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IFERROR(__xludf.DUMMYFUNCTION("GOOGLEFINANCE(""DJUSAP"", ""open"", DATE(2024,1,1), TODAY(), ""DAILY"")"),"Date")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IFERROR(__xludf.DUMMYFUNCTION("GOOGLEFINANCE(""DJUSAP"", ""high"", DATE(2024,1,1), TODAY(), ""DAILY"")"),"Date")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IFERROR(__xludf.DUMMYFUNCTION("GOOGLEFINANCE(""DJUSAP"", ""low"", DATE(2024,1,1), TODAY(), ""DAILY"")"),"Date")</f>
        <v>Date</v>
      </c>
      <c r="H1" s="1" t="str">
        <f>IFERROR(__xludf.DUMMYFUNCTION("""COMPUTED_VALUE"""),"Low")</f>
        <v>Low</v>
      </c>
      <c r="J1" s="1" t="str">
        <f>IFERROR(__xludf.DUMMYFUNCTION("GOOGLEFINANCE(""DJUSAP"", ""close"", DATE(2024,1,1), TODAY(), ""DAILY"")"),"Date")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IFERROR(__xludf.DUMMYFUNCTION("GOOGLEFINANCE(""DJUSAP"", ""volume"", DATE(2024,1,1), TODAY(), ""DAILY"")"),"Date")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IFERROR(__xludf.DUMMYFUNCTION("""COMPUTED_VALUE"""),45293.66666666667)</f>
        <v>45293.66667</v>
      </c>
      <c r="B2" s="1">
        <f>IFERROR(__xludf.DUMMYFUNCTION("""COMPUTED_VALUE"""),1007.73)</f>
        <v>1007.73</v>
      </c>
      <c r="D2" s="2">
        <f>IFERROR(__xludf.DUMMYFUNCTION("""COMPUTED_VALUE"""),45293.66666666667)</f>
        <v>45293.66667</v>
      </c>
      <c r="E2" s="1">
        <f>IFERROR(__xludf.DUMMYFUNCTION("""COMPUTED_VALUE"""),1013.81)</f>
        <v>1013.81</v>
      </c>
      <c r="G2" s="2">
        <f>IFERROR(__xludf.DUMMYFUNCTION("""COMPUTED_VALUE"""),45293.66666666667)</f>
        <v>45293.66667</v>
      </c>
      <c r="H2" s="1">
        <f>IFERROR(__xludf.DUMMYFUNCTION("""COMPUTED_VALUE"""),990.75)</f>
        <v>990.75</v>
      </c>
      <c r="J2" s="2">
        <f>IFERROR(__xludf.DUMMYFUNCTION("""COMPUTED_VALUE"""),45293.66666666667)</f>
        <v>45293.66667</v>
      </c>
      <c r="K2" s="1">
        <f>IFERROR(__xludf.DUMMYFUNCTION("""COMPUTED_VALUE"""),1003.11)</f>
        <v>1003.11</v>
      </c>
      <c r="M2" s="2">
        <f>IFERROR(__xludf.DUMMYFUNCTION("""COMPUTED_VALUE"""),45293.66666666667)</f>
        <v>45293.66667</v>
      </c>
      <c r="N2" s="1">
        <f>IFERROR(__xludf.DUMMYFUNCTION("""COMPUTED_VALUE"""),2.62414452E8)</f>
        <v>262414452</v>
      </c>
    </row>
    <row r="3">
      <c r="A3" s="2">
        <f>IFERROR(__xludf.DUMMYFUNCTION("""COMPUTED_VALUE"""),45294.66666666667)</f>
        <v>45294.66667</v>
      </c>
      <c r="B3" s="1">
        <f>IFERROR(__xludf.DUMMYFUNCTION("""COMPUTED_VALUE"""),987.89)</f>
        <v>987.89</v>
      </c>
      <c r="D3" s="2">
        <f>IFERROR(__xludf.DUMMYFUNCTION("""COMPUTED_VALUE"""),45294.66666666667)</f>
        <v>45294.66667</v>
      </c>
      <c r="E3" s="1">
        <f>IFERROR(__xludf.DUMMYFUNCTION("""COMPUTED_VALUE"""),989.73)</f>
        <v>989.73</v>
      </c>
      <c r="G3" s="2">
        <f>IFERROR(__xludf.DUMMYFUNCTION("""COMPUTED_VALUE"""),45294.66666666667)</f>
        <v>45294.66667</v>
      </c>
      <c r="H3" s="1">
        <f>IFERROR(__xludf.DUMMYFUNCTION("""COMPUTED_VALUE"""),959.11)</f>
        <v>959.11</v>
      </c>
      <c r="J3" s="2">
        <f>IFERROR(__xludf.DUMMYFUNCTION("""COMPUTED_VALUE"""),45294.66666666667)</f>
        <v>45294.66667</v>
      </c>
      <c r="K3" s="1">
        <f>IFERROR(__xludf.DUMMYFUNCTION("""COMPUTED_VALUE"""),963.5)</f>
        <v>963.5</v>
      </c>
      <c r="M3" s="2">
        <f>IFERROR(__xludf.DUMMYFUNCTION("""COMPUTED_VALUE"""),45294.66666666667)</f>
        <v>45294.66667</v>
      </c>
      <c r="N3" s="1">
        <f>IFERROR(__xludf.DUMMYFUNCTION("""COMPUTED_VALUE"""),3.06765898E8)</f>
        <v>306765898</v>
      </c>
    </row>
    <row r="4">
      <c r="A4" s="2">
        <f>IFERROR(__xludf.DUMMYFUNCTION("""COMPUTED_VALUE"""),45295.66666666667)</f>
        <v>45295.66667</v>
      </c>
      <c r="B4" s="1">
        <f>IFERROR(__xludf.DUMMYFUNCTION("""COMPUTED_VALUE"""),963.99)</f>
        <v>963.99</v>
      </c>
      <c r="D4" s="2">
        <f>IFERROR(__xludf.DUMMYFUNCTION("""COMPUTED_VALUE"""),45295.66666666667)</f>
        <v>45295.66667</v>
      </c>
      <c r="E4" s="1">
        <f>IFERROR(__xludf.DUMMYFUNCTION("""COMPUTED_VALUE"""),976.26)</f>
        <v>976.26</v>
      </c>
      <c r="G4" s="2">
        <f>IFERROR(__xludf.DUMMYFUNCTION("""COMPUTED_VALUE"""),45295.66666666667)</f>
        <v>45295.66667</v>
      </c>
      <c r="H4" s="1">
        <f>IFERROR(__xludf.DUMMYFUNCTION("""COMPUTED_VALUE"""),959.22)</f>
        <v>959.22</v>
      </c>
      <c r="J4" s="2">
        <f>IFERROR(__xludf.DUMMYFUNCTION("""COMPUTED_VALUE"""),45295.66666666667)</f>
        <v>45295.66667</v>
      </c>
      <c r="K4" s="1">
        <f>IFERROR(__xludf.DUMMYFUNCTION("""COMPUTED_VALUE"""),961.41)</f>
        <v>961.41</v>
      </c>
      <c r="M4" s="2">
        <f>IFERROR(__xludf.DUMMYFUNCTION("""COMPUTED_VALUE"""),45295.66666666667)</f>
        <v>45295.66667</v>
      </c>
      <c r="N4" s="1">
        <f>IFERROR(__xludf.DUMMYFUNCTION("""COMPUTED_VALUE"""),4.01889869E8)</f>
        <v>401889869</v>
      </c>
    </row>
    <row r="5">
      <c r="A5" s="2">
        <f>IFERROR(__xludf.DUMMYFUNCTION("""COMPUTED_VALUE"""),45296.66666666667)</f>
        <v>45296.66667</v>
      </c>
      <c r="B5" s="1">
        <f>IFERROR(__xludf.DUMMYFUNCTION("""COMPUTED_VALUE"""),958.06)</f>
        <v>958.06</v>
      </c>
      <c r="D5" s="2">
        <f>IFERROR(__xludf.DUMMYFUNCTION("""COMPUTED_VALUE"""),45296.66666666667)</f>
        <v>45296.66667</v>
      </c>
      <c r="E5" s="1">
        <f>IFERROR(__xludf.DUMMYFUNCTION("""COMPUTED_VALUE"""),972.33)</f>
        <v>972.33</v>
      </c>
      <c r="G5" s="2">
        <f>IFERROR(__xludf.DUMMYFUNCTION("""COMPUTED_VALUE"""),45296.66666666667)</f>
        <v>45296.66667</v>
      </c>
      <c r="H5" s="1">
        <f>IFERROR(__xludf.DUMMYFUNCTION("""COMPUTED_VALUE"""),953.57)</f>
        <v>953.57</v>
      </c>
      <c r="J5" s="2">
        <f>IFERROR(__xludf.DUMMYFUNCTION("""COMPUTED_VALUE"""),45296.66666666667)</f>
        <v>45296.66667</v>
      </c>
      <c r="K5" s="1">
        <f>IFERROR(__xludf.DUMMYFUNCTION("""COMPUTED_VALUE"""),961.61)</f>
        <v>961.61</v>
      </c>
      <c r="M5" s="2">
        <f>IFERROR(__xludf.DUMMYFUNCTION("""COMPUTED_VALUE"""),45296.66666666667)</f>
        <v>45296.66667</v>
      </c>
      <c r="N5" s="1">
        <f>IFERROR(__xludf.DUMMYFUNCTION("""COMPUTED_VALUE"""),2.86812985E8)</f>
        <v>286812985</v>
      </c>
    </row>
    <row r="6">
      <c r="A6" s="2">
        <f>IFERROR(__xludf.DUMMYFUNCTION("""COMPUTED_VALUE"""),45299.66666666667)</f>
        <v>45299.66667</v>
      </c>
      <c r="B6" s="1">
        <f>IFERROR(__xludf.DUMMYFUNCTION("""COMPUTED_VALUE"""),957.32)</f>
        <v>957.32</v>
      </c>
      <c r="D6" s="2">
        <f>IFERROR(__xludf.DUMMYFUNCTION("""COMPUTED_VALUE"""),45299.66666666667)</f>
        <v>45299.66667</v>
      </c>
      <c r="E6" s="1">
        <f>IFERROR(__xludf.DUMMYFUNCTION("""COMPUTED_VALUE"""),976.41)</f>
        <v>976.41</v>
      </c>
      <c r="G6" s="2">
        <f>IFERROR(__xludf.DUMMYFUNCTION("""COMPUTED_VALUE"""),45299.66666666667)</f>
        <v>45299.66667</v>
      </c>
      <c r="H6" s="1">
        <f>IFERROR(__xludf.DUMMYFUNCTION("""COMPUTED_VALUE"""),954.75)</f>
        <v>954.75</v>
      </c>
      <c r="J6" s="2">
        <f>IFERROR(__xludf.DUMMYFUNCTION("""COMPUTED_VALUE"""),45299.66666666667)</f>
        <v>45299.66667</v>
      </c>
      <c r="K6" s="1">
        <f>IFERROR(__xludf.DUMMYFUNCTION("""COMPUTED_VALUE"""),974.09)</f>
        <v>974.09</v>
      </c>
      <c r="M6" s="2">
        <f>IFERROR(__xludf.DUMMYFUNCTION("""COMPUTED_VALUE"""),45299.66666666667)</f>
        <v>45299.66667</v>
      </c>
      <c r="N6" s="1">
        <f>IFERROR(__xludf.DUMMYFUNCTION("""COMPUTED_VALUE"""),2.24553119E8)</f>
        <v>224553119</v>
      </c>
    </row>
    <row r="7">
      <c r="A7" s="2">
        <f>IFERROR(__xludf.DUMMYFUNCTION("""COMPUTED_VALUE"""),45300.66666666667)</f>
        <v>45300.66667</v>
      </c>
      <c r="B7" s="1">
        <f>IFERROR(__xludf.DUMMYFUNCTION("""COMPUTED_VALUE"""),964.57)</f>
        <v>964.57</v>
      </c>
      <c r="D7" s="2">
        <f>IFERROR(__xludf.DUMMYFUNCTION("""COMPUTED_VALUE"""),45300.66666666667)</f>
        <v>45300.66667</v>
      </c>
      <c r="E7" s="1">
        <f>IFERROR(__xludf.DUMMYFUNCTION("""COMPUTED_VALUE"""),966.97)</f>
        <v>966.97</v>
      </c>
      <c r="G7" s="2">
        <f>IFERROR(__xludf.DUMMYFUNCTION("""COMPUTED_VALUE"""),45300.66666666667)</f>
        <v>45300.66667</v>
      </c>
      <c r="H7" s="1">
        <f>IFERROR(__xludf.DUMMYFUNCTION("""COMPUTED_VALUE"""),946.22)</f>
        <v>946.22</v>
      </c>
      <c r="J7" s="2">
        <f>IFERROR(__xludf.DUMMYFUNCTION("""COMPUTED_VALUE"""),45300.66666666667)</f>
        <v>45300.66667</v>
      </c>
      <c r="K7" s="1">
        <f>IFERROR(__xludf.DUMMYFUNCTION("""COMPUTED_VALUE"""),954.08)</f>
        <v>954.08</v>
      </c>
      <c r="M7" s="2">
        <f>IFERROR(__xludf.DUMMYFUNCTION("""COMPUTED_VALUE"""),45300.66666666667)</f>
        <v>45300.66667</v>
      </c>
      <c r="N7" s="1">
        <f>IFERROR(__xludf.DUMMYFUNCTION("""COMPUTED_VALUE"""),2.61159288E8)</f>
        <v>261159288</v>
      </c>
    </row>
    <row r="8">
      <c r="A8" s="2">
        <f>IFERROR(__xludf.DUMMYFUNCTION("""COMPUTED_VALUE"""),45301.66666666667)</f>
        <v>45301.66667</v>
      </c>
      <c r="B8" s="1">
        <f>IFERROR(__xludf.DUMMYFUNCTION("""COMPUTED_VALUE"""),955.38)</f>
        <v>955.38</v>
      </c>
      <c r="D8" s="2">
        <f>IFERROR(__xludf.DUMMYFUNCTION("""COMPUTED_VALUE"""),45301.66666666667)</f>
        <v>45301.66667</v>
      </c>
      <c r="E8" s="1">
        <f>IFERROR(__xludf.DUMMYFUNCTION("""COMPUTED_VALUE"""),955.72)</f>
        <v>955.72</v>
      </c>
      <c r="G8" s="2">
        <f>IFERROR(__xludf.DUMMYFUNCTION("""COMPUTED_VALUE"""),45301.66666666667)</f>
        <v>45301.66667</v>
      </c>
      <c r="H8" s="1">
        <f>IFERROR(__xludf.DUMMYFUNCTION("""COMPUTED_VALUE"""),941.13)</f>
        <v>941.13</v>
      </c>
      <c r="J8" s="2">
        <f>IFERROR(__xludf.DUMMYFUNCTION("""COMPUTED_VALUE"""),45301.66666666667)</f>
        <v>45301.66667</v>
      </c>
      <c r="K8" s="1">
        <f>IFERROR(__xludf.DUMMYFUNCTION("""COMPUTED_VALUE"""),950.48)</f>
        <v>950.48</v>
      </c>
      <c r="M8" s="2">
        <f>IFERROR(__xludf.DUMMYFUNCTION("""COMPUTED_VALUE"""),45301.66666666667)</f>
        <v>45301.66667</v>
      </c>
      <c r="N8" s="1">
        <f>IFERROR(__xludf.DUMMYFUNCTION("""COMPUTED_VALUE"""),2.37226922E8)</f>
        <v>237226922</v>
      </c>
    </row>
    <row r="9">
      <c r="A9" s="2">
        <f>IFERROR(__xludf.DUMMYFUNCTION("""COMPUTED_VALUE"""),45302.66666666667)</f>
        <v>45302.66667</v>
      </c>
      <c r="B9" s="1">
        <f>IFERROR(__xludf.DUMMYFUNCTION("""COMPUTED_VALUE"""),939.5)</f>
        <v>939.5</v>
      </c>
      <c r="D9" s="2">
        <f>IFERROR(__xludf.DUMMYFUNCTION("""COMPUTED_VALUE"""),45302.66666666667)</f>
        <v>45302.66667</v>
      </c>
      <c r="E9" s="1">
        <f>IFERROR(__xludf.DUMMYFUNCTION("""COMPUTED_VALUE"""),940.17)</f>
        <v>940.17</v>
      </c>
      <c r="G9" s="2">
        <f>IFERROR(__xludf.DUMMYFUNCTION("""COMPUTED_VALUE"""),45302.66666666667)</f>
        <v>45302.66667</v>
      </c>
      <c r="H9" s="1">
        <f>IFERROR(__xludf.DUMMYFUNCTION("""COMPUTED_VALUE"""),921.42)</f>
        <v>921.42</v>
      </c>
      <c r="J9" s="2">
        <f>IFERROR(__xludf.DUMMYFUNCTION("""COMPUTED_VALUE"""),45302.66666666667)</f>
        <v>45302.66667</v>
      </c>
      <c r="K9" s="1">
        <f>IFERROR(__xludf.DUMMYFUNCTION("""COMPUTED_VALUE"""),928.54)</f>
        <v>928.54</v>
      </c>
      <c r="M9" s="2">
        <f>IFERROR(__xludf.DUMMYFUNCTION("""COMPUTED_VALUE"""),45302.66666666667)</f>
        <v>45302.66667</v>
      </c>
      <c r="N9" s="1">
        <f>IFERROR(__xludf.DUMMYFUNCTION("""COMPUTED_VALUE"""),2.79696854E8)</f>
        <v>279696854</v>
      </c>
    </row>
    <row r="10">
      <c r="A10" s="2">
        <f>IFERROR(__xludf.DUMMYFUNCTION("""COMPUTED_VALUE"""),45303.66666666667)</f>
        <v>45303.66667</v>
      </c>
      <c r="B10" s="1">
        <f>IFERROR(__xludf.DUMMYFUNCTION("""COMPUTED_VALUE"""),906.47)</f>
        <v>906.47</v>
      </c>
      <c r="D10" s="2">
        <f>IFERROR(__xludf.DUMMYFUNCTION("""COMPUTED_VALUE"""),45303.66666666667)</f>
        <v>45303.66667</v>
      </c>
      <c r="E10" s="1">
        <f>IFERROR(__xludf.DUMMYFUNCTION("""COMPUTED_VALUE"""),923.1)</f>
        <v>923.1</v>
      </c>
      <c r="G10" s="2">
        <f>IFERROR(__xludf.DUMMYFUNCTION("""COMPUTED_VALUE"""),45303.66666666667)</f>
        <v>45303.66667</v>
      </c>
      <c r="H10" s="1">
        <f>IFERROR(__xludf.DUMMYFUNCTION("""COMPUTED_VALUE"""),893.07)</f>
        <v>893.07</v>
      </c>
      <c r="J10" s="2">
        <f>IFERROR(__xludf.DUMMYFUNCTION("""COMPUTED_VALUE"""),45303.66666666667)</f>
        <v>45303.66667</v>
      </c>
      <c r="K10" s="1">
        <f>IFERROR(__xludf.DUMMYFUNCTION("""COMPUTED_VALUE"""),897.98)</f>
        <v>897.98</v>
      </c>
      <c r="M10" s="2">
        <f>IFERROR(__xludf.DUMMYFUNCTION("""COMPUTED_VALUE"""),45303.66666666667)</f>
        <v>45303.66667</v>
      </c>
      <c r="N10" s="1">
        <f>IFERROR(__xludf.DUMMYFUNCTION("""COMPUTED_VALUE"""),3.19918451E8)</f>
        <v>319918451</v>
      </c>
    </row>
    <row r="11">
      <c r="A11" s="2">
        <f>IFERROR(__xludf.DUMMYFUNCTION("""COMPUTED_VALUE"""),45307.66666666667)</f>
        <v>45307.66667</v>
      </c>
      <c r="B11" s="1">
        <f>IFERROR(__xludf.DUMMYFUNCTION("""COMPUTED_VALUE"""),884.48)</f>
        <v>884.48</v>
      </c>
      <c r="D11" s="2">
        <f>IFERROR(__xludf.DUMMYFUNCTION("""COMPUTED_VALUE"""),45307.66666666667)</f>
        <v>45307.66667</v>
      </c>
      <c r="E11" s="1">
        <f>IFERROR(__xludf.DUMMYFUNCTION("""COMPUTED_VALUE"""),911.39)</f>
        <v>911.39</v>
      </c>
      <c r="G11" s="2">
        <f>IFERROR(__xludf.DUMMYFUNCTION("""COMPUTED_VALUE"""),45307.66666666667)</f>
        <v>45307.66667</v>
      </c>
      <c r="H11" s="1">
        <f>IFERROR(__xludf.DUMMYFUNCTION("""COMPUTED_VALUE"""),873.79)</f>
        <v>873.79</v>
      </c>
      <c r="J11" s="2">
        <f>IFERROR(__xludf.DUMMYFUNCTION("""COMPUTED_VALUE"""),45307.66666666667)</f>
        <v>45307.66667</v>
      </c>
      <c r="K11" s="1">
        <f>IFERROR(__xludf.DUMMYFUNCTION("""COMPUTED_VALUE"""),901.31)</f>
        <v>901.31</v>
      </c>
      <c r="M11" s="2">
        <f>IFERROR(__xludf.DUMMYFUNCTION("""COMPUTED_VALUE"""),45307.66666666667)</f>
        <v>45307.66667</v>
      </c>
      <c r="N11" s="1">
        <f>IFERROR(__xludf.DUMMYFUNCTION("""COMPUTED_VALUE"""),2.79717728E8)</f>
        <v>279717728</v>
      </c>
    </row>
    <row r="12">
      <c r="A12" s="2">
        <f>IFERROR(__xludf.DUMMYFUNCTION("""COMPUTED_VALUE"""),45308.66666666667)</f>
        <v>45308.66667</v>
      </c>
      <c r="B12" s="1">
        <f>IFERROR(__xludf.DUMMYFUNCTION("""COMPUTED_VALUE"""),882.65)</f>
        <v>882.65</v>
      </c>
      <c r="D12" s="2">
        <f>IFERROR(__xludf.DUMMYFUNCTION("""COMPUTED_VALUE"""),45308.66666666667)</f>
        <v>45308.66667</v>
      </c>
      <c r="E12" s="1">
        <f>IFERROR(__xludf.DUMMYFUNCTION("""COMPUTED_VALUE"""),884.14)</f>
        <v>884.14</v>
      </c>
      <c r="G12" s="2">
        <f>IFERROR(__xludf.DUMMYFUNCTION("""COMPUTED_VALUE"""),45308.66666666667)</f>
        <v>45308.66667</v>
      </c>
      <c r="H12" s="1">
        <f>IFERROR(__xludf.DUMMYFUNCTION("""COMPUTED_VALUE"""),871.29)</f>
        <v>871.29</v>
      </c>
      <c r="J12" s="2">
        <f>IFERROR(__xludf.DUMMYFUNCTION("""COMPUTED_VALUE"""),45308.66666666667)</f>
        <v>45308.66667</v>
      </c>
      <c r="K12" s="1">
        <f>IFERROR(__xludf.DUMMYFUNCTION("""COMPUTED_VALUE"""),883.83)</f>
        <v>883.83</v>
      </c>
      <c r="M12" s="2">
        <f>IFERROR(__xludf.DUMMYFUNCTION("""COMPUTED_VALUE"""),45308.66666666667)</f>
        <v>45308.66667</v>
      </c>
      <c r="N12" s="1">
        <f>IFERROR(__xludf.DUMMYFUNCTION("""COMPUTED_VALUE"""),2.85632981E8)</f>
        <v>285632981</v>
      </c>
    </row>
    <row r="13">
      <c r="A13" s="2">
        <f>IFERROR(__xludf.DUMMYFUNCTION("""COMPUTED_VALUE"""),45309.66666666667)</f>
        <v>45309.66667</v>
      </c>
      <c r="B13" s="1">
        <f>IFERROR(__xludf.DUMMYFUNCTION("""COMPUTED_VALUE"""),889.01)</f>
        <v>889.01</v>
      </c>
      <c r="D13" s="2">
        <f>IFERROR(__xludf.DUMMYFUNCTION("""COMPUTED_VALUE"""),45309.66666666667)</f>
        <v>45309.66667</v>
      </c>
      <c r="E13" s="1">
        <f>IFERROR(__xludf.DUMMYFUNCTION("""COMPUTED_VALUE"""),890.29)</f>
        <v>890.29</v>
      </c>
      <c r="G13" s="2">
        <f>IFERROR(__xludf.DUMMYFUNCTION("""COMPUTED_VALUE"""),45309.66666666667)</f>
        <v>45309.66667</v>
      </c>
      <c r="H13" s="1">
        <f>IFERROR(__xludf.DUMMYFUNCTION("""COMPUTED_VALUE"""),858.65)</f>
        <v>858.65</v>
      </c>
      <c r="J13" s="2">
        <f>IFERROR(__xludf.DUMMYFUNCTION("""COMPUTED_VALUE"""),45309.66666666667)</f>
        <v>45309.66667</v>
      </c>
      <c r="K13" s="1">
        <f>IFERROR(__xludf.DUMMYFUNCTION("""COMPUTED_VALUE"""),870.21)</f>
        <v>870.21</v>
      </c>
      <c r="M13" s="2">
        <f>IFERROR(__xludf.DUMMYFUNCTION("""COMPUTED_VALUE"""),45309.66666666667)</f>
        <v>45309.66667</v>
      </c>
      <c r="N13" s="1">
        <f>IFERROR(__xludf.DUMMYFUNCTION("""COMPUTED_VALUE"""),3.38751203E8)</f>
        <v>338751203</v>
      </c>
    </row>
    <row r="14">
      <c r="A14" s="2">
        <f>IFERROR(__xludf.DUMMYFUNCTION("""COMPUTED_VALUE"""),45310.66666666667)</f>
        <v>45310.66667</v>
      </c>
      <c r="B14" s="1">
        <f>IFERROR(__xludf.DUMMYFUNCTION("""COMPUTED_VALUE"""),863.29)</f>
        <v>863.29</v>
      </c>
      <c r="D14" s="2">
        <f>IFERROR(__xludf.DUMMYFUNCTION("""COMPUTED_VALUE"""),45310.66666666667)</f>
        <v>45310.66667</v>
      </c>
      <c r="E14" s="1">
        <f>IFERROR(__xludf.DUMMYFUNCTION("""COMPUTED_VALUE"""),876.37)</f>
        <v>876.37</v>
      </c>
      <c r="G14" s="2">
        <f>IFERROR(__xludf.DUMMYFUNCTION("""COMPUTED_VALUE"""),45310.66666666667)</f>
        <v>45310.66667</v>
      </c>
      <c r="H14" s="1">
        <f>IFERROR(__xludf.DUMMYFUNCTION("""COMPUTED_VALUE"""),857.05)</f>
        <v>857.05</v>
      </c>
      <c r="J14" s="2">
        <f>IFERROR(__xludf.DUMMYFUNCTION("""COMPUTED_VALUE"""),45310.66666666667)</f>
        <v>45310.66667</v>
      </c>
      <c r="K14" s="1">
        <f>IFERROR(__xludf.DUMMYFUNCTION("""COMPUTED_VALUE"""),873.73)</f>
        <v>873.73</v>
      </c>
      <c r="M14" s="2">
        <f>IFERROR(__xludf.DUMMYFUNCTION("""COMPUTED_VALUE"""),45310.66666666667)</f>
        <v>45310.66667</v>
      </c>
      <c r="N14" s="1">
        <f>IFERROR(__xludf.DUMMYFUNCTION("""COMPUTED_VALUE"""),2.94165459E8)</f>
        <v>294165459</v>
      </c>
    </row>
    <row r="15">
      <c r="A15" s="2">
        <f>IFERROR(__xludf.DUMMYFUNCTION("""COMPUTED_VALUE"""),45313.66666666667)</f>
        <v>45313.66667</v>
      </c>
      <c r="B15" s="1">
        <f>IFERROR(__xludf.DUMMYFUNCTION("""COMPUTED_VALUE"""),874.17)</f>
        <v>874.17</v>
      </c>
      <c r="D15" s="2">
        <f>IFERROR(__xludf.DUMMYFUNCTION("""COMPUTED_VALUE"""),45313.66666666667)</f>
        <v>45313.66667</v>
      </c>
      <c r="E15" s="1">
        <f>IFERROR(__xludf.DUMMYFUNCTION("""COMPUTED_VALUE"""),895.01)</f>
        <v>895.01</v>
      </c>
      <c r="G15" s="2">
        <f>IFERROR(__xludf.DUMMYFUNCTION("""COMPUTED_VALUE"""),45313.66666666667)</f>
        <v>45313.66667</v>
      </c>
      <c r="H15" s="1">
        <f>IFERROR(__xludf.DUMMYFUNCTION("""COMPUTED_VALUE"""),855.93)</f>
        <v>855.93</v>
      </c>
      <c r="J15" s="2">
        <f>IFERROR(__xludf.DUMMYFUNCTION("""COMPUTED_VALUE"""),45313.66666666667)</f>
        <v>45313.66667</v>
      </c>
      <c r="K15" s="1">
        <f>IFERROR(__xludf.DUMMYFUNCTION("""COMPUTED_VALUE"""),864.59)</f>
        <v>864.59</v>
      </c>
      <c r="M15" s="2">
        <f>IFERROR(__xludf.DUMMYFUNCTION("""COMPUTED_VALUE"""),45313.66666666667)</f>
        <v>45313.66667</v>
      </c>
      <c r="N15" s="1">
        <f>IFERROR(__xludf.DUMMYFUNCTION("""COMPUTED_VALUE"""),2.90381736E8)</f>
        <v>290381736</v>
      </c>
    </row>
    <row r="16">
      <c r="A16" s="2">
        <f>IFERROR(__xludf.DUMMYFUNCTION("""COMPUTED_VALUE"""),45314.66666666667)</f>
        <v>45314.66667</v>
      </c>
      <c r="B16" s="1">
        <f>IFERROR(__xludf.DUMMYFUNCTION("""COMPUTED_VALUE"""),874.84)</f>
        <v>874.84</v>
      </c>
      <c r="D16" s="2">
        <f>IFERROR(__xludf.DUMMYFUNCTION("""COMPUTED_VALUE"""),45314.66666666667)</f>
        <v>45314.66667</v>
      </c>
      <c r="E16" s="1">
        <f>IFERROR(__xludf.DUMMYFUNCTION("""COMPUTED_VALUE"""),888.7)</f>
        <v>888.7</v>
      </c>
      <c r="G16" s="2">
        <f>IFERROR(__xludf.DUMMYFUNCTION("""COMPUTED_VALUE"""),45314.66666666667)</f>
        <v>45314.66667</v>
      </c>
      <c r="H16" s="1">
        <f>IFERROR(__xludf.DUMMYFUNCTION("""COMPUTED_VALUE"""),861.69)</f>
        <v>861.69</v>
      </c>
      <c r="J16" s="2">
        <f>IFERROR(__xludf.DUMMYFUNCTION("""COMPUTED_VALUE"""),45314.66666666667)</f>
        <v>45314.66667</v>
      </c>
      <c r="K16" s="1">
        <f>IFERROR(__xludf.DUMMYFUNCTION("""COMPUTED_VALUE"""),866.76)</f>
        <v>866.76</v>
      </c>
      <c r="M16" s="2">
        <f>IFERROR(__xludf.DUMMYFUNCTION("""COMPUTED_VALUE"""),45314.66666666667)</f>
        <v>45314.66667</v>
      </c>
      <c r="N16" s="1">
        <f>IFERROR(__xludf.DUMMYFUNCTION("""COMPUTED_VALUE"""),2.78886165E8)</f>
        <v>278886165</v>
      </c>
    </row>
    <row r="17">
      <c r="A17" s="2">
        <f>IFERROR(__xludf.DUMMYFUNCTION("""COMPUTED_VALUE"""),45315.66666666667)</f>
        <v>45315.66667</v>
      </c>
      <c r="B17" s="1">
        <f>IFERROR(__xludf.DUMMYFUNCTION("""COMPUTED_VALUE"""),875.91)</f>
        <v>875.91</v>
      </c>
      <c r="D17" s="2">
        <f>IFERROR(__xludf.DUMMYFUNCTION("""COMPUTED_VALUE"""),45315.66666666667)</f>
        <v>45315.66667</v>
      </c>
      <c r="E17" s="1">
        <f>IFERROR(__xludf.DUMMYFUNCTION("""COMPUTED_VALUE"""),878.64)</f>
        <v>878.64</v>
      </c>
      <c r="G17" s="2">
        <f>IFERROR(__xludf.DUMMYFUNCTION("""COMPUTED_VALUE"""),45315.66666666667)</f>
        <v>45315.66667</v>
      </c>
      <c r="H17" s="1">
        <f>IFERROR(__xludf.DUMMYFUNCTION("""COMPUTED_VALUE"""),855.28)</f>
        <v>855.28</v>
      </c>
      <c r="J17" s="2">
        <f>IFERROR(__xludf.DUMMYFUNCTION("""COMPUTED_VALUE"""),45315.66666666667)</f>
        <v>45315.66667</v>
      </c>
      <c r="K17" s="1">
        <f>IFERROR(__xludf.DUMMYFUNCTION("""COMPUTED_VALUE"""),859.05)</f>
        <v>859.05</v>
      </c>
      <c r="M17" s="2">
        <f>IFERROR(__xludf.DUMMYFUNCTION("""COMPUTED_VALUE"""),45315.66666666667)</f>
        <v>45315.66667</v>
      </c>
      <c r="N17" s="1">
        <f>IFERROR(__xludf.DUMMYFUNCTION("""COMPUTED_VALUE"""),2.93058234E8)</f>
        <v>293058234</v>
      </c>
    </row>
    <row r="18">
      <c r="A18" s="2">
        <f>IFERROR(__xludf.DUMMYFUNCTION("""COMPUTED_VALUE"""),45316.66666666667)</f>
        <v>45316.66667</v>
      </c>
      <c r="B18" s="1">
        <f>IFERROR(__xludf.DUMMYFUNCTION("""COMPUTED_VALUE"""),803.0)</f>
        <v>803</v>
      </c>
      <c r="D18" s="2">
        <f>IFERROR(__xludf.DUMMYFUNCTION("""COMPUTED_VALUE"""),45316.66666666667)</f>
        <v>45316.66667</v>
      </c>
      <c r="E18" s="1">
        <f>IFERROR(__xludf.DUMMYFUNCTION("""COMPUTED_VALUE"""),811.96)</f>
        <v>811.96</v>
      </c>
      <c r="G18" s="2">
        <f>IFERROR(__xludf.DUMMYFUNCTION("""COMPUTED_VALUE"""),45316.66666666667)</f>
        <v>45316.66667</v>
      </c>
      <c r="H18" s="1">
        <f>IFERROR(__xludf.DUMMYFUNCTION("""COMPUTED_VALUE"""),774.15)</f>
        <v>774.15</v>
      </c>
      <c r="J18" s="2">
        <f>IFERROR(__xludf.DUMMYFUNCTION("""COMPUTED_VALUE"""),45316.66666666667)</f>
        <v>45316.66667</v>
      </c>
      <c r="K18" s="1">
        <f>IFERROR(__xludf.DUMMYFUNCTION("""COMPUTED_VALUE"""),784.14)</f>
        <v>784.14</v>
      </c>
      <c r="M18" s="2">
        <f>IFERROR(__xludf.DUMMYFUNCTION("""COMPUTED_VALUE"""),45316.66666666667)</f>
        <v>45316.66667</v>
      </c>
      <c r="N18" s="1">
        <f>IFERROR(__xludf.DUMMYFUNCTION("""COMPUTED_VALUE"""),3.81498764E8)</f>
        <v>381498764</v>
      </c>
    </row>
    <row r="19">
      <c r="A19" s="2">
        <f>IFERROR(__xludf.DUMMYFUNCTION("""COMPUTED_VALUE"""),45317.66666666667)</f>
        <v>45317.66667</v>
      </c>
      <c r="B19" s="1">
        <f>IFERROR(__xludf.DUMMYFUNCTION("""COMPUTED_VALUE"""),795.27)</f>
        <v>795.27</v>
      </c>
      <c r="D19" s="2">
        <f>IFERROR(__xludf.DUMMYFUNCTION("""COMPUTED_VALUE"""),45317.66666666667)</f>
        <v>45317.66667</v>
      </c>
      <c r="E19" s="1">
        <f>IFERROR(__xludf.DUMMYFUNCTION("""COMPUTED_VALUE"""),798.08)</f>
        <v>798.08</v>
      </c>
      <c r="G19" s="2">
        <f>IFERROR(__xludf.DUMMYFUNCTION("""COMPUTED_VALUE"""),45317.66666666667)</f>
        <v>45317.66667</v>
      </c>
      <c r="H19" s="1">
        <f>IFERROR(__xludf.DUMMYFUNCTION("""COMPUTED_VALUE"""),784.89)</f>
        <v>784.89</v>
      </c>
      <c r="J19" s="2">
        <f>IFERROR(__xludf.DUMMYFUNCTION("""COMPUTED_VALUE"""),45317.66666666667)</f>
        <v>45317.66667</v>
      </c>
      <c r="K19" s="1">
        <f>IFERROR(__xludf.DUMMYFUNCTION("""COMPUTED_VALUE"""),787.97)</f>
        <v>787.97</v>
      </c>
      <c r="M19" s="2">
        <f>IFERROR(__xludf.DUMMYFUNCTION("""COMPUTED_VALUE"""),45317.66666666667)</f>
        <v>45317.66667</v>
      </c>
      <c r="N19" s="1">
        <f>IFERROR(__xludf.DUMMYFUNCTION("""COMPUTED_VALUE"""),2.27513248E8)</f>
        <v>227513248</v>
      </c>
    </row>
    <row r="20">
      <c r="A20" s="2">
        <f>IFERROR(__xludf.DUMMYFUNCTION("""COMPUTED_VALUE"""),45320.66666666667)</f>
        <v>45320.66667</v>
      </c>
      <c r="B20" s="1">
        <f>IFERROR(__xludf.DUMMYFUNCTION("""COMPUTED_VALUE"""),795.04)</f>
        <v>795.04</v>
      </c>
      <c r="D20" s="2">
        <f>IFERROR(__xludf.DUMMYFUNCTION("""COMPUTED_VALUE"""),45320.66666666667)</f>
        <v>45320.66667</v>
      </c>
      <c r="E20" s="1">
        <f>IFERROR(__xludf.DUMMYFUNCTION("""COMPUTED_VALUE"""),816.97)</f>
        <v>816.97</v>
      </c>
      <c r="G20" s="2">
        <f>IFERROR(__xludf.DUMMYFUNCTION("""COMPUTED_VALUE"""),45320.66666666667)</f>
        <v>45320.66667</v>
      </c>
      <c r="H20" s="1">
        <f>IFERROR(__xludf.DUMMYFUNCTION("""COMPUTED_VALUE"""),789.74)</f>
        <v>789.74</v>
      </c>
      <c r="J20" s="2">
        <f>IFERROR(__xludf.DUMMYFUNCTION("""COMPUTED_VALUE"""),45320.66666666667)</f>
        <v>45320.66667</v>
      </c>
      <c r="K20" s="1">
        <f>IFERROR(__xludf.DUMMYFUNCTION("""COMPUTED_VALUE"""),815.2)</f>
        <v>815.2</v>
      </c>
      <c r="M20" s="2">
        <f>IFERROR(__xludf.DUMMYFUNCTION("""COMPUTED_VALUE"""),45320.66666666667)</f>
        <v>45320.66667</v>
      </c>
      <c r="N20" s="1">
        <f>IFERROR(__xludf.DUMMYFUNCTION("""COMPUTED_VALUE"""),3.97356209E8)</f>
        <v>397356209</v>
      </c>
    </row>
    <row r="21">
      <c r="A21" s="2">
        <f>IFERROR(__xludf.DUMMYFUNCTION("""COMPUTED_VALUE"""),45321.66666666667)</f>
        <v>45321.66667</v>
      </c>
      <c r="B21" s="1">
        <f>IFERROR(__xludf.DUMMYFUNCTION("""COMPUTED_VALUE"""),834.11)</f>
        <v>834.11</v>
      </c>
      <c r="D21" s="2">
        <f>IFERROR(__xludf.DUMMYFUNCTION("""COMPUTED_VALUE"""),45321.66666666667)</f>
        <v>45321.66667</v>
      </c>
      <c r="E21" s="1">
        <f>IFERROR(__xludf.DUMMYFUNCTION("""COMPUTED_VALUE"""),836.1)</f>
        <v>836.1</v>
      </c>
      <c r="G21" s="2">
        <f>IFERROR(__xludf.DUMMYFUNCTION("""COMPUTED_VALUE"""),45321.66666666667)</f>
        <v>45321.66667</v>
      </c>
      <c r="H21" s="1">
        <f>IFERROR(__xludf.DUMMYFUNCTION("""COMPUTED_VALUE"""),819.16)</f>
        <v>819.16</v>
      </c>
      <c r="J21" s="2">
        <f>IFERROR(__xludf.DUMMYFUNCTION("""COMPUTED_VALUE"""),45321.66666666667)</f>
        <v>45321.66667</v>
      </c>
      <c r="K21" s="1">
        <f>IFERROR(__xludf.DUMMYFUNCTION("""COMPUTED_VALUE"""),821.52)</f>
        <v>821.52</v>
      </c>
      <c r="M21" s="2">
        <f>IFERROR(__xludf.DUMMYFUNCTION("""COMPUTED_VALUE"""),45321.66666666667)</f>
        <v>45321.66667</v>
      </c>
      <c r="N21" s="1">
        <f>IFERROR(__xludf.DUMMYFUNCTION("""COMPUTED_VALUE"""),3.88166547E8)</f>
        <v>388166547</v>
      </c>
    </row>
    <row r="22">
      <c r="A22" s="2">
        <f>IFERROR(__xludf.DUMMYFUNCTION("""COMPUTED_VALUE"""),45322.66666666667)</f>
        <v>45322.66667</v>
      </c>
      <c r="B22" s="1">
        <f>IFERROR(__xludf.DUMMYFUNCTION("""COMPUTED_VALUE"""),806.84)</f>
        <v>806.84</v>
      </c>
      <c r="D22" s="2">
        <f>IFERROR(__xludf.DUMMYFUNCTION("""COMPUTED_VALUE"""),45322.66666666667)</f>
        <v>45322.66667</v>
      </c>
      <c r="E22" s="1">
        <f>IFERROR(__xludf.DUMMYFUNCTION("""COMPUTED_VALUE"""),831.26)</f>
        <v>831.26</v>
      </c>
      <c r="G22" s="2">
        <f>IFERROR(__xludf.DUMMYFUNCTION("""COMPUTED_VALUE"""),45322.66666666667)</f>
        <v>45322.66667</v>
      </c>
      <c r="H22" s="1">
        <f>IFERROR(__xludf.DUMMYFUNCTION("""COMPUTED_VALUE"""),803.53)</f>
        <v>803.53</v>
      </c>
      <c r="J22" s="2">
        <f>IFERROR(__xludf.DUMMYFUNCTION("""COMPUTED_VALUE"""),45322.66666666667)</f>
        <v>45322.66667</v>
      </c>
      <c r="K22" s="1">
        <f>IFERROR(__xludf.DUMMYFUNCTION("""COMPUTED_VALUE"""),805.63)</f>
        <v>805.63</v>
      </c>
      <c r="M22" s="2">
        <f>IFERROR(__xludf.DUMMYFUNCTION("""COMPUTED_VALUE"""),45322.66666666667)</f>
        <v>45322.66667</v>
      </c>
      <c r="N22" s="1">
        <f>IFERROR(__xludf.DUMMYFUNCTION("""COMPUTED_VALUE"""),3.33027907E8)</f>
        <v>333027907</v>
      </c>
    </row>
    <row r="23">
      <c r="A23" s="2">
        <f>IFERROR(__xludf.DUMMYFUNCTION("""COMPUTED_VALUE"""),45323.66666666667)</f>
        <v>45323.66667</v>
      </c>
      <c r="B23" s="1">
        <f>IFERROR(__xludf.DUMMYFUNCTION("""COMPUTED_VALUE"""),810.85)</f>
        <v>810.85</v>
      </c>
      <c r="D23" s="2">
        <f>IFERROR(__xludf.DUMMYFUNCTION("""COMPUTED_VALUE"""),45323.66666666667)</f>
        <v>45323.66667</v>
      </c>
      <c r="E23" s="1">
        <f>IFERROR(__xludf.DUMMYFUNCTION("""COMPUTED_VALUE"""),816.37)</f>
        <v>816.37</v>
      </c>
      <c r="G23" s="2">
        <f>IFERROR(__xludf.DUMMYFUNCTION("""COMPUTED_VALUE"""),45323.66666666667)</f>
        <v>45323.66667</v>
      </c>
      <c r="H23" s="1">
        <f>IFERROR(__xludf.DUMMYFUNCTION("""COMPUTED_VALUE"""),795.39)</f>
        <v>795.39</v>
      </c>
      <c r="J23" s="2">
        <f>IFERROR(__xludf.DUMMYFUNCTION("""COMPUTED_VALUE"""),45323.66666666667)</f>
        <v>45323.66667</v>
      </c>
      <c r="K23" s="1">
        <f>IFERROR(__xludf.DUMMYFUNCTION("""COMPUTED_VALUE"""),814.91)</f>
        <v>814.91</v>
      </c>
      <c r="M23" s="2">
        <f>IFERROR(__xludf.DUMMYFUNCTION("""COMPUTED_VALUE"""),45323.66666666667)</f>
        <v>45323.66667</v>
      </c>
      <c r="N23" s="1">
        <f>IFERROR(__xludf.DUMMYFUNCTION("""COMPUTED_VALUE"""),2.85077004E8)</f>
        <v>285077004</v>
      </c>
    </row>
    <row r="24">
      <c r="A24" s="2">
        <f>IFERROR(__xludf.DUMMYFUNCTION("""COMPUTED_VALUE"""),45324.66666666667)</f>
        <v>45324.66667</v>
      </c>
      <c r="B24" s="1">
        <f>IFERROR(__xludf.DUMMYFUNCTION("""COMPUTED_VALUE"""),799.02)</f>
        <v>799.02</v>
      </c>
      <c r="D24" s="2">
        <f>IFERROR(__xludf.DUMMYFUNCTION("""COMPUTED_VALUE"""),45324.66666666667)</f>
        <v>45324.66667</v>
      </c>
      <c r="E24" s="1">
        <f>IFERROR(__xludf.DUMMYFUNCTION("""COMPUTED_VALUE"""),815.43)</f>
        <v>815.43</v>
      </c>
      <c r="G24" s="2">
        <f>IFERROR(__xludf.DUMMYFUNCTION("""COMPUTED_VALUE"""),45324.66666666667)</f>
        <v>45324.66667</v>
      </c>
      <c r="H24" s="1">
        <f>IFERROR(__xludf.DUMMYFUNCTION("""COMPUTED_VALUE"""),792.38)</f>
        <v>792.38</v>
      </c>
      <c r="J24" s="2">
        <f>IFERROR(__xludf.DUMMYFUNCTION("""COMPUTED_VALUE"""),45324.66666666667)</f>
        <v>45324.66667</v>
      </c>
      <c r="K24" s="1">
        <f>IFERROR(__xludf.DUMMYFUNCTION("""COMPUTED_VALUE"""),812.05)</f>
        <v>812.05</v>
      </c>
      <c r="M24" s="2">
        <f>IFERROR(__xludf.DUMMYFUNCTION("""COMPUTED_VALUE"""),45324.66666666667)</f>
        <v>45324.66667</v>
      </c>
      <c r="N24" s="1">
        <f>IFERROR(__xludf.DUMMYFUNCTION("""COMPUTED_VALUE"""),2.8906778E8)</f>
        <v>289067780</v>
      </c>
    </row>
    <row r="25">
      <c r="A25" s="2">
        <f>IFERROR(__xludf.DUMMYFUNCTION("""COMPUTED_VALUE"""),45327.66666666667)</f>
        <v>45327.66667</v>
      </c>
      <c r="B25" s="1">
        <f>IFERROR(__xludf.DUMMYFUNCTION("""COMPUTED_VALUE"""),798.44)</f>
        <v>798.44</v>
      </c>
      <c r="D25" s="2">
        <f>IFERROR(__xludf.DUMMYFUNCTION("""COMPUTED_VALUE"""),45327.66666666667)</f>
        <v>45327.66667</v>
      </c>
      <c r="E25" s="1">
        <f>IFERROR(__xludf.DUMMYFUNCTION("""COMPUTED_VALUE"""),799.1)</f>
        <v>799.1</v>
      </c>
      <c r="G25" s="2">
        <f>IFERROR(__xludf.DUMMYFUNCTION("""COMPUTED_VALUE"""),45327.66666666667)</f>
        <v>45327.66667</v>
      </c>
      <c r="H25" s="1">
        <f>IFERROR(__xludf.DUMMYFUNCTION("""COMPUTED_VALUE"""),767.21)</f>
        <v>767.21</v>
      </c>
      <c r="J25" s="2">
        <f>IFERROR(__xludf.DUMMYFUNCTION("""COMPUTED_VALUE"""),45327.66666666667)</f>
        <v>45327.66667</v>
      </c>
      <c r="K25" s="1">
        <f>IFERROR(__xludf.DUMMYFUNCTION("""COMPUTED_VALUE"""),784.76)</f>
        <v>784.76</v>
      </c>
      <c r="M25" s="2">
        <f>IFERROR(__xludf.DUMMYFUNCTION("""COMPUTED_VALUE"""),45327.66666666667)</f>
        <v>45327.66667</v>
      </c>
      <c r="N25" s="1">
        <f>IFERROR(__xludf.DUMMYFUNCTION("""COMPUTED_VALUE"""),3.13368074E8)</f>
        <v>313368074</v>
      </c>
    </row>
    <row r="26">
      <c r="A26" s="2">
        <f>IFERROR(__xludf.DUMMYFUNCTION("""COMPUTED_VALUE"""),45328.66666666667)</f>
        <v>45328.66667</v>
      </c>
      <c r="B26" s="1">
        <f>IFERROR(__xludf.DUMMYFUNCTION("""COMPUTED_VALUE"""),772.51)</f>
        <v>772.51</v>
      </c>
      <c r="D26" s="2">
        <f>IFERROR(__xludf.DUMMYFUNCTION("""COMPUTED_VALUE"""),45328.66666666667)</f>
        <v>45328.66667</v>
      </c>
      <c r="E26" s="1">
        <f>IFERROR(__xludf.DUMMYFUNCTION("""COMPUTED_VALUE"""),804.83)</f>
        <v>804.83</v>
      </c>
      <c r="G26" s="2">
        <f>IFERROR(__xludf.DUMMYFUNCTION("""COMPUTED_VALUE"""),45328.66666666667)</f>
        <v>45328.66667</v>
      </c>
      <c r="H26" s="1">
        <f>IFERROR(__xludf.DUMMYFUNCTION("""COMPUTED_VALUE"""),772.51)</f>
        <v>772.51</v>
      </c>
      <c r="J26" s="2">
        <f>IFERROR(__xludf.DUMMYFUNCTION("""COMPUTED_VALUE"""),45328.66666666667)</f>
        <v>45328.66667</v>
      </c>
      <c r="K26" s="1">
        <f>IFERROR(__xludf.DUMMYFUNCTION("""COMPUTED_VALUE"""),802.1)</f>
        <v>802.1</v>
      </c>
      <c r="M26" s="2">
        <f>IFERROR(__xludf.DUMMYFUNCTION("""COMPUTED_VALUE"""),45328.66666666667)</f>
        <v>45328.66667</v>
      </c>
      <c r="N26" s="1">
        <f>IFERROR(__xludf.DUMMYFUNCTION("""COMPUTED_VALUE"""),3.22481277E8)</f>
        <v>322481277</v>
      </c>
    </row>
    <row r="27">
      <c r="A27" s="2">
        <f>IFERROR(__xludf.DUMMYFUNCTION("""COMPUTED_VALUE"""),45329.66666666667)</f>
        <v>45329.66667</v>
      </c>
      <c r="B27" s="1">
        <f>IFERROR(__xludf.DUMMYFUNCTION("""COMPUTED_VALUE"""),812.17)</f>
        <v>812.17</v>
      </c>
      <c r="D27" s="2">
        <f>IFERROR(__xludf.DUMMYFUNCTION("""COMPUTED_VALUE"""),45329.66666666667)</f>
        <v>45329.66667</v>
      </c>
      <c r="E27" s="1">
        <f>IFERROR(__xludf.DUMMYFUNCTION("""COMPUTED_VALUE"""),819.41)</f>
        <v>819.41</v>
      </c>
      <c r="G27" s="2">
        <f>IFERROR(__xludf.DUMMYFUNCTION("""COMPUTED_VALUE"""),45329.66666666667)</f>
        <v>45329.66667</v>
      </c>
      <c r="H27" s="1">
        <f>IFERROR(__xludf.DUMMYFUNCTION("""COMPUTED_VALUE"""),794.36)</f>
        <v>794.36</v>
      </c>
      <c r="J27" s="2">
        <f>IFERROR(__xludf.DUMMYFUNCTION("""COMPUTED_VALUE"""),45329.66666666667)</f>
        <v>45329.66667</v>
      </c>
      <c r="K27" s="1">
        <f>IFERROR(__xludf.DUMMYFUNCTION("""COMPUTED_VALUE"""),812.79)</f>
        <v>812.79</v>
      </c>
      <c r="M27" s="2">
        <f>IFERROR(__xludf.DUMMYFUNCTION("""COMPUTED_VALUE"""),45329.66666666667)</f>
        <v>45329.66667</v>
      </c>
      <c r="N27" s="1">
        <f>IFERROR(__xludf.DUMMYFUNCTION("""COMPUTED_VALUE"""),3.34656351E8)</f>
        <v>334656351</v>
      </c>
    </row>
    <row r="28">
      <c r="A28" s="2">
        <f>IFERROR(__xludf.DUMMYFUNCTION("""COMPUTED_VALUE"""),45330.66666666667)</f>
        <v>45330.66667</v>
      </c>
      <c r="B28" s="1">
        <f>IFERROR(__xludf.DUMMYFUNCTION("""COMPUTED_VALUE"""),816.43)</f>
        <v>816.43</v>
      </c>
      <c r="D28" s="2">
        <f>IFERROR(__xludf.DUMMYFUNCTION("""COMPUTED_VALUE"""),45330.66666666667)</f>
        <v>45330.66667</v>
      </c>
      <c r="E28" s="1">
        <f>IFERROR(__xludf.DUMMYFUNCTION("""COMPUTED_VALUE"""),823.87)</f>
        <v>823.87</v>
      </c>
      <c r="G28" s="2">
        <f>IFERROR(__xludf.DUMMYFUNCTION("""COMPUTED_VALUE"""),45330.66666666667)</f>
        <v>45330.66667</v>
      </c>
      <c r="H28" s="1">
        <f>IFERROR(__xludf.DUMMYFUNCTION("""COMPUTED_VALUE"""),804.94)</f>
        <v>804.94</v>
      </c>
      <c r="J28" s="2">
        <f>IFERROR(__xludf.DUMMYFUNCTION("""COMPUTED_VALUE"""),45330.66666666667)</f>
        <v>45330.66667</v>
      </c>
      <c r="K28" s="1">
        <f>IFERROR(__xludf.DUMMYFUNCTION("""COMPUTED_VALUE"""),819.31)</f>
        <v>819.31</v>
      </c>
      <c r="M28" s="2">
        <f>IFERROR(__xludf.DUMMYFUNCTION("""COMPUTED_VALUE"""),45330.66666666667)</f>
        <v>45330.66667</v>
      </c>
      <c r="N28" s="1">
        <f>IFERROR(__xludf.DUMMYFUNCTION("""COMPUTED_VALUE"""),2.74230364E8)</f>
        <v>274230364</v>
      </c>
    </row>
    <row r="29">
      <c r="A29" s="2">
        <f>IFERROR(__xludf.DUMMYFUNCTION("""COMPUTED_VALUE"""),45331.66666666667)</f>
        <v>45331.66667</v>
      </c>
      <c r="B29" s="1">
        <f>IFERROR(__xludf.DUMMYFUNCTION("""COMPUTED_VALUE"""),821.28)</f>
        <v>821.28</v>
      </c>
      <c r="D29" s="2">
        <f>IFERROR(__xludf.DUMMYFUNCTION("""COMPUTED_VALUE"""),45331.66666666667)</f>
        <v>45331.66667</v>
      </c>
      <c r="E29" s="1">
        <f>IFERROR(__xludf.DUMMYFUNCTION("""COMPUTED_VALUE"""),834.29)</f>
        <v>834.29</v>
      </c>
      <c r="G29" s="2">
        <f>IFERROR(__xludf.DUMMYFUNCTION("""COMPUTED_VALUE"""),45331.66666666667)</f>
        <v>45331.66667</v>
      </c>
      <c r="H29" s="1">
        <f>IFERROR(__xludf.DUMMYFUNCTION("""COMPUTED_VALUE"""),818.94)</f>
        <v>818.94</v>
      </c>
      <c r="J29" s="2">
        <f>IFERROR(__xludf.DUMMYFUNCTION("""COMPUTED_VALUE"""),45331.66666666667)</f>
        <v>45331.66667</v>
      </c>
      <c r="K29" s="1">
        <f>IFERROR(__xludf.DUMMYFUNCTION("""COMPUTED_VALUE"""),832.6)</f>
        <v>832.6</v>
      </c>
      <c r="M29" s="2">
        <f>IFERROR(__xludf.DUMMYFUNCTION("""COMPUTED_VALUE"""),45331.66666666667)</f>
        <v>45331.66667</v>
      </c>
      <c r="N29" s="1">
        <f>IFERROR(__xludf.DUMMYFUNCTION("""COMPUTED_VALUE"""),2.34427345E8)</f>
        <v>234427345</v>
      </c>
    </row>
    <row r="30">
      <c r="A30" s="2">
        <f>IFERROR(__xludf.DUMMYFUNCTION("""COMPUTED_VALUE"""),45334.66666666667)</f>
        <v>45334.66667</v>
      </c>
      <c r="B30" s="1">
        <f>IFERROR(__xludf.DUMMYFUNCTION("""COMPUTED_VALUE"""),827.82)</f>
        <v>827.82</v>
      </c>
      <c r="D30" s="2">
        <f>IFERROR(__xludf.DUMMYFUNCTION("""COMPUTED_VALUE"""),45334.66666666667)</f>
        <v>45334.66667</v>
      </c>
      <c r="E30" s="1">
        <f>IFERROR(__xludf.DUMMYFUNCTION("""COMPUTED_VALUE"""),839.59)</f>
        <v>839.59</v>
      </c>
      <c r="G30" s="2">
        <f>IFERROR(__xludf.DUMMYFUNCTION("""COMPUTED_VALUE"""),45334.66666666667)</f>
        <v>45334.66667</v>
      </c>
      <c r="H30" s="1">
        <f>IFERROR(__xludf.DUMMYFUNCTION("""COMPUTED_VALUE"""),817.38)</f>
        <v>817.38</v>
      </c>
      <c r="J30" s="2">
        <f>IFERROR(__xludf.DUMMYFUNCTION("""COMPUTED_VALUE"""),45334.66666666667)</f>
        <v>45334.66667</v>
      </c>
      <c r="K30" s="1">
        <f>IFERROR(__xludf.DUMMYFUNCTION("""COMPUTED_VALUE"""),819.8)</f>
        <v>819.8</v>
      </c>
      <c r="M30" s="2">
        <f>IFERROR(__xludf.DUMMYFUNCTION("""COMPUTED_VALUE"""),45334.66666666667)</f>
        <v>45334.66667</v>
      </c>
      <c r="N30" s="1">
        <f>IFERROR(__xludf.DUMMYFUNCTION("""COMPUTED_VALUE"""),2.57075799E8)</f>
        <v>257075799</v>
      </c>
    </row>
    <row r="31">
      <c r="A31" s="2">
        <f>IFERROR(__xludf.DUMMYFUNCTION("""COMPUTED_VALUE"""),45335.66666666667)</f>
        <v>45335.66667</v>
      </c>
      <c r="B31" s="1">
        <f>IFERROR(__xludf.DUMMYFUNCTION("""COMPUTED_VALUE"""),802.13)</f>
        <v>802.13</v>
      </c>
      <c r="D31" s="2">
        <f>IFERROR(__xludf.DUMMYFUNCTION("""COMPUTED_VALUE"""),45335.66666666667)</f>
        <v>45335.66667</v>
      </c>
      <c r="E31" s="1">
        <f>IFERROR(__xludf.DUMMYFUNCTION("""COMPUTED_VALUE"""),809.98)</f>
        <v>809.98</v>
      </c>
      <c r="G31" s="2">
        <f>IFERROR(__xludf.DUMMYFUNCTION("""COMPUTED_VALUE"""),45335.66666666667)</f>
        <v>45335.66667</v>
      </c>
      <c r="H31" s="1">
        <f>IFERROR(__xludf.DUMMYFUNCTION("""COMPUTED_VALUE"""),791.62)</f>
        <v>791.62</v>
      </c>
      <c r="J31" s="2">
        <f>IFERROR(__xludf.DUMMYFUNCTION("""COMPUTED_VALUE"""),45335.66666666667)</f>
        <v>45335.66667</v>
      </c>
      <c r="K31" s="1">
        <f>IFERROR(__xludf.DUMMYFUNCTION("""COMPUTED_VALUE"""),799.51)</f>
        <v>799.51</v>
      </c>
      <c r="M31" s="2">
        <f>IFERROR(__xludf.DUMMYFUNCTION("""COMPUTED_VALUE"""),45335.66666666667)</f>
        <v>45335.66667</v>
      </c>
      <c r="N31" s="1">
        <f>IFERROR(__xludf.DUMMYFUNCTION("""COMPUTED_VALUE"""),2.61470536E8)</f>
        <v>261470536</v>
      </c>
    </row>
    <row r="32">
      <c r="A32" s="2">
        <f>IFERROR(__xludf.DUMMYFUNCTION("""COMPUTED_VALUE"""),45336.66666666667)</f>
        <v>45336.66667</v>
      </c>
      <c r="B32" s="1">
        <f>IFERROR(__xludf.DUMMYFUNCTION("""COMPUTED_VALUE"""),803.84)</f>
        <v>803.84</v>
      </c>
      <c r="D32" s="2">
        <f>IFERROR(__xludf.DUMMYFUNCTION("""COMPUTED_VALUE"""),45336.66666666667)</f>
        <v>45336.66667</v>
      </c>
      <c r="E32" s="1">
        <f>IFERROR(__xludf.DUMMYFUNCTION("""COMPUTED_VALUE"""),815.26)</f>
        <v>815.26</v>
      </c>
      <c r="G32" s="2">
        <f>IFERROR(__xludf.DUMMYFUNCTION("""COMPUTED_VALUE"""),45336.66666666667)</f>
        <v>45336.66667</v>
      </c>
      <c r="H32" s="1">
        <f>IFERROR(__xludf.DUMMYFUNCTION("""COMPUTED_VALUE"""),798.76)</f>
        <v>798.76</v>
      </c>
      <c r="J32" s="2">
        <f>IFERROR(__xludf.DUMMYFUNCTION("""COMPUTED_VALUE"""),45336.66666666667)</f>
        <v>45336.66667</v>
      </c>
      <c r="K32" s="1">
        <f>IFERROR(__xludf.DUMMYFUNCTION("""COMPUTED_VALUE"""),814.75)</f>
        <v>814.75</v>
      </c>
      <c r="M32" s="2">
        <f>IFERROR(__xludf.DUMMYFUNCTION("""COMPUTED_VALUE"""),45336.66666666667)</f>
        <v>45336.66667</v>
      </c>
      <c r="N32" s="1">
        <f>IFERROR(__xludf.DUMMYFUNCTION("""COMPUTED_VALUE"""),2.12174619E8)</f>
        <v>212174619</v>
      </c>
    </row>
    <row r="33">
      <c r="A33" s="2">
        <f>IFERROR(__xludf.DUMMYFUNCTION("""COMPUTED_VALUE"""),45337.66666666667)</f>
        <v>45337.66667</v>
      </c>
      <c r="B33" s="1">
        <f>IFERROR(__xludf.DUMMYFUNCTION("""COMPUTED_VALUE"""),817.35)</f>
        <v>817.35</v>
      </c>
      <c r="D33" s="2">
        <f>IFERROR(__xludf.DUMMYFUNCTION("""COMPUTED_VALUE"""),45337.66666666667)</f>
        <v>45337.66667</v>
      </c>
      <c r="E33" s="1">
        <f>IFERROR(__xludf.DUMMYFUNCTION("""COMPUTED_VALUE"""),854.45)</f>
        <v>854.45</v>
      </c>
      <c r="G33" s="2">
        <f>IFERROR(__xludf.DUMMYFUNCTION("""COMPUTED_VALUE"""),45337.66666666667)</f>
        <v>45337.66667</v>
      </c>
      <c r="H33" s="1">
        <f>IFERROR(__xludf.DUMMYFUNCTION("""COMPUTED_VALUE"""),814.32)</f>
        <v>814.32</v>
      </c>
      <c r="J33" s="2">
        <f>IFERROR(__xludf.DUMMYFUNCTION("""COMPUTED_VALUE"""),45337.66666666667)</f>
        <v>45337.66667</v>
      </c>
      <c r="K33" s="1">
        <f>IFERROR(__xludf.DUMMYFUNCTION("""COMPUTED_VALUE"""),853.28)</f>
        <v>853.28</v>
      </c>
      <c r="M33" s="2">
        <f>IFERROR(__xludf.DUMMYFUNCTION("""COMPUTED_VALUE"""),45337.66666666667)</f>
        <v>45337.66667</v>
      </c>
      <c r="N33" s="1">
        <f>IFERROR(__xludf.DUMMYFUNCTION("""COMPUTED_VALUE"""),2.92215294E8)</f>
        <v>292215294</v>
      </c>
    </row>
    <row r="34">
      <c r="A34" s="2">
        <f>IFERROR(__xludf.DUMMYFUNCTION("""COMPUTED_VALUE"""),45338.66666666667)</f>
        <v>45338.66667</v>
      </c>
      <c r="B34" s="1">
        <f>IFERROR(__xludf.DUMMYFUNCTION("""COMPUTED_VALUE"""),857.63)</f>
        <v>857.63</v>
      </c>
      <c r="D34" s="2">
        <f>IFERROR(__xludf.DUMMYFUNCTION("""COMPUTED_VALUE"""),45338.66666666667)</f>
        <v>45338.66667</v>
      </c>
      <c r="E34" s="1">
        <f>IFERROR(__xludf.DUMMYFUNCTION("""COMPUTED_VALUE"""),860.16)</f>
        <v>860.16</v>
      </c>
      <c r="G34" s="2">
        <f>IFERROR(__xludf.DUMMYFUNCTION("""COMPUTED_VALUE"""),45338.66666666667)</f>
        <v>45338.66667</v>
      </c>
      <c r="H34" s="1">
        <f>IFERROR(__xludf.DUMMYFUNCTION("""COMPUTED_VALUE"""),841.35)</f>
        <v>841.35</v>
      </c>
      <c r="J34" s="2">
        <f>IFERROR(__xludf.DUMMYFUNCTION("""COMPUTED_VALUE"""),45338.66666666667)</f>
        <v>45338.66667</v>
      </c>
      <c r="K34" s="1">
        <f>IFERROR(__xludf.DUMMYFUNCTION("""COMPUTED_VALUE"""),849.49)</f>
        <v>849.49</v>
      </c>
      <c r="M34" s="2">
        <f>IFERROR(__xludf.DUMMYFUNCTION("""COMPUTED_VALUE"""),45338.66666666667)</f>
        <v>45338.66667</v>
      </c>
      <c r="N34" s="1">
        <f>IFERROR(__xludf.DUMMYFUNCTION("""COMPUTED_VALUE"""),2.5044275E8)</f>
        <v>250442750</v>
      </c>
    </row>
    <row r="35">
      <c r="A35" s="2">
        <f>IFERROR(__xludf.DUMMYFUNCTION("""COMPUTED_VALUE"""),45342.66666666667)</f>
        <v>45342.66667</v>
      </c>
      <c r="B35" s="1">
        <f>IFERROR(__xludf.DUMMYFUNCTION("""COMPUTED_VALUE"""),836.81)</f>
        <v>836.81</v>
      </c>
      <c r="D35" s="2">
        <f>IFERROR(__xludf.DUMMYFUNCTION("""COMPUTED_VALUE"""),45342.66666666667)</f>
        <v>45342.66667</v>
      </c>
      <c r="E35" s="1">
        <f>IFERROR(__xludf.DUMMYFUNCTION("""COMPUTED_VALUE"""),843.55)</f>
        <v>843.55</v>
      </c>
      <c r="G35" s="2">
        <f>IFERROR(__xludf.DUMMYFUNCTION("""COMPUTED_VALUE"""),45342.66666666667)</f>
        <v>45342.66667</v>
      </c>
      <c r="H35" s="1">
        <f>IFERROR(__xludf.DUMMYFUNCTION("""COMPUTED_VALUE"""),813.9)</f>
        <v>813.9</v>
      </c>
      <c r="J35" s="2">
        <f>IFERROR(__xludf.DUMMYFUNCTION("""COMPUTED_VALUE"""),45342.66666666667)</f>
        <v>45342.66667</v>
      </c>
      <c r="K35" s="1">
        <f>IFERROR(__xludf.DUMMYFUNCTION("""COMPUTED_VALUE"""),829.59)</f>
        <v>829.59</v>
      </c>
      <c r="M35" s="2">
        <f>IFERROR(__xludf.DUMMYFUNCTION("""COMPUTED_VALUE"""),45342.66666666667)</f>
        <v>45342.66667</v>
      </c>
      <c r="N35" s="1">
        <f>IFERROR(__xludf.DUMMYFUNCTION("""COMPUTED_VALUE"""),2.42223271E8)</f>
        <v>242223271</v>
      </c>
    </row>
    <row r="36">
      <c r="A36" s="2">
        <f>IFERROR(__xludf.DUMMYFUNCTION("""COMPUTED_VALUE"""),45343.66666666667)</f>
        <v>45343.66667</v>
      </c>
      <c r="B36" s="1">
        <f>IFERROR(__xludf.DUMMYFUNCTION("""COMPUTED_VALUE"""),827.39)</f>
        <v>827.39</v>
      </c>
      <c r="D36" s="2">
        <f>IFERROR(__xludf.DUMMYFUNCTION("""COMPUTED_VALUE"""),45343.66666666667)</f>
        <v>45343.66667</v>
      </c>
      <c r="E36" s="1">
        <f>IFERROR(__xludf.DUMMYFUNCTION("""COMPUTED_VALUE"""),847.61)</f>
        <v>847.61</v>
      </c>
      <c r="G36" s="2">
        <f>IFERROR(__xludf.DUMMYFUNCTION("""COMPUTED_VALUE"""),45343.66666666667)</f>
        <v>45343.66667</v>
      </c>
      <c r="H36" s="1">
        <f>IFERROR(__xludf.DUMMYFUNCTION("""COMPUTED_VALUE"""),822.93)</f>
        <v>822.93</v>
      </c>
      <c r="J36" s="2">
        <f>IFERROR(__xludf.DUMMYFUNCTION("""COMPUTED_VALUE"""),45343.66666666667)</f>
        <v>45343.66667</v>
      </c>
      <c r="K36" s="1">
        <f>IFERROR(__xludf.DUMMYFUNCTION("""COMPUTED_VALUE"""),832.53)</f>
        <v>832.53</v>
      </c>
      <c r="M36" s="2">
        <f>IFERROR(__xludf.DUMMYFUNCTION("""COMPUTED_VALUE"""),45343.66666666667)</f>
        <v>45343.66667</v>
      </c>
      <c r="N36" s="1">
        <f>IFERROR(__xludf.DUMMYFUNCTION("""COMPUTED_VALUE"""),2.61086862E8)</f>
        <v>261086862</v>
      </c>
    </row>
    <row r="37">
      <c r="A37" s="2">
        <f>IFERROR(__xludf.DUMMYFUNCTION("""COMPUTED_VALUE"""),45344.66666666667)</f>
        <v>45344.66667</v>
      </c>
      <c r="B37" s="1">
        <f>IFERROR(__xludf.DUMMYFUNCTION("""COMPUTED_VALUE"""),827.91)</f>
        <v>827.91</v>
      </c>
      <c r="D37" s="2">
        <f>IFERROR(__xludf.DUMMYFUNCTION("""COMPUTED_VALUE"""),45344.66666666667)</f>
        <v>45344.66667</v>
      </c>
      <c r="E37" s="1">
        <f>IFERROR(__xludf.DUMMYFUNCTION("""COMPUTED_VALUE"""),840.2)</f>
        <v>840.2</v>
      </c>
      <c r="G37" s="2">
        <f>IFERROR(__xludf.DUMMYFUNCTION("""COMPUTED_VALUE"""),45344.66666666667)</f>
        <v>45344.66667</v>
      </c>
      <c r="H37" s="1">
        <f>IFERROR(__xludf.DUMMYFUNCTION("""COMPUTED_VALUE"""),818.57)</f>
        <v>818.57</v>
      </c>
      <c r="J37" s="2">
        <f>IFERROR(__xludf.DUMMYFUNCTION("""COMPUTED_VALUE"""),45344.66666666667)</f>
        <v>45344.66667</v>
      </c>
      <c r="K37" s="1">
        <f>IFERROR(__xludf.DUMMYFUNCTION("""COMPUTED_VALUE"""),837.36)</f>
        <v>837.36</v>
      </c>
      <c r="M37" s="2">
        <f>IFERROR(__xludf.DUMMYFUNCTION("""COMPUTED_VALUE"""),45344.66666666667)</f>
        <v>45344.66667</v>
      </c>
      <c r="N37" s="1">
        <f>IFERROR(__xludf.DUMMYFUNCTION("""COMPUTED_VALUE"""),4.24076419E8)</f>
        <v>424076419</v>
      </c>
    </row>
    <row r="38">
      <c r="A38" s="2">
        <f>IFERROR(__xludf.DUMMYFUNCTION("""COMPUTED_VALUE"""),45345.66666666667)</f>
        <v>45345.66667</v>
      </c>
      <c r="B38" s="1">
        <f>IFERROR(__xludf.DUMMYFUNCTION("""COMPUTED_VALUE"""),829.43)</f>
        <v>829.43</v>
      </c>
      <c r="D38" s="2">
        <f>IFERROR(__xludf.DUMMYFUNCTION("""COMPUTED_VALUE"""),45345.66666666667)</f>
        <v>45345.66667</v>
      </c>
      <c r="E38" s="1">
        <f>IFERROR(__xludf.DUMMYFUNCTION("""COMPUTED_VALUE"""),836.64)</f>
        <v>836.64</v>
      </c>
      <c r="G38" s="2">
        <f>IFERROR(__xludf.DUMMYFUNCTION("""COMPUTED_VALUE"""),45345.66666666667)</f>
        <v>45345.66667</v>
      </c>
      <c r="H38" s="1">
        <f>IFERROR(__xludf.DUMMYFUNCTION("""COMPUTED_VALUE"""),818.48)</f>
        <v>818.48</v>
      </c>
      <c r="J38" s="2">
        <f>IFERROR(__xludf.DUMMYFUNCTION("""COMPUTED_VALUE"""),45345.66666666667)</f>
        <v>45345.66667</v>
      </c>
      <c r="K38" s="1">
        <f>IFERROR(__xludf.DUMMYFUNCTION("""COMPUTED_VALUE"""),819.3)</f>
        <v>819.3</v>
      </c>
      <c r="M38" s="2">
        <f>IFERROR(__xludf.DUMMYFUNCTION("""COMPUTED_VALUE"""),45345.66666666667)</f>
        <v>45345.66667</v>
      </c>
      <c r="N38" s="1">
        <f>IFERROR(__xludf.DUMMYFUNCTION("""COMPUTED_VALUE"""),2.98925375E8)</f>
        <v>298925375</v>
      </c>
    </row>
    <row r="39">
      <c r="A39" s="2">
        <f>IFERROR(__xludf.DUMMYFUNCTION("""COMPUTED_VALUE"""),45348.66666666667)</f>
        <v>45348.66667</v>
      </c>
      <c r="B39" s="1">
        <f>IFERROR(__xludf.DUMMYFUNCTION("""COMPUTED_VALUE"""),820.28)</f>
        <v>820.28</v>
      </c>
      <c r="D39" s="2">
        <f>IFERROR(__xludf.DUMMYFUNCTION("""COMPUTED_VALUE"""),45348.66666666667)</f>
        <v>45348.66667</v>
      </c>
      <c r="E39" s="1">
        <f>IFERROR(__xludf.DUMMYFUNCTION("""COMPUTED_VALUE"""),851.25)</f>
        <v>851.25</v>
      </c>
      <c r="G39" s="2">
        <f>IFERROR(__xludf.DUMMYFUNCTION("""COMPUTED_VALUE"""),45348.66666666667)</f>
        <v>45348.66667</v>
      </c>
      <c r="H39" s="1">
        <f>IFERROR(__xludf.DUMMYFUNCTION("""COMPUTED_VALUE"""),820.28)</f>
        <v>820.28</v>
      </c>
      <c r="J39" s="2">
        <f>IFERROR(__xludf.DUMMYFUNCTION("""COMPUTED_VALUE"""),45348.66666666667)</f>
        <v>45348.66667</v>
      </c>
      <c r="K39" s="1">
        <f>IFERROR(__xludf.DUMMYFUNCTION("""COMPUTED_VALUE"""),842.62)</f>
        <v>842.62</v>
      </c>
      <c r="M39" s="2">
        <f>IFERROR(__xludf.DUMMYFUNCTION("""COMPUTED_VALUE"""),45348.66666666667)</f>
        <v>45348.66667</v>
      </c>
      <c r="N39" s="1">
        <f>IFERROR(__xludf.DUMMYFUNCTION("""COMPUTED_VALUE"""),2.98554283E8)</f>
        <v>298554283</v>
      </c>
    </row>
    <row r="40">
      <c r="A40" s="2">
        <f>IFERROR(__xludf.DUMMYFUNCTION("""COMPUTED_VALUE"""),45349.66666666667)</f>
        <v>45349.66667</v>
      </c>
      <c r="B40" s="1">
        <f>IFERROR(__xludf.DUMMYFUNCTION("""COMPUTED_VALUE"""),858.33)</f>
        <v>858.33</v>
      </c>
      <c r="D40" s="2">
        <f>IFERROR(__xludf.DUMMYFUNCTION("""COMPUTED_VALUE"""),45349.66666666667)</f>
        <v>45349.66667</v>
      </c>
      <c r="E40" s="1">
        <f>IFERROR(__xludf.DUMMYFUNCTION("""COMPUTED_VALUE"""),864.18)</f>
        <v>864.18</v>
      </c>
      <c r="G40" s="2">
        <f>IFERROR(__xludf.DUMMYFUNCTION("""COMPUTED_VALUE"""),45349.66666666667)</f>
        <v>45349.66667</v>
      </c>
      <c r="H40" s="1">
        <f>IFERROR(__xludf.DUMMYFUNCTION("""COMPUTED_VALUE"""),841.52)</f>
        <v>841.52</v>
      </c>
      <c r="J40" s="2">
        <f>IFERROR(__xludf.DUMMYFUNCTION("""COMPUTED_VALUE"""),45349.66666666667)</f>
        <v>45349.66667</v>
      </c>
      <c r="K40" s="1">
        <f>IFERROR(__xludf.DUMMYFUNCTION("""COMPUTED_VALUE"""),846.16)</f>
        <v>846.16</v>
      </c>
      <c r="M40" s="2">
        <f>IFERROR(__xludf.DUMMYFUNCTION("""COMPUTED_VALUE"""),45349.66666666667)</f>
        <v>45349.66667</v>
      </c>
      <c r="N40" s="1">
        <f>IFERROR(__xludf.DUMMYFUNCTION("""COMPUTED_VALUE"""),2.70715207E8)</f>
        <v>270715207</v>
      </c>
    </row>
    <row r="41">
      <c r="A41" s="2">
        <f>IFERROR(__xludf.DUMMYFUNCTION("""COMPUTED_VALUE"""),45350.66666666667)</f>
        <v>45350.66667</v>
      </c>
      <c r="B41" s="1">
        <f>IFERROR(__xludf.DUMMYFUNCTION("""COMPUTED_VALUE"""),847.62)</f>
        <v>847.62</v>
      </c>
      <c r="D41" s="2">
        <f>IFERROR(__xludf.DUMMYFUNCTION("""COMPUTED_VALUE"""),45350.66666666667)</f>
        <v>45350.66667</v>
      </c>
      <c r="E41" s="1">
        <f>IFERROR(__xludf.DUMMYFUNCTION("""COMPUTED_VALUE"""),866.17)</f>
        <v>866.17</v>
      </c>
      <c r="G41" s="2">
        <f>IFERROR(__xludf.DUMMYFUNCTION("""COMPUTED_VALUE"""),45350.66666666667)</f>
        <v>45350.66667</v>
      </c>
      <c r="H41" s="1">
        <f>IFERROR(__xludf.DUMMYFUNCTION("""COMPUTED_VALUE"""),842.84)</f>
        <v>842.84</v>
      </c>
      <c r="J41" s="2">
        <f>IFERROR(__xludf.DUMMYFUNCTION("""COMPUTED_VALUE"""),45350.66666666667)</f>
        <v>45350.66667</v>
      </c>
      <c r="K41" s="1">
        <f>IFERROR(__xludf.DUMMYFUNCTION("""COMPUTED_VALUE"""),855.79)</f>
        <v>855.79</v>
      </c>
      <c r="M41" s="2">
        <f>IFERROR(__xludf.DUMMYFUNCTION("""COMPUTED_VALUE"""),45350.66666666667)</f>
        <v>45350.66667</v>
      </c>
      <c r="N41" s="1">
        <f>IFERROR(__xludf.DUMMYFUNCTION("""COMPUTED_VALUE"""),2.62444605E8)</f>
        <v>262444605</v>
      </c>
    </row>
    <row r="42">
      <c r="A42" s="2">
        <f>IFERROR(__xludf.DUMMYFUNCTION("""COMPUTED_VALUE"""),45351.66666666667)</f>
        <v>45351.66667</v>
      </c>
      <c r="B42" s="1">
        <f>IFERROR(__xludf.DUMMYFUNCTION("""COMPUTED_VALUE"""),863.42)</f>
        <v>863.42</v>
      </c>
      <c r="D42" s="2">
        <f>IFERROR(__xludf.DUMMYFUNCTION("""COMPUTED_VALUE"""),45351.66666666667)</f>
        <v>45351.66667</v>
      </c>
      <c r="E42" s="1">
        <f>IFERROR(__xludf.DUMMYFUNCTION("""COMPUTED_VALUE"""),867.84)</f>
        <v>867.84</v>
      </c>
      <c r="G42" s="2">
        <f>IFERROR(__xludf.DUMMYFUNCTION("""COMPUTED_VALUE"""),45351.66666666667)</f>
        <v>45351.66667</v>
      </c>
      <c r="H42" s="1">
        <f>IFERROR(__xludf.DUMMYFUNCTION("""COMPUTED_VALUE"""),844.63)</f>
        <v>844.63</v>
      </c>
      <c r="J42" s="2">
        <f>IFERROR(__xludf.DUMMYFUNCTION("""COMPUTED_VALUE"""),45351.66666666667)</f>
        <v>45351.66667</v>
      </c>
      <c r="K42" s="1">
        <f>IFERROR(__xludf.DUMMYFUNCTION("""COMPUTED_VALUE"""),856.71)</f>
        <v>856.71</v>
      </c>
      <c r="M42" s="2">
        <f>IFERROR(__xludf.DUMMYFUNCTION("""COMPUTED_VALUE"""),45351.66666666667)</f>
        <v>45351.66667</v>
      </c>
      <c r="N42" s="1">
        <f>IFERROR(__xludf.DUMMYFUNCTION("""COMPUTED_VALUE"""),2.98030836E8)</f>
        <v>298030836</v>
      </c>
    </row>
    <row r="43">
      <c r="A43" s="2">
        <f>IFERROR(__xludf.DUMMYFUNCTION("""COMPUTED_VALUE"""),45352.66666666667)</f>
        <v>45352.66667</v>
      </c>
      <c r="B43" s="1">
        <f>IFERROR(__xludf.DUMMYFUNCTION("""COMPUTED_VALUE"""),852.28)</f>
        <v>852.28</v>
      </c>
      <c r="D43" s="2">
        <f>IFERROR(__xludf.DUMMYFUNCTION("""COMPUTED_VALUE"""),45352.66666666667)</f>
        <v>45352.66667</v>
      </c>
      <c r="E43" s="1">
        <f>IFERROR(__xludf.DUMMYFUNCTION("""COMPUTED_VALUE"""),865.1)</f>
        <v>865.1</v>
      </c>
      <c r="G43" s="2">
        <f>IFERROR(__xludf.DUMMYFUNCTION("""COMPUTED_VALUE"""),45352.66666666667)</f>
        <v>45352.66667</v>
      </c>
      <c r="H43" s="1">
        <f>IFERROR(__xludf.DUMMYFUNCTION("""COMPUTED_VALUE"""),843.95)</f>
        <v>843.95</v>
      </c>
      <c r="J43" s="2">
        <f>IFERROR(__xludf.DUMMYFUNCTION("""COMPUTED_VALUE"""),45352.66666666667)</f>
        <v>45352.66667</v>
      </c>
      <c r="K43" s="1">
        <f>IFERROR(__xludf.DUMMYFUNCTION("""COMPUTED_VALUE"""),859.38)</f>
        <v>859.38</v>
      </c>
      <c r="M43" s="2">
        <f>IFERROR(__xludf.DUMMYFUNCTION("""COMPUTED_VALUE"""),45352.66666666667)</f>
        <v>45352.66667</v>
      </c>
      <c r="N43" s="1">
        <f>IFERROR(__xludf.DUMMYFUNCTION("""COMPUTED_VALUE"""),2.17992154E8)</f>
        <v>217992154</v>
      </c>
    </row>
    <row r="44">
      <c r="A44" s="2">
        <f>IFERROR(__xludf.DUMMYFUNCTION("""COMPUTED_VALUE"""),45355.66666666667)</f>
        <v>45355.66667</v>
      </c>
      <c r="B44" s="1">
        <f>IFERROR(__xludf.DUMMYFUNCTION("""COMPUTED_VALUE"""),846.64)</f>
        <v>846.64</v>
      </c>
      <c r="D44" s="2">
        <f>IFERROR(__xludf.DUMMYFUNCTION("""COMPUTED_VALUE"""),45355.66666666667)</f>
        <v>45355.66667</v>
      </c>
      <c r="E44" s="1">
        <f>IFERROR(__xludf.DUMMYFUNCTION("""COMPUTED_VALUE"""),850.86)</f>
        <v>850.86</v>
      </c>
      <c r="G44" s="2">
        <f>IFERROR(__xludf.DUMMYFUNCTION("""COMPUTED_VALUE"""),45355.66666666667)</f>
        <v>45355.66667</v>
      </c>
      <c r="H44" s="1">
        <f>IFERROR(__xludf.DUMMYFUNCTION("""COMPUTED_VALUE"""),810.87)</f>
        <v>810.87</v>
      </c>
      <c r="J44" s="2">
        <f>IFERROR(__xludf.DUMMYFUNCTION("""COMPUTED_VALUE"""),45355.66666666667)</f>
        <v>45355.66667</v>
      </c>
      <c r="K44" s="1">
        <f>IFERROR(__xludf.DUMMYFUNCTION("""COMPUTED_VALUE"""),815.14)</f>
        <v>815.14</v>
      </c>
      <c r="M44" s="2">
        <f>IFERROR(__xludf.DUMMYFUNCTION("""COMPUTED_VALUE"""),45355.66666666667)</f>
        <v>45355.66667</v>
      </c>
      <c r="N44" s="1">
        <f>IFERROR(__xludf.DUMMYFUNCTION("""COMPUTED_VALUE"""),3.32794421E8)</f>
        <v>332794421</v>
      </c>
    </row>
    <row r="45">
      <c r="A45" s="2">
        <f>IFERROR(__xludf.DUMMYFUNCTION("""COMPUTED_VALUE"""),45356.66666666667)</f>
        <v>45356.66667</v>
      </c>
      <c r="B45" s="1">
        <f>IFERROR(__xludf.DUMMYFUNCTION("""COMPUTED_VALUE"""),798.44)</f>
        <v>798.44</v>
      </c>
      <c r="D45" s="2">
        <f>IFERROR(__xludf.DUMMYFUNCTION("""COMPUTED_VALUE"""),45356.66666666667)</f>
        <v>45356.66667</v>
      </c>
      <c r="E45" s="1">
        <f>IFERROR(__xludf.DUMMYFUNCTION("""COMPUTED_VALUE"""),804.07)</f>
        <v>804.07</v>
      </c>
      <c r="G45" s="2">
        <f>IFERROR(__xludf.DUMMYFUNCTION("""COMPUTED_VALUE"""),45356.66666666667)</f>
        <v>45356.66667</v>
      </c>
      <c r="H45" s="1">
        <f>IFERROR(__xludf.DUMMYFUNCTION("""COMPUTED_VALUE"""),782.17)</f>
        <v>782.17</v>
      </c>
      <c r="J45" s="2">
        <f>IFERROR(__xludf.DUMMYFUNCTION("""COMPUTED_VALUE"""),45356.66666666667)</f>
        <v>45356.66667</v>
      </c>
      <c r="K45" s="1">
        <f>IFERROR(__xludf.DUMMYFUNCTION("""COMPUTED_VALUE"""),791.81)</f>
        <v>791.81</v>
      </c>
      <c r="M45" s="2">
        <f>IFERROR(__xludf.DUMMYFUNCTION("""COMPUTED_VALUE"""),45356.66666666667)</f>
        <v>45356.66667</v>
      </c>
      <c r="N45" s="1">
        <f>IFERROR(__xludf.DUMMYFUNCTION("""COMPUTED_VALUE"""),2.65196018E8)</f>
        <v>265196018</v>
      </c>
    </row>
    <row r="46">
      <c r="A46" s="2">
        <f>IFERROR(__xludf.DUMMYFUNCTION("""COMPUTED_VALUE"""),45357.66666666667)</f>
        <v>45357.66667</v>
      </c>
      <c r="B46" s="1">
        <f>IFERROR(__xludf.DUMMYFUNCTION("""COMPUTED_VALUE"""),789.99)</f>
        <v>789.99</v>
      </c>
      <c r="D46" s="2">
        <f>IFERROR(__xludf.DUMMYFUNCTION("""COMPUTED_VALUE"""),45357.66666666667)</f>
        <v>45357.66667</v>
      </c>
      <c r="E46" s="1">
        <f>IFERROR(__xludf.DUMMYFUNCTION("""COMPUTED_VALUE"""),792.96)</f>
        <v>792.96</v>
      </c>
      <c r="G46" s="2">
        <f>IFERROR(__xludf.DUMMYFUNCTION("""COMPUTED_VALUE"""),45357.66666666667)</f>
        <v>45357.66667</v>
      </c>
      <c r="H46" s="1">
        <f>IFERROR(__xludf.DUMMYFUNCTION("""COMPUTED_VALUE"""),767.01)</f>
        <v>767.01</v>
      </c>
      <c r="J46" s="2">
        <f>IFERROR(__xludf.DUMMYFUNCTION("""COMPUTED_VALUE"""),45357.66666666667)</f>
        <v>45357.66667</v>
      </c>
      <c r="K46" s="1">
        <f>IFERROR(__xludf.DUMMYFUNCTION("""COMPUTED_VALUE"""),776.13)</f>
        <v>776.13</v>
      </c>
      <c r="M46" s="2">
        <f>IFERROR(__xludf.DUMMYFUNCTION("""COMPUTED_VALUE"""),45357.66666666667)</f>
        <v>45357.66667</v>
      </c>
      <c r="N46" s="1">
        <f>IFERROR(__xludf.DUMMYFUNCTION("""COMPUTED_VALUE"""),2.53461882E8)</f>
        <v>253461882</v>
      </c>
    </row>
    <row r="47">
      <c r="A47" s="2">
        <f>IFERROR(__xludf.DUMMYFUNCTION("""COMPUTED_VALUE"""),45358.66666666667)</f>
        <v>45358.66667</v>
      </c>
      <c r="B47" s="1">
        <f>IFERROR(__xludf.DUMMYFUNCTION("""COMPUTED_VALUE"""),770.15)</f>
        <v>770.15</v>
      </c>
      <c r="D47" s="2">
        <f>IFERROR(__xludf.DUMMYFUNCTION("""COMPUTED_VALUE"""),45358.66666666667)</f>
        <v>45358.66667</v>
      </c>
      <c r="E47" s="1">
        <f>IFERROR(__xludf.DUMMYFUNCTION("""COMPUTED_VALUE"""),787.81)</f>
        <v>787.81</v>
      </c>
      <c r="G47" s="2">
        <f>IFERROR(__xludf.DUMMYFUNCTION("""COMPUTED_VALUE"""),45358.66666666667)</f>
        <v>45358.66667</v>
      </c>
      <c r="H47" s="1">
        <f>IFERROR(__xludf.DUMMYFUNCTION("""COMPUTED_VALUE"""),768.3)</f>
        <v>768.3</v>
      </c>
      <c r="J47" s="2">
        <f>IFERROR(__xludf.DUMMYFUNCTION("""COMPUTED_VALUE"""),45358.66666666667)</f>
        <v>45358.66667</v>
      </c>
      <c r="K47" s="1">
        <f>IFERROR(__xludf.DUMMYFUNCTION("""COMPUTED_VALUE"""),783.41)</f>
        <v>783.41</v>
      </c>
      <c r="M47" s="2">
        <f>IFERROR(__xludf.DUMMYFUNCTION("""COMPUTED_VALUE"""),45358.66666666667)</f>
        <v>45358.66667</v>
      </c>
      <c r="N47" s="1">
        <f>IFERROR(__xludf.DUMMYFUNCTION("""COMPUTED_VALUE"""),3.53281143E8)</f>
        <v>353281143</v>
      </c>
    </row>
    <row r="48">
      <c r="A48" s="2">
        <f>IFERROR(__xludf.DUMMYFUNCTION("""COMPUTED_VALUE"""),45359.66666666667)</f>
        <v>45359.66667</v>
      </c>
      <c r="B48" s="1">
        <f>IFERROR(__xludf.DUMMYFUNCTION("""COMPUTED_VALUE"""),793.18)</f>
        <v>793.18</v>
      </c>
      <c r="D48" s="2">
        <f>IFERROR(__xludf.DUMMYFUNCTION("""COMPUTED_VALUE"""),45359.66666666667)</f>
        <v>45359.66667</v>
      </c>
      <c r="E48" s="1">
        <f>IFERROR(__xludf.DUMMYFUNCTION("""COMPUTED_VALUE"""),796.65)</f>
        <v>796.65</v>
      </c>
      <c r="G48" s="2">
        <f>IFERROR(__xludf.DUMMYFUNCTION("""COMPUTED_VALUE"""),45359.66666666667)</f>
        <v>45359.66667</v>
      </c>
      <c r="H48" s="1">
        <f>IFERROR(__xludf.DUMMYFUNCTION("""COMPUTED_VALUE"""),770.42)</f>
        <v>770.42</v>
      </c>
      <c r="J48" s="2">
        <f>IFERROR(__xludf.DUMMYFUNCTION("""COMPUTED_VALUE"""),45359.66666666667)</f>
        <v>45359.66667</v>
      </c>
      <c r="K48" s="1">
        <f>IFERROR(__xludf.DUMMYFUNCTION("""COMPUTED_VALUE"""),771.68)</f>
        <v>771.68</v>
      </c>
      <c r="M48" s="2">
        <f>IFERROR(__xludf.DUMMYFUNCTION("""COMPUTED_VALUE"""),45359.66666666667)</f>
        <v>45359.66667</v>
      </c>
      <c r="N48" s="1">
        <f>IFERROR(__xludf.DUMMYFUNCTION("""COMPUTED_VALUE"""),3.10434221E8)</f>
        <v>310434221</v>
      </c>
    </row>
    <row r="49">
      <c r="A49" s="2">
        <f>IFERROR(__xludf.DUMMYFUNCTION("""COMPUTED_VALUE"""),45362.66666666667)</f>
        <v>45362.66667</v>
      </c>
      <c r="B49" s="1">
        <f>IFERROR(__xludf.DUMMYFUNCTION("""COMPUTED_VALUE"""),771.17)</f>
        <v>771.17</v>
      </c>
      <c r="D49" s="2">
        <f>IFERROR(__xludf.DUMMYFUNCTION("""COMPUTED_VALUE"""),45362.66666666667)</f>
        <v>45362.66667</v>
      </c>
      <c r="E49" s="1">
        <f>IFERROR(__xludf.DUMMYFUNCTION("""COMPUTED_VALUE"""),794.69)</f>
        <v>794.69</v>
      </c>
      <c r="G49" s="2">
        <f>IFERROR(__xludf.DUMMYFUNCTION("""COMPUTED_VALUE"""),45362.66666666667)</f>
        <v>45362.66667</v>
      </c>
      <c r="H49" s="1">
        <f>IFERROR(__xludf.DUMMYFUNCTION("""COMPUTED_VALUE"""),769.43)</f>
        <v>769.43</v>
      </c>
      <c r="J49" s="2">
        <f>IFERROR(__xludf.DUMMYFUNCTION("""COMPUTED_VALUE"""),45362.66666666667)</f>
        <v>45362.66667</v>
      </c>
      <c r="K49" s="1">
        <f>IFERROR(__xludf.DUMMYFUNCTION("""COMPUTED_VALUE"""),779.21)</f>
        <v>779.21</v>
      </c>
      <c r="M49" s="2">
        <f>IFERROR(__xludf.DUMMYFUNCTION("""COMPUTED_VALUE"""),45362.66666666667)</f>
        <v>45362.66667</v>
      </c>
      <c r="N49" s="1">
        <f>IFERROR(__xludf.DUMMYFUNCTION("""COMPUTED_VALUE"""),2.36871322E8)</f>
        <v>236871322</v>
      </c>
    </row>
    <row r="50">
      <c r="A50" s="2">
        <f>IFERROR(__xludf.DUMMYFUNCTION("""COMPUTED_VALUE"""),45363.66666666667)</f>
        <v>45363.66667</v>
      </c>
      <c r="B50" s="1">
        <f>IFERROR(__xludf.DUMMYFUNCTION("""COMPUTED_VALUE"""),779.78)</f>
        <v>779.78</v>
      </c>
      <c r="D50" s="2">
        <f>IFERROR(__xludf.DUMMYFUNCTION("""COMPUTED_VALUE"""),45363.66666666667)</f>
        <v>45363.66667</v>
      </c>
      <c r="E50" s="1">
        <f>IFERROR(__xludf.DUMMYFUNCTION("""COMPUTED_VALUE"""),784.31)</f>
        <v>784.31</v>
      </c>
      <c r="G50" s="2">
        <f>IFERROR(__xludf.DUMMYFUNCTION("""COMPUTED_VALUE"""),45363.66666666667)</f>
        <v>45363.66667</v>
      </c>
      <c r="H50" s="1">
        <f>IFERROR(__xludf.DUMMYFUNCTION("""COMPUTED_VALUE"""),761.8)</f>
        <v>761.8</v>
      </c>
      <c r="J50" s="2">
        <f>IFERROR(__xludf.DUMMYFUNCTION("""COMPUTED_VALUE"""),45363.66666666667)</f>
        <v>45363.66667</v>
      </c>
      <c r="K50" s="1">
        <f>IFERROR(__xludf.DUMMYFUNCTION("""COMPUTED_VALUE"""),778.34)</f>
        <v>778.34</v>
      </c>
      <c r="M50" s="2">
        <f>IFERROR(__xludf.DUMMYFUNCTION("""COMPUTED_VALUE"""),45363.66666666667)</f>
        <v>45363.66667</v>
      </c>
      <c r="N50" s="1">
        <f>IFERROR(__xludf.DUMMYFUNCTION("""COMPUTED_VALUE"""),2.18304885E8)</f>
        <v>218304885</v>
      </c>
    </row>
    <row r="51">
      <c r="A51" s="2">
        <f>IFERROR(__xludf.DUMMYFUNCTION("""COMPUTED_VALUE"""),45364.66666666667)</f>
        <v>45364.66667</v>
      </c>
      <c r="B51" s="1">
        <f>IFERROR(__xludf.DUMMYFUNCTION("""COMPUTED_VALUE"""),764.71)</f>
        <v>764.71</v>
      </c>
      <c r="D51" s="2">
        <f>IFERROR(__xludf.DUMMYFUNCTION("""COMPUTED_VALUE"""),45364.66666666667)</f>
        <v>45364.66667</v>
      </c>
      <c r="E51" s="1">
        <f>IFERROR(__xludf.DUMMYFUNCTION("""COMPUTED_VALUE"""),774.96)</f>
        <v>774.96</v>
      </c>
      <c r="G51" s="2">
        <f>IFERROR(__xludf.DUMMYFUNCTION("""COMPUTED_VALUE"""),45364.66666666667)</f>
        <v>45364.66667</v>
      </c>
      <c r="H51" s="1">
        <f>IFERROR(__xludf.DUMMYFUNCTION("""COMPUTED_VALUE"""),755.2)</f>
        <v>755.2</v>
      </c>
      <c r="J51" s="2">
        <f>IFERROR(__xludf.DUMMYFUNCTION("""COMPUTED_VALUE"""),45364.66666666667)</f>
        <v>45364.66667</v>
      </c>
      <c r="K51" s="1">
        <f>IFERROR(__xludf.DUMMYFUNCTION("""COMPUTED_VALUE"""),756.11)</f>
        <v>756.11</v>
      </c>
      <c r="M51" s="2">
        <f>IFERROR(__xludf.DUMMYFUNCTION("""COMPUTED_VALUE"""),45364.66666666667)</f>
        <v>45364.66667</v>
      </c>
      <c r="N51" s="1">
        <f>IFERROR(__xludf.DUMMYFUNCTION("""COMPUTED_VALUE"""),2.51481639E8)</f>
        <v>251481639</v>
      </c>
    </row>
    <row r="52">
      <c r="A52" s="2">
        <f>IFERROR(__xludf.DUMMYFUNCTION("""COMPUTED_VALUE"""),45365.66666666667)</f>
        <v>45365.66667</v>
      </c>
      <c r="B52" s="1">
        <f>IFERROR(__xludf.DUMMYFUNCTION("""COMPUTED_VALUE"""),749.49)</f>
        <v>749.49</v>
      </c>
      <c r="D52" s="2">
        <f>IFERROR(__xludf.DUMMYFUNCTION("""COMPUTED_VALUE"""),45365.66666666667)</f>
        <v>45365.66667</v>
      </c>
      <c r="E52" s="1">
        <f>IFERROR(__xludf.DUMMYFUNCTION("""COMPUTED_VALUE"""),760.0)</f>
        <v>760</v>
      </c>
      <c r="G52" s="2">
        <f>IFERROR(__xludf.DUMMYFUNCTION("""COMPUTED_VALUE"""),45365.66666666667)</f>
        <v>45365.66667</v>
      </c>
      <c r="H52" s="1">
        <f>IFERROR(__xludf.DUMMYFUNCTION("""COMPUTED_VALUE"""),721.81)</f>
        <v>721.81</v>
      </c>
      <c r="J52" s="2">
        <f>IFERROR(__xludf.DUMMYFUNCTION("""COMPUTED_VALUE"""),45365.66666666667)</f>
        <v>45365.66667</v>
      </c>
      <c r="K52" s="1">
        <f>IFERROR(__xludf.DUMMYFUNCTION("""COMPUTED_VALUE"""),728.87)</f>
        <v>728.87</v>
      </c>
      <c r="M52" s="2">
        <f>IFERROR(__xludf.DUMMYFUNCTION("""COMPUTED_VALUE"""),45365.66666666667)</f>
        <v>45365.66667</v>
      </c>
      <c r="N52" s="1">
        <f>IFERROR(__xludf.DUMMYFUNCTION("""COMPUTED_VALUE"""),3.12799651E8)</f>
        <v>312799651</v>
      </c>
    </row>
    <row r="53">
      <c r="A53" s="2">
        <f>IFERROR(__xludf.DUMMYFUNCTION("""COMPUTED_VALUE"""),45366.66666666667)</f>
        <v>45366.66667</v>
      </c>
      <c r="B53" s="1">
        <f>IFERROR(__xludf.DUMMYFUNCTION("""COMPUTED_VALUE"""),729.65)</f>
        <v>729.65</v>
      </c>
      <c r="D53" s="2">
        <f>IFERROR(__xludf.DUMMYFUNCTION("""COMPUTED_VALUE"""),45366.66666666667)</f>
        <v>45366.66667</v>
      </c>
      <c r="E53" s="1">
        <f>IFERROR(__xludf.DUMMYFUNCTION("""COMPUTED_VALUE"""),740.51)</f>
        <v>740.51</v>
      </c>
      <c r="G53" s="2">
        <f>IFERROR(__xludf.DUMMYFUNCTION("""COMPUTED_VALUE"""),45366.66666666667)</f>
        <v>45366.66667</v>
      </c>
      <c r="H53" s="1">
        <f>IFERROR(__xludf.DUMMYFUNCTION("""COMPUTED_VALUE"""),725.71)</f>
        <v>725.71</v>
      </c>
      <c r="J53" s="2">
        <f>IFERROR(__xludf.DUMMYFUNCTION("""COMPUTED_VALUE"""),45366.66666666667)</f>
        <v>45366.66667</v>
      </c>
      <c r="K53" s="1">
        <f>IFERROR(__xludf.DUMMYFUNCTION("""COMPUTED_VALUE"""),735.09)</f>
        <v>735.09</v>
      </c>
      <c r="M53" s="2">
        <f>IFERROR(__xludf.DUMMYFUNCTION("""COMPUTED_VALUE"""),45366.66666666667)</f>
        <v>45366.66667</v>
      </c>
      <c r="N53" s="1">
        <f>IFERROR(__xludf.DUMMYFUNCTION("""COMPUTED_VALUE"""),3.71420025E8)</f>
        <v>371420025</v>
      </c>
    </row>
    <row r="54">
      <c r="A54" s="2">
        <f>IFERROR(__xludf.DUMMYFUNCTION("""COMPUTED_VALUE"""),45369.66666666667)</f>
        <v>45369.66667</v>
      </c>
      <c r="B54" s="1">
        <f>IFERROR(__xludf.DUMMYFUNCTION("""COMPUTED_VALUE"""),756.02)</f>
        <v>756.02</v>
      </c>
      <c r="D54" s="2">
        <f>IFERROR(__xludf.DUMMYFUNCTION("""COMPUTED_VALUE"""),45369.66666666667)</f>
        <v>45369.66667</v>
      </c>
      <c r="E54" s="1">
        <f>IFERROR(__xludf.DUMMYFUNCTION("""COMPUTED_VALUE"""),770.8)</f>
        <v>770.8</v>
      </c>
      <c r="G54" s="2">
        <f>IFERROR(__xludf.DUMMYFUNCTION("""COMPUTED_VALUE"""),45369.66666666667)</f>
        <v>45369.66667</v>
      </c>
      <c r="H54" s="1">
        <f>IFERROR(__xludf.DUMMYFUNCTION("""COMPUTED_VALUE"""),741.48)</f>
        <v>741.48</v>
      </c>
      <c r="J54" s="2">
        <f>IFERROR(__xludf.DUMMYFUNCTION("""COMPUTED_VALUE"""),45369.66666666667)</f>
        <v>45369.66667</v>
      </c>
      <c r="K54" s="1">
        <f>IFERROR(__xludf.DUMMYFUNCTION("""COMPUTED_VALUE"""),768.43)</f>
        <v>768.43</v>
      </c>
      <c r="M54" s="2">
        <f>IFERROR(__xludf.DUMMYFUNCTION("""COMPUTED_VALUE"""),45369.66666666667)</f>
        <v>45369.66667</v>
      </c>
      <c r="N54" s="1">
        <f>IFERROR(__xludf.DUMMYFUNCTION("""COMPUTED_VALUE"""),2.36554494E8)</f>
        <v>236554494</v>
      </c>
    </row>
    <row r="55">
      <c r="A55" s="2">
        <f>IFERROR(__xludf.DUMMYFUNCTION("""COMPUTED_VALUE"""),45370.66666666667)</f>
        <v>45370.66667</v>
      </c>
      <c r="B55" s="1">
        <f>IFERROR(__xludf.DUMMYFUNCTION("""COMPUTED_VALUE"""),762.95)</f>
        <v>762.95</v>
      </c>
      <c r="D55" s="2">
        <f>IFERROR(__xludf.DUMMYFUNCTION("""COMPUTED_VALUE"""),45370.66666666667)</f>
        <v>45370.66667</v>
      </c>
      <c r="E55" s="1">
        <f>IFERROR(__xludf.DUMMYFUNCTION("""COMPUTED_VALUE"""),767.11)</f>
        <v>767.11</v>
      </c>
      <c r="G55" s="2">
        <f>IFERROR(__xludf.DUMMYFUNCTION("""COMPUTED_VALUE"""),45370.66666666667)</f>
        <v>45370.66667</v>
      </c>
      <c r="H55" s="1">
        <f>IFERROR(__xludf.DUMMYFUNCTION("""COMPUTED_VALUE"""),748.91)</f>
        <v>748.91</v>
      </c>
      <c r="J55" s="2">
        <f>IFERROR(__xludf.DUMMYFUNCTION("""COMPUTED_VALUE"""),45370.66666666667)</f>
        <v>45370.66667</v>
      </c>
      <c r="K55" s="1">
        <f>IFERROR(__xludf.DUMMYFUNCTION("""COMPUTED_VALUE"""),762.43)</f>
        <v>762.43</v>
      </c>
      <c r="M55" s="2">
        <f>IFERROR(__xludf.DUMMYFUNCTION("""COMPUTED_VALUE"""),45370.66666666667)</f>
        <v>45370.66667</v>
      </c>
      <c r="N55" s="1">
        <f>IFERROR(__xludf.DUMMYFUNCTION("""COMPUTED_VALUE"""),1.90814426E8)</f>
        <v>190814426</v>
      </c>
    </row>
    <row r="56">
      <c r="A56" s="2">
        <f>IFERROR(__xludf.DUMMYFUNCTION("""COMPUTED_VALUE"""),45371.66666666667)</f>
        <v>45371.66667</v>
      </c>
      <c r="B56" s="1">
        <f>IFERROR(__xludf.DUMMYFUNCTION("""COMPUTED_VALUE"""),767.35)</f>
        <v>767.35</v>
      </c>
      <c r="D56" s="2">
        <f>IFERROR(__xludf.DUMMYFUNCTION("""COMPUTED_VALUE"""),45371.66666666667)</f>
        <v>45371.66667</v>
      </c>
      <c r="E56" s="1">
        <f>IFERROR(__xludf.DUMMYFUNCTION("""COMPUTED_VALUE"""),783.9)</f>
        <v>783.9</v>
      </c>
      <c r="G56" s="2">
        <f>IFERROR(__xludf.DUMMYFUNCTION("""COMPUTED_VALUE"""),45371.66666666667)</f>
        <v>45371.66667</v>
      </c>
      <c r="H56" s="1">
        <f>IFERROR(__xludf.DUMMYFUNCTION("""COMPUTED_VALUE"""),763.16)</f>
        <v>763.16</v>
      </c>
      <c r="J56" s="2">
        <f>IFERROR(__xludf.DUMMYFUNCTION("""COMPUTED_VALUE"""),45371.66666666667)</f>
        <v>45371.66667</v>
      </c>
      <c r="K56" s="1">
        <f>IFERROR(__xludf.DUMMYFUNCTION("""COMPUTED_VALUE"""),782.25)</f>
        <v>782.25</v>
      </c>
      <c r="M56" s="2">
        <f>IFERROR(__xludf.DUMMYFUNCTION("""COMPUTED_VALUE"""),45371.66666666667)</f>
        <v>45371.66667</v>
      </c>
      <c r="N56" s="1">
        <f>IFERROR(__xludf.DUMMYFUNCTION("""COMPUTED_VALUE"""),2.41899578E8)</f>
        <v>241899578</v>
      </c>
    </row>
    <row r="57">
      <c r="A57" s="2">
        <f>IFERROR(__xludf.DUMMYFUNCTION("""COMPUTED_VALUE"""),45372.66666666667)</f>
        <v>45372.66667</v>
      </c>
      <c r="B57" s="1">
        <f>IFERROR(__xludf.DUMMYFUNCTION("""COMPUTED_VALUE"""),784.7)</f>
        <v>784.7</v>
      </c>
      <c r="D57" s="2">
        <f>IFERROR(__xludf.DUMMYFUNCTION("""COMPUTED_VALUE"""),45372.66666666667)</f>
        <v>45372.66667</v>
      </c>
      <c r="E57" s="1">
        <f>IFERROR(__xludf.DUMMYFUNCTION("""COMPUTED_VALUE"""),789.99)</f>
        <v>789.99</v>
      </c>
      <c r="G57" s="2">
        <f>IFERROR(__xludf.DUMMYFUNCTION("""COMPUTED_VALUE"""),45372.66666666667)</f>
        <v>45372.66667</v>
      </c>
      <c r="H57" s="1">
        <f>IFERROR(__xludf.DUMMYFUNCTION("""COMPUTED_VALUE"""),771.73)</f>
        <v>771.73</v>
      </c>
      <c r="J57" s="2">
        <f>IFERROR(__xludf.DUMMYFUNCTION("""COMPUTED_VALUE"""),45372.66666666667)</f>
        <v>45372.66667</v>
      </c>
      <c r="K57" s="1">
        <f>IFERROR(__xludf.DUMMYFUNCTION("""COMPUTED_VALUE"""),775.77)</f>
        <v>775.77</v>
      </c>
      <c r="M57" s="2">
        <f>IFERROR(__xludf.DUMMYFUNCTION("""COMPUTED_VALUE"""),45372.66666666667)</f>
        <v>45372.66667</v>
      </c>
      <c r="N57" s="1">
        <f>IFERROR(__xludf.DUMMYFUNCTION("""COMPUTED_VALUE"""),2.14036415E8)</f>
        <v>214036415</v>
      </c>
    </row>
    <row r="58">
      <c r="A58" s="2">
        <f>IFERROR(__xludf.DUMMYFUNCTION("""COMPUTED_VALUE"""),45373.66666666667)</f>
        <v>45373.66667</v>
      </c>
      <c r="B58" s="1">
        <f>IFERROR(__xludf.DUMMYFUNCTION("""COMPUTED_VALUE"""),756.07)</f>
        <v>756.07</v>
      </c>
      <c r="D58" s="2">
        <f>IFERROR(__xludf.DUMMYFUNCTION("""COMPUTED_VALUE"""),45373.66666666667)</f>
        <v>45373.66667</v>
      </c>
      <c r="E58" s="1">
        <f>IFERROR(__xludf.DUMMYFUNCTION("""COMPUTED_VALUE"""),768.93)</f>
        <v>768.93</v>
      </c>
      <c r="G58" s="2">
        <f>IFERROR(__xludf.DUMMYFUNCTION("""COMPUTED_VALUE"""),45373.66666666667)</f>
        <v>45373.66667</v>
      </c>
      <c r="H58" s="1">
        <f>IFERROR(__xludf.DUMMYFUNCTION("""COMPUTED_VALUE"""),754.77)</f>
        <v>754.77</v>
      </c>
      <c r="J58" s="2">
        <f>IFERROR(__xludf.DUMMYFUNCTION("""COMPUTED_VALUE"""),45373.66666666667)</f>
        <v>45373.66667</v>
      </c>
      <c r="K58" s="1">
        <f>IFERROR(__xludf.DUMMYFUNCTION("""COMPUTED_VALUE"""),767.63)</f>
        <v>767.63</v>
      </c>
      <c r="M58" s="2">
        <f>IFERROR(__xludf.DUMMYFUNCTION("""COMPUTED_VALUE"""),45373.66666666667)</f>
        <v>45373.66667</v>
      </c>
      <c r="N58" s="1">
        <f>IFERROR(__xludf.DUMMYFUNCTION("""COMPUTED_VALUE"""),1.86488397E8)</f>
        <v>186488397</v>
      </c>
    </row>
    <row r="59">
      <c r="A59" s="2">
        <f>IFERROR(__xludf.DUMMYFUNCTION("""COMPUTED_VALUE"""),45376.66666666667)</f>
        <v>45376.66667</v>
      </c>
      <c r="B59" s="1">
        <f>IFERROR(__xludf.DUMMYFUNCTION("""COMPUTED_VALUE"""),761.96)</f>
        <v>761.96</v>
      </c>
      <c r="D59" s="2">
        <f>IFERROR(__xludf.DUMMYFUNCTION("""COMPUTED_VALUE"""),45376.66666666667)</f>
        <v>45376.66667</v>
      </c>
      <c r="E59" s="1">
        <f>IFERROR(__xludf.DUMMYFUNCTION("""COMPUTED_VALUE"""),783.95)</f>
        <v>783.95</v>
      </c>
      <c r="G59" s="2">
        <f>IFERROR(__xludf.DUMMYFUNCTION("""COMPUTED_VALUE"""),45376.66666666667)</f>
        <v>45376.66667</v>
      </c>
      <c r="H59" s="1">
        <f>IFERROR(__xludf.DUMMYFUNCTION("""COMPUTED_VALUE"""),761.96)</f>
        <v>761.96</v>
      </c>
      <c r="J59" s="2">
        <f>IFERROR(__xludf.DUMMYFUNCTION("""COMPUTED_VALUE"""),45376.66666666667)</f>
        <v>45376.66667</v>
      </c>
      <c r="K59" s="1">
        <f>IFERROR(__xludf.DUMMYFUNCTION("""COMPUTED_VALUE"""),773.42)</f>
        <v>773.42</v>
      </c>
      <c r="M59" s="2">
        <f>IFERROR(__xludf.DUMMYFUNCTION("""COMPUTED_VALUE"""),45376.66666666667)</f>
        <v>45376.66667</v>
      </c>
      <c r="N59" s="1">
        <f>IFERROR(__xludf.DUMMYFUNCTION("""COMPUTED_VALUE"""),3.00407339E8)</f>
        <v>300407339</v>
      </c>
    </row>
    <row r="60">
      <c r="A60" s="2">
        <f>IFERROR(__xludf.DUMMYFUNCTION("""COMPUTED_VALUE"""),45377.66666666667)</f>
        <v>45377.66667</v>
      </c>
      <c r="B60" s="1">
        <f>IFERROR(__xludf.DUMMYFUNCTION("""COMPUTED_VALUE"""),792.57)</f>
        <v>792.57</v>
      </c>
      <c r="D60" s="2">
        <f>IFERROR(__xludf.DUMMYFUNCTION("""COMPUTED_VALUE"""),45377.66666666667)</f>
        <v>45377.66667</v>
      </c>
      <c r="E60" s="1">
        <f>IFERROR(__xludf.DUMMYFUNCTION("""COMPUTED_VALUE"""),810.09)</f>
        <v>810.09</v>
      </c>
      <c r="G60" s="2">
        <f>IFERROR(__xludf.DUMMYFUNCTION("""COMPUTED_VALUE"""),45377.66666666667)</f>
        <v>45377.66667</v>
      </c>
      <c r="H60" s="1">
        <f>IFERROR(__xludf.DUMMYFUNCTION("""COMPUTED_VALUE"""),785.39)</f>
        <v>785.39</v>
      </c>
      <c r="J60" s="2">
        <f>IFERROR(__xludf.DUMMYFUNCTION("""COMPUTED_VALUE"""),45377.66666666667)</f>
        <v>45377.66667</v>
      </c>
      <c r="K60" s="1">
        <f>IFERROR(__xludf.DUMMYFUNCTION("""COMPUTED_VALUE"""),786.34)</f>
        <v>786.34</v>
      </c>
      <c r="M60" s="2">
        <f>IFERROR(__xludf.DUMMYFUNCTION("""COMPUTED_VALUE"""),45377.66666666667)</f>
        <v>45377.66667</v>
      </c>
      <c r="N60" s="1">
        <f>IFERROR(__xludf.DUMMYFUNCTION("""COMPUTED_VALUE"""),2.83057877E8)</f>
        <v>283057877</v>
      </c>
    </row>
    <row r="61">
      <c r="A61" s="2">
        <f>IFERROR(__xludf.DUMMYFUNCTION("""COMPUTED_VALUE"""),45378.66666666667)</f>
        <v>45378.66667</v>
      </c>
      <c r="B61" s="1">
        <f>IFERROR(__xludf.DUMMYFUNCTION("""COMPUTED_VALUE"""),798.85)</f>
        <v>798.85</v>
      </c>
      <c r="D61" s="2">
        <f>IFERROR(__xludf.DUMMYFUNCTION("""COMPUTED_VALUE"""),45378.66666666667)</f>
        <v>45378.66667</v>
      </c>
      <c r="E61" s="1">
        <f>IFERROR(__xludf.DUMMYFUNCTION("""COMPUTED_VALUE"""),804.18)</f>
        <v>804.18</v>
      </c>
      <c r="G61" s="2">
        <f>IFERROR(__xludf.DUMMYFUNCTION("""COMPUTED_VALUE"""),45378.66666666667)</f>
        <v>45378.66667</v>
      </c>
      <c r="H61" s="1">
        <f>IFERROR(__xludf.DUMMYFUNCTION("""COMPUTED_VALUE"""),783.38)</f>
        <v>783.38</v>
      </c>
      <c r="J61" s="2">
        <f>IFERROR(__xludf.DUMMYFUNCTION("""COMPUTED_VALUE"""),45378.66666666667)</f>
        <v>45378.66667</v>
      </c>
      <c r="K61" s="1">
        <f>IFERROR(__xludf.DUMMYFUNCTION("""COMPUTED_VALUE"""),799.65)</f>
        <v>799.65</v>
      </c>
      <c r="M61" s="2">
        <f>IFERROR(__xludf.DUMMYFUNCTION("""COMPUTED_VALUE"""),45378.66666666667)</f>
        <v>45378.66667</v>
      </c>
      <c r="N61" s="1">
        <f>IFERROR(__xludf.DUMMYFUNCTION("""COMPUTED_VALUE"""),2.63239789E8)</f>
        <v>263239789</v>
      </c>
    </row>
    <row r="62">
      <c r="A62" s="2">
        <f>IFERROR(__xludf.DUMMYFUNCTION("""COMPUTED_VALUE"""),45379.66666666667)</f>
        <v>45379.66667</v>
      </c>
      <c r="B62" s="1">
        <f>IFERROR(__xludf.DUMMYFUNCTION("""COMPUTED_VALUE"""),792.41)</f>
        <v>792.41</v>
      </c>
      <c r="D62" s="2">
        <f>IFERROR(__xludf.DUMMYFUNCTION("""COMPUTED_VALUE"""),45379.66666666667)</f>
        <v>45379.66667</v>
      </c>
      <c r="E62" s="1">
        <f>IFERROR(__xludf.DUMMYFUNCTION("""COMPUTED_VALUE"""),800.67)</f>
        <v>800.67</v>
      </c>
      <c r="G62" s="2">
        <f>IFERROR(__xludf.DUMMYFUNCTION("""COMPUTED_VALUE"""),45379.66666666667)</f>
        <v>45379.66667</v>
      </c>
      <c r="H62" s="1">
        <f>IFERROR(__xludf.DUMMYFUNCTION("""COMPUTED_VALUE"""),787.64)</f>
        <v>787.64</v>
      </c>
      <c r="J62" s="2">
        <f>IFERROR(__xludf.DUMMYFUNCTION("""COMPUTED_VALUE"""),45379.66666666667)</f>
        <v>45379.66667</v>
      </c>
      <c r="K62" s="1">
        <f>IFERROR(__xludf.DUMMYFUNCTION("""COMPUTED_VALUE"""),789.14)</f>
        <v>789.14</v>
      </c>
      <c r="M62" s="2">
        <f>IFERROR(__xludf.DUMMYFUNCTION("""COMPUTED_VALUE"""),45379.66666666667)</f>
        <v>45379.66667</v>
      </c>
      <c r="N62" s="1">
        <f>IFERROR(__xludf.DUMMYFUNCTION("""COMPUTED_VALUE"""),2.39493242E8)</f>
        <v>239493242</v>
      </c>
    </row>
    <row r="63">
      <c r="A63" s="2">
        <f>IFERROR(__xludf.DUMMYFUNCTION("""COMPUTED_VALUE"""),45383.66666666667)</f>
        <v>45383.66667</v>
      </c>
      <c r="B63" s="1">
        <f>IFERROR(__xludf.DUMMYFUNCTION("""COMPUTED_VALUE"""),790.65)</f>
        <v>790.65</v>
      </c>
      <c r="D63" s="2">
        <f>IFERROR(__xludf.DUMMYFUNCTION("""COMPUTED_VALUE"""),45383.66666666667)</f>
        <v>45383.66667</v>
      </c>
      <c r="E63" s="1">
        <f>IFERROR(__xludf.DUMMYFUNCTION("""COMPUTED_VALUE"""),792.47)</f>
        <v>792.47</v>
      </c>
      <c r="G63" s="2">
        <f>IFERROR(__xludf.DUMMYFUNCTION("""COMPUTED_VALUE"""),45383.66666666667)</f>
        <v>45383.66667</v>
      </c>
      <c r="H63" s="1">
        <f>IFERROR(__xludf.DUMMYFUNCTION("""COMPUTED_VALUE"""),770.73)</f>
        <v>770.73</v>
      </c>
      <c r="J63" s="2">
        <f>IFERROR(__xludf.DUMMYFUNCTION("""COMPUTED_VALUE"""),45383.66666666667)</f>
        <v>45383.66667</v>
      </c>
      <c r="K63" s="1">
        <f>IFERROR(__xludf.DUMMYFUNCTION("""COMPUTED_VALUE"""),787.1)</f>
        <v>787.1</v>
      </c>
      <c r="M63" s="2">
        <f>IFERROR(__xludf.DUMMYFUNCTION("""COMPUTED_VALUE"""),45383.66666666667)</f>
        <v>45383.66667</v>
      </c>
      <c r="N63" s="1">
        <f>IFERROR(__xludf.DUMMYFUNCTION("""COMPUTED_VALUE"""),1.85930304E8)</f>
        <v>185930304</v>
      </c>
    </row>
    <row r="64">
      <c r="A64" s="2">
        <f>IFERROR(__xludf.DUMMYFUNCTION("""COMPUTED_VALUE"""),45384.66666666667)</f>
        <v>45384.66667</v>
      </c>
      <c r="B64" s="1">
        <f>IFERROR(__xludf.DUMMYFUNCTION("""COMPUTED_VALUE"""),752.29)</f>
        <v>752.29</v>
      </c>
      <c r="D64" s="2">
        <f>IFERROR(__xludf.DUMMYFUNCTION("""COMPUTED_VALUE"""),45384.66666666667)</f>
        <v>45384.66667</v>
      </c>
      <c r="E64" s="1">
        <f>IFERROR(__xludf.DUMMYFUNCTION("""COMPUTED_VALUE"""),761.21)</f>
        <v>761.21</v>
      </c>
      <c r="G64" s="2">
        <f>IFERROR(__xludf.DUMMYFUNCTION("""COMPUTED_VALUE"""),45384.66666666667)</f>
        <v>45384.66667</v>
      </c>
      <c r="H64" s="1">
        <f>IFERROR(__xludf.DUMMYFUNCTION("""COMPUTED_VALUE"""),745.99)</f>
        <v>745.99</v>
      </c>
      <c r="J64" s="2">
        <f>IFERROR(__xludf.DUMMYFUNCTION("""COMPUTED_VALUE"""),45384.66666666667)</f>
        <v>45384.66667</v>
      </c>
      <c r="K64" s="1">
        <f>IFERROR(__xludf.DUMMYFUNCTION("""COMPUTED_VALUE"""),757.69)</f>
        <v>757.69</v>
      </c>
      <c r="M64" s="2">
        <f>IFERROR(__xludf.DUMMYFUNCTION("""COMPUTED_VALUE"""),45384.66666666667)</f>
        <v>45384.66667</v>
      </c>
      <c r="N64" s="1">
        <f>IFERROR(__xludf.DUMMYFUNCTION("""COMPUTED_VALUE"""),2.5807049E8)</f>
        <v>258070490</v>
      </c>
    </row>
    <row r="65">
      <c r="A65" s="2">
        <f>IFERROR(__xludf.DUMMYFUNCTION("""COMPUTED_VALUE"""),45385.66666666667)</f>
        <v>45385.66667</v>
      </c>
      <c r="B65" s="1">
        <f>IFERROR(__xludf.DUMMYFUNCTION("""COMPUTED_VALUE"""),749.48)</f>
        <v>749.48</v>
      </c>
      <c r="D65" s="2">
        <f>IFERROR(__xludf.DUMMYFUNCTION("""COMPUTED_VALUE"""),45385.66666666667)</f>
        <v>45385.66667</v>
      </c>
      <c r="E65" s="1">
        <f>IFERROR(__xludf.DUMMYFUNCTION("""COMPUTED_VALUE"""),766.23)</f>
        <v>766.23</v>
      </c>
      <c r="G65" s="2">
        <f>IFERROR(__xludf.DUMMYFUNCTION("""COMPUTED_VALUE"""),45385.66666666667)</f>
        <v>45385.66667</v>
      </c>
      <c r="H65" s="1">
        <f>IFERROR(__xludf.DUMMYFUNCTION("""COMPUTED_VALUE"""),747.52)</f>
        <v>747.52</v>
      </c>
      <c r="J65" s="2">
        <f>IFERROR(__xludf.DUMMYFUNCTION("""COMPUTED_VALUE"""),45385.66666666667)</f>
        <v>45385.66667</v>
      </c>
      <c r="K65" s="1">
        <f>IFERROR(__xludf.DUMMYFUNCTION("""COMPUTED_VALUE"""),765.06)</f>
        <v>765.06</v>
      </c>
      <c r="M65" s="2">
        <f>IFERROR(__xludf.DUMMYFUNCTION("""COMPUTED_VALUE"""),45385.66666666667)</f>
        <v>45385.66667</v>
      </c>
      <c r="N65" s="1">
        <f>IFERROR(__xludf.DUMMYFUNCTION("""COMPUTED_VALUE"""),2.17523495E8)</f>
        <v>217523495</v>
      </c>
    </row>
    <row r="66">
      <c r="A66" s="2">
        <f>IFERROR(__xludf.DUMMYFUNCTION("""COMPUTED_VALUE"""),45386.66666666667)</f>
        <v>45386.66667</v>
      </c>
      <c r="B66" s="1">
        <f>IFERROR(__xludf.DUMMYFUNCTION("""COMPUTED_VALUE"""),772.71)</f>
        <v>772.71</v>
      </c>
      <c r="D66" s="2">
        <f>IFERROR(__xludf.DUMMYFUNCTION("""COMPUTED_VALUE"""),45386.66666666667)</f>
        <v>45386.66667</v>
      </c>
      <c r="E66" s="1">
        <f>IFERROR(__xludf.DUMMYFUNCTION("""COMPUTED_VALUE"""),794.47)</f>
        <v>794.47</v>
      </c>
      <c r="G66" s="2">
        <f>IFERROR(__xludf.DUMMYFUNCTION("""COMPUTED_VALUE"""),45386.66666666667)</f>
        <v>45386.66667</v>
      </c>
      <c r="H66" s="1">
        <f>IFERROR(__xludf.DUMMYFUNCTION("""COMPUTED_VALUE"""),766.58)</f>
        <v>766.58</v>
      </c>
      <c r="J66" s="2">
        <f>IFERROR(__xludf.DUMMYFUNCTION("""COMPUTED_VALUE"""),45386.66666666667)</f>
        <v>45386.66667</v>
      </c>
      <c r="K66" s="1">
        <f>IFERROR(__xludf.DUMMYFUNCTION("""COMPUTED_VALUE"""),767.02)</f>
        <v>767.02</v>
      </c>
      <c r="M66" s="2">
        <f>IFERROR(__xludf.DUMMYFUNCTION("""COMPUTED_VALUE"""),45386.66666666667)</f>
        <v>45386.66667</v>
      </c>
      <c r="N66" s="1">
        <f>IFERROR(__xludf.DUMMYFUNCTION("""COMPUTED_VALUE"""),2.99340993E8)</f>
        <v>299340993</v>
      </c>
    </row>
    <row r="67">
      <c r="A67" s="2">
        <f>IFERROR(__xludf.DUMMYFUNCTION("""COMPUTED_VALUE"""),45387.66666666667)</f>
        <v>45387.66667</v>
      </c>
      <c r="B67" s="1">
        <f>IFERROR(__xludf.DUMMYFUNCTION("""COMPUTED_VALUE"""),761.6)</f>
        <v>761.6</v>
      </c>
      <c r="D67" s="2">
        <f>IFERROR(__xludf.DUMMYFUNCTION("""COMPUTED_VALUE"""),45387.66666666667)</f>
        <v>45387.66667</v>
      </c>
      <c r="E67" s="1">
        <f>IFERROR(__xludf.DUMMYFUNCTION("""COMPUTED_VALUE"""),766.25)</f>
        <v>766.25</v>
      </c>
      <c r="G67" s="2">
        <f>IFERROR(__xludf.DUMMYFUNCTION("""COMPUTED_VALUE"""),45387.66666666667)</f>
        <v>45387.66667</v>
      </c>
      <c r="H67" s="1">
        <f>IFERROR(__xludf.DUMMYFUNCTION("""COMPUTED_VALUE"""),734.09)</f>
        <v>734.09</v>
      </c>
      <c r="J67" s="2">
        <f>IFERROR(__xludf.DUMMYFUNCTION("""COMPUTED_VALUE"""),45387.66666666667)</f>
        <v>45387.66667</v>
      </c>
      <c r="K67" s="1">
        <f>IFERROR(__xludf.DUMMYFUNCTION("""COMPUTED_VALUE"""),748.91)</f>
        <v>748.91</v>
      </c>
      <c r="M67" s="2">
        <f>IFERROR(__xludf.DUMMYFUNCTION("""COMPUTED_VALUE"""),45387.66666666667)</f>
        <v>45387.66667</v>
      </c>
      <c r="N67" s="1">
        <f>IFERROR(__xludf.DUMMYFUNCTION("""COMPUTED_VALUE"""),2.71865801E8)</f>
        <v>271865801</v>
      </c>
    </row>
    <row r="68">
      <c r="A68" s="2">
        <f>IFERROR(__xludf.DUMMYFUNCTION("""COMPUTED_VALUE"""),45390.66666666667)</f>
        <v>45390.66667</v>
      </c>
      <c r="B68" s="1">
        <f>IFERROR(__xludf.DUMMYFUNCTION("""COMPUTED_VALUE"""),763.43)</f>
        <v>763.43</v>
      </c>
      <c r="D68" s="2">
        <f>IFERROR(__xludf.DUMMYFUNCTION("""COMPUTED_VALUE"""),45390.66666666667)</f>
        <v>45390.66667</v>
      </c>
      <c r="E68" s="1">
        <f>IFERROR(__xludf.DUMMYFUNCTION("""COMPUTED_VALUE"""),781.76)</f>
        <v>781.76</v>
      </c>
      <c r="G68" s="2">
        <f>IFERROR(__xludf.DUMMYFUNCTION("""COMPUTED_VALUE"""),45390.66666666667)</f>
        <v>45390.66667</v>
      </c>
      <c r="H68" s="1">
        <f>IFERROR(__xludf.DUMMYFUNCTION("""COMPUTED_VALUE"""),759.83)</f>
        <v>759.83</v>
      </c>
      <c r="J68" s="2">
        <f>IFERROR(__xludf.DUMMYFUNCTION("""COMPUTED_VALUE"""),45390.66666666667)</f>
        <v>45390.66667</v>
      </c>
      <c r="K68" s="1">
        <f>IFERROR(__xludf.DUMMYFUNCTION("""COMPUTED_VALUE"""),776.13)</f>
        <v>776.13</v>
      </c>
      <c r="M68" s="2">
        <f>IFERROR(__xludf.DUMMYFUNCTION("""COMPUTED_VALUE"""),45390.66666666667)</f>
        <v>45390.66667</v>
      </c>
      <c r="N68" s="1">
        <f>IFERROR(__xludf.DUMMYFUNCTION("""COMPUTED_VALUE"""),2.06339547E8)</f>
        <v>206339547</v>
      </c>
    </row>
    <row r="69">
      <c r="A69" s="2">
        <f>IFERROR(__xludf.DUMMYFUNCTION("""COMPUTED_VALUE"""),45391.66666666667)</f>
        <v>45391.66667</v>
      </c>
      <c r="B69" s="1">
        <f>IFERROR(__xludf.DUMMYFUNCTION("""COMPUTED_VALUE"""),776.71)</f>
        <v>776.71</v>
      </c>
      <c r="D69" s="2">
        <f>IFERROR(__xludf.DUMMYFUNCTION("""COMPUTED_VALUE"""),45391.66666666667)</f>
        <v>45391.66667</v>
      </c>
      <c r="E69" s="1">
        <f>IFERROR(__xludf.DUMMYFUNCTION("""COMPUTED_VALUE"""),797.25)</f>
        <v>797.25</v>
      </c>
      <c r="G69" s="2">
        <f>IFERROR(__xludf.DUMMYFUNCTION("""COMPUTED_VALUE"""),45391.66666666667)</f>
        <v>45391.66667</v>
      </c>
      <c r="H69" s="1">
        <f>IFERROR(__xludf.DUMMYFUNCTION("""COMPUTED_VALUE"""),775.06)</f>
        <v>775.06</v>
      </c>
      <c r="J69" s="2">
        <f>IFERROR(__xludf.DUMMYFUNCTION("""COMPUTED_VALUE"""),45391.66666666667)</f>
        <v>45391.66667</v>
      </c>
      <c r="K69" s="1">
        <f>IFERROR(__xludf.DUMMYFUNCTION("""COMPUTED_VALUE"""),791.09)</f>
        <v>791.09</v>
      </c>
      <c r="M69" s="2">
        <f>IFERROR(__xludf.DUMMYFUNCTION("""COMPUTED_VALUE"""),45391.66666666667)</f>
        <v>45391.66667</v>
      </c>
      <c r="N69" s="1">
        <f>IFERROR(__xludf.DUMMYFUNCTION("""COMPUTED_VALUE"""),2.11349794E8)</f>
        <v>211349794</v>
      </c>
    </row>
    <row r="70">
      <c r="A70" s="2">
        <f>IFERROR(__xludf.DUMMYFUNCTION("""COMPUTED_VALUE"""),45392.66666666667)</f>
        <v>45392.66667</v>
      </c>
      <c r="B70" s="1">
        <f>IFERROR(__xludf.DUMMYFUNCTION("""COMPUTED_VALUE"""),776.15)</f>
        <v>776.15</v>
      </c>
      <c r="D70" s="2">
        <f>IFERROR(__xludf.DUMMYFUNCTION("""COMPUTED_VALUE"""),45392.66666666667)</f>
        <v>45392.66667</v>
      </c>
      <c r="E70" s="1">
        <f>IFERROR(__xludf.DUMMYFUNCTION("""COMPUTED_VALUE"""),779.83)</f>
        <v>779.83</v>
      </c>
      <c r="G70" s="2">
        <f>IFERROR(__xludf.DUMMYFUNCTION("""COMPUTED_VALUE"""),45392.66666666667)</f>
        <v>45392.66667</v>
      </c>
      <c r="H70" s="1">
        <f>IFERROR(__xludf.DUMMYFUNCTION("""COMPUTED_VALUE"""),760.98)</f>
        <v>760.98</v>
      </c>
      <c r="J70" s="2">
        <f>IFERROR(__xludf.DUMMYFUNCTION("""COMPUTED_VALUE"""),45392.66666666667)</f>
        <v>45392.66667</v>
      </c>
      <c r="K70" s="1">
        <f>IFERROR(__xludf.DUMMYFUNCTION("""COMPUTED_VALUE"""),767.72)</f>
        <v>767.72</v>
      </c>
      <c r="M70" s="2">
        <f>IFERROR(__xludf.DUMMYFUNCTION("""COMPUTED_VALUE"""),45392.66666666667)</f>
        <v>45392.66667</v>
      </c>
      <c r="N70" s="1">
        <f>IFERROR(__xludf.DUMMYFUNCTION("""COMPUTED_VALUE"""),2.22079988E8)</f>
        <v>222079988</v>
      </c>
    </row>
    <row r="71">
      <c r="A71" s="2">
        <f>IFERROR(__xludf.DUMMYFUNCTION("""COMPUTED_VALUE"""),45393.66666666667)</f>
        <v>45393.66667</v>
      </c>
      <c r="B71" s="1">
        <f>IFERROR(__xludf.DUMMYFUNCTION("""COMPUTED_VALUE"""),770.22)</f>
        <v>770.22</v>
      </c>
      <c r="D71" s="2">
        <f>IFERROR(__xludf.DUMMYFUNCTION("""COMPUTED_VALUE"""),45393.66666666667)</f>
        <v>45393.66667</v>
      </c>
      <c r="E71" s="1">
        <f>IFERROR(__xludf.DUMMYFUNCTION("""COMPUTED_VALUE"""),779.8)</f>
        <v>779.8</v>
      </c>
      <c r="G71" s="2">
        <f>IFERROR(__xludf.DUMMYFUNCTION("""COMPUTED_VALUE"""),45393.66666666667)</f>
        <v>45393.66667</v>
      </c>
      <c r="H71" s="1">
        <f>IFERROR(__xludf.DUMMYFUNCTION("""COMPUTED_VALUE"""),754.64)</f>
        <v>754.64</v>
      </c>
      <c r="J71" s="2">
        <f>IFERROR(__xludf.DUMMYFUNCTION("""COMPUTED_VALUE"""),45393.66666666667)</f>
        <v>45393.66667</v>
      </c>
      <c r="K71" s="1">
        <f>IFERROR(__xludf.DUMMYFUNCTION("""COMPUTED_VALUE"""),775.37)</f>
        <v>775.37</v>
      </c>
      <c r="M71" s="2">
        <f>IFERROR(__xludf.DUMMYFUNCTION("""COMPUTED_VALUE"""),45393.66666666667)</f>
        <v>45393.66667</v>
      </c>
      <c r="N71" s="1">
        <f>IFERROR(__xludf.DUMMYFUNCTION("""COMPUTED_VALUE"""),2.79065493E8)</f>
        <v>279065493</v>
      </c>
    </row>
    <row r="72">
      <c r="A72" s="2">
        <f>IFERROR(__xludf.DUMMYFUNCTION("""COMPUTED_VALUE"""),45394.66666666667)</f>
        <v>45394.66667</v>
      </c>
      <c r="B72" s="1">
        <f>IFERROR(__xludf.DUMMYFUNCTION("""COMPUTED_VALUE"""),767.76)</f>
        <v>767.76</v>
      </c>
      <c r="D72" s="2">
        <f>IFERROR(__xludf.DUMMYFUNCTION("""COMPUTED_VALUE"""),45394.66666666667)</f>
        <v>45394.66667</v>
      </c>
      <c r="E72" s="1">
        <f>IFERROR(__xludf.DUMMYFUNCTION("""COMPUTED_VALUE"""),769.71)</f>
        <v>769.71</v>
      </c>
      <c r="G72" s="2">
        <f>IFERROR(__xludf.DUMMYFUNCTION("""COMPUTED_VALUE"""),45394.66666666667)</f>
        <v>45394.66667</v>
      </c>
      <c r="H72" s="1">
        <f>IFERROR(__xludf.DUMMYFUNCTION("""COMPUTED_VALUE"""),756.3)</f>
        <v>756.3</v>
      </c>
      <c r="J72" s="2">
        <f>IFERROR(__xludf.DUMMYFUNCTION("""COMPUTED_VALUE"""),45394.66666666667)</f>
        <v>45394.66667</v>
      </c>
      <c r="K72" s="1">
        <f>IFERROR(__xludf.DUMMYFUNCTION("""COMPUTED_VALUE"""),759.26)</f>
        <v>759.26</v>
      </c>
      <c r="M72" s="2">
        <f>IFERROR(__xludf.DUMMYFUNCTION("""COMPUTED_VALUE"""),45394.66666666667)</f>
        <v>45394.66667</v>
      </c>
      <c r="N72" s="1">
        <f>IFERROR(__xludf.DUMMYFUNCTION("""COMPUTED_VALUE"""),2.23207962E8)</f>
        <v>223207962</v>
      </c>
    </row>
    <row r="73">
      <c r="A73" s="2">
        <f>IFERROR(__xludf.DUMMYFUNCTION("""COMPUTED_VALUE"""),45397.66666666667)</f>
        <v>45397.66667</v>
      </c>
      <c r="B73" s="1">
        <f>IFERROR(__xludf.DUMMYFUNCTION("""COMPUTED_VALUE"""),758.49)</f>
        <v>758.49</v>
      </c>
      <c r="D73" s="2">
        <f>IFERROR(__xludf.DUMMYFUNCTION("""COMPUTED_VALUE"""),45397.66666666667)</f>
        <v>45397.66667</v>
      </c>
      <c r="E73" s="1">
        <f>IFERROR(__xludf.DUMMYFUNCTION("""COMPUTED_VALUE"""),760.09)</f>
        <v>760.09</v>
      </c>
      <c r="G73" s="2">
        <f>IFERROR(__xludf.DUMMYFUNCTION("""COMPUTED_VALUE"""),45397.66666666667)</f>
        <v>45397.66667</v>
      </c>
      <c r="H73" s="1">
        <f>IFERROR(__xludf.DUMMYFUNCTION("""COMPUTED_VALUE"""),725.24)</f>
        <v>725.24</v>
      </c>
      <c r="J73" s="2">
        <f>IFERROR(__xludf.DUMMYFUNCTION("""COMPUTED_VALUE"""),45397.66666666667)</f>
        <v>45397.66667</v>
      </c>
      <c r="K73" s="1">
        <f>IFERROR(__xludf.DUMMYFUNCTION("""COMPUTED_VALUE"""),725.45)</f>
        <v>725.45</v>
      </c>
      <c r="M73" s="2">
        <f>IFERROR(__xludf.DUMMYFUNCTION("""COMPUTED_VALUE"""),45397.66666666667)</f>
        <v>45397.66667</v>
      </c>
      <c r="N73" s="1">
        <f>IFERROR(__xludf.DUMMYFUNCTION("""COMPUTED_VALUE"""),2.96473088E8)</f>
        <v>296473088</v>
      </c>
    </row>
    <row r="74">
      <c r="A74" s="2">
        <f>IFERROR(__xludf.DUMMYFUNCTION("""COMPUTED_VALUE"""),45398.66666666667)</f>
        <v>45398.66667</v>
      </c>
      <c r="B74" s="1">
        <f>IFERROR(__xludf.DUMMYFUNCTION("""COMPUTED_VALUE"""),709.69)</f>
        <v>709.69</v>
      </c>
      <c r="D74" s="2">
        <f>IFERROR(__xludf.DUMMYFUNCTION("""COMPUTED_VALUE"""),45398.66666666667)</f>
        <v>45398.66667</v>
      </c>
      <c r="E74" s="1">
        <f>IFERROR(__xludf.DUMMYFUNCTION("""COMPUTED_VALUE"""),714.45)</f>
        <v>714.45</v>
      </c>
      <c r="G74" s="2">
        <f>IFERROR(__xludf.DUMMYFUNCTION("""COMPUTED_VALUE"""),45398.66666666667)</f>
        <v>45398.66667</v>
      </c>
      <c r="H74" s="1">
        <f>IFERROR(__xludf.DUMMYFUNCTION("""COMPUTED_VALUE"""),699.19)</f>
        <v>699.19</v>
      </c>
      <c r="J74" s="2">
        <f>IFERROR(__xludf.DUMMYFUNCTION("""COMPUTED_VALUE"""),45398.66666666667)</f>
        <v>45398.66667</v>
      </c>
      <c r="K74" s="1">
        <f>IFERROR(__xludf.DUMMYFUNCTION("""COMPUTED_VALUE"""),710.31)</f>
        <v>710.31</v>
      </c>
      <c r="M74" s="2">
        <f>IFERROR(__xludf.DUMMYFUNCTION("""COMPUTED_VALUE"""),45398.66666666667)</f>
        <v>45398.66667</v>
      </c>
      <c r="N74" s="1">
        <f>IFERROR(__xludf.DUMMYFUNCTION("""COMPUTED_VALUE"""),2.54349181E8)</f>
        <v>254349181</v>
      </c>
    </row>
    <row r="75">
      <c r="A75" s="2">
        <f>IFERROR(__xludf.DUMMYFUNCTION("""COMPUTED_VALUE"""),45399.66666666667)</f>
        <v>45399.66667</v>
      </c>
      <c r="B75" s="1">
        <f>IFERROR(__xludf.DUMMYFUNCTION("""COMPUTED_VALUE"""),712.32)</f>
        <v>712.32</v>
      </c>
      <c r="D75" s="2">
        <f>IFERROR(__xludf.DUMMYFUNCTION("""COMPUTED_VALUE"""),45399.66666666667)</f>
        <v>45399.66667</v>
      </c>
      <c r="E75" s="1">
        <f>IFERROR(__xludf.DUMMYFUNCTION("""COMPUTED_VALUE"""),713.99)</f>
        <v>713.99</v>
      </c>
      <c r="G75" s="2">
        <f>IFERROR(__xludf.DUMMYFUNCTION("""COMPUTED_VALUE"""),45399.66666666667)</f>
        <v>45399.66667</v>
      </c>
      <c r="H75" s="1">
        <f>IFERROR(__xludf.DUMMYFUNCTION("""COMPUTED_VALUE"""),700.13)</f>
        <v>700.13</v>
      </c>
      <c r="J75" s="2">
        <f>IFERROR(__xludf.DUMMYFUNCTION("""COMPUTED_VALUE"""),45399.66666666667)</f>
        <v>45399.66667</v>
      </c>
      <c r="K75" s="1">
        <f>IFERROR(__xludf.DUMMYFUNCTION("""COMPUTED_VALUE"""),703.37)</f>
        <v>703.37</v>
      </c>
      <c r="M75" s="2">
        <f>IFERROR(__xludf.DUMMYFUNCTION("""COMPUTED_VALUE"""),45399.66666666667)</f>
        <v>45399.66667</v>
      </c>
      <c r="N75" s="1">
        <f>IFERROR(__xludf.DUMMYFUNCTION("""COMPUTED_VALUE"""),2.05475978E8)</f>
        <v>205475978</v>
      </c>
    </row>
    <row r="76">
      <c r="A76" s="2">
        <f>IFERROR(__xludf.DUMMYFUNCTION("""COMPUTED_VALUE"""),45400.66666666667)</f>
        <v>45400.66667</v>
      </c>
      <c r="B76" s="1">
        <f>IFERROR(__xludf.DUMMYFUNCTION("""COMPUTED_VALUE"""),692.84)</f>
        <v>692.84</v>
      </c>
      <c r="D76" s="2">
        <f>IFERROR(__xludf.DUMMYFUNCTION("""COMPUTED_VALUE"""),45400.66666666667)</f>
        <v>45400.66667</v>
      </c>
      <c r="E76" s="1">
        <f>IFERROR(__xludf.DUMMYFUNCTION("""COMPUTED_VALUE"""),697.59)</f>
        <v>697.59</v>
      </c>
      <c r="G76" s="2">
        <f>IFERROR(__xludf.DUMMYFUNCTION("""COMPUTED_VALUE"""),45400.66666666667)</f>
        <v>45400.66667</v>
      </c>
      <c r="H76" s="1">
        <f>IFERROR(__xludf.DUMMYFUNCTION("""COMPUTED_VALUE"""),684.0)</f>
        <v>684</v>
      </c>
      <c r="J76" s="2">
        <f>IFERROR(__xludf.DUMMYFUNCTION("""COMPUTED_VALUE"""),45400.66666666667)</f>
        <v>45400.66667</v>
      </c>
      <c r="K76" s="1">
        <f>IFERROR(__xludf.DUMMYFUNCTION("""COMPUTED_VALUE"""),688.66)</f>
        <v>688.66</v>
      </c>
      <c r="M76" s="2">
        <f>IFERROR(__xludf.DUMMYFUNCTION("""COMPUTED_VALUE"""),45400.66666666667)</f>
        <v>45400.66667</v>
      </c>
      <c r="N76" s="1">
        <f>IFERROR(__xludf.DUMMYFUNCTION("""COMPUTED_VALUE"""),2.21943953E8)</f>
        <v>221943953</v>
      </c>
    </row>
    <row r="77">
      <c r="A77" s="2">
        <f>IFERROR(__xludf.DUMMYFUNCTION("""COMPUTED_VALUE"""),45401.66666666667)</f>
        <v>45401.66667</v>
      </c>
      <c r="B77" s="1">
        <f>IFERROR(__xludf.DUMMYFUNCTION("""COMPUTED_VALUE"""),685.03)</f>
        <v>685.03</v>
      </c>
      <c r="D77" s="2">
        <f>IFERROR(__xludf.DUMMYFUNCTION("""COMPUTED_VALUE"""),45401.66666666667)</f>
        <v>45401.66667</v>
      </c>
      <c r="E77" s="1">
        <f>IFERROR(__xludf.DUMMYFUNCTION("""COMPUTED_VALUE"""),692.68)</f>
        <v>692.68</v>
      </c>
      <c r="G77" s="2">
        <f>IFERROR(__xludf.DUMMYFUNCTION("""COMPUTED_VALUE"""),45401.66666666667)</f>
        <v>45401.66667</v>
      </c>
      <c r="H77" s="1">
        <f>IFERROR(__xludf.DUMMYFUNCTION("""COMPUTED_VALUE"""),677.6)</f>
        <v>677.6</v>
      </c>
      <c r="J77" s="2">
        <f>IFERROR(__xludf.DUMMYFUNCTION("""COMPUTED_VALUE"""),45401.66666666667)</f>
        <v>45401.66667</v>
      </c>
      <c r="K77" s="1">
        <f>IFERROR(__xludf.DUMMYFUNCTION("""COMPUTED_VALUE"""),680.62)</f>
        <v>680.62</v>
      </c>
      <c r="M77" s="2">
        <f>IFERROR(__xludf.DUMMYFUNCTION("""COMPUTED_VALUE"""),45401.66666666667)</f>
        <v>45401.66667</v>
      </c>
      <c r="N77" s="1">
        <f>IFERROR(__xludf.DUMMYFUNCTION("""COMPUTED_VALUE"""),2.03965076E8)</f>
        <v>203965076</v>
      </c>
    </row>
    <row r="78">
      <c r="A78" s="2">
        <f>IFERROR(__xludf.DUMMYFUNCTION("""COMPUTED_VALUE"""),45404.66666666667)</f>
        <v>45404.66667</v>
      </c>
      <c r="B78" s="1">
        <f>IFERROR(__xludf.DUMMYFUNCTION("""COMPUTED_VALUE"""),661.24)</f>
        <v>661.24</v>
      </c>
      <c r="D78" s="2">
        <f>IFERROR(__xludf.DUMMYFUNCTION("""COMPUTED_VALUE"""),45404.66666666667)</f>
        <v>45404.66667</v>
      </c>
      <c r="E78" s="1">
        <f>IFERROR(__xludf.DUMMYFUNCTION("""COMPUTED_VALUE"""),675.12)</f>
        <v>675.12</v>
      </c>
      <c r="G78" s="2">
        <f>IFERROR(__xludf.DUMMYFUNCTION("""COMPUTED_VALUE"""),45404.66666666667)</f>
        <v>45404.66667</v>
      </c>
      <c r="H78" s="1">
        <f>IFERROR(__xludf.DUMMYFUNCTION("""COMPUTED_VALUE"""),655.82)</f>
        <v>655.82</v>
      </c>
      <c r="J78" s="2">
        <f>IFERROR(__xludf.DUMMYFUNCTION("""COMPUTED_VALUE"""),45404.66666666667)</f>
        <v>45404.66667</v>
      </c>
      <c r="K78" s="1">
        <f>IFERROR(__xludf.DUMMYFUNCTION("""COMPUTED_VALUE"""),670.33)</f>
        <v>670.33</v>
      </c>
      <c r="M78" s="2">
        <f>IFERROR(__xludf.DUMMYFUNCTION("""COMPUTED_VALUE"""),45404.66666666667)</f>
        <v>45404.66667</v>
      </c>
      <c r="N78" s="1">
        <f>IFERROR(__xludf.DUMMYFUNCTION("""COMPUTED_VALUE"""),2.88590438E8)</f>
        <v>288590438</v>
      </c>
    </row>
    <row r="79">
      <c r="A79" s="2">
        <f>IFERROR(__xludf.DUMMYFUNCTION("""COMPUTED_VALUE"""),45405.66666666667)</f>
        <v>45405.66667</v>
      </c>
      <c r="B79" s="1">
        <f>IFERROR(__xludf.DUMMYFUNCTION("""COMPUTED_VALUE"""),673.91)</f>
        <v>673.91</v>
      </c>
      <c r="D79" s="2">
        <f>IFERROR(__xludf.DUMMYFUNCTION("""COMPUTED_VALUE"""),45405.66666666667)</f>
        <v>45405.66667</v>
      </c>
      <c r="E79" s="1">
        <f>IFERROR(__xludf.DUMMYFUNCTION("""COMPUTED_VALUE"""),690.48)</f>
        <v>690.48</v>
      </c>
      <c r="G79" s="2">
        <f>IFERROR(__xludf.DUMMYFUNCTION("""COMPUTED_VALUE"""),45405.66666666667)</f>
        <v>45405.66667</v>
      </c>
      <c r="H79" s="1">
        <f>IFERROR(__xludf.DUMMYFUNCTION("""COMPUTED_VALUE"""),669.7)</f>
        <v>669.7</v>
      </c>
      <c r="J79" s="2">
        <f>IFERROR(__xludf.DUMMYFUNCTION("""COMPUTED_VALUE"""),45405.66666666667)</f>
        <v>45405.66667</v>
      </c>
      <c r="K79" s="1">
        <f>IFERROR(__xludf.DUMMYFUNCTION("""COMPUTED_VALUE"""),682.27)</f>
        <v>682.27</v>
      </c>
      <c r="M79" s="2">
        <f>IFERROR(__xludf.DUMMYFUNCTION("""COMPUTED_VALUE"""),45405.66666666667)</f>
        <v>45405.66667</v>
      </c>
      <c r="N79" s="1">
        <f>IFERROR(__xludf.DUMMYFUNCTION("""COMPUTED_VALUE"""),2.81689862E8)</f>
        <v>281689862</v>
      </c>
    </row>
    <row r="80">
      <c r="A80" s="2">
        <f>IFERROR(__xludf.DUMMYFUNCTION("""COMPUTED_VALUE"""),45406.66666666667)</f>
        <v>45406.66667</v>
      </c>
      <c r="B80" s="1">
        <f>IFERROR(__xludf.DUMMYFUNCTION("""COMPUTED_VALUE"""),741.39)</f>
        <v>741.39</v>
      </c>
      <c r="D80" s="2">
        <f>IFERROR(__xludf.DUMMYFUNCTION("""COMPUTED_VALUE"""),45406.66666666667)</f>
        <v>45406.66667</v>
      </c>
      <c r="E80" s="1">
        <f>IFERROR(__xludf.DUMMYFUNCTION("""COMPUTED_VALUE"""),755.86)</f>
        <v>755.86</v>
      </c>
      <c r="G80" s="2">
        <f>IFERROR(__xludf.DUMMYFUNCTION("""COMPUTED_VALUE"""),45406.66666666667)</f>
        <v>45406.66667</v>
      </c>
      <c r="H80" s="1">
        <f>IFERROR(__xludf.DUMMYFUNCTION("""COMPUTED_VALUE"""),721.2)</f>
        <v>721.2</v>
      </c>
      <c r="J80" s="2">
        <f>IFERROR(__xludf.DUMMYFUNCTION("""COMPUTED_VALUE"""),45406.66666666667)</f>
        <v>45406.66667</v>
      </c>
      <c r="K80" s="1">
        <f>IFERROR(__xludf.DUMMYFUNCTION("""COMPUTED_VALUE"""),737.26)</f>
        <v>737.26</v>
      </c>
      <c r="M80" s="2">
        <f>IFERROR(__xludf.DUMMYFUNCTION("""COMPUTED_VALUE"""),45406.66666666667)</f>
        <v>45406.66667</v>
      </c>
      <c r="N80" s="1">
        <f>IFERROR(__xludf.DUMMYFUNCTION("""COMPUTED_VALUE"""),3.47724635E8)</f>
        <v>347724635</v>
      </c>
    </row>
    <row r="81">
      <c r="A81" s="2">
        <f>IFERROR(__xludf.DUMMYFUNCTION("""COMPUTED_VALUE"""),45407.66666666667)</f>
        <v>45407.66667</v>
      </c>
      <c r="B81" s="1">
        <f>IFERROR(__xludf.DUMMYFUNCTION("""COMPUTED_VALUE"""),725.5)</f>
        <v>725.5</v>
      </c>
      <c r="D81" s="2">
        <f>IFERROR(__xludf.DUMMYFUNCTION("""COMPUTED_VALUE"""),45407.66666666667)</f>
        <v>45407.66667</v>
      </c>
      <c r="E81" s="1">
        <f>IFERROR(__xludf.DUMMYFUNCTION("""COMPUTED_VALUE"""),762.25)</f>
        <v>762.25</v>
      </c>
      <c r="G81" s="2">
        <f>IFERROR(__xludf.DUMMYFUNCTION("""COMPUTED_VALUE"""),45407.66666666667)</f>
        <v>45407.66667</v>
      </c>
      <c r="H81" s="1">
        <f>IFERROR(__xludf.DUMMYFUNCTION("""COMPUTED_VALUE"""),723.33)</f>
        <v>723.33</v>
      </c>
      <c r="J81" s="2">
        <f>IFERROR(__xludf.DUMMYFUNCTION("""COMPUTED_VALUE"""),45407.66666666667)</f>
        <v>45407.66667</v>
      </c>
      <c r="K81" s="1">
        <f>IFERROR(__xludf.DUMMYFUNCTION("""COMPUTED_VALUE"""),760.85)</f>
        <v>760.85</v>
      </c>
      <c r="M81" s="2">
        <f>IFERROR(__xludf.DUMMYFUNCTION("""COMPUTED_VALUE"""),45407.66666666667)</f>
        <v>45407.66667</v>
      </c>
      <c r="N81" s="1">
        <f>IFERROR(__xludf.DUMMYFUNCTION("""COMPUTED_VALUE"""),3.00759302E8)</f>
        <v>300759302</v>
      </c>
    </row>
    <row r="82">
      <c r="A82" s="2">
        <f>IFERROR(__xludf.DUMMYFUNCTION("""COMPUTED_VALUE"""),45408.66666666667)</f>
        <v>45408.66667</v>
      </c>
      <c r="B82" s="1">
        <f>IFERROR(__xludf.DUMMYFUNCTION("""COMPUTED_VALUE"""),756.42)</f>
        <v>756.42</v>
      </c>
      <c r="D82" s="2">
        <f>IFERROR(__xludf.DUMMYFUNCTION("""COMPUTED_VALUE"""),45408.66666666667)</f>
        <v>45408.66667</v>
      </c>
      <c r="E82" s="1">
        <f>IFERROR(__xludf.DUMMYFUNCTION("""COMPUTED_VALUE"""),768.0)</f>
        <v>768</v>
      </c>
      <c r="G82" s="2">
        <f>IFERROR(__xludf.DUMMYFUNCTION("""COMPUTED_VALUE"""),45408.66666666667)</f>
        <v>45408.66667</v>
      </c>
      <c r="H82" s="1">
        <f>IFERROR(__xludf.DUMMYFUNCTION("""COMPUTED_VALUE"""),750.12)</f>
        <v>750.12</v>
      </c>
      <c r="J82" s="2">
        <f>IFERROR(__xludf.DUMMYFUNCTION("""COMPUTED_VALUE"""),45408.66666666667)</f>
        <v>45408.66667</v>
      </c>
      <c r="K82" s="1">
        <f>IFERROR(__xludf.DUMMYFUNCTION("""COMPUTED_VALUE"""),755.74)</f>
        <v>755.74</v>
      </c>
      <c r="M82" s="2">
        <f>IFERROR(__xludf.DUMMYFUNCTION("""COMPUTED_VALUE"""),45408.66666666667)</f>
        <v>45408.66667</v>
      </c>
      <c r="N82" s="1">
        <f>IFERROR(__xludf.DUMMYFUNCTION("""COMPUTED_VALUE"""),2.47969812E8)</f>
        <v>247969812</v>
      </c>
    </row>
    <row r="83">
      <c r="A83" s="2">
        <f>IFERROR(__xludf.DUMMYFUNCTION("""COMPUTED_VALUE"""),45411.66666666667)</f>
        <v>45411.66667</v>
      </c>
      <c r="B83" s="1">
        <f>IFERROR(__xludf.DUMMYFUNCTION("""COMPUTED_VALUE"""),819.19)</f>
        <v>819.19</v>
      </c>
      <c r="D83" s="2">
        <f>IFERROR(__xludf.DUMMYFUNCTION("""COMPUTED_VALUE"""),45411.66666666667)</f>
        <v>45411.66667</v>
      </c>
      <c r="E83" s="1">
        <f>IFERROR(__xludf.DUMMYFUNCTION("""COMPUTED_VALUE"""),852.18)</f>
        <v>852.18</v>
      </c>
      <c r="G83" s="2">
        <f>IFERROR(__xludf.DUMMYFUNCTION("""COMPUTED_VALUE"""),45411.66666666667)</f>
        <v>45411.66667</v>
      </c>
      <c r="H83" s="1">
        <f>IFERROR(__xludf.DUMMYFUNCTION("""COMPUTED_VALUE"""),806.81)</f>
        <v>806.81</v>
      </c>
      <c r="J83" s="2">
        <f>IFERROR(__xludf.DUMMYFUNCTION("""COMPUTED_VALUE"""),45411.66666666667)</f>
        <v>45411.66667</v>
      </c>
      <c r="K83" s="1">
        <f>IFERROR(__xludf.DUMMYFUNCTION("""COMPUTED_VALUE"""),837.78)</f>
        <v>837.78</v>
      </c>
      <c r="M83" s="2">
        <f>IFERROR(__xludf.DUMMYFUNCTION("""COMPUTED_VALUE"""),45411.66666666667)</f>
        <v>45411.66667</v>
      </c>
      <c r="N83" s="1">
        <f>IFERROR(__xludf.DUMMYFUNCTION("""COMPUTED_VALUE"""),3.81982147E8)</f>
        <v>381982147</v>
      </c>
    </row>
    <row r="84">
      <c r="A84" s="2">
        <f>IFERROR(__xludf.DUMMYFUNCTION("""COMPUTED_VALUE"""),45412.66666666667)</f>
        <v>45412.66667</v>
      </c>
      <c r="B84" s="1">
        <f>IFERROR(__xludf.DUMMYFUNCTION("""COMPUTED_VALUE"""),812.46)</f>
        <v>812.46</v>
      </c>
      <c r="D84" s="2">
        <f>IFERROR(__xludf.DUMMYFUNCTION("""COMPUTED_VALUE"""),45412.66666666667)</f>
        <v>45412.66667</v>
      </c>
      <c r="E84" s="1">
        <f>IFERROR(__xludf.DUMMYFUNCTION("""COMPUTED_VALUE"""),823.09)</f>
        <v>823.09</v>
      </c>
      <c r="G84" s="2">
        <f>IFERROR(__xludf.DUMMYFUNCTION("""COMPUTED_VALUE"""),45412.66666666667)</f>
        <v>45412.66667</v>
      </c>
      <c r="H84" s="1">
        <f>IFERROR(__xludf.DUMMYFUNCTION("""COMPUTED_VALUE"""),795.66)</f>
        <v>795.66</v>
      </c>
      <c r="J84" s="2">
        <f>IFERROR(__xludf.DUMMYFUNCTION("""COMPUTED_VALUE"""),45412.66666666667)</f>
        <v>45412.66667</v>
      </c>
      <c r="K84" s="1">
        <f>IFERROR(__xludf.DUMMYFUNCTION("""COMPUTED_VALUE"""),796.25)</f>
        <v>796.25</v>
      </c>
      <c r="M84" s="2">
        <f>IFERROR(__xludf.DUMMYFUNCTION("""COMPUTED_VALUE"""),45412.66666666667)</f>
        <v>45412.66667</v>
      </c>
      <c r="N84" s="1">
        <f>IFERROR(__xludf.DUMMYFUNCTION("""COMPUTED_VALUE"""),2.83752239E8)</f>
        <v>283752239</v>
      </c>
    </row>
    <row r="85">
      <c r="A85" s="2">
        <f>IFERROR(__xludf.DUMMYFUNCTION("""COMPUTED_VALUE"""),45413.66666666667)</f>
        <v>45413.66667</v>
      </c>
      <c r="B85" s="1">
        <f>IFERROR(__xludf.DUMMYFUNCTION("""COMPUTED_VALUE"""),791.18)</f>
        <v>791.18</v>
      </c>
      <c r="D85" s="2">
        <f>IFERROR(__xludf.DUMMYFUNCTION("""COMPUTED_VALUE"""),45413.66666666667)</f>
        <v>45413.66667</v>
      </c>
      <c r="E85" s="1">
        <f>IFERROR(__xludf.DUMMYFUNCTION("""COMPUTED_VALUE"""),807.65)</f>
        <v>807.65</v>
      </c>
      <c r="G85" s="2">
        <f>IFERROR(__xludf.DUMMYFUNCTION("""COMPUTED_VALUE"""),45413.66666666667)</f>
        <v>45413.66667</v>
      </c>
      <c r="H85" s="1">
        <f>IFERROR(__xludf.DUMMYFUNCTION("""COMPUTED_VALUE"""),783.09)</f>
        <v>783.09</v>
      </c>
      <c r="J85" s="2">
        <f>IFERROR(__xludf.DUMMYFUNCTION("""COMPUTED_VALUE"""),45413.66666666667)</f>
        <v>45413.66667</v>
      </c>
      <c r="K85" s="1">
        <f>IFERROR(__xludf.DUMMYFUNCTION("""COMPUTED_VALUE"""),785.85)</f>
        <v>785.85</v>
      </c>
      <c r="M85" s="2">
        <f>IFERROR(__xludf.DUMMYFUNCTION("""COMPUTED_VALUE"""),45413.66666666667)</f>
        <v>45413.66667</v>
      </c>
      <c r="N85" s="1">
        <f>IFERROR(__xludf.DUMMYFUNCTION("""COMPUTED_VALUE"""),2.30699841E8)</f>
        <v>230699841</v>
      </c>
    </row>
    <row r="86">
      <c r="A86" s="2">
        <f>IFERROR(__xludf.DUMMYFUNCTION("""COMPUTED_VALUE"""),45414.66666666667)</f>
        <v>45414.66667</v>
      </c>
      <c r="B86" s="1">
        <f>IFERROR(__xludf.DUMMYFUNCTION("""COMPUTED_VALUE"""),799.14)</f>
        <v>799.14</v>
      </c>
      <c r="D86" s="2">
        <f>IFERROR(__xludf.DUMMYFUNCTION("""COMPUTED_VALUE"""),45414.66666666667)</f>
        <v>45414.66667</v>
      </c>
      <c r="E86" s="1">
        <f>IFERROR(__xludf.DUMMYFUNCTION("""COMPUTED_VALUE"""),805.34)</f>
        <v>805.34</v>
      </c>
      <c r="G86" s="2">
        <f>IFERROR(__xludf.DUMMYFUNCTION("""COMPUTED_VALUE"""),45414.66666666667)</f>
        <v>45414.66667</v>
      </c>
      <c r="H86" s="1">
        <f>IFERROR(__xludf.DUMMYFUNCTION("""COMPUTED_VALUE"""),778.03)</f>
        <v>778.03</v>
      </c>
      <c r="J86" s="2">
        <f>IFERROR(__xludf.DUMMYFUNCTION("""COMPUTED_VALUE"""),45414.66666666667)</f>
        <v>45414.66667</v>
      </c>
      <c r="K86" s="1">
        <f>IFERROR(__xludf.DUMMYFUNCTION("""COMPUTED_VALUE"""),791.94)</f>
        <v>791.94</v>
      </c>
      <c r="M86" s="2">
        <f>IFERROR(__xludf.DUMMYFUNCTION("""COMPUTED_VALUE"""),45414.66666666667)</f>
        <v>45414.66667</v>
      </c>
      <c r="N86" s="1">
        <f>IFERROR(__xludf.DUMMYFUNCTION("""COMPUTED_VALUE"""),2.52841552E8)</f>
        <v>252841552</v>
      </c>
    </row>
    <row r="87">
      <c r="A87" s="2">
        <f>IFERROR(__xludf.DUMMYFUNCTION("""COMPUTED_VALUE"""),45415.66666666667)</f>
        <v>45415.66667</v>
      </c>
      <c r="B87" s="1">
        <f>IFERROR(__xludf.DUMMYFUNCTION("""COMPUTED_VALUE"""),800.1)</f>
        <v>800.1</v>
      </c>
      <c r="D87" s="2">
        <f>IFERROR(__xludf.DUMMYFUNCTION("""COMPUTED_VALUE"""),45415.66666666667)</f>
        <v>45415.66667</v>
      </c>
      <c r="E87" s="1">
        <f>IFERROR(__xludf.DUMMYFUNCTION("""COMPUTED_VALUE"""),810.89)</f>
        <v>810.89</v>
      </c>
      <c r="G87" s="2">
        <f>IFERROR(__xludf.DUMMYFUNCTION("""COMPUTED_VALUE"""),45415.66666666667)</f>
        <v>45415.66667</v>
      </c>
      <c r="H87" s="1">
        <f>IFERROR(__xludf.DUMMYFUNCTION("""COMPUTED_VALUE"""),788.26)</f>
        <v>788.26</v>
      </c>
      <c r="J87" s="2">
        <f>IFERROR(__xludf.DUMMYFUNCTION("""COMPUTED_VALUE"""),45415.66666666667)</f>
        <v>45415.66667</v>
      </c>
      <c r="K87" s="1">
        <f>IFERROR(__xludf.DUMMYFUNCTION("""COMPUTED_VALUE"""),797.43)</f>
        <v>797.43</v>
      </c>
      <c r="M87" s="2">
        <f>IFERROR(__xludf.DUMMYFUNCTION("""COMPUTED_VALUE"""),45415.66666666667)</f>
        <v>45415.66667</v>
      </c>
      <c r="N87" s="1">
        <f>IFERROR(__xludf.DUMMYFUNCTION("""COMPUTED_VALUE"""),2.19674896E8)</f>
        <v>219674896</v>
      </c>
    </row>
    <row r="88">
      <c r="A88" s="2">
        <f>IFERROR(__xludf.DUMMYFUNCTION("""COMPUTED_VALUE"""),45418.66666666667)</f>
        <v>45418.66667</v>
      </c>
      <c r="B88" s="1">
        <f>IFERROR(__xludf.DUMMYFUNCTION("""COMPUTED_VALUE"""),807.67)</f>
        <v>807.67</v>
      </c>
      <c r="D88" s="2">
        <f>IFERROR(__xludf.DUMMYFUNCTION("""COMPUTED_VALUE"""),45418.66666666667)</f>
        <v>45418.66667</v>
      </c>
      <c r="E88" s="1">
        <f>IFERROR(__xludf.DUMMYFUNCTION("""COMPUTED_VALUE"""),820.25)</f>
        <v>820.25</v>
      </c>
      <c r="G88" s="2">
        <f>IFERROR(__xludf.DUMMYFUNCTION("""COMPUTED_VALUE"""),45418.66666666667)</f>
        <v>45418.66667</v>
      </c>
      <c r="H88" s="1">
        <f>IFERROR(__xludf.DUMMYFUNCTION("""COMPUTED_VALUE"""),803.06)</f>
        <v>803.06</v>
      </c>
      <c r="J88" s="2">
        <f>IFERROR(__xludf.DUMMYFUNCTION("""COMPUTED_VALUE"""),45418.66666666667)</f>
        <v>45418.66667</v>
      </c>
      <c r="K88" s="1">
        <f>IFERROR(__xludf.DUMMYFUNCTION("""COMPUTED_VALUE"""),811.37)</f>
        <v>811.37</v>
      </c>
      <c r="M88" s="2">
        <f>IFERROR(__xludf.DUMMYFUNCTION("""COMPUTED_VALUE"""),45418.66666666667)</f>
        <v>45418.66667</v>
      </c>
      <c r="N88" s="1">
        <f>IFERROR(__xludf.DUMMYFUNCTION("""COMPUTED_VALUE"""),2.20797069E8)</f>
        <v>220797069</v>
      </c>
    </row>
    <row r="89">
      <c r="A89" s="2">
        <f>IFERROR(__xludf.DUMMYFUNCTION("""COMPUTED_VALUE"""),45419.66666666667)</f>
        <v>45419.66667</v>
      </c>
      <c r="B89" s="1">
        <f>IFERROR(__xludf.DUMMYFUNCTION("""COMPUTED_VALUE"""),804.54)</f>
        <v>804.54</v>
      </c>
      <c r="D89" s="2">
        <f>IFERROR(__xludf.DUMMYFUNCTION("""COMPUTED_VALUE"""),45419.66666666667)</f>
        <v>45419.66667</v>
      </c>
      <c r="E89" s="1">
        <f>IFERROR(__xludf.DUMMYFUNCTION("""COMPUTED_VALUE"""),806.35)</f>
        <v>806.35</v>
      </c>
      <c r="G89" s="2">
        <f>IFERROR(__xludf.DUMMYFUNCTION("""COMPUTED_VALUE"""),45419.66666666667)</f>
        <v>45419.66667</v>
      </c>
      <c r="H89" s="1">
        <f>IFERROR(__xludf.DUMMYFUNCTION("""COMPUTED_VALUE"""),785.8)</f>
        <v>785.8</v>
      </c>
      <c r="J89" s="2">
        <f>IFERROR(__xludf.DUMMYFUNCTION("""COMPUTED_VALUE"""),45419.66666666667)</f>
        <v>45419.66667</v>
      </c>
      <c r="K89" s="1">
        <f>IFERROR(__xludf.DUMMYFUNCTION("""COMPUTED_VALUE"""),787.06)</f>
        <v>787.06</v>
      </c>
      <c r="M89" s="2">
        <f>IFERROR(__xludf.DUMMYFUNCTION("""COMPUTED_VALUE"""),45419.66666666667)</f>
        <v>45419.66667</v>
      </c>
      <c r="N89" s="1">
        <f>IFERROR(__xludf.DUMMYFUNCTION("""COMPUTED_VALUE"""),2.83225791E8)</f>
        <v>283225791</v>
      </c>
    </row>
    <row r="90">
      <c r="A90" s="2">
        <f>IFERROR(__xludf.DUMMYFUNCTION("""COMPUTED_VALUE"""),45420.66666666667)</f>
        <v>45420.66667</v>
      </c>
      <c r="B90" s="1">
        <f>IFERROR(__xludf.DUMMYFUNCTION("""COMPUTED_VALUE"""),765.4)</f>
        <v>765.4</v>
      </c>
      <c r="D90" s="2">
        <f>IFERROR(__xludf.DUMMYFUNCTION("""COMPUTED_VALUE"""),45420.66666666667)</f>
        <v>45420.66667</v>
      </c>
      <c r="E90" s="1">
        <f>IFERROR(__xludf.DUMMYFUNCTION("""COMPUTED_VALUE"""),781.58)</f>
        <v>781.58</v>
      </c>
      <c r="G90" s="2">
        <f>IFERROR(__xludf.DUMMYFUNCTION("""COMPUTED_VALUE"""),45420.66666666667)</f>
        <v>45420.66667</v>
      </c>
      <c r="H90" s="1">
        <f>IFERROR(__xludf.DUMMYFUNCTION("""COMPUTED_VALUE"""),760.18)</f>
        <v>760.18</v>
      </c>
      <c r="J90" s="2">
        <f>IFERROR(__xludf.DUMMYFUNCTION("""COMPUTED_VALUE"""),45420.66666666667)</f>
        <v>45420.66667</v>
      </c>
      <c r="K90" s="1">
        <f>IFERROR(__xludf.DUMMYFUNCTION("""COMPUTED_VALUE"""),777.48)</f>
        <v>777.48</v>
      </c>
      <c r="M90" s="2">
        <f>IFERROR(__xludf.DUMMYFUNCTION("""COMPUTED_VALUE"""),45420.66666666667)</f>
        <v>45420.66667</v>
      </c>
      <c r="N90" s="1">
        <f>IFERROR(__xludf.DUMMYFUNCTION("""COMPUTED_VALUE"""),2.31562877E8)</f>
        <v>231562877</v>
      </c>
    </row>
    <row r="91">
      <c r="A91" s="2">
        <f>IFERROR(__xludf.DUMMYFUNCTION("""COMPUTED_VALUE"""),45421.66666666667)</f>
        <v>45421.66667</v>
      </c>
      <c r="B91" s="1">
        <f>IFERROR(__xludf.DUMMYFUNCTION("""COMPUTED_VALUE"""),778.77)</f>
        <v>778.77</v>
      </c>
      <c r="D91" s="2">
        <f>IFERROR(__xludf.DUMMYFUNCTION("""COMPUTED_VALUE"""),45421.66666666667)</f>
        <v>45421.66667</v>
      </c>
      <c r="E91" s="1">
        <f>IFERROR(__xludf.DUMMYFUNCTION("""COMPUTED_VALUE"""),779.96)</f>
        <v>779.96</v>
      </c>
      <c r="G91" s="2">
        <f>IFERROR(__xludf.DUMMYFUNCTION("""COMPUTED_VALUE"""),45421.66666666667)</f>
        <v>45421.66667</v>
      </c>
      <c r="H91" s="1">
        <f>IFERROR(__xludf.DUMMYFUNCTION("""COMPUTED_VALUE"""),767.5)</f>
        <v>767.5</v>
      </c>
      <c r="J91" s="2">
        <f>IFERROR(__xludf.DUMMYFUNCTION("""COMPUTED_VALUE"""),45421.66666666667)</f>
        <v>45421.66667</v>
      </c>
      <c r="K91" s="1">
        <f>IFERROR(__xludf.DUMMYFUNCTION("""COMPUTED_VALUE"""),769.47)</f>
        <v>769.47</v>
      </c>
      <c r="M91" s="2">
        <f>IFERROR(__xludf.DUMMYFUNCTION("""COMPUTED_VALUE"""),45421.66666666667)</f>
        <v>45421.66667</v>
      </c>
      <c r="N91" s="1">
        <f>IFERROR(__xludf.DUMMYFUNCTION("""COMPUTED_VALUE"""),1.68676871E8)</f>
        <v>168676871</v>
      </c>
    </row>
    <row r="92">
      <c r="A92" s="2">
        <f>IFERROR(__xludf.DUMMYFUNCTION("""COMPUTED_VALUE"""),45422.66666666667)</f>
        <v>45422.66667</v>
      </c>
      <c r="B92" s="1">
        <f>IFERROR(__xludf.DUMMYFUNCTION("""COMPUTED_VALUE"""),773.56)</f>
        <v>773.56</v>
      </c>
      <c r="D92" s="2">
        <f>IFERROR(__xludf.DUMMYFUNCTION("""COMPUTED_VALUE"""),45422.66666666667)</f>
        <v>45422.66667</v>
      </c>
      <c r="E92" s="1">
        <f>IFERROR(__xludf.DUMMYFUNCTION("""COMPUTED_VALUE"""),773.63)</f>
        <v>773.63</v>
      </c>
      <c r="G92" s="2">
        <f>IFERROR(__xludf.DUMMYFUNCTION("""COMPUTED_VALUE"""),45422.66666666667)</f>
        <v>45422.66667</v>
      </c>
      <c r="H92" s="1">
        <f>IFERROR(__xludf.DUMMYFUNCTION("""COMPUTED_VALUE"""),754.7)</f>
        <v>754.7</v>
      </c>
      <c r="J92" s="2">
        <f>IFERROR(__xludf.DUMMYFUNCTION("""COMPUTED_VALUE"""),45422.66666666667)</f>
        <v>45422.66667</v>
      </c>
      <c r="K92" s="1">
        <f>IFERROR(__xludf.DUMMYFUNCTION("""COMPUTED_VALUE"""),757.3)</f>
        <v>757.3</v>
      </c>
      <c r="M92" s="2">
        <f>IFERROR(__xludf.DUMMYFUNCTION("""COMPUTED_VALUE"""),45422.66666666667)</f>
        <v>45422.66667</v>
      </c>
      <c r="N92" s="1">
        <f>IFERROR(__xludf.DUMMYFUNCTION("""COMPUTED_VALUE"""),2.0180729E8)</f>
        <v>201807290</v>
      </c>
    </row>
    <row r="93">
      <c r="A93" s="2">
        <f>IFERROR(__xludf.DUMMYFUNCTION("""COMPUTED_VALUE"""),45425.66666666667)</f>
        <v>45425.66667</v>
      </c>
      <c r="B93" s="1">
        <f>IFERROR(__xludf.DUMMYFUNCTION("""COMPUTED_VALUE"""),763.87)</f>
        <v>763.87</v>
      </c>
      <c r="D93" s="2">
        <f>IFERROR(__xludf.DUMMYFUNCTION("""COMPUTED_VALUE"""),45425.66666666667)</f>
        <v>45425.66667</v>
      </c>
      <c r="E93" s="1">
        <f>IFERROR(__xludf.DUMMYFUNCTION("""COMPUTED_VALUE"""),784.4)</f>
        <v>784.4</v>
      </c>
      <c r="G93" s="2">
        <f>IFERROR(__xludf.DUMMYFUNCTION("""COMPUTED_VALUE"""),45425.66666666667)</f>
        <v>45425.66667</v>
      </c>
      <c r="H93" s="1">
        <f>IFERROR(__xludf.DUMMYFUNCTION("""COMPUTED_VALUE"""),761.36)</f>
        <v>761.36</v>
      </c>
      <c r="J93" s="2">
        <f>IFERROR(__xludf.DUMMYFUNCTION("""COMPUTED_VALUE"""),45425.66666666667)</f>
        <v>45425.66667</v>
      </c>
      <c r="K93" s="1">
        <f>IFERROR(__xludf.DUMMYFUNCTION("""COMPUTED_VALUE"""),770.81)</f>
        <v>770.81</v>
      </c>
      <c r="M93" s="2">
        <f>IFERROR(__xludf.DUMMYFUNCTION("""COMPUTED_VALUE"""),45425.66666666667)</f>
        <v>45425.66667</v>
      </c>
      <c r="N93" s="1">
        <f>IFERROR(__xludf.DUMMYFUNCTION("""COMPUTED_VALUE"""),2.72371497E8)</f>
        <v>272371497</v>
      </c>
    </row>
    <row r="94">
      <c r="A94" s="2">
        <f>IFERROR(__xludf.DUMMYFUNCTION("""COMPUTED_VALUE"""),45426.66666666667)</f>
        <v>45426.66667</v>
      </c>
      <c r="B94" s="1">
        <f>IFERROR(__xludf.DUMMYFUNCTION("""COMPUTED_VALUE"""),781.34)</f>
        <v>781.34</v>
      </c>
      <c r="D94" s="2">
        <f>IFERROR(__xludf.DUMMYFUNCTION("""COMPUTED_VALUE"""),45426.66666666667)</f>
        <v>45426.66667</v>
      </c>
      <c r="E94" s="1">
        <f>IFERROR(__xludf.DUMMYFUNCTION("""COMPUTED_VALUE"""),796.88)</f>
        <v>796.88</v>
      </c>
      <c r="G94" s="2">
        <f>IFERROR(__xludf.DUMMYFUNCTION("""COMPUTED_VALUE"""),45426.66666666667)</f>
        <v>45426.66667</v>
      </c>
      <c r="H94" s="1">
        <f>IFERROR(__xludf.DUMMYFUNCTION("""COMPUTED_VALUE"""),780.6)</f>
        <v>780.6</v>
      </c>
      <c r="J94" s="2">
        <f>IFERROR(__xludf.DUMMYFUNCTION("""COMPUTED_VALUE"""),45426.66666666667)</f>
        <v>45426.66667</v>
      </c>
      <c r="K94" s="1">
        <f>IFERROR(__xludf.DUMMYFUNCTION("""COMPUTED_VALUE"""),789.42)</f>
        <v>789.42</v>
      </c>
      <c r="M94" s="2">
        <f>IFERROR(__xludf.DUMMYFUNCTION("""COMPUTED_VALUE"""),45426.66666666667)</f>
        <v>45426.66667</v>
      </c>
      <c r="N94" s="1">
        <f>IFERROR(__xludf.DUMMYFUNCTION("""COMPUTED_VALUE"""),2.9703145E8)</f>
        <v>297031450</v>
      </c>
    </row>
    <row r="95">
      <c r="A95" s="2">
        <f>IFERROR(__xludf.DUMMYFUNCTION("""COMPUTED_VALUE"""),45427.66666666667)</f>
        <v>45427.66667</v>
      </c>
      <c r="B95" s="1">
        <f>IFERROR(__xludf.DUMMYFUNCTION("""COMPUTED_VALUE"""),797.94)</f>
        <v>797.94</v>
      </c>
      <c r="D95" s="2">
        <f>IFERROR(__xludf.DUMMYFUNCTION("""COMPUTED_VALUE"""),45427.66666666667)</f>
        <v>45427.66667</v>
      </c>
      <c r="E95" s="1">
        <f>IFERROR(__xludf.DUMMYFUNCTION("""COMPUTED_VALUE"""),797.94)</f>
        <v>797.94</v>
      </c>
      <c r="G95" s="2">
        <f>IFERROR(__xludf.DUMMYFUNCTION("""COMPUTED_VALUE"""),45427.66666666667)</f>
        <v>45427.66667</v>
      </c>
      <c r="H95" s="1">
        <f>IFERROR(__xludf.DUMMYFUNCTION("""COMPUTED_VALUE"""),772.79)</f>
        <v>772.79</v>
      </c>
      <c r="J95" s="2">
        <f>IFERROR(__xludf.DUMMYFUNCTION("""COMPUTED_VALUE"""),45427.66666666667)</f>
        <v>45427.66667</v>
      </c>
      <c r="K95" s="1">
        <f>IFERROR(__xludf.DUMMYFUNCTION("""COMPUTED_VALUE"""),777.05)</f>
        <v>777.05</v>
      </c>
      <c r="M95" s="2">
        <f>IFERROR(__xludf.DUMMYFUNCTION("""COMPUTED_VALUE"""),45427.66666666667)</f>
        <v>45427.66667</v>
      </c>
      <c r="N95" s="1">
        <f>IFERROR(__xludf.DUMMYFUNCTION("""COMPUTED_VALUE"""),2.57568176E8)</f>
        <v>257568176</v>
      </c>
    </row>
    <row r="96">
      <c r="A96" s="2">
        <f>IFERROR(__xludf.DUMMYFUNCTION("""COMPUTED_VALUE"""),45428.66666666667)</f>
        <v>45428.66667</v>
      </c>
      <c r="B96" s="1">
        <f>IFERROR(__xludf.DUMMYFUNCTION("""COMPUTED_VALUE"""),777.3)</f>
        <v>777.3</v>
      </c>
      <c r="D96" s="2">
        <f>IFERROR(__xludf.DUMMYFUNCTION("""COMPUTED_VALUE"""),45428.66666666667)</f>
        <v>45428.66667</v>
      </c>
      <c r="E96" s="1">
        <f>IFERROR(__xludf.DUMMYFUNCTION("""COMPUTED_VALUE"""),783.31)</f>
        <v>783.31</v>
      </c>
      <c r="G96" s="2">
        <f>IFERROR(__xludf.DUMMYFUNCTION("""COMPUTED_VALUE"""),45428.66666666667)</f>
        <v>45428.66667</v>
      </c>
      <c r="H96" s="1">
        <f>IFERROR(__xludf.DUMMYFUNCTION("""COMPUTED_VALUE"""),768.85)</f>
        <v>768.85</v>
      </c>
      <c r="J96" s="2">
        <f>IFERROR(__xludf.DUMMYFUNCTION("""COMPUTED_VALUE"""),45428.66666666667)</f>
        <v>45428.66667</v>
      </c>
      <c r="K96" s="1">
        <f>IFERROR(__xludf.DUMMYFUNCTION("""COMPUTED_VALUE"""),780.05)</f>
        <v>780.05</v>
      </c>
      <c r="M96" s="2">
        <f>IFERROR(__xludf.DUMMYFUNCTION("""COMPUTED_VALUE"""),45428.66666666667)</f>
        <v>45428.66667</v>
      </c>
      <c r="N96" s="1">
        <f>IFERROR(__xludf.DUMMYFUNCTION("""COMPUTED_VALUE"""),1.83342419E8)</f>
        <v>183342419</v>
      </c>
    </row>
    <row r="97">
      <c r="A97" s="2">
        <f>IFERROR(__xludf.DUMMYFUNCTION("""COMPUTED_VALUE"""),45429.66666666667)</f>
        <v>45429.66667</v>
      </c>
      <c r="B97" s="1">
        <f>IFERROR(__xludf.DUMMYFUNCTION("""COMPUTED_VALUE"""),776.04)</f>
        <v>776.04</v>
      </c>
      <c r="D97" s="2">
        <f>IFERROR(__xludf.DUMMYFUNCTION("""COMPUTED_VALUE"""),45429.66666666667)</f>
        <v>45429.66667</v>
      </c>
      <c r="E97" s="1">
        <f>IFERROR(__xludf.DUMMYFUNCTION("""COMPUTED_VALUE"""),794.2)</f>
        <v>794.2</v>
      </c>
      <c r="G97" s="2">
        <f>IFERROR(__xludf.DUMMYFUNCTION("""COMPUTED_VALUE"""),45429.66666666667)</f>
        <v>45429.66667</v>
      </c>
      <c r="H97" s="1">
        <f>IFERROR(__xludf.DUMMYFUNCTION("""COMPUTED_VALUE"""),772.59)</f>
        <v>772.59</v>
      </c>
      <c r="J97" s="2">
        <f>IFERROR(__xludf.DUMMYFUNCTION("""COMPUTED_VALUE"""),45429.66666666667)</f>
        <v>45429.66667</v>
      </c>
      <c r="K97" s="1">
        <f>IFERROR(__xludf.DUMMYFUNCTION("""COMPUTED_VALUE"""),787.24)</f>
        <v>787.24</v>
      </c>
      <c r="M97" s="2">
        <f>IFERROR(__xludf.DUMMYFUNCTION("""COMPUTED_VALUE"""),45429.66666666667)</f>
        <v>45429.66667</v>
      </c>
      <c r="N97" s="1">
        <f>IFERROR(__xludf.DUMMYFUNCTION("""COMPUTED_VALUE"""),1.80750118E8)</f>
        <v>180750118</v>
      </c>
    </row>
    <row r="98">
      <c r="A98" s="2">
        <f>IFERROR(__xludf.DUMMYFUNCTION("""COMPUTED_VALUE"""),45432.66666666667)</f>
        <v>45432.66667</v>
      </c>
      <c r="B98" s="1">
        <f>IFERROR(__xludf.DUMMYFUNCTION("""COMPUTED_VALUE"""),787.3)</f>
        <v>787.3</v>
      </c>
      <c r="D98" s="2">
        <f>IFERROR(__xludf.DUMMYFUNCTION("""COMPUTED_VALUE"""),45432.66666666667)</f>
        <v>45432.66667</v>
      </c>
      <c r="E98" s="1">
        <f>IFERROR(__xludf.DUMMYFUNCTION("""COMPUTED_VALUE"""),787.6)</f>
        <v>787.6</v>
      </c>
      <c r="G98" s="2">
        <f>IFERROR(__xludf.DUMMYFUNCTION("""COMPUTED_VALUE"""),45432.66666666667)</f>
        <v>45432.66667</v>
      </c>
      <c r="H98" s="1">
        <f>IFERROR(__xludf.DUMMYFUNCTION("""COMPUTED_VALUE"""),773.14)</f>
        <v>773.14</v>
      </c>
      <c r="J98" s="2">
        <f>IFERROR(__xludf.DUMMYFUNCTION("""COMPUTED_VALUE"""),45432.66666666667)</f>
        <v>45432.66667</v>
      </c>
      <c r="K98" s="1">
        <f>IFERROR(__xludf.DUMMYFUNCTION("""COMPUTED_VALUE"""),777.22)</f>
        <v>777.22</v>
      </c>
      <c r="M98" s="2">
        <f>IFERROR(__xludf.DUMMYFUNCTION("""COMPUTED_VALUE"""),45432.66666666667)</f>
        <v>45432.66667</v>
      </c>
      <c r="N98" s="1">
        <f>IFERROR(__xludf.DUMMYFUNCTION("""COMPUTED_VALUE"""),1.52363295E8)</f>
        <v>152363295</v>
      </c>
    </row>
    <row r="99">
      <c r="A99" s="2">
        <f>IFERROR(__xludf.DUMMYFUNCTION("""COMPUTED_VALUE"""),45433.66666666667)</f>
        <v>45433.66667</v>
      </c>
      <c r="B99" s="1">
        <f>IFERROR(__xludf.DUMMYFUNCTION("""COMPUTED_VALUE"""),778.14)</f>
        <v>778.14</v>
      </c>
      <c r="D99" s="2">
        <f>IFERROR(__xludf.DUMMYFUNCTION("""COMPUTED_VALUE"""),45433.66666666667)</f>
        <v>45433.66667</v>
      </c>
      <c r="E99" s="1">
        <f>IFERROR(__xludf.DUMMYFUNCTION("""COMPUTED_VALUE"""),813.79)</f>
        <v>813.79</v>
      </c>
      <c r="G99" s="2">
        <f>IFERROR(__xludf.DUMMYFUNCTION("""COMPUTED_VALUE"""),45433.66666666667)</f>
        <v>45433.66667</v>
      </c>
      <c r="H99" s="1">
        <f>IFERROR(__xludf.DUMMYFUNCTION("""COMPUTED_VALUE"""),776.49)</f>
        <v>776.49</v>
      </c>
      <c r="J99" s="2">
        <f>IFERROR(__xludf.DUMMYFUNCTION("""COMPUTED_VALUE"""),45433.66666666667)</f>
        <v>45433.66667</v>
      </c>
      <c r="K99" s="1">
        <f>IFERROR(__xludf.DUMMYFUNCTION("""COMPUTED_VALUE"""),813.17)</f>
        <v>813.17</v>
      </c>
      <c r="M99" s="2">
        <f>IFERROR(__xludf.DUMMYFUNCTION("""COMPUTED_VALUE"""),45433.66666666667)</f>
        <v>45433.66667</v>
      </c>
      <c r="N99" s="1">
        <f>IFERROR(__xludf.DUMMYFUNCTION("""COMPUTED_VALUE"""),2.14314945E8)</f>
        <v>214314945</v>
      </c>
    </row>
    <row r="100">
      <c r="A100" s="2">
        <f>IFERROR(__xludf.DUMMYFUNCTION("""COMPUTED_VALUE"""),45434.66666666667)</f>
        <v>45434.66667</v>
      </c>
      <c r="B100" s="1">
        <f>IFERROR(__xludf.DUMMYFUNCTION("""COMPUTED_VALUE"""),800.17)</f>
        <v>800.17</v>
      </c>
      <c r="D100" s="2">
        <f>IFERROR(__xludf.DUMMYFUNCTION("""COMPUTED_VALUE"""),45434.66666666667)</f>
        <v>45434.66667</v>
      </c>
      <c r="E100" s="1">
        <f>IFERROR(__xludf.DUMMYFUNCTION("""COMPUTED_VALUE"""),802.18)</f>
        <v>802.18</v>
      </c>
      <c r="G100" s="2">
        <f>IFERROR(__xludf.DUMMYFUNCTION("""COMPUTED_VALUE"""),45434.66666666667)</f>
        <v>45434.66667</v>
      </c>
      <c r="H100" s="1">
        <f>IFERROR(__xludf.DUMMYFUNCTION("""COMPUTED_VALUE"""),783.81)</f>
        <v>783.81</v>
      </c>
      <c r="J100" s="2">
        <f>IFERROR(__xludf.DUMMYFUNCTION("""COMPUTED_VALUE"""),45434.66666666667)</f>
        <v>45434.66667</v>
      </c>
      <c r="K100" s="1">
        <f>IFERROR(__xludf.DUMMYFUNCTION("""COMPUTED_VALUE"""),790.78)</f>
        <v>790.78</v>
      </c>
      <c r="M100" s="2">
        <f>IFERROR(__xludf.DUMMYFUNCTION("""COMPUTED_VALUE"""),45434.66666666667)</f>
        <v>45434.66667</v>
      </c>
      <c r="N100" s="1">
        <f>IFERROR(__xludf.DUMMYFUNCTION("""COMPUTED_VALUE"""),2.05074521E8)</f>
        <v>205074521</v>
      </c>
    </row>
    <row r="101">
      <c r="A101" s="2">
        <f>IFERROR(__xludf.DUMMYFUNCTION("""COMPUTED_VALUE"""),45435.66666666667)</f>
        <v>45435.66667</v>
      </c>
      <c r="B101" s="1">
        <f>IFERROR(__xludf.DUMMYFUNCTION("""COMPUTED_VALUE"""),796.5)</f>
        <v>796.5</v>
      </c>
      <c r="D101" s="2">
        <f>IFERROR(__xludf.DUMMYFUNCTION("""COMPUTED_VALUE"""),45435.66666666667)</f>
        <v>45435.66667</v>
      </c>
      <c r="E101" s="1">
        <f>IFERROR(__xludf.DUMMYFUNCTION("""COMPUTED_VALUE"""),796.5)</f>
        <v>796.5</v>
      </c>
      <c r="G101" s="2">
        <f>IFERROR(__xludf.DUMMYFUNCTION("""COMPUTED_VALUE"""),45435.66666666667)</f>
        <v>45435.66667</v>
      </c>
      <c r="H101" s="1">
        <f>IFERROR(__xludf.DUMMYFUNCTION("""COMPUTED_VALUE"""),765.97)</f>
        <v>765.97</v>
      </c>
      <c r="J101" s="2">
        <f>IFERROR(__xludf.DUMMYFUNCTION("""COMPUTED_VALUE"""),45435.66666666667)</f>
        <v>45435.66667</v>
      </c>
      <c r="K101" s="1">
        <f>IFERROR(__xludf.DUMMYFUNCTION("""COMPUTED_VALUE"""),768.05)</f>
        <v>768.05</v>
      </c>
      <c r="M101" s="2">
        <f>IFERROR(__xludf.DUMMYFUNCTION("""COMPUTED_VALUE"""),45435.66666666667)</f>
        <v>45435.66667</v>
      </c>
      <c r="N101" s="1">
        <f>IFERROR(__xludf.DUMMYFUNCTION("""COMPUTED_VALUE"""),2.01856917E8)</f>
        <v>201856917</v>
      </c>
    </row>
    <row r="102">
      <c r="A102" s="2">
        <f>IFERROR(__xludf.DUMMYFUNCTION("""COMPUTED_VALUE"""),45436.66666666667)</f>
        <v>45436.66667</v>
      </c>
      <c r="B102" s="1">
        <f>IFERROR(__xludf.DUMMYFUNCTION("""COMPUTED_VALUE"""),772.64)</f>
        <v>772.64</v>
      </c>
      <c r="D102" s="2">
        <f>IFERROR(__xludf.DUMMYFUNCTION("""COMPUTED_VALUE"""),45436.66666666667)</f>
        <v>45436.66667</v>
      </c>
      <c r="E102" s="1">
        <f>IFERROR(__xludf.DUMMYFUNCTION("""COMPUTED_VALUE"""),790.13)</f>
        <v>790.13</v>
      </c>
      <c r="G102" s="2">
        <f>IFERROR(__xludf.DUMMYFUNCTION("""COMPUTED_VALUE"""),45436.66666666667)</f>
        <v>45436.66667</v>
      </c>
      <c r="H102" s="1">
        <f>IFERROR(__xludf.DUMMYFUNCTION("""COMPUTED_VALUE"""),770.08)</f>
        <v>770.08</v>
      </c>
      <c r="J102" s="2">
        <f>IFERROR(__xludf.DUMMYFUNCTION("""COMPUTED_VALUE"""),45436.66666666667)</f>
        <v>45436.66667</v>
      </c>
      <c r="K102" s="1">
        <f>IFERROR(__xludf.DUMMYFUNCTION("""COMPUTED_VALUE"""),787.65)</f>
        <v>787.65</v>
      </c>
      <c r="M102" s="2">
        <f>IFERROR(__xludf.DUMMYFUNCTION("""COMPUTED_VALUE"""),45436.66666666667)</f>
        <v>45436.66667</v>
      </c>
      <c r="N102" s="1">
        <f>IFERROR(__xludf.DUMMYFUNCTION("""COMPUTED_VALUE"""),1.79761295E8)</f>
        <v>179761295</v>
      </c>
    </row>
    <row r="103">
      <c r="A103" s="2">
        <f>IFERROR(__xludf.DUMMYFUNCTION("""COMPUTED_VALUE"""),45440.66666666667)</f>
        <v>45440.66667</v>
      </c>
      <c r="B103" s="1">
        <f>IFERROR(__xludf.DUMMYFUNCTION("""COMPUTED_VALUE"""),778.38)</f>
        <v>778.38</v>
      </c>
      <c r="D103" s="2">
        <f>IFERROR(__xludf.DUMMYFUNCTION("""COMPUTED_VALUE"""),45440.66666666667)</f>
        <v>45440.66667</v>
      </c>
      <c r="E103" s="1">
        <f>IFERROR(__xludf.DUMMYFUNCTION("""COMPUTED_VALUE"""),782.38)</f>
        <v>782.38</v>
      </c>
      <c r="G103" s="2">
        <f>IFERROR(__xludf.DUMMYFUNCTION("""COMPUTED_VALUE"""),45440.66666666667)</f>
        <v>45440.66667</v>
      </c>
      <c r="H103" s="1">
        <f>IFERROR(__xludf.DUMMYFUNCTION("""COMPUTED_VALUE"""),766.54)</f>
        <v>766.54</v>
      </c>
      <c r="J103" s="2">
        <f>IFERROR(__xludf.DUMMYFUNCTION("""COMPUTED_VALUE"""),45440.66666666667)</f>
        <v>45440.66667</v>
      </c>
      <c r="K103" s="1">
        <f>IFERROR(__xludf.DUMMYFUNCTION("""COMPUTED_VALUE"""),776.21)</f>
        <v>776.21</v>
      </c>
      <c r="M103" s="2">
        <f>IFERROR(__xludf.DUMMYFUNCTION("""COMPUTED_VALUE"""),45440.66666666667)</f>
        <v>45440.66667</v>
      </c>
      <c r="N103" s="1">
        <f>IFERROR(__xludf.DUMMYFUNCTION("""COMPUTED_VALUE"""),1.94754583E8)</f>
        <v>194754583</v>
      </c>
    </row>
    <row r="104">
      <c r="A104" s="2">
        <f>IFERROR(__xludf.DUMMYFUNCTION("""COMPUTED_VALUE"""),45441.66666666667)</f>
        <v>45441.66667</v>
      </c>
      <c r="B104" s="1">
        <f>IFERROR(__xludf.DUMMYFUNCTION("""COMPUTED_VALUE"""),765.82)</f>
        <v>765.82</v>
      </c>
      <c r="D104" s="2">
        <f>IFERROR(__xludf.DUMMYFUNCTION("""COMPUTED_VALUE"""),45441.66666666667)</f>
        <v>45441.66667</v>
      </c>
      <c r="E104" s="1">
        <f>IFERROR(__xludf.DUMMYFUNCTION("""COMPUTED_VALUE"""),777.59)</f>
        <v>777.59</v>
      </c>
      <c r="G104" s="2">
        <f>IFERROR(__xludf.DUMMYFUNCTION("""COMPUTED_VALUE"""),45441.66666666667)</f>
        <v>45441.66667</v>
      </c>
      <c r="H104" s="1">
        <f>IFERROR(__xludf.DUMMYFUNCTION("""COMPUTED_VALUE"""),764.6)</f>
        <v>764.6</v>
      </c>
      <c r="J104" s="2">
        <f>IFERROR(__xludf.DUMMYFUNCTION("""COMPUTED_VALUE"""),45441.66666666667)</f>
        <v>45441.66667</v>
      </c>
      <c r="K104" s="1">
        <f>IFERROR(__xludf.DUMMYFUNCTION("""COMPUTED_VALUE"""),771.23)</f>
        <v>771.23</v>
      </c>
      <c r="M104" s="2">
        <f>IFERROR(__xludf.DUMMYFUNCTION("""COMPUTED_VALUE"""),45441.66666666667)</f>
        <v>45441.66667</v>
      </c>
      <c r="N104" s="1">
        <f>IFERROR(__xludf.DUMMYFUNCTION("""COMPUTED_VALUE"""),1.67605126E8)</f>
        <v>167605126</v>
      </c>
    </row>
    <row r="105">
      <c r="A105" s="2">
        <f>IFERROR(__xludf.DUMMYFUNCTION("""COMPUTED_VALUE"""),45442.66666666667)</f>
        <v>45442.66667</v>
      </c>
      <c r="B105" s="1">
        <f>IFERROR(__xludf.DUMMYFUNCTION("""COMPUTED_VALUE"""),778.81)</f>
        <v>778.81</v>
      </c>
      <c r="D105" s="2">
        <f>IFERROR(__xludf.DUMMYFUNCTION("""COMPUTED_VALUE"""),45442.66666666667)</f>
        <v>45442.66667</v>
      </c>
      <c r="E105" s="1">
        <f>IFERROR(__xludf.DUMMYFUNCTION("""COMPUTED_VALUE"""),793.48)</f>
        <v>793.48</v>
      </c>
      <c r="G105" s="2">
        <f>IFERROR(__xludf.DUMMYFUNCTION("""COMPUTED_VALUE"""),45442.66666666667)</f>
        <v>45442.66667</v>
      </c>
      <c r="H105" s="1">
        <f>IFERROR(__xludf.DUMMYFUNCTION("""COMPUTED_VALUE"""),774.54)</f>
        <v>774.54</v>
      </c>
      <c r="J105" s="2">
        <f>IFERROR(__xludf.DUMMYFUNCTION("""COMPUTED_VALUE"""),45442.66666666667)</f>
        <v>45442.66667</v>
      </c>
      <c r="K105" s="1">
        <f>IFERROR(__xludf.DUMMYFUNCTION("""COMPUTED_VALUE"""),783.37)</f>
        <v>783.37</v>
      </c>
      <c r="M105" s="2">
        <f>IFERROR(__xludf.DUMMYFUNCTION("""COMPUTED_VALUE"""),45442.66666666667)</f>
        <v>45442.66667</v>
      </c>
      <c r="N105" s="1">
        <f>IFERROR(__xludf.DUMMYFUNCTION("""COMPUTED_VALUE"""),2.16697464E8)</f>
        <v>216697464</v>
      </c>
    </row>
    <row r="106">
      <c r="A106" s="2">
        <f>IFERROR(__xludf.DUMMYFUNCTION("""COMPUTED_VALUE"""),45443.66666666667)</f>
        <v>45443.66667</v>
      </c>
      <c r="B106" s="1">
        <f>IFERROR(__xludf.DUMMYFUNCTION("""COMPUTED_VALUE"""),781.98)</f>
        <v>781.98</v>
      </c>
      <c r="D106" s="2">
        <f>IFERROR(__xludf.DUMMYFUNCTION("""COMPUTED_VALUE"""),45443.66666666667)</f>
        <v>45443.66667</v>
      </c>
      <c r="E106" s="1">
        <f>IFERROR(__xludf.DUMMYFUNCTION("""COMPUTED_VALUE"""),789.29)</f>
        <v>789.29</v>
      </c>
      <c r="G106" s="2">
        <f>IFERROR(__xludf.DUMMYFUNCTION("""COMPUTED_VALUE"""),45443.66666666667)</f>
        <v>45443.66667</v>
      </c>
      <c r="H106" s="1">
        <f>IFERROR(__xludf.DUMMYFUNCTION("""COMPUTED_VALUE"""),769.68)</f>
        <v>769.68</v>
      </c>
      <c r="J106" s="2">
        <f>IFERROR(__xludf.DUMMYFUNCTION("""COMPUTED_VALUE"""),45443.66666666667)</f>
        <v>45443.66667</v>
      </c>
      <c r="K106" s="1">
        <f>IFERROR(__xludf.DUMMYFUNCTION("""COMPUTED_VALUE"""),786.25)</f>
        <v>786.25</v>
      </c>
      <c r="M106" s="2">
        <f>IFERROR(__xludf.DUMMYFUNCTION("""COMPUTED_VALUE"""),45443.66666666667)</f>
        <v>45443.66667</v>
      </c>
      <c r="N106" s="1">
        <f>IFERROR(__xludf.DUMMYFUNCTION("""COMPUTED_VALUE"""),2.57845394E8)</f>
        <v>257845394</v>
      </c>
    </row>
    <row r="107">
      <c r="A107" s="2">
        <f>IFERROR(__xludf.DUMMYFUNCTION("""COMPUTED_VALUE"""),45446.66666666667)</f>
        <v>45446.66667</v>
      </c>
      <c r="B107" s="1">
        <f>IFERROR(__xludf.DUMMYFUNCTION("""COMPUTED_VALUE"""),787.26)</f>
        <v>787.26</v>
      </c>
      <c r="D107" s="2">
        <f>IFERROR(__xludf.DUMMYFUNCTION("""COMPUTED_VALUE"""),45446.66666666667)</f>
        <v>45446.66667</v>
      </c>
      <c r="E107" s="1">
        <f>IFERROR(__xludf.DUMMYFUNCTION("""COMPUTED_VALUE"""),802.27)</f>
        <v>802.27</v>
      </c>
      <c r="G107" s="2">
        <f>IFERROR(__xludf.DUMMYFUNCTION("""COMPUTED_VALUE"""),45446.66666666667)</f>
        <v>45446.66667</v>
      </c>
      <c r="H107" s="1">
        <f>IFERROR(__xludf.DUMMYFUNCTION("""COMPUTED_VALUE"""),775.38)</f>
        <v>775.38</v>
      </c>
      <c r="J107" s="2">
        <f>IFERROR(__xludf.DUMMYFUNCTION("""COMPUTED_VALUE"""),45446.66666666667)</f>
        <v>45446.66667</v>
      </c>
      <c r="K107" s="1">
        <f>IFERROR(__xludf.DUMMYFUNCTION("""COMPUTED_VALUE"""),782.97)</f>
        <v>782.97</v>
      </c>
      <c r="M107" s="2">
        <f>IFERROR(__xludf.DUMMYFUNCTION("""COMPUTED_VALUE"""),45446.66666666667)</f>
        <v>45446.66667</v>
      </c>
      <c r="N107" s="1">
        <f>IFERROR(__xludf.DUMMYFUNCTION("""COMPUTED_VALUE"""),2.11155621E8)</f>
        <v>211155621</v>
      </c>
    </row>
    <row r="108">
      <c r="A108" s="2">
        <f>IFERROR(__xludf.DUMMYFUNCTION("""COMPUTED_VALUE"""),45447.66666666667)</f>
        <v>45447.66667</v>
      </c>
      <c r="B108" s="1">
        <f>IFERROR(__xludf.DUMMYFUNCTION("""COMPUTED_VALUE"""),776.04)</f>
        <v>776.04</v>
      </c>
      <c r="D108" s="2">
        <f>IFERROR(__xludf.DUMMYFUNCTION("""COMPUTED_VALUE"""),45447.66666666667)</f>
        <v>45447.66667</v>
      </c>
      <c r="E108" s="1">
        <f>IFERROR(__xludf.DUMMYFUNCTION("""COMPUTED_VALUE"""),784.56)</f>
        <v>784.56</v>
      </c>
      <c r="G108" s="2">
        <f>IFERROR(__xludf.DUMMYFUNCTION("""COMPUTED_VALUE"""),45447.66666666667)</f>
        <v>45447.66667</v>
      </c>
      <c r="H108" s="1">
        <f>IFERROR(__xludf.DUMMYFUNCTION("""COMPUTED_VALUE"""),773.75)</f>
        <v>773.75</v>
      </c>
      <c r="J108" s="2">
        <f>IFERROR(__xludf.DUMMYFUNCTION("""COMPUTED_VALUE"""),45447.66666666667)</f>
        <v>45447.66667</v>
      </c>
      <c r="K108" s="1">
        <f>IFERROR(__xludf.DUMMYFUNCTION("""COMPUTED_VALUE"""),774.78)</f>
        <v>774.78</v>
      </c>
      <c r="M108" s="2">
        <f>IFERROR(__xludf.DUMMYFUNCTION("""COMPUTED_VALUE"""),45447.66666666667)</f>
        <v>45447.66667</v>
      </c>
      <c r="N108" s="1">
        <f>IFERROR(__xludf.DUMMYFUNCTION("""COMPUTED_VALUE"""),1.66124073E8)</f>
        <v>166124073</v>
      </c>
    </row>
    <row r="109">
      <c r="A109" s="2">
        <f>IFERROR(__xludf.DUMMYFUNCTION("""COMPUTED_VALUE"""),45448.66666666667)</f>
        <v>45448.66667</v>
      </c>
      <c r="B109" s="1">
        <f>IFERROR(__xludf.DUMMYFUNCTION("""COMPUTED_VALUE"""),776.89)</f>
        <v>776.89</v>
      </c>
      <c r="D109" s="2">
        <f>IFERROR(__xludf.DUMMYFUNCTION("""COMPUTED_VALUE"""),45448.66666666667)</f>
        <v>45448.66667</v>
      </c>
      <c r="E109" s="1">
        <f>IFERROR(__xludf.DUMMYFUNCTION("""COMPUTED_VALUE"""),778.49)</f>
        <v>778.49</v>
      </c>
      <c r="G109" s="2">
        <f>IFERROR(__xludf.DUMMYFUNCTION("""COMPUTED_VALUE"""),45448.66666666667)</f>
        <v>45448.66667</v>
      </c>
      <c r="H109" s="1">
        <f>IFERROR(__xludf.DUMMYFUNCTION("""COMPUTED_VALUE"""),764.82)</f>
        <v>764.82</v>
      </c>
      <c r="J109" s="2">
        <f>IFERROR(__xludf.DUMMYFUNCTION("""COMPUTED_VALUE"""),45448.66666666667)</f>
        <v>45448.66667</v>
      </c>
      <c r="K109" s="1">
        <f>IFERROR(__xludf.DUMMYFUNCTION("""COMPUTED_VALUE"""),775.36)</f>
        <v>775.36</v>
      </c>
      <c r="M109" s="2">
        <f>IFERROR(__xludf.DUMMYFUNCTION("""COMPUTED_VALUE"""),45448.66666666667)</f>
        <v>45448.66667</v>
      </c>
      <c r="N109" s="1">
        <f>IFERROR(__xludf.DUMMYFUNCTION("""COMPUTED_VALUE"""),1.97989501E8)</f>
        <v>197989501</v>
      </c>
    </row>
    <row r="110">
      <c r="A110" s="2">
        <f>IFERROR(__xludf.DUMMYFUNCTION("""COMPUTED_VALUE"""),45449.66666666667)</f>
        <v>45449.66667</v>
      </c>
      <c r="B110" s="1">
        <f>IFERROR(__xludf.DUMMYFUNCTION("""COMPUTED_VALUE"""),773.14)</f>
        <v>773.14</v>
      </c>
      <c r="D110" s="2">
        <f>IFERROR(__xludf.DUMMYFUNCTION("""COMPUTED_VALUE"""),45449.66666666667)</f>
        <v>45449.66667</v>
      </c>
      <c r="E110" s="1">
        <f>IFERROR(__xludf.DUMMYFUNCTION("""COMPUTED_VALUE"""),790.63)</f>
        <v>790.63</v>
      </c>
      <c r="G110" s="2">
        <f>IFERROR(__xludf.DUMMYFUNCTION("""COMPUTED_VALUE"""),45449.66666666667)</f>
        <v>45449.66667</v>
      </c>
      <c r="H110" s="1">
        <f>IFERROR(__xludf.DUMMYFUNCTION("""COMPUTED_VALUE"""),767.98)</f>
        <v>767.98</v>
      </c>
      <c r="J110" s="2">
        <f>IFERROR(__xludf.DUMMYFUNCTION("""COMPUTED_VALUE"""),45449.66666666667)</f>
        <v>45449.66667</v>
      </c>
      <c r="K110" s="1">
        <f>IFERROR(__xludf.DUMMYFUNCTION("""COMPUTED_VALUE"""),784.84)</f>
        <v>784.84</v>
      </c>
      <c r="M110" s="2">
        <f>IFERROR(__xludf.DUMMYFUNCTION("""COMPUTED_VALUE"""),45449.66666666667)</f>
        <v>45449.66667</v>
      </c>
      <c r="N110" s="1">
        <f>IFERROR(__xludf.DUMMYFUNCTION("""COMPUTED_VALUE"""),1.74859959E8)</f>
        <v>174859959</v>
      </c>
    </row>
    <row r="111">
      <c r="A111" s="2">
        <f>IFERROR(__xludf.DUMMYFUNCTION("""COMPUTED_VALUE"""),45450.66666666667)</f>
        <v>45450.66667</v>
      </c>
      <c r="B111" s="1">
        <f>IFERROR(__xludf.DUMMYFUNCTION("""COMPUTED_VALUE"""),777.14)</f>
        <v>777.14</v>
      </c>
      <c r="D111" s="2">
        <f>IFERROR(__xludf.DUMMYFUNCTION("""COMPUTED_VALUE"""),45450.66666666667)</f>
        <v>45450.66667</v>
      </c>
      <c r="E111" s="1">
        <f>IFERROR(__xludf.DUMMYFUNCTION("""COMPUTED_VALUE"""),790.1)</f>
        <v>790.1</v>
      </c>
      <c r="G111" s="2">
        <f>IFERROR(__xludf.DUMMYFUNCTION("""COMPUTED_VALUE"""),45450.66666666667)</f>
        <v>45450.66667</v>
      </c>
      <c r="H111" s="1">
        <f>IFERROR(__xludf.DUMMYFUNCTION("""COMPUTED_VALUE"""),777.14)</f>
        <v>777.14</v>
      </c>
      <c r="J111" s="2">
        <f>IFERROR(__xludf.DUMMYFUNCTION("""COMPUTED_VALUE"""),45450.66666666667)</f>
        <v>45450.66667</v>
      </c>
      <c r="K111" s="1">
        <f>IFERROR(__xludf.DUMMYFUNCTION("""COMPUTED_VALUE"""),783.96)</f>
        <v>783.96</v>
      </c>
      <c r="M111" s="2">
        <f>IFERROR(__xludf.DUMMYFUNCTION("""COMPUTED_VALUE"""),45450.66666666667)</f>
        <v>45450.66667</v>
      </c>
      <c r="N111" s="1">
        <f>IFERROR(__xludf.DUMMYFUNCTION("""COMPUTED_VALUE"""),1.71234602E8)</f>
        <v>171234602</v>
      </c>
    </row>
    <row r="112">
      <c r="A112" s="2">
        <f>IFERROR(__xludf.DUMMYFUNCTION("""COMPUTED_VALUE"""),45453.66666666667)</f>
        <v>45453.66667</v>
      </c>
      <c r="B112" s="1">
        <f>IFERROR(__xludf.DUMMYFUNCTION("""COMPUTED_VALUE"""),778.77)</f>
        <v>778.77</v>
      </c>
      <c r="D112" s="2">
        <f>IFERROR(__xludf.DUMMYFUNCTION("""COMPUTED_VALUE"""),45453.66666666667)</f>
        <v>45453.66667</v>
      </c>
      <c r="E112" s="1">
        <f>IFERROR(__xludf.DUMMYFUNCTION("""COMPUTED_VALUE"""),787.93)</f>
        <v>787.93</v>
      </c>
      <c r="G112" s="2">
        <f>IFERROR(__xludf.DUMMYFUNCTION("""COMPUTED_VALUE"""),45453.66666666667)</f>
        <v>45453.66667</v>
      </c>
      <c r="H112" s="1">
        <f>IFERROR(__xludf.DUMMYFUNCTION("""COMPUTED_VALUE"""),773.61)</f>
        <v>773.61</v>
      </c>
      <c r="J112" s="2">
        <f>IFERROR(__xludf.DUMMYFUNCTION("""COMPUTED_VALUE"""),45453.66666666667)</f>
        <v>45453.66667</v>
      </c>
      <c r="K112" s="1">
        <f>IFERROR(__xludf.DUMMYFUNCTION("""COMPUTED_VALUE"""),775.1)</f>
        <v>775.1</v>
      </c>
      <c r="M112" s="2">
        <f>IFERROR(__xludf.DUMMYFUNCTION("""COMPUTED_VALUE"""),45453.66666666667)</f>
        <v>45453.66667</v>
      </c>
      <c r="N112" s="1">
        <f>IFERROR(__xludf.DUMMYFUNCTION("""COMPUTED_VALUE"""),1.97440852E8)</f>
        <v>197440852</v>
      </c>
    </row>
    <row r="113">
      <c r="A113" s="2">
        <f>IFERROR(__xludf.DUMMYFUNCTION("""COMPUTED_VALUE"""),45454.66666666667)</f>
        <v>45454.66667</v>
      </c>
      <c r="B113" s="1">
        <f>IFERROR(__xludf.DUMMYFUNCTION("""COMPUTED_VALUE"""),774.82)</f>
        <v>774.82</v>
      </c>
      <c r="D113" s="2">
        <f>IFERROR(__xludf.DUMMYFUNCTION("""COMPUTED_VALUE"""),45454.66666666667)</f>
        <v>45454.66667</v>
      </c>
      <c r="E113" s="1">
        <f>IFERROR(__xludf.DUMMYFUNCTION("""COMPUTED_VALUE"""),777.14)</f>
        <v>777.14</v>
      </c>
      <c r="G113" s="2">
        <f>IFERROR(__xludf.DUMMYFUNCTION("""COMPUTED_VALUE"""),45454.66666666667)</f>
        <v>45454.66667</v>
      </c>
      <c r="H113" s="1">
        <f>IFERROR(__xludf.DUMMYFUNCTION("""COMPUTED_VALUE"""),752.45)</f>
        <v>752.45</v>
      </c>
      <c r="J113" s="2">
        <f>IFERROR(__xludf.DUMMYFUNCTION("""COMPUTED_VALUE"""),45454.66666666667)</f>
        <v>45454.66667</v>
      </c>
      <c r="K113" s="1">
        <f>IFERROR(__xludf.DUMMYFUNCTION("""COMPUTED_VALUE"""),762.32)</f>
        <v>762.32</v>
      </c>
      <c r="M113" s="2">
        <f>IFERROR(__xludf.DUMMYFUNCTION("""COMPUTED_VALUE"""),45454.66666666667)</f>
        <v>45454.66667</v>
      </c>
      <c r="N113" s="1">
        <f>IFERROR(__xludf.DUMMYFUNCTION("""COMPUTED_VALUE"""),1.87464716E8)</f>
        <v>187464716</v>
      </c>
    </row>
    <row r="114">
      <c r="A114" s="2">
        <f>IFERROR(__xludf.DUMMYFUNCTION("""COMPUTED_VALUE"""),45455.66666666667)</f>
        <v>45455.66667</v>
      </c>
      <c r="B114" s="1">
        <f>IFERROR(__xludf.DUMMYFUNCTION("""COMPUTED_VALUE"""),765.92)</f>
        <v>765.92</v>
      </c>
      <c r="D114" s="2">
        <f>IFERROR(__xludf.DUMMYFUNCTION("""COMPUTED_VALUE"""),45455.66666666667)</f>
        <v>45455.66667</v>
      </c>
      <c r="E114" s="1">
        <f>IFERROR(__xludf.DUMMYFUNCTION("""COMPUTED_VALUE"""),795.59)</f>
        <v>795.59</v>
      </c>
      <c r="G114" s="2">
        <f>IFERROR(__xludf.DUMMYFUNCTION("""COMPUTED_VALUE"""),45455.66666666667)</f>
        <v>45455.66667</v>
      </c>
      <c r="H114" s="1">
        <f>IFERROR(__xludf.DUMMYFUNCTION("""COMPUTED_VALUE"""),762.82)</f>
        <v>762.82</v>
      </c>
      <c r="J114" s="2">
        <f>IFERROR(__xludf.DUMMYFUNCTION("""COMPUTED_VALUE"""),45455.66666666667)</f>
        <v>45455.66667</v>
      </c>
      <c r="K114" s="1">
        <f>IFERROR(__xludf.DUMMYFUNCTION("""COMPUTED_VALUE"""),784.21)</f>
        <v>784.21</v>
      </c>
      <c r="M114" s="2">
        <f>IFERROR(__xludf.DUMMYFUNCTION("""COMPUTED_VALUE"""),45455.66666666667)</f>
        <v>45455.66667</v>
      </c>
      <c r="N114" s="1">
        <f>IFERROR(__xludf.DUMMYFUNCTION("""COMPUTED_VALUE"""),2.40906453E8)</f>
        <v>240906453</v>
      </c>
    </row>
    <row r="115">
      <c r="A115" s="2">
        <f>IFERROR(__xludf.DUMMYFUNCTION("""COMPUTED_VALUE"""),45456.66666666667)</f>
        <v>45456.66667</v>
      </c>
      <c r="B115" s="1">
        <f>IFERROR(__xludf.DUMMYFUNCTION("""COMPUTED_VALUE"""),817.58)</f>
        <v>817.58</v>
      </c>
      <c r="D115" s="2">
        <f>IFERROR(__xludf.DUMMYFUNCTION("""COMPUTED_VALUE"""),45456.66666666667)</f>
        <v>45456.66667</v>
      </c>
      <c r="E115" s="1">
        <f>IFERROR(__xludf.DUMMYFUNCTION("""COMPUTED_VALUE"""),824.35)</f>
        <v>824.35</v>
      </c>
      <c r="G115" s="2">
        <f>IFERROR(__xludf.DUMMYFUNCTION("""COMPUTED_VALUE"""),45456.66666666667)</f>
        <v>45456.66667</v>
      </c>
      <c r="H115" s="1">
        <f>IFERROR(__xludf.DUMMYFUNCTION("""COMPUTED_VALUE"""),793.04)</f>
        <v>793.04</v>
      </c>
      <c r="J115" s="2">
        <f>IFERROR(__xludf.DUMMYFUNCTION("""COMPUTED_VALUE"""),45456.66666666667)</f>
        <v>45456.66667</v>
      </c>
      <c r="K115" s="1">
        <f>IFERROR(__xludf.DUMMYFUNCTION("""COMPUTED_VALUE"""),796.47)</f>
        <v>796.47</v>
      </c>
      <c r="M115" s="2">
        <f>IFERROR(__xludf.DUMMYFUNCTION("""COMPUTED_VALUE"""),45456.66666666667)</f>
        <v>45456.66667</v>
      </c>
      <c r="N115" s="1">
        <f>IFERROR(__xludf.DUMMYFUNCTION("""COMPUTED_VALUE"""),2.57403516E8)</f>
        <v>257403516</v>
      </c>
    </row>
    <row r="116">
      <c r="A116" s="2">
        <f>IFERROR(__xludf.DUMMYFUNCTION("""COMPUTED_VALUE"""),45457.66666666667)</f>
        <v>45457.66667</v>
      </c>
      <c r="B116" s="1">
        <f>IFERROR(__xludf.DUMMYFUNCTION("""COMPUTED_VALUE"""),804.88)</f>
        <v>804.88</v>
      </c>
      <c r="D116" s="2">
        <f>IFERROR(__xludf.DUMMYFUNCTION("""COMPUTED_VALUE"""),45457.66666666667)</f>
        <v>45457.66667</v>
      </c>
      <c r="E116" s="1">
        <f>IFERROR(__xludf.DUMMYFUNCTION("""COMPUTED_VALUE"""),804.88)</f>
        <v>804.88</v>
      </c>
      <c r="G116" s="2">
        <f>IFERROR(__xludf.DUMMYFUNCTION("""COMPUTED_VALUE"""),45457.66666666667)</f>
        <v>45457.66667</v>
      </c>
      <c r="H116" s="1">
        <f>IFERROR(__xludf.DUMMYFUNCTION("""COMPUTED_VALUE"""),771.67)</f>
        <v>771.67</v>
      </c>
      <c r="J116" s="2">
        <f>IFERROR(__xludf.DUMMYFUNCTION("""COMPUTED_VALUE"""),45457.66666666667)</f>
        <v>45457.66667</v>
      </c>
      <c r="K116" s="1">
        <f>IFERROR(__xludf.DUMMYFUNCTION("""COMPUTED_VALUE"""),776.54)</f>
        <v>776.54</v>
      </c>
      <c r="M116" s="2">
        <f>IFERROR(__xludf.DUMMYFUNCTION("""COMPUTED_VALUE"""),45457.66666666667)</f>
        <v>45457.66667</v>
      </c>
      <c r="N116" s="1">
        <f>IFERROR(__xludf.DUMMYFUNCTION("""COMPUTED_VALUE"""),2.06282447E8)</f>
        <v>206282447</v>
      </c>
    </row>
    <row r="117">
      <c r="A117" s="2">
        <f>IFERROR(__xludf.DUMMYFUNCTION("""COMPUTED_VALUE"""),45460.66666666667)</f>
        <v>45460.66667</v>
      </c>
      <c r="B117" s="1">
        <f>IFERROR(__xludf.DUMMYFUNCTION("""COMPUTED_VALUE"""),776.28)</f>
        <v>776.28</v>
      </c>
      <c r="D117" s="2">
        <f>IFERROR(__xludf.DUMMYFUNCTION("""COMPUTED_VALUE"""),45460.66666666667)</f>
        <v>45460.66667</v>
      </c>
      <c r="E117" s="1">
        <f>IFERROR(__xludf.DUMMYFUNCTION("""COMPUTED_VALUE"""),813.53)</f>
        <v>813.53</v>
      </c>
      <c r="G117" s="2">
        <f>IFERROR(__xludf.DUMMYFUNCTION("""COMPUTED_VALUE"""),45460.66666666667)</f>
        <v>45460.66667</v>
      </c>
      <c r="H117" s="1">
        <f>IFERROR(__xludf.DUMMYFUNCTION("""COMPUTED_VALUE"""),774.7)</f>
        <v>774.7</v>
      </c>
      <c r="J117" s="2">
        <f>IFERROR(__xludf.DUMMYFUNCTION("""COMPUTED_VALUE"""),45460.66666666667)</f>
        <v>45460.66667</v>
      </c>
      <c r="K117" s="1">
        <f>IFERROR(__xludf.DUMMYFUNCTION("""COMPUTED_VALUE"""),809.15)</f>
        <v>809.15</v>
      </c>
      <c r="M117" s="2">
        <f>IFERROR(__xludf.DUMMYFUNCTION("""COMPUTED_VALUE"""),45460.66666666667)</f>
        <v>45460.66667</v>
      </c>
      <c r="N117" s="1">
        <f>IFERROR(__xludf.DUMMYFUNCTION("""COMPUTED_VALUE"""),2.06675606E8)</f>
        <v>206675606</v>
      </c>
    </row>
    <row r="118">
      <c r="A118" s="2">
        <f>IFERROR(__xludf.DUMMYFUNCTION("""COMPUTED_VALUE"""),45461.66666666667)</f>
        <v>45461.66667</v>
      </c>
      <c r="B118" s="1">
        <f>IFERROR(__xludf.DUMMYFUNCTION("""COMPUTED_VALUE"""),806.01)</f>
        <v>806.01</v>
      </c>
      <c r="D118" s="2">
        <f>IFERROR(__xludf.DUMMYFUNCTION("""COMPUTED_VALUE"""),45461.66666666667)</f>
        <v>45461.66667</v>
      </c>
      <c r="E118" s="1">
        <f>IFERROR(__xludf.DUMMYFUNCTION("""COMPUTED_VALUE"""),807.81)</f>
        <v>807.81</v>
      </c>
      <c r="G118" s="2">
        <f>IFERROR(__xludf.DUMMYFUNCTION("""COMPUTED_VALUE"""),45461.66666666667)</f>
        <v>45461.66667</v>
      </c>
      <c r="H118" s="1">
        <f>IFERROR(__xludf.DUMMYFUNCTION("""COMPUTED_VALUE"""),793.07)</f>
        <v>793.07</v>
      </c>
      <c r="J118" s="2">
        <f>IFERROR(__xludf.DUMMYFUNCTION("""COMPUTED_VALUE"""),45461.66666666667)</f>
        <v>45461.66667</v>
      </c>
      <c r="K118" s="1">
        <f>IFERROR(__xludf.DUMMYFUNCTION("""COMPUTED_VALUE"""),800.11)</f>
        <v>800.11</v>
      </c>
      <c r="M118" s="2">
        <f>IFERROR(__xludf.DUMMYFUNCTION("""COMPUTED_VALUE"""),45461.66666666667)</f>
        <v>45461.66667</v>
      </c>
      <c r="N118" s="1">
        <f>IFERROR(__xludf.DUMMYFUNCTION("""COMPUTED_VALUE"""),1.59952748E8)</f>
        <v>159952748</v>
      </c>
    </row>
    <row r="119">
      <c r="A119" s="2">
        <f>IFERROR(__xludf.DUMMYFUNCTION("""COMPUTED_VALUE"""),45463.66666666667)</f>
        <v>45463.66667</v>
      </c>
      <c r="B119" s="1">
        <f>IFERROR(__xludf.DUMMYFUNCTION("""COMPUTED_VALUE"""),799.49)</f>
        <v>799.49</v>
      </c>
      <c r="D119" s="2">
        <f>IFERROR(__xludf.DUMMYFUNCTION("""COMPUTED_VALUE"""),45463.66666666667)</f>
        <v>45463.66667</v>
      </c>
      <c r="E119" s="1">
        <f>IFERROR(__xludf.DUMMYFUNCTION("""COMPUTED_VALUE"""),800.31)</f>
        <v>800.31</v>
      </c>
      <c r="G119" s="2">
        <f>IFERROR(__xludf.DUMMYFUNCTION("""COMPUTED_VALUE"""),45463.66666666667)</f>
        <v>45463.66667</v>
      </c>
      <c r="H119" s="1">
        <f>IFERROR(__xludf.DUMMYFUNCTION("""COMPUTED_VALUE"""),783.93)</f>
        <v>783.93</v>
      </c>
      <c r="J119" s="2">
        <f>IFERROR(__xludf.DUMMYFUNCTION("""COMPUTED_VALUE"""),45463.66666666667)</f>
        <v>45463.66667</v>
      </c>
      <c r="K119" s="1">
        <f>IFERROR(__xludf.DUMMYFUNCTION("""COMPUTED_VALUE"""),791.11)</f>
        <v>791.11</v>
      </c>
      <c r="M119" s="2">
        <f>IFERROR(__xludf.DUMMYFUNCTION("""COMPUTED_VALUE"""),45463.66666666667)</f>
        <v>45463.66667</v>
      </c>
      <c r="N119" s="1">
        <f>IFERROR(__xludf.DUMMYFUNCTION("""COMPUTED_VALUE"""),1.88062598E8)</f>
        <v>188062598</v>
      </c>
    </row>
    <row r="120">
      <c r="A120" s="2">
        <f>IFERROR(__xludf.DUMMYFUNCTION("""COMPUTED_VALUE"""),45464.66666666667)</f>
        <v>45464.66667</v>
      </c>
      <c r="B120" s="1">
        <f>IFERROR(__xludf.DUMMYFUNCTION("""COMPUTED_VALUE"""),793.24)</f>
        <v>793.24</v>
      </c>
      <c r="D120" s="2">
        <f>IFERROR(__xludf.DUMMYFUNCTION("""COMPUTED_VALUE"""),45464.66666666667)</f>
        <v>45464.66667</v>
      </c>
      <c r="E120" s="1">
        <f>IFERROR(__xludf.DUMMYFUNCTION("""COMPUTED_VALUE"""),797.92)</f>
        <v>797.92</v>
      </c>
      <c r="G120" s="2">
        <f>IFERROR(__xludf.DUMMYFUNCTION("""COMPUTED_VALUE"""),45464.66666666667)</f>
        <v>45464.66667</v>
      </c>
      <c r="H120" s="1">
        <f>IFERROR(__xludf.DUMMYFUNCTION("""COMPUTED_VALUE"""),787.64)</f>
        <v>787.64</v>
      </c>
      <c r="J120" s="2">
        <f>IFERROR(__xludf.DUMMYFUNCTION("""COMPUTED_VALUE"""),45464.66666666667)</f>
        <v>45464.66667</v>
      </c>
      <c r="K120" s="1">
        <f>IFERROR(__xludf.DUMMYFUNCTION("""COMPUTED_VALUE"""),796.12)</f>
        <v>796.12</v>
      </c>
      <c r="M120" s="2">
        <f>IFERROR(__xludf.DUMMYFUNCTION("""COMPUTED_VALUE"""),45464.66666666667)</f>
        <v>45464.66667</v>
      </c>
      <c r="N120" s="1">
        <f>IFERROR(__xludf.DUMMYFUNCTION("""COMPUTED_VALUE"""),2.25064455E8)</f>
        <v>225064455</v>
      </c>
    </row>
    <row r="121">
      <c r="A121" s="2">
        <f>IFERROR(__xludf.DUMMYFUNCTION("""COMPUTED_VALUE"""),45467.66666666667)</f>
        <v>45467.66667</v>
      </c>
      <c r="B121" s="1">
        <f>IFERROR(__xludf.DUMMYFUNCTION("""COMPUTED_VALUE"""),802.72)</f>
        <v>802.72</v>
      </c>
      <c r="D121" s="2">
        <f>IFERROR(__xludf.DUMMYFUNCTION("""COMPUTED_VALUE"""),45467.66666666667)</f>
        <v>45467.66667</v>
      </c>
      <c r="E121" s="1">
        <f>IFERROR(__xludf.DUMMYFUNCTION("""COMPUTED_VALUE"""),815.97)</f>
        <v>815.97</v>
      </c>
      <c r="G121" s="2">
        <f>IFERROR(__xludf.DUMMYFUNCTION("""COMPUTED_VALUE"""),45467.66666666667)</f>
        <v>45467.66667</v>
      </c>
      <c r="H121" s="1">
        <f>IFERROR(__xludf.DUMMYFUNCTION("""COMPUTED_VALUE"""),798.58)</f>
        <v>798.58</v>
      </c>
      <c r="J121" s="2">
        <f>IFERROR(__xludf.DUMMYFUNCTION("""COMPUTED_VALUE"""),45467.66666666667)</f>
        <v>45467.66667</v>
      </c>
      <c r="K121" s="1">
        <f>IFERROR(__xludf.DUMMYFUNCTION("""COMPUTED_VALUE"""),798.62)</f>
        <v>798.62</v>
      </c>
      <c r="M121" s="2">
        <f>IFERROR(__xludf.DUMMYFUNCTION("""COMPUTED_VALUE"""),45467.66666666667)</f>
        <v>45467.66667</v>
      </c>
      <c r="N121" s="1">
        <f>IFERROR(__xludf.DUMMYFUNCTION("""COMPUTED_VALUE"""),2.31620232E8)</f>
        <v>231620232</v>
      </c>
    </row>
    <row r="122">
      <c r="A122" s="2">
        <f>IFERROR(__xludf.DUMMYFUNCTION("""COMPUTED_VALUE"""),45468.66666666667)</f>
        <v>45468.66667</v>
      </c>
      <c r="B122" s="1">
        <f>IFERROR(__xludf.DUMMYFUNCTION("""COMPUTED_VALUE"""),802.23)</f>
        <v>802.23</v>
      </c>
      <c r="D122" s="2">
        <f>IFERROR(__xludf.DUMMYFUNCTION("""COMPUTED_VALUE"""),45468.66666666667)</f>
        <v>45468.66667</v>
      </c>
      <c r="E122" s="1">
        <f>IFERROR(__xludf.DUMMYFUNCTION("""COMPUTED_VALUE"""),811.9)</f>
        <v>811.9</v>
      </c>
      <c r="G122" s="2">
        <f>IFERROR(__xludf.DUMMYFUNCTION("""COMPUTED_VALUE"""),45468.66666666667)</f>
        <v>45468.66667</v>
      </c>
      <c r="H122" s="1">
        <f>IFERROR(__xludf.DUMMYFUNCTION("""COMPUTED_VALUE"""),795.55)</f>
        <v>795.55</v>
      </c>
      <c r="J122" s="2">
        <f>IFERROR(__xludf.DUMMYFUNCTION("""COMPUTED_VALUE"""),45468.66666666667)</f>
        <v>45468.66667</v>
      </c>
      <c r="K122" s="1">
        <f>IFERROR(__xludf.DUMMYFUNCTION("""COMPUTED_VALUE"""),809.02)</f>
        <v>809.02</v>
      </c>
      <c r="M122" s="2">
        <f>IFERROR(__xludf.DUMMYFUNCTION("""COMPUTED_VALUE"""),45468.66666666667)</f>
        <v>45468.66667</v>
      </c>
      <c r="N122" s="1">
        <f>IFERROR(__xludf.DUMMYFUNCTION("""COMPUTED_VALUE"""),2.41781888E8)</f>
        <v>241781888</v>
      </c>
    </row>
    <row r="123">
      <c r="A123" s="2">
        <f>IFERROR(__xludf.DUMMYFUNCTION("""COMPUTED_VALUE"""),45469.66666666667)</f>
        <v>45469.66667</v>
      </c>
      <c r="B123" s="1">
        <f>IFERROR(__xludf.DUMMYFUNCTION("""COMPUTED_VALUE"""),809.1)</f>
        <v>809.1</v>
      </c>
      <c r="D123" s="2">
        <f>IFERROR(__xludf.DUMMYFUNCTION("""COMPUTED_VALUE"""),45469.66666666667)</f>
        <v>45469.66667</v>
      </c>
      <c r="E123" s="1">
        <f>IFERROR(__xludf.DUMMYFUNCTION("""COMPUTED_VALUE"""),840.62)</f>
        <v>840.62</v>
      </c>
      <c r="G123" s="2">
        <f>IFERROR(__xludf.DUMMYFUNCTION("""COMPUTED_VALUE"""),45469.66666666667)</f>
        <v>45469.66667</v>
      </c>
      <c r="H123" s="1">
        <f>IFERROR(__xludf.DUMMYFUNCTION("""COMPUTED_VALUE"""),807.55)</f>
        <v>807.55</v>
      </c>
      <c r="J123" s="2">
        <f>IFERROR(__xludf.DUMMYFUNCTION("""COMPUTED_VALUE"""),45469.66666666667)</f>
        <v>45469.66667</v>
      </c>
      <c r="K123" s="1">
        <f>IFERROR(__xludf.DUMMYFUNCTION("""COMPUTED_VALUE"""),837.1)</f>
        <v>837.1</v>
      </c>
      <c r="M123" s="2">
        <f>IFERROR(__xludf.DUMMYFUNCTION("""COMPUTED_VALUE"""),45469.66666666667)</f>
        <v>45469.66667</v>
      </c>
      <c r="N123" s="1">
        <f>IFERROR(__xludf.DUMMYFUNCTION("""COMPUTED_VALUE"""),4.69771555E8)</f>
        <v>469771555</v>
      </c>
    </row>
    <row r="124">
      <c r="A124" s="2">
        <f>IFERROR(__xludf.DUMMYFUNCTION("""COMPUTED_VALUE"""),45470.66666666667)</f>
        <v>45470.66667</v>
      </c>
      <c r="B124" s="1">
        <f>IFERROR(__xludf.DUMMYFUNCTION("""COMPUTED_VALUE"""),832.65)</f>
        <v>832.65</v>
      </c>
      <c r="D124" s="2">
        <f>IFERROR(__xludf.DUMMYFUNCTION("""COMPUTED_VALUE"""),45470.66666666667)</f>
        <v>45470.66667</v>
      </c>
      <c r="E124" s="1">
        <f>IFERROR(__xludf.DUMMYFUNCTION("""COMPUTED_VALUE"""),843.57)</f>
        <v>843.57</v>
      </c>
      <c r="G124" s="2">
        <f>IFERROR(__xludf.DUMMYFUNCTION("""COMPUTED_VALUE"""),45470.66666666667)</f>
        <v>45470.66667</v>
      </c>
      <c r="H124" s="1">
        <f>IFERROR(__xludf.DUMMYFUNCTION("""COMPUTED_VALUE"""),829.05)</f>
        <v>829.05</v>
      </c>
      <c r="J124" s="2">
        <f>IFERROR(__xludf.DUMMYFUNCTION("""COMPUTED_VALUE"""),45470.66666666667)</f>
        <v>45470.66667</v>
      </c>
      <c r="K124" s="1">
        <f>IFERROR(__xludf.DUMMYFUNCTION("""COMPUTED_VALUE"""),840.59)</f>
        <v>840.59</v>
      </c>
      <c r="M124" s="2">
        <f>IFERROR(__xludf.DUMMYFUNCTION("""COMPUTED_VALUE"""),45470.66666666667)</f>
        <v>45470.66667</v>
      </c>
      <c r="N124" s="1">
        <f>IFERROR(__xludf.DUMMYFUNCTION("""COMPUTED_VALUE"""),2.69160534E8)</f>
        <v>269160534</v>
      </c>
    </row>
    <row r="125">
      <c r="A125" s="2">
        <f>IFERROR(__xludf.DUMMYFUNCTION("""COMPUTED_VALUE"""),45471.66666666667)</f>
        <v>45471.66667</v>
      </c>
      <c r="B125" s="1">
        <f>IFERROR(__xludf.DUMMYFUNCTION("""COMPUTED_VALUE"""),847.37)</f>
        <v>847.37</v>
      </c>
      <c r="D125" s="2">
        <f>IFERROR(__xludf.DUMMYFUNCTION("""COMPUTED_VALUE"""),45471.66666666667)</f>
        <v>45471.66667</v>
      </c>
      <c r="E125" s="1">
        <f>IFERROR(__xludf.DUMMYFUNCTION("""COMPUTED_VALUE"""),861.6)</f>
        <v>861.6</v>
      </c>
      <c r="G125" s="2">
        <f>IFERROR(__xludf.DUMMYFUNCTION("""COMPUTED_VALUE"""),45471.66666666667)</f>
        <v>45471.66667</v>
      </c>
      <c r="H125" s="1">
        <f>IFERROR(__xludf.DUMMYFUNCTION("""COMPUTED_VALUE"""),835.98)</f>
        <v>835.98</v>
      </c>
      <c r="J125" s="2">
        <f>IFERROR(__xludf.DUMMYFUNCTION("""COMPUTED_VALUE"""),45471.66666666667)</f>
        <v>45471.66667</v>
      </c>
      <c r="K125" s="1">
        <f>IFERROR(__xludf.DUMMYFUNCTION("""COMPUTED_VALUE"""),844.58)</f>
        <v>844.58</v>
      </c>
      <c r="M125" s="2">
        <f>IFERROR(__xludf.DUMMYFUNCTION("""COMPUTED_VALUE"""),45471.66666666667)</f>
        <v>45471.66667</v>
      </c>
      <c r="N125" s="1">
        <f>IFERROR(__xludf.DUMMYFUNCTION("""COMPUTED_VALUE"""),3.1870414E8)</f>
        <v>318704140</v>
      </c>
    </row>
    <row r="126">
      <c r="A126" s="2">
        <f>IFERROR(__xludf.DUMMYFUNCTION("""COMPUTED_VALUE"""),45474.66666666667)</f>
        <v>45474.66667</v>
      </c>
      <c r="B126" s="1">
        <f>IFERROR(__xludf.DUMMYFUNCTION("""COMPUTED_VALUE"""),854.74)</f>
        <v>854.74</v>
      </c>
      <c r="D126" s="2">
        <f>IFERROR(__xludf.DUMMYFUNCTION("""COMPUTED_VALUE"""),45474.66666666667)</f>
        <v>45474.66667</v>
      </c>
      <c r="E126" s="1">
        <f>IFERROR(__xludf.DUMMYFUNCTION("""COMPUTED_VALUE"""),894.51)</f>
        <v>894.51</v>
      </c>
      <c r="G126" s="2">
        <f>IFERROR(__xludf.DUMMYFUNCTION("""COMPUTED_VALUE"""),45474.66666666667)</f>
        <v>45474.66667</v>
      </c>
      <c r="H126" s="1">
        <f>IFERROR(__xludf.DUMMYFUNCTION("""COMPUTED_VALUE"""),854.74)</f>
        <v>854.74</v>
      </c>
      <c r="J126" s="2">
        <f>IFERROR(__xludf.DUMMYFUNCTION("""COMPUTED_VALUE"""),45474.66666666667)</f>
        <v>45474.66667</v>
      </c>
      <c r="K126" s="1">
        <f>IFERROR(__xludf.DUMMYFUNCTION("""COMPUTED_VALUE"""),882.04)</f>
        <v>882.04</v>
      </c>
      <c r="M126" s="2">
        <f>IFERROR(__xludf.DUMMYFUNCTION("""COMPUTED_VALUE"""),45474.66666666667)</f>
        <v>45474.66667</v>
      </c>
      <c r="N126" s="1">
        <f>IFERROR(__xludf.DUMMYFUNCTION("""COMPUTED_VALUE"""),3.11816908E8)</f>
        <v>311816908</v>
      </c>
    </row>
    <row r="127">
      <c r="A127" s="2">
        <f>IFERROR(__xludf.DUMMYFUNCTION("""COMPUTED_VALUE"""),45475.66666666667)</f>
        <v>45475.66667</v>
      </c>
      <c r="B127" s="1">
        <f>IFERROR(__xludf.DUMMYFUNCTION("""COMPUTED_VALUE"""),909.5)</f>
        <v>909.5</v>
      </c>
      <c r="D127" s="2">
        <f>IFERROR(__xludf.DUMMYFUNCTION("""COMPUTED_VALUE"""),45475.66666666667)</f>
        <v>45475.66667</v>
      </c>
      <c r="E127" s="1">
        <f>IFERROR(__xludf.DUMMYFUNCTION("""COMPUTED_VALUE"""),951.93)</f>
        <v>951.93</v>
      </c>
      <c r="G127" s="2">
        <f>IFERROR(__xludf.DUMMYFUNCTION("""COMPUTED_VALUE"""),45475.66666666667)</f>
        <v>45475.66667</v>
      </c>
      <c r="H127" s="1">
        <f>IFERROR(__xludf.DUMMYFUNCTION("""COMPUTED_VALUE"""),909.37)</f>
        <v>909.37</v>
      </c>
      <c r="J127" s="2">
        <f>IFERROR(__xludf.DUMMYFUNCTION("""COMPUTED_VALUE"""),45475.66666666667)</f>
        <v>45475.66667</v>
      </c>
      <c r="K127" s="1">
        <f>IFERROR(__xludf.DUMMYFUNCTION("""COMPUTED_VALUE"""),951.91)</f>
        <v>951.91</v>
      </c>
      <c r="M127" s="2">
        <f>IFERROR(__xludf.DUMMYFUNCTION("""COMPUTED_VALUE"""),45475.66666666667)</f>
        <v>45475.66667</v>
      </c>
      <c r="N127" s="1">
        <f>IFERROR(__xludf.DUMMYFUNCTION("""COMPUTED_VALUE"""),3.9500449E8)</f>
        <v>395004490</v>
      </c>
    </row>
    <row r="128">
      <c r="A128" s="2">
        <f>IFERROR(__xludf.DUMMYFUNCTION("""COMPUTED_VALUE"""),45476.54166666667)</f>
        <v>45476.54167</v>
      </c>
      <c r="B128" s="1">
        <f>IFERROR(__xludf.DUMMYFUNCTION("""COMPUTED_VALUE"""),962.71)</f>
        <v>962.71</v>
      </c>
      <c r="D128" s="2">
        <f>IFERROR(__xludf.DUMMYFUNCTION("""COMPUTED_VALUE"""),45476.54166666667)</f>
        <v>45476.54167</v>
      </c>
      <c r="E128" s="1">
        <f>IFERROR(__xludf.DUMMYFUNCTION("""COMPUTED_VALUE"""),1005.51)</f>
        <v>1005.51</v>
      </c>
      <c r="G128" s="2">
        <f>IFERROR(__xludf.DUMMYFUNCTION("""COMPUTED_VALUE"""),45476.54166666667)</f>
        <v>45476.54167</v>
      </c>
      <c r="H128" s="1">
        <f>IFERROR(__xludf.DUMMYFUNCTION("""COMPUTED_VALUE"""),961.97)</f>
        <v>961.97</v>
      </c>
      <c r="J128" s="2">
        <f>IFERROR(__xludf.DUMMYFUNCTION("""COMPUTED_VALUE"""),45476.54166666667)</f>
        <v>45476.54167</v>
      </c>
      <c r="K128" s="1">
        <f>IFERROR(__xludf.DUMMYFUNCTION("""COMPUTED_VALUE"""),999.09)</f>
        <v>999.09</v>
      </c>
      <c r="M128" s="2">
        <f>IFERROR(__xludf.DUMMYFUNCTION("""COMPUTED_VALUE"""),45476.54166666667)</f>
        <v>45476.54167</v>
      </c>
      <c r="N128" s="1">
        <f>IFERROR(__xludf.DUMMYFUNCTION("""COMPUTED_VALUE"""),2.98552924E8)</f>
        <v>298552924</v>
      </c>
    </row>
    <row r="129">
      <c r="A129" s="2">
        <f>IFERROR(__xludf.DUMMYFUNCTION("""COMPUTED_VALUE"""),45478.66666666667)</f>
        <v>45478.66667</v>
      </c>
      <c r="B129" s="1">
        <f>IFERROR(__xludf.DUMMYFUNCTION("""COMPUTED_VALUE"""),1010.24)</f>
        <v>1010.24</v>
      </c>
      <c r="D129" s="2">
        <f>IFERROR(__xludf.DUMMYFUNCTION("""COMPUTED_VALUE"""),45478.66666666667)</f>
        <v>45478.66667</v>
      </c>
      <c r="E129" s="1">
        <f>IFERROR(__xludf.DUMMYFUNCTION("""COMPUTED_VALUE"""),1016.85)</f>
        <v>1016.85</v>
      </c>
      <c r="G129" s="2">
        <f>IFERROR(__xludf.DUMMYFUNCTION("""COMPUTED_VALUE"""),45478.66666666667)</f>
        <v>45478.66667</v>
      </c>
      <c r="H129" s="1">
        <f>IFERROR(__xludf.DUMMYFUNCTION("""COMPUTED_VALUE"""),986.32)</f>
        <v>986.32</v>
      </c>
      <c r="J129" s="2">
        <f>IFERROR(__xludf.DUMMYFUNCTION("""COMPUTED_VALUE"""),45478.66666666667)</f>
        <v>45478.66667</v>
      </c>
      <c r="K129" s="1">
        <f>IFERROR(__xludf.DUMMYFUNCTION("""COMPUTED_VALUE"""),1014.17)</f>
        <v>1014.17</v>
      </c>
      <c r="M129" s="2">
        <f>IFERROR(__xludf.DUMMYFUNCTION("""COMPUTED_VALUE"""),45478.66666666667)</f>
        <v>45478.66667</v>
      </c>
      <c r="N129" s="1">
        <f>IFERROR(__xludf.DUMMYFUNCTION("""COMPUTED_VALUE"""),2.80947314E8)</f>
        <v>280947314</v>
      </c>
    </row>
    <row r="130">
      <c r="A130" s="2">
        <f>IFERROR(__xludf.DUMMYFUNCTION("""COMPUTED_VALUE"""),45481.66666666667)</f>
        <v>45481.66667</v>
      </c>
      <c r="B130" s="1">
        <f>IFERROR(__xludf.DUMMYFUNCTION("""COMPUTED_VALUE"""),1003.29)</f>
        <v>1003.29</v>
      </c>
      <c r="D130" s="2">
        <f>IFERROR(__xludf.DUMMYFUNCTION("""COMPUTED_VALUE"""),45481.66666666667)</f>
        <v>45481.66667</v>
      </c>
      <c r="E130" s="1">
        <f>IFERROR(__xludf.DUMMYFUNCTION("""COMPUTED_VALUE"""),1040.08)</f>
        <v>1040.08</v>
      </c>
      <c r="G130" s="2">
        <f>IFERROR(__xludf.DUMMYFUNCTION("""COMPUTED_VALUE"""),45481.66666666667)</f>
        <v>45481.66667</v>
      </c>
      <c r="H130" s="1">
        <f>IFERROR(__xludf.DUMMYFUNCTION("""COMPUTED_VALUE"""),995.31)</f>
        <v>995.31</v>
      </c>
      <c r="J130" s="2">
        <f>IFERROR(__xludf.DUMMYFUNCTION("""COMPUTED_VALUE"""),45481.66666666667)</f>
        <v>45481.66667</v>
      </c>
      <c r="K130" s="1">
        <f>IFERROR(__xludf.DUMMYFUNCTION("""COMPUTED_VALUE"""),1020.21)</f>
        <v>1020.21</v>
      </c>
      <c r="M130" s="2">
        <f>IFERROR(__xludf.DUMMYFUNCTION("""COMPUTED_VALUE"""),45481.66666666667)</f>
        <v>45481.66667</v>
      </c>
      <c r="N130" s="1">
        <f>IFERROR(__xludf.DUMMYFUNCTION("""COMPUTED_VALUE"""),3.45562651E8)</f>
        <v>345562651</v>
      </c>
    </row>
    <row r="131">
      <c r="A131" s="2">
        <f>IFERROR(__xludf.DUMMYFUNCTION("""COMPUTED_VALUE"""),45482.66666666667)</f>
        <v>45482.66667</v>
      </c>
      <c r="B131" s="1">
        <f>IFERROR(__xludf.DUMMYFUNCTION("""COMPUTED_VALUE"""),1014.86)</f>
        <v>1014.86</v>
      </c>
      <c r="D131" s="2">
        <f>IFERROR(__xludf.DUMMYFUNCTION("""COMPUTED_VALUE"""),45482.66666666667)</f>
        <v>45482.66667</v>
      </c>
      <c r="E131" s="1">
        <f>IFERROR(__xludf.DUMMYFUNCTION("""COMPUTED_VALUE"""),1059.4)</f>
        <v>1059.4</v>
      </c>
      <c r="G131" s="2">
        <f>IFERROR(__xludf.DUMMYFUNCTION("""COMPUTED_VALUE"""),45482.66666666667)</f>
        <v>45482.66667</v>
      </c>
      <c r="H131" s="1">
        <f>IFERROR(__xludf.DUMMYFUNCTION("""COMPUTED_VALUE"""),1011.6)</f>
        <v>1011.6</v>
      </c>
      <c r="J131" s="2">
        <f>IFERROR(__xludf.DUMMYFUNCTION("""COMPUTED_VALUE"""),45482.66666666667)</f>
        <v>45482.66667</v>
      </c>
      <c r="K131" s="1">
        <f>IFERROR(__xludf.DUMMYFUNCTION("""COMPUTED_VALUE"""),1048.34)</f>
        <v>1048.34</v>
      </c>
      <c r="M131" s="2">
        <f>IFERROR(__xludf.DUMMYFUNCTION("""COMPUTED_VALUE"""),45482.66666666667)</f>
        <v>45482.66667</v>
      </c>
      <c r="N131" s="1">
        <f>IFERROR(__xludf.DUMMYFUNCTION("""COMPUTED_VALUE"""),3.14839876E8)</f>
        <v>314839876</v>
      </c>
    </row>
    <row r="132">
      <c r="A132" s="2">
        <f>IFERROR(__xludf.DUMMYFUNCTION("""COMPUTED_VALUE"""),45483.66666666667)</f>
        <v>45483.66667</v>
      </c>
      <c r="B132" s="1">
        <f>IFERROR(__xludf.DUMMYFUNCTION("""COMPUTED_VALUE"""),1051.15)</f>
        <v>1051.15</v>
      </c>
      <c r="D132" s="2">
        <f>IFERROR(__xludf.DUMMYFUNCTION("""COMPUTED_VALUE"""),45483.66666666667)</f>
        <v>45483.66667</v>
      </c>
      <c r="E132" s="1">
        <f>IFERROR(__xludf.DUMMYFUNCTION("""COMPUTED_VALUE"""),1068.07)</f>
        <v>1068.07</v>
      </c>
      <c r="G132" s="2">
        <f>IFERROR(__xludf.DUMMYFUNCTION("""COMPUTED_VALUE"""),45483.66666666667)</f>
        <v>45483.66667</v>
      </c>
      <c r="H132" s="1">
        <f>IFERROR(__xludf.DUMMYFUNCTION("""COMPUTED_VALUE"""),1035.47)</f>
        <v>1035.47</v>
      </c>
      <c r="J132" s="2">
        <f>IFERROR(__xludf.DUMMYFUNCTION("""COMPUTED_VALUE"""),45483.66666666667)</f>
        <v>45483.66667</v>
      </c>
      <c r="K132" s="1">
        <f>IFERROR(__xludf.DUMMYFUNCTION("""COMPUTED_VALUE"""),1054.32)</f>
        <v>1054.32</v>
      </c>
      <c r="M132" s="2">
        <f>IFERROR(__xludf.DUMMYFUNCTION("""COMPUTED_VALUE"""),45483.66666666667)</f>
        <v>45483.66667</v>
      </c>
      <c r="N132" s="1">
        <f>IFERROR(__xludf.DUMMYFUNCTION("""COMPUTED_VALUE"""),2.78743763E8)</f>
        <v>278743763</v>
      </c>
    </row>
    <row r="133">
      <c r="A133" s="2">
        <f>IFERROR(__xludf.DUMMYFUNCTION("""COMPUTED_VALUE"""),45484.66666666667)</f>
        <v>45484.66667</v>
      </c>
      <c r="B133" s="1">
        <f>IFERROR(__xludf.DUMMYFUNCTION("""COMPUTED_VALUE"""),1057.64)</f>
        <v>1057.64</v>
      </c>
      <c r="D133" s="2">
        <f>IFERROR(__xludf.DUMMYFUNCTION("""COMPUTED_VALUE"""),45484.66666666667)</f>
        <v>45484.66667</v>
      </c>
      <c r="E133" s="1">
        <f>IFERROR(__xludf.DUMMYFUNCTION("""COMPUTED_VALUE"""),1084.9)</f>
        <v>1084.9</v>
      </c>
      <c r="G133" s="2">
        <f>IFERROR(__xludf.DUMMYFUNCTION("""COMPUTED_VALUE"""),45484.66666666667)</f>
        <v>45484.66667</v>
      </c>
      <c r="H133" s="1">
        <f>IFERROR(__xludf.DUMMYFUNCTION("""COMPUTED_VALUE"""),987.59)</f>
        <v>987.59</v>
      </c>
      <c r="J133" s="2">
        <f>IFERROR(__xludf.DUMMYFUNCTION("""COMPUTED_VALUE"""),45484.66666666667)</f>
        <v>45484.66667</v>
      </c>
      <c r="K133" s="1">
        <f>IFERROR(__xludf.DUMMYFUNCTION("""COMPUTED_VALUE"""),991.63)</f>
        <v>991.63</v>
      </c>
      <c r="M133" s="2">
        <f>IFERROR(__xludf.DUMMYFUNCTION("""COMPUTED_VALUE"""),45484.66666666667)</f>
        <v>45484.66667</v>
      </c>
      <c r="N133" s="1">
        <f>IFERROR(__xludf.DUMMYFUNCTION("""COMPUTED_VALUE"""),5.09304108E8)</f>
        <v>509304108</v>
      </c>
    </row>
    <row r="134">
      <c r="A134" s="2">
        <f>IFERROR(__xludf.DUMMYFUNCTION("""COMPUTED_VALUE"""),45485.66666666667)</f>
        <v>45485.66667</v>
      </c>
      <c r="B134" s="1">
        <f>IFERROR(__xludf.DUMMYFUNCTION("""COMPUTED_VALUE"""),975.26)</f>
        <v>975.26</v>
      </c>
      <c r="D134" s="2">
        <f>IFERROR(__xludf.DUMMYFUNCTION("""COMPUTED_VALUE"""),45485.66666666667)</f>
        <v>45485.66667</v>
      </c>
      <c r="E134" s="1">
        <f>IFERROR(__xludf.DUMMYFUNCTION("""COMPUTED_VALUE"""),1032.43)</f>
        <v>1032.43</v>
      </c>
      <c r="G134" s="2">
        <f>IFERROR(__xludf.DUMMYFUNCTION("""COMPUTED_VALUE"""),45485.66666666667)</f>
        <v>45485.66667</v>
      </c>
      <c r="H134" s="1">
        <f>IFERROR(__xludf.DUMMYFUNCTION("""COMPUTED_VALUE"""),968.37)</f>
        <v>968.37</v>
      </c>
      <c r="J134" s="2">
        <f>IFERROR(__xludf.DUMMYFUNCTION("""COMPUTED_VALUE"""),45485.66666666667)</f>
        <v>45485.66667</v>
      </c>
      <c r="K134" s="1">
        <f>IFERROR(__xludf.DUMMYFUNCTION("""COMPUTED_VALUE"""),1021.46)</f>
        <v>1021.46</v>
      </c>
      <c r="M134" s="2">
        <f>IFERROR(__xludf.DUMMYFUNCTION("""COMPUTED_VALUE"""),45485.66666666667)</f>
        <v>45485.66667</v>
      </c>
      <c r="N134" s="1">
        <f>IFERROR(__xludf.DUMMYFUNCTION("""COMPUTED_VALUE"""),6.00538647E8)</f>
        <v>600538647</v>
      </c>
    </row>
    <row r="135">
      <c r="A135" s="2">
        <f>IFERROR(__xludf.DUMMYFUNCTION("""COMPUTED_VALUE"""),45488.66666666667)</f>
        <v>45488.66667</v>
      </c>
      <c r="B135" s="1">
        <f>IFERROR(__xludf.DUMMYFUNCTION("""COMPUTED_VALUE"""),1044.91)</f>
        <v>1044.91</v>
      </c>
      <c r="D135" s="2">
        <f>IFERROR(__xludf.DUMMYFUNCTION("""COMPUTED_VALUE"""),45488.66666666667)</f>
        <v>45488.66667</v>
      </c>
      <c r="E135" s="1">
        <f>IFERROR(__xludf.DUMMYFUNCTION("""COMPUTED_VALUE"""),1076.89)</f>
        <v>1076.89</v>
      </c>
      <c r="G135" s="2">
        <f>IFERROR(__xludf.DUMMYFUNCTION("""COMPUTED_VALUE"""),45488.66666666667)</f>
        <v>45488.66667</v>
      </c>
      <c r="H135" s="1">
        <f>IFERROR(__xludf.DUMMYFUNCTION("""COMPUTED_VALUE"""),1033.38)</f>
        <v>1033.38</v>
      </c>
      <c r="J135" s="2">
        <f>IFERROR(__xludf.DUMMYFUNCTION("""COMPUTED_VALUE"""),45488.66666666667)</f>
        <v>45488.66667</v>
      </c>
      <c r="K135" s="1">
        <f>IFERROR(__xludf.DUMMYFUNCTION("""COMPUTED_VALUE"""),1036.19)</f>
        <v>1036.19</v>
      </c>
      <c r="M135" s="2">
        <f>IFERROR(__xludf.DUMMYFUNCTION("""COMPUTED_VALUE"""),45488.66666666667)</f>
        <v>45488.66667</v>
      </c>
      <c r="N135" s="1">
        <f>IFERROR(__xludf.DUMMYFUNCTION("""COMPUTED_VALUE"""),3.9610224E8)</f>
        <v>396102240</v>
      </c>
    </row>
    <row r="136">
      <c r="A136" s="2">
        <f>IFERROR(__xludf.DUMMYFUNCTION("""COMPUTED_VALUE"""),45489.66666666667)</f>
        <v>45489.66667</v>
      </c>
      <c r="B136" s="1">
        <f>IFERROR(__xludf.DUMMYFUNCTION("""COMPUTED_VALUE"""),1045.32)</f>
        <v>1045.32</v>
      </c>
      <c r="D136" s="2">
        <f>IFERROR(__xludf.DUMMYFUNCTION("""COMPUTED_VALUE"""),45489.66666666667)</f>
        <v>45489.66667</v>
      </c>
      <c r="E136" s="1">
        <f>IFERROR(__xludf.DUMMYFUNCTION("""COMPUTED_VALUE"""),1056.42)</f>
        <v>1056.42</v>
      </c>
      <c r="G136" s="2">
        <f>IFERROR(__xludf.DUMMYFUNCTION("""COMPUTED_VALUE"""),45489.66666666667)</f>
        <v>45489.66667</v>
      </c>
      <c r="H136" s="1">
        <f>IFERROR(__xludf.DUMMYFUNCTION("""COMPUTED_VALUE"""),1016.84)</f>
        <v>1016.84</v>
      </c>
      <c r="J136" s="2">
        <f>IFERROR(__xludf.DUMMYFUNCTION("""COMPUTED_VALUE"""),45489.66666666667)</f>
        <v>45489.66667</v>
      </c>
      <c r="K136" s="1">
        <f>IFERROR(__xludf.DUMMYFUNCTION("""COMPUTED_VALUE"""),1052.58)</f>
        <v>1052.58</v>
      </c>
      <c r="M136" s="2">
        <f>IFERROR(__xludf.DUMMYFUNCTION("""COMPUTED_VALUE"""),45489.66666666667)</f>
        <v>45489.66667</v>
      </c>
      <c r="N136" s="1">
        <f>IFERROR(__xludf.DUMMYFUNCTION("""COMPUTED_VALUE"""),3.32262015E8)</f>
        <v>332262015</v>
      </c>
    </row>
    <row r="137">
      <c r="A137" s="2">
        <f>IFERROR(__xludf.DUMMYFUNCTION("""COMPUTED_VALUE"""),45490.66666666667)</f>
        <v>45490.66667</v>
      </c>
      <c r="B137" s="1">
        <f>IFERROR(__xludf.DUMMYFUNCTION("""COMPUTED_VALUE"""),1038.02)</f>
        <v>1038.02</v>
      </c>
      <c r="D137" s="2">
        <f>IFERROR(__xludf.DUMMYFUNCTION("""COMPUTED_VALUE"""),45490.66666666667)</f>
        <v>45490.66667</v>
      </c>
      <c r="E137" s="1">
        <f>IFERROR(__xludf.DUMMYFUNCTION("""COMPUTED_VALUE"""),1058.01)</f>
        <v>1058.01</v>
      </c>
      <c r="G137" s="2">
        <f>IFERROR(__xludf.DUMMYFUNCTION("""COMPUTED_VALUE"""),45490.66666666667)</f>
        <v>45490.66667</v>
      </c>
      <c r="H137" s="1">
        <f>IFERROR(__xludf.DUMMYFUNCTION("""COMPUTED_VALUE"""),1018.58)</f>
        <v>1018.58</v>
      </c>
      <c r="J137" s="2">
        <f>IFERROR(__xludf.DUMMYFUNCTION("""COMPUTED_VALUE"""),45490.66666666667)</f>
        <v>45490.66667</v>
      </c>
      <c r="K137" s="1">
        <f>IFERROR(__xludf.DUMMYFUNCTION("""COMPUTED_VALUE"""),1026.3)</f>
        <v>1026.3</v>
      </c>
      <c r="M137" s="2">
        <f>IFERROR(__xludf.DUMMYFUNCTION("""COMPUTED_VALUE"""),45490.66666666667)</f>
        <v>45490.66667</v>
      </c>
      <c r="N137" s="1">
        <f>IFERROR(__xludf.DUMMYFUNCTION("""COMPUTED_VALUE"""),3.32423135E8)</f>
        <v>332423135</v>
      </c>
    </row>
    <row r="138">
      <c r="A138" s="2">
        <f>IFERROR(__xludf.DUMMYFUNCTION("""COMPUTED_VALUE"""),45491.66666666667)</f>
        <v>45491.66667</v>
      </c>
      <c r="B138" s="1">
        <f>IFERROR(__xludf.DUMMYFUNCTION("""COMPUTED_VALUE"""),1035.5)</f>
        <v>1035.5</v>
      </c>
      <c r="D138" s="2">
        <f>IFERROR(__xludf.DUMMYFUNCTION("""COMPUTED_VALUE"""),45491.66666666667)</f>
        <v>45491.66667</v>
      </c>
      <c r="E138" s="1">
        <f>IFERROR(__xludf.DUMMYFUNCTION("""COMPUTED_VALUE"""),1056.04)</f>
        <v>1056.04</v>
      </c>
      <c r="G138" s="2">
        <f>IFERROR(__xludf.DUMMYFUNCTION("""COMPUTED_VALUE"""),45491.66666666667)</f>
        <v>45491.66667</v>
      </c>
      <c r="H138" s="1">
        <f>IFERROR(__xludf.DUMMYFUNCTION("""COMPUTED_VALUE"""),1020.53)</f>
        <v>1020.53</v>
      </c>
      <c r="J138" s="2">
        <f>IFERROR(__xludf.DUMMYFUNCTION("""COMPUTED_VALUE"""),45491.66666666667)</f>
        <v>45491.66667</v>
      </c>
      <c r="K138" s="1">
        <f>IFERROR(__xludf.DUMMYFUNCTION("""COMPUTED_VALUE"""),1026.72)</f>
        <v>1026.72</v>
      </c>
      <c r="M138" s="2">
        <f>IFERROR(__xludf.DUMMYFUNCTION("""COMPUTED_VALUE"""),45491.66666666667)</f>
        <v>45491.66667</v>
      </c>
      <c r="N138" s="1">
        <f>IFERROR(__xludf.DUMMYFUNCTION("""COMPUTED_VALUE"""),2.98918294E8)</f>
        <v>298918294</v>
      </c>
    </row>
    <row r="139">
      <c r="A139" s="2">
        <f>IFERROR(__xludf.DUMMYFUNCTION("""COMPUTED_VALUE"""),45492.66666666667)</f>
        <v>45492.66667</v>
      </c>
      <c r="B139" s="1">
        <f>IFERROR(__xludf.DUMMYFUNCTION("""COMPUTED_VALUE"""),1019.19)</f>
        <v>1019.19</v>
      </c>
      <c r="D139" s="2">
        <f>IFERROR(__xludf.DUMMYFUNCTION("""COMPUTED_VALUE"""),45492.66666666667)</f>
        <v>45492.66667</v>
      </c>
      <c r="E139" s="1">
        <f>IFERROR(__xludf.DUMMYFUNCTION("""COMPUTED_VALUE"""),1021.82)</f>
        <v>1021.82</v>
      </c>
      <c r="G139" s="2">
        <f>IFERROR(__xludf.DUMMYFUNCTION("""COMPUTED_VALUE"""),45492.66666666667)</f>
        <v>45492.66667</v>
      </c>
      <c r="H139" s="1">
        <f>IFERROR(__xludf.DUMMYFUNCTION("""COMPUTED_VALUE"""),980.3)</f>
        <v>980.3</v>
      </c>
      <c r="J139" s="2">
        <f>IFERROR(__xludf.DUMMYFUNCTION("""COMPUTED_VALUE"""),45492.66666666667)</f>
        <v>45492.66667</v>
      </c>
      <c r="K139" s="1">
        <f>IFERROR(__xludf.DUMMYFUNCTION("""COMPUTED_VALUE"""),987.05)</f>
        <v>987.05</v>
      </c>
      <c r="M139" s="2">
        <f>IFERROR(__xludf.DUMMYFUNCTION("""COMPUTED_VALUE"""),45492.66666666667)</f>
        <v>45492.66667</v>
      </c>
      <c r="N139" s="1">
        <f>IFERROR(__xludf.DUMMYFUNCTION("""COMPUTED_VALUE"""),2.6927416E8)</f>
        <v>269274160</v>
      </c>
    </row>
    <row r="140">
      <c r="A140" s="2">
        <f>IFERROR(__xludf.DUMMYFUNCTION("""COMPUTED_VALUE"""),45495.66666666667)</f>
        <v>45495.66667</v>
      </c>
      <c r="B140" s="1">
        <f>IFERROR(__xludf.DUMMYFUNCTION("""COMPUTED_VALUE"""),1004.48)</f>
        <v>1004.48</v>
      </c>
      <c r="D140" s="2">
        <f>IFERROR(__xludf.DUMMYFUNCTION("""COMPUTED_VALUE"""),45495.66666666667)</f>
        <v>45495.66667</v>
      </c>
      <c r="E140" s="1">
        <f>IFERROR(__xludf.DUMMYFUNCTION("""COMPUTED_VALUE"""),1034.02)</f>
        <v>1034.02</v>
      </c>
      <c r="G140" s="2">
        <f>IFERROR(__xludf.DUMMYFUNCTION("""COMPUTED_VALUE"""),45495.66666666667)</f>
        <v>45495.66667</v>
      </c>
      <c r="H140" s="1">
        <f>IFERROR(__xludf.DUMMYFUNCTION("""COMPUTED_VALUE"""),1004.2)</f>
        <v>1004.2</v>
      </c>
      <c r="J140" s="2">
        <f>IFERROR(__xludf.DUMMYFUNCTION("""COMPUTED_VALUE"""),45495.66666666667)</f>
        <v>45495.66667</v>
      </c>
      <c r="K140" s="1">
        <f>IFERROR(__xludf.DUMMYFUNCTION("""COMPUTED_VALUE"""),1029.17)</f>
        <v>1029.17</v>
      </c>
      <c r="M140" s="2">
        <f>IFERROR(__xludf.DUMMYFUNCTION("""COMPUTED_VALUE"""),45495.66666666667)</f>
        <v>45495.66667</v>
      </c>
      <c r="N140" s="1">
        <f>IFERROR(__xludf.DUMMYFUNCTION("""COMPUTED_VALUE"""),2.63690521E8)</f>
        <v>263690521</v>
      </c>
    </row>
    <row r="141">
      <c r="A141" s="2">
        <f>IFERROR(__xludf.DUMMYFUNCTION("""COMPUTED_VALUE"""),45496.66666666667)</f>
        <v>45496.66667</v>
      </c>
      <c r="B141" s="1">
        <f>IFERROR(__xludf.DUMMYFUNCTION("""COMPUTED_VALUE"""),1033.36)</f>
        <v>1033.36</v>
      </c>
      <c r="D141" s="2">
        <f>IFERROR(__xludf.DUMMYFUNCTION("""COMPUTED_VALUE"""),45496.66666666667)</f>
        <v>45496.66667</v>
      </c>
      <c r="E141" s="1">
        <f>IFERROR(__xludf.DUMMYFUNCTION("""COMPUTED_VALUE"""),1038.5)</f>
        <v>1038.5</v>
      </c>
      <c r="G141" s="2">
        <f>IFERROR(__xludf.DUMMYFUNCTION("""COMPUTED_VALUE"""),45496.66666666667)</f>
        <v>45496.66667</v>
      </c>
      <c r="H141" s="1">
        <f>IFERROR(__xludf.DUMMYFUNCTION("""COMPUTED_VALUE"""),1003.95)</f>
        <v>1003.95</v>
      </c>
      <c r="J141" s="2">
        <f>IFERROR(__xludf.DUMMYFUNCTION("""COMPUTED_VALUE"""),45496.66666666667)</f>
        <v>45496.66667</v>
      </c>
      <c r="K141" s="1">
        <f>IFERROR(__xludf.DUMMYFUNCTION("""COMPUTED_VALUE"""),1006.83)</f>
        <v>1006.83</v>
      </c>
      <c r="M141" s="2">
        <f>IFERROR(__xludf.DUMMYFUNCTION("""COMPUTED_VALUE"""),45496.66666666667)</f>
        <v>45496.66667</v>
      </c>
      <c r="N141" s="1">
        <f>IFERROR(__xludf.DUMMYFUNCTION("""COMPUTED_VALUE"""),3.10070322E8)</f>
        <v>310070322</v>
      </c>
    </row>
    <row r="142">
      <c r="A142" s="2">
        <f>IFERROR(__xludf.DUMMYFUNCTION("""COMPUTED_VALUE"""),45497.66666666667)</f>
        <v>45497.66667</v>
      </c>
      <c r="B142" s="1">
        <f>IFERROR(__xludf.DUMMYFUNCTION("""COMPUTED_VALUE"""),938.0)</f>
        <v>938</v>
      </c>
      <c r="D142" s="2">
        <f>IFERROR(__xludf.DUMMYFUNCTION("""COMPUTED_VALUE"""),45497.66666666667)</f>
        <v>45497.66667</v>
      </c>
      <c r="E142" s="1">
        <f>IFERROR(__xludf.DUMMYFUNCTION("""COMPUTED_VALUE"""),939.51)</f>
        <v>939.51</v>
      </c>
      <c r="G142" s="2">
        <f>IFERROR(__xludf.DUMMYFUNCTION("""COMPUTED_VALUE"""),45497.66666666667)</f>
        <v>45497.66667</v>
      </c>
      <c r="H142" s="1">
        <f>IFERROR(__xludf.DUMMYFUNCTION("""COMPUTED_VALUE"""),904.28)</f>
        <v>904.28</v>
      </c>
      <c r="J142" s="2">
        <f>IFERROR(__xludf.DUMMYFUNCTION("""COMPUTED_VALUE"""),45497.66666666667)</f>
        <v>45497.66667</v>
      </c>
      <c r="K142" s="1">
        <f>IFERROR(__xludf.DUMMYFUNCTION("""COMPUTED_VALUE"""),907.74)</f>
        <v>907.74</v>
      </c>
      <c r="M142" s="2">
        <f>IFERROR(__xludf.DUMMYFUNCTION("""COMPUTED_VALUE"""),45497.66666666667)</f>
        <v>45497.66667</v>
      </c>
      <c r="N142" s="1">
        <f>IFERROR(__xludf.DUMMYFUNCTION("""COMPUTED_VALUE"""),3.73899275E8)</f>
        <v>373899275</v>
      </c>
    </row>
    <row r="143">
      <c r="A143" s="2">
        <f>IFERROR(__xludf.DUMMYFUNCTION("""COMPUTED_VALUE"""),45498.66666666667)</f>
        <v>45498.66667</v>
      </c>
      <c r="B143" s="1">
        <f>IFERROR(__xludf.DUMMYFUNCTION("""COMPUTED_VALUE"""),900.39)</f>
        <v>900.39</v>
      </c>
      <c r="D143" s="2">
        <f>IFERROR(__xludf.DUMMYFUNCTION("""COMPUTED_VALUE"""),45498.66666666667)</f>
        <v>45498.66667</v>
      </c>
      <c r="E143" s="1">
        <f>IFERROR(__xludf.DUMMYFUNCTION("""COMPUTED_VALUE"""),930.12)</f>
        <v>930.12</v>
      </c>
      <c r="G143" s="2">
        <f>IFERROR(__xludf.DUMMYFUNCTION("""COMPUTED_VALUE"""),45498.66666666667)</f>
        <v>45498.66667</v>
      </c>
      <c r="H143" s="1">
        <f>IFERROR(__xludf.DUMMYFUNCTION("""COMPUTED_VALUE"""),898.45)</f>
        <v>898.45</v>
      </c>
      <c r="J143" s="2">
        <f>IFERROR(__xludf.DUMMYFUNCTION("""COMPUTED_VALUE"""),45498.66666666667)</f>
        <v>45498.66667</v>
      </c>
      <c r="K143" s="1">
        <f>IFERROR(__xludf.DUMMYFUNCTION("""COMPUTED_VALUE"""),908.59)</f>
        <v>908.59</v>
      </c>
      <c r="M143" s="2">
        <f>IFERROR(__xludf.DUMMYFUNCTION("""COMPUTED_VALUE"""),45498.66666666667)</f>
        <v>45498.66667</v>
      </c>
      <c r="N143" s="1">
        <f>IFERROR(__xludf.DUMMYFUNCTION("""COMPUTED_VALUE"""),5.01606453E8)</f>
        <v>501606453</v>
      </c>
    </row>
    <row r="144">
      <c r="A144" s="2">
        <f>IFERROR(__xludf.DUMMYFUNCTION("""COMPUTED_VALUE"""),45499.66666666667)</f>
        <v>45499.66667</v>
      </c>
      <c r="B144" s="1">
        <f>IFERROR(__xludf.DUMMYFUNCTION("""COMPUTED_VALUE"""),911.5)</f>
        <v>911.5</v>
      </c>
      <c r="D144" s="2">
        <f>IFERROR(__xludf.DUMMYFUNCTION("""COMPUTED_VALUE"""),45499.66666666667)</f>
        <v>45499.66667</v>
      </c>
      <c r="E144" s="1">
        <f>IFERROR(__xludf.DUMMYFUNCTION("""COMPUTED_VALUE"""),916.34)</f>
        <v>916.34</v>
      </c>
      <c r="G144" s="2">
        <f>IFERROR(__xludf.DUMMYFUNCTION("""COMPUTED_VALUE"""),45499.66666666667)</f>
        <v>45499.66667</v>
      </c>
      <c r="H144" s="1">
        <f>IFERROR(__xludf.DUMMYFUNCTION("""COMPUTED_VALUE"""),892.56)</f>
        <v>892.56</v>
      </c>
      <c r="J144" s="2">
        <f>IFERROR(__xludf.DUMMYFUNCTION("""COMPUTED_VALUE"""),45499.66666666667)</f>
        <v>45499.66667</v>
      </c>
      <c r="K144" s="1">
        <f>IFERROR(__xludf.DUMMYFUNCTION("""COMPUTED_VALUE"""),908.31)</f>
        <v>908.31</v>
      </c>
      <c r="M144" s="2">
        <f>IFERROR(__xludf.DUMMYFUNCTION("""COMPUTED_VALUE"""),45499.66666666667)</f>
        <v>45499.66667</v>
      </c>
      <c r="N144" s="1">
        <f>IFERROR(__xludf.DUMMYFUNCTION("""COMPUTED_VALUE"""),2.71944249E8)</f>
        <v>271944249</v>
      </c>
    </row>
    <row r="145">
      <c r="A145" s="2">
        <f>IFERROR(__xludf.DUMMYFUNCTION("""COMPUTED_VALUE"""),45502.66666666667)</f>
        <v>45502.66667</v>
      </c>
      <c r="B145" s="1">
        <f>IFERROR(__xludf.DUMMYFUNCTION("""COMPUTED_VALUE"""),924.28)</f>
        <v>924.28</v>
      </c>
      <c r="D145" s="2">
        <f>IFERROR(__xludf.DUMMYFUNCTION("""COMPUTED_VALUE"""),45502.66666666667)</f>
        <v>45502.66667</v>
      </c>
      <c r="E145" s="1">
        <f>IFERROR(__xludf.DUMMYFUNCTION("""COMPUTED_VALUE"""),952.15)</f>
        <v>952.15</v>
      </c>
      <c r="G145" s="2">
        <f>IFERROR(__xludf.DUMMYFUNCTION("""COMPUTED_VALUE"""),45502.66666666667)</f>
        <v>45502.66667</v>
      </c>
      <c r="H145" s="1">
        <f>IFERROR(__xludf.DUMMYFUNCTION("""COMPUTED_VALUE"""),924.28)</f>
        <v>924.28</v>
      </c>
      <c r="J145" s="2">
        <f>IFERROR(__xludf.DUMMYFUNCTION("""COMPUTED_VALUE"""),45502.66666666667)</f>
        <v>45502.66667</v>
      </c>
      <c r="K145" s="1">
        <f>IFERROR(__xludf.DUMMYFUNCTION("""COMPUTED_VALUE"""),946.58)</f>
        <v>946.58</v>
      </c>
      <c r="M145" s="2">
        <f>IFERROR(__xludf.DUMMYFUNCTION("""COMPUTED_VALUE"""),45502.66666666667)</f>
        <v>45502.66667</v>
      </c>
      <c r="N145" s="1">
        <f>IFERROR(__xludf.DUMMYFUNCTION("""COMPUTED_VALUE"""),3.01594729E8)</f>
        <v>301594729</v>
      </c>
    </row>
    <row r="146">
      <c r="A146" s="2">
        <f>IFERROR(__xludf.DUMMYFUNCTION("""COMPUTED_VALUE"""),45503.66666666667)</f>
        <v>45503.66667</v>
      </c>
      <c r="B146" s="1">
        <f>IFERROR(__xludf.DUMMYFUNCTION("""COMPUTED_VALUE"""),946.82)</f>
        <v>946.82</v>
      </c>
      <c r="D146" s="2">
        <f>IFERROR(__xludf.DUMMYFUNCTION("""COMPUTED_VALUE"""),45503.66666666667)</f>
        <v>45503.66667</v>
      </c>
      <c r="E146" s="1">
        <f>IFERROR(__xludf.DUMMYFUNCTION("""COMPUTED_VALUE"""),946.82)</f>
        <v>946.82</v>
      </c>
      <c r="G146" s="2">
        <f>IFERROR(__xludf.DUMMYFUNCTION("""COMPUTED_VALUE"""),45503.66666666667)</f>
        <v>45503.66667</v>
      </c>
      <c r="H146" s="1">
        <f>IFERROR(__xludf.DUMMYFUNCTION("""COMPUTED_VALUE"""),907.52)</f>
        <v>907.52</v>
      </c>
      <c r="J146" s="2">
        <f>IFERROR(__xludf.DUMMYFUNCTION("""COMPUTED_VALUE"""),45503.66666666667)</f>
        <v>45503.66667</v>
      </c>
      <c r="K146" s="1">
        <f>IFERROR(__xludf.DUMMYFUNCTION("""COMPUTED_VALUE"""),916.23)</f>
        <v>916.23</v>
      </c>
      <c r="M146" s="2">
        <f>IFERROR(__xludf.DUMMYFUNCTION("""COMPUTED_VALUE"""),45503.66666666667)</f>
        <v>45503.66667</v>
      </c>
      <c r="N146" s="1">
        <f>IFERROR(__xludf.DUMMYFUNCTION("""COMPUTED_VALUE"""),2.46624748E8)</f>
        <v>246624748</v>
      </c>
    </row>
    <row r="147">
      <c r="A147" s="2">
        <f>IFERROR(__xludf.DUMMYFUNCTION("""COMPUTED_VALUE"""),45504.66666666667)</f>
        <v>45504.66667</v>
      </c>
      <c r="B147" s="1">
        <f>IFERROR(__xludf.DUMMYFUNCTION("""COMPUTED_VALUE"""),935.41)</f>
        <v>935.41</v>
      </c>
      <c r="D147" s="2">
        <f>IFERROR(__xludf.DUMMYFUNCTION("""COMPUTED_VALUE"""),45504.66666666667)</f>
        <v>45504.66667</v>
      </c>
      <c r="E147" s="1">
        <f>IFERROR(__xludf.DUMMYFUNCTION("""COMPUTED_VALUE"""),956.0)</f>
        <v>956</v>
      </c>
      <c r="G147" s="2">
        <f>IFERROR(__xludf.DUMMYFUNCTION("""COMPUTED_VALUE"""),45504.66666666667)</f>
        <v>45504.66667</v>
      </c>
      <c r="H147" s="1">
        <f>IFERROR(__xludf.DUMMYFUNCTION("""COMPUTED_VALUE"""),931.33)</f>
        <v>931.33</v>
      </c>
      <c r="J147" s="2">
        <f>IFERROR(__xludf.DUMMYFUNCTION("""COMPUTED_VALUE"""),45504.66666666667)</f>
        <v>45504.66667</v>
      </c>
      <c r="K147" s="1">
        <f>IFERROR(__xludf.DUMMYFUNCTION("""COMPUTED_VALUE"""),947.67)</f>
        <v>947.67</v>
      </c>
      <c r="M147" s="2">
        <f>IFERROR(__xludf.DUMMYFUNCTION("""COMPUTED_VALUE"""),45504.66666666667)</f>
        <v>45504.66667</v>
      </c>
      <c r="N147" s="1">
        <f>IFERROR(__xludf.DUMMYFUNCTION("""COMPUTED_VALUE"""),2.51250385E8)</f>
        <v>251250385</v>
      </c>
    </row>
    <row r="148">
      <c r="A148" s="2">
        <f>IFERROR(__xludf.DUMMYFUNCTION("""COMPUTED_VALUE"""),45505.66666666667)</f>
        <v>45505.66667</v>
      </c>
      <c r="B148" s="1">
        <f>IFERROR(__xludf.DUMMYFUNCTION("""COMPUTED_VALUE"""),933.54)</f>
        <v>933.54</v>
      </c>
      <c r="D148" s="2">
        <f>IFERROR(__xludf.DUMMYFUNCTION("""COMPUTED_VALUE"""),45505.66666666667)</f>
        <v>45505.66667</v>
      </c>
      <c r="E148" s="1">
        <f>IFERROR(__xludf.DUMMYFUNCTION("""COMPUTED_VALUE"""),947.59)</f>
        <v>947.59</v>
      </c>
      <c r="G148" s="2">
        <f>IFERROR(__xludf.DUMMYFUNCTION("""COMPUTED_VALUE"""),45505.66666666667)</f>
        <v>45505.66667</v>
      </c>
      <c r="H148" s="1">
        <f>IFERROR(__xludf.DUMMYFUNCTION("""COMPUTED_VALUE"""),886.13)</f>
        <v>886.13</v>
      </c>
      <c r="J148" s="2">
        <f>IFERROR(__xludf.DUMMYFUNCTION("""COMPUTED_VALUE"""),45505.66666666667)</f>
        <v>45505.66667</v>
      </c>
      <c r="K148" s="1">
        <f>IFERROR(__xludf.DUMMYFUNCTION("""COMPUTED_VALUE"""),895.52)</f>
        <v>895.52</v>
      </c>
      <c r="M148" s="2">
        <f>IFERROR(__xludf.DUMMYFUNCTION("""COMPUTED_VALUE"""),45505.66666666667)</f>
        <v>45505.66667</v>
      </c>
      <c r="N148" s="1">
        <f>IFERROR(__xludf.DUMMYFUNCTION("""COMPUTED_VALUE"""),2.74419788E8)</f>
        <v>274419788</v>
      </c>
    </row>
    <row r="149">
      <c r="A149" s="2">
        <f>IFERROR(__xludf.DUMMYFUNCTION("""COMPUTED_VALUE"""),45506.66666666667)</f>
        <v>45506.66667</v>
      </c>
      <c r="B149" s="1">
        <f>IFERROR(__xludf.DUMMYFUNCTION("""COMPUTED_VALUE"""),885.46)</f>
        <v>885.46</v>
      </c>
      <c r="D149" s="2">
        <f>IFERROR(__xludf.DUMMYFUNCTION("""COMPUTED_VALUE"""),45506.66666666667)</f>
        <v>45506.66667</v>
      </c>
      <c r="E149" s="1">
        <f>IFERROR(__xludf.DUMMYFUNCTION("""COMPUTED_VALUE"""),885.81)</f>
        <v>885.81</v>
      </c>
      <c r="G149" s="2">
        <f>IFERROR(__xludf.DUMMYFUNCTION("""COMPUTED_VALUE"""),45506.66666666667)</f>
        <v>45506.66667</v>
      </c>
      <c r="H149" s="1">
        <f>IFERROR(__xludf.DUMMYFUNCTION("""COMPUTED_VALUE"""),851.06)</f>
        <v>851.06</v>
      </c>
      <c r="J149" s="2">
        <f>IFERROR(__xludf.DUMMYFUNCTION("""COMPUTED_VALUE"""),45506.66666666667)</f>
        <v>45506.66667</v>
      </c>
      <c r="K149" s="1">
        <f>IFERROR(__xludf.DUMMYFUNCTION("""COMPUTED_VALUE"""),857.45)</f>
        <v>857.45</v>
      </c>
      <c r="M149" s="2">
        <f>IFERROR(__xludf.DUMMYFUNCTION("""COMPUTED_VALUE"""),45506.66666666667)</f>
        <v>45506.66667</v>
      </c>
      <c r="N149" s="1">
        <f>IFERROR(__xludf.DUMMYFUNCTION("""COMPUTED_VALUE"""),3.08195507E8)</f>
        <v>308195507</v>
      </c>
    </row>
    <row r="150">
      <c r="A150" s="2">
        <f>IFERROR(__xludf.DUMMYFUNCTION("""COMPUTED_VALUE"""),45509.66666666667)</f>
        <v>45509.66667</v>
      </c>
      <c r="B150" s="1">
        <f>IFERROR(__xludf.DUMMYFUNCTION("""COMPUTED_VALUE"""),778.05)</f>
        <v>778.05</v>
      </c>
      <c r="D150" s="2">
        <f>IFERROR(__xludf.DUMMYFUNCTION("""COMPUTED_VALUE"""),45509.66666666667)</f>
        <v>45509.66667</v>
      </c>
      <c r="E150" s="1">
        <f>IFERROR(__xludf.DUMMYFUNCTION("""COMPUTED_VALUE"""),839.72)</f>
        <v>839.72</v>
      </c>
      <c r="G150" s="2">
        <f>IFERROR(__xludf.DUMMYFUNCTION("""COMPUTED_VALUE"""),45509.66666666667)</f>
        <v>45509.66667</v>
      </c>
      <c r="H150" s="1">
        <f>IFERROR(__xludf.DUMMYFUNCTION("""COMPUTED_VALUE"""),768.67)</f>
        <v>768.67</v>
      </c>
      <c r="J150" s="2">
        <f>IFERROR(__xludf.DUMMYFUNCTION("""COMPUTED_VALUE"""),45509.66666666667)</f>
        <v>45509.66667</v>
      </c>
      <c r="K150" s="1">
        <f>IFERROR(__xludf.DUMMYFUNCTION("""COMPUTED_VALUE"""),824.91)</f>
        <v>824.91</v>
      </c>
      <c r="M150" s="2">
        <f>IFERROR(__xludf.DUMMYFUNCTION("""COMPUTED_VALUE"""),45509.66666666667)</f>
        <v>45509.66667</v>
      </c>
      <c r="N150" s="1">
        <f>IFERROR(__xludf.DUMMYFUNCTION("""COMPUTED_VALUE"""),3.46408908E8)</f>
        <v>346408908</v>
      </c>
    </row>
    <row r="151">
      <c r="A151" s="2">
        <f>IFERROR(__xludf.DUMMYFUNCTION("""COMPUTED_VALUE"""),45510.66666666667)</f>
        <v>45510.66667</v>
      </c>
      <c r="B151" s="1">
        <f>IFERROR(__xludf.DUMMYFUNCTION("""COMPUTED_VALUE"""),832.92)</f>
        <v>832.92</v>
      </c>
      <c r="D151" s="2">
        <f>IFERROR(__xludf.DUMMYFUNCTION("""COMPUTED_VALUE"""),45510.66666666667)</f>
        <v>45510.66667</v>
      </c>
      <c r="E151" s="1">
        <f>IFERROR(__xludf.DUMMYFUNCTION("""COMPUTED_VALUE"""),840.78)</f>
        <v>840.78</v>
      </c>
      <c r="G151" s="2">
        <f>IFERROR(__xludf.DUMMYFUNCTION("""COMPUTED_VALUE"""),45510.66666666667)</f>
        <v>45510.66667</v>
      </c>
      <c r="H151" s="1">
        <f>IFERROR(__xludf.DUMMYFUNCTION("""COMPUTED_VALUE"""),806.0)</f>
        <v>806</v>
      </c>
      <c r="J151" s="2">
        <f>IFERROR(__xludf.DUMMYFUNCTION("""COMPUTED_VALUE"""),45510.66666666667)</f>
        <v>45510.66667</v>
      </c>
      <c r="K151" s="1">
        <f>IFERROR(__xludf.DUMMYFUNCTION("""COMPUTED_VALUE"""),831.88)</f>
        <v>831.88</v>
      </c>
      <c r="M151" s="2">
        <f>IFERROR(__xludf.DUMMYFUNCTION("""COMPUTED_VALUE"""),45510.66666666667)</f>
        <v>45510.66667</v>
      </c>
      <c r="N151" s="1">
        <f>IFERROR(__xludf.DUMMYFUNCTION("""COMPUTED_VALUE"""),3.02040011E8)</f>
        <v>302040011</v>
      </c>
    </row>
    <row r="152">
      <c r="A152" s="2">
        <f>IFERROR(__xludf.DUMMYFUNCTION("""COMPUTED_VALUE"""),45511.66666666667)</f>
        <v>45511.66667</v>
      </c>
      <c r="B152" s="1">
        <f>IFERROR(__xludf.DUMMYFUNCTION("""COMPUTED_VALUE"""),834.11)</f>
        <v>834.11</v>
      </c>
      <c r="D152" s="2">
        <f>IFERROR(__xludf.DUMMYFUNCTION("""COMPUTED_VALUE"""),45511.66666666667)</f>
        <v>45511.66667</v>
      </c>
      <c r="E152" s="1">
        <f>IFERROR(__xludf.DUMMYFUNCTION("""COMPUTED_VALUE"""),842.69)</f>
        <v>842.69</v>
      </c>
      <c r="G152" s="2">
        <f>IFERROR(__xludf.DUMMYFUNCTION("""COMPUTED_VALUE"""),45511.66666666667)</f>
        <v>45511.66667</v>
      </c>
      <c r="H152" s="1">
        <f>IFERROR(__xludf.DUMMYFUNCTION("""COMPUTED_VALUE"""),801.2)</f>
        <v>801.2</v>
      </c>
      <c r="J152" s="2">
        <f>IFERROR(__xludf.DUMMYFUNCTION("""COMPUTED_VALUE"""),45511.66666666667)</f>
        <v>45511.66667</v>
      </c>
      <c r="K152" s="1">
        <f>IFERROR(__xludf.DUMMYFUNCTION("""COMPUTED_VALUE"""),801.77)</f>
        <v>801.77</v>
      </c>
      <c r="M152" s="2">
        <f>IFERROR(__xludf.DUMMYFUNCTION("""COMPUTED_VALUE"""),45511.66666666667)</f>
        <v>45511.66667</v>
      </c>
      <c r="N152" s="1">
        <f>IFERROR(__xludf.DUMMYFUNCTION("""COMPUTED_VALUE"""),2.75022098E8)</f>
        <v>275022098</v>
      </c>
    </row>
    <row r="153">
      <c r="A153" s="2">
        <f>IFERROR(__xludf.DUMMYFUNCTION("""COMPUTED_VALUE"""),45512.66666666667)</f>
        <v>45512.66667</v>
      </c>
      <c r="B153" s="1">
        <f>IFERROR(__xludf.DUMMYFUNCTION("""COMPUTED_VALUE"""),815.77)</f>
        <v>815.77</v>
      </c>
      <c r="D153" s="2">
        <f>IFERROR(__xludf.DUMMYFUNCTION("""COMPUTED_VALUE"""),45512.66666666667)</f>
        <v>45512.66667</v>
      </c>
      <c r="E153" s="1">
        <f>IFERROR(__xludf.DUMMYFUNCTION("""COMPUTED_VALUE"""),837.17)</f>
        <v>837.17</v>
      </c>
      <c r="G153" s="2">
        <f>IFERROR(__xludf.DUMMYFUNCTION("""COMPUTED_VALUE"""),45512.66666666667)</f>
        <v>45512.66667</v>
      </c>
      <c r="H153" s="1">
        <f>IFERROR(__xludf.DUMMYFUNCTION("""COMPUTED_VALUE"""),806.45)</f>
        <v>806.45</v>
      </c>
      <c r="J153" s="2">
        <f>IFERROR(__xludf.DUMMYFUNCTION("""COMPUTED_VALUE"""),45512.66666666667)</f>
        <v>45512.66667</v>
      </c>
      <c r="K153" s="1">
        <f>IFERROR(__xludf.DUMMYFUNCTION("""COMPUTED_VALUE"""),830.37)</f>
        <v>830.37</v>
      </c>
      <c r="M153" s="2">
        <f>IFERROR(__xludf.DUMMYFUNCTION("""COMPUTED_VALUE"""),45512.66666666667)</f>
        <v>45512.66667</v>
      </c>
      <c r="N153" s="1">
        <f>IFERROR(__xludf.DUMMYFUNCTION("""COMPUTED_VALUE"""),2.34951867E8)</f>
        <v>234951867</v>
      </c>
    </row>
    <row r="154">
      <c r="A154" s="2">
        <f>IFERROR(__xludf.DUMMYFUNCTION("""COMPUTED_VALUE"""),45513.66666666667)</f>
        <v>45513.66667</v>
      </c>
      <c r="B154" s="1">
        <f>IFERROR(__xludf.DUMMYFUNCTION("""COMPUTED_VALUE"""),823.77)</f>
        <v>823.77</v>
      </c>
      <c r="D154" s="2">
        <f>IFERROR(__xludf.DUMMYFUNCTION("""COMPUTED_VALUE"""),45513.66666666667)</f>
        <v>45513.66667</v>
      </c>
      <c r="E154" s="1">
        <f>IFERROR(__xludf.DUMMYFUNCTION("""COMPUTED_VALUE"""),837.66)</f>
        <v>837.66</v>
      </c>
      <c r="G154" s="2">
        <f>IFERROR(__xludf.DUMMYFUNCTION("""COMPUTED_VALUE"""),45513.66666666667)</f>
        <v>45513.66667</v>
      </c>
      <c r="H154" s="1">
        <f>IFERROR(__xludf.DUMMYFUNCTION("""COMPUTED_VALUE"""),817.37)</f>
        <v>817.37</v>
      </c>
      <c r="J154" s="2">
        <f>IFERROR(__xludf.DUMMYFUNCTION("""COMPUTED_VALUE"""),45513.66666666667)</f>
        <v>45513.66667</v>
      </c>
      <c r="K154" s="1">
        <f>IFERROR(__xludf.DUMMYFUNCTION("""COMPUTED_VALUE"""),833.3)</f>
        <v>833.3</v>
      </c>
      <c r="M154" s="2">
        <f>IFERROR(__xludf.DUMMYFUNCTION("""COMPUTED_VALUE"""),45513.66666666667)</f>
        <v>45513.66667</v>
      </c>
      <c r="N154" s="1">
        <f>IFERROR(__xludf.DUMMYFUNCTION("""COMPUTED_VALUE"""),1.9329906E8)</f>
        <v>193299060</v>
      </c>
    </row>
    <row r="155">
      <c r="A155" s="2">
        <f>IFERROR(__xludf.DUMMYFUNCTION("""COMPUTED_VALUE"""),45516.66666666667)</f>
        <v>45516.66667</v>
      </c>
      <c r="B155" s="1">
        <f>IFERROR(__xludf.DUMMYFUNCTION("""COMPUTED_VALUE"""),829.58)</f>
        <v>829.58</v>
      </c>
      <c r="D155" s="2">
        <f>IFERROR(__xludf.DUMMYFUNCTION("""COMPUTED_VALUE"""),45516.66666666667)</f>
        <v>45516.66667</v>
      </c>
      <c r="E155" s="1">
        <f>IFERROR(__xludf.DUMMYFUNCTION("""COMPUTED_VALUE"""),830.88)</f>
        <v>830.88</v>
      </c>
      <c r="G155" s="2">
        <f>IFERROR(__xludf.DUMMYFUNCTION("""COMPUTED_VALUE"""),45516.66666666667)</f>
        <v>45516.66667</v>
      </c>
      <c r="H155" s="1">
        <f>IFERROR(__xludf.DUMMYFUNCTION("""COMPUTED_VALUE"""),813.09)</f>
        <v>813.09</v>
      </c>
      <c r="J155" s="2">
        <f>IFERROR(__xludf.DUMMYFUNCTION("""COMPUTED_VALUE"""),45516.66666666667)</f>
        <v>45516.66667</v>
      </c>
      <c r="K155" s="1">
        <f>IFERROR(__xludf.DUMMYFUNCTION("""COMPUTED_VALUE"""),821.9)</f>
        <v>821.9</v>
      </c>
      <c r="M155" s="2">
        <f>IFERROR(__xludf.DUMMYFUNCTION("""COMPUTED_VALUE"""),45516.66666666667)</f>
        <v>45516.66667</v>
      </c>
      <c r="N155" s="1">
        <f>IFERROR(__xludf.DUMMYFUNCTION("""COMPUTED_VALUE"""),2.20377059E8)</f>
        <v>220377059</v>
      </c>
    </row>
    <row r="156">
      <c r="A156" s="2">
        <f>IFERROR(__xludf.DUMMYFUNCTION("""COMPUTED_VALUE"""),45517.66666666667)</f>
        <v>45517.66667</v>
      </c>
      <c r="B156" s="1">
        <f>IFERROR(__xludf.DUMMYFUNCTION("""COMPUTED_VALUE"""),826.51)</f>
        <v>826.51</v>
      </c>
      <c r="D156" s="2">
        <f>IFERROR(__xludf.DUMMYFUNCTION("""COMPUTED_VALUE"""),45517.66666666667)</f>
        <v>45517.66667</v>
      </c>
      <c r="E156" s="1">
        <f>IFERROR(__xludf.DUMMYFUNCTION("""COMPUTED_VALUE"""),859.82)</f>
        <v>859.82</v>
      </c>
      <c r="G156" s="2">
        <f>IFERROR(__xludf.DUMMYFUNCTION("""COMPUTED_VALUE"""),45517.66666666667)</f>
        <v>45517.66667</v>
      </c>
      <c r="H156" s="1">
        <f>IFERROR(__xludf.DUMMYFUNCTION("""COMPUTED_VALUE"""),821.01)</f>
        <v>821.01</v>
      </c>
      <c r="J156" s="2">
        <f>IFERROR(__xludf.DUMMYFUNCTION("""COMPUTED_VALUE"""),45517.66666666667)</f>
        <v>45517.66667</v>
      </c>
      <c r="K156" s="1">
        <f>IFERROR(__xludf.DUMMYFUNCTION("""COMPUTED_VALUE"""),858.03)</f>
        <v>858.03</v>
      </c>
      <c r="M156" s="2">
        <f>IFERROR(__xludf.DUMMYFUNCTION("""COMPUTED_VALUE"""),45517.66666666667)</f>
        <v>45517.66667</v>
      </c>
      <c r="N156" s="1">
        <f>IFERROR(__xludf.DUMMYFUNCTION("""COMPUTED_VALUE"""),2.07806925E8)</f>
        <v>207806925</v>
      </c>
    </row>
    <row r="157">
      <c r="A157" s="2">
        <f>IFERROR(__xludf.DUMMYFUNCTION("""COMPUTED_VALUE"""),45518.66666666667)</f>
        <v>45518.66667</v>
      </c>
      <c r="B157" s="1">
        <f>IFERROR(__xludf.DUMMYFUNCTION("""COMPUTED_VALUE"""),857.6)</f>
        <v>857.6</v>
      </c>
      <c r="D157" s="2">
        <f>IFERROR(__xludf.DUMMYFUNCTION("""COMPUTED_VALUE"""),45518.66666666667)</f>
        <v>45518.66667</v>
      </c>
      <c r="E157" s="1">
        <f>IFERROR(__xludf.DUMMYFUNCTION("""COMPUTED_VALUE"""),860.25)</f>
        <v>860.25</v>
      </c>
      <c r="G157" s="2">
        <f>IFERROR(__xludf.DUMMYFUNCTION("""COMPUTED_VALUE"""),45518.66666666667)</f>
        <v>45518.66667</v>
      </c>
      <c r="H157" s="1">
        <f>IFERROR(__xludf.DUMMYFUNCTION("""COMPUTED_VALUE"""),829.29)</f>
        <v>829.29</v>
      </c>
      <c r="J157" s="2">
        <f>IFERROR(__xludf.DUMMYFUNCTION("""COMPUTED_VALUE"""),45518.66666666667)</f>
        <v>45518.66667</v>
      </c>
      <c r="K157" s="1">
        <f>IFERROR(__xludf.DUMMYFUNCTION("""COMPUTED_VALUE"""),837.43)</f>
        <v>837.43</v>
      </c>
      <c r="M157" s="2">
        <f>IFERROR(__xludf.DUMMYFUNCTION("""COMPUTED_VALUE"""),45518.66666666667)</f>
        <v>45518.66667</v>
      </c>
      <c r="N157" s="1">
        <f>IFERROR(__xludf.DUMMYFUNCTION("""COMPUTED_VALUE"""),1.86499929E8)</f>
        <v>186499929</v>
      </c>
    </row>
    <row r="158">
      <c r="A158" s="2">
        <f>IFERROR(__xludf.DUMMYFUNCTION("""COMPUTED_VALUE"""),45519.66666666667)</f>
        <v>45519.66667</v>
      </c>
      <c r="B158" s="1">
        <f>IFERROR(__xludf.DUMMYFUNCTION("""COMPUTED_VALUE"""),851.77)</f>
        <v>851.77</v>
      </c>
      <c r="D158" s="2">
        <f>IFERROR(__xludf.DUMMYFUNCTION("""COMPUTED_VALUE"""),45519.66666666667)</f>
        <v>45519.66667</v>
      </c>
      <c r="E158" s="1">
        <f>IFERROR(__xludf.DUMMYFUNCTION("""COMPUTED_VALUE"""),888.38)</f>
        <v>888.38</v>
      </c>
      <c r="G158" s="2">
        <f>IFERROR(__xludf.DUMMYFUNCTION("""COMPUTED_VALUE"""),45519.66666666667)</f>
        <v>45519.66667</v>
      </c>
      <c r="H158" s="1">
        <f>IFERROR(__xludf.DUMMYFUNCTION("""COMPUTED_VALUE"""),851.68)</f>
        <v>851.68</v>
      </c>
      <c r="J158" s="2">
        <f>IFERROR(__xludf.DUMMYFUNCTION("""COMPUTED_VALUE"""),45519.66666666667)</f>
        <v>45519.66667</v>
      </c>
      <c r="K158" s="1">
        <f>IFERROR(__xludf.DUMMYFUNCTION("""COMPUTED_VALUE"""),882.73)</f>
        <v>882.73</v>
      </c>
      <c r="M158" s="2">
        <f>IFERROR(__xludf.DUMMYFUNCTION("""COMPUTED_VALUE"""),45519.66666666667)</f>
        <v>45519.66667</v>
      </c>
      <c r="N158" s="1">
        <f>IFERROR(__xludf.DUMMYFUNCTION("""COMPUTED_VALUE"""),2.31438181E8)</f>
        <v>231438181</v>
      </c>
    </row>
    <row r="159">
      <c r="A159" s="2">
        <f>IFERROR(__xludf.DUMMYFUNCTION("""COMPUTED_VALUE"""),45520.66666666667)</f>
        <v>45520.66667</v>
      </c>
      <c r="B159" s="1">
        <f>IFERROR(__xludf.DUMMYFUNCTION("""COMPUTED_VALUE"""),872.77)</f>
        <v>872.77</v>
      </c>
      <c r="D159" s="2">
        <f>IFERROR(__xludf.DUMMYFUNCTION("""COMPUTED_VALUE"""),45520.66666666667)</f>
        <v>45520.66667</v>
      </c>
      <c r="E159" s="1">
        <f>IFERROR(__xludf.DUMMYFUNCTION("""COMPUTED_VALUE"""),900.7)</f>
        <v>900.7</v>
      </c>
      <c r="G159" s="2">
        <f>IFERROR(__xludf.DUMMYFUNCTION("""COMPUTED_VALUE"""),45520.66666666667)</f>
        <v>45520.66667</v>
      </c>
      <c r="H159" s="1">
        <f>IFERROR(__xludf.DUMMYFUNCTION("""COMPUTED_VALUE"""),872.77)</f>
        <v>872.77</v>
      </c>
      <c r="J159" s="2">
        <f>IFERROR(__xludf.DUMMYFUNCTION("""COMPUTED_VALUE"""),45520.66666666667)</f>
        <v>45520.66667</v>
      </c>
      <c r="K159" s="1">
        <f>IFERROR(__xludf.DUMMYFUNCTION("""COMPUTED_VALUE"""),889.47)</f>
        <v>889.47</v>
      </c>
      <c r="M159" s="2">
        <f>IFERROR(__xludf.DUMMYFUNCTION("""COMPUTED_VALUE"""),45520.66666666667)</f>
        <v>45520.66667</v>
      </c>
      <c r="N159" s="1">
        <f>IFERROR(__xludf.DUMMYFUNCTION("""COMPUTED_VALUE"""),2.13577972E8)</f>
        <v>213577972</v>
      </c>
    </row>
    <row r="160">
      <c r="A160" s="2">
        <f>IFERROR(__xludf.DUMMYFUNCTION("""COMPUTED_VALUE"""),45523.66666666667)</f>
        <v>45523.66667</v>
      </c>
      <c r="B160" s="1">
        <f>IFERROR(__xludf.DUMMYFUNCTION("""COMPUTED_VALUE"""),894.28)</f>
        <v>894.28</v>
      </c>
      <c r="D160" s="2">
        <f>IFERROR(__xludf.DUMMYFUNCTION("""COMPUTED_VALUE"""),45523.66666666667)</f>
        <v>45523.66667</v>
      </c>
      <c r="E160" s="1">
        <f>IFERROR(__xludf.DUMMYFUNCTION("""COMPUTED_VALUE"""),914.17)</f>
        <v>914.17</v>
      </c>
      <c r="G160" s="2">
        <f>IFERROR(__xludf.DUMMYFUNCTION("""COMPUTED_VALUE"""),45523.66666666667)</f>
        <v>45523.66667</v>
      </c>
      <c r="H160" s="1">
        <f>IFERROR(__xludf.DUMMYFUNCTION("""COMPUTED_VALUE"""),884.46)</f>
        <v>884.46</v>
      </c>
      <c r="J160" s="2">
        <f>IFERROR(__xludf.DUMMYFUNCTION("""COMPUTED_VALUE"""),45523.66666666667)</f>
        <v>45523.66667</v>
      </c>
      <c r="K160" s="1">
        <f>IFERROR(__xludf.DUMMYFUNCTION("""COMPUTED_VALUE"""),913.38)</f>
        <v>913.38</v>
      </c>
      <c r="M160" s="2">
        <f>IFERROR(__xludf.DUMMYFUNCTION("""COMPUTED_VALUE"""),45523.66666666667)</f>
        <v>45523.66667</v>
      </c>
      <c r="N160" s="1">
        <f>IFERROR(__xludf.DUMMYFUNCTION("""COMPUTED_VALUE"""),1.85791687E8)</f>
        <v>185791687</v>
      </c>
    </row>
    <row r="161">
      <c r="A161" s="2">
        <f>IFERROR(__xludf.DUMMYFUNCTION("""COMPUTED_VALUE"""),45524.66666666667)</f>
        <v>45524.66667</v>
      </c>
      <c r="B161" s="1">
        <f>IFERROR(__xludf.DUMMYFUNCTION("""COMPUTED_VALUE"""),919.86)</f>
        <v>919.86</v>
      </c>
      <c r="D161" s="2">
        <f>IFERROR(__xludf.DUMMYFUNCTION("""COMPUTED_VALUE"""),45524.66666666667)</f>
        <v>45524.66667</v>
      </c>
      <c r="E161" s="1">
        <f>IFERROR(__xludf.DUMMYFUNCTION("""COMPUTED_VALUE"""),930.23)</f>
        <v>930.23</v>
      </c>
      <c r="G161" s="2">
        <f>IFERROR(__xludf.DUMMYFUNCTION("""COMPUTED_VALUE"""),45524.66666666667)</f>
        <v>45524.66667</v>
      </c>
      <c r="H161" s="1">
        <f>IFERROR(__xludf.DUMMYFUNCTION("""COMPUTED_VALUE"""),903.79)</f>
        <v>903.79</v>
      </c>
      <c r="J161" s="2">
        <f>IFERROR(__xludf.DUMMYFUNCTION("""COMPUTED_VALUE"""),45524.66666666667)</f>
        <v>45524.66667</v>
      </c>
      <c r="K161" s="1">
        <f>IFERROR(__xludf.DUMMYFUNCTION("""COMPUTED_VALUE"""),907.53)</f>
        <v>907.53</v>
      </c>
      <c r="M161" s="2">
        <f>IFERROR(__xludf.DUMMYFUNCTION("""COMPUTED_VALUE"""),45524.66666666667)</f>
        <v>45524.66667</v>
      </c>
      <c r="N161" s="1">
        <f>IFERROR(__xludf.DUMMYFUNCTION("""COMPUTED_VALUE"""),1.71820144E8)</f>
        <v>171820144</v>
      </c>
    </row>
    <row r="162">
      <c r="A162" s="2">
        <f>IFERROR(__xludf.DUMMYFUNCTION("""COMPUTED_VALUE"""),45525.66666666667)</f>
        <v>45525.66667</v>
      </c>
      <c r="B162" s="1">
        <f>IFERROR(__xludf.DUMMYFUNCTION("""COMPUTED_VALUE"""),913.49)</f>
        <v>913.49</v>
      </c>
      <c r="D162" s="2">
        <f>IFERROR(__xludf.DUMMYFUNCTION("""COMPUTED_VALUE"""),45525.66666666667)</f>
        <v>45525.66667</v>
      </c>
      <c r="E162" s="1">
        <f>IFERROR(__xludf.DUMMYFUNCTION("""COMPUTED_VALUE"""),921.67)</f>
        <v>921.67</v>
      </c>
      <c r="G162" s="2">
        <f>IFERROR(__xludf.DUMMYFUNCTION("""COMPUTED_VALUE"""),45525.66666666667)</f>
        <v>45525.66667</v>
      </c>
      <c r="H162" s="1">
        <f>IFERROR(__xludf.DUMMYFUNCTION("""COMPUTED_VALUE"""),902.72)</f>
        <v>902.72</v>
      </c>
      <c r="J162" s="2">
        <f>IFERROR(__xludf.DUMMYFUNCTION("""COMPUTED_VALUE"""),45525.66666666667)</f>
        <v>45525.66667</v>
      </c>
      <c r="K162" s="1">
        <f>IFERROR(__xludf.DUMMYFUNCTION("""COMPUTED_VALUE"""),917.79)</f>
        <v>917.79</v>
      </c>
      <c r="M162" s="2">
        <f>IFERROR(__xludf.DUMMYFUNCTION("""COMPUTED_VALUE"""),45525.66666666667)</f>
        <v>45525.66667</v>
      </c>
      <c r="N162" s="1">
        <f>IFERROR(__xludf.DUMMYFUNCTION("""COMPUTED_VALUE"""),2.1220815E8)</f>
        <v>212208150</v>
      </c>
    </row>
    <row r="163">
      <c r="A163" s="2">
        <f>IFERROR(__xludf.DUMMYFUNCTION("""COMPUTED_VALUE"""),45526.66666666667)</f>
        <v>45526.66667</v>
      </c>
      <c r="B163" s="1">
        <f>IFERROR(__xludf.DUMMYFUNCTION("""COMPUTED_VALUE"""),920.1)</f>
        <v>920.1</v>
      </c>
      <c r="D163" s="2">
        <f>IFERROR(__xludf.DUMMYFUNCTION("""COMPUTED_VALUE"""),45526.66666666667)</f>
        <v>45526.66667</v>
      </c>
      <c r="E163" s="1">
        <f>IFERROR(__xludf.DUMMYFUNCTION("""COMPUTED_VALUE"""),922.46)</f>
        <v>922.46</v>
      </c>
      <c r="G163" s="2">
        <f>IFERROR(__xludf.DUMMYFUNCTION("""COMPUTED_VALUE"""),45526.66666666667)</f>
        <v>45526.66667</v>
      </c>
      <c r="H163" s="1">
        <f>IFERROR(__xludf.DUMMYFUNCTION("""COMPUTED_VALUE"""),876.03)</f>
        <v>876.03</v>
      </c>
      <c r="J163" s="2">
        <f>IFERROR(__xludf.DUMMYFUNCTION("""COMPUTED_VALUE"""),45526.66666666667)</f>
        <v>45526.66667</v>
      </c>
      <c r="K163" s="1">
        <f>IFERROR(__xludf.DUMMYFUNCTION("""COMPUTED_VALUE"""),877.22)</f>
        <v>877.22</v>
      </c>
      <c r="M163" s="2">
        <f>IFERROR(__xludf.DUMMYFUNCTION("""COMPUTED_VALUE"""),45526.66666666667)</f>
        <v>45526.66667</v>
      </c>
      <c r="N163" s="1">
        <f>IFERROR(__xludf.DUMMYFUNCTION("""COMPUTED_VALUE"""),2.37327879E8)</f>
        <v>237327879</v>
      </c>
    </row>
    <row r="164">
      <c r="A164" s="2">
        <f>IFERROR(__xludf.DUMMYFUNCTION("""COMPUTED_VALUE"""),45527.66666666667)</f>
        <v>45527.66667</v>
      </c>
      <c r="B164" s="1">
        <f>IFERROR(__xludf.DUMMYFUNCTION("""COMPUTED_VALUE"""),891.55)</f>
        <v>891.55</v>
      </c>
      <c r="D164" s="2">
        <f>IFERROR(__xludf.DUMMYFUNCTION("""COMPUTED_VALUE"""),45527.66666666667)</f>
        <v>45527.66667</v>
      </c>
      <c r="E164" s="1">
        <f>IFERROR(__xludf.DUMMYFUNCTION("""COMPUTED_VALUE"""),917.04)</f>
        <v>917.04</v>
      </c>
      <c r="G164" s="2">
        <f>IFERROR(__xludf.DUMMYFUNCTION("""COMPUTED_VALUE"""),45527.66666666667)</f>
        <v>45527.66667</v>
      </c>
      <c r="H164" s="1">
        <f>IFERROR(__xludf.DUMMYFUNCTION("""COMPUTED_VALUE"""),891.4)</f>
        <v>891.4</v>
      </c>
      <c r="J164" s="2">
        <f>IFERROR(__xludf.DUMMYFUNCTION("""COMPUTED_VALUE"""),45527.66666666667)</f>
        <v>45527.66667</v>
      </c>
      <c r="K164" s="1">
        <f>IFERROR(__xludf.DUMMYFUNCTION("""COMPUTED_VALUE"""),915.43)</f>
        <v>915.43</v>
      </c>
      <c r="M164" s="2">
        <f>IFERROR(__xludf.DUMMYFUNCTION("""COMPUTED_VALUE"""),45527.66666666667)</f>
        <v>45527.66667</v>
      </c>
      <c r="N164" s="1">
        <f>IFERROR(__xludf.DUMMYFUNCTION("""COMPUTED_VALUE"""),2.87007264E8)</f>
        <v>287007264</v>
      </c>
    </row>
    <row r="165">
      <c r="A165" s="2">
        <f>IFERROR(__xludf.DUMMYFUNCTION("""COMPUTED_VALUE"""),45530.66666666667)</f>
        <v>45530.66667</v>
      </c>
      <c r="B165" s="1">
        <f>IFERROR(__xludf.DUMMYFUNCTION("""COMPUTED_VALUE"""),910.89)</f>
        <v>910.89</v>
      </c>
      <c r="D165" s="2">
        <f>IFERROR(__xludf.DUMMYFUNCTION("""COMPUTED_VALUE"""),45530.66666666667)</f>
        <v>45530.66667</v>
      </c>
      <c r="E165" s="1">
        <f>IFERROR(__xludf.DUMMYFUNCTION("""COMPUTED_VALUE"""),911.9)</f>
        <v>911.9</v>
      </c>
      <c r="G165" s="2">
        <f>IFERROR(__xludf.DUMMYFUNCTION("""COMPUTED_VALUE"""),45530.66666666667)</f>
        <v>45530.66667</v>
      </c>
      <c r="H165" s="1">
        <f>IFERROR(__xludf.DUMMYFUNCTION("""COMPUTED_VALUE"""),885.9)</f>
        <v>885.9</v>
      </c>
      <c r="J165" s="2">
        <f>IFERROR(__xludf.DUMMYFUNCTION("""COMPUTED_VALUE"""),45530.66666666667)</f>
        <v>45530.66667</v>
      </c>
      <c r="K165" s="1">
        <f>IFERROR(__xludf.DUMMYFUNCTION("""COMPUTED_VALUE"""),892.9)</f>
        <v>892.9</v>
      </c>
      <c r="M165" s="2">
        <f>IFERROR(__xludf.DUMMYFUNCTION("""COMPUTED_VALUE"""),45530.66666666667)</f>
        <v>45530.66667</v>
      </c>
      <c r="N165" s="1">
        <f>IFERROR(__xludf.DUMMYFUNCTION("""COMPUTED_VALUE"""),2.34929901E8)</f>
        <v>234929901</v>
      </c>
    </row>
    <row r="166">
      <c r="A166" s="2">
        <f>IFERROR(__xludf.DUMMYFUNCTION("""COMPUTED_VALUE"""),45531.66666666667)</f>
        <v>45531.66667</v>
      </c>
      <c r="B166" s="1">
        <f>IFERROR(__xludf.DUMMYFUNCTION("""COMPUTED_VALUE"""),892.27)</f>
        <v>892.27</v>
      </c>
      <c r="D166" s="2">
        <f>IFERROR(__xludf.DUMMYFUNCTION("""COMPUTED_VALUE"""),45531.66666666667)</f>
        <v>45531.66667</v>
      </c>
      <c r="E166" s="1">
        <f>IFERROR(__xludf.DUMMYFUNCTION("""COMPUTED_VALUE"""),900.48)</f>
        <v>900.48</v>
      </c>
      <c r="G166" s="2">
        <f>IFERROR(__xludf.DUMMYFUNCTION("""COMPUTED_VALUE"""),45531.66666666667)</f>
        <v>45531.66667</v>
      </c>
      <c r="H166" s="1">
        <f>IFERROR(__xludf.DUMMYFUNCTION("""COMPUTED_VALUE"""),871.86)</f>
        <v>871.86</v>
      </c>
      <c r="J166" s="2">
        <f>IFERROR(__xludf.DUMMYFUNCTION("""COMPUTED_VALUE"""),45531.66666666667)</f>
        <v>45531.66667</v>
      </c>
      <c r="K166" s="1">
        <f>IFERROR(__xludf.DUMMYFUNCTION("""COMPUTED_VALUE"""),880.39)</f>
        <v>880.39</v>
      </c>
      <c r="M166" s="2">
        <f>IFERROR(__xludf.DUMMYFUNCTION("""COMPUTED_VALUE"""),45531.66666666667)</f>
        <v>45531.66667</v>
      </c>
      <c r="N166" s="1">
        <f>IFERROR(__xludf.DUMMYFUNCTION("""COMPUTED_VALUE"""),2.03500086E8)</f>
        <v>203500086</v>
      </c>
    </row>
    <row r="167">
      <c r="A167" s="2">
        <f>IFERROR(__xludf.DUMMYFUNCTION("""COMPUTED_VALUE"""),45532.66666666667)</f>
        <v>45532.66667</v>
      </c>
      <c r="B167" s="1">
        <f>IFERROR(__xludf.DUMMYFUNCTION("""COMPUTED_VALUE"""),881.11)</f>
        <v>881.11</v>
      </c>
      <c r="D167" s="2">
        <f>IFERROR(__xludf.DUMMYFUNCTION("""COMPUTED_VALUE"""),45532.66666666667)</f>
        <v>45532.66667</v>
      </c>
      <c r="E167" s="1">
        <f>IFERROR(__xludf.DUMMYFUNCTION("""COMPUTED_VALUE"""),887.09)</f>
        <v>887.09</v>
      </c>
      <c r="G167" s="2">
        <f>IFERROR(__xludf.DUMMYFUNCTION("""COMPUTED_VALUE"""),45532.66666666667)</f>
        <v>45532.66667</v>
      </c>
      <c r="H167" s="1">
        <f>IFERROR(__xludf.DUMMYFUNCTION("""COMPUTED_VALUE"""),856.82)</f>
        <v>856.82</v>
      </c>
      <c r="J167" s="2">
        <f>IFERROR(__xludf.DUMMYFUNCTION("""COMPUTED_VALUE"""),45532.66666666667)</f>
        <v>45532.66667</v>
      </c>
      <c r="K167" s="1">
        <f>IFERROR(__xludf.DUMMYFUNCTION("""COMPUTED_VALUE"""),867.49)</f>
        <v>867.49</v>
      </c>
      <c r="M167" s="2">
        <f>IFERROR(__xludf.DUMMYFUNCTION("""COMPUTED_VALUE"""),45532.66666666667)</f>
        <v>45532.66667</v>
      </c>
      <c r="N167" s="1">
        <f>IFERROR(__xludf.DUMMYFUNCTION("""COMPUTED_VALUE"""),1.96531495E8)</f>
        <v>196531495</v>
      </c>
    </row>
    <row r="168">
      <c r="A168" s="2">
        <f>IFERROR(__xludf.DUMMYFUNCTION("""COMPUTED_VALUE"""),45533.66666666667)</f>
        <v>45533.66667</v>
      </c>
      <c r="B168" s="1">
        <f>IFERROR(__xludf.DUMMYFUNCTION("""COMPUTED_VALUE"""),882.0)</f>
        <v>882</v>
      </c>
      <c r="D168" s="2">
        <f>IFERROR(__xludf.DUMMYFUNCTION("""COMPUTED_VALUE"""),45533.66666666667)</f>
        <v>45533.66667</v>
      </c>
      <c r="E168" s="1">
        <f>IFERROR(__xludf.DUMMYFUNCTION("""COMPUTED_VALUE"""),896.89)</f>
        <v>896.89</v>
      </c>
      <c r="G168" s="2">
        <f>IFERROR(__xludf.DUMMYFUNCTION("""COMPUTED_VALUE"""),45533.66666666667)</f>
        <v>45533.66667</v>
      </c>
      <c r="H168" s="1">
        <f>IFERROR(__xludf.DUMMYFUNCTION("""COMPUTED_VALUE"""),869.7)</f>
        <v>869.7</v>
      </c>
      <c r="J168" s="2">
        <f>IFERROR(__xludf.DUMMYFUNCTION("""COMPUTED_VALUE"""),45533.66666666667)</f>
        <v>45533.66667</v>
      </c>
      <c r="K168" s="1">
        <f>IFERROR(__xludf.DUMMYFUNCTION("""COMPUTED_VALUE"""),870.66)</f>
        <v>870.66</v>
      </c>
      <c r="M168" s="2">
        <f>IFERROR(__xludf.DUMMYFUNCTION("""COMPUTED_VALUE"""),45533.66666666667)</f>
        <v>45533.66667</v>
      </c>
      <c r="N168" s="1">
        <f>IFERROR(__xludf.DUMMYFUNCTION("""COMPUTED_VALUE"""),1.81810295E8)</f>
        <v>181810295</v>
      </c>
    </row>
    <row r="169">
      <c r="A169" s="2">
        <f>IFERROR(__xludf.DUMMYFUNCTION("""COMPUTED_VALUE"""),45534.66666666667)</f>
        <v>45534.66667</v>
      </c>
      <c r="B169" s="1">
        <f>IFERROR(__xludf.DUMMYFUNCTION("""COMPUTED_VALUE"""),879.26)</f>
        <v>879.26</v>
      </c>
      <c r="D169" s="2">
        <f>IFERROR(__xludf.DUMMYFUNCTION("""COMPUTED_VALUE"""),45534.66666666667)</f>
        <v>45534.66667</v>
      </c>
      <c r="E169" s="1">
        <f>IFERROR(__xludf.DUMMYFUNCTION("""COMPUTED_VALUE"""),898.39)</f>
        <v>898.39</v>
      </c>
      <c r="G169" s="2">
        <f>IFERROR(__xludf.DUMMYFUNCTION("""COMPUTED_VALUE"""),45534.66666666667)</f>
        <v>45534.66667</v>
      </c>
      <c r="H169" s="1">
        <f>IFERROR(__xludf.DUMMYFUNCTION("""COMPUTED_VALUE"""),875.13)</f>
        <v>875.13</v>
      </c>
      <c r="J169" s="2">
        <f>IFERROR(__xludf.DUMMYFUNCTION("""COMPUTED_VALUE"""),45534.66666666667)</f>
        <v>45534.66667</v>
      </c>
      <c r="K169" s="1">
        <f>IFERROR(__xludf.DUMMYFUNCTION("""COMPUTED_VALUE"""),896.8)</f>
        <v>896.8</v>
      </c>
      <c r="M169" s="2">
        <f>IFERROR(__xludf.DUMMYFUNCTION("""COMPUTED_VALUE"""),45534.66666666667)</f>
        <v>45534.66667</v>
      </c>
      <c r="N169" s="1">
        <f>IFERROR(__xludf.DUMMYFUNCTION("""COMPUTED_VALUE"""),1.94024014E8)</f>
        <v>194024014</v>
      </c>
    </row>
    <row r="170">
      <c r="A170" s="2">
        <f>IFERROR(__xludf.DUMMYFUNCTION("""COMPUTED_VALUE"""),45538.66666666667)</f>
        <v>45538.66667</v>
      </c>
      <c r="B170" s="1">
        <f>IFERROR(__xludf.DUMMYFUNCTION("""COMPUTED_VALUE"""),898.43)</f>
        <v>898.43</v>
      </c>
      <c r="D170" s="2">
        <f>IFERROR(__xludf.DUMMYFUNCTION("""COMPUTED_VALUE"""),45538.66666666667)</f>
        <v>45538.66667</v>
      </c>
      <c r="E170" s="1">
        <f>IFERROR(__xludf.DUMMYFUNCTION("""COMPUTED_VALUE"""),913.59)</f>
        <v>913.59</v>
      </c>
      <c r="G170" s="2">
        <f>IFERROR(__xludf.DUMMYFUNCTION("""COMPUTED_VALUE"""),45538.66666666667)</f>
        <v>45538.66667</v>
      </c>
      <c r="H170" s="1">
        <f>IFERROR(__xludf.DUMMYFUNCTION("""COMPUTED_VALUE"""),876.97)</f>
        <v>876.97</v>
      </c>
      <c r="J170" s="2">
        <f>IFERROR(__xludf.DUMMYFUNCTION("""COMPUTED_VALUE"""),45538.66666666667)</f>
        <v>45538.66667</v>
      </c>
      <c r="K170" s="1">
        <f>IFERROR(__xludf.DUMMYFUNCTION("""COMPUTED_VALUE"""),880.47)</f>
        <v>880.47</v>
      </c>
      <c r="M170" s="2">
        <f>IFERROR(__xludf.DUMMYFUNCTION("""COMPUTED_VALUE"""),45538.66666666667)</f>
        <v>45538.66667</v>
      </c>
      <c r="N170" s="1">
        <f>IFERROR(__xludf.DUMMYFUNCTION("""COMPUTED_VALUE"""),2.21794071E8)</f>
        <v>221794071</v>
      </c>
    </row>
    <row r="171">
      <c r="A171" s="2">
        <f>IFERROR(__xludf.DUMMYFUNCTION("""COMPUTED_VALUE"""),45539.66666666667)</f>
        <v>45539.66667</v>
      </c>
      <c r="B171" s="1">
        <f>IFERROR(__xludf.DUMMYFUNCTION("""COMPUTED_VALUE"""),880.8)</f>
        <v>880.8</v>
      </c>
      <c r="D171" s="2">
        <f>IFERROR(__xludf.DUMMYFUNCTION("""COMPUTED_VALUE"""),45539.66666666667)</f>
        <v>45539.66667</v>
      </c>
      <c r="E171" s="1">
        <f>IFERROR(__xludf.DUMMYFUNCTION("""COMPUTED_VALUE"""),916.83)</f>
        <v>916.83</v>
      </c>
      <c r="G171" s="2">
        <f>IFERROR(__xludf.DUMMYFUNCTION("""COMPUTED_VALUE"""),45539.66666666667)</f>
        <v>45539.66667</v>
      </c>
      <c r="H171" s="1">
        <f>IFERROR(__xludf.DUMMYFUNCTION("""COMPUTED_VALUE"""),880.8)</f>
        <v>880.8</v>
      </c>
      <c r="J171" s="2">
        <f>IFERROR(__xludf.DUMMYFUNCTION("""COMPUTED_VALUE"""),45539.66666666667)</f>
        <v>45539.66667</v>
      </c>
      <c r="K171" s="1">
        <f>IFERROR(__xludf.DUMMYFUNCTION("""COMPUTED_VALUE"""),907.75)</f>
        <v>907.75</v>
      </c>
      <c r="M171" s="2">
        <f>IFERROR(__xludf.DUMMYFUNCTION("""COMPUTED_VALUE"""),45539.66666666667)</f>
        <v>45539.66667</v>
      </c>
      <c r="N171" s="1">
        <f>IFERROR(__xludf.DUMMYFUNCTION("""COMPUTED_VALUE"""),1.98677742E8)</f>
        <v>198677742</v>
      </c>
    </row>
    <row r="172">
      <c r="A172" s="2">
        <f>IFERROR(__xludf.DUMMYFUNCTION("""COMPUTED_VALUE"""),45540.66666666667)</f>
        <v>45540.66667</v>
      </c>
      <c r="B172" s="1">
        <f>IFERROR(__xludf.DUMMYFUNCTION("""COMPUTED_VALUE"""),922.11)</f>
        <v>922.11</v>
      </c>
      <c r="D172" s="2">
        <f>IFERROR(__xludf.DUMMYFUNCTION("""COMPUTED_VALUE"""),45540.66666666667)</f>
        <v>45540.66667</v>
      </c>
      <c r="E172" s="1">
        <f>IFERROR(__xludf.DUMMYFUNCTION("""COMPUTED_VALUE"""),956.11)</f>
        <v>956.11</v>
      </c>
      <c r="G172" s="2">
        <f>IFERROR(__xludf.DUMMYFUNCTION("""COMPUTED_VALUE"""),45540.66666666667)</f>
        <v>45540.66667</v>
      </c>
      <c r="H172" s="1">
        <f>IFERROR(__xludf.DUMMYFUNCTION("""COMPUTED_VALUE"""),919.1)</f>
        <v>919.1</v>
      </c>
      <c r="J172" s="2">
        <f>IFERROR(__xludf.DUMMYFUNCTION("""COMPUTED_VALUE"""),45540.66666666667)</f>
        <v>45540.66667</v>
      </c>
      <c r="K172" s="1">
        <f>IFERROR(__xludf.DUMMYFUNCTION("""COMPUTED_VALUE"""),939.96)</f>
        <v>939.96</v>
      </c>
      <c r="M172" s="2">
        <f>IFERROR(__xludf.DUMMYFUNCTION("""COMPUTED_VALUE"""),45540.66666666667)</f>
        <v>45540.66667</v>
      </c>
      <c r="N172" s="1">
        <f>IFERROR(__xludf.DUMMYFUNCTION("""COMPUTED_VALUE"""),2.65744736E8)</f>
        <v>265744736</v>
      </c>
    </row>
    <row r="173">
      <c r="A173" s="2">
        <f>IFERROR(__xludf.DUMMYFUNCTION("""COMPUTED_VALUE"""),45541.66666666667)</f>
        <v>45541.66667</v>
      </c>
      <c r="B173" s="1">
        <f>IFERROR(__xludf.DUMMYFUNCTION("""COMPUTED_VALUE"""),947.21)</f>
        <v>947.21</v>
      </c>
      <c r="D173" s="2">
        <f>IFERROR(__xludf.DUMMYFUNCTION("""COMPUTED_VALUE"""),45541.66666666667)</f>
        <v>45541.66667</v>
      </c>
      <c r="E173" s="1">
        <f>IFERROR(__xludf.DUMMYFUNCTION("""COMPUTED_VALUE"""),949.28)</f>
        <v>949.28</v>
      </c>
      <c r="G173" s="2">
        <f>IFERROR(__xludf.DUMMYFUNCTION("""COMPUTED_VALUE"""),45541.66666666667)</f>
        <v>45541.66667</v>
      </c>
      <c r="H173" s="1">
        <f>IFERROR(__xludf.DUMMYFUNCTION("""COMPUTED_VALUE"""),873.67)</f>
        <v>873.67</v>
      </c>
      <c r="J173" s="2">
        <f>IFERROR(__xludf.DUMMYFUNCTION("""COMPUTED_VALUE"""),45541.66666666667)</f>
        <v>45541.66667</v>
      </c>
      <c r="K173" s="1">
        <f>IFERROR(__xludf.DUMMYFUNCTION("""COMPUTED_VALUE"""),873.78)</f>
        <v>873.78</v>
      </c>
      <c r="M173" s="2">
        <f>IFERROR(__xludf.DUMMYFUNCTION("""COMPUTED_VALUE"""),45541.66666666667)</f>
        <v>45541.66667</v>
      </c>
      <c r="N173" s="1">
        <f>IFERROR(__xludf.DUMMYFUNCTION("""COMPUTED_VALUE"""),2.56505697E8)</f>
        <v>256505697</v>
      </c>
    </row>
    <row r="174">
      <c r="A174" s="2">
        <f>IFERROR(__xludf.DUMMYFUNCTION("""COMPUTED_VALUE"""),45544.66666666667)</f>
        <v>45544.66667</v>
      </c>
      <c r="B174" s="1">
        <f>IFERROR(__xludf.DUMMYFUNCTION("""COMPUTED_VALUE"""),891.43)</f>
        <v>891.43</v>
      </c>
      <c r="D174" s="2">
        <f>IFERROR(__xludf.DUMMYFUNCTION("""COMPUTED_VALUE"""),45544.66666666667)</f>
        <v>45544.66667</v>
      </c>
      <c r="E174" s="1">
        <f>IFERROR(__xludf.DUMMYFUNCTION("""COMPUTED_VALUE"""),904.58)</f>
        <v>904.58</v>
      </c>
      <c r="G174" s="2">
        <f>IFERROR(__xludf.DUMMYFUNCTION("""COMPUTED_VALUE"""),45544.66666666667)</f>
        <v>45544.66667</v>
      </c>
      <c r="H174" s="1">
        <f>IFERROR(__xludf.DUMMYFUNCTION("""COMPUTED_VALUE"""),883.74)</f>
        <v>883.74</v>
      </c>
      <c r="J174" s="2">
        <f>IFERROR(__xludf.DUMMYFUNCTION("""COMPUTED_VALUE"""),45544.66666666667)</f>
        <v>45544.66667</v>
      </c>
      <c r="K174" s="1">
        <f>IFERROR(__xludf.DUMMYFUNCTION("""COMPUTED_VALUE"""),892.3)</f>
        <v>892.3</v>
      </c>
      <c r="M174" s="2">
        <f>IFERROR(__xludf.DUMMYFUNCTION("""COMPUTED_VALUE"""),45544.66666666667)</f>
        <v>45544.66667</v>
      </c>
      <c r="N174" s="1">
        <f>IFERROR(__xludf.DUMMYFUNCTION("""COMPUTED_VALUE"""),1.98981031E8)</f>
        <v>198981031</v>
      </c>
    </row>
    <row r="175">
      <c r="A175" s="2">
        <f>IFERROR(__xludf.DUMMYFUNCTION("""COMPUTED_VALUE"""),45545.66666666667)</f>
        <v>45545.66667</v>
      </c>
      <c r="B175" s="1">
        <f>IFERROR(__xludf.DUMMYFUNCTION("""COMPUTED_VALUE"""),901.57)</f>
        <v>901.57</v>
      </c>
      <c r="D175" s="2">
        <f>IFERROR(__xludf.DUMMYFUNCTION("""COMPUTED_VALUE"""),45545.66666666667)</f>
        <v>45545.66667</v>
      </c>
      <c r="E175" s="1">
        <f>IFERROR(__xludf.DUMMYFUNCTION("""COMPUTED_VALUE"""),918.7)</f>
        <v>918.7</v>
      </c>
      <c r="G175" s="2">
        <f>IFERROR(__xludf.DUMMYFUNCTION("""COMPUTED_VALUE"""),45545.66666666667)</f>
        <v>45545.66667</v>
      </c>
      <c r="H175" s="1">
        <f>IFERROR(__xludf.DUMMYFUNCTION("""COMPUTED_VALUE"""),890.34)</f>
        <v>890.34</v>
      </c>
      <c r="J175" s="2">
        <f>IFERROR(__xludf.DUMMYFUNCTION("""COMPUTED_VALUE"""),45545.66666666667)</f>
        <v>45545.66667</v>
      </c>
      <c r="K175" s="1">
        <f>IFERROR(__xludf.DUMMYFUNCTION("""COMPUTED_VALUE"""),915.94)</f>
        <v>915.94</v>
      </c>
      <c r="M175" s="2">
        <f>IFERROR(__xludf.DUMMYFUNCTION("""COMPUTED_VALUE"""),45545.66666666667)</f>
        <v>45545.66667</v>
      </c>
      <c r="N175" s="1">
        <f>IFERROR(__xludf.DUMMYFUNCTION("""COMPUTED_VALUE"""),2.37293432E8)</f>
        <v>237293432</v>
      </c>
    </row>
    <row r="176">
      <c r="A176" s="2">
        <f>IFERROR(__xludf.DUMMYFUNCTION("""COMPUTED_VALUE"""),45546.66666666667)</f>
        <v>45546.66667</v>
      </c>
      <c r="B176" s="1">
        <f>IFERROR(__xludf.DUMMYFUNCTION("""COMPUTED_VALUE"""),910.1)</f>
        <v>910.1</v>
      </c>
      <c r="D176" s="2">
        <f>IFERROR(__xludf.DUMMYFUNCTION("""COMPUTED_VALUE"""),45546.66666666667)</f>
        <v>45546.66667</v>
      </c>
      <c r="E176" s="1">
        <f>IFERROR(__xludf.DUMMYFUNCTION("""COMPUTED_VALUE"""),924.36)</f>
        <v>924.36</v>
      </c>
      <c r="G176" s="2">
        <f>IFERROR(__xludf.DUMMYFUNCTION("""COMPUTED_VALUE"""),45546.66666666667)</f>
        <v>45546.66667</v>
      </c>
      <c r="H176" s="1">
        <f>IFERROR(__xludf.DUMMYFUNCTION("""COMPUTED_VALUE"""),883.04)</f>
        <v>883.04</v>
      </c>
      <c r="J176" s="2">
        <f>IFERROR(__xludf.DUMMYFUNCTION("""COMPUTED_VALUE"""),45546.66666666667)</f>
        <v>45546.66667</v>
      </c>
      <c r="K176" s="1">
        <f>IFERROR(__xludf.DUMMYFUNCTION("""COMPUTED_VALUE"""),923.52)</f>
        <v>923.52</v>
      </c>
      <c r="M176" s="2">
        <f>IFERROR(__xludf.DUMMYFUNCTION("""COMPUTED_VALUE"""),45546.66666666667)</f>
        <v>45546.66667</v>
      </c>
      <c r="N176" s="1">
        <f>IFERROR(__xludf.DUMMYFUNCTION("""COMPUTED_VALUE"""),2.60535537E8)</f>
        <v>260535537</v>
      </c>
    </row>
    <row r="177">
      <c r="A177" s="2">
        <f>IFERROR(__xludf.DUMMYFUNCTION("""COMPUTED_VALUE"""),45547.66666666667)</f>
        <v>45547.66667</v>
      </c>
      <c r="B177" s="1">
        <f>IFERROR(__xludf.DUMMYFUNCTION("""COMPUTED_VALUE"""),913.35)</f>
        <v>913.35</v>
      </c>
      <c r="D177" s="2">
        <f>IFERROR(__xludf.DUMMYFUNCTION("""COMPUTED_VALUE"""),45547.66666666667)</f>
        <v>45547.66667</v>
      </c>
      <c r="E177" s="1">
        <f>IFERROR(__xludf.DUMMYFUNCTION("""COMPUTED_VALUE"""),936.05)</f>
        <v>936.05</v>
      </c>
      <c r="G177" s="2">
        <f>IFERROR(__xludf.DUMMYFUNCTION("""COMPUTED_VALUE"""),45547.66666666667)</f>
        <v>45547.66667</v>
      </c>
      <c r="H177" s="1">
        <f>IFERROR(__xludf.DUMMYFUNCTION("""COMPUTED_VALUE"""),910.06)</f>
        <v>910.06</v>
      </c>
      <c r="J177" s="2">
        <f>IFERROR(__xludf.DUMMYFUNCTION("""COMPUTED_VALUE"""),45547.66666666667)</f>
        <v>45547.66667</v>
      </c>
      <c r="K177" s="1">
        <f>IFERROR(__xludf.DUMMYFUNCTION("""COMPUTED_VALUE"""),931.95)</f>
        <v>931.95</v>
      </c>
      <c r="M177" s="2">
        <f>IFERROR(__xludf.DUMMYFUNCTION("""COMPUTED_VALUE"""),45547.66666666667)</f>
        <v>45547.66667</v>
      </c>
      <c r="N177" s="1">
        <f>IFERROR(__xludf.DUMMYFUNCTION("""COMPUTED_VALUE"""),2.02714713E8)</f>
        <v>202714713</v>
      </c>
    </row>
    <row r="178">
      <c r="A178" s="2">
        <f>IFERROR(__xludf.DUMMYFUNCTION("""COMPUTED_VALUE"""),45548.66666666667)</f>
        <v>45548.66667</v>
      </c>
      <c r="B178" s="1">
        <f>IFERROR(__xludf.DUMMYFUNCTION("""COMPUTED_VALUE"""),927.92)</f>
        <v>927.92</v>
      </c>
      <c r="D178" s="2">
        <f>IFERROR(__xludf.DUMMYFUNCTION("""COMPUTED_VALUE"""),45548.66666666667)</f>
        <v>45548.66667</v>
      </c>
      <c r="E178" s="1">
        <f>IFERROR(__xludf.DUMMYFUNCTION("""COMPUTED_VALUE"""),944.04)</f>
        <v>944.04</v>
      </c>
      <c r="G178" s="2">
        <f>IFERROR(__xludf.DUMMYFUNCTION("""COMPUTED_VALUE"""),45548.66666666667)</f>
        <v>45548.66667</v>
      </c>
      <c r="H178" s="1">
        <f>IFERROR(__xludf.DUMMYFUNCTION("""COMPUTED_VALUE"""),922.96)</f>
        <v>922.96</v>
      </c>
      <c r="J178" s="2">
        <f>IFERROR(__xludf.DUMMYFUNCTION("""COMPUTED_VALUE"""),45548.66666666667)</f>
        <v>45548.66667</v>
      </c>
      <c r="K178" s="1">
        <f>IFERROR(__xludf.DUMMYFUNCTION("""COMPUTED_VALUE"""),935.7)</f>
        <v>935.7</v>
      </c>
      <c r="M178" s="2">
        <f>IFERROR(__xludf.DUMMYFUNCTION("""COMPUTED_VALUE"""),45548.66666666667)</f>
        <v>45548.66667</v>
      </c>
      <c r="N178" s="1">
        <f>IFERROR(__xludf.DUMMYFUNCTION("""COMPUTED_VALUE"""),1.7654999E8)</f>
        <v>176549990</v>
      </c>
    </row>
    <row r="179">
      <c r="A179" s="2">
        <f>IFERROR(__xludf.DUMMYFUNCTION("""COMPUTED_VALUE"""),45551.66666666667)</f>
        <v>45551.66667</v>
      </c>
      <c r="B179" s="1">
        <f>IFERROR(__xludf.DUMMYFUNCTION("""COMPUTED_VALUE"""),933.01)</f>
        <v>933.01</v>
      </c>
      <c r="D179" s="2">
        <f>IFERROR(__xludf.DUMMYFUNCTION("""COMPUTED_VALUE"""),45551.66666666667)</f>
        <v>45551.66667</v>
      </c>
      <c r="E179" s="1">
        <f>IFERROR(__xludf.DUMMYFUNCTION("""COMPUTED_VALUE"""),935.51)</f>
        <v>935.51</v>
      </c>
      <c r="G179" s="2">
        <f>IFERROR(__xludf.DUMMYFUNCTION("""COMPUTED_VALUE"""),45551.66666666667)</f>
        <v>45551.66667</v>
      </c>
      <c r="H179" s="1">
        <f>IFERROR(__xludf.DUMMYFUNCTION("""COMPUTED_VALUE"""),916.35)</f>
        <v>916.35</v>
      </c>
      <c r="J179" s="2">
        <f>IFERROR(__xludf.DUMMYFUNCTION("""COMPUTED_VALUE"""),45551.66666666667)</f>
        <v>45551.66667</v>
      </c>
      <c r="K179" s="1">
        <f>IFERROR(__xludf.DUMMYFUNCTION("""COMPUTED_VALUE"""),925.26)</f>
        <v>925.26</v>
      </c>
      <c r="M179" s="2">
        <f>IFERROR(__xludf.DUMMYFUNCTION("""COMPUTED_VALUE"""),45551.66666666667)</f>
        <v>45551.66667</v>
      </c>
      <c r="N179" s="1">
        <f>IFERROR(__xludf.DUMMYFUNCTION("""COMPUTED_VALUE"""),1.6037123E8)</f>
        <v>160371230</v>
      </c>
    </row>
    <row r="180">
      <c r="A180" s="2">
        <f>IFERROR(__xludf.DUMMYFUNCTION("""COMPUTED_VALUE"""),45552.66666666667)</f>
        <v>45552.66667</v>
      </c>
      <c r="B180" s="1">
        <f>IFERROR(__xludf.DUMMYFUNCTION("""COMPUTED_VALUE"""),935.91)</f>
        <v>935.91</v>
      </c>
      <c r="D180" s="2">
        <f>IFERROR(__xludf.DUMMYFUNCTION("""COMPUTED_VALUE"""),45552.66666666667)</f>
        <v>45552.66667</v>
      </c>
      <c r="E180" s="1">
        <f>IFERROR(__xludf.DUMMYFUNCTION("""COMPUTED_VALUE"""),953.89)</f>
        <v>953.89</v>
      </c>
      <c r="G180" s="2">
        <f>IFERROR(__xludf.DUMMYFUNCTION("""COMPUTED_VALUE"""),45552.66666666667)</f>
        <v>45552.66667</v>
      </c>
      <c r="H180" s="1">
        <f>IFERROR(__xludf.DUMMYFUNCTION("""COMPUTED_VALUE"""),927.23)</f>
        <v>927.23</v>
      </c>
      <c r="J180" s="2">
        <f>IFERROR(__xludf.DUMMYFUNCTION("""COMPUTED_VALUE"""),45552.66666666667)</f>
        <v>45552.66667</v>
      </c>
      <c r="K180" s="1">
        <f>IFERROR(__xludf.DUMMYFUNCTION("""COMPUTED_VALUE"""),931.52)</f>
        <v>931.52</v>
      </c>
      <c r="M180" s="2">
        <f>IFERROR(__xludf.DUMMYFUNCTION("""COMPUTED_VALUE"""),45552.66666666667)</f>
        <v>45552.66667</v>
      </c>
      <c r="N180" s="1">
        <f>IFERROR(__xludf.DUMMYFUNCTION("""COMPUTED_VALUE"""),1.98330959E8)</f>
        <v>198330959</v>
      </c>
    </row>
    <row r="181">
      <c r="A181" s="2">
        <f>IFERROR(__xludf.DUMMYFUNCTION("""COMPUTED_VALUE"""),45553.66666666667)</f>
        <v>45553.66667</v>
      </c>
      <c r="B181" s="1">
        <f>IFERROR(__xludf.DUMMYFUNCTION("""COMPUTED_VALUE"""),939.87)</f>
        <v>939.87</v>
      </c>
      <c r="D181" s="2">
        <f>IFERROR(__xludf.DUMMYFUNCTION("""COMPUTED_VALUE"""),45553.66666666667)</f>
        <v>45553.66667</v>
      </c>
      <c r="E181" s="1">
        <f>IFERROR(__xludf.DUMMYFUNCTION("""COMPUTED_VALUE"""),961.59)</f>
        <v>961.59</v>
      </c>
      <c r="G181" s="2">
        <f>IFERROR(__xludf.DUMMYFUNCTION("""COMPUTED_VALUE"""),45553.66666666667)</f>
        <v>45553.66667</v>
      </c>
      <c r="H181" s="1">
        <f>IFERROR(__xludf.DUMMYFUNCTION("""COMPUTED_VALUE"""),929.54)</f>
        <v>929.54</v>
      </c>
      <c r="J181" s="2">
        <f>IFERROR(__xludf.DUMMYFUNCTION("""COMPUTED_VALUE"""),45553.66666666667)</f>
        <v>45553.66667</v>
      </c>
      <c r="K181" s="1">
        <f>IFERROR(__xludf.DUMMYFUNCTION("""COMPUTED_VALUE"""),930.45)</f>
        <v>930.45</v>
      </c>
      <c r="M181" s="2">
        <f>IFERROR(__xludf.DUMMYFUNCTION("""COMPUTED_VALUE"""),45553.66666666667)</f>
        <v>45553.66667</v>
      </c>
      <c r="N181" s="1">
        <f>IFERROR(__xludf.DUMMYFUNCTION("""COMPUTED_VALUE"""),2.39577351E8)</f>
        <v>239577351</v>
      </c>
    </row>
    <row r="182">
      <c r="A182" s="2">
        <f>IFERROR(__xludf.DUMMYFUNCTION("""COMPUTED_VALUE"""),45554.66666666667)</f>
        <v>45554.66667</v>
      </c>
      <c r="B182" s="1">
        <f>IFERROR(__xludf.DUMMYFUNCTION("""COMPUTED_VALUE"""),956.51)</f>
        <v>956.51</v>
      </c>
      <c r="D182" s="2">
        <f>IFERROR(__xludf.DUMMYFUNCTION("""COMPUTED_VALUE"""),45554.66666666667)</f>
        <v>45554.66667</v>
      </c>
      <c r="E182" s="1">
        <f>IFERROR(__xludf.DUMMYFUNCTION("""COMPUTED_VALUE"""),987.44)</f>
        <v>987.44</v>
      </c>
      <c r="G182" s="2">
        <f>IFERROR(__xludf.DUMMYFUNCTION("""COMPUTED_VALUE"""),45554.66666666667)</f>
        <v>45554.66667</v>
      </c>
      <c r="H182" s="1">
        <f>IFERROR(__xludf.DUMMYFUNCTION("""COMPUTED_VALUE"""),950.65)</f>
        <v>950.65</v>
      </c>
      <c r="J182" s="2">
        <f>IFERROR(__xludf.DUMMYFUNCTION("""COMPUTED_VALUE"""),45554.66666666667)</f>
        <v>45554.66667</v>
      </c>
      <c r="K182" s="1">
        <f>IFERROR(__xludf.DUMMYFUNCTION("""COMPUTED_VALUE"""),984.72)</f>
        <v>984.72</v>
      </c>
      <c r="M182" s="2">
        <f>IFERROR(__xludf.DUMMYFUNCTION("""COMPUTED_VALUE"""),45554.66666666667)</f>
        <v>45554.66667</v>
      </c>
      <c r="N182" s="1">
        <f>IFERROR(__xludf.DUMMYFUNCTION("""COMPUTED_VALUE"""),2.67138267E8)</f>
        <v>267138267</v>
      </c>
    </row>
    <row r="183">
      <c r="A183" s="2">
        <f>IFERROR(__xludf.DUMMYFUNCTION("""COMPUTED_VALUE"""),45555.66666666667)</f>
        <v>45555.66667</v>
      </c>
      <c r="B183" s="1">
        <f>IFERROR(__xludf.DUMMYFUNCTION("""COMPUTED_VALUE"""),976.73)</f>
        <v>976.73</v>
      </c>
      <c r="D183" s="2">
        <f>IFERROR(__xludf.DUMMYFUNCTION("""COMPUTED_VALUE"""),45555.66666666667)</f>
        <v>45555.66667</v>
      </c>
      <c r="E183" s="1">
        <f>IFERROR(__xludf.DUMMYFUNCTION("""COMPUTED_VALUE"""),982.84)</f>
        <v>982.84</v>
      </c>
      <c r="G183" s="2">
        <f>IFERROR(__xludf.DUMMYFUNCTION("""COMPUTED_VALUE"""),45555.66666666667)</f>
        <v>45555.66667</v>
      </c>
      <c r="H183" s="1">
        <f>IFERROR(__xludf.DUMMYFUNCTION("""COMPUTED_VALUE"""),955.71)</f>
        <v>955.71</v>
      </c>
      <c r="J183" s="2">
        <f>IFERROR(__xludf.DUMMYFUNCTION("""COMPUTED_VALUE"""),45555.66666666667)</f>
        <v>45555.66667</v>
      </c>
      <c r="K183" s="1">
        <f>IFERROR(__xludf.DUMMYFUNCTION("""COMPUTED_VALUE"""),964.11)</f>
        <v>964.11</v>
      </c>
      <c r="M183" s="2">
        <f>IFERROR(__xludf.DUMMYFUNCTION("""COMPUTED_VALUE"""),45555.66666666667)</f>
        <v>45555.66667</v>
      </c>
      <c r="N183" s="1">
        <f>IFERROR(__xludf.DUMMYFUNCTION("""COMPUTED_VALUE"""),3.73168554E8)</f>
        <v>373168554</v>
      </c>
    </row>
    <row r="184">
      <c r="A184" s="2">
        <f>IFERROR(__xludf.DUMMYFUNCTION("""COMPUTED_VALUE"""),45558.66666666667)</f>
        <v>45558.66667</v>
      </c>
      <c r="B184" s="1">
        <f>IFERROR(__xludf.DUMMYFUNCTION("""COMPUTED_VALUE"""),977.05)</f>
        <v>977.05</v>
      </c>
      <c r="D184" s="2">
        <f>IFERROR(__xludf.DUMMYFUNCTION("""COMPUTED_VALUE"""),45558.66666666667)</f>
        <v>45558.66667</v>
      </c>
      <c r="E184" s="1">
        <f>IFERROR(__xludf.DUMMYFUNCTION("""COMPUTED_VALUE"""),1001.49)</f>
        <v>1001.49</v>
      </c>
      <c r="G184" s="2">
        <f>IFERROR(__xludf.DUMMYFUNCTION("""COMPUTED_VALUE"""),45558.66666666667)</f>
        <v>45558.66667</v>
      </c>
      <c r="H184" s="1">
        <f>IFERROR(__xludf.DUMMYFUNCTION("""COMPUTED_VALUE"""),974.3)</f>
        <v>974.3</v>
      </c>
      <c r="J184" s="2">
        <f>IFERROR(__xludf.DUMMYFUNCTION("""COMPUTED_VALUE"""),45558.66666666667)</f>
        <v>45558.66667</v>
      </c>
      <c r="K184" s="1">
        <f>IFERROR(__xludf.DUMMYFUNCTION("""COMPUTED_VALUE"""),1001.47)</f>
        <v>1001.47</v>
      </c>
      <c r="M184" s="2">
        <f>IFERROR(__xludf.DUMMYFUNCTION("""COMPUTED_VALUE"""),45558.66666666667)</f>
        <v>45558.66667</v>
      </c>
      <c r="N184" s="1">
        <f>IFERROR(__xludf.DUMMYFUNCTION("""COMPUTED_VALUE"""),2.24991381E8)</f>
        <v>224991381</v>
      </c>
    </row>
    <row r="185">
      <c r="A185" s="2">
        <f>IFERROR(__xludf.DUMMYFUNCTION("""COMPUTED_VALUE"""),45559.66666666667)</f>
        <v>45559.66667</v>
      </c>
      <c r="B185" s="1">
        <f>IFERROR(__xludf.DUMMYFUNCTION("""COMPUTED_VALUE"""),1015.99)</f>
        <v>1015.99</v>
      </c>
      <c r="D185" s="2">
        <f>IFERROR(__xludf.DUMMYFUNCTION("""COMPUTED_VALUE"""),45559.66666666667)</f>
        <v>45559.66667</v>
      </c>
      <c r="E185" s="1">
        <f>IFERROR(__xludf.DUMMYFUNCTION("""COMPUTED_VALUE"""),1025.1)</f>
        <v>1025.1</v>
      </c>
      <c r="G185" s="2">
        <f>IFERROR(__xludf.DUMMYFUNCTION("""COMPUTED_VALUE"""),45559.66666666667)</f>
        <v>45559.66667</v>
      </c>
      <c r="H185" s="1">
        <f>IFERROR(__xludf.DUMMYFUNCTION("""COMPUTED_VALUE"""),999.79)</f>
        <v>999.79</v>
      </c>
      <c r="J185" s="2">
        <f>IFERROR(__xludf.DUMMYFUNCTION("""COMPUTED_VALUE"""),45559.66666666667)</f>
        <v>45559.66667</v>
      </c>
      <c r="K185" s="1">
        <f>IFERROR(__xludf.DUMMYFUNCTION("""COMPUTED_VALUE"""),1016.27)</f>
        <v>1016.27</v>
      </c>
      <c r="M185" s="2">
        <f>IFERROR(__xludf.DUMMYFUNCTION("""COMPUTED_VALUE"""),45559.66666666667)</f>
        <v>45559.66667</v>
      </c>
      <c r="N185" s="1">
        <f>IFERROR(__xludf.DUMMYFUNCTION("""COMPUTED_VALUE"""),2.13157716E8)</f>
        <v>213157716</v>
      </c>
    </row>
    <row r="186">
      <c r="A186" s="2">
        <f>IFERROR(__xludf.DUMMYFUNCTION("""COMPUTED_VALUE"""),45560.66666666667)</f>
        <v>45560.66667</v>
      </c>
      <c r="B186" s="1">
        <f>IFERROR(__xludf.DUMMYFUNCTION("""COMPUTED_VALUE"""),1007.34)</f>
        <v>1007.34</v>
      </c>
      <c r="D186" s="2">
        <f>IFERROR(__xludf.DUMMYFUNCTION("""COMPUTED_VALUE"""),45560.66666666667)</f>
        <v>45560.66667</v>
      </c>
      <c r="E186" s="1">
        <f>IFERROR(__xludf.DUMMYFUNCTION("""COMPUTED_VALUE"""),1017.59)</f>
        <v>1017.59</v>
      </c>
      <c r="G186" s="2">
        <f>IFERROR(__xludf.DUMMYFUNCTION("""COMPUTED_VALUE"""),45560.66666666667)</f>
        <v>45560.66667</v>
      </c>
      <c r="H186" s="1">
        <f>IFERROR(__xludf.DUMMYFUNCTION("""COMPUTED_VALUE"""),1005.45)</f>
        <v>1005.45</v>
      </c>
      <c r="J186" s="2">
        <f>IFERROR(__xludf.DUMMYFUNCTION("""COMPUTED_VALUE"""),45560.66666666667)</f>
        <v>45560.66667</v>
      </c>
      <c r="K186" s="1">
        <f>IFERROR(__xludf.DUMMYFUNCTION("""COMPUTED_VALUE"""),1017.45)</f>
        <v>1017.45</v>
      </c>
      <c r="M186" s="2">
        <f>IFERROR(__xludf.DUMMYFUNCTION("""COMPUTED_VALUE"""),45560.66666666667)</f>
        <v>45560.66667</v>
      </c>
      <c r="N186" s="1">
        <f>IFERROR(__xludf.DUMMYFUNCTION("""COMPUTED_VALUE"""),2.5710802E8)</f>
        <v>257108020</v>
      </c>
    </row>
    <row r="187">
      <c r="A187" s="2">
        <f>IFERROR(__xludf.DUMMYFUNCTION("""COMPUTED_VALUE"""),45561.66666666667)</f>
        <v>45561.66667</v>
      </c>
      <c r="B187" s="1">
        <f>IFERROR(__xludf.DUMMYFUNCTION("""COMPUTED_VALUE"""),1030.86)</f>
        <v>1030.86</v>
      </c>
      <c r="D187" s="2">
        <f>IFERROR(__xludf.DUMMYFUNCTION("""COMPUTED_VALUE"""),45561.66666666667)</f>
        <v>45561.66667</v>
      </c>
      <c r="E187" s="1">
        <f>IFERROR(__xludf.DUMMYFUNCTION("""COMPUTED_VALUE"""),1035.57)</f>
        <v>1035.57</v>
      </c>
      <c r="G187" s="2">
        <f>IFERROR(__xludf.DUMMYFUNCTION("""COMPUTED_VALUE"""),45561.66666666667)</f>
        <v>45561.66667</v>
      </c>
      <c r="H187" s="1">
        <f>IFERROR(__xludf.DUMMYFUNCTION("""COMPUTED_VALUE"""),1003.48)</f>
        <v>1003.48</v>
      </c>
      <c r="J187" s="2">
        <f>IFERROR(__xludf.DUMMYFUNCTION("""COMPUTED_VALUE"""),45561.66666666667)</f>
        <v>45561.66667</v>
      </c>
      <c r="K187" s="1">
        <f>IFERROR(__xludf.DUMMYFUNCTION("""COMPUTED_VALUE"""),1012.33)</f>
        <v>1012.33</v>
      </c>
      <c r="M187" s="2">
        <f>IFERROR(__xludf.DUMMYFUNCTION("""COMPUTED_VALUE"""),45561.66666666667)</f>
        <v>45561.66667</v>
      </c>
      <c r="N187" s="1">
        <f>IFERROR(__xludf.DUMMYFUNCTION("""COMPUTED_VALUE"""),2.21939674E8)</f>
        <v>221939674</v>
      </c>
    </row>
    <row r="188">
      <c r="A188" s="2">
        <f>IFERROR(__xludf.DUMMYFUNCTION("""COMPUTED_VALUE"""),45562.66666666667)</f>
        <v>45562.66667</v>
      </c>
      <c r="B188" s="1">
        <f>IFERROR(__xludf.DUMMYFUNCTION("""COMPUTED_VALUE"""),1025.02)</f>
        <v>1025.02</v>
      </c>
      <c r="D188" s="2">
        <f>IFERROR(__xludf.DUMMYFUNCTION("""COMPUTED_VALUE"""),45562.66666666667)</f>
        <v>45562.66667</v>
      </c>
      <c r="E188" s="1">
        <f>IFERROR(__xludf.DUMMYFUNCTION("""COMPUTED_VALUE"""),1035.97)</f>
        <v>1035.97</v>
      </c>
      <c r="G188" s="2">
        <f>IFERROR(__xludf.DUMMYFUNCTION("""COMPUTED_VALUE"""),45562.66666666667)</f>
        <v>45562.66667</v>
      </c>
      <c r="H188" s="1">
        <f>IFERROR(__xludf.DUMMYFUNCTION("""COMPUTED_VALUE"""),1016.64)</f>
        <v>1016.64</v>
      </c>
      <c r="J188" s="2">
        <f>IFERROR(__xludf.DUMMYFUNCTION("""COMPUTED_VALUE"""),45562.66666666667)</f>
        <v>45562.66667</v>
      </c>
      <c r="K188" s="1">
        <f>IFERROR(__xludf.DUMMYFUNCTION("""COMPUTED_VALUE"""),1035.24)</f>
        <v>1035.24</v>
      </c>
      <c r="M188" s="2">
        <f>IFERROR(__xludf.DUMMYFUNCTION("""COMPUTED_VALUE"""),45562.66666666667)</f>
        <v>45562.66667</v>
      </c>
      <c r="N188" s="1">
        <f>IFERROR(__xludf.DUMMYFUNCTION("""COMPUTED_VALUE"""),2.23438608E8)</f>
        <v>223438608</v>
      </c>
    </row>
    <row r="189">
      <c r="A189" s="2">
        <f>IFERROR(__xludf.DUMMYFUNCTION("""COMPUTED_VALUE"""),45565.66666666667)</f>
        <v>45565.66667</v>
      </c>
      <c r="B189" s="1">
        <f>IFERROR(__xludf.DUMMYFUNCTION("""COMPUTED_VALUE"""),1026.45)</f>
        <v>1026.45</v>
      </c>
      <c r="D189" s="2">
        <f>IFERROR(__xludf.DUMMYFUNCTION("""COMPUTED_VALUE"""),45565.66666666667)</f>
        <v>45565.66667</v>
      </c>
      <c r="E189" s="1">
        <f>IFERROR(__xludf.DUMMYFUNCTION("""COMPUTED_VALUE"""),1044.58)</f>
        <v>1044.58</v>
      </c>
      <c r="G189" s="2">
        <f>IFERROR(__xludf.DUMMYFUNCTION("""COMPUTED_VALUE"""),45565.66666666667)</f>
        <v>45565.66667</v>
      </c>
      <c r="H189" s="1">
        <f>IFERROR(__xludf.DUMMYFUNCTION("""COMPUTED_VALUE"""),1014.47)</f>
        <v>1014.47</v>
      </c>
      <c r="J189" s="2">
        <f>IFERROR(__xludf.DUMMYFUNCTION("""COMPUTED_VALUE"""),45565.66666666667)</f>
        <v>45565.66667</v>
      </c>
      <c r="K189" s="1">
        <f>IFERROR(__xludf.DUMMYFUNCTION("""COMPUTED_VALUE"""),1033.51)</f>
        <v>1033.51</v>
      </c>
      <c r="M189" s="2">
        <f>IFERROR(__xludf.DUMMYFUNCTION("""COMPUTED_VALUE"""),45565.66666666667)</f>
        <v>45565.66667</v>
      </c>
      <c r="N189" s="1">
        <f>IFERROR(__xludf.DUMMYFUNCTION("""COMPUTED_VALUE"""),2.31450073E8)</f>
        <v>231450073</v>
      </c>
    </row>
    <row r="190">
      <c r="A190" s="2">
        <f>IFERROR(__xludf.DUMMYFUNCTION("""COMPUTED_VALUE"""),45566.66666666667)</f>
        <v>45566.66667</v>
      </c>
      <c r="B190" s="1">
        <f>IFERROR(__xludf.DUMMYFUNCTION("""COMPUTED_VALUE"""),1038.17)</f>
        <v>1038.17</v>
      </c>
      <c r="D190" s="2">
        <f>IFERROR(__xludf.DUMMYFUNCTION("""COMPUTED_VALUE"""),45566.66666666667)</f>
        <v>45566.66667</v>
      </c>
      <c r="E190" s="1">
        <f>IFERROR(__xludf.DUMMYFUNCTION("""COMPUTED_VALUE"""),1041.39)</f>
        <v>1041.39</v>
      </c>
      <c r="G190" s="2">
        <f>IFERROR(__xludf.DUMMYFUNCTION("""COMPUTED_VALUE"""),45566.66666666667)</f>
        <v>45566.66667</v>
      </c>
      <c r="H190" s="1">
        <f>IFERROR(__xludf.DUMMYFUNCTION("""COMPUTED_VALUE"""),990.1)</f>
        <v>990.1</v>
      </c>
      <c r="J190" s="2">
        <f>IFERROR(__xludf.DUMMYFUNCTION("""COMPUTED_VALUE"""),45566.66666666667)</f>
        <v>45566.66667</v>
      </c>
      <c r="K190" s="1">
        <f>IFERROR(__xludf.DUMMYFUNCTION("""COMPUTED_VALUE"""),1021.26)</f>
        <v>1021.26</v>
      </c>
      <c r="M190" s="2">
        <f>IFERROR(__xludf.DUMMYFUNCTION("""COMPUTED_VALUE"""),45566.66666666667)</f>
        <v>45566.66667</v>
      </c>
      <c r="N190" s="1">
        <f>IFERROR(__xludf.DUMMYFUNCTION("""COMPUTED_VALUE"""),2.83892632E8)</f>
        <v>283892632</v>
      </c>
    </row>
    <row r="191">
      <c r="A191" s="2">
        <f>IFERROR(__xludf.DUMMYFUNCTION("""COMPUTED_VALUE"""),45567.66666666667)</f>
        <v>45567.66667</v>
      </c>
      <c r="B191" s="1">
        <f>IFERROR(__xludf.DUMMYFUNCTION("""COMPUTED_VALUE"""),987.52)</f>
        <v>987.52</v>
      </c>
      <c r="D191" s="2">
        <f>IFERROR(__xludf.DUMMYFUNCTION("""COMPUTED_VALUE"""),45567.66666666667)</f>
        <v>45567.66667</v>
      </c>
      <c r="E191" s="1">
        <f>IFERROR(__xludf.DUMMYFUNCTION("""COMPUTED_VALUE"""),998.87)</f>
        <v>998.87</v>
      </c>
      <c r="G191" s="2">
        <f>IFERROR(__xludf.DUMMYFUNCTION("""COMPUTED_VALUE"""),45567.66666666667)</f>
        <v>45567.66667</v>
      </c>
      <c r="H191" s="1">
        <f>IFERROR(__xludf.DUMMYFUNCTION("""COMPUTED_VALUE"""),967.92)</f>
        <v>967.92</v>
      </c>
      <c r="J191" s="2">
        <f>IFERROR(__xludf.DUMMYFUNCTION("""COMPUTED_VALUE"""),45567.66666666667)</f>
        <v>45567.66667</v>
      </c>
      <c r="K191" s="1">
        <f>IFERROR(__xludf.DUMMYFUNCTION("""COMPUTED_VALUE"""),991.17)</f>
        <v>991.17</v>
      </c>
      <c r="M191" s="2">
        <f>IFERROR(__xludf.DUMMYFUNCTION("""COMPUTED_VALUE"""),45567.66666666667)</f>
        <v>45567.66667</v>
      </c>
      <c r="N191" s="1">
        <f>IFERROR(__xludf.DUMMYFUNCTION("""COMPUTED_VALUE"""),2.32069317E8)</f>
        <v>232069317</v>
      </c>
    </row>
    <row r="192">
      <c r="A192" s="2">
        <f>IFERROR(__xludf.DUMMYFUNCTION("""COMPUTED_VALUE"""),45568.66666666667)</f>
        <v>45568.66667</v>
      </c>
      <c r="B192" s="1">
        <f>IFERROR(__xludf.DUMMYFUNCTION("""COMPUTED_VALUE"""),975.42)</f>
        <v>975.42</v>
      </c>
      <c r="D192" s="2">
        <f>IFERROR(__xludf.DUMMYFUNCTION("""COMPUTED_VALUE"""),45568.66666666667)</f>
        <v>45568.66667</v>
      </c>
      <c r="E192" s="1">
        <f>IFERROR(__xludf.DUMMYFUNCTION("""COMPUTED_VALUE"""),990.82)</f>
        <v>990.82</v>
      </c>
      <c r="G192" s="2">
        <f>IFERROR(__xludf.DUMMYFUNCTION("""COMPUTED_VALUE"""),45568.66666666667)</f>
        <v>45568.66667</v>
      </c>
      <c r="H192" s="1">
        <f>IFERROR(__xludf.DUMMYFUNCTION("""COMPUTED_VALUE"""),953.96)</f>
        <v>953.96</v>
      </c>
      <c r="J192" s="2">
        <f>IFERROR(__xludf.DUMMYFUNCTION("""COMPUTED_VALUE"""),45568.66666666667)</f>
        <v>45568.66667</v>
      </c>
      <c r="K192" s="1">
        <f>IFERROR(__xludf.DUMMYFUNCTION("""COMPUTED_VALUE"""),963.49)</f>
        <v>963.49</v>
      </c>
      <c r="M192" s="2">
        <f>IFERROR(__xludf.DUMMYFUNCTION("""COMPUTED_VALUE"""),45568.66666666667)</f>
        <v>45568.66667</v>
      </c>
      <c r="N192" s="1">
        <f>IFERROR(__xludf.DUMMYFUNCTION("""COMPUTED_VALUE"""),1.98074827E8)</f>
        <v>198074827</v>
      </c>
    </row>
    <row r="193">
      <c r="A193" s="2">
        <f>IFERROR(__xludf.DUMMYFUNCTION("""COMPUTED_VALUE"""),45569.66666666667)</f>
        <v>45569.66667</v>
      </c>
      <c r="B193" s="1">
        <f>IFERROR(__xludf.DUMMYFUNCTION("""COMPUTED_VALUE"""),984.21)</f>
        <v>984.21</v>
      </c>
      <c r="D193" s="2">
        <f>IFERROR(__xludf.DUMMYFUNCTION("""COMPUTED_VALUE"""),45569.66666666667)</f>
        <v>45569.66667</v>
      </c>
      <c r="E193" s="1">
        <f>IFERROR(__xludf.DUMMYFUNCTION("""COMPUTED_VALUE"""),997.85)</f>
        <v>997.85</v>
      </c>
      <c r="G193" s="2">
        <f>IFERROR(__xludf.DUMMYFUNCTION("""COMPUTED_VALUE"""),45569.66666666667)</f>
        <v>45569.66667</v>
      </c>
      <c r="H193" s="1">
        <f>IFERROR(__xludf.DUMMYFUNCTION("""COMPUTED_VALUE"""),977.61)</f>
        <v>977.61</v>
      </c>
      <c r="J193" s="2">
        <f>IFERROR(__xludf.DUMMYFUNCTION("""COMPUTED_VALUE"""),45569.66666666667)</f>
        <v>45569.66667</v>
      </c>
      <c r="K193" s="1">
        <f>IFERROR(__xludf.DUMMYFUNCTION("""COMPUTED_VALUE"""),995.12)</f>
        <v>995.12</v>
      </c>
      <c r="M193" s="2">
        <f>IFERROR(__xludf.DUMMYFUNCTION("""COMPUTED_VALUE"""),45569.66666666667)</f>
        <v>45569.66667</v>
      </c>
      <c r="N193" s="1">
        <f>IFERROR(__xludf.DUMMYFUNCTION("""COMPUTED_VALUE"""),2.64034546E8)</f>
        <v>264034546</v>
      </c>
    </row>
    <row r="194">
      <c r="A194" s="2">
        <f>IFERROR(__xludf.DUMMYFUNCTION("""COMPUTED_VALUE"""),45572.66666666667)</f>
        <v>45572.66667</v>
      </c>
      <c r="B194" s="1">
        <f>IFERROR(__xludf.DUMMYFUNCTION("""COMPUTED_VALUE"""),990.44)</f>
        <v>990.44</v>
      </c>
      <c r="D194" s="2">
        <f>IFERROR(__xludf.DUMMYFUNCTION("""COMPUTED_VALUE"""),45572.66666666667)</f>
        <v>45572.66667</v>
      </c>
      <c r="E194" s="1">
        <f>IFERROR(__xludf.DUMMYFUNCTION("""COMPUTED_VALUE"""),992.43)</f>
        <v>992.43</v>
      </c>
      <c r="G194" s="2">
        <f>IFERROR(__xludf.DUMMYFUNCTION("""COMPUTED_VALUE"""),45572.66666666667)</f>
        <v>45572.66667</v>
      </c>
      <c r="H194" s="1">
        <f>IFERROR(__xludf.DUMMYFUNCTION("""COMPUTED_VALUE"""),964.86)</f>
        <v>964.86</v>
      </c>
      <c r="J194" s="2">
        <f>IFERROR(__xludf.DUMMYFUNCTION("""COMPUTED_VALUE"""),45572.66666666667)</f>
        <v>45572.66667</v>
      </c>
      <c r="K194" s="1">
        <f>IFERROR(__xludf.DUMMYFUNCTION("""COMPUTED_VALUE"""),965.28)</f>
        <v>965.28</v>
      </c>
      <c r="M194" s="2">
        <f>IFERROR(__xludf.DUMMYFUNCTION("""COMPUTED_VALUE"""),45572.66666666667)</f>
        <v>45572.66667</v>
      </c>
      <c r="N194" s="1">
        <f>IFERROR(__xludf.DUMMYFUNCTION("""COMPUTED_VALUE"""),1.88638699E8)</f>
        <v>188638699</v>
      </c>
    </row>
    <row r="195">
      <c r="A195" s="2">
        <f>IFERROR(__xludf.DUMMYFUNCTION("""COMPUTED_VALUE"""),45573.66666666667)</f>
        <v>45573.66667</v>
      </c>
      <c r="B195" s="1">
        <f>IFERROR(__xludf.DUMMYFUNCTION("""COMPUTED_VALUE"""),974.86)</f>
        <v>974.86</v>
      </c>
      <c r="D195" s="2">
        <f>IFERROR(__xludf.DUMMYFUNCTION("""COMPUTED_VALUE"""),45573.66666666667)</f>
        <v>45573.66667</v>
      </c>
      <c r="E195" s="1">
        <f>IFERROR(__xludf.DUMMYFUNCTION("""COMPUTED_VALUE"""),982.1)</f>
        <v>982.1</v>
      </c>
      <c r="G195" s="2">
        <f>IFERROR(__xludf.DUMMYFUNCTION("""COMPUTED_VALUE"""),45573.66666666667)</f>
        <v>45573.66667</v>
      </c>
      <c r="H195" s="1">
        <f>IFERROR(__xludf.DUMMYFUNCTION("""COMPUTED_VALUE"""),963.59)</f>
        <v>963.59</v>
      </c>
      <c r="J195" s="2">
        <f>IFERROR(__xludf.DUMMYFUNCTION("""COMPUTED_VALUE"""),45573.66666666667)</f>
        <v>45573.66667</v>
      </c>
      <c r="K195" s="1">
        <f>IFERROR(__xludf.DUMMYFUNCTION("""COMPUTED_VALUE"""),976.27)</f>
        <v>976.27</v>
      </c>
      <c r="M195" s="2">
        <f>IFERROR(__xludf.DUMMYFUNCTION("""COMPUTED_VALUE"""),45573.66666666667)</f>
        <v>45573.66667</v>
      </c>
      <c r="N195" s="1">
        <f>IFERROR(__xludf.DUMMYFUNCTION("""COMPUTED_VALUE"""),1.80383004E8)</f>
        <v>180383004</v>
      </c>
    </row>
    <row r="196">
      <c r="A196" s="2">
        <f>IFERROR(__xludf.DUMMYFUNCTION("""COMPUTED_VALUE"""),45574.66666666667)</f>
        <v>45574.66667</v>
      </c>
      <c r="B196" s="1">
        <f>IFERROR(__xludf.DUMMYFUNCTION("""COMPUTED_VALUE"""),973.83)</f>
        <v>973.83</v>
      </c>
      <c r="D196" s="2">
        <f>IFERROR(__xludf.DUMMYFUNCTION("""COMPUTED_VALUE"""),45574.66666666667)</f>
        <v>45574.66667</v>
      </c>
      <c r="E196" s="1">
        <f>IFERROR(__xludf.DUMMYFUNCTION("""COMPUTED_VALUE"""),987.4)</f>
        <v>987.4</v>
      </c>
      <c r="G196" s="2">
        <f>IFERROR(__xludf.DUMMYFUNCTION("""COMPUTED_VALUE"""),45574.66666666667)</f>
        <v>45574.66667</v>
      </c>
      <c r="H196" s="1">
        <f>IFERROR(__xludf.DUMMYFUNCTION("""COMPUTED_VALUE"""),960.57)</f>
        <v>960.57</v>
      </c>
      <c r="J196" s="2">
        <f>IFERROR(__xludf.DUMMYFUNCTION("""COMPUTED_VALUE"""),45574.66666666667)</f>
        <v>45574.66667</v>
      </c>
      <c r="K196" s="1">
        <f>IFERROR(__xludf.DUMMYFUNCTION("""COMPUTED_VALUE"""),969.19)</f>
        <v>969.19</v>
      </c>
      <c r="M196" s="2">
        <f>IFERROR(__xludf.DUMMYFUNCTION("""COMPUTED_VALUE"""),45574.66666666667)</f>
        <v>45574.66667</v>
      </c>
      <c r="N196" s="1">
        <f>IFERROR(__xludf.DUMMYFUNCTION("""COMPUTED_VALUE"""),1.91886586E8)</f>
        <v>191886586</v>
      </c>
    </row>
    <row r="197">
      <c r="A197" s="2">
        <f>IFERROR(__xludf.DUMMYFUNCTION("""COMPUTED_VALUE"""),45575.66666666667)</f>
        <v>45575.66667</v>
      </c>
      <c r="B197" s="1">
        <f>IFERROR(__xludf.DUMMYFUNCTION("""COMPUTED_VALUE"""),971.01)</f>
        <v>971.01</v>
      </c>
      <c r="D197" s="2">
        <f>IFERROR(__xludf.DUMMYFUNCTION("""COMPUTED_VALUE"""),45575.66666666667)</f>
        <v>45575.66667</v>
      </c>
      <c r="E197" s="1">
        <f>IFERROR(__xludf.DUMMYFUNCTION("""COMPUTED_VALUE"""),973.97)</f>
        <v>973.97</v>
      </c>
      <c r="G197" s="2">
        <f>IFERROR(__xludf.DUMMYFUNCTION("""COMPUTED_VALUE"""),45575.66666666667)</f>
        <v>45575.66667</v>
      </c>
      <c r="H197" s="1">
        <f>IFERROR(__xludf.DUMMYFUNCTION("""COMPUTED_VALUE"""),941.24)</f>
        <v>941.24</v>
      </c>
      <c r="J197" s="2">
        <f>IFERROR(__xludf.DUMMYFUNCTION("""COMPUTED_VALUE"""),45575.66666666667)</f>
        <v>45575.66667</v>
      </c>
      <c r="K197" s="1">
        <f>IFERROR(__xludf.DUMMYFUNCTION("""COMPUTED_VALUE"""),961.32)</f>
        <v>961.32</v>
      </c>
      <c r="M197" s="2">
        <f>IFERROR(__xludf.DUMMYFUNCTION("""COMPUTED_VALUE"""),45575.66666666667)</f>
        <v>45575.66667</v>
      </c>
      <c r="N197" s="1">
        <f>IFERROR(__xludf.DUMMYFUNCTION("""COMPUTED_VALUE"""),1.82765858E8)</f>
        <v>182765858</v>
      </c>
    </row>
    <row r="198">
      <c r="A198" s="2">
        <f>IFERROR(__xludf.DUMMYFUNCTION("""COMPUTED_VALUE"""),45576.66666666667)</f>
        <v>45576.66667</v>
      </c>
      <c r="B198" s="1">
        <f>IFERROR(__xludf.DUMMYFUNCTION("""COMPUTED_VALUE"""),901.18)</f>
        <v>901.18</v>
      </c>
      <c r="D198" s="2">
        <f>IFERROR(__xludf.DUMMYFUNCTION("""COMPUTED_VALUE"""),45576.66666666667)</f>
        <v>45576.66667</v>
      </c>
      <c r="E198" s="1">
        <f>IFERROR(__xludf.DUMMYFUNCTION("""COMPUTED_VALUE"""),914.77)</f>
        <v>914.77</v>
      </c>
      <c r="G198" s="2">
        <f>IFERROR(__xludf.DUMMYFUNCTION("""COMPUTED_VALUE"""),45576.66666666667)</f>
        <v>45576.66667</v>
      </c>
      <c r="H198" s="1">
        <f>IFERROR(__xludf.DUMMYFUNCTION("""COMPUTED_VALUE"""),885.38)</f>
        <v>885.38</v>
      </c>
      <c r="J198" s="2">
        <f>IFERROR(__xludf.DUMMYFUNCTION("""COMPUTED_VALUE"""),45576.66666666667)</f>
        <v>45576.66667</v>
      </c>
      <c r="K198" s="1">
        <f>IFERROR(__xludf.DUMMYFUNCTION("""COMPUTED_VALUE"""),897.23)</f>
        <v>897.23</v>
      </c>
      <c r="M198" s="2">
        <f>IFERROR(__xludf.DUMMYFUNCTION("""COMPUTED_VALUE"""),45576.66666666667)</f>
        <v>45576.66667</v>
      </c>
      <c r="N198" s="1">
        <f>IFERROR(__xludf.DUMMYFUNCTION("""COMPUTED_VALUE"""),2.42148809E8)</f>
        <v>242148809</v>
      </c>
    </row>
    <row r="199">
      <c r="A199" s="2">
        <f>IFERROR(__xludf.DUMMYFUNCTION("""COMPUTED_VALUE"""),45579.66666666667)</f>
        <v>45579.66667</v>
      </c>
      <c r="B199" s="1">
        <f>IFERROR(__xludf.DUMMYFUNCTION("""COMPUTED_VALUE"""),904.12)</f>
        <v>904.12</v>
      </c>
      <c r="D199" s="2">
        <f>IFERROR(__xludf.DUMMYFUNCTION("""COMPUTED_VALUE"""),45579.66666666667)</f>
        <v>45579.66667</v>
      </c>
      <c r="E199" s="1">
        <f>IFERROR(__xludf.DUMMYFUNCTION("""COMPUTED_VALUE"""),909.65)</f>
        <v>909.65</v>
      </c>
      <c r="G199" s="2">
        <f>IFERROR(__xludf.DUMMYFUNCTION("""COMPUTED_VALUE"""),45579.66666666667)</f>
        <v>45579.66667</v>
      </c>
      <c r="H199" s="1">
        <f>IFERROR(__xludf.DUMMYFUNCTION("""COMPUTED_VALUE"""),884.69)</f>
        <v>884.69</v>
      </c>
      <c r="J199" s="2">
        <f>IFERROR(__xludf.DUMMYFUNCTION("""COMPUTED_VALUE"""),45579.66666666667)</f>
        <v>45579.66667</v>
      </c>
      <c r="K199" s="1">
        <f>IFERROR(__xludf.DUMMYFUNCTION("""COMPUTED_VALUE"""),903.71)</f>
        <v>903.71</v>
      </c>
      <c r="M199" s="2">
        <f>IFERROR(__xludf.DUMMYFUNCTION("""COMPUTED_VALUE"""),45579.66666666667)</f>
        <v>45579.66667</v>
      </c>
      <c r="N199" s="1">
        <f>IFERROR(__xludf.DUMMYFUNCTION("""COMPUTED_VALUE"""),1.8551396E8)</f>
        <v>185513960</v>
      </c>
    </row>
    <row r="200">
      <c r="A200" s="2">
        <f>IFERROR(__xludf.DUMMYFUNCTION("""COMPUTED_VALUE"""),45580.66666666667)</f>
        <v>45580.66667</v>
      </c>
      <c r="B200" s="1">
        <f>IFERROR(__xludf.DUMMYFUNCTION("""COMPUTED_VALUE"""),905.02)</f>
        <v>905.02</v>
      </c>
      <c r="D200" s="2">
        <f>IFERROR(__xludf.DUMMYFUNCTION("""COMPUTED_VALUE"""),45580.66666666667)</f>
        <v>45580.66667</v>
      </c>
      <c r="E200" s="1">
        <f>IFERROR(__xludf.DUMMYFUNCTION("""COMPUTED_VALUE"""),919.68)</f>
        <v>919.68</v>
      </c>
      <c r="G200" s="2">
        <f>IFERROR(__xludf.DUMMYFUNCTION("""COMPUTED_VALUE"""),45580.66666666667)</f>
        <v>45580.66667</v>
      </c>
      <c r="H200" s="1">
        <f>IFERROR(__xludf.DUMMYFUNCTION("""COMPUTED_VALUE"""),897.78)</f>
        <v>897.78</v>
      </c>
      <c r="J200" s="2">
        <f>IFERROR(__xludf.DUMMYFUNCTION("""COMPUTED_VALUE"""),45580.66666666667)</f>
        <v>45580.66667</v>
      </c>
      <c r="K200" s="1">
        <f>IFERROR(__xludf.DUMMYFUNCTION("""COMPUTED_VALUE"""),902.8)</f>
        <v>902.8</v>
      </c>
      <c r="M200" s="2">
        <f>IFERROR(__xludf.DUMMYFUNCTION("""COMPUTED_VALUE"""),45580.66666666667)</f>
        <v>45580.66667</v>
      </c>
      <c r="N200" s="1">
        <f>IFERROR(__xludf.DUMMYFUNCTION("""COMPUTED_VALUE"""),1.86644032E8)</f>
        <v>186644032</v>
      </c>
    </row>
    <row r="201">
      <c r="A201" s="2">
        <f>IFERROR(__xludf.DUMMYFUNCTION("""COMPUTED_VALUE"""),45581.66666666667)</f>
        <v>45581.66667</v>
      </c>
      <c r="B201" s="1">
        <f>IFERROR(__xludf.DUMMYFUNCTION("""COMPUTED_VALUE"""),910.26)</f>
        <v>910.26</v>
      </c>
      <c r="D201" s="2">
        <f>IFERROR(__xludf.DUMMYFUNCTION("""COMPUTED_VALUE"""),45581.66666666667)</f>
        <v>45581.66667</v>
      </c>
      <c r="E201" s="1">
        <f>IFERROR(__xludf.DUMMYFUNCTION("""COMPUTED_VALUE"""),915.46)</f>
        <v>915.46</v>
      </c>
      <c r="G201" s="2">
        <f>IFERROR(__xludf.DUMMYFUNCTION("""COMPUTED_VALUE"""),45581.66666666667)</f>
        <v>45581.66667</v>
      </c>
      <c r="H201" s="1">
        <f>IFERROR(__xludf.DUMMYFUNCTION("""COMPUTED_VALUE"""),903.76)</f>
        <v>903.76</v>
      </c>
      <c r="J201" s="2">
        <f>IFERROR(__xludf.DUMMYFUNCTION("""COMPUTED_VALUE"""),45581.66666666667)</f>
        <v>45581.66667</v>
      </c>
      <c r="K201" s="1">
        <f>IFERROR(__xludf.DUMMYFUNCTION("""COMPUTED_VALUE"""),911.63)</f>
        <v>911.63</v>
      </c>
      <c r="M201" s="2">
        <f>IFERROR(__xludf.DUMMYFUNCTION("""COMPUTED_VALUE"""),45581.66666666667)</f>
        <v>45581.66667</v>
      </c>
      <c r="N201" s="1">
        <f>IFERROR(__xludf.DUMMYFUNCTION("""COMPUTED_VALUE"""),1.72981605E8)</f>
        <v>172981605</v>
      </c>
    </row>
    <row r="202">
      <c r="A202" s="2">
        <f>IFERROR(__xludf.DUMMYFUNCTION("""COMPUTED_VALUE"""),45582.66666666667)</f>
        <v>45582.66667</v>
      </c>
      <c r="B202" s="1">
        <f>IFERROR(__xludf.DUMMYFUNCTION("""COMPUTED_VALUE"""),911.19)</f>
        <v>911.19</v>
      </c>
      <c r="D202" s="2">
        <f>IFERROR(__xludf.DUMMYFUNCTION("""COMPUTED_VALUE"""),45582.66666666667)</f>
        <v>45582.66667</v>
      </c>
      <c r="E202" s="1">
        <f>IFERROR(__xludf.DUMMYFUNCTION("""COMPUTED_VALUE"""),914.29)</f>
        <v>914.29</v>
      </c>
      <c r="G202" s="2">
        <f>IFERROR(__xludf.DUMMYFUNCTION("""COMPUTED_VALUE"""),45582.66666666667)</f>
        <v>45582.66667</v>
      </c>
      <c r="H202" s="1">
        <f>IFERROR(__xludf.DUMMYFUNCTION("""COMPUTED_VALUE"""),900.0)</f>
        <v>900</v>
      </c>
      <c r="J202" s="2">
        <f>IFERROR(__xludf.DUMMYFUNCTION("""COMPUTED_VALUE"""),45582.66666666667)</f>
        <v>45582.66667</v>
      </c>
      <c r="K202" s="1">
        <f>IFERROR(__xludf.DUMMYFUNCTION("""COMPUTED_VALUE"""),910.44)</f>
        <v>910.44</v>
      </c>
      <c r="M202" s="2">
        <f>IFERROR(__xludf.DUMMYFUNCTION("""COMPUTED_VALUE"""),45582.66666666667)</f>
        <v>45582.66667</v>
      </c>
      <c r="N202" s="1">
        <f>IFERROR(__xludf.DUMMYFUNCTION("""COMPUTED_VALUE"""),3.56263371E8)</f>
        <v>356263371</v>
      </c>
    </row>
    <row r="203">
      <c r="A203" s="2">
        <f>IFERROR(__xludf.DUMMYFUNCTION("""COMPUTED_VALUE"""),45583.66666666667)</f>
        <v>45583.66667</v>
      </c>
      <c r="B203" s="1">
        <f>IFERROR(__xludf.DUMMYFUNCTION("""COMPUTED_VALUE"""),911.8)</f>
        <v>911.8</v>
      </c>
      <c r="D203" s="2">
        <f>IFERROR(__xludf.DUMMYFUNCTION("""COMPUTED_VALUE"""),45583.66666666667)</f>
        <v>45583.66667</v>
      </c>
      <c r="E203" s="1">
        <f>IFERROR(__xludf.DUMMYFUNCTION("""COMPUTED_VALUE"""),915.96)</f>
        <v>915.96</v>
      </c>
      <c r="G203" s="2">
        <f>IFERROR(__xludf.DUMMYFUNCTION("""COMPUTED_VALUE"""),45583.66666666667)</f>
        <v>45583.66667</v>
      </c>
      <c r="H203" s="1">
        <f>IFERROR(__xludf.DUMMYFUNCTION("""COMPUTED_VALUE"""),907.5)</f>
        <v>907.5</v>
      </c>
      <c r="J203" s="2">
        <f>IFERROR(__xludf.DUMMYFUNCTION("""COMPUTED_VALUE"""),45583.66666666667)</f>
        <v>45583.66667</v>
      </c>
      <c r="K203" s="1">
        <f>IFERROR(__xludf.DUMMYFUNCTION("""COMPUTED_VALUE"""),910.91)</f>
        <v>910.91</v>
      </c>
      <c r="M203" s="2">
        <f>IFERROR(__xludf.DUMMYFUNCTION("""COMPUTED_VALUE"""),45583.66666666667)</f>
        <v>45583.66667</v>
      </c>
      <c r="N203" s="1">
        <f>IFERROR(__xludf.DUMMYFUNCTION("""COMPUTED_VALUE"""),1.97829849E8)</f>
        <v>197829849</v>
      </c>
    </row>
    <row r="204">
      <c r="A204" s="2">
        <f>IFERROR(__xludf.DUMMYFUNCTION("""COMPUTED_VALUE"""),45586.66666666667)</f>
        <v>45586.66667</v>
      </c>
      <c r="B204" s="1">
        <f>IFERROR(__xludf.DUMMYFUNCTION("""COMPUTED_VALUE"""),905.87)</f>
        <v>905.87</v>
      </c>
      <c r="D204" s="2">
        <f>IFERROR(__xludf.DUMMYFUNCTION("""COMPUTED_VALUE"""),45586.66666666667)</f>
        <v>45586.66667</v>
      </c>
      <c r="E204" s="1">
        <f>IFERROR(__xludf.DUMMYFUNCTION("""COMPUTED_VALUE"""),909.88)</f>
        <v>909.88</v>
      </c>
      <c r="G204" s="2">
        <f>IFERROR(__xludf.DUMMYFUNCTION("""COMPUTED_VALUE"""),45586.66666666667)</f>
        <v>45586.66667</v>
      </c>
      <c r="H204" s="1">
        <f>IFERROR(__xludf.DUMMYFUNCTION("""COMPUTED_VALUE"""),895.93)</f>
        <v>895.93</v>
      </c>
      <c r="J204" s="2">
        <f>IFERROR(__xludf.DUMMYFUNCTION("""COMPUTED_VALUE"""),45586.66666666667)</f>
        <v>45586.66667</v>
      </c>
      <c r="K204" s="1">
        <f>IFERROR(__xludf.DUMMYFUNCTION("""COMPUTED_VALUE"""),901.97)</f>
        <v>901.97</v>
      </c>
      <c r="M204" s="2">
        <f>IFERROR(__xludf.DUMMYFUNCTION("""COMPUTED_VALUE"""),45586.66666666667)</f>
        <v>45586.66667</v>
      </c>
      <c r="N204" s="1">
        <f>IFERROR(__xludf.DUMMYFUNCTION("""COMPUTED_VALUE"""),1.83708661E8)</f>
        <v>183708661</v>
      </c>
    </row>
    <row r="205">
      <c r="A205" s="2">
        <f>IFERROR(__xludf.DUMMYFUNCTION("""COMPUTED_VALUE"""),45587.66666666667)</f>
        <v>45587.66667</v>
      </c>
      <c r="B205" s="1">
        <f>IFERROR(__xludf.DUMMYFUNCTION("""COMPUTED_VALUE"""),894.99)</f>
        <v>894.99</v>
      </c>
      <c r="D205" s="2">
        <f>IFERROR(__xludf.DUMMYFUNCTION("""COMPUTED_VALUE"""),45587.66666666667)</f>
        <v>45587.66667</v>
      </c>
      <c r="E205" s="1">
        <f>IFERROR(__xludf.DUMMYFUNCTION("""COMPUTED_VALUE"""),902.81)</f>
        <v>902.81</v>
      </c>
      <c r="G205" s="2">
        <f>IFERROR(__xludf.DUMMYFUNCTION("""COMPUTED_VALUE"""),45587.66666666667)</f>
        <v>45587.66667</v>
      </c>
      <c r="H205" s="1">
        <f>IFERROR(__xludf.DUMMYFUNCTION("""COMPUTED_VALUE"""),892.13)</f>
        <v>892.13</v>
      </c>
      <c r="J205" s="2">
        <f>IFERROR(__xludf.DUMMYFUNCTION("""COMPUTED_VALUE"""),45587.66666666667)</f>
        <v>45587.66667</v>
      </c>
      <c r="K205" s="1">
        <f>IFERROR(__xludf.DUMMYFUNCTION("""COMPUTED_VALUE"""),901.7)</f>
        <v>901.7</v>
      </c>
      <c r="M205" s="2">
        <f>IFERROR(__xludf.DUMMYFUNCTION("""COMPUTED_VALUE"""),45587.66666666667)</f>
        <v>45587.66667</v>
      </c>
      <c r="N205" s="1">
        <f>IFERROR(__xludf.DUMMYFUNCTION("""COMPUTED_VALUE"""),2.27383212E8)</f>
        <v>227383212</v>
      </c>
    </row>
    <row r="206">
      <c r="A206" s="2">
        <f>IFERROR(__xludf.DUMMYFUNCTION("""COMPUTED_VALUE"""),45588.66666666667)</f>
        <v>45588.66667</v>
      </c>
      <c r="B206" s="1">
        <f>IFERROR(__xludf.DUMMYFUNCTION("""COMPUTED_VALUE"""),898.89)</f>
        <v>898.89</v>
      </c>
      <c r="D206" s="2">
        <f>IFERROR(__xludf.DUMMYFUNCTION("""COMPUTED_VALUE"""),45588.66666666667)</f>
        <v>45588.66667</v>
      </c>
      <c r="E206" s="1">
        <f>IFERROR(__xludf.DUMMYFUNCTION("""COMPUTED_VALUE"""),904.59)</f>
        <v>904.59</v>
      </c>
      <c r="G206" s="2">
        <f>IFERROR(__xludf.DUMMYFUNCTION("""COMPUTED_VALUE"""),45588.66666666667)</f>
        <v>45588.66667</v>
      </c>
      <c r="H206" s="1">
        <f>IFERROR(__xludf.DUMMYFUNCTION("""COMPUTED_VALUE"""),880.44)</f>
        <v>880.44</v>
      </c>
      <c r="J206" s="2">
        <f>IFERROR(__xludf.DUMMYFUNCTION("""COMPUTED_VALUE"""),45588.66666666667)</f>
        <v>45588.66667</v>
      </c>
      <c r="K206" s="1">
        <f>IFERROR(__xludf.DUMMYFUNCTION("""COMPUTED_VALUE"""),886.34)</f>
        <v>886.34</v>
      </c>
      <c r="M206" s="2">
        <f>IFERROR(__xludf.DUMMYFUNCTION("""COMPUTED_VALUE"""),45588.66666666667)</f>
        <v>45588.66667</v>
      </c>
      <c r="N206" s="1">
        <f>IFERROR(__xludf.DUMMYFUNCTION("""COMPUTED_VALUE"""),2.09183244E8)</f>
        <v>209183244</v>
      </c>
    </row>
    <row r="207">
      <c r="A207" s="2">
        <f>IFERROR(__xludf.DUMMYFUNCTION("""COMPUTED_VALUE"""),45589.66666666667)</f>
        <v>45589.66667</v>
      </c>
      <c r="B207" s="1">
        <f>IFERROR(__xludf.DUMMYFUNCTION("""COMPUTED_VALUE"""),985.91)</f>
        <v>985.91</v>
      </c>
      <c r="D207" s="2">
        <f>IFERROR(__xludf.DUMMYFUNCTION("""COMPUTED_VALUE"""),45589.66666666667)</f>
        <v>45589.66667</v>
      </c>
      <c r="E207" s="1">
        <f>IFERROR(__xludf.DUMMYFUNCTION("""COMPUTED_VALUE"""),1037.92)</f>
        <v>1037.92</v>
      </c>
      <c r="G207" s="2">
        <f>IFERROR(__xludf.DUMMYFUNCTION("""COMPUTED_VALUE"""),45589.66666666667)</f>
        <v>45589.66667</v>
      </c>
      <c r="H207" s="1">
        <f>IFERROR(__xludf.DUMMYFUNCTION("""COMPUTED_VALUE"""),982.02)</f>
        <v>982.02</v>
      </c>
      <c r="J207" s="2">
        <f>IFERROR(__xludf.DUMMYFUNCTION("""COMPUTED_VALUE"""),45589.66666666667)</f>
        <v>45589.66667</v>
      </c>
      <c r="K207" s="1">
        <f>IFERROR(__xludf.DUMMYFUNCTION("""COMPUTED_VALUE"""),1033.15)</f>
        <v>1033.15</v>
      </c>
      <c r="M207" s="2">
        <f>IFERROR(__xludf.DUMMYFUNCTION("""COMPUTED_VALUE"""),45589.66666666667)</f>
        <v>45589.66667</v>
      </c>
      <c r="N207" s="1">
        <f>IFERROR(__xludf.DUMMYFUNCTION("""COMPUTED_VALUE"""),3.56452474E8)</f>
        <v>356452474</v>
      </c>
    </row>
    <row r="208">
      <c r="A208" s="2">
        <f>IFERROR(__xludf.DUMMYFUNCTION("""COMPUTED_VALUE"""),45590.66666666667)</f>
        <v>45590.66667</v>
      </c>
      <c r="B208" s="1">
        <f>IFERROR(__xludf.DUMMYFUNCTION("""COMPUTED_VALUE"""),1018.78)</f>
        <v>1018.78</v>
      </c>
      <c r="D208" s="2">
        <f>IFERROR(__xludf.DUMMYFUNCTION("""COMPUTED_VALUE"""),45590.66666666667)</f>
        <v>45590.66667</v>
      </c>
      <c r="E208" s="1">
        <f>IFERROR(__xludf.DUMMYFUNCTION("""COMPUTED_VALUE"""),1062.31)</f>
        <v>1062.31</v>
      </c>
      <c r="G208" s="2">
        <f>IFERROR(__xludf.DUMMYFUNCTION("""COMPUTED_VALUE"""),45590.66666666667)</f>
        <v>45590.66667</v>
      </c>
      <c r="H208" s="1">
        <f>IFERROR(__xludf.DUMMYFUNCTION("""COMPUTED_VALUE"""),1018.78)</f>
        <v>1018.78</v>
      </c>
      <c r="J208" s="2">
        <f>IFERROR(__xludf.DUMMYFUNCTION("""COMPUTED_VALUE"""),45590.66666666667)</f>
        <v>45590.66667</v>
      </c>
      <c r="K208" s="1">
        <f>IFERROR(__xludf.DUMMYFUNCTION("""COMPUTED_VALUE"""),1060.06)</f>
        <v>1060.06</v>
      </c>
      <c r="M208" s="2">
        <f>IFERROR(__xludf.DUMMYFUNCTION("""COMPUTED_VALUE"""),45590.66666666667)</f>
        <v>45590.66667</v>
      </c>
      <c r="N208" s="1">
        <f>IFERROR(__xludf.DUMMYFUNCTION("""COMPUTED_VALUE"""),2.81159726E8)</f>
        <v>281159726</v>
      </c>
    </row>
    <row r="209">
      <c r="A209" s="2">
        <f>IFERROR(__xludf.DUMMYFUNCTION("""COMPUTED_VALUE"""),45593.66666666667)</f>
        <v>45593.66667</v>
      </c>
      <c r="B209" s="1">
        <f>IFERROR(__xludf.DUMMYFUNCTION("""COMPUTED_VALUE"""),1063.53)</f>
        <v>1063.53</v>
      </c>
      <c r="D209" s="2">
        <f>IFERROR(__xludf.DUMMYFUNCTION("""COMPUTED_VALUE"""),45593.66666666667)</f>
        <v>45593.66667</v>
      </c>
      <c r="E209" s="1">
        <f>IFERROR(__xludf.DUMMYFUNCTION("""COMPUTED_VALUE"""),1077.44)</f>
        <v>1077.44</v>
      </c>
      <c r="G209" s="2">
        <f>IFERROR(__xludf.DUMMYFUNCTION("""COMPUTED_VALUE"""),45593.66666666667)</f>
        <v>45593.66667</v>
      </c>
      <c r="H209" s="1">
        <f>IFERROR(__xludf.DUMMYFUNCTION("""COMPUTED_VALUE"""),1042.74)</f>
        <v>1042.74</v>
      </c>
      <c r="J209" s="2">
        <f>IFERROR(__xludf.DUMMYFUNCTION("""COMPUTED_VALUE"""),45593.66666666667)</f>
        <v>45593.66667</v>
      </c>
      <c r="K209" s="1">
        <f>IFERROR(__xludf.DUMMYFUNCTION("""COMPUTED_VALUE"""),1043.34)</f>
        <v>1043.34</v>
      </c>
      <c r="M209" s="2">
        <f>IFERROR(__xludf.DUMMYFUNCTION("""COMPUTED_VALUE"""),45593.66666666667)</f>
        <v>45593.66667</v>
      </c>
      <c r="N209" s="1">
        <f>IFERROR(__xludf.DUMMYFUNCTION("""COMPUTED_VALUE"""),3.09384271E8)</f>
        <v>309384271</v>
      </c>
    </row>
    <row r="210">
      <c r="A210" s="2">
        <f>IFERROR(__xludf.DUMMYFUNCTION("""COMPUTED_VALUE"""),45594.66666666667)</f>
        <v>45594.66667</v>
      </c>
      <c r="B210" s="1">
        <f>IFERROR(__xludf.DUMMYFUNCTION("""COMPUTED_VALUE"""),1043.95)</f>
        <v>1043.95</v>
      </c>
      <c r="D210" s="2">
        <f>IFERROR(__xludf.DUMMYFUNCTION("""COMPUTED_VALUE"""),45594.66666666667)</f>
        <v>45594.66667</v>
      </c>
      <c r="E210" s="1">
        <f>IFERROR(__xludf.DUMMYFUNCTION("""COMPUTED_VALUE"""),1044.94)</f>
        <v>1044.94</v>
      </c>
      <c r="G210" s="2">
        <f>IFERROR(__xludf.DUMMYFUNCTION("""COMPUTED_VALUE"""),45594.66666666667)</f>
        <v>45594.66667</v>
      </c>
      <c r="H210" s="1">
        <f>IFERROR(__xludf.DUMMYFUNCTION("""COMPUTED_VALUE"""),1014.19)</f>
        <v>1014.19</v>
      </c>
      <c r="J210" s="2">
        <f>IFERROR(__xludf.DUMMYFUNCTION("""COMPUTED_VALUE"""),45594.66666666667)</f>
        <v>45594.66667</v>
      </c>
      <c r="K210" s="1">
        <f>IFERROR(__xludf.DUMMYFUNCTION("""COMPUTED_VALUE"""),1027.08)</f>
        <v>1027.08</v>
      </c>
      <c r="M210" s="2">
        <f>IFERROR(__xludf.DUMMYFUNCTION("""COMPUTED_VALUE"""),45594.66666666667)</f>
        <v>45594.66667</v>
      </c>
      <c r="N210" s="1">
        <f>IFERROR(__xludf.DUMMYFUNCTION("""COMPUTED_VALUE"""),3.36783541E8)</f>
        <v>336783541</v>
      </c>
    </row>
    <row r="211">
      <c r="A211" s="2">
        <f>IFERROR(__xludf.DUMMYFUNCTION("""COMPUTED_VALUE"""),45595.66666666667)</f>
        <v>45595.66667</v>
      </c>
      <c r="B211" s="1">
        <f>IFERROR(__xludf.DUMMYFUNCTION("""COMPUTED_VALUE"""),1021.19)</f>
        <v>1021.19</v>
      </c>
      <c r="D211" s="2">
        <f>IFERROR(__xludf.DUMMYFUNCTION("""COMPUTED_VALUE"""),45595.66666666667)</f>
        <v>45595.66667</v>
      </c>
      <c r="E211" s="1">
        <f>IFERROR(__xludf.DUMMYFUNCTION("""COMPUTED_VALUE"""),1039.95)</f>
        <v>1039.95</v>
      </c>
      <c r="G211" s="2">
        <f>IFERROR(__xludf.DUMMYFUNCTION("""COMPUTED_VALUE"""),45595.66666666667)</f>
        <v>45595.66667</v>
      </c>
      <c r="H211" s="1">
        <f>IFERROR(__xludf.DUMMYFUNCTION("""COMPUTED_VALUE"""),1015.68)</f>
        <v>1015.68</v>
      </c>
      <c r="J211" s="2">
        <f>IFERROR(__xludf.DUMMYFUNCTION("""COMPUTED_VALUE"""),45595.66666666667)</f>
        <v>45595.66667</v>
      </c>
      <c r="K211" s="1">
        <f>IFERROR(__xludf.DUMMYFUNCTION("""COMPUTED_VALUE"""),1020.56)</f>
        <v>1020.56</v>
      </c>
      <c r="M211" s="2">
        <f>IFERROR(__xludf.DUMMYFUNCTION("""COMPUTED_VALUE"""),45595.66666666667)</f>
        <v>45595.66667</v>
      </c>
      <c r="N211" s="1">
        <f>IFERROR(__xludf.DUMMYFUNCTION("""COMPUTED_VALUE"""),2.01925854E8)</f>
        <v>201925854</v>
      </c>
    </row>
    <row r="212">
      <c r="A212" s="2">
        <f>IFERROR(__xludf.DUMMYFUNCTION("""COMPUTED_VALUE"""),45596.66666666667)</f>
        <v>45596.66667</v>
      </c>
      <c r="B212" s="1">
        <f>IFERROR(__xludf.DUMMYFUNCTION("""COMPUTED_VALUE"""),1020.23)</f>
        <v>1020.23</v>
      </c>
      <c r="D212" s="2">
        <f>IFERROR(__xludf.DUMMYFUNCTION("""COMPUTED_VALUE"""),45596.66666666667)</f>
        <v>45596.66667</v>
      </c>
      <c r="E212" s="1">
        <f>IFERROR(__xludf.DUMMYFUNCTION("""COMPUTED_VALUE"""),1025.63)</f>
        <v>1025.63</v>
      </c>
      <c r="G212" s="2">
        <f>IFERROR(__xludf.DUMMYFUNCTION("""COMPUTED_VALUE"""),45596.66666666667)</f>
        <v>45596.66667</v>
      </c>
      <c r="H212" s="1">
        <f>IFERROR(__xludf.DUMMYFUNCTION("""COMPUTED_VALUE"""),987.14)</f>
        <v>987.14</v>
      </c>
      <c r="J212" s="2">
        <f>IFERROR(__xludf.DUMMYFUNCTION("""COMPUTED_VALUE"""),45596.66666666667)</f>
        <v>45596.66667</v>
      </c>
      <c r="K212" s="1">
        <f>IFERROR(__xludf.DUMMYFUNCTION("""COMPUTED_VALUE"""),988.99)</f>
        <v>988.99</v>
      </c>
      <c r="M212" s="2">
        <f>IFERROR(__xludf.DUMMYFUNCTION("""COMPUTED_VALUE"""),45596.66666666667)</f>
        <v>45596.66667</v>
      </c>
      <c r="N212" s="1">
        <f>IFERROR(__xludf.DUMMYFUNCTION("""COMPUTED_VALUE"""),2.912788E8)</f>
        <v>291278800</v>
      </c>
    </row>
    <row r="213">
      <c r="A213" s="2">
        <f>IFERROR(__xludf.DUMMYFUNCTION("""COMPUTED_VALUE"""),45597.66666666667)</f>
        <v>45597.66667</v>
      </c>
      <c r="B213" s="1">
        <f>IFERROR(__xludf.DUMMYFUNCTION("""COMPUTED_VALUE"""),996.47)</f>
        <v>996.47</v>
      </c>
      <c r="D213" s="2">
        <f>IFERROR(__xludf.DUMMYFUNCTION("""COMPUTED_VALUE"""),45597.66666666667)</f>
        <v>45597.66667</v>
      </c>
      <c r="E213" s="1">
        <f>IFERROR(__xludf.DUMMYFUNCTION("""COMPUTED_VALUE"""),1003.63)</f>
        <v>1003.63</v>
      </c>
      <c r="G213" s="2">
        <f>IFERROR(__xludf.DUMMYFUNCTION("""COMPUTED_VALUE"""),45597.66666666667)</f>
        <v>45597.66667</v>
      </c>
      <c r="H213" s="1">
        <f>IFERROR(__xludf.DUMMYFUNCTION("""COMPUTED_VALUE"""),979.57)</f>
        <v>979.57</v>
      </c>
      <c r="J213" s="2">
        <f>IFERROR(__xludf.DUMMYFUNCTION("""COMPUTED_VALUE"""),45597.66666666667)</f>
        <v>45597.66667</v>
      </c>
      <c r="K213" s="1">
        <f>IFERROR(__xludf.DUMMYFUNCTION("""COMPUTED_VALUE"""),986.43)</f>
        <v>986.43</v>
      </c>
      <c r="M213" s="2">
        <f>IFERROR(__xludf.DUMMYFUNCTION("""COMPUTED_VALUE"""),45597.66666666667)</f>
        <v>45597.66667</v>
      </c>
      <c r="N213" s="1">
        <f>IFERROR(__xludf.DUMMYFUNCTION("""COMPUTED_VALUE"""),2.009556E8)</f>
        <v>200955600</v>
      </c>
    </row>
    <row r="214">
      <c r="A214" s="2">
        <f>IFERROR(__xludf.DUMMYFUNCTION("""COMPUTED_VALUE"""),45600.66666666667)</f>
        <v>45600.66667</v>
      </c>
      <c r="B214" s="1">
        <f>IFERROR(__xludf.DUMMYFUNCTION("""COMPUTED_VALUE"""),972.32)</f>
        <v>972.32</v>
      </c>
      <c r="D214" s="2">
        <f>IFERROR(__xludf.DUMMYFUNCTION("""COMPUTED_VALUE"""),45600.66666666667)</f>
        <v>45600.66667</v>
      </c>
      <c r="E214" s="1">
        <f>IFERROR(__xludf.DUMMYFUNCTION("""COMPUTED_VALUE"""),989.9)</f>
        <v>989.9</v>
      </c>
      <c r="G214" s="2">
        <f>IFERROR(__xludf.DUMMYFUNCTION("""COMPUTED_VALUE"""),45600.66666666667)</f>
        <v>45600.66667</v>
      </c>
      <c r="H214" s="1">
        <f>IFERROR(__xludf.DUMMYFUNCTION("""COMPUTED_VALUE"""),957.86)</f>
        <v>957.86</v>
      </c>
      <c r="J214" s="2">
        <f>IFERROR(__xludf.DUMMYFUNCTION("""COMPUTED_VALUE"""),45600.66666666667)</f>
        <v>45600.66667</v>
      </c>
      <c r="K214" s="1">
        <f>IFERROR(__xludf.DUMMYFUNCTION("""COMPUTED_VALUE"""),968.88)</f>
        <v>968.88</v>
      </c>
      <c r="M214" s="2">
        <f>IFERROR(__xludf.DUMMYFUNCTION("""COMPUTED_VALUE"""),45600.66666666667)</f>
        <v>45600.66667</v>
      </c>
      <c r="N214" s="1">
        <f>IFERROR(__xludf.DUMMYFUNCTION("""COMPUTED_VALUE"""),2.32928327E8)</f>
        <v>232928327</v>
      </c>
    </row>
    <row r="215">
      <c r="A215" s="2">
        <f>IFERROR(__xludf.DUMMYFUNCTION("""COMPUTED_VALUE"""),45601.66666666667)</f>
        <v>45601.66667</v>
      </c>
      <c r="B215" s="1">
        <f>IFERROR(__xludf.DUMMYFUNCTION("""COMPUTED_VALUE"""),982.15)</f>
        <v>982.15</v>
      </c>
      <c r="D215" s="2">
        <f>IFERROR(__xludf.DUMMYFUNCTION("""COMPUTED_VALUE"""),45601.66666666667)</f>
        <v>45601.66667</v>
      </c>
      <c r="E215" s="1">
        <f>IFERROR(__xludf.DUMMYFUNCTION("""COMPUTED_VALUE"""),1011.11)</f>
        <v>1011.11</v>
      </c>
      <c r="G215" s="2">
        <f>IFERROR(__xludf.DUMMYFUNCTION("""COMPUTED_VALUE"""),45601.66666666667)</f>
        <v>45601.66667</v>
      </c>
      <c r="H215" s="1">
        <f>IFERROR(__xludf.DUMMYFUNCTION("""COMPUTED_VALUE"""),979.21)</f>
        <v>979.21</v>
      </c>
      <c r="J215" s="2">
        <f>IFERROR(__xludf.DUMMYFUNCTION("""COMPUTED_VALUE"""),45601.66666666667)</f>
        <v>45601.66667</v>
      </c>
      <c r="K215" s="1">
        <f>IFERROR(__xludf.DUMMYFUNCTION("""COMPUTED_VALUE"""),1000.39)</f>
        <v>1000.39</v>
      </c>
      <c r="M215" s="2">
        <f>IFERROR(__xludf.DUMMYFUNCTION("""COMPUTED_VALUE"""),45601.66666666667)</f>
        <v>45601.66667</v>
      </c>
      <c r="N215" s="1">
        <f>IFERROR(__xludf.DUMMYFUNCTION("""COMPUTED_VALUE"""),2.02747815E8)</f>
        <v>202747815</v>
      </c>
    </row>
    <row r="216">
      <c r="A216" s="2">
        <f>IFERROR(__xludf.DUMMYFUNCTION("""COMPUTED_VALUE"""),45602.66666666667)</f>
        <v>45602.66667</v>
      </c>
      <c r="B216" s="1">
        <f>IFERROR(__xludf.DUMMYFUNCTION("""COMPUTED_VALUE"""),1108.98)</f>
        <v>1108.98</v>
      </c>
      <c r="D216" s="2">
        <f>IFERROR(__xludf.DUMMYFUNCTION("""COMPUTED_VALUE"""),45602.66666666667)</f>
        <v>45602.66667</v>
      </c>
      <c r="E216" s="1">
        <f>IFERROR(__xludf.DUMMYFUNCTION("""COMPUTED_VALUE"""),1125.37)</f>
        <v>1125.37</v>
      </c>
      <c r="G216" s="2">
        <f>IFERROR(__xludf.DUMMYFUNCTION("""COMPUTED_VALUE"""),45602.66666666667)</f>
        <v>45602.66667</v>
      </c>
      <c r="H216" s="1">
        <f>IFERROR(__xludf.DUMMYFUNCTION("""COMPUTED_VALUE"""),1078.49)</f>
        <v>1078.49</v>
      </c>
      <c r="J216" s="2">
        <f>IFERROR(__xludf.DUMMYFUNCTION("""COMPUTED_VALUE"""),45602.66666666667)</f>
        <v>45602.66667</v>
      </c>
      <c r="K216" s="1">
        <f>IFERROR(__xludf.DUMMYFUNCTION("""COMPUTED_VALUE"""),1122.09)</f>
        <v>1122.09</v>
      </c>
      <c r="M216" s="2">
        <f>IFERROR(__xludf.DUMMYFUNCTION("""COMPUTED_VALUE"""),45602.66666666667)</f>
        <v>45602.66667</v>
      </c>
      <c r="N216" s="1">
        <f>IFERROR(__xludf.DUMMYFUNCTION("""COMPUTED_VALUE"""),4.87500986E8)</f>
        <v>487500986</v>
      </c>
    </row>
    <row r="217">
      <c r="A217" s="2">
        <f>IFERROR(__xludf.DUMMYFUNCTION("""COMPUTED_VALUE"""),45603.66666666667)</f>
        <v>45603.66667</v>
      </c>
      <c r="B217" s="1">
        <f>IFERROR(__xludf.DUMMYFUNCTION("""COMPUTED_VALUE"""),1124.16)</f>
        <v>1124.16</v>
      </c>
      <c r="D217" s="2">
        <f>IFERROR(__xludf.DUMMYFUNCTION("""COMPUTED_VALUE"""),45603.66666666667)</f>
        <v>45603.66667</v>
      </c>
      <c r="E217" s="1">
        <f>IFERROR(__xludf.DUMMYFUNCTION("""COMPUTED_VALUE"""),1159.23)</f>
        <v>1159.23</v>
      </c>
      <c r="G217" s="2">
        <f>IFERROR(__xludf.DUMMYFUNCTION("""COMPUTED_VALUE"""),45603.66666666667)</f>
        <v>45603.66667</v>
      </c>
      <c r="H217" s="1">
        <f>IFERROR(__xludf.DUMMYFUNCTION("""COMPUTED_VALUE"""),1111.3)</f>
        <v>1111.3</v>
      </c>
      <c r="J217" s="2">
        <f>IFERROR(__xludf.DUMMYFUNCTION("""COMPUTED_VALUE"""),45603.66666666667)</f>
        <v>45603.66667</v>
      </c>
      <c r="K217" s="1">
        <f>IFERROR(__xludf.DUMMYFUNCTION("""COMPUTED_VALUE"""),1149.38)</f>
        <v>1149.38</v>
      </c>
      <c r="M217" s="2">
        <f>IFERROR(__xludf.DUMMYFUNCTION("""COMPUTED_VALUE"""),45603.66666666667)</f>
        <v>45603.66667</v>
      </c>
      <c r="N217" s="1">
        <f>IFERROR(__xludf.DUMMYFUNCTION("""COMPUTED_VALUE"""),3.40614317E8)</f>
        <v>340614317</v>
      </c>
    </row>
    <row r="218">
      <c r="A218" s="2">
        <f>IFERROR(__xludf.DUMMYFUNCTION("""COMPUTED_VALUE"""),45604.66666666667)</f>
        <v>45604.66667</v>
      </c>
      <c r="B218" s="1">
        <f>IFERROR(__xludf.DUMMYFUNCTION("""COMPUTED_VALUE"""),1156.06)</f>
        <v>1156.06</v>
      </c>
      <c r="D218" s="2">
        <f>IFERROR(__xludf.DUMMYFUNCTION("""COMPUTED_VALUE"""),45604.66666666667)</f>
        <v>45604.66667</v>
      </c>
      <c r="E218" s="1">
        <f>IFERROR(__xludf.DUMMYFUNCTION("""COMPUTED_VALUE"""),1249.76)</f>
        <v>1249.76</v>
      </c>
      <c r="G218" s="2">
        <f>IFERROR(__xludf.DUMMYFUNCTION("""COMPUTED_VALUE"""),45604.66666666667)</f>
        <v>45604.66667</v>
      </c>
      <c r="H218" s="1">
        <f>IFERROR(__xludf.DUMMYFUNCTION("""COMPUTED_VALUE"""),1151.37)</f>
        <v>1151.37</v>
      </c>
      <c r="J218" s="2">
        <f>IFERROR(__xludf.DUMMYFUNCTION("""COMPUTED_VALUE"""),45604.66666666667)</f>
        <v>45604.66667</v>
      </c>
      <c r="K218" s="1">
        <f>IFERROR(__xludf.DUMMYFUNCTION("""COMPUTED_VALUE"""),1226.35)</f>
        <v>1226.35</v>
      </c>
      <c r="M218" s="2">
        <f>IFERROR(__xludf.DUMMYFUNCTION("""COMPUTED_VALUE"""),45604.66666666667)</f>
        <v>45604.66667</v>
      </c>
      <c r="N218" s="1">
        <f>IFERROR(__xludf.DUMMYFUNCTION("""COMPUTED_VALUE"""),4.38754194E8)</f>
        <v>438754194</v>
      </c>
    </row>
    <row r="219">
      <c r="A219" s="2">
        <f>IFERROR(__xludf.DUMMYFUNCTION("""COMPUTED_VALUE"""),45607.66666666667)</f>
        <v>45607.66667</v>
      </c>
      <c r="B219" s="1">
        <f>IFERROR(__xludf.DUMMYFUNCTION("""COMPUTED_VALUE"""),1307.47)</f>
        <v>1307.47</v>
      </c>
      <c r="D219" s="2">
        <f>IFERROR(__xludf.DUMMYFUNCTION("""COMPUTED_VALUE"""),45607.66666666667)</f>
        <v>45607.66667</v>
      </c>
      <c r="E219" s="1">
        <f>IFERROR(__xludf.DUMMYFUNCTION("""COMPUTED_VALUE"""),1348.61)</f>
        <v>1348.61</v>
      </c>
      <c r="G219" s="2">
        <f>IFERROR(__xludf.DUMMYFUNCTION("""COMPUTED_VALUE"""),45607.66666666667)</f>
        <v>45607.66667</v>
      </c>
      <c r="H219" s="1">
        <f>IFERROR(__xludf.DUMMYFUNCTION("""COMPUTED_VALUE"""),1278.11)</f>
        <v>1278.11</v>
      </c>
      <c r="J219" s="2">
        <f>IFERROR(__xludf.DUMMYFUNCTION("""COMPUTED_VALUE"""),45607.66666666667)</f>
        <v>45607.66667</v>
      </c>
      <c r="K219" s="1">
        <f>IFERROR(__xludf.DUMMYFUNCTION("""COMPUTED_VALUE"""),1322.34)</f>
        <v>1322.34</v>
      </c>
      <c r="M219" s="2">
        <f>IFERROR(__xludf.DUMMYFUNCTION("""COMPUTED_VALUE"""),45607.66666666667)</f>
        <v>45607.66667</v>
      </c>
      <c r="N219" s="1">
        <f>IFERROR(__xludf.DUMMYFUNCTION("""COMPUTED_VALUE"""),4.41713367E8)</f>
        <v>441713367</v>
      </c>
    </row>
    <row r="220">
      <c r="A220" s="2">
        <f>IFERROR(__xludf.DUMMYFUNCTION("""COMPUTED_VALUE"""),45608.66666666667)</f>
        <v>45608.66667</v>
      </c>
      <c r="B220" s="1">
        <f>IFERROR(__xludf.DUMMYFUNCTION("""COMPUTED_VALUE"""),1298.18)</f>
        <v>1298.18</v>
      </c>
      <c r="D220" s="2">
        <f>IFERROR(__xludf.DUMMYFUNCTION("""COMPUTED_VALUE"""),45608.66666666667)</f>
        <v>45608.66667</v>
      </c>
      <c r="E220" s="1">
        <f>IFERROR(__xludf.DUMMYFUNCTION("""COMPUTED_VALUE"""),1307.18)</f>
        <v>1307.18</v>
      </c>
      <c r="G220" s="2">
        <f>IFERROR(__xludf.DUMMYFUNCTION("""COMPUTED_VALUE"""),45608.66666666667)</f>
        <v>45608.66667</v>
      </c>
      <c r="H220" s="1">
        <f>IFERROR(__xludf.DUMMYFUNCTION("""COMPUTED_VALUE"""),1236.08)</f>
        <v>1236.08</v>
      </c>
      <c r="J220" s="2">
        <f>IFERROR(__xludf.DUMMYFUNCTION("""COMPUTED_VALUE"""),45608.66666666667)</f>
        <v>45608.66667</v>
      </c>
      <c r="K220" s="1">
        <f>IFERROR(__xludf.DUMMYFUNCTION("""COMPUTED_VALUE"""),1252.9)</f>
        <v>1252.9</v>
      </c>
      <c r="M220" s="2">
        <f>IFERROR(__xludf.DUMMYFUNCTION("""COMPUTED_VALUE"""),45608.66666666667)</f>
        <v>45608.66667</v>
      </c>
      <c r="N220" s="1">
        <f>IFERROR(__xludf.DUMMYFUNCTION("""COMPUTED_VALUE"""),3.48012863E8)</f>
        <v>348012863</v>
      </c>
    </row>
    <row r="221">
      <c r="A221" s="2">
        <f>IFERROR(__xludf.DUMMYFUNCTION("""COMPUTED_VALUE"""),45609.66666666667)</f>
        <v>45609.66667</v>
      </c>
      <c r="B221" s="1">
        <f>IFERROR(__xludf.DUMMYFUNCTION("""COMPUTED_VALUE"""),1278.61)</f>
        <v>1278.61</v>
      </c>
      <c r="D221" s="2">
        <f>IFERROR(__xludf.DUMMYFUNCTION("""COMPUTED_VALUE"""),45609.66666666667)</f>
        <v>45609.66667</v>
      </c>
      <c r="E221" s="1">
        <f>IFERROR(__xludf.DUMMYFUNCTION("""COMPUTED_VALUE"""),1306.56)</f>
        <v>1306.56</v>
      </c>
      <c r="G221" s="2">
        <f>IFERROR(__xludf.DUMMYFUNCTION("""COMPUTED_VALUE"""),45609.66666666667)</f>
        <v>45609.66667</v>
      </c>
      <c r="H221" s="1">
        <f>IFERROR(__xludf.DUMMYFUNCTION("""COMPUTED_VALUE"""),1237.27)</f>
        <v>1237.27</v>
      </c>
      <c r="J221" s="2">
        <f>IFERROR(__xludf.DUMMYFUNCTION("""COMPUTED_VALUE"""),45609.66666666667)</f>
        <v>45609.66667</v>
      </c>
      <c r="K221" s="1">
        <f>IFERROR(__xludf.DUMMYFUNCTION("""COMPUTED_VALUE"""),1260.1)</f>
        <v>1260.1</v>
      </c>
      <c r="M221" s="2">
        <f>IFERROR(__xludf.DUMMYFUNCTION("""COMPUTED_VALUE"""),45609.66666666667)</f>
        <v>45609.66667</v>
      </c>
      <c r="N221" s="1">
        <f>IFERROR(__xludf.DUMMYFUNCTION("""COMPUTED_VALUE"""),4.10543027E8)</f>
        <v>410543027</v>
      </c>
    </row>
    <row r="222">
      <c r="A222" s="2">
        <f>IFERROR(__xludf.DUMMYFUNCTION("""COMPUTED_VALUE"""),45610.66666666667)</f>
        <v>45610.66667</v>
      </c>
      <c r="B222" s="1">
        <f>IFERROR(__xludf.DUMMYFUNCTION("""COMPUTED_VALUE"""),1252.27)</f>
        <v>1252.27</v>
      </c>
      <c r="D222" s="2">
        <f>IFERROR(__xludf.DUMMYFUNCTION("""COMPUTED_VALUE"""),45610.66666666667)</f>
        <v>45610.66667</v>
      </c>
      <c r="E222" s="1">
        <f>IFERROR(__xludf.DUMMYFUNCTION("""COMPUTED_VALUE"""),1260.67)</f>
        <v>1260.67</v>
      </c>
      <c r="G222" s="2">
        <f>IFERROR(__xludf.DUMMYFUNCTION("""COMPUTED_VALUE"""),45610.66666666667)</f>
        <v>45610.66667</v>
      </c>
      <c r="H222" s="1">
        <f>IFERROR(__xludf.DUMMYFUNCTION("""COMPUTED_VALUE"""),1194.67)</f>
        <v>1194.67</v>
      </c>
      <c r="J222" s="2">
        <f>IFERROR(__xludf.DUMMYFUNCTION("""COMPUTED_VALUE"""),45610.66666666667)</f>
        <v>45610.66667</v>
      </c>
      <c r="K222" s="1">
        <f>IFERROR(__xludf.DUMMYFUNCTION("""COMPUTED_VALUE"""),1196.88)</f>
        <v>1196.88</v>
      </c>
      <c r="M222" s="2">
        <f>IFERROR(__xludf.DUMMYFUNCTION("""COMPUTED_VALUE"""),45610.66666666667)</f>
        <v>45610.66667</v>
      </c>
      <c r="N222" s="1">
        <f>IFERROR(__xludf.DUMMYFUNCTION("""COMPUTED_VALUE"""),3.65027978E8)</f>
        <v>365027978</v>
      </c>
    </row>
    <row r="223">
      <c r="A223" s="2">
        <f>IFERROR(__xludf.DUMMYFUNCTION("""COMPUTED_VALUE"""),45611.66666666667)</f>
        <v>45611.66667</v>
      </c>
      <c r="B223" s="1">
        <f>IFERROR(__xludf.DUMMYFUNCTION("""COMPUTED_VALUE"""),1194.06)</f>
        <v>1194.06</v>
      </c>
      <c r="D223" s="2">
        <f>IFERROR(__xludf.DUMMYFUNCTION("""COMPUTED_VALUE"""),45611.66666666667)</f>
        <v>45611.66667</v>
      </c>
      <c r="E223" s="1">
        <f>IFERROR(__xludf.DUMMYFUNCTION("""COMPUTED_VALUE"""),1237.21)</f>
        <v>1237.21</v>
      </c>
      <c r="G223" s="2">
        <f>IFERROR(__xludf.DUMMYFUNCTION("""COMPUTED_VALUE"""),45611.66666666667)</f>
        <v>45611.66667</v>
      </c>
      <c r="H223" s="1">
        <f>IFERROR(__xludf.DUMMYFUNCTION("""COMPUTED_VALUE"""),1190.21)</f>
        <v>1190.21</v>
      </c>
      <c r="J223" s="2">
        <f>IFERROR(__xludf.DUMMYFUNCTION("""COMPUTED_VALUE"""),45611.66666666667)</f>
        <v>45611.66667</v>
      </c>
      <c r="K223" s="1">
        <f>IFERROR(__xludf.DUMMYFUNCTION("""COMPUTED_VALUE"""),1225.04)</f>
        <v>1225.04</v>
      </c>
      <c r="M223" s="2">
        <f>IFERROR(__xludf.DUMMYFUNCTION("""COMPUTED_VALUE"""),45611.66666666667)</f>
        <v>45611.66667</v>
      </c>
      <c r="N223" s="1">
        <f>IFERROR(__xludf.DUMMYFUNCTION("""COMPUTED_VALUE"""),3.84704568E8)</f>
        <v>384704568</v>
      </c>
    </row>
    <row r="224">
      <c r="A224" s="2">
        <f>IFERROR(__xludf.DUMMYFUNCTION("""COMPUTED_VALUE"""),45614.66666666667)</f>
        <v>45614.66667</v>
      </c>
      <c r="B224" s="1">
        <f>IFERROR(__xludf.DUMMYFUNCTION("""COMPUTED_VALUE"""),1288.57)</f>
        <v>1288.57</v>
      </c>
      <c r="D224" s="2">
        <f>IFERROR(__xludf.DUMMYFUNCTION("""COMPUTED_VALUE"""),45614.66666666667)</f>
        <v>45614.66667</v>
      </c>
      <c r="E224" s="1">
        <f>IFERROR(__xludf.DUMMYFUNCTION("""COMPUTED_VALUE"""),1314.11)</f>
        <v>1314.11</v>
      </c>
      <c r="G224" s="2">
        <f>IFERROR(__xludf.DUMMYFUNCTION("""COMPUTED_VALUE"""),45614.66666666667)</f>
        <v>45614.66667</v>
      </c>
      <c r="H224" s="1">
        <f>IFERROR(__xludf.DUMMYFUNCTION("""COMPUTED_VALUE"""),1254.74)</f>
        <v>1254.74</v>
      </c>
      <c r="J224" s="2">
        <f>IFERROR(__xludf.DUMMYFUNCTION("""COMPUTED_VALUE"""),45614.66666666667)</f>
        <v>45614.66667</v>
      </c>
      <c r="K224" s="1">
        <f>IFERROR(__xludf.DUMMYFUNCTION("""COMPUTED_VALUE"""),1282.28)</f>
        <v>1282.28</v>
      </c>
      <c r="M224" s="2">
        <f>IFERROR(__xludf.DUMMYFUNCTION("""COMPUTED_VALUE"""),45614.66666666667)</f>
        <v>45614.66667</v>
      </c>
      <c r="N224" s="1">
        <f>IFERROR(__xludf.DUMMYFUNCTION("""COMPUTED_VALUE"""),3.59050525E8)</f>
        <v>359050525</v>
      </c>
    </row>
    <row r="225">
      <c r="A225" s="2">
        <f>IFERROR(__xludf.DUMMYFUNCTION("""COMPUTED_VALUE"""),45615.66666666667)</f>
        <v>45615.66667</v>
      </c>
      <c r="B225" s="1">
        <f>IFERROR(__xludf.DUMMYFUNCTION("""COMPUTED_VALUE"""),1271.81)</f>
        <v>1271.81</v>
      </c>
      <c r="D225" s="2">
        <f>IFERROR(__xludf.DUMMYFUNCTION("""COMPUTED_VALUE"""),45615.66666666667)</f>
        <v>45615.66667</v>
      </c>
      <c r="E225" s="1">
        <f>IFERROR(__xludf.DUMMYFUNCTION("""COMPUTED_VALUE"""),1306.63)</f>
        <v>1306.63</v>
      </c>
      <c r="G225" s="2">
        <f>IFERROR(__xludf.DUMMYFUNCTION("""COMPUTED_VALUE"""),45615.66666666667)</f>
        <v>45615.66667</v>
      </c>
      <c r="H225" s="1">
        <f>IFERROR(__xludf.DUMMYFUNCTION("""COMPUTED_VALUE"""),1260.26)</f>
        <v>1260.26</v>
      </c>
      <c r="J225" s="2">
        <f>IFERROR(__xludf.DUMMYFUNCTION("""COMPUTED_VALUE"""),45615.66666666667)</f>
        <v>45615.66667</v>
      </c>
      <c r="K225" s="1">
        <f>IFERROR(__xludf.DUMMYFUNCTION("""COMPUTED_VALUE"""),1301.43)</f>
        <v>1301.43</v>
      </c>
      <c r="M225" s="2">
        <f>IFERROR(__xludf.DUMMYFUNCTION("""COMPUTED_VALUE"""),45615.66666666667)</f>
        <v>45615.66667</v>
      </c>
      <c r="N225" s="1">
        <f>IFERROR(__xludf.DUMMYFUNCTION("""COMPUTED_VALUE"""),2.79372886E8)</f>
        <v>279372886</v>
      </c>
    </row>
    <row r="226">
      <c r="A226" s="2">
        <f>IFERROR(__xludf.DUMMYFUNCTION("""COMPUTED_VALUE"""),45616.66666666667)</f>
        <v>45616.66667</v>
      </c>
      <c r="B226" s="1">
        <f>IFERROR(__xludf.DUMMYFUNCTION("""COMPUTED_VALUE"""),1298.42)</f>
        <v>1298.42</v>
      </c>
      <c r="D226" s="2">
        <f>IFERROR(__xludf.DUMMYFUNCTION("""COMPUTED_VALUE"""),45616.66666666667)</f>
        <v>45616.66667</v>
      </c>
      <c r="E226" s="1">
        <f>IFERROR(__xludf.DUMMYFUNCTION("""COMPUTED_VALUE"""),1302.46)</f>
        <v>1302.46</v>
      </c>
      <c r="G226" s="2">
        <f>IFERROR(__xludf.DUMMYFUNCTION("""COMPUTED_VALUE"""),45616.66666666667)</f>
        <v>45616.66667</v>
      </c>
      <c r="H226" s="1">
        <f>IFERROR(__xludf.DUMMYFUNCTION("""COMPUTED_VALUE"""),1262.75)</f>
        <v>1262.75</v>
      </c>
      <c r="J226" s="2">
        <f>IFERROR(__xludf.DUMMYFUNCTION("""COMPUTED_VALUE"""),45616.66666666667)</f>
        <v>45616.66667</v>
      </c>
      <c r="K226" s="1">
        <f>IFERROR(__xludf.DUMMYFUNCTION("""COMPUTED_VALUE"""),1287.31)</f>
        <v>1287.31</v>
      </c>
      <c r="M226" s="2">
        <f>IFERROR(__xludf.DUMMYFUNCTION("""COMPUTED_VALUE"""),45616.66666666667)</f>
        <v>45616.66667</v>
      </c>
      <c r="N226" s="1">
        <f>IFERROR(__xludf.DUMMYFUNCTION("""COMPUTED_VALUE"""),2.60073708E8)</f>
        <v>260073708</v>
      </c>
    </row>
    <row r="227">
      <c r="A227" s="2">
        <f>IFERROR(__xludf.DUMMYFUNCTION("""COMPUTED_VALUE"""),45617.66666666667)</f>
        <v>45617.66667</v>
      </c>
      <c r="B227" s="1">
        <f>IFERROR(__xludf.DUMMYFUNCTION("""COMPUTED_VALUE"""),1295.11)</f>
        <v>1295.11</v>
      </c>
      <c r="D227" s="2">
        <f>IFERROR(__xludf.DUMMYFUNCTION("""COMPUTED_VALUE"""),45617.66666666667)</f>
        <v>45617.66667</v>
      </c>
      <c r="E227" s="1">
        <f>IFERROR(__xludf.DUMMYFUNCTION("""COMPUTED_VALUE"""),1307.26)</f>
        <v>1307.26</v>
      </c>
      <c r="G227" s="2">
        <f>IFERROR(__xludf.DUMMYFUNCTION("""COMPUTED_VALUE"""),45617.66666666667)</f>
        <v>45617.66667</v>
      </c>
      <c r="H227" s="1">
        <f>IFERROR(__xludf.DUMMYFUNCTION("""COMPUTED_VALUE"""),1266.37)</f>
        <v>1266.37</v>
      </c>
      <c r="J227" s="2">
        <f>IFERROR(__xludf.DUMMYFUNCTION("""COMPUTED_VALUE"""),45617.66666666667)</f>
        <v>45617.66667</v>
      </c>
      <c r="K227" s="1">
        <f>IFERROR(__xludf.DUMMYFUNCTION("""COMPUTED_VALUE"""),1282.39)</f>
        <v>1282.39</v>
      </c>
      <c r="M227" s="2">
        <f>IFERROR(__xludf.DUMMYFUNCTION("""COMPUTED_VALUE"""),45617.66666666667)</f>
        <v>45617.66667</v>
      </c>
      <c r="N227" s="1">
        <f>IFERROR(__xludf.DUMMYFUNCTION("""COMPUTED_VALUE"""),2.33793591E8)</f>
        <v>233793591</v>
      </c>
    </row>
    <row r="228">
      <c r="A228" s="2">
        <f>IFERROR(__xludf.DUMMYFUNCTION("""COMPUTED_VALUE"""),45618.66666666667)</f>
        <v>45618.66667</v>
      </c>
      <c r="B228" s="1">
        <f>IFERROR(__xludf.DUMMYFUNCTION("""COMPUTED_VALUE"""),1286.86)</f>
        <v>1286.86</v>
      </c>
      <c r="D228" s="2">
        <f>IFERROR(__xludf.DUMMYFUNCTION("""COMPUTED_VALUE"""),45618.66666666667)</f>
        <v>45618.66667</v>
      </c>
      <c r="E228" s="1">
        <f>IFERROR(__xludf.DUMMYFUNCTION("""COMPUTED_VALUE"""),1341.4)</f>
        <v>1341.4</v>
      </c>
      <c r="G228" s="2">
        <f>IFERROR(__xludf.DUMMYFUNCTION("""COMPUTED_VALUE"""),45618.66666666667)</f>
        <v>45618.66667</v>
      </c>
      <c r="H228" s="1">
        <f>IFERROR(__xludf.DUMMYFUNCTION("""COMPUTED_VALUE"""),1279.21)</f>
        <v>1279.21</v>
      </c>
      <c r="J228" s="2">
        <f>IFERROR(__xludf.DUMMYFUNCTION("""COMPUTED_VALUE"""),45618.66666666667)</f>
        <v>45618.66667</v>
      </c>
      <c r="K228" s="1">
        <f>IFERROR(__xludf.DUMMYFUNCTION("""COMPUTED_VALUE"""),1330.1)</f>
        <v>1330.1</v>
      </c>
      <c r="M228" s="2">
        <f>IFERROR(__xludf.DUMMYFUNCTION("""COMPUTED_VALUE"""),45618.66666666667)</f>
        <v>45618.66667</v>
      </c>
      <c r="N228" s="1">
        <f>IFERROR(__xludf.DUMMYFUNCTION("""COMPUTED_VALUE"""),2.7335565E8)</f>
        <v>273355650</v>
      </c>
    </row>
    <row r="229">
      <c r="A229" s="2">
        <f>IFERROR(__xludf.DUMMYFUNCTION("""COMPUTED_VALUE"""),45621.66666666667)</f>
        <v>45621.66667</v>
      </c>
      <c r="B229" s="1">
        <f>IFERROR(__xludf.DUMMYFUNCTION("""COMPUTED_VALUE"""),1356.56)</f>
        <v>1356.56</v>
      </c>
      <c r="D229" s="2">
        <f>IFERROR(__xludf.DUMMYFUNCTION("""COMPUTED_VALUE"""),45621.66666666667)</f>
        <v>45621.66667</v>
      </c>
      <c r="E229" s="1">
        <f>IFERROR(__xludf.DUMMYFUNCTION("""COMPUTED_VALUE"""),1361.75)</f>
        <v>1361.75</v>
      </c>
      <c r="G229" s="2">
        <f>IFERROR(__xludf.DUMMYFUNCTION("""COMPUTED_VALUE"""),45621.66666666667)</f>
        <v>45621.66667</v>
      </c>
      <c r="H229" s="1">
        <f>IFERROR(__xludf.DUMMYFUNCTION("""COMPUTED_VALUE"""),1292.33)</f>
        <v>1292.33</v>
      </c>
      <c r="J229" s="2">
        <f>IFERROR(__xludf.DUMMYFUNCTION("""COMPUTED_VALUE"""),45621.66666666667)</f>
        <v>45621.66667</v>
      </c>
      <c r="K229" s="1">
        <f>IFERROR(__xludf.DUMMYFUNCTION("""COMPUTED_VALUE"""),1293.14)</f>
        <v>1293.14</v>
      </c>
      <c r="M229" s="2">
        <f>IFERROR(__xludf.DUMMYFUNCTION("""COMPUTED_VALUE"""),45621.66666666667)</f>
        <v>45621.66667</v>
      </c>
      <c r="N229" s="1">
        <f>IFERROR(__xludf.DUMMYFUNCTION("""COMPUTED_VALUE"""),3.72690685E8)</f>
        <v>372690685</v>
      </c>
    </row>
    <row r="230">
      <c r="A230" s="2">
        <f>IFERROR(__xludf.DUMMYFUNCTION("""COMPUTED_VALUE"""),45622.66666666667)</f>
        <v>45622.66667</v>
      </c>
      <c r="B230" s="1">
        <f>IFERROR(__xludf.DUMMYFUNCTION("""COMPUTED_VALUE"""),1295.91)</f>
        <v>1295.91</v>
      </c>
      <c r="D230" s="2">
        <f>IFERROR(__xludf.DUMMYFUNCTION("""COMPUTED_VALUE"""),45622.66666666667)</f>
        <v>45622.66667</v>
      </c>
      <c r="E230" s="1">
        <f>IFERROR(__xludf.DUMMYFUNCTION("""COMPUTED_VALUE"""),1311.25)</f>
        <v>1311.25</v>
      </c>
      <c r="G230" s="2">
        <f>IFERROR(__xludf.DUMMYFUNCTION("""COMPUTED_VALUE"""),45622.66666666667)</f>
        <v>45622.66667</v>
      </c>
      <c r="H230" s="1">
        <f>IFERROR(__xludf.DUMMYFUNCTION("""COMPUTED_VALUE"""),1273.86)</f>
        <v>1273.86</v>
      </c>
      <c r="J230" s="2">
        <f>IFERROR(__xludf.DUMMYFUNCTION("""COMPUTED_VALUE"""),45622.66666666667)</f>
        <v>45622.66667</v>
      </c>
      <c r="K230" s="1">
        <f>IFERROR(__xludf.DUMMYFUNCTION("""COMPUTED_VALUE"""),1281.73)</f>
        <v>1281.73</v>
      </c>
      <c r="M230" s="2">
        <f>IFERROR(__xludf.DUMMYFUNCTION("""COMPUTED_VALUE"""),45622.66666666667)</f>
        <v>45622.66667</v>
      </c>
      <c r="N230" s="1">
        <f>IFERROR(__xludf.DUMMYFUNCTION("""COMPUTED_VALUE"""),2.85295023E8)</f>
        <v>285295023</v>
      </c>
    </row>
    <row r="231">
      <c r="A231" s="2">
        <f>IFERROR(__xludf.DUMMYFUNCTION("""COMPUTED_VALUE"""),45623.66666666667)</f>
        <v>45623.66667</v>
      </c>
      <c r="B231" s="1">
        <f>IFERROR(__xludf.DUMMYFUNCTION("""COMPUTED_VALUE"""),1295.04)</f>
        <v>1295.04</v>
      </c>
      <c r="D231" s="2">
        <f>IFERROR(__xludf.DUMMYFUNCTION("""COMPUTED_VALUE"""),45623.66666666667)</f>
        <v>45623.66667</v>
      </c>
      <c r="E231" s="1">
        <f>IFERROR(__xludf.DUMMYFUNCTION("""COMPUTED_VALUE"""),1296.11)</f>
        <v>1296.11</v>
      </c>
      <c r="G231" s="2">
        <f>IFERROR(__xludf.DUMMYFUNCTION("""COMPUTED_VALUE"""),45623.66666666667)</f>
        <v>45623.66667</v>
      </c>
      <c r="H231" s="1">
        <f>IFERROR(__xludf.DUMMYFUNCTION("""COMPUTED_VALUE"""),1247.21)</f>
        <v>1247.21</v>
      </c>
      <c r="J231" s="2">
        <f>IFERROR(__xludf.DUMMYFUNCTION("""COMPUTED_VALUE"""),45623.66666666667)</f>
        <v>45623.66667</v>
      </c>
      <c r="K231" s="1">
        <f>IFERROR(__xludf.DUMMYFUNCTION("""COMPUTED_VALUE"""),1266.12)</f>
        <v>1266.12</v>
      </c>
      <c r="M231" s="2">
        <f>IFERROR(__xludf.DUMMYFUNCTION("""COMPUTED_VALUE"""),45623.66666666667)</f>
        <v>45623.66667</v>
      </c>
      <c r="N231" s="1">
        <f>IFERROR(__xludf.DUMMYFUNCTION("""COMPUTED_VALUE"""),1.98576304E8)</f>
        <v>198576304</v>
      </c>
    </row>
    <row r="232">
      <c r="A232" s="2">
        <f>IFERROR(__xludf.DUMMYFUNCTION("""COMPUTED_VALUE"""),45625.54166666667)</f>
        <v>45625.54167</v>
      </c>
      <c r="B232" s="1">
        <f>IFERROR(__xludf.DUMMYFUNCTION("""COMPUTED_VALUE"""),1277.9)</f>
        <v>1277.9</v>
      </c>
      <c r="D232" s="2">
        <f>IFERROR(__xludf.DUMMYFUNCTION("""COMPUTED_VALUE"""),45625.54166666667)</f>
        <v>45625.54167</v>
      </c>
      <c r="E232" s="1">
        <f>IFERROR(__xludf.DUMMYFUNCTION("""COMPUTED_VALUE"""),1305.48)</f>
        <v>1305.48</v>
      </c>
      <c r="G232" s="2">
        <f>IFERROR(__xludf.DUMMYFUNCTION("""COMPUTED_VALUE"""),45625.54166666667)</f>
        <v>45625.54167</v>
      </c>
      <c r="H232" s="1">
        <f>IFERROR(__xludf.DUMMYFUNCTION("""COMPUTED_VALUE"""),1274.32)</f>
        <v>1274.32</v>
      </c>
      <c r="J232" s="2">
        <f>IFERROR(__xludf.DUMMYFUNCTION("""COMPUTED_VALUE"""),45625.54166666667)</f>
        <v>45625.54167</v>
      </c>
      <c r="K232" s="1">
        <f>IFERROR(__xludf.DUMMYFUNCTION("""COMPUTED_VALUE"""),1305.23)</f>
        <v>1305.23</v>
      </c>
      <c r="M232" s="2">
        <f>IFERROR(__xludf.DUMMYFUNCTION("""COMPUTED_VALUE"""),45625.54166666667)</f>
        <v>45625.54167</v>
      </c>
      <c r="N232" s="1">
        <f>IFERROR(__xludf.DUMMYFUNCTION("""COMPUTED_VALUE"""),1.41670718E8)</f>
        <v>141670718</v>
      </c>
    </row>
    <row r="233">
      <c r="A233" s="2">
        <f>IFERROR(__xludf.DUMMYFUNCTION("""COMPUTED_VALUE"""),45628.66666666667)</f>
        <v>45628.66667</v>
      </c>
      <c r="B233" s="1">
        <f>IFERROR(__xludf.DUMMYFUNCTION("""COMPUTED_VALUE"""),1328.04)</f>
        <v>1328.04</v>
      </c>
      <c r="D233" s="2">
        <f>IFERROR(__xludf.DUMMYFUNCTION("""COMPUTED_VALUE"""),45628.66666666667)</f>
        <v>45628.66667</v>
      </c>
      <c r="E233" s="1">
        <f>IFERROR(__xludf.DUMMYFUNCTION("""COMPUTED_VALUE"""),1351.15)</f>
        <v>1351.15</v>
      </c>
      <c r="G233" s="2">
        <f>IFERROR(__xludf.DUMMYFUNCTION("""COMPUTED_VALUE"""),45628.66666666667)</f>
        <v>45628.66667</v>
      </c>
      <c r="H233" s="1">
        <f>IFERROR(__xludf.DUMMYFUNCTION("""COMPUTED_VALUE"""),1323.72)</f>
        <v>1323.72</v>
      </c>
      <c r="J233" s="2">
        <f>IFERROR(__xludf.DUMMYFUNCTION("""COMPUTED_VALUE"""),45628.66666666667)</f>
        <v>45628.66667</v>
      </c>
      <c r="K233" s="1">
        <f>IFERROR(__xludf.DUMMYFUNCTION("""COMPUTED_VALUE"""),1341.64)</f>
        <v>1341.64</v>
      </c>
      <c r="M233" s="2">
        <f>IFERROR(__xludf.DUMMYFUNCTION("""COMPUTED_VALUE"""),45628.66666666667)</f>
        <v>45628.66667</v>
      </c>
      <c r="N233" s="1">
        <f>IFERROR(__xludf.DUMMYFUNCTION("""COMPUTED_VALUE"""),2.65357578E8)</f>
        <v>265357578</v>
      </c>
    </row>
    <row r="234">
      <c r="A234" s="2">
        <f>IFERROR(__xludf.DUMMYFUNCTION("""COMPUTED_VALUE"""),45629.66666666667)</f>
        <v>45629.66667</v>
      </c>
      <c r="B234" s="1">
        <f>IFERROR(__xludf.DUMMYFUNCTION("""COMPUTED_VALUE"""),1322.51)</f>
        <v>1322.51</v>
      </c>
      <c r="D234" s="2">
        <f>IFERROR(__xludf.DUMMYFUNCTION("""COMPUTED_VALUE"""),45629.66666666667)</f>
        <v>45629.66667</v>
      </c>
      <c r="E234" s="1">
        <f>IFERROR(__xludf.DUMMYFUNCTION("""COMPUTED_VALUE"""),1335.39)</f>
        <v>1335.39</v>
      </c>
      <c r="G234" s="2">
        <f>IFERROR(__xludf.DUMMYFUNCTION("""COMPUTED_VALUE"""),45629.66666666667)</f>
        <v>45629.66667</v>
      </c>
      <c r="H234" s="1">
        <f>IFERROR(__xludf.DUMMYFUNCTION("""COMPUTED_VALUE"""),1310.8)</f>
        <v>1310.8</v>
      </c>
      <c r="J234" s="2">
        <f>IFERROR(__xludf.DUMMYFUNCTION("""COMPUTED_VALUE"""),45629.66666666667)</f>
        <v>45629.66667</v>
      </c>
      <c r="K234" s="1">
        <f>IFERROR(__xludf.DUMMYFUNCTION("""COMPUTED_VALUE"""),1320.4)</f>
        <v>1320.4</v>
      </c>
      <c r="M234" s="2">
        <f>IFERROR(__xludf.DUMMYFUNCTION("""COMPUTED_VALUE"""),45629.66666666667)</f>
        <v>45629.66667</v>
      </c>
      <c r="N234" s="1">
        <f>IFERROR(__xludf.DUMMYFUNCTION("""COMPUTED_VALUE"""),2.06693152E8)</f>
        <v>206693152</v>
      </c>
    </row>
    <row r="235">
      <c r="A235" s="2">
        <f>IFERROR(__xludf.DUMMYFUNCTION("""COMPUTED_VALUE"""),45630.66666666667)</f>
        <v>45630.66667</v>
      </c>
      <c r="B235" s="1">
        <f>IFERROR(__xludf.DUMMYFUNCTION("""COMPUTED_VALUE"""),1326.38)</f>
        <v>1326.38</v>
      </c>
      <c r="D235" s="2">
        <f>IFERROR(__xludf.DUMMYFUNCTION("""COMPUTED_VALUE"""),45630.66666666667)</f>
        <v>45630.66667</v>
      </c>
      <c r="E235" s="1">
        <f>IFERROR(__xludf.DUMMYFUNCTION("""COMPUTED_VALUE"""),1340.66)</f>
        <v>1340.66</v>
      </c>
      <c r="G235" s="2">
        <f>IFERROR(__xludf.DUMMYFUNCTION("""COMPUTED_VALUE"""),45630.66666666667)</f>
        <v>45630.66667</v>
      </c>
      <c r="H235" s="1">
        <f>IFERROR(__xludf.DUMMYFUNCTION("""COMPUTED_VALUE"""),1310.46)</f>
        <v>1310.46</v>
      </c>
      <c r="J235" s="2">
        <f>IFERROR(__xludf.DUMMYFUNCTION("""COMPUTED_VALUE"""),45630.66666666667)</f>
        <v>45630.66667</v>
      </c>
      <c r="K235" s="1">
        <f>IFERROR(__xludf.DUMMYFUNCTION("""COMPUTED_VALUE"""),1340.31)</f>
        <v>1340.31</v>
      </c>
      <c r="M235" s="2">
        <f>IFERROR(__xludf.DUMMYFUNCTION("""COMPUTED_VALUE"""),45630.66666666667)</f>
        <v>45630.66667</v>
      </c>
      <c r="N235" s="1">
        <f>IFERROR(__xludf.DUMMYFUNCTION("""COMPUTED_VALUE"""),2.84052191E8)</f>
        <v>284052191</v>
      </c>
    </row>
    <row r="236">
      <c r="A236" s="2">
        <f>IFERROR(__xludf.DUMMYFUNCTION("""COMPUTED_VALUE"""),45631.66666666667)</f>
        <v>45631.66667</v>
      </c>
      <c r="B236" s="1">
        <f>IFERROR(__xludf.DUMMYFUNCTION("""COMPUTED_VALUE"""),1346.84)</f>
        <v>1346.84</v>
      </c>
      <c r="D236" s="2">
        <f>IFERROR(__xludf.DUMMYFUNCTION("""COMPUTED_VALUE"""),45631.66666666667)</f>
        <v>45631.66667</v>
      </c>
      <c r="E236" s="1">
        <f>IFERROR(__xludf.DUMMYFUNCTION("""COMPUTED_VALUE"""),1394.93)</f>
        <v>1394.93</v>
      </c>
      <c r="G236" s="2">
        <f>IFERROR(__xludf.DUMMYFUNCTION("""COMPUTED_VALUE"""),45631.66666666667)</f>
        <v>45631.66667</v>
      </c>
      <c r="H236" s="1">
        <f>IFERROR(__xludf.DUMMYFUNCTION("""COMPUTED_VALUE"""),1346.84)</f>
        <v>1346.84</v>
      </c>
      <c r="J236" s="2">
        <f>IFERROR(__xludf.DUMMYFUNCTION("""COMPUTED_VALUE"""),45631.66666666667)</f>
        <v>45631.66667</v>
      </c>
      <c r="K236" s="1">
        <f>IFERROR(__xludf.DUMMYFUNCTION("""COMPUTED_VALUE"""),1375.23)</f>
        <v>1375.23</v>
      </c>
      <c r="M236" s="2">
        <f>IFERROR(__xludf.DUMMYFUNCTION("""COMPUTED_VALUE"""),45631.66666666667)</f>
        <v>45631.66667</v>
      </c>
      <c r="N236" s="1">
        <f>IFERROR(__xludf.DUMMYFUNCTION("""COMPUTED_VALUE"""),3.50939341E8)</f>
        <v>350939341</v>
      </c>
    </row>
    <row r="237">
      <c r="A237" s="2">
        <f>IFERROR(__xludf.DUMMYFUNCTION("""COMPUTED_VALUE"""),45632.66666666667)</f>
        <v>45632.66667</v>
      </c>
      <c r="B237" s="1">
        <f>IFERROR(__xludf.DUMMYFUNCTION("""COMPUTED_VALUE"""),1401.49)</f>
        <v>1401.49</v>
      </c>
      <c r="D237" s="2">
        <f>IFERROR(__xludf.DUMMYFUNCTION("""COMPUTED_VALUE"""),45632.66666666667)</f>
        <v>45632.66667</v>
      </c>
      <c r="E237" s="1">
        <f>IFERROR(__xludf.DUMMYFUNCTION("""COMPUTED_VALUE"""),1439.14)</f>
        <v>1439.14</v>
      </c>
      <c r="G237" s="2">
        <f>IFERROR(__xludf.DUMMYFUNCTION("""COMPUTED_VALUE"""),45632.66666666667)</f>
        <v>45632.66667</v>
      </c>
      <c r="H237" s="1">
        <f>IFERROR(__xludf.DUMMYFUNCTION("""COMPUTED_VALUE"""),1381.98)</f>
        <v>1381.98</v>
      </c>
      <c r="J237" s="2">
        <f>IFERROR(__xludf.DUMMYFUNCTION("""COMPUTED_VALUE"""),45632.66666666667)</f>
        <v>45632.66667</v>
      </c>
      <c r="K237" s="1">
        <f>IFERROR(__xludf.DUMMYFUNCTION("""COMPUTED_VALUE"""),1438.57)</f>
        <v>1438.57</v>
      </c>
      <c r="M237" s="2">
        <f>IFERROR(__xludf.DUMMYFUNCTION("""COMPUTED_VALUE"""),45632.66666666667)</f>
        <v>45632.66667</v>
      </c>
      <c r="N237" s="1">
        <f>IFERROR(__xludf.DUMMYFUNCTION("""COMPUTED_VALUE"""),3.60281227E8)</f>
        <v>360281227</v>
      </c>
    </row>
    <row r="238">
      <c r="A238" s="2">
        <f>IFERROR(__xludf.DUMMYFUNCTION("""COMPUTED_VALUE"""),45635.66666666667)</f>
        <v>45635.66667</v>
      </c>
      <c r="B238" s="1">
        <f>IFERROR(__xludf.DUMMYFUNCTION("""COMPUTED_VALUE"""),1468.25)</f>
        <v>1468.25</v>
      </c>
      <c r="D238" s="2">
        <f>IFERROR(__xludf.DUMMYFUNCTION("""COMPUTED_VALUE"""),45635.66666666667)</f>
        <v>45635.66667</v>
      </c>
      <c r="E238" s="1">
        <f>IFERROR(__xludf.DUMMYFUNCTION("""COMPUTED_VALUE"""),1491.69)</f>
        <v>1491.69</v>
      </c>
      <c r="G238" s="2">
        <f>IFERROR(__xludf.DUMMYFUNCTION("""COMPUTED_VALUE"""),45635.66666666667)</f>
        <v>45635.66667</v>
      </c>
      <c r="H238" s="1">
        <f>IFERROR(__xludf.DUMMYFUNCTION("""COMPUTED_VALUE"""),1408.6)</f>
        <v>1408.6</v>
      </c>
      <c r="J238" s="2">
        <f>IFERROR(__xludf.DUMMYFUNCTION("""COMPUTED_VALUE"""),45635.66666666667)</f>
        <v>45635.66667</v>
      </c>
      <c r="K238" s="1">
        <f>IFERROR(__xludf.DUMMYFUNCTION("""COMPUTED_VALUE"""),1442.68)</f>
        <v>1442.68</v>
      </c>
      <c r="M238" s="2">
        <f>IFERROR(__xludf.DUMMYFUNCTION("""COMPUTED_VALUE"""),45635.66666666667)</f>
        <v>45635.66667</v>
      </c>
      <c r="N238" s="1">
        <f>IFERROR(__xludf.DUMMYFUNCTION("""COMPUTED_VALUE"""),4.31020241E8)</f>
        <v>431020241</v>
      </c>
    </row>
    <row r="239">
      <c r="A239" s="2">
        <f>IFERROR(__xludf.DUMMYFUNCTION("""COMPUTED_VALUE"""),45636.66666666667)</f>
        <v>45636.66667</v>
      </c>
      <c r="B239" s="1">
        <f>IFERROR(__xludf.DUMMYFUNCTION("""COMPUTED_VALUE"""),1453.46)</f>
        <v>1453.46</v>
      </c>
      <c r="D239" s="2">
        <f>IFERROR(__xludf.DUMMYFUNCTION("""COMPUTED_VALUE"""),45636.66666666667)</f>
        <v>45636.66667</v>
      </c>
      <c r="E239" s="1">
        <f>IFERROR(__xludf.DUMMYFUNCTION("""COMPUTED_VALUE"""),1506.41)</f>
        <v>1506.41</v>
      </c>
      <c r="G239" s="2">
        <f>IFERROR(__xludf.DUMMYFUNCTION("""COMPUTED_VALUE"""),45636.66666666667)</f>
        <v>45636.66667</v>
      </c>
      <c r="H239" s="1">
        <f>IFERROR(__xludf.DUMMYFUNCTION("""COMPUTED_VALUE"""),1447.93)</f>
        <v>1447.93</v>
      </c>
      <c r="J239" s="2">
        <f>IFERROR(__xludf.DUMMYFUNCTION("""COMPUTED_VALUE"""),45636.66666666667)</f>
        <v>45636.66667</v>
      </c>
      <c r="K239" s="1">
        <f>IFERROR(__xludf.DUMMYFUNCTION("""COMPUTED_VALUE"""),1477.83)</f>
        <v>1477.83</v>
      </c>
      <c r="M239" s="2">
        <f>IFERROR(__xludf.DUMMYFUNCTION("""COMPUTED_VALUE"""),45636.66666666667)</f>
        <v>45636.66667</v>
      </c>
      <c r="N239" s="1">
        <f>IFERROR(__xludf.DUMMYFUNCTION("""COMPUTED_VALUE"""),3.06558367E8)</f>
        <v>306558367</v>
      </c>
    </row>
    <row r="240">
      <c r="A240" s="2">
        <f>IFERROR(__xludf.DUMMYFUNCTION("""COMPUTED_VALUE"""),45637.66666666667)</f>
        <v>45637.66667</v>
      </c>
      <c r="B240" s="1">
        <f>IFERROR(__xludf.DUMMYFUNCTION("""COMPUTED_VALUE"""),1506.37)</f>
        <v>1506.37</v>
      </c>
      <c r="D240" s="2">
        <f>IFERROR(__xludf.DUMMYFUNCTION("""COMPUTED_VALUE"""),45637.66666666667)</f>
        <v>45637.66667</v>
      </c>
      <c r="E240" s="1">
        <f>IFERROR(__xludf.DUMMYFUNCTION("""COMPUTED_VALUE"""),1551.16)</f>
        <v>1551.16</v>
      </c>
      <c r="G240" s="2">
        <f>IFERROR(__xludf.DUMMYFUNCTION("""COMPUTED_VALUE"""),45637.66666666667)</f>
        <v>45637.66667</v>
      </c>
      <c r="H240" s="1">
        <f>IFERROR(__xludf.DUMMYFUNCTION("""COMPUTED_VALUE"""),1481.09)</f>
        <v>1481.09</v>
      </c>
      <c r="J240" s="2">
        <f>IFERROR(__xludf.DUMMYFUNCTION("""COMPUTED_VALUE"""),45637.66666666667)</f>
        <v>45637.66667</v>
      </c>
      <c r="K240" s="1">
        <f>IFERROR(__xludf.DUMMYFUNCTION("""COMPUTED_VALUE"""),1551.0)</f>
        <v>1551</v>
      </c>
      <c r="M240" s="2">
        <f>IFERROR(__xludf.DUMMYFUNCTION("""COMPUTED_VALUE"""),45637.66666666667)</f>
        <v>45637.66667</v>
      </c>
      <c r="N240" s="1">
        <f>IFERROR(__xludf.DUMMYFUNCTION("""COMPUTED_VALUE"""),3.42714787E8)</f>
        <v>342714787</v>
      </c>
    </row>
    <row r="241">
      <c r="A241" s="2">
        <f>IFERROR(__xludf.DUMMYFUNCTION("""COMPUTED_VALUE"""),45638.66666666667)</f>
        <v>45638.66667</v>
      </c>
      <c r="B241" s="1">
        <f>IFERROR(__xludf.DUMMYFUNCTION("""COMPUTED_VALUE"""),1550.87)</f>
        <v>1550.87</v>
      </c>
      <c r="D241" s="2">
        <f>IFERROR(__xludf.DUMMYFUNCTION("""COMPUTED_VALUE"""),45638.66666666667)</f>
        <v>45638.66667</v>
      </c>
      <c r="E241" s="1">
        <f>IFERROR(__xludf.DUMMYFUNCTION("""COMPUTED_VALUE"""),1564.65)</f>
        <v>1564.65</v>
      </c>
      <c r="G241" s="2">
        <f>IFERROR(__xludf.DUMMYFUNCTION("""COMPUTED_VALUE"""),45638.66666666667)</f>
        <v>45638.66667</v>
      </c>
      <c r="H241" s="1">
        <f>IFERROR(__xludf.DUMMYFUNCTION("""COMPUTED_VALUE"""),1521.26)</f>
        <v>1521.26</v>
      </c>
      <c r="J241" s="2">
        <f>IFERROR(__xludf.DUMMYFUNCTION("""COMPUTED_VALUE"""),45638.66666666667)</f>
        <v>45638.66667</v>
      </c>
      <c r="K241" s="1">
        <f>IFERROR(__xludf.DUMMYFUNCTION("""COMPUTED_VALUE"""),1530.01)</f>
        <v>1530.01</v>
      </c>
      <c r="M241" s="2">
        <f>IFERROR(__xludf.DUMMYFUNCTION("""COMPUTED_VALUE"""),45638.66666666667)</f>
        <v>45638.66667</v>
      </c>
      <c r="N241" s="1">
        <f>IFERROR(__xludf.DUMMYFUNCTION("""COMPUTED_VALUE"""),2.79698826E8)</f>
        <v>279698826</v>
      </c>
    </row>
    <row r="242">
      <c r="A242" s="2">
        <f>IFERROR(__xludf.DUMMYFUNCTION("""COMPUTED_VALUE"""),45639.66666666667)</f>
        <v>45639.66667</v>
      </c>
      <c r="B242" s="1">
        <f>IFERROR(__xludf.DUMMYFUNCTION("""COMPUTED_VALUE"""),1536.35)</f>
        <v>1536.35</v>
      </c>
      <c r="D242" s="2">
        <f>IFERROR(__xludf.DUMMYFUNCTION("""COMPUTED_VALUE"""),45639.66666666667)</f>
        <v>45639.66667</v>
      </c>
      <c r="E242" s="1">
        <f>IFERROR(__xludf.DUMMYFUNCTION("""COMPUTED_VALUE"""),1587.01)</f>
        <v>1587.01</v>
      </c>
      <c r="G242" s="2">
        <f>IFERROR(__xludf.DUMMYFUNCTION("""COMPUTED_VALUE"""),45639.66666666667)</f>
        <v>45639.66667</v>
      </c>
      <c r="H242" s="1">
        <f>IFERROR(__xludf.DUMMYFUNCTION("""COMPUTED_VALUE"""),1521.29)</f>
        <v>1521.29</v>
      </c>
      <c r="J242" s="2">
        <f>IFERROR(__xludf.DUMMYFUNCTION("""COMPUTED_VALUE"""),45639.66666666667)</f>
        <v>45639.66667</v>
      </c>
      <c r="K242" s="1">
        <f>IFERROR(__xludf.DUMMYFUNCTION("""COMPUTED_VALUE"""),1587.01)</f>
        <v>1587.01</v>
      </c>
      <c r="M242" s="2">
        <f>IFERROR(__xludf.DUMMYFUNCTION("""COMPUTED_VALUE"""),45639.66666666667)</f>
        <v>45639.66667</v>
      </c>
      <c r="N242" s="1">
        <f>IFERROR(__xludf.DUMMYFUNCTION("""COMPUTED_VALUE"""),2.45851275E8)</f>
        <v>245851275</v>
      </c>
    </row>
    <row r="243">
      <c r="A243" s="2">
        <f>IFERROR(__xludf.DUMMYFUNCTION("""COMPUTED_VALUE"""),45642.66666666667)</f>
        <v>45642.66667</v>
      </c>
      <c r="B243" s="1">
        <f>IFERROR(__xludf.DUMMYFUNCTION("""COMPUTED_VALUE"""),1598.75)</f>
        <v>1598.75</v>
      </c>
      <c r="D243" s="2">
        <f>IFERROR(__xludf.DUMMYFUNCTION("""COMPUTED_VALUE"""),45642.66666666667)</f>
        <v>45642.66667</v>
      </c>
      <c r="E243" s="1">
        <f>IFERROR(__xludf.DUMMYFUNCTION("""COMPUTED_VALUE"""),1669.21)</f>
        <v>1669.21</v>
      </c>
      <c r="G243" s="2">
        <f>IFERROR(__xludf.DUMMYFUNCTION("""COMPUTED_VALUE"""),45642.66666666667)</f>
        <v>45642.66667</v>
      </c>
      <c r="H243" s="1">
        <f>IFERROR(__xludf.DUMMYFUNCTION("""COMPUTED_VALUE"""),1585.7)</f>
        <v>1585.7</v>
      </c>
      <c r="J243" s="2">
        <f>IFERROR(__xludf.DUMMYFUNCTION("""COMPUTED_VALUE"""),45642.66666666667)</f>
        <v>45642.66667</v>
      </c>
      <c r="K243" s="1">
        <f>IFERROR(__xludf.DUMMYFUNCTION("""COMPUTED_VALUE"""),1669.21)</f>
        <v>1669.21</v>
      </c>
      <c r="M243" s="2">
        <f>IFERROR(__xludf.DUMMYFUNCTION("""COMPUTED_VALUE"""),45642.66666666667)</f>
        <v>45642.66667</v>
      </c>
      <c r="N243" s="1">
        <f>IFERROR(__xludf.DUMMYFUNCTION("""COMPUTED_VALUE"""),3.77649393E8)</f>
        <v>377649393</v>
      </c>
    </row>
    <row r="244">
      <c r="A244" s="2">
        <f>IFERROR(__xludf.DUMMYFUNCTION("""COMPUTED_VALUE"""),45643.66666666667)</f>
        <v>45643.66667</v>
      </c>
      <c r="B244" s="1">
        <f>IFERROR(__xludf.DUMMYFUNCTION("""COMPUTED_VALUE"""),1706.69)</f>
        <v>1706.69</v>
      </c>
      <c r="D244" s="2">
        <f>IFERROR(__xludf.DUMMYFUNCTION("""COMPUTED_VALUE"""),45643.66666666667)</f>
        <v>45643.66667</v>
      </c>
      <c r="E244" s="1">
        <f>IFERROR(__xludf.DUMMYFUNCTION("""COMPUTED_VALUE"""),1734.3)</f>
        <v>1734.3</v>
      </c>
      <c r="G244" s="2">
        <f>IFERROR(__xludf.DUMMYFUNCTION("""COMPUTED_VALUE"""),45643.66666666667)</f>
        <v>45643.66667</v>
      </c>
      <c r="H244" s="1">
        <f>IFERROR(__xludf.DUMMYFUNCTION("""COMPUTED_VALUE"""),1651.05)</f>
        <v>1651.05</v>
      </c>
      <c r="J244" s="2">
        <f>IFERROR(__xludf.DUMMYFUNCTION("""COMPUTED_VALUE"""),45643.66666666667)</f>
        <v>45643.66667</v>
      </c>
      <c r="K244" s="1">
        <f>IFERROR(__xludf.DUMMYFUNCTION("""COMPUTED_VALUE"""),1720.28)</f>
        <v>1720.28</v>
      </c>
      <c r="M244" s="2">
        <f>IFERROR(__xludf.DUMMYFUNCTION("""COMPUTED_VALUE"""),45643.66666666667)</f>
        <v>45643.66667</v>
      </c>
      <c r="N244" s="1">
        <f>IFERROR(__xludf.DUMMYFUNCTION("""COMPUTED_VALUE"""),3.45581886E8)</f>
        <v>345581886</v>
      </c>
    </row>
    <row r="245">
      <c r="A245" s="2">
        <f>IFERROR(__xludf.DUMMYFUNCTION("""COMPUTED_VALUE"""),45644.66666666667)</f>
        <v>45644.66667</v>
      </c>
      <c r="B245" s="1">
        <f>IFERROR(__xludf.DUMMYFUNCTION("""COMPUTED_VALUE"""),1677.0)</f>
        <v>1677</v>
      </c>
      <c r="D245" s="2">
        <f>IFERROR(__xludf.DUMMYFUNCTION("""COMPUTED_VALUE"""),45644.66666666667)</f>
        <v>45644.66667</v>
      </c>
      <c r="E245" s="1">
        <f>IFERROR(__xludf.DUMMYFUNCTION("""COMPUTED_VALUE"""),1748.7)</f>
        <v>1748.7</v>
      </c>
      <c r="G245" s="2">
        <f>IFERROR(__xludf.DUMMYFUNCTION("""COMPUTED_VALUE"""),45644.66666666667)</f>
        <v>45644.66667</v>
      </c>
      <c r="H245" s="1">
        <f>IFERROR(__xludf.DUMMYFUNCTION("""COMPUTED_VALUE"""),1547.68)</f>
        <v>1547.68</v>
      </c>
      <c r="J245" s="2">
        <f>IFERROR(__xludf.DUMMYFUNCTION("""COMPUTED_VALUE"""),45644.66666666667)</f>
        <v>45644.66667</v>
      </c>
      <c r="K245" s="1">
        <f>IFERROR(__xludf.DUMMYFUNCTION("""COMPUTED_VALUE"""),1588.04)</f>
        <v>1588.04</v>
      </c>
      <c r="M245" s="2">
        <f>IFERROR(__xludf.DUMMYFUNCTION("""COMPUTED_VALUE"""),45644.66666666667)</f>
        <v>45644.66667</v>
      </c>
      <c r="N245" s="1">
        <f>IFERROR(__xludf.DUMMYFUNCTION("""COMPUTED_VALUE"""),4.08719115E8)</f>
        <v>408719115</v>
      </c>
    </row>
    <row r="246">
      <c r="A246" s="2">
        <f>IFERROR(__xludf.DUMMYFUNCTION("""COMPUTED_VALUE"""),45645.66666666667)</f>
        <v>45645.66667</v>
      </c>
      <c r="B246" s="1">
        <f>IFERROR(__xludf.DUMMYFUNCTION("""COMPUTED_VALUE"""),1627.37)</f>
        <v>1627.37</v>
      </c>
      <c r="D246" s="2">
        <f>IFERROR(__xludf.DUMMYFUNCTION("""COMPUTED_VALUE"""),45645.66666666667)</f>
        <v>45645.66667</v>
      </c>
      <c r="E246" s="1">
        <f>IFERROR(__xludf.DUMMYFUNCTION("""COMPUTED_VALUE"""),1641.46)</f>
        <v>1641.46</v>
      </c>
      <c r="G246" s="2">
        <f>IFERROR(__xludf.DUMMYFUNCTION("""COMPUTED_VALUE"""),45645.66666666667)</f>
        <v>45645.66667</v>
      </c>
      <c r="H246" s="1">
        <f>IFERROR(__xludf.DUMMYFUNCTION("""COMPUTED_VALUE"""),1525.33)</f>
        <v>1525.33</v>
      </c>
      <c r="J246" s="2">
        <f>IFERROR(__xludf.DUMMYFUNCTION("""COMPUTED_VALUE"""),45645.66666666667)</f>
        <v>45645.66667</v>
      </c>
      <c r="K246" s="1">
        <f>IFERROR(__xludf.DUMMYFUNCTION("""COMPUTED_VALUE"""),1576.07)</f>
        <v>1576.07</v>
      </c>
      <c r="M246" s="2">
        <f>IFERROR(__xludf.DUMMYFUNCTION("""COMPUTED_VALUE"""),45645.66666666667)</f>
        <v>45645.66667</v>
      </c>
      <c r="N246" s="1">
        <f>IFERROR(__xludf.DUMMYFUNCTION("""COMPUTED_VALUE"""),3.61966126E8)</f>
        <v>361966126</v>
      </c>
    </row>
    <row r="247">
      <c r="A247" s="2">
        <f>IFERROR(__xludf.DUMMYFUNCTION("""COMPUTED_VALUE"""),45646.66666666667)</f>
        <v>45646.66667</v>
      </c>
      <c r="B247" s="1">
        <f>IFERROR(__xludf.DUMMYFUNCTION("""COMPUTED_VALUE"""),1539.66)</f>
        <v>1539.66</v>
      </c>
      <c r="D247" s="2">
        <f>IFERROR(__xludf.DUMMYFUNCTION("""COMPUTED_VALUE"""),45646.66666666667)</f>
        <v>45646.66667</v>
      </c>
      <c r="E247" s="1">
        <f>IFERROR(__xludf.DUMMYFUNCTION("""COMPUTED_VALUE"""),1615.92)</f>
        <v>1615.92</v>
      </c>
      <c r="G247" s="2">
        <f>IFERROR(__xludf.DUMMYFUNCTION("""COMPUTED_VALUE"""),45646.66666666667)</f>
        <v>45646.66667</v>
      </c>
      <c r="H247" s="1">
        <f>IFERROR(__xludf.DUMMYFUNCTION("""COMPUTED_VALUE"""),1519.61)</f>
        <v>1519.61</v>
      </c>
      <c r="J247" s="2">
        <f>IFERROR(__xludf.DUMMYFUNCTION("""COMPUTED_VALUE"""),45646.66666666667)</f>
        <v>45646.66667</v>
      </c>
      <c r="K247" s="1">
        <f>IFERROR(__xludf.DUMMYFUNCTION("""COMPUTED_VALUE"""),1533.1)</f>
        <v>1533.1</v>
      </c>
      <c r="M247" s="2">
        <f>IFERROR(__xludf.DUMMYFUNCTION("""COMPUTED_VALUE"""),45646.66666666667)</f>
        <v>45646.66667</v>
      </c>
      <c r="N247" s="1">
        <f>IFERROR(__xludf.DUMMYFUNCTION("""COMPUTED_VALUE"""),4.8670697E8)</f>
        <v>486706970</v>
      </c>
    </row>
    <row r="248">
      <c r="A248" s="2">
        <f>IFERROR(__xludf.DUMMYFUNCTION("""COMPUTED_VALUE"""),45649.66666666667)</f>
        <v>45649.66667</v>
      </c>
      <c r="B248" s="1">
        <f>IFERROR(__xludf.DUMMYFUNCTION("""COMPUTED_VALUE"""),1564.31)</f>
        <v>1564.31</v>
      </c>
      <c r="D248" s="2">
        <f>IFERROR(__xludf.DUMMYFUNCTION("""COMPUTED_VALUE"""),45649.66666666667)</f>
        <v>45649.66667</v>
      </c>
      <c r="E248" s="1">
        <f>IFERROR(__xludf.DUMMYFUNCTION("""COMPUTED_VALUE"""),1575.6)</f>
        <v>1575.6</v>
      </c>
      <c r="G248" s="2">
        <f>IFERROR(__xludf.DUMMYFUNCTION("""COMPUTED_VALUE"""),45649.66666666667)</f>
        <v>45649.66667</v>
      </c>
      <c r="H248" s="1">
        <f>IFERROR(__xludf.DUMMYFUNCTION("""COMPUTED_VALUE"""),1515.13)</f>
        <v>1515.13</v>
      </c>
      <c r="J248" s="2">
        <f>IFERROR(__xludf.DUMMYFUNCTION("""COMPUTED_VALUE"""),45649.66666666667)</f>
        <v>45649.66667</v>
      </c>
      <c r="K248" s="1">
        <f>IFERROR(__xludf.DUMMYFUNCTION("""COMPUTED_VALUE"""),1564.72)</f>
        <v>1564.72</v>
      </c>
      <c r="M248" s="2">
        <f>IFERROR(__xludf.DUMMYFUNCTION("""COMPUTED_VALUE"""),45649.66666666667)</f>
        <v>45649.66667</v>
      </c>
      <c r="N248" s="1">
        <f>IFERROR(__xludf.DUMMYFUNCTION("""COMPUTED_VALUE"""),2.67708897E8)</f>
        <v>267708897</v>
      </c>
    </row>
    <row r="249">
      <c r="A249" s="2">
        <f>IFERROR(__xludf.DUMMYFUNCTION("""COMPUTED_VALUE"""),45650.54166666667)</f>
        <v>45650.54167</v>
      </c>
      <c r="B249" s="1">
        <f>IFERROR(__xludf.DUMMYFUNCTION("""COMPUTED_VALUE"""),1581.55)</f>
        <v>1581.55</v>
      </c>
      <c r="D249" s="2">
        <f>IFERROR(__xludf.DUMMYFUNCTION("""COMPUTED_VALUE"""),45650.54166666667)</f>
        <v>45650.54167</v>
      </c>
      <c r="E249" s="1">
        <f>IFERROR(__xludf.DUMMYFUNCTION("""COMPUTED_VALUE"""),1668.16)</f>
        <v>1668.16</v>
      </c>
      <c r="G249" s="2">
        <f>IFERROR(__xludf.DUMMYFUNCTION("""COMPUTED_VALUE"""),45650.54166666667)</f>
        <v>45650.54167</v>
      </c>
      <c r="H249" s="1">
        <f>IFERROR(__xludf.DUMMYFUNCTION("""COMPUTED_VALUE"""),1579.34)</f>
        <v>1579.34</v>
      </c>
      <c r="J249" s="2">
        <f>IFERROR(__xludf.DUMMYFUNCTION("""COMPUTED_VALUE"""),45650.54166666667)</f>
        <v>45650.54167</v>
      </c>
      <c r="K249" s="1">
        <f>IFERROR(__xludf.DUMMYFUNCTION("""COMPUTED_VALUE"""),1667.81)</f>
        <v>1667.81</v>
      </c>
      <c r="M249" s="2">
        <f>IFERROR(__xludf.DUMMYFUNCTION("""COMPUTED_VALUE"""),45650.54166666667)</f>
        <v>45650.54167</v>
      </c>
      <c r="N249" s="1">
        <f>IFERROR(__xludf.DUMMYFUNCTION("""COMPUTED_VALUE"""),2.2419457E8)</f>
        <v>224194570</v>
      </c>
    </row>
    <row r="250">
      <c r="A250" s="2">
        <f>IFERROR(__xludf.DUMMYFUNCTION("""COMPUTED_VALUE"""),45652.66666666667)</f>
        <v>45652.66667</v>
      </c>
      <c r="B250" s="1">
        <f>IFERROR(__xludf.DUMMYFUNCTION("""COMPUTED_VALUE"""),1675.53)</f>
        <v>1675.53</v>
      </c>
      <c r="D250" s="2">
        <f>IFERROR(__xludf.DUMMYFUNCTION("""COMPUTED_VALUE"""),45652.66666666667)</f>
        <v>45652.66667</v>
      </c>
      <c r="E250" s="1">
        <f>IFERROR(__xludf.DUMMYFUNCTION("""COMPUTED_VALUE"""),1675.53)</f>
        <v>1675.53</v>
      </c>
      <c r="G250" s="2">
        <f>IFERROR(__xludf.DUMMYFUNCTION("""COMPUTED_VALUE"""),45652.66666666667)</f>
        <v>45652.66667</v>
      </c>
      <c r="H250" s="1">
        <f>IFERROR(__xludf.DUMMYFUNCTION("""COMPUTED_VALUE"""),1632.92)</f>
        <v>1632.92</v>
      </c>
      <c r="J250" s="2">
        <f>IFERROR(__xludf.DUMMYFUNCTION("""COMPUTED_VALUE"""),45652.66666666667)</f>
        <v>45652.66667</v>
      </c>
      <c r="K250" s="1">
        <f>IFERROR(__xludf.DUMMYFUNCTION("""COMPUTED_VALUE"""),1643.24)</f>
        <v>1643.24</v>
      </c>
      <c r="M250" s="2">
        <f>IFERROR(__xludf.DUMMYFUNCTION("""COMPUTED_VALUE"""),45652.66666666667)</f>
        <v>45652.66667</v>
      </c>
      <c r="N250" s="1">
        <f>IFERROR(__xludf.DUMMYFUNCTION("""COMPUTED_VALUE"""),2.7217455E8)</f>
        <v>272174550</v>
      </c>
    </row>
    <row r="251">
      <c r="A251" s="2">
        <f>IFERROR(__xludf.DUMMYFUNCTION("""COMPUTED_VALUE"""),45653.66666666667)</f>
        <v>45653.66667</v>
      </c>
      <c r="B251" s="1">
        <f>IFERROR(__xludf.DUMMYFUNCTION("""COMPUTED_VALUE"""),1624.14)</f>
        <v>1624.14</v>
      </c>
      <c r="D251" s="2">
        <f>IFERROR(__xludf.DUMMYFUNCTION("""COMPUTED_VALUE"""),45653.66666666667)</f>
        <v>45653.66667</v>
      </c>
      <c r="E251" s="1">
        <f>IFERROR(__xludf.DUMMYFUNCTION("""COMPUTED_VALUE"""),1628.59)</f>
        <v>1628.59</v>
      </c>
      <c r="G251" s="2">
        <f>IFERROR(__xludf.DUMMYFUNCTION("""COMPUTED_VALUE"""),45653.66666666667)</f>
        <v>45653.66667</v>
      </c>
      <c r="H251" s="1">
        <f>IFERROR(__xludf.DUMMYFUNCTION("""COMPUTED_VALUE"""),1555.28)</f>
        <v>1555.28</v>
      </c>
      <c r="J251" s="2">
        <f>IFERROR(__xludf.DUMMYFUNCTION("""COMPUTED_VALUE"""),45653.66666666667)</f>
        <v>45653.66667</v>
      </c>
      <c r="K251" s="1">
        <f>IFERROR(__xludf.DUMMYFUNCTION("""COMPUTED_VALUE"""),1571.57)</f>
        <v>1571.57</v>
      </c>
      <c r="M251" s="2">
        <f>IFERROR(__xludf.DUMMYFUNCTION("""COMPUTED_VALUE"""),45653.66666666667)</f>
        <v>45653.66667</v>
      </c>
      <c r="N251" s="1">
        <f>IFERROR(__xludf.DUMMYFUNCTION("""COMPUTED_VALUE"""),2.63502308E8)</f>
        <v>263502308</v>
      </c>
    </row>
    <row r="252">
      <c r="A252" s="2">
        <f>IFERROR(__xludf.DUMMYFUNCTION("""COMPUTED_VALUE"""),45656.66666666667)</f>
        <v>45656.66667</v>
      </c>
      <c r="B252" s="1">
        <f>IFERROR(__xludf.DUMMYFUNCTION("""COMPUTED_VALUE"""),1530.18)</f>
        <v>1530.18</v>
      </c>
      <c r="D252" s="2">
        <f>IFERROR(__xludf.DUMMYFUNCTION("""COMPUTED_VALUE"""),45656.66666666667)</f>
        <v>45656.66667</v>
      </c>
      <c r="E252" s="1">
        <f>IFERROR(__xludf.DUMMYFUNCTION("""COMPUTED_VALUE"""),1553.03)</f>
        <v>1553.03</v>
      </c>
      <c r="G252" s="2">
        <f>IFERROR(__xludf.DUMMYFUNCTION("""COMPUTED_VALUE"""),45656.66666666667)</f>
        <v>45656.66667</v>
      </c>
      <c r="H252" s="1">
        <f>IFERROR(__xludf.DUMMYFUNCTION("""COMPUTED_VALUE"""),1517.23)</f>
        <v>1517.23</v>
      </c>
      <c r="J252" s="2">
        <f>IFERROR(__xludf.DUMMYFUNCTION("""COMPUTED_VALUE"""),45656.66666666667)</f>
        <v>45656.66667</v>
      </c>
      <c r="K252" s="1">
        <f>IFERROR(__xludf.DUMMYFUNCTION("""COMPUTED_VALUE"""),1523.96)</f>
        <v>1523.96</v>
      </c>
      <c r="M252" s="2">
        <f>IFERROR(__xludf.DUMMYFUNCTION("""COMPUTED_VALUE"""),45656.66666666667)</f>
        <v>45656.66667</v>
      </c>
      <c r="N252" s="1">
        <f>IFERROR(__xludf.DUMMYFUNCTION("""COMPUTED_VALUE"""),2.49419897E8)</f>
        <v>249419897</v>
      </c>
    </row>
    <row r="253">
      <c r="A253" s="2">
        <f>IFERROR(__xludf.DUMMYFUNCTION("""COMPUTED_VALUE"""),45657.66666666667)</f>
        <v>45657.66667</v>
      </c>
      <c r="B253" s="1">
        <f>IFERROR(__xludf.DUMMYFUNCTION("""COMPUTED_VALUE"""),1544.32)</f>
        <v>1544.32</v>
      </c>
      <c r="D253" s="2">
        <f>IFERROR(__xludf.DUMMYFUNCTION("""COMPUTED_VALUE"""),45657.66666666667)</f>
        <v>45657.66667</v>
      </c>
      <c r="E253" s="1">
        <f>IFERROR(__xludf.DUMMYFUNCTION("""COMPUTED_VALUE"""),1557.17)</f>
        <v>1557.17</v>
      </c>
      <c r="G253" s="2">
        <f>IFERROR(__xludf.DUMMYFUNCTION("""COMPUTED_VALUE"""),45657.66666666667)</f>
        <v>45657.66667</v>
      </c>
      <c r="H253" s="1">
        <f>IFERROR(__xludf.DUMMYFUNCTION("""COMPUTED_VALUE"""),1476.63)</f>
        <v>1476.63</v>
      </c>
      <c r="J253" s="2">
        <f>IFERROR(__xludf.DUMMYFUNCTION("""COMPUTED_VALUE"""),45657.66666666667)</f>
        <v>45657.66667</v>
      </c>
      <c r="K253" s="1">
        <f>IFERROR(__xludf.DUMMYFUNCTION("""COMPUTED_VALUE"""),1480.71)</f>
        <v>1480.71</v>
      </c>
      <c r="M253" s="2">
        <f>IFERROR(__xludf.DUMMYFUNCTION("""COMPUTED_VALUE"""),45657.66666666667)</f>
        <v>45657.66667</v>
      </c>
      <c r="N253" s="1">
        <f>IFERROR(__xludf.DUMMYFUNCTION("""COMPUTED_VALUE"""),3.4314336E8)</f>
        <v>343143360</v>
      </c>
    </row>
    <row r="254">
      <c r="A254" s="2">
        <f>IFERROR(__xludf.DUMMYFUNCTION("""COMPUTED_VALUE"""),45659.66666666667)</f>
        <v>45659.66667</v>
      </c>
      <c r="B254" s="1">
        <f>IFERROR(__xludf.DUMMYFUNCTION("""COMPUTED_VALUE"""),1437.46)</f>
        <v>1437.46</v>
      </c>
      <c r="D254" s="2">
        <f>IFERROR(__xludf.DUMMYFUNCTION("""COMPUTED_VALUE"""),45659.66666666667)</f>
        <v>45659.66667</v>
      </c>
      <c r="E254" s="1">
        <f>IFERROR(__xludf.DUMMYFUNCTION("""COMPUTED_VALUE"""),1443.31)</f>
        <v>1443.31</v>
      </c>
      <c r="G254" s="2">
        <f>IFERROR(__xludf.DUMMYFUNCTION("""COMPUTED_VALUE"""),45659.66666666667)</f>
        <v>45659.66667</v>
      </c>
      <c r="H254" s="1">
        <f>IFERROR(__xludf.DUMMYFUNCTION("""COMPUTED_VALUE"""),1379.87)</f>
        <v>1379.87</v>
      </c>
      <c r="J254" s="2">
        <f>IFERROR(__xludf.DUMMYFUNCTION("""COMPUTED_VALUE"""),45659.66666666667)</f>
        <v>45659.66667</v>
      </c>
      <c r="K254" s="1">
        <f>IFERROR(__xludf.DUMMYFUNCTION("""COMPUTED_VALUE"""),1398.53)</f>
        <v>1398.53</v>
      </c>
      <c r="M254" s="2">
        <f>IFERROR(__xludf.DUMMYFUNCTION("""COMPUTED_VALUE"""),45659.66666666667)</f>
        <v>45659.66667</v>
      </c>
      <c r="N254" s="1">
        <f>IFERROR(__xludf.DUMMYFUNCTION("""COMPUTED_VALUE"""),3.61632685E8)</f>
        <v>361632685</v>
      </c>
    </row>
    <row r="255">
      <c r="A255" s="2">
        <f>IFERROR(__xludf.DUMMYFUNCTION("""COMPUTED_VALUE"""),45660.66666666667)</f>
        <v>45660.66667</v>
      </c>
      <c r="B255" s="1">
        <f>IFERROR(__xludf.DUMMYFUNCTION("""COMPUTED_VALUE"""),1406.2)</f>
        <v>1406.2</v>
      </c>
      <c r="D255" s="2">
        <f>IFERROR(__xludf.DUMMYFUNCTION("""COMPUTED_VALUE"""),45660.66666666667)</f>
        <v>45660.66667</v>
      </c>
      <c r="E255" s="1">
        <f>IFERROR(__xludf.DUMMYFUNCTION("""COMPUTED_VALUE"""),1506.67)</f>
        <v>1506.67</v>
      </c>
      <c r="G255" s="2">
        <f>IFERROR(__xludf.DUMMYFUNCTION("""COMPUTED_VALUE"""),45660.66666666667)</f>
        <v>45660.66667</v>
      </c>
      <c r="H255" s="1">
        <f>IFERROR(__xludf.DUMMYFUNCTION("""COMPUTED_VALUE"""),1401.46)</f>
        <v>1401.46</v>
      </c>
      <c r="J255" s="2">
        <f>IFERROR(__xludf.DUMMYFUNCTION("""COMPUTED_VALUE"""),45660.66666666667)</f>
        <v>45660.66667</v>
      </c>
      <c r="K255" s="1">
        <f>IFERROR(__xludf.DUMMYFUNCTION("""COMPUTED_VALUE"""),1502.55)</f>
        <v>1502.55</v>
      </c>
      <c r="M255" s="2">
        <f>IFERROR(__xludf.DUMMYFUNCTION("""COMPUTED_VALUE"""),45660.66666666667)</f>
        <v>45660.66667</v>
      </c>
      <c r="N255" s="1">
        <f>IFERROR(__xludf.DUMMYFUNCTION("""COMPUTED_VALUE"""),4.29062769E8)</f>
        <v>429062769</v>
      </c>
    </row>
    <row r="256">
      <c r="A256" s="2">
        <f>IFERROR(__xludf.DUMMYFUNCTION("""COMPUTED_VALUE"""),45663.66666666667)</f>
        <v>45663.66667</v>
      </c>
      <c r="B256" s="1">
        <f>IFERROR(__xludf.DUMMYFUNCTION("""COMPUTED_VALUE"""),1545.64)</f>
        <v>1545.64</v>
      </c>
      <c r="D256" s="2">
        <f>IFERROR(__xludf.DUMMYFUNCTION("""COMPUTED_VALUE"""),45663.66666666667)</f>
        <v>45663.66667</v>
      </c>
      <c r="E256" s="1">
        <f>IFERROR(__xludf.DUMMYFUNCTION("""COMPUTED_VALUE"""),1557.43)</f>
        <v>1557.43</v>
      </c>
      <c r="G256" s="2">
        <f>IFERROR(__xludf.DUMMYFUNCTION("""COMPUTED_VALUE"""),45663.66666666667)</f>
        <v>45663.66667</v>
      </c>
      <c r="H256" s="1">
        <f>IFERROR(__xludf.DUMMYFUNCTION("""COMPUTED_VALUE"""),1478.04)</f>
        <v>1478.04</v>
      </c>
      <c r="J256" s="2">
        <f>IFERROR(__xludf.DUMMYFUNCTION("""COMPUTED_VALUE"""),45663.66666666667)</f>
        <v>45663.66667</v>
      </c>
      <c r="K256" s="1">
        <f>IFERROR(__xludf.DUMMYFUNCTION("""COMPUTED_VALUE"""),1506.78)</f>
        <v>1506.78</v>
      </c>
      <c r="M256" s="2">
        <f>IFERROR(__xludf.DUMMYFUNCTION("""COMPUTED_VALUE"""),45663.66666666667)</f>
        <v>45663.66667</v>
      </c>
      <c r="N256" s="1">
        <f>IFERROR(__xludf.DUMMYFUNCTION("""COMPUTED_VALUE"""),3.58918539E8)</f>
        <v>358918539</v>
      </c>
    </row>
    <row r="257">
      <c r="A257" s="2">
        <f>IFERROR(__xludf.DUMMYFUNCTION("""COMPUTED_VALUE"""),45664.66666666667)</f>
        <v>45664.66667</v>
      </c>
      <c r="B257" s="1">
        <f>IFERROR(__xludf.DUMMYFUNCTION("""COMPUTED_VALUE"""),1490.41)</f>
        <v>1490.41</v>
      </c>
      <c r="D257" s="2">
        <f>IFERROR(__xludf.DUMMYFUNCTION("""COMPUTED_VALUE"""),45664.66666666667)</f>
        <v>45664.66667</v>
      </c>
      <c r="E257" s="1">
        <f>IFERROR(__xludf.DUMMYFUNCTION("""COMPUTED_VALUE"""),1517.45)</f>
        <v>1517.45</v>
      </c>
      <c r="G257" s="2">
        <f>IFERROR(__xludf.DUMMYFUNCTION("""COMPUTED_VALUE"""),45664.66666666667)</f>
        <v>45664.66667</v>
      </c>
      <c r="H257" s="1">
        <f>IFERROR(__xludf.DUMMYFUNCTION("""COMPUTED_VALUE"""),1435.75)</f>
        <v>1435.75</v>
      </c>
      <c r="J257" s="2">
        <f>IFERROR(__xludf.DUMMYFUNCTION("""COMPUTED_VALUE"""),45664.66666666667)</f>
        <v>45664.66667</v>
      </c>
      <c r="K257" s="1">
        <f>IFERROR(__xludf.DUMMYFUNCTION("""COMPUTED_VALUE"""),1450.15)</f>
        <v>1450.15</v>
      </c>
      <c r="M257" s="2">
        <f>IFERROR(__xludf.DUMMYFUNCTION("""COMPUTED_VALUE"""),45664.66666666667)</f>
        <v>45664.66667</v>
      </c>
      <c r="N257" s="1">
        <f>IFERROR(__xludf.DUMMYFUNCTION("""COMPUTED_VALUE"""),3.17532293E8)</f>
        <v>317532293</v>
      </c>
    </row>
    <row r="258">
      <c r="A258" s="2">
        <f>IFERROR(__xludf.DUMMYFUNCTION("""COMPUTED_VALUE"""),45665.66666666667)</f>
        <v>45665.66667</v>
      </c>
      <c r="B258" s="1">
        <f>IFERROR(__xludf.DUMMYFUNCTION("""COMPUTED_VALUE"""),1444.23)</f>
        <v>1444.23</v>
      </c>
      <c r="D258" s="2">
        <f>IFERROR(__xludf.DUMMYFUNCTION("""COMPUTED_VALUE"""),45665.66666666667)</f>
        <v>45665.66667</v>
      </c>
      <c r="E258" s="1">
        <f>IFERROR(__xludf.DUMMYFUNCTION("""COMPUTED_VALUE"""),1472.17)</f>
        <v>1472.17</v>
      </c>
      <c r="G258" s="2">
        <f>IFERROR(__xludf.DUMMYFUNCTION("""COMPUTED_VALUE"""),45665.66666666667)</f>
        <v>45665.66667</v>
      </c>
      <c r="H258" s="1">
        <f>IFERROR(__xludf.DUMMYFUNCTION("""COMPUTED_VALUE"""),1422.83)</f>
        <v>1422.83</v>
      </c>
      <c r="J258" s="2">
        <f>IFERROR(__xludf.DUMMYFUNCTION("""COMPUTED_VALUE"""),45665.66666666667)</f>
        <v>45665.66667</v>
      </c>
      <c r="K258" s="1">
        <f>IFERROR(__xludf.DUMMYFUNCTION("""COMPUTED_VALUE"""),1448.57)</f>
        <v>1448.57</v>
      </c>
      <c r="M258" s="2">
        <f>IFERROR(__xludf.DUMMYFUNCTION("""COMPUTED_VALUE"""),45665.66666666667)</f>
        <v>45665.66667</v>
      </c>
      <c r="N258" s="1">
        <f>IFERROR(__xludf.DUMMYFUNCTION("""COMPUTED_VALUE"""),2.86003818E8)</f>
        <v>286003818</v>
      </c>
    </row>
    <row r="259">
      <c r="A259" s="2">
        <f>IFERROR(__xludf.DUMMYFUNCTION("""COMPUTED_VALUE"""),45667.66666666667)</f>
        <v>45667.66667</v>
      </c>
      <c r="B259" s="1">
        <f>IFERROR(__xludf.DUMMYFUNCTION("""COMPUTED_VALUE"""),1435.58)</f>
        <v>1435.58</v>
      </c>
      <c r="D259" s="2">
        <f>IFERROR(__xludf.DUMMYFUNCTION("""COMPUTED_VALUE"""),45667.66666666667)</f>
        <v>45667.66667</v>
      </c>
      <c r="E259" s="1">
        <f>IFERROR(__xludf.DUMMYFUNCTION("""COMPUTED_VALUE"""),1459.4)</f>
        <v>1459.4</v>
      </c>
      <c r="G259" s="2">
        <f>IFERROR(__xludf.DUMMYFUNCTION("""COMPUTED_VALUE"""),45667.66666666667)</f>
        <v>45667.66667</v>
      </c>
      <c r="H259" s="1">
        <f>IFERROR(__xludf.DUMMYFUNCTION("""COMPUTED_VALUE"""),1413.01)</f>
        <v>1413.01</v>
      </c>
      <c r="J259" s="2">
        <f>IFERROR(__xludf.DUMMYFUNCTION("""COMPUTED_VALUE"""),45667.66666666667)</f>
        <v>45667.66667</v>
      </c>
      <c r="K259" s="1">
        <f>IFERROR(__xludf.DUMMYFUNCTION("""COMPUTED_VALUE"""),1444.64)</f>
        <v>1444.64</v>
      </c>
      <c r="M259" s="2">
        <f>IFERROR(__xludf.DUMMYFUNCTION("""COMPUTED_VALUE"""),45667.66666666667)</f>
        <v>45667.66667</v>
      </c>
      <c r="N259" s="1">
        <f>IFERROR(__xludf.DUMMYFUNCTION("""COMPUTED_VALUE"""),2.68150873E8)</f>
        <v>268150873</v>
      </c>
    </row>
    <row r="260">
      <c r="A260" s="2">
        <f>IFERROR(__xludf.DUMMYFUNCTION("""COMPUTED_VALUE"""),45670.66666666667)</f>
        <v>45670.66667</v>
      </c>
      <c r="B260" s="1">
        <f>IFERROR(__xludf.DUMMYFUNCTION("""COMPUTED_VALUE"""),1406.44)</f>
        <v>1406.44</v>
      </c>
      <c r="D260" s="2">
        <f>IFERROR(__xludf.DUMMYFUNCTION("""COMPUTED_VALUE"""),45670.66666666667)</f>
        <v>45670.66667</v>
      </c>
      <c r="E260" s="1">
        <f>IFERROR(__xludf.DUMMYFUNCTION("""COMPUTED_VALUE"""),1472.93)</f>
        <v>1472.93</v>
      </c>
      <c r="G260" s="2">
        <f>IFERROR(__xludf.DUMMYFUNCTION("""COMPUTED_VALUE"""),45670.66666666667)</f>
        <v>45670.66667</v>
      </c>
      <c r="H260" s="1">
        <f>IFERROR(__xludf.DUMMYFUNCTION("""COMPUTED_VALUE"""),1397.21)</f>
        <v>1397.21</v>
      </c>
      <c r="J260" s="2">
        <f>IFERROR(__xludf.DUMMYFUNCTION("""COMPUTED_VALUE"""),45670.66666666667)</f>
        <v>45670.66667</v>
      </c>
      <c r="K260" s="1">
        <f>IFERROR(__xludf.DUMMYFUNCTION("""COMPUTED_VALUE"""),1472.93)</f>
        <v>1472.93</v>
      </c>
      <c r="M260" s="2">
        <f>IFERROR(__xludf.DUMMYFUNCTION("""COMPUTED_VALUE"""),45670.66666666667)</f>
        <v>45670.66667</v>
      </c>
      <c r="N260" s="1">
        <f>IFERROR(__xludf.DUMMYFUNCTION("""COMPUTED_VALUE"""),2.65590184E8)</f>
        <v>265590184</v>
      </c>
    </row>
    <row r="261">
      <c r="A261" s="2">
        <f>IFERROR(__xludf.DUMMYFUNCTION("""COMPUTED_VALUE"""),45671.66666666667)</f>
        <v>45671.66667</v>
      </c>
      <c r="B261" s="1">
        <f>IFERROR(__xludf.DUMMYFUNCTION("""COMPUTED_VALUE"""),1510.15)</f>
        <v>1510.15</v>
      </c>
      <c r="D261" s="2">
        <f>IFERROR(__xludf.DUMMYFUNCTION("""COMPUTED_VALUE"""),45671.66666666667)</f>
        <v>45671.66667</v>
      </c>
      <c r="E261" s="1">
        <f>IFERROR(__xludf.DUMMYFUNCTION("""COMPUTED_VALUE"""),1536.75)</f>
        <v>1536.75</v>
      </c>
      <c r="G261" s="2">
        <f>IFERROR(__xludf.DUMMYFUNCTION("""COMPUTED_VALUE"""),45671.66666666667)</f>
        <v>45671.66667</v>
      </c>
      <c r="H261" s="1">
        <f>IFERROR(__xludf.DUMMYFUNCTION("""COMPUTED_VALUE"""),1447.0)</f>
        <v>1447</v>
      </c>
      <c r="J261" s="2">
        <f>IFERROR(__xludf.DUMMYFUNCTION("""COMPUTED_VALUE"""),45671.66666666667)</f>
        <v>45671.66667</v>
      </c>
      <c r="K261" s="1">
        <f>IFERROR(__xludf.DUMMYFUNCTION("""COMPUTED_VALUE"""),1453.14)</f>
        <v>1453.14</v>
      </c>
      <c r="M261" s="2">
        <f>IFERROR(__xludf.DUMMYFUNCTION("""COMPUTED_VALUE"""),45671.66666666667)</f>
        <v>45671.66667</v>
      </c>
      <c r="N261" s="1">
        <f>IFERROR(__xludf.DUMMYFUNCTION("""COMPUTED_VALUE"""),2.51777895E8)</f>
        <v>251777895</v>
      </c>
    </row>
    <row r="262">
      <c r="A262" s="2">
        <f>IFERROR(__xludf.DUMMYFUNCTION("""COMPUTED_VALUE"""),45672.66666666667)</f>
        <v>45672.66667</v>
      </c>
      <c r="B262" s="1">
        <f>IFERROR(__xludf.DUMMYFUNCTION("""COMPUTED_VALUE"""),1498.86)</f>
        <v>1498.86</v>
      </c>
      <c r="D262" s="2">
        <f>IFERROR(__xludf.DUMMYFUNCTION("""COMPUTED_VALUE"""),45672.66666666667)</f>
        <v>45672.66667</v>
      </c>
      <c r="E262" s="1">
        <f>IFERROR(__xludf.DUMMYFUNCTION("""COMPUTED_VALUE"""),1561.71)</f>
        <v>1561.71</v>
      </c>
      <c r="G262" s="2">
        <f>IFERROR(__xludf.DUMMYFUNCTION("""COMPUTED_VALUE"""),45672.66666666667)</f>
        <v>45672.66667</v>
      </c>
      <c r="H262" s="1">
        <f>IFERROR(__xludf.DUMMYFUNCTION("""COMPUTED_VALUE"""),1487.29)</f>
        <v>1487.29</v>
      </c>
      <c r="J262" s="2">
        <f>IFERROR(__xludf.DUMMYFUNCTION("""COMPUTED_VALUE"""),45672.66666666667)</f>
        <v>45672.66667</v>
      </c>
      <c r="K262" s="1">
        <f>IFERROR(__xludf.DUMMYFUNCTION("""COMPUTED_VALUE"""),1556.9)</f>
        <v>1556.9</v>
      </c>
      <c r="M262" s="2">
        <f>IFERROR(__xludf.DUMMYFUNCTION("""COMPUTED_VALUE"""),45672.66666666667)</f>
        <v>45672.66667</v>
      </c>
      <c r="N262" s="1">
        <f>IFERROR(__xludf.DUMMYFUNCTION("""COMPUTED_VALUE"""),2.68146709E8)</f>
        <v>268146709</v>
      </c>
    </row>
    <row r="263">
      <c r="A263" s="2">
        <f>IFERROR(__xludf.DUMMYFUNCTION("""COMPUTED_VALUE"""),45673.66666666667)</f>
        <v>45673.66667</v>
      </c>
      <c r="B263" s="1">
        <f>IFERROR(__xludf.DUMMYFUNCTION("""COMPUTED_VALUE"""),1539.84)</f>
        <v>1539.84</v>
      </c>
      <c r="D263" s="2">
        <f>IFERROR(__xludf.DUMMYFUNCTION("""COMPUTED_VALUE"""),45673.66666666667)</f>
        <v>45673.66667</v>
      </c>
      <c r="E263" s="1">
        <f>IFERROR(__xludf.DUMMYFUNCTION("""COMPUTED_VALUE"""),1539.84)</f>
        <v>1539.84</v>
      </c>
      <c r="G263" s="2">
        <f>IFERROR(__xludf.DUMMYFUNCTION("""COMPUTED_VALUE"""),45673.66666666667)</f>
        <v>45673.66667</v>
      </c>
      <c r="H263" s="1">
        <f>IFERROR(__xludf.DUMMYFUNCTION("""COMPUTED_VALUE"""),1497.68)</f>
        <v>1497.68</v>
      </c>
      <c r="J263" s="2">
        <f>IFERROR(__xludf.DUMMYFUNCTION("""COMPUTED_VALUE"""),45673.66666666667)</f>
        <v>45673.66667</v>
      </c>
      <c r="K263" s="1">
        <f>IFERROR(__xludf.DUMMYFUNCTION("""COMPUTED_VALUE"""),1512.79)</f>
        <v>1512.79</v>
      </c>
      <c r="M263" s="2">
        <f>IFERROR(__xludf.DUMMYFUNCTION("""COMPUTED_VALUE"""),45673.66666666667)</f>
        <v>45673.66667</v>
      </c>
      <c r="N263" s="1">
        <f>IFERROR(__xludf.DUMMYFUNCTION("""COMPUTED_VALUE"""),2.38554359E8)</f>
        <v>238554359</v>
      </c>
    </row>
    <row r="264">
      <c r="A264" s="2">
        <f>IFERROR(__xludf.DUMMYFUNCTION("""COMPUTED_VALUE"""),45674.66666666667)</f>
        <v>45674.66667</v>
      </c>
      <c r="B264" s="1">
        <f>IFERROR(__xludf.DUMMYFUNCTION("""COMPUTED_VALUE"""),1538.48)</f>
        <v>1538.48</v>
      </c>
      <c r="D264" s="2">
        <f>IFERROR(__xludf.DUMMYFUNCTION("""COMPUTED_VALUE"""),45674.66666666667)</f>
        <v>45674.66667</v>
      </c>
      <c r="E264" s="1">
        <f>IFERROR(__xludf.DUMMYFUNCTION("""COMPUTED_VALUE"""),1594.38)</f>
        <v>1594.38</v>
      </c>
      <c r="G264" s="2">
        <f>IFERROR(__xludf.DUMMYFUNCTION("""COMPUTED_VALUE"""),45674.66666666667)</f>
        <v>45674.66667</v>
      </c>
      <c r="H264" s="1">
        <f>IFERROR(__xludf.DUMMYFUNCTION("""COMPUTED_VALUE"""),1533.43)</f>
        <v>1533.43</v>
      </c>
      <c r="J264" s="2">
        <f>IFERROR(__xludf.DUMMYFUNCTION("""COMPUTED_VALUE"""),45674.66666666667)</f>
        <v>45674.66667</v>
      </c>
      <c r="K264" s="1">
        <f>IFERROR(__xludf.DUMMYFUNCTION("""COMPUTED_VALUE"""),1552.22)</f>
        <v>1552.22</v>
      </c>
      <c r="M264" s="2">
        <f>IFERROR(__xludf.DUMMYFUNCTION("""COMPUTED_VALUE"""),45674.66666666667)</f>
        <v>45674.66667</v>
      </c>
      <c r="N264" s="1">
        <f>IFERROR(__xludf.DUMMYFUNCTION("""COMPUTED_VALUE"""),3.1480601E8)</f>
        <v>314806010</v>
      </c>
    </row>
    <row r="265">
      <c r="A265" s="2">
        <f>IFERROR(__xludf.DUMMYFUNCTION("""COMPUTED_VALUE"""),45678.66666666667)</f>
        <v>45678.66667</v>
      </c>
      <c r="B265" s="1">
        <f>IFERROR(__xludf.DUMMYFUNCTION("""COMPUTED_VALUE"""),1572.97)</f>
        <v>1572.97</v>
      </c>
      <c r="D265" s="2">
        <f>IFERROR(__xludf.DUMMYFUNCTION("""COMPUTED_VALUE"""),45678.66666666667)</f>
        <v>45678.66667</v>
      </c>
      <c r="E265" s="1">
        <f>IFERROR(__xludf.DUMMYFUNCTION("""COMPUTED_VALUE"""),1572.97)</f>
        <v>1572.97</v>
      </c>
      <c r="G265" s="2">
        <f>IFERROR(__xludf.DUMMYFUNCTION("""COMPUTED_VALUE"""),45678.66666666667)</f>
        <v>45678.66667</v>
      </c>
      <c r="H265" s="1">
        <f>IFERROR(__xludf.DUMMYFUNCTION("""COMPUTED_VALUE"""),1489.25)</f>
        <v>1489.25</v>
      </c>
      <c r="J265" s="2">
        <f>IFERROR(__xludf.DUMMYFUNCTION("""COMPUTED_VALUE"""),45678.66666666667)</f>
        <v>45678.66667</v>
      </c>
      <c r="K265" s="1">
        <f>IFERROR(__xludf.DUMMYFUNCTION("""COMPUTED_VALUE"""),1549.24)</f>
        <v>1549.24</v>
      </c>
      <c r="M265" s="2">
        <f>IFERROR(__xludf.DUMMYFUNCTION("""COMPUTED_VALUE"""),45678.66666666667)</f>
        <v>45678.66667</v>
      </c>
      <c r="N265" s="1">
        <f>IFERROR(__xludf.DUMMYFUNCTION("""COMPUTED_VALUE"""),3.18768441E8)</f>
        <v>318768441</v>
      </c>
    </row>
    <row r="266">
      <c r="A266" s="2">
        <f>IFERROR(__xludf.DUMMYFUNCTION("""COMPUTED_VALUE"""),45679.66666666667)</f>
        <v>45679.66667</v>
      </c>
      <c r="B266" s="1">
        <f>IFERROR(__xludf.DUMMYFUNCTION("""COMPUTED_VALUE"""),1523.91)</f>
        <v>1523.91</v>
      </c>
      <c r="D266" s="2">
        <f>IFERROR(__xludf.DUMMYFUNCTION("""COMPUTED_VALUE"""),45679.66666666667)</f>
        <v>45679.66667</v>
      </c>
      <c r="E266" s="1">
        <f>IFERROR(__xludf.DUMMYFUNCTION("""COMPUTED_VALUE"""),1558.0)</f>
        <v>1558</v>
      </c>
      <c r="G266" s="2">
        <f>IFERROR(__xludf.DUMMYFUNCTION("""COMPUTED_VALUE"""),45679.66666666667)</f>
        <v>45679.66667</v>
      </c>
      <c r="H266" s="1">
        <f>IFERROR(__xludf.DUMMYFUNCTION("""COMPUTED_VALUE"""),1515.28)</f>
        <v>1515.28</v>
      </c>
      <c r="J266" s="2">
        <f>IFERROR(__xludf.DUMMYFUNCTION("""COMPUTED_VALUE"""),45679.66666666667)</f>
        <v>45679.66667</v>
      </c>
      <c r="K266" s="1">
        <f>IFERROR(__xludf.DUMMYFUNCTION("""COMPUTED_VALUE"""),1516.22)</f>
        <v>1516.22</v>
      </c>
      <c r="M266" s="2">
        <f>IFERROR(__xludf.DUMMYFUNCTION("""COMPUTED_VALUE"""),45679.66666666667)</f>
        <v>45679.66667</v>
      </c>
      <c r="N266" s="1">
        <f>IFERROR(__xludf.DUMMYFUNCTION("""COMPUTED_VALUE"""),2.72549168E8)</f>
        <v>272549168</v>
      </c>
    </row>
    <row r="267">
      <c r="A267" s="2">
        <f>IFERROR(__xludf.DUMMYFUNCTION("""COMPUTED_VALUE"""),45680.66666666667)</f>
        <v>45680.66667</v>
      </c>
      <c r="B267" s="1">
        <f>IFERROR(__xludf.DUMMYFUNCTION("""COMPUTED_VALUE"""),1518.83)</f>
        <v>1518.83</v>
      </c>
      <c r="D267" s="2">
        <f>IFERROR(__xludf.DUMMYFUNCTION("""COMPUTED_VALUE"""),45680.66666666667)</f>
        <v>45680.66667</v>
      </c>
      <c r="E267" s="1">
        <f>IFERROR(__xludf.DUMMYFUNCTION("""COMPUTED_VALUE"""),1534.82)</f>
        <v>1534.82</v>
      </c>
      <c r="G267" s="2">
        <f>IFERROR(__xludf.DUMMYFUNCTION("""COMPUTED_VALUE"""),45680.66666666667)</f>
        <v>45680.66667</v>
      </c>
      <c r="H267" s="1">
        <f>IFERROR(__xludf.DUMMYFUNCTION("""COMPUTED_VALUE"""),1499.26)</f>
        <v>1499.26</v>
      </c>
      <c r="J267" s="2">
        <f>IFERROR(__xludf.DUMMYFUNCTION("""COMPUTED_VALUE"""),45680.66666666667)</f>
        <v>45680.66667</v>
      </c>
      <c r="K267" s="1">
        <f>IFERROR(__xludf.DUMMYFUNCTION("""COMPUTED_VALUE"""),1510.54)</f>
        <v>1510.54</v>
      </c>
      <c r="M267" s="2">
        <f>IFERROR(__xludf.DUMMYFUNCTION("""COMPUTED_VALUE"""),45680.66666666667)</f>
        <v>45680.66667</v>
      </c>
      <c r="N267" s="1">
        <f>IFERROR(__xludf.DUMMYFUNCTION("""COMPUTED_VALUE"""),2.34891505E8)</f>
        <v>234891505</v>
      </c>
    </row>
    <row r="268">
      <c r="A268" s="2">
        <f>IFERROR(__xludf.DUMMYFUNCTION("""COMPUTED_VALUE"""),45681.66666666667)</f>
        <v>45681.66667</v>
      </c>
      <c r="B268" s="1">
        <f>IFERROR(__xludf.DUMMYFUNCTION("""COMPUTED_VALUE"""),1517.11)</f>
        <v>1517.11</v>
      </c>
      <c r="D268" s="2">
        <f>IFERROR(__xludf.DUMMYFUNCTION("""COMPUTED_VALUE"""),45681.66666666667)</f>
        <v>45681.66667</v>
      </c>
      <c r="E268" s="1">
        <f>IFERROR(__xludf.DUMMYFUNCTION("""COMPUTED_VALUE"""),1528.63)</f>
        <v>1528.63</v>
      </c>
      <c r="G268" s="2">
        <f>IFERROR(__xludf.DUMMYFUNCTION("""COMPUTED_VALUE"""),45681.66666666667)</f>
        <v>45681.66667</v>
      </c>
      <c r="H268" s="1">
        <f>IFERROR(__xludf.DUMMYFUNCTION("""COMPUTED_VALUE"""),1489.24)</f>
        <v>1489.24</v>
      </c>
      <c r="J268" s="2">
        <f>IFERROR(__xludf.DUMMYFUNCTION("""COMPUTED_VALUE"""),45681.66666666667)</f>
        <v>45681.66667</v>
      </c>
      <c r="K268" s="1">
        <f>IFERROR(__xludf.DUMMYFUNCTION("""COMPUTED_VALUE"""),1491.74)</f>
        <v>1491.74</v>
      </c>
      <c r="M268" s="2">
        <f>IFERROR(__xludf.DUMMYFUNCTION("""COMPUTED_VALUE"""),45681.66666666667)</f>
        <v>45681.66667</v>
      </c>
      <c r="N268" s="1">
        <f>IFERROR(__xludf.DUMMYFUNCTION("""COMPUTED_VALUE"""),2.34388409E8)</f>
        <v>234388409</v>
      </c>
    </row>
    <row r="269">
      <c r="A269" s="2">
        <f>IFERROR(__xludf.DUMMYFUNCTION("""COMPUTED_VALUE"""),45684.66666666667)</f>
        <v>45684.66667</v>
      </c>
      <c r="B269" s="1">
        <f>IFERROR(__xludf.DUMMYFUNCTION("""COMPUTED_VALUE"""),1455.21)</f>
        <v>1455.21</v>
      </c>
      <c r="D269" s="2">
        <f>IFERROR(__xludf.DUMMYFUNCTION("""COMPUTED_VALUE"""),45684.66666666667)</f>
        <v>45684.66667</v>
      </c>
      <c r="E269" s="1">
        <f>IFERROR(__xludf.DUMMYFUNCTION("""COMPUTED_VALUE"""),1494.64)</f>
        <v>1494.64</v>
      </c>
      <c r="G269" s="2">
        <f>IFERROR(__xludf.DUMMYFUNCTION("""COMPUTED_VALUE"""),45684.66666666667)</f>
        <v>45684.66667</v>
      </c>
      <c r="H269" s="1">
        <f>IFERROR(__xludf.DUMMYFUNCTION("""COMPUTED_VALUE"""),1439.07)</f>
        <v>1439.07</v>
      </c>
      <c r="J269" s="2">
        <f>IFERROR(__xludf.DUMMYFUNCTION("""COMPUTED_VALUE"""),45684.66666666667)</f>
        <v>45684.66667</v>
      </c>
      <c r="K269" s="1">
        <f>IFERROR(__xludf.DUMMYFUNCTION("""COMPUTED_VALUE"""),1465.41)</f>
        <v>1465.41</v>
      </c>
      <c r="M269" s="2">
        <f>IFERROR(__xludf.DUMMYFUNCTION("""COMPUTED_VALUE"""),45684.66666666667)</f>
        <v>45684.66667</v>
      </c>
      <c r="N269" s="1">
        <f>IFERROR(__xludf.DUMMYFUNCTION("""COMPUTED_VALUE"""),2.9034344E8)</f>
        <v>290343440</v>
      </c>
    </row>
    <row r="270">
      <c r="A270" s="2">
        <f>IFERROR(__xludf.DUMMYFUNCTION("""COMPUTED_VALUE"""),45685.66666666667)</f>
        <v>45685.66667</v>
      </c>
      <c r="B270" s="1">
        <f>IFERROR(__xludf.DUMMYFUNCTION("""COMPUTED_VALUE"""),1457.71)</f>
        <v>1457.71</v>
      </c>
      <c r="D270" s="2">
        <f>IFERROR(__xludf.DUMMYFUNCTION("""COMPUTED_VALUE"""),45685.66666666667)</f>
        <v>45685.66667</v>
      </c>
      <c r="E270" s="1">
        <f>IFERROR(__xludf.DUMMYFUNCTION("""COMPUTED_VALUE"""),1466.88)</f>
        <v>1466.88</v>
      </c>
      <c r="G270" s="2">
        <f>IFERROR(__xludf.DUMMYFUNCTION("""COMPUTED_VALUE"""),45685.66666666667)</f>
        <v>45685.66667</v>
      </c>
      <c r="H270" s="1">
        <f>IFERROR(__xludf.DUMMYFUNCTION("""COMPUTED_VALUE"""),1423.68)</f>
        <v>1423.68</v>
      </c>
      <c r="J270" s="2">
        <f>IFERROR(__xludf.DUMMYFUNCTION("""COMPUTED_VALUE"""),45685.66666666667)</f>
        <v>45685.66667</v>
      </c>
      <c r="K270" s="1">
        <f>IFERROR(__xludf.DUMMYFUNCTION("""COMPUTED_VALUE"""),1459.33)</f>
        <v>1459.33</v>
      </c>
      <c r="M270" s="2">
        <f>IFERROR(__xludf.DUMMYFUNCTION("""COMPUTED_VALUE"""),45685.66666666667)</f>
        <v>45685.66667</v>
      </c>
      <c r="N270" s="1">
        <f>IFERROR(__xludf.DUMMYFUNCTION("""COMPUTED_VALUE"""),2.81423734E8)</f>
        <v>281423734</v>
      </c>
    </row>
    <row r="271">
      <c r="A271" s="2">
        <f>IFERROR(__xludf.DUMMYFUNCTION("""COMPUTED_VALUE"""),45686.66666666667)</f>
        <v>45686.66667</v>
      </c>
      <c r="B271" s="1">
        <f>IFERROR(__xludf.DUMMYFUNCTION("""COMPUTED_VALUE"""),1449.59)</f>
        <v>1449.59</v>
      </c>
      <c r="D271" s="2">
        <f>IFERROR(__xludf.DUMMYFUNCTION("""COMPUTED_VALUE"""),45686.66666666667)</f>
        <v>45686.66667</v>
      </c>
      <c r="E271" s="1">
        <f>IFERROR(__xludf.DUMMYFUNCTION("""COMPUTED_VALUE"""),1458.22)</f>
        <v>1458.22</v>
      </c>
      <c r="G271" s="2">
        <f>IFERROR(__xludf.DUMMYFUNCTION("""COMPUTED_VALUE"""),45686.66666666667)</f>
        <v>45686.66667</v>
      </c>
      <c r="H271" s="1">
        <f>IFERROR(__xludf.DUMMYFUNCTION("""COMPUTED_VALUE"""),1415.57)</f>
        <v>1415.57</v>
      </c>
      <c r="J271" s="2">
        <f>IFERROR(__xludf.DUMMYFUNCTION("""COMPUTED_VALUE"""),45686.66666666667)</f>
        <v>45686.66667</v>
      </c>
      <c r="K271" s="1">
        <f>IFERROR(__xludf.DUMMYFUNCTION("""COMPUTED_VALUE"""),1430.55)</f>
        <v>1430.55</v>
      </c>
      <c r="M271" s="2">
        <f>IFERROR(__xludf.DUMMYFUNCTION("""COMPUTED_VALUE"""),45686.66666666667)</f>
        <v>45686.66667</v>
      </c>
      <c r="N271" s="1">
        <f>IFERROR(__xludf.DUMMYFUNCTION("""COMPUTED_VALUE"""),2.45917073E8)</f>
        <v>245917073</v>
      </c>
    </row>
    <row r="272">
      <c r="A272" s="2">
        <f>IFERROR(__xludf.DUMMYFUNCTION("""COMPUTED_VALUE"""),45687.66666666667)</f>
        <v>45687.66667</v>
      </c>
      <c r="B272" s="1">
        <f>IFERROR(__xludf.DUMMYFUNCTION("""COMPUTED_VALUE"""),1500.3)</f>
        <v>1500.3</v>
      </c>
      <c r="D272" s="2">
        <f>IFERROR(__xludf.DUMMYFUNCTION("""COMPUTED_VALUE"""),45687.66666666667)</f>
        <v>45687.66667</v>
      </c>
      <c r="E272" s="1">
        <f>IFERROR(__xludf.DUMMYFUNCTION("""COMPUTED_VALUE"""),1505.57)</f>
        <v>1505.57</v>
      </c>
      <c r="G272" s="2">
        <f>IFERROR(__xludf.DUMMYFUNCTION("""COMPUTED_VALUE"""),45687.66666666667)</f>
        <v>45687.66667</v>
      </c>
      <c r="H272" s="1">
        <f>IFERROR(__xludf.DUMMYFUNCTION("""COMPUTED_VALUE"""),1418.8)</f>
        <v>1418.8</v>
      </c>
      <c r="J272" s="2">
        <f>IFERROR(__xludf.DUMMYFUNCTION("""COMPUTED_VALUE"""),45687.66666666667)</f>
        <v>45687.66667</v>
      </c>
      <c r="K272" s="1">
        <f>IFERROR(__xludf.DUMMYFUNCTION("""COMPUTED_VALUE"""),1466.42)</f>
        <v>1466.42</v>
      </c>
      <c r="M272" s="2">
        <f>IFERROR(__xludf.DUMMYFUNCTION("""COMPUTED_VALUE"""),45687.66666666667)</f>
        <v>45687.66667</v>
      </c>
      <c r="N272" s="1">
        <f>IFERROR(__xludf.DUMMYFUNCTION("""COMPUTED_VALUE"""),3.01992616E8)</f>
        <v>301992616</v>
      </c>
    </row>
    <row r="273">
      <c r="A273" s="2">
        <f>IFERROR(__xludf.DUMMYFUNCTION("""COMPUTED_VALUE"""),45688.66666666667)</f>
        <v>45688.66667</v>
      </c>
      <c r="B273" s="1">
        <f>IFERROR(__xludf.DUMMYFUNCTION("""COMPUTED_VALUE"""),1469.34)</f>
        <v>1469.34</v>
      </c>
      <c r="D273" s="2">
        <f>IFERROR(__xludf.DUMMYFUNCTION("""COMPUTED_VALUE"""),45688.66666666667)</f>
        <v>45688.66667</v>
      </c>
      <c r="E273" s="1">
        <f>IFERROR(__xludf.DUMMYFUNCTION("""COMPUTED_VALUE"""),1531.55)</f>
        <v>1531.55</v>
      </c>
      <c r="G273" s="2">
        <f>IFERROR(__xludf.DUMMYFUNCTION("""COMPUTED_VALUE"""),45688.66666666667)</f>
        <v>45688.66667</v>
      </c>
      <c r="H273" s="1">
        <f>IFERROR(__xludf.DUMMYFUNCTION("""COMPUTED_VALUE"""),1467.31)</f>
        <v>1467.31</v>
      </c>
      <c r="J273" s="2">
        <f>IFERROR(__xludf.DUMMYFUNCTION("""COMPUTED_VALUE"""),45688.66666666667)</f>
        <v>45688.66667</v>
      </c>
      <c r="K273" s="1">
        <f>IFERROR(__xludf.DUMMYFUNCTION("""COMPUTED_VALUE"""),1477.78)</f>
        <v>1477.78</v>
      </c>
      <c r="M273" s="2">
        <f>IFERROR(__xludf.DUMMYFUNCTION("""COMPUTED_VALUE"""),45688.66666666667)</f>
        <v>45688.66667</v>
      </c>
      <c r="N273" s="1">
        <f>IFERROR(__xludf.DUMMYFUNCTION("""COMPUTED_VALUE"""),3.35467995E8)</f>
        <v>335467995</v>
      </c>
    </row>
    <row r="274">
      <c r="A274" s="2">
        <f>IFERROR(__xludf.DUMMYFUNCTION("""COMPUTED_VALUE"""),45691.66666666667)</f>
        <v>45691.66667</v>
      </c>
      <c r="B274" s="1">
        <f>IFERROR(__xludf.DUMMYFUNCTION("""COMPUTED_VALUE"""),1413.63)</f>
        <v>1413.63</v>
      </c>
      <c r="D274" s="2">
        <f>IFERROR(__xludf.DUMMYFUNCTION("""COMPUTED_VALUE"""),45691.66666666667)</f>
        <v>45691.66667</v>
      </c>
      <c r="E274" s="1">
        <f>IFERROR(__xludf.DUMMYFUNCTION("""COMPUTED_VALUE"""),1425.36)</f>
        <v>1425.36</v>
      </c>
      <c r="G274" s="2">
        <f>IFERROR(__xludf.DUMMYFUNCTION("""COMPUTED_VALUE"""),45691.66666666667)</f>
        <v>45691.66667</v>
      </c>
      <c r="H274" s="1">
        <f>IFERROR(__xludf.DUMMYFUNCTION("""COMPUTED_VALUE"""),1373.15)</f>
        <v>1373.15</v>
      </c>
      <c r="J274" s="2">
        <f>IFERROR(__xludf.DUMMYFUNCTION("""COMPUTED_VALUE"""),45691.66666666667)</f>
        <v>45691.66667</v>
      </c>
      <c r="K274" s="1">
        <f>IFERROR(__xludf.DUMMYFUNCTION("""COMPUTED_VALUE"""),1407.0)</f>
        <v>1407</v>
      </c>
      <c r="M274" s="2">
        <f>IFERROR(__xludf.DUMMYFUNCTION("""COMPUTED_VALUE"""),45691.66666666667)</f>
        <v>45691.66667</v>
      </c>
      <c r="N274" s="1">
        <f>IFERROR(__xludf.DUMMYFUNCTION("""COMPUTED_VALUE"""),3.892842E8)</f>
        <v>389284200</v>
      </c>
    </row>
    <row r="275">
      <c r="A275" s="2">
        <f>IFERROR(__xludf.DUMMYFUNCTION("""COMPUTED_VALUE"""),45692.66666666667)</f>
        <v>45692.66667</v>
      </c>
      <c r="B275" s="1">
        <f>IFERROR(__xludf.DUMMYFUNCTION("""COMPUTED_VALUE"""),1402.2)</f>
        <v>1402.2</v>
      </c>
      <c r="D275" s="2">
        <f>IFERROR(__xludf.DUMMYFUNCTION("""COMPUTED_VALUE"""),45692.66666666667)</f>
        <v>45692.66667</v>
      </c>
      <c r="E275" s="1">
        <f>IFERROR(__xludf.DUMMYFUNCTION("""COMPUTED_VALUE"""),1443.05)</f>
        <v>1443.05</v>
      </c>
      <c r="G275" s="2">
        <f>IFERROR(__xludf.DUMMYFUNCTION("""COMPUTED_VALUE"""),45692.66666666667)</f>
        <v>45692.66667</v>
      </c>
      <c r="H275" s="1">
        <f>IFERROR(__xludf.DUMMYFUNCTION("""COMPUTED_VALUE"""),1402.2)</f>
        <v>1402.2</v>
      </c>
      <c r="J275" s="2">
        <f>IFERROR(__xludf.DUMMYFUNCTION("""COMPUTED_VALUE"""),45692.66666666667)</f>
        <v>45692.66667</v>
      </c>
      <c r="K275" s="1">
        <f>IFERROR(__xludf.DUMMYFUNCTION("""COMPUTED_VALUE"""),1437.53)</f>
        <v>1437.53</v>
      </c>
      <c r="M275" s="2">
        <f>IFERROR(__xludf.DUMMYFUNCTION("""COMPUTED_VALUE"""),45692.66666666667)</f>
        <v>45692.66667</v>
      </c>
      <c r="N275" s="1">
        <f>IFERROR(__xludf.DUMMYFUNCTION("""COMPUTED_VALUE"""),2.36356718E8)</f>
        <v>236356718</v>
      </c>
    </row>
    <row r="276">
      <c r="A276" s="2">
        <f>IFERROR(__xludf.DUMMYFUNCTION("""COMPUTED_VALUE"""),45693.66666666667)</f>
        <v>45693.66667</v>
      </c>
      <c r="B276" s="1">
        <f>IFERROR(__xludf.DUMMYFUNCTION("""COMPUTED_VALUE"""),1421.94)</f>
        <v>1421.94</v>
      </c>
      <c r="D276" s="2">
        <f>IFERROR(__xludf.DUMMYFUNCTION("""COMPUTED_VALUE"""),45693.66666666667)</f>
        <v>45693.66667</v>
      </c>
      <c r="E276" s="1">
        <f>IFERROR(__xludf.DUMMYFUNCTION("""COMPUTED_VALUE"""),1425.71)</f>
        <v>1425.71</v>
      </c>
      <c r="G276" s="2">
        <f>IFERROR(__xludf.DUMMYFUNCTION("""COMPUTED_VALUE"""),45693.66666666667)</f>
        <v>45693.66667</v>
      </c>
      <c r="H276" s="1">
        <f>IFERROR(__xludf.DUMMYFUNCTION("""COMPUTED_VALUE"""),1383.71)</f>
        <v>1383.71</v>
      </c>
      <c r="J276" s="2">
        <f>IFERROR(__xludf.DUMMYFUNCTION("""COMPUTED_VALUE"""),45693.66666666667)</f>
        <v>45693.66667</v>
      </c>
      <c r="K276" s="1">
        <f>IFERROR(__xludf.DUMMYFUNCTION("""COMPUTED_VALUE"""),1391.31)</f>
        <v>1391.31</v>
      </c>
      <c r="M276" s="2">
        <f>IFERROR(__xludf.DUMMYFUNCTION("""COMPUTED_VALUE"""),45693.66666666667)</f>
        <v>45693.66667</v>
      </c>
      <c r="N276" s="1">
        <f>IFERROR(__xludf.DUMMYFUNCTION("""COMPUTED_VALUE"""),2.92513545E8)</f>
        <v>292513545</v>
      </c>
    </row>
    <row r="277">
      <c r="A277" s="2">
        <f>IFERROR(__xludf.DUMMYFUNCTION("""COMPUTED_VALUE"""),45694.66666666667)</f>
        <v>45694.66667</v>
      </c>
      <c r="B277" s="1">
        <f>IFERROR(__xludf.DUMMYFUNCTION("""COMPUTED_VALUE"""),1372.57)</f>
        <v>1372.57</v>
      </c>
      <c r="D277" s="2">
        <f>IFERROR(__xludf.DUMMYFUNCTION("""COMPUTED_VALUE"""),45694.66666666667)</f>
        <v>45694.66667</v>
      </c>
      <c r="E277" s="1">
        <f>IFERROR(__xludf.DUMMYFUNCTION("""COMPUTED_VALUE"""),1381.76)</f>
        <v>1381.76</v>
      </c>
      <c r="G277" s="2">
        <f>IFERROR(__xludf.DUMMYFUNCTION("""COMPUTED_VALUE"""),45694.66666666667)</f>
        <v>45694.66667</v>
      </c>
      <c r="H277" s="1">
        <f>IFERROR(__xludf.DUMMYFUNCTION("""COMPUTED_VALUE"""),1342.87)</f>
        <v>1342.87</v>
      </c>
      <c r="J277" s="2">
        <f>IFERROR(__xludf.DUMMYFUNCTION("""COMPUTED_VALUE"""),45694.66666666667)</f>
        <v>45694.66667</v>
      </c>
      <c r="K277" s="1">
        <f>IFERROR(__xludf.DUMMYFUNCTION("""COMPUTED_VALUE"""),1376.21)</f>
        <v>1376.21</v>
      </c>
      <c r="M277" s="2">
        <f>IFERROR(__xludf.DUMMYFUNCTION("""COMPUTED_VALUE"""),45694.66666666667)</f>
        <v>45694.66667</v>
      </c>
      <c r="N277" s="1">
        <f>IFERROR(__xludf.DUMMYFUNCTION("""COMPUTED_VALUE"""),4.37570189E8)</f>
        <v>437570189</v>
      </c>
    </row>
    <row r="278">
      <c r="A278" s="2">
        <f>IFERROR(__xludf.DUMMYFUNCTION("""COMPUTED_VALUE"""),45695.66666666667)</f>
        <v>45695.66667</v>
      </c>
      <c r="B278" s="1">
        <f>IFERROR(__xludf.DUMMYFUNCTION("""COMPUTED_VALUE"""),1363.19)</f>
        <v>1363.19</v>
      </c>
      <c r="D278" s="2">
        <f>IFERROR(__xludf.DUMMYFUNCTION("""COMPUTED_VALUE"""),45695.66666666667)</f>
        <v>45695.66667</v>
      </c>
      <c r="E278" s="1">
        <f>IFERROR(__xludf.DUMMYFUNCTION("""COMPUTED_VALUE"""),1395.62)</f>
        <v>1395.62</v>
      </c>
      <c r="G278" s="2">
        <f>IFERROR(__xludf.DUMMYFUNCTION("""COMPUTED_VALUE"""),45695.66666666667)</f>
        <v>45695.66667</v>
      </c>
      <c r="H278" s="1">
        <f>IFERROR(__xludf.DUMMYFUNCTION("""COMPUTED_VALUE"""),1330.96)</f>
        <v>1330.96</v>
      </c>
      <c r="J278" s="2">
        <f>IFERROR(__xludf.DUMMYFUNCTION("""COMPUTED_VALUE"""),45695.66666666667)</f>
        <v>45695.66667</v>
      </c>
      <c r="K278" s="1">
        <f>IFERROR(__xludf.DUMMYFUNCTION("""COMPUTED_VALUE"""),1334.84)</f>
        <v>1334.84</v>
      </c>
      <c r="M278" s="2">
        <f>IFERROR(__xludf.DUMMYFUNCTION("""COMPUTED_VALUE"""),45695.66666666667)</f>
        <v>45695.66667</v>
      </c>
      <c r="N278" s="1">
        <f>IFERROR(__xludf.DUMMYFUNCTION("""COMPUTED_VALUE"""),3.07250002E8)</f>
        <v>307250002</v>
      </c>
    </row>
    <row r="279">
      <c r="A279" s="2">
        <f>IFERROR(__xludf.DUMMYFUNCTION("""COMPUTED_VALUE"""),45698.66666666667)</f>
        <v>45698.66667</v>
      </c>
      <c r="B279" s="1">
        <f>IFERROR(__xludf.DUMMYFUNCTION("""COMPUTED_VALUE"""),1319.09)</f>
        <v>1319.09</v>
      </c>
      <c r="D279" s="2">
        <f>IFERROR(__xludf.DUMMYFUNCTION("""COMPUTED_VALUE"""),45698.66666666667)</f>
        <v>45698.66667</v>
      </c>
      <c r="E279" s="1">
        <f>IFERROR(__xludf.DUMMYFUNCTION("""COMPUTED_VALUE"""),1337.58)</f>
        <v>1337.58</v>
      </c>
      <c r="G279" s="2">
        <f>IFERROR(__xludf.DUMMYFUNCTION("""COMPUTED_VALUE"""),45698.66666666667)</f>
        <v>45698.66667</v>
      </c>
      <c r="H279" s="1">
        <f>IFERROR(__xludf.DUMMYFUNCTION("""COMPUTED_VALUE"""),1299.11)</f>
        <v>1299.11</v>
      </c>
      <c r="J279" s="2">
        <f>IFERROR(__xludf.DUMMYFUNCTION("""COMPUTED_VALUE"""),45698.66666666667)</f>
        <v>45698.66667</v>
      </c>
      <c r="K279" s="1">
        <f>IFERROR(__xludf.DUMMYFUNCTION("""COMPUTED_VALUE"""),1299.5)</f>
        <v>1299.5</v>
      </c>
      <c r="M279" s="2">
        <f>IFERROR(__xludf.DUMMYFUNCTION("""COMPUTED_VALUE"""),45698.66666666667)</f>
        <v>45698.66667</v>
      </c>
      <c r="N279" s="1">
        <f>IFERROR(__xludf.DUMMYFUNCTION("""COMPUTED_VALUE"""),2.55356271E8)</f>
        <v>255356271</v>
      </c>
    </row>
    <row r="280">
      <c r="A280" s="2">
        <f>IFERROR(__xludf.DUMMYFUNCTION("""COMPUTED_VALUE"""),45699.66666666667)</f>
        <v>45699.66667</v>
      </c>
      <c r="B280" s="1">
        <f>IFERROR(__xludf.DUMMYFUNCTION("""COMPUTED_VALUE"""),1282.69)</f>
        <v>1282.69</v>
      </c>
      <c r="D280" s="2">
        <f>IFERROR(__xludf.DUMMYFUNCTION("""COMPUTED_VALUE"""),45699.66666666667)</f>
        <v>45699.66667</v>
      </c>
      <c r="E280" s="1">
        <f>IFERROR(__xludf.DUMMYFUNCTION("""COMPUTED_VALUE"""),1294.15)</f>
        <v>1294.15</v>
      </c>
      <c r="G280" s="2">
        <f>IFERROR(__xludf.DUMMYFUNCTION("""COMPUTED_VALUE"""),45699.66666666667)</f>
        <v>45699.66667</v>
      </c>
      <c r="H280" s="1">
        <f>IFERROR(__xludf.DUMMYFUNCTION("""COMPUTED_VALUE"""),1218.95)</f>
        <v>1218.95</v>
      </c>
      <c r="J280" s="2">
        <f>IFERROR(__xludf.DUMMYFUNCTION("""COMPUTED_VALUE"""),45699.66666666667)</f>
        <v>45699.66667</v>
      </c>
      <c r="K280" s="1">
        <f>IFERROR(__xludf.DUMMYFUNCTION("""COMPUTED_VALUE"""),1229.53)</f>
        <v>1229.53</v>
      </c>
      <c r="M280" s="2">
        <f>IFERROR(__xludf.DUMMYFUNCTION("""COMPUTED_VALUE"""),45699.66666666667)</f>
        <v>45699.66667</v>
      </c>
      <c r="N280" s="1">
        <f>IFERROR(__xludf.DUMMYFUNCTION("""COMPUTED_VALUE"""),2.62148454E8)</f>
        <v>262148454</v>
      </c>
    </row>
    <row r="281">
      <c r="A281" s="2">
        <f>IFERROR(__xludf.DUMMYFUNCTION("""COMPUTED_VALUE"""),45700.66666666667)</f>
        <v>45700.66667</v>
      </c>
      <c r="B281" s="1">
        <f>IFERROR(__xludf.DUMMYFUNCTION("""COMPUTED_VALUE"""),1232.48)</f>
        <v>1232.48</v>
      </c>
      <c r="D281" s="2">
        <f>IFERROR(__xludf.DUMMYFUNCTION("""COMPUTED_VALUE"""),45700.66666666667)</f>
        <v>45700.66667</v>
      </c>
      <c r="E281" s="1">
        <f>IFERROR(__xludf.DUMMYFUNCTION("""COMPUTED_VALUE"""),1288.18)</f>
        <v>1288.18</v>
      </c>
      <c r="G281" s="2">
        <f>IFERROR(__xludf.DUMMYFUNCTION("""COMPUTED_VALUE"""),45700.66666666667)</f>
        <v>45700.66667</v>
      </c>
      <c r="H281" s="1">
        <f>IFERROR(__xludf.DUMMYFUNCTION("""COMPUTED_VALUE"""),1231.56)</f>
        <v>1231.56</v>
      </c>
      <c r="J281" s="2">
        <f>IFERROR(__xludf.DUMMYFUNCTION("""COMPUTED_VALUE"""),45700.66666666667)</f>
        <v>45700.66667</v>
      </c>
      <c r="K281" s="1">
        <f>IFERROR(__xludf.DUMMYFUNCTION("""COMPUTED_VALUE"""),1256.34)</f>
        <v>1256.34</v>
      </c>
      <c r="M281" s="2">
        <f>IFERROR(__xludf.DUMMYFUNCTION("""COMPUTED_VALUE"""),45700.66666666667)</f>
        <v>45700.66667</v>
      </c>
      <c r="N281" s="1">
        <f>IFERROR(__xludf.DUMMYFUNCTION("""COMPUTED_VALUE"""),3.13747365E8)</f>
        <v>313747365</v>
      </c>
    </row>
    <row r="282">
      <c r="A282" s="2">
        <f>IFERROR(__xludf.DUMMYFUNCTION("""COMPUTED_VALUE"""),45701.66666666667)</f>
        <v>45701.66667</v>
      </c>
      <c r="B282" s="1">
        <f>IFERROR(__xludf.DUMMYFUNCTION("""COMPUTED_VALUE"""),1286.39)</f>
        <v>1286.39</v>
      </c>
      <c r="D282" s="2">
        <f>IFERROR(__xludf.DUMMYFUNCTION("""COMPUTED_VALUE"""),45701.66666666667)</f>
        <v>45701.66667</v>
      </c>
      <c r="E282" s="1">
        <f>IFERROR(__xludf.DUMMYFUNCTION("""COMPUTED_VALUE"""),1329.63)</f>
        <v>1329.63</v>
      </c>
      <c r="G282" s="2">
        <f>IFERROR(__xludf.DUMMYFUNCTION("""COMPUTED_VALUE"""),45701.66666666667)</f>
        <v>45701.66667</v>
      </c>
      <c r="H282" s="1">
        <f>IFERROR(__xludf.DUMMYFUNCTION("""COMPUTED_VALUE"""),1279.92)</f>
        <v>1279.92</v>
      </c>
      <c r="J282" s="2">
        <f>IFERROR(__xludf.DUMMYFUNCTION("""COMPUTED_VALUE"""),45701.66666666667)</f>
        <v>45701.66667</v>
      </c>
      <c r="K282" s="1">
        <f>IFERROR(__xludf.DUMMYFUNCTION("""COMPUTED_VALUE"""),1320.95)</f>
        <v>1320.95</v>
      </c>
      <c r="M282" s="2">
        <f>IFERROR(__xludf.DUMMYFUNCTION("""COMPUTED_VALUE"""),45701.66666666667)</f>
        <v>45701.66667</v>
      </c>
      <c r="N282" s="1">
        <f>IFERROR(__xludf.DUMMYFUNCTION("""COMPUTED_VALUE"""),3.56320239E8)</f>
        <v>356320239</v>
      </c>
    </row>
    <row r="283">
      <c r="A283" s="2">
        <f>IFERROR(__xludf.DUMMYFUNCTION("""COMPUTED_VALUE"""),45702.66666666667)</f>
        <v>45702.66667</v>
      </c>
      <c r="B283" s="1">
        <f>IFERROR(__xludf.DUMMYFUNCTION("""COMPUTED_VALUE"""),1337.14)</f>
        <v>1337.14</v>
      </c>
      <c r="D283" s="2">
        <f>IFERROR(__xludf.DUMMYFUNCTION("""COMPUTED_VALUE"""),45702.66666666667)</f>
        <v>45702.66667</v>
      </c>
      <c r="E283" s="1">
        <f>IFERROR(__xludf.DUMMYFUNCTION("""COMPUTED_VALUE"""),1342.31)</f>
        <v>1342.31</v>
      </c>
      <c r="G283" s="2">
        <f>IFERROR(__xludf.DUMMYFUNCTION("""COMPUTED_VALUE"""),45702.66666666667)</f>
        <v>45702.66667</v>
      </c>
      <c r="H283" s="1">
        <f>IFERROR(__xludf.DUMMYFUNCTION("""COMPUTED_VALUE"""),1296.98)</f>
        <v>1296.98</v>
      </c>
      <c r="J283" s="2">
        <f>IFERROR(__xludf.DUMMYFUNCTION("""COMPUTED_VALUE"""),45702.66666666667)</f>
        <v>45702.66667</v>
      </c>
      <c r="K283" s="1">
        <f>IFERROR(__xludf.DUMMYFUNCTION("""COMPUTED_VALUE"""),1323.29)</f>
        <v>1323.29</v>
      </c>
      <c r="M283" s="2">
        <f>IFERROR(__xludf.DUMMYFUNCTION("""COMPUTED_VALUE"""),45702.66666666667)</f>
        <v>45702.66667</v>
      </c>
      <c r="N283" s="1">
        <f>IFERROR(__xludf.DUMMYFUNCTION("""COMPUTED_VALUE"""),2.57751098E8)</f>
        <v>257751098</v>
      </c>
    </row>
    <row r="284">
      <c r="A284" s="2">
        <f>IFERROR(__xludf.DUMMYFUNCTION("""COMPUTED_VALUE"""),45706.66666666667)</f>
        <v>45706.66667</v>
      </c>
      <c r="B284" s="1">
        <f>IFERROR(__xludf.DUMMYFUNCTION("""COMPUTED_VALUE"""),1321.55)</f>
        <v>1321.55</v>
      </c>
      <c r="D284" s="2">
        <f>IFERROR(__xludf.DUMMYFUNCTION("""COMPUTED_VALUE"""),45706.66666666667)</f>
        <v>45706.66667</v>
      </c>
      <c r="E284" s="1">
        <f>IFERROR(__xludf.DUMMYFUNCTION("""COMPUTED_VALUE"""),1332.08)</f>
        <v>1332.08</v>
      </c>
      <c r="G284" s="2">
        <f>IFERROR(__xludf.DUMMYFUNCTION("""COMPUTED_VALUE"""),45706.66666666667)</f>
        <v>45706.66667</v>
      </c>
      <c r="H284" s="1">
        <f>IFERROR(__xludf.DUMMYFUNCTION("""COMPUTED_VALUE"""),1302.98)</f>
        <v>1302.98</v>
      </c>
      <c r="J284" s="2">
        <f>IFERROR(__xludf.DUMMYFUNCTION("""COMPUTED_VALUE"""),45706.66666666667)</f>
        <v>45706.66667</v>
      </c>
      <c r="K284" s="1">
        <f>IFERROR(__xludf.DUMMYFUNCTION("""COMPUTED_VALUE"""),1317.29)</f>
        <v>1317.29</v>
      </c>
      <c r="M284" s="2">
        <f>IFERROR(__xludf.DUMMYFUNCTION("""COMPUTED_VALUE"""),45706.66666666667)</f>
        <v>45706.66667</v>
      </c>
      <c r="N284" s="1">
        <f>IFERROR(__xludf.DUMMYFUNCTION("""COMPUTED_VALUE"""),2.72901197E8)</f>
        <v>272901197</v>
      </c>
    </row>
    <row r="285">
      <c r="A285" s="2">
        <f>IFERROR(__xludf.DUMMYFUNCTION("""COMPUTED_VALUE"""),45707.66666666667)</f>
        <v>45707.66667</v>
      </c>
      <c r="B285" s="1">
        <f>IFERROR(__xludf.DUMMYFUNCTION("""COMPUTED_VALUE"""),1314.9)</f>
        <v>1314.9</v>
      </c>
      <c r="D285" s="2">
        <f>IFERROR(__xludf.DUMMYFUNCTION("""COMPUTED_VALUE"""),45707.66666666667)</f>
        <v>45707.66667</v>
      </c>
      <c r="E285" s="1">
        <f>IFERROR(__xludf.DUMMYFUNCTION("""COMPUTED_VALUE"""),1357.95)</f>
        <v>1357.95</v>
      </c>
      <c r="G285" s="2">
        <f>IFERROR(__xludf.DUMMYFUNCTION("""COMPUTED_VALUE"""),45707.66666666667)</f>
        <v>45707.66667</v>
      </c>
      <c r="H285" s="1">
        <f>IFERROR(__xludf.DUMMYFUNCTION("""COMPUTED_VALUE"""),1314.9)</f>
        <v>1314.9</v>
      </c>
      <c r="J285" s="2">
        <f>IFERROR(__xludf.DUMMYFUNCTION("""COMPUTED_VALUE"""),45707.66666666667)</f>
        <v>45707.66667</v>
      </c>
      <c r="K285" s="1">
        <f>IFERROR(__xludf.DUMMYFUNCTION("""COMPUTED_VALUE"""),1336.33)</f>
        <v>1336.33</v>
      </c>
      <c r="M285" s="2">
        <f>IFERROR(__xludf.DUMMYFUNCTION("""COMPUTED_VALUE"""),45707.66666666667)</f>
        <v>45707.66667</v>
      </c>
      <c r="N285" s="1">
        <f>IFERROR(__xludf.DUMMYFUNCTION("""COMPUTED_VALUE"""),2.34429866E8)</f>
        <v>234429866</v>
      </c>
    </row>
    <row r="286">
      <c r="A286" s="2">
        <f>IFERROR(__xludf.DUMMYFUNCTION("""COMPUTED_VALUE"""),45708.66666666667)</f>
        <v>45708.66667</v>
      </c>
      <c r="B286" s="1">
        <f>IFERROR(__xludf.DUMMYFUNCTION("""COMPUTED_VALUE"""),1340.22)</f>
        <v>1340.22</v>
      </c>
      <c r="D286" s="2">
        <f>IFERROR(__xludf.DUMMYFUNCTION("""COMPUTED_VALUE"""),45708.66666666667)</f>
        <v>45708.66667</v>
      </c>
      <c r="E286" s="1">
        <f>IFERROR(__xludf.DUMMYFUNCTION("""COMPUTED_VALUE"""),1340.74)</f>
        <v>1340.74</v>
      </c>
      <c r="G286" s="2">
        <f>IFERROR(__xludf.DUMMYFUNCTION("""COMPUTED_VALUE"""),45708.66666666667)</f>
        <v>45708.66667</v>
      </c>
      <c r="H286" s="1">
        <f>IFERROR(__xludf.DUMMYFUNCTION("""COMPUTED_VALUE"""),1296.56)</f>
        <v>1296.56</v>
      </c>
      <c r="J286" s="2">
        <f>IFERROR(__xludf.DUMMYFUNCTION("""COMPUTED_VALUE"""),45708.66666666667)</f>
        <v>45708.66667</v>
      </c>
      <c r="K286" s="1">
        <f>IFERROR(__xludf.DUMMYFUNCTION("""COMPUTED_VALUE"""),1317.4)</f>
        <v>1317.4</v>
      </c>
      <c r="M286" s="2">
        <f>IFERROR(__xludf.DUMMYFUNCTION("""COMPUTED_VALUE"""),45708.66666666667)</f>
        <v>45708.66667</v>
      </c>
      <c r="N286" s="1">
        <f>IFERROR(__xludf.DUMMYFUNCTION("""COMPUTED_VALUE"""),2.36821403E8)</f>
        <v>236821403</v>
      </c>
    </row>
    <row r="287">
      <c r="A287" s="2">
        <f>IFERROR(__xludf.DUMMYFUNCTION("""COMPUTED_VALUE"""),45709.66666666667)</f>
        <v>45709.66667</v>
      </c>
      <c r="B287" s="1">
        <f>IFERROR(__xludf.DUMMYFUNCTION("""COMPUTED_VALUE"""),1312.93)</f>
        <v>1312.93</v>
      </c>
      <c r="D287" s="2">
        <f>IFERROR(__xludf.DUMMYFUNCTION("""COMPUTED_VALUE"""),45709.66666666667)</f>
        <v>45709.66667</v>
      </c>
      <c r="E287" s="1">
        <f>IFERROR(__xludf.DUMMYFUNCTION("""COMPUTED_VALUE"""),1318.18)</f>
        <v>1318.18</v>
      </c>
      <c r="G287" s="2">
        <f>IFERROR(__xludf.DUMMYFUNCTION("""COMPUTED_VALUE"""),45709.66666666667)</f>
        <v>45709.66667</v>
      </c>
      <c r="H287" s="1">
        <f>IFERROR(__xludf.DUMMYFUNCTION("""COMPUTED_VALUE"""),1249.11)</f>
        <v>1249.11</v>
      </c>
      <c r="J287" s="2">
        <f>IFERROR(__xludf.DUMMYFUNCTION("""COMPUTED_VALUE"""),45709.66666666667)</f>
        <v>45709.66667</v>
      </c>
      <c r="K287" s="1">
        <f>IFERROR(__xludf.DUMMYFUNCTION("""COMPUTED_VALUE"""),1260.17)</f>
        <v>1260.17</v>
      </c>
      <c r="M287" s="2">
        <f>IFERROR(__xludf.DUMMYFUNCTION("""COMPUTED_VALUE"""),45709.66666666667)</f>
        <v>45709.66667</v>
      </c>
      <c r="N287" s="1">
        <f>IFERROR(__xludf.DUMMYFUNCTION("""COMPUTED_VALUE"""),3.15260799E8)</f>
        <v>315260799</v>
      </c>
    </row>
    <row r="288">
      <c r="A288" s="2">
        <f>IFERROR(__xludf.DUMMYFUNCTION("""COMPUTED_VALUE"""),45712.66666666667)</f>
        <v>45712.66667</v>
      </c>
      <c r="B288" s="1">
        <f>IFERROR(__xludf.DUMMYFUNCTION("""COMPUTED_VALUE"""),1259.8)</f>
        <v>1259.8</v>
      </c>
      <c r="D288" s="2">
        <f>IFERROR(__xludf.DUMMYFUNCTION("""COMPUTED_VALUE"""),45712.66666666667)</f>
        <v>45712.66667</v>
      </c>
      <c r="E288" s="1">
        <f>IFERROR(__xludf.DUMMYFUNCTION("""COMPUTED_VALUE"""),1273.71)</f>
        <v>1273.71</v>
      </c>
      <c r="G288" s="2">
        <f>IFERROR(__xludf.DUMMYFUNCTION("""COMPUTED_VALUE"""),45712.66666666667)</f>
        <v>45712.66667</v>
      </c>
      <c r="H288" s="1">
        <f>IFERROR(__xludf.DUMMYFUNCTION("""COMPUTED_VALUE"""),1217.0)</f>
        <v>1217</v>
      </c>
      <c r="J288" s="2">
        <f>IFERROR(__xludf.DUMMYFUNCTION("""COMPUTED_VALUE"""),45712.66666666667)</f>
        <v>45712.66667</v>
      </c>
      <c r="K288" s="1">
        <f>IFERROR(__xludf.DUMMYFUNCTION("""COMPUTED_VALUE"""),1237.01)</f>
        <v>1237.01</v>
      </c>
      <c r="M288" s="2">
        <f>IFERROR(__xludf.DUMMYFUNCTION("""COMPUTED_VALUE"""),45712.66666666667)</f>
        <v>45712.66667</v>
      </c>
      <c r="N288" s="1">
        <f>IFERROR(__xludf.DUMMYFUNCTION("""COMPUTED_VALUE"""),3.42298988E8)</f>
        <v>342298988</v>
      </c>
    </row>
    <row r="289">
      <c r="A289" s="2">
        <f>IFERROR(__xludf.DUMMYFUNCTION("""COMPUTED_VALUE"""),45713.66666666667)</f>
        <v>45713.66667</v>
      </c>
      <c r="B289" s="1">
        <f>IFERROR(__xludf.DUMMYFUNCTION("""COMPUTED_VALUE"""),1226.55)</f>
        <v>1226.55</v>
      </c>
      <c r="D289" s="2">
        <f>IFERROR(__xludf.DUMMYFUNCTION("""COMPUTED_VALUE"""),45713.66666666667)</f>
        <v>45713.66667</v>
      </c>
      <c r="E289" s="1">
        <f>IFERROR(__xludf.DUMMYFUNCTION("""COMPUTED_VALUE"""),1227.6)</f>
        <v>1227.6</v>
      </c>
      <c r="G289" s="2">
        <f>IFERROR(__xludf.DUMMYFUNCTION("""COMPUTED_VALUE"""),45713.66666666667)</f>
        <v>45713.66667</v>
      </c>
      <c r="H289" s="1">
        <f>IFERROR(__xludf.DUMMYFUNCTION("""COMPUTED_VALUE"""),1131.36)</f>
        <v>1131.36</v>
      </c>
      <c r="J289" s="2">
        <f>IFERROR(__xludf.DUMMYFUNCTION("""COMPUTED_VALUE"""),45713.66666666667)</f>
        <v>45713.66667</v>
      </c>
      <c r="K289" s="1">
        <f>IFERROR(__xludf.DUMMYFUNCTION("""COMPUTED_VALUE"""),1149.34)</f>
        <v>1149.34</v>
      </c>
      <c r="M289" s="2">
        <f>IFERROR(__xludf.DUMMYFUNCTION("""COMPUTED_VALUE"""),45713.66666666667)</f>
        <v>45713.66667</v>
      </c>
      <c r="N289" s="1">
        <f>IFERROR(__xludf.DUMMYFUNCTION("""COMPUTED_VALUE"""),3.96595245E8)</f>
        <v>396595245</v>
      </c>
    </row>
    <row r="290">
      <c r="A290" s="2">
        <f>IFERROR(__xludf.DUMMYFUNCTION("""COMPUTED_VALUE"""),45714.66666666667)</f>
        <v>45714.66667</v>
      </c>
      <c r="B290" s="1">
        <f>IFERROR(__xludf.DUMMYFUNCTION("""COMPUTED_VALUE"""),1154.52)</f>
        <v>1154.52</v>
      </c>
      <c r="D290" s="2">
        <f>IFERROR(__xludf.DUMMYFUNCTION("""COMPUTED_VALUE"""),45714.66666666667)</f>
        <v>45714.66667</v>
      </c>
      <c r="E290" s="1">
        <f>IFERROR(__xludf.DUMMYFUNCTION("""COMPUTED_VALUE"""),1173.84)</f>
        <v>1173.84</v>
      </c>
      <c r="G290" s="2">
        <f>IFERROR(__xludf.DUMMYFUNCTION("""COMPUTED_VALUE"""),45714.66666666667)</f>
        <v>45714.66667</v>
      </c>
      <c r="H290" s="1">
        <f>IFERROR(__xludf.DUMMYFUNCTION("""COMPUTED_VALUE"""),1103.8)</f>
        <v>1103.8</v>
      </c>
      <c r="J290" s="2">
        <f>IFERROR(__xludf.DUMMYFUNCTION("""COMPUTED_VALUE"""),45714.66666666667)</f>
        <v>45714.66667</v>
      </c>
      <c r="K290" s="1">
        <f>IFERROR(__xludf.DUMMYFUNCTION("""COMPUTED_VALUE"""),1112.75)</f>
        <v>1112.75</v>
      </c>
      <c r="M290" s="2">
        <f>IFERROR(__xludf.DUMMYFUNCTION("""COMPUTED_VALUE"""),45714.66666666667)</f>
        <v>45714.66667</v>
      </c>
      <c r="N290" s="1">
        <f>IFERROR(__xludf.DUMMYFUNCTION("""COMPUTED_VALUE"""),4.08078123E8)</f>
        <v>408078123</v>
      </c>
    </row>
    <row r="291">
      <c r="A291" s="2">
        <f>IFERROR(__xludf.DUMMYFUNCTION("""COMPUTED_VALUE"""),45715.66666666667)</f>
        <v>45715.66667</v>
      </c>
      <c r="B291" s="1">
        <f>IFERROR(__xludf.DUMMYFUNCTION("""COMPUTED_VALUE"""),1111.67)</f>
        <v>1111.67</v>
      </c>
      <c r="D291" s="2">
        <f>IFERROR(__xludf.DUMMYFUNCTION("""COMPUTED_VALUE"""),45715.66666666667)</f>
        <v>45715.66667</v>
      </c>
      <c r="E291" s="1">
        <f>IFERROR(__xludf.DUMMYFUNCTION("""COMPUTED_VALUE"""),1132.56)</f>
        <v>1132.56</v>
      </c>
      <c r="G291" s="2">
        <f>IFERROR(__xludf.DUMMYFUNCTION("""COMPUTED_VALUE"""),45715.66666666667)</f>
        <v>45715.66667</v>
      </c>
      <c r="H291" s="1">
        <f>IFERROR(__xludf.DUMMYFUNCTION("""COMPUTED_VALUE"""),1080.39)</f>
        <v>1080.39</v>
      </c>
      <c r="J291" s="2">
        <f>IFERROR(__xludf.DUMMYFUNCTION("""COMPUTED_VALUE"""),45715.66666666667)</f>
        <v>45715.66667</v>
      </c>
      <c r="K291" s="1">
        <f>IFERROR(__xludf.DUMMYFUNCTION("""COMPUTED_VALUE"""),1082.29)</f>
        <v>1082.29</v>
      </c>
      <c r="M291" s="2">
        <f>IFERROR(__xludf.DUMMYFUNCTION("""COMPUTED_VALUE"""),45715.66666666667)</f>
        <v>45715.66667</v>
      </c>
      <c r="N291" s="1">
        <f>IFERROR(__xludf.DUMMYFUNCTION("""COMPUTED_VALUE"""),3.56100674E8)</f>
        <v>356100674</v>
      </c>
    </row>
    <row r="292">
      <c r="A292" s="2">
        <f>IFERROR(__xludf.DUMMYFUNCTION("""COMPUTED_VALUE"""),45716.66666666667)</f>
        <v>45716.66667</v>
      </c>
      <c r="B292" s="1">
        <f>IFERROR(__xludf.DUMMYFUNCTION("""COMPUTED_VALUE"""),1072.69)</f>
        <v>1072.69</v>
      </c>
      <c r="D292" s="2">
        <f>IFERROR(__xludf.DUMMYFUNCTION("""COMPUTED_VALUE"""),45716.66666666667)</f>
        <v>45716.66667</v>
      </c>
      <c r="E292" s="1">
        <f>IFERROR(__xludf.DUMMYFUNCTION("""COMPUTED_VALUE"""),1122.56)</f>
        <v>1122.56</v>
      </c>
      <c r="G292" s="2">
        <f>IFERROR(__xludf.DUMMYFUNCTION("""COMPUTED_VALUE"""),45716.66666666667)</f>
        <v>45716.66667</v>
      </c>
      <c r="H292" s="1">
        <f>IFERROR(__xludf.DUMMYFUNCTION("""COMPUTED_VALUE"""),1056.2)</f>
        <v>1056.2</v>
      </c>
      <c r="J292" s="2">
        <f>IFERROR(__xludf.DUMMYFUNCTION("""COMPUTED_VALUE"""),45716.66666666667)</f>
        <v>45716.66667</v>
      </c>
      <c r="K292" s="1">
        <f>IFERROR(__xludf.DUMMYFUNCTION("""COMPUTED_VALUE"""),1120.65)</f>
        <v>1120.65</v>
      </c>
      <c r="M292" s="2">
        <f>IFERROR(__xludf.DUMMYFUNCTION("""COMPUTED_VALUE"""),45716.66666666667)</f>
        <v>45716.66667</v>
      </c>
      <c r="N292" s="1">
        <f>IFERROR(__xludf.DUMMYFUNCTION("""COMPUTED_VALUE"""),4.62073029E8)</f>
        <v>462073029</v>
      </c>
    </row>
    <row r="293">
      <c r="A293" s="2">
        <f>IFERROR(__xludf.DUMMYFUNCTION("""COMPUTED_VALUE"""),45719.66666666667)</f>
        <v>45719.66667</v>
      </c>
      <c r="B293" s="1">
        <f>IFERROR(__xludf.DUMMYFUNCTION("""COMPUTED_VALUE"""),1145.59)</f>
        <v>1145.59</v>
      </c>
      <c r="D293" s="2">
        <f>IFERROR(__xludf.DUMMYFUNCTION("""COMPUTED_VALUE"""),45719.66666666667)</f>
        <v>45719.66667</v>
      </c>
      <c r="E293" s="1">
        <f>IFERROR(__xludf.DUMMYFUNCTION("""COMPUTED_VALUE"""),1159.47)</f>
        <v>1159.47</v>
      </c>
      <c r="G293" s="2">
        <f>IFERROR(__xludf.DUMMYFUNCTION("""COMPUTED_VALUE"""),45719.66666666667)</f>
        <v>45719.66667</v>
      </c>
      <c r="H293" s="1">
        <f>IFERROR(__xludf.DUMMYFUNCTION("""COMPUTED_VALUE"""),1065.04)</f>
        <v>1065.04</v>
      </c>
      <c r="J293" s="2">
        <f>IFERROR(__xludf.DUMMYFUNCTION("""COMPUTED_VALUE"""),45719.66666666667)</f>
        <v>45719.66667</v>
      </c>
      <c r="K293" s="1">
        <f>IFERROR(__xludf.DUMMYFUNCTION("""COMPUTED_VALUE"""),1089.7)</f>
        <v>1089.7</v>
      </c>
      <c r="M293" s="2">
        <f>IFERROR(__xludf.DUMMYFUNCTION("""COMPUTED_VALUE"""),45719.66666666667)</f>
        <v>45719.66667</v>
      </c>
      <c r="N293" s="1">
        <f>IFERROR(__xludf.DUMMYFUNCTION("""COMPUTED_VALUE"""),4.24029215E8)</f>
        <v>424029215</v>
      </c>
    </row>
    <row r="294">
      <c r="A294" s="2">
        <f>IFERROR(__xludf.DUMMYFUNCTION("""COMPUTED_VALUE"""),45720.66666666667)</f>
        <v>45720.66667</v>
      </c>
      <c r="B294" s="1">
        <f>IFERROR(__xludf.DUMMYFUNCTION("""COMPUTED_VALUE"""),1042.0)</f>
        <v>1042</v>
      </c>
      <c r="D294" s="2">
        <f>IFERROR(__xludf.DUMMYFUNCTION("""COMPUTED_VALUE"""),45720.66666666667)</f>
        <v>45720.66667</v>
      </c>
      <c r="E294" s="1">
        <f>IFERROR(__xludf.DUMMYFUNCTION("""COMPUTED_VALUE"""),1086.26)</f>
        <v>1086.26</v>
      </c>
      <c r="G294" s="2">
        <f>IFERROR(__xludf.DUMMYFUNCTION("""COMPUTED_VALUE"""),45720.66666666667)</f>
        <v>45720.66667</v>
      </c>
      <c r="H294" s="1">
        <f>IFERROR(__xludf.DUMMYFUNCTION("""COMPUTED_VALUE"""),1010.43)</f>
        <v>1010.43</v>
      </c>
      <c r="J294" s="2">
        <f>IFERROR(__xludf.DUMMYFUNCTION("""COMPUTED_VALUE"""),45720.66666666667)</f>
        <v>45720.66667</v>
      </c>
      <c r="K294" s="1">
        <f>IFERROR(__xludf.DUMMYFUNCTION("""COMPUTED_VALUE"""),1044.12)</f>
        <v>1044.12</v>
      </c>
      <c r="M294" s="2">
        <f>IFERROR(__xludf.DUMMYFUNCTION("""COMPUTED_VALUE"""),45720.66666666667)</f>
        <v>45720.66667</v>
      </c>
      <c r="N294" s="1">
        <f>IFERROR(__xludf.DUMMYFUNCTION("""COMPUTED_VALUE"""),4.79231225E8)</f>
        <v>479231225</v>
      </c>
    </row>
    <row r="295">
      <c r="A295" s="2">
        <f>IFERROR(__xludf.DUMMYFUNCTION("""COMPUTED_VALUE"""),45721.66666666667)</f>
        <v>45721.66667</v>
      </c>
      <c r="B295" s="1">
        <f>IFERROR(__xludf.DUMMYFUNCTION("""COMPUTED_VALUE"""),1048.2)</f>
        <v>1048.2</v>
      </c>
      <c r="D295" s="2">
        <f>IFERROR(__xludf.DUMMYFUNCTION("""COMPUTED_VALUE"""),45721.66666666667)</f>
        <v>45721.66667</v>
      </c>
      <c r="E295" s="1">
        <f>IFERROR(__xludf.DUMMYFUNCTION("""COMPUTED_VALUE"""),1075.56)</f>
        <v>1075.56</v>
      </c>
      <c r="G295" s="2">
        <f>IFERROR(__xludf.DUMMYFUNCTION("""COMPUTED_VALUE"""),45721.66666666667)</f>
        <v>45721.66667</v>
      </c>
      <c r="H295" s="1">
        <f>IFERROR(__xludf.DUMMYFUNCTION("""COMPUTED_VALUE"""),1033.97)</f>
        <v>1033.97</v>
      </c>
      <c r="J295" s="2">
        <f>IFERROR(__xludf.DUMMYFUNCTION("""COMPUTED_VALUE"""),45721.66666666667)</f>
        <v>45721.66667</v>
      </c>
      <c r="K295" s="1">
        <f>IFERROR(__xludf.DUMMYFUNCTION("""COMPUTED_VALUE"""),1074.4)</f>
        <v>1074.4</v>
      </c>
      <c r="M295" s="2">
        <f>IFERROR(__xludf.DUMMYFUNCTION("""COMPUTED_VALUE"""),45721.66666666667)</f>
        <v>45721.66667</v>
      </c>
      <c r="N295" s="1">
        <f>IFERROR(__xludf.DUMMYFUNCTION("""COMPUTED_VALUE"""),4.34701428E8)</f>
        <v>434701428</v>
      </c>
    </row>
    <row r="296">
      <c r="A296" s="2">
        <f>IFERROR(__xludf.DUMMYFUNCTION("""COMPUTED_VALUE"""),45722.66666666667)</f>
        <v>45722.66667</v>
      </c>
      <c r="B296" s="1">
        <f>IFERROR(__xludf.DUMMYFUNCTION("""COMPUTED_VALUE"""),1049.33)</f>
        <v>1049.33</v>
      </c>
      <c r="D296" s="2">
        <f>IFERROR(__xludf.DUMMYFUNCTION("""COMPUTED_VALUE"""),45722.66666666667)</f>
        <v>45722.66667</v>
      </c>
      <c r="E296" s="1">
        <f>IFERROR(__xludf.DUMMYFUNCTION("""COMPUTED_VALUE"""),1053.6)</f>
        <v>1053.6</v>
      </c>
      <c r="G296" s="2">
        <f>IFERROR(__xludf.DUMMYFUNCTION("""COMPUTED_VALUE"""),45722.66666666667)</f>
        <v>45722.66667</v>
      </c>
      <c r="H296" s="1">
        <f>IFERROR(__xludf.DUMMYFUNCTION("""COMPUTED_VALUE"""),1011.8)</f>
        <v>1011.8</v>
      </c>
      <c r="J296" s="2">
        <f>IFERROR(__xludf.DUMMYFUNCTION("""COMPUTED_VALUE"""),45722.66666666667)</f>
        <v>45722.66667</v>
      </c>
      <c r="K296" s="1">
        <f>IFERROR(__xludf.DUMMYFUNCTION("""COMPUTED_VALUE"""),1023.46)</f>
        <v>1023.46</v>
      </c>
      <c r="M296" s="2">
        <f>IFERROR(__xludf.DUMMYFUNCTION("""COMPUTED_VALUE"""),45722.66666666667)</f>
        <v>45722.66667</v>
      </c>
      <c r="N296" s="1">
        <f>IFERROR(__xludf.DUMMYFUNCTION("""COMPUTED_VALUE"""),3.85596167E8)</f>
        <v>385596167</v>
      </c>
    </row>
    <row r="297">
      <c r="A297" s="2">
        <f>IFERROR(__xludf.DUMMYFUNCTION("""COMPUTED_VALUE"""),45723.66666666667)</f>
        <v>45723.66667</v>
      </c>
      <c r="B297" s="1">
        <f>IFERROR(__xludf.DUMMYFUNCTION("""COMPUTED_VALUE"""),1010.68)</f>
        <v>1010.68</v>
      </c>
      <c r="D297" s="2">
        <f>IFERROR(__xludf.DUMMYFUNCTION("""COMPUTED_VALUE"""),45723.66666666667)</f>
        <v>45723.66667</v>
      </c>
      <c r="E297" s="1">
        <f>IFERROR(__xludf.DUMMYFUNCTION("""COMPUTED_VALUE"""),1034.29)</f>
        <v>1034.29</v>
      </c>
      <c r="G297" s="2">
        <f>IFERROR(__xludf.DUMMYFUNCTION("""COMPUTED_VALUE"""),45723.66666666667)</f>
        <v>45723.66667</v>
      </c>
      <c r="H297" s="1">
        <f>IFERROR(__xludf.DUMMYFUNCTION("""COMPUTED_VALUE"""),982.01)</f>
        <v>982.01</v>
      </c>
      <c r="J297" s="2">
        <f>IFERROR(__xludf.DUMMYFUNCTION("""COMPUTED_VALUE"""),45723.66666666667)</f>
        <v>45723.66667</v>
      </c>
      <c r="K297" s="1">
        <f>IFERROR(__xludf.DUMMYFUNCTION("""COMPUTED_VALUE"""),1023.97)</f>
        <v>1023.97</v>
      </c>
      <c r="M297" s="2">
        <f>IFERROR(__xludf.DUMMYFUNCTION("""COMPUTED_VALUE"""),45723.66666666667)</f>
        <v>45723.66667</v>
      </c>
      <c r="N297" s="1">
        <f>IFERROR(__xludf.DUMMYFUNCTION("""COMPUTED_VALUE"""),4.02725261E8)</f>
        <v>402725261</v>
      </c>
    </row>
    <row r="298">
      <c r="A298" s="2">
        <f>IFERROR(__xludf.DUMMYFUNCTION("""COMPUTED_VALUE"""),45726.66666666667)</f>
        <v>45726.66667</v>
      </c>
      <c r="B298" s="1">
        <f>IFERROR(__xludf.DUMMYFUNCTION("""COMPUTED_VALUE"""),990.43)</f>
        <v>990.43</v>
      </c>
      <c r="D298" s="2">
        <f>IFERROR(__xludf.DUMMYFUNCTION("""COMPUTED_VALUE"""),45726.66666666667)</f>
        <v>45726.66667</v>
      </c>
      <c r="E298" s="1">
        <f>IFERROR(__xludf.DUMMYFUNCTION("""COMPUTED_VALUE"""),992.66)</f>
        <v>992.66</v>
      </c>
      <c r="G298" s="2">
        <f>IFERROR(__xludf.DUMMYFUNCTION("""COMPUTED_VALUE"""),45726.66666666667)</f>
        <v>45726.66667</v>
      </c>
      <c r="H298" s="1">
        <f>IFERROR(__xludf.DUMMYFUNCTION("""COMPUTED_VALUE"""),888.52)</f>
        <v>888.52</v>
      </c>
      <c r="J298" s="2">
        <f>IFERROR(__xludf.DUMMYFUNCTION("""COMPUTED_VALUE"""),45726.66666666667)</f>
        <v>45726.66667</v>
      </c>
      <c r="K298" s="1">
        <f>IFERROR(__xludf.DUMMYFUNCTION("""COMPUTED_VALUE"""),895.91)</f>
        <v>895.91</v>
      </c>
      <c r="M298" s="2">
        <f>IFERROR(__xludf.DUMMYFUNCTION("""COMPUTED_VALUE"""),45726.66666666667)</f>
        <v>45726.66667</v>
      </c>
      <c r="N298" s="1">
        <f>IFERROR(__xludf.DUMMYFUNCTION("""COMPUTED_VALUE"""),5.58804739E8)</f>
        <v>558804739</v>
      </c>
    </row>
    <row r="299">
      <c r="A299" s="2">
        <f>IFERROR(__xludf.DUMMYFUNCTION("""COMPUTED_VALUE"""),45727.66666666667)</f>
        <v>45727.66667</v>
      </c>
      <c r="B299" s="1">
        <f>IFERROR(__xludf.DUMMYFUNCTION("""COMPUTED_VALUE"""),905.56)</f>
        <v>905.56</v>
      </c>
      <c r="D299" s="2">
        <f>IFERROR(__xludf.DUMMYFUNCTION("""COMPUTED_VALUE"""),45727.66666666667)</f>
        <v>45727.66667</v>
      </c>
      <c r="E299" s="1">
        <f>IFERROR(__xludf.DUMMYFUNCTION("""COMPUTED_VALUE"""),941.4)</f>
        <v>941.4</v>
      </c>
      <c r="G299" s="2">
        <f>IFERROR(__xludf.DUMMYFUNCTION("""COMPUTED_VALUE"""),45727.66666666667)</f>
        <v>45727.66667</v>
      </c>
      <c r="H299" s="1">
        <f>IFERROR(__xludf.DUMMYFUNCTION("""COMPUTED_VALUE"""),877.49)</f>
        <v>877.49</v>
      </c>
      <c r="J299" s="2">
        <f>IFERROR(__xludf.DUMMYFUNCTION("""COMPUTED_VALUE"""),45727.66666666667)</f>
        <v>45727.66667</v>
      </c>
      <c r="K299" s="1">
        <f>IFERROR(__xludf.DUMMYFUNCTION("""COMPUTED_VALUE"""),919.14)</f>
        <v>919.14</v>
      </c>
      <c r="M299" s="2">
        <f>IFERROR(__xludf.DUMMYFUNCTION("""COMPUTED_VALUE"""),45727.66666666667)</f>
        <v>45727.66667</v>
      </c>
      <c r="N299" s="1">
        <f>IFERROR(__xludf.DUMMYFUNCTION("""COMPUTED_VALUE"""),5.65265747E8)</f>
        <v>565265747</v>
      </c>
    </row>
    <row r="300">
      <c r="A300" s="2">
        <f>IFERROR(__xludf.DUMMYFUNCTION("""COMPUTED_VALUE"""),45728.66666666667)</f>
        <v>45728.66667</v>
      </c>
      <c r="B300" s="1">
        <f>IFERROR(__xludf.DUMMYFUNCTION("""COMPUTED_VALUE"""),972.06)</f>
        <v>972.06</v>
      </c>
      <c r="D300" s="2">
        <f>IFERROR(__xludf.DUMMYFUNCTION("""COMPUTED_VALUE"""),45728.66666666667)</f>
        <v>45728.66667</v>
      </c>
      <c r="E300" s="1">
        <f>IFERROR(__xludf.DUMMYFUNCTION("""COMPUTED_VALUE"""),984.89)</f>
        <v>984.89</v>
      </c>
      <c r="G300" s="2">
        <f>IFERROR(__xludf.DUMMYFUNCTION("""COMPUTED_VALUE"""),45728.66666666667)</f>
        <v>45728.66667</v>
      </c>
      <c r="H300" s="1">
        <f>IFERROR(__xludf.DUMMYFUNCTION("""COMPUTED_VALUE"""),948.51)</f>
        <v>948.51</v>
      </c>
      <c r="J300" s="2">
        <f>IFERROR(__xludf.DUMMYFUNCTION("""COMPUTED_VALUE"""),45728.66666666667)</f>
        <v>45728.66667</v>
      </c>
      <c r="K300" s="1">
        <f>IFERROR(__xludf.DUMMYFUNCTION("""COMPUTED_VALUE"""),973.12)</f>
        <v>973.12</v>
      </c>
      <c r="M300" s="2">
        <f>IFERROR(__xludf.DUMMYFUNCTION("""COMPUTED_VALUE"""),45728.66666666667)</f>
        <v>45728.66667</v>
      </c>
      <c r="N300" s="1">
        <f>IFERROR(__xludf.DUMMYFUNCTION("""COMPUTED_VALUE"""),4.43379385E8)</f>
        <v>443379385</v>
      </c>
    </row>
    <row r="301">
      <c r="A301" s="2">
        <f>IFERROR(__xludf.DUMMYFUNCTION("""COMPUTED_VALUE"""),45729.66666666667)</f>
        <v>45729.66667</v>
      </c>
      <c r="B301" s="1">
        <f>IFERROR(__xludf.DUMMYFUNCTION("""COMPUTED_VALUE"""),972.86)</f>
        <v>972.86</v>
      </c>
      <c r="D301" s="2">
        <f>IFERROR(__xludf.DUMMYFUNCTION("""COMPUTED_VALUE"""),45729.66666666667)</f>
        <v>45729.66667</v>
      </c>
      <c r="E301" s="1">
        <f>IFERROR(__xludf.DUMMYFUNCTION("""COMPUTED_VALUE"""),972.86)</f>
        <v>972.86</v>
      </c>
      <c r="G301" s="2">
        <f>IFERROR(__xludf.DUMMYFUNCTION("""COMPUTED_VALUE"""),45729.66666666667)</f>
        <v>45729.66667</v>
      </c>
      <c r="H301" s="1">
        <f>IFERROR(__xludf.DUMMYFUNCTION("""COMPUTED_VALUE"""),926.0)</f>
        <v>926</v>
      </c>
      <c r="J301" s="2">
        <f>IFERROR(__xludf.DUMMYFUNCTION("""COMPUTED_VALUE"""),45729.66666666667)</f>
        <v>45729.66667</v>
      </c>
      <c r="K301" s="1">
        <f>IFERROR(__xludf.DUMMYFUNCTION("""COMPUTED_VALUE"""),946.21)</f>
        <v>946.21</v>
      </c>
      <c r="M301" s="2">
        <f>IFERROR(__xludf.DUMMYFUNCTION("""COMPUTED_VALUE"""),45729.66666666667)</f>
        <v>45729.66667</v>
      </c>
      <c r="N301" s="1">
        <f>IFERROR(__xludf.DUMMYFUNCTION("""COMPUTED_VALUE"""),4.10809826E8)</f>
        <v>410809826</v>
      </c>
    </row>
    <row r="302">
      <c r="A302" s="2">
        <f>IFERROR(__xludf.DUMMYFUNCTION("""COMPUTED_VALUE"""),45730.66666666667)</f>
        <v>45730.66667</v>
      </c>
      <c r="B302" s="1">
        <f>IFERROR(__xludf.DUMMYFUNCTION("""COMPUTED_VALUE"""),968.65)</f>
        <v>968.65</v>
      </c>
      <c r="D302" s="2">
        <f>IFERROR(__xludf.DUMMYFUNCTION("""COMPUTED_VALUE"""),45730.66666666667)</f>
        <v>45730.66667</v>
      </c>
      <c r="E302" s="1">
        <f>IFERROR(__xludf.DUMMYFUNCTION("""COMPUTED_VALUE"""),985.32)</f>
        <v>985.32</v>
      </c>
      <c r="G302" s="2">
        <f>IFERROR(__xludf.DUMMYFUNCTION("""COMPUTED_VALUE"""),45730.66666666667)</f>
        <v>45730.66667</v>
      </c>
      <c r="H302" s="1">
        <f>IFERROR(__xludf.DUMMYFUNCTION("""COMPUTED_VALUE"""),950.04)</f>
        <v>950.04</v>
      </c>
      <c r="J302" s="2">
        <f>IFERROR(__xludf.DUMMYFUNCTION("""COMPUTED_VALUE"""),45730.66666666667)</f>
        <v>45730.66667</v>
      </c>
      <c r="K302" s="1">
        <f>IFERROR(__xludf.DUMMYFUNCTION("""COMPUTED_VALUE"""),979.94)</f>
        <v>979.94</v>
      </c>
      <c r="M302" s="2">
        <f>IFERROR(__xludf.DUMMYFUNCTION("""COMPUTED_VALUE"""),45730.66666666667)</f>
        <v>45730.66667</v>
      </c>
      <c r="N302" s="1">
        <f>IFERROR(__xludf.DUMMYFUNCTION("""COMPUTED_VALUE"""),3.17332232E8)</f>
        <v>317332232</v>
      </c>
    </row>
    <row r="303">
      <c r="A303" s="2">
        <f>IFERROR(__xludf.DUMMYFUNCTION("""COMPUTED_VALUE"""),45733.66666666667)</f>
        <v>45733.66667</v>
      </c>
      <c r="B303" s="1">
        <f>IFERROR(__xludf.DUMMYFUNCTION("""COMPUTED_VALUE"""),964.14)</f>
        <v>964.14</v>
      </c>
      <c r="D303" s="2">
        <f>IFERROR(__xludf.DUMMYFUNCTION("""COMPUTED_VALUE"""),45733.66666666667)</f>
        <v>45733.66667</v>
      </c>
      <c r="E303" s="1">
        <f>IFERROR(__xludf.DUMMYFUNCTION("""COMPUTED_VALUE"""),964.44)</f>
        <v>964.44</v>
      </c>
      <c r="G303" s="2">
        <f>IFERROR(__xludf.DUMMYFUNCTION("""COMPUTED_VALUE"""),45733.66666666667)</f>
        <v>45733.66667</v>
      </c>
      <c r="H303" s="1">
        <f>IFERROR(__xludf.DUMMYFUNCTION("""COMPUTED_VALUE"""),927.13)</f>
        <v>927.13</v>
      </c>
      <c r="J303" s="2">
        <f>IFERROR(__xludf.DUMMYFUNCTION("""COMPUTED_VALUE"""),45733.66666666667)</f>
        <v>45733.66667</v>
      </c>
      <c r="K303" s="1">
        <f>IFERROR(__xludf.DUMMYFUNCTION("""COMPUTED_VALUE"""),944.18)</f>
        <v>944.18</v>
      </c>
      <c r="M303" s="2">
        <f>IFERROR(__xludf.DUMMYFUNCTION("""COMPUTED_VALUE"""),45733.66666666667)</f>
        <v>45733.66667</v>
      </c>
      <c r="N303" s="1">
        <f>IFERROR(__xludf.DUMMYFUNCTION("""COMPUTED_VALUE"""),3.31931576E8)</f>
        <v>331931576</v>
      </c>
    </row>
    <row r="304">
      <c r="A304" s="2">
        <f>IFERROR(__xludf.DUMMYFUNCTION("""COMPUTED_VALUE"""),45734.66666666667)</f>
        <v>45734.66667</v>
      </c>
      <c r="B304" s="1">
        <f>IFERROR(__xludf.DUMMYFUNCTION("""COMPUTED_VALUE"""),913.11)</f>
        <v>913.11</v>
      </c>
      <c r="D304" s="2">
        <f>IFERROR(__xludf.DUMMYFUNCTION("""COMPUTED_VALUE"""),45734.66666666667)</f>
        <v>45734.66667</v>
      </c>
      <c r="E304" s="1">
        <f>IFERROR(__xludf.DUMMYFUNCTION("""COMPUTED_VALUE"""),919.85)</f>
        <v>919.85</v>
      </c>
      <c r="G304" s="2">
        <f>IFERROR(__xludf.DUMMYFUNCTION("""COMPUTED_VALUE"""),45734.66666666667)</f>
        <v>45734.66667</v>
      </c>
      <c r="H304" s="1">
        <f>IFERROR(__xludf.DUMMYFUNCTION("""COMPUTED_VALUE"""),895.91)</f>
        <v>895.91</v>
      </c>
      <c r="J304" s="2">
        <f>IFERROR(__xludf.DUMMYFUNCTION("""COMPUTED_VALUE"""),45734.66666666667)</f>
        <v>45734.66667</v>
      </c>
      <c r="K304" s="1">
        <f>IFERROR(__xludf.DUMMYFUNCTION("""COMPUTED_VALUE"""),904.07)</f>
        <v>904.07</v>
      </c>
      <c r="M304" s="2">
        <f>IFERROR(__xludf.DUMMYFUNCTION("""COMPUTED_VALUE"""),45734.66666666667)</f>
        <v>45734.66667</v>
      </c>
      <c r="N304" s="1">
        <f>IFERROR(__xludf.DUMMYFUNCTION("""COMPUTED_VALUE"""),4.62543238E8)</f>
        <v>462543238</v>
      </c>
    </row>
    <row r="305">
      <c r="A305" s="2">
        <f>IFERROR(__xludf.DUMMYFUNCTION("""COMPUTED_VALUE"""),45735.66666666667)</f>
        <v>45735.66667</v>
      </c>
      <c r="B305" s="1">
        <f>IFERROR(__xludf.DUMMYFUNCTION("""COMPUTED_VALUE"""),923.9)</f>
        <v>923.9</v>
      </c>
      <c r="D305" s="2">
        <f>IFERROR(__xludf.DUMMYFUNCTION("""COMPUTED_VALUE"""),45735.66666666667)</f>
        <v>45735.66667</v>
      </c>
      <c r="E305" s="1">
        <f>IFERROR(__xludf.DUMMYFUNCTION("""COMPUTED_VALUE"""),959.32)</f>
        <v>959.32</v>
      </c>
      <c r="G305" s="2">
        <f>IFERROR(__xludf.DUMMYFUNCTION("""COMPUTED_VALUE"""),45735.66666666667)</f>
        <v>45735.66667</v>
      </c>
      <c r="H305" s="1">
        <f>IFERROR(__xludf.DUMMYFUNCTION("""COMPUTED_VALUE"""),917.43)</f>
        <v>917.43</v>
      </c>
      <c r="J305" s="2">
        <f>IFERROR(__xludf.DUMMYFUNCTION("""COMPUTED_VALUE"""),45735.66666666667)</f>
        <v>45735.66667</v>
      </c>
      <c r="K305" s="1">
        <f>IFERROR(__xludf.DUMMYFUNCTION("""COMPUTED_VALUE"""),940.41)</f>
        <v>940.41</v>
      </c>
      <c r="M305" s="2">
        <f>IFERROR(__xludf.DUMMYFUNCTION("""COMPUTED_VALUE"""),45735.66666666667)</f>
        <v>45735.66667</v>
      </c>
      <c r="N305" s="1">
        <f>IFERROR(__xludf.DUMMYFUNCTION("""COMPUTED_VALUE"""),4.2026095E8)</f>
        <v>420260950</v>
      </c>
    </row>
    <row r="306">
      <c r="A306" s="2">
        <f>IFERROR(__xludf.DUMMYFUNCTION("""COMPUTED_VALUE"""),45736.66666666667)</f>
        <v>45736.66667</v>
      </c>
      <c r="B306" s="1">
        <f>IFERROR(__xludf.DUMMYFUNCTION("""COMPUTED_VALUE"""),929.35)</f>
        <v>929.35</v>
      </c>
      <c r="D306" s="2">
        <f>IFERROR(__xludf.DUMMYFUNCTION("""COMPUTED_VALUE"""),45736.66666666667)</f>
        <v>45736.66667</v>
      </c>
      <c r="E306" s="1">
        <f>IFERROR(__xludf.DUMMYFUNCTION("""COMPUTED_VALUE"""),946.24)</f>
        <v>946.24</v>
      </c>
      <c r="G306" s="2">
        <f>IFERROR(__xludf.DUMMYFUNCTION("""COMPUTED_VALUE"""),45736.66666666667)</f>
        <v>45736.66667</v>
      </c>
      <c r="H306" s="1">
        <f>IFERROR(__xludf.DUMMYFUNCTION("""COMPUTED_VALUE"""),921.55)</f>
        <v>921.55</v>
      </c>
      <c r="J306" s="2">
        <f>IFERROR(__xludf.DUMMYFUNCTION("""COMPUTED_VALUE"""),45736.66666666667)</f>
        <v>45736.66667</v>
      </c>
      <c r="K306" s="1">
        <f>IFERROR(__xludf.DUMMYFUNCTION("""COMPUTED_VALUE"""),939.15)</f>
        <v>939.15</v>
      </c>
      <c r="M306" s="2">
        <f>IFERROR(__xludf.DUMMYFUNCTION("""COMPUTED_VALUE"""),45736.66666666667)</f>
        <v>45736.66667</v>
      </c>
      <c r="N306" s="1">
        <f>IFERROR(__xludf.DUMMYFUNCTION("""COMPUTED_VALUE"""),3.50139276E8)</f>
        <v>350139276</v>
      </c>
    </row>
    <row r="307">
      <c r="A307" s="2">
        <f>IFERROR(__xludf.DUMMYFUNCTION("""COMPUTED_VALUE"""),45737.66666666667)</f>
        <v>45737.66667</v>
      </c>
      <c r="B307" s="1">
        <f>IFERROR(__xludf.DUMMYFUNCTION("""COMPUTED_VALUE"""),934.23)</f>
        <v>934.23</v>
      </c>
      <c r="D307" s="2">
        <f>IFERROR(__xludf.DUMMYFUNCTION("""COMPUTED_VALUE"""),45737.66666666667)</f>
        <v>45737.66667</v>
      </c>
      <c r="E307" s="1">
        <f>IFERROR(__xludf.DUMMYFUNCTION("""COMPUTED_VALUE"""),981.68)</f>
        <v>981.68</v>
      </c>
      <c r="G307" s="2">
        <f>IFERROR(__xludf.DUMMYFUNCTION("""COMPUTED_VALUE"""),45737.66666666667)</f>
        <v>45737.66667</v>
      </c>
      <c r="H307" s="1">
        <f>IFERROR(__xludf.DUMMYFUNCTION("""COMPUTED_VALUE"""),933.97)</f>
        <v>933.97</v>
      </c>
      <c r="J307" s="2">
        <f>IFERROR(__xludf.DUMMYFUNCTION("""COMPUTED_VALUE"""),45737.66666666667)</f>
        <v>45737.66667</v>
      </c>
      <c r="K307" s="1">
        <f>IFERROR(__xludf.DUMMYFUNCTION("""COMPUTED_VALUE"""),979.04)</f>
        <v>979.04</v>
      </c>
      <c r="M307" s="2">
        <f>IFERROR(__xludf.DUMMYFUNCTION("""COMPUTED_VALUE"""),45737.66666666667)</f>
        <v>45737.66667</v>
      </c>
      <c r="N307" s="1">
        <f>IFERROR(__xludf.DUMMYFUNCTION("""COMPUTED_VALUE"""),6.3868586E8)</f>
        <v>638685860</v>
      </c>
    </row>
    <row r="308">
      <c r="A308" s="2">
        <f>IFERROR(__xludf.DUMMYFUNCTION("""COMPUTED_VALUE"""),45740.66666666667)</f>
        <v>45740.66667</v>
      </c>
      <c r="B308" s="1">
        <f>IFERROR(__xludf.DUMMYFUNCTION("""COMPUTED_VALUE"""),1011.04)</f>
        <v>1011.04</v>
      </c>
      <c r="D308" s="2">
        <f>IFERROR(__xludf.DUMMYFUNCTION("""COMPUTED_VALUE"""),45740.66666666667)</f>
        <v>45740.66667</v>
      </c>
      <c r="E308" s="1">
        <f>IFERROR(__xludf.DUMMYFUNCTION("""COMPUTED_VALUE"""),1079.52)</f>
        <v>1079.52</v>
      </c>
      <c r="G308" s="2">
        <f>IFERROR(__xludf.DUMMYFUNCTION("""COMPUTED_VALUE"""),45740.66666666667)</f>
        <v>45740.66667</v>
      </c>
      <c r="H308" s="1">
        <f>IFERROR(__xludf.DUMMYFUNCTION("""COMPUTED_VALUE"""),1006.35)</f>
        <v>1006.35</v>
      </c>
      <c r="J308" s="2">
        <f>IFERROR(__xludf.DUMMYFUNCTION("""COMPUTED_VALUE"""),45740.66666666667)</f>
        <v>45740.66667</v>
      </c>
      <c r="K308" s="1">
        <f>IFERROR(__xludf.DUMMYFUNCTION("""COMPUTED_VALUE"""),1079.06)</f>
        <v>1079.06</v>
      </c>
      <c r="M308" s="2">
        <f>IFERROR(__xludf.DUMMYFUNCTION("""COMPUTED_VALUE"""),45740.66666666667)</f>
        <v>45740.66667</v>
      </c>
      <c r="N308" s="1">
        <f>IFERROR(__xludf.DUMMYFUNCTION("""COMPUTED_VALUE"""),4.03599446E8)</f>
        <v>403599446</v>
      </c>
    </row>
    <row r="309">
      <c r="A309" s="2">
        <f>IFERROR(__xludf.DUMMYFUNCTION("""COMPUTED_VALUE"""),45741.66666666667)</f>
        <v>45741.66667</v>
      </c>
      <c r="B309" s="1">
        <f>IFERROR(__xludf.DUMMYFUNCTION("""COMPUTED_VALUE"""),1095.59)</f>
        <v>1095.59</v>
      </c>
      <c r="D309" s="2">
        <f>IFERROR(__xludf.DUMMYFUNCTION("""COMPUTED_VALUE"""),45741.66666666667)</f>
        <v>45741.66667</v>
      </c>
      <c r="E309" s="1">
        <f>IFERROR(__xludf.DUMMYFUNCTION("""COMPUTED_VALUE"""),1111.64)</f>
        <v>1111.64</v>
      </c>
      <c r="G309" s="2">
        <f>IFERROR(__xludf.DUMMYFUNCTION("""COMPUTED_VALUE"""),45741.66666666667)</f>
        <v>45741.66667</v>
      </c>
      <c r="H309" s="1">
        <f>IFERROR(__xludf.DUMMYFUNCTION("""COMPUTED_VALUE"""),1057.5)</f>
        <v>1057.5</v>
      </c>
      <c r="J309" s="2">
        <f>IFERROR(__xludf.DUMMYFUNCTION("""COMPUTED_VALUE"""),45741.66666666667)</f>
        <v>45741.66667</v>
      </c>
      <c r="K309" s="1">
        <f>IFERROR(__xludf.DUMMYFUNCTION("""COMPUTED_VALUE"""),1111.64)</f>
        <v>1111.64</v>
      </c>
      <c r="M309" s="2">
        <f>IFERROR(__xludf.DUMMYFUNCTION("""COMPUTED_VALUE"""),45741.66666666667)</f>
        <v>45741.66667</v>
      </c>
      <c r="N309" s="1">
        <f>IFERROR(__xludf.DUMMYFUNCTION("""COMPUTED_VALUE"""),3.43890094E8)</f>
        <v>343890094</v>
      </c>
    </row>
    <row r="310">
      <c r="A310" s="2">
        <f>IFERROR(__xludf.DUMMYFUNCTION("""COMPUTED_VALUE"""),45742.66666666667)</f>
        <v>45742.66667</v>
      </c>
      <c r="B310" s="1">
        <f>IFERROR(__xludf.DUMMYFUNCTION("""COMPUTED_VALUE"""),1094.35)</f>
        <v>1094.35</v>
      </c>
      <c r="D310" s="2">
        <f>IFERROR(__xludf.DUMMYFUNCTION("""COMPUTED_VALUE"""),45742.66666666667)</f>
        <v>45742.66667</v>
      </c>
      <c r="E310" s="1">
        <f>IFERROR(__xludf.DUMMYFUNCTION("""COMPUTED_VALUE"""),1101.94)</f>
        <v>1101.94</v>
      </c>
      <c r="G310" s="2">
        <f>IFERROR(__xludf.DUMMYFUNCTION("""COMPUTED_VALUE"""),45742.66666666667)</f>
        <v>45742.66667</v>
      </c>
      <c r="H310" s="1">
        <f>IFERROR(__xludf.DUMMYFUNCTION("""COMPUTED_VALUE"""),1040.87)</f>
        <v>1040.87</v>
      </c>
      <c r="J310" s="2">
        <f>IFERROR(__xludf.DUMMYFUNCTION("""COMPUTED_VALUE"""),45742.66666666667)</f>
        <v>45742.66667</v>
      </c>
      <c r="K310" s="1">
        <f>IFERROR(__xludf.DUMMYFUNCTION("""COMPUTED_VALUE"""),1059.03)</f>
        <v>1059.03</v>
      </c>
      <c r="M310" s="2">
        <f>IFERROR(__xludf.DUMMYFUNCTION("""COMPUTED_VALUE"""),45742.66666666667)</f>
        <v>45742.66667</v>
      </c>
      <c r="N310" s="1">
        <f>IFERROR(__xludf.DUMMYFUNCTION("""COMPUTED_VALUE"""),4.23066956E8)</f>
        <v>423066956</v>
      </c>
    </row>
    <row r="311">
      <c r="A311" s="2">
        <f>IFERROR(__xludf.DUMMYFUNCTION("""COMPUTED_VALUE"""),45743.66666666667)</f>
        <v>45743.66667</v>
      </c>
      <c r="B311" s="1">
        <f>IFERROR(__xludf.DUMMYFUNCTION("""COMPUTED_VALUE"""),1054.33)</f>
        <v>1054.33</v>
      </c>
      <c r="D311" s="2">
        <f>IFERROR(__xludf.DUMMYFUNCTION("""COMPUTED_VALUE"""),45743.66666666667)</f>
        <v>45743.66667</v>
      </c>
      <c r="E311" s="1">
        <f>IFERROR(__xludf.DUMMYFUNCTION("""COMPUTED_VALUE"""),1114.71)</f>
        <v>1114.71</v>
      </c>
      <c r="G311" s="2">
        <f>IFERROR(__xludf.DUMMYFUNCTION("""COMPUTED_VALUE"""),45743.66666666667)</f>
        <v>45743.66667</v>
      </c>
      <c r="H311" s="1">
        <f>IFERROR(__xludf.DUMMYFUNCTION("""COMPUTED_VALUE"""),1052.47)</f>
        <v>1052.47</v>
      </c>
      <c r="J311" s="2">
        <f>IFERROR(__xludf.DUMMYFUNCTION("""COMPUTED_VALUE"""),45743.66666666667)</f>
        <v>45743.66667</v>
      </c>
      <c r="K311" s="1">
        <f>IFERROR(__xludf.DUMMYFUNCTION("""COMPUTED_VALUE"""),1055.32)</f>
        <v>1055.32</v>
      </c>
      <c r="M311" s="2">
        <f>IFERROR(__xludf.DUMMYFUNCTION("""COMPUTED_VALUE"""),45743.66666666667)</f>
        <v>45743.66667</v>
      </c>
      <c r="N311" s="1">
        <f>IFERROR(__xludf.DUMMYFUNCTION("""COMPUTED_VALUE"""),5.87245908E8)</f>
        <v>587245908</v>
      </c>
    </row>
    <row r="312">
      <c r="A312" s="2">
        <f>IFERROR(__xludf.DUMMYFUNCTION("""COMPUTED_VALUE"""),45744.66666666667)</f>
        <v>45744.66667</v>
      </c>
      <c r="B312" s="1">
        <f>IFERROR(__xludf.DUMMYFUNCTION("""COMPUTED_VALUE"""),1061.79)</f>
        <v>1061.79</v>
      </c>
      <c r="D312" s="2">
        <f>IFERROR(__xludf.DUMMYFUNCTION("""COMPUTED_VALUE"""),45744.66666666667)</f>
        <v>45744.66667</v>
      </c>
      <c r="E312" s="1">
        <f>IFERROR(__xludf.DUMMYFUNCTION("""COMPUTED_VALUE"""),1062.12)</f>
        <v>1062.12</v>
      </c>
      <c r="G312" s="2">
        <f>IFERROR(__xludf.DUMMYFUNCTION("""COMPUTED_VALUE"""),45744.66666666667)</f>
        <v>45744.66667</v>
      </c>
      <c r="H312" s="1">
        <f>IFERROR(__xludf.DUMMYFUNCTION("""COMPUTED_VALUE"""),1011.05)</f>
        <v>1011.05</v>
      </c>
      <c r="J312" s="2">
        <f>IFERROR(__xludf.DUMMYFUNCTION("""COMPUTED_VALUE"""),45744.66666666667)</f>
        <v>45744.66667</v>
      </c>
      <c r="K312" s="1">
        <f>IFERROR(__xludf.DUMMYFUNCTION("""COMPUTED_VALUE"""),1020.98)</f>
        <v>1020.98</v>
      </c>
      <c r="M312" s="2">
        <f>IFERROR(__xludf.DUMMYFUNCTION("""COMPUTED_VALUE"""),45744.66666666667)</f>
        <v>45744.66667</v>
      </c>
      <c r="N312" s="1">
        <f>IFERROR(__xludf.DUMMYFUNCTION("""COMPUTED_VALUE"""),4.04651948E8)</f>
        <v>404651948</v>
      </c>
    </row>
    <row r="313">
      <c r="A313" s="2">
        <f>IFERROR(__xludf.DUMMYFUNCTION("""COMPUTED_VALUE"""),45747.66666666667)</f>
        <v>45747.66667</v>
      </c>
      <c r="B313" s="1">
        <f>IFERROR(__xludf.DUMMYFUNCTION("""COMPUTED_VALUE"""),973.2)</f>
        <v>973.2</v>
      </c>
      <c r="D313" s="2">
        <f>IFERROR(__xludf.DUMMYFUNCTION("""COMPUTED_VALUE"""),45747.66666666667)</f>
        <v>45747.66667</v>
      </c>
      <c r="E313" s="1">
        <f>IFERROR(__xludf.DUMMYFUNCTION("""COMPUTED_VALUE"""),1013.49)</f>
        <v>1013.49</v>
      </c>
      <c r="G313" s="2">
        <f>IFERROR(__xludf.DUMMYFUNCTION("""COMPUTED_VALUE"""),45747.66666666667)</f>
        <v>45747.66667</v>
      </c>
      <c r="H313" s="1">
        <f>IFERROR(__xludf.DUMMYFUNCTION("""COMPUTED_VALUE"""),954.23)</f>
        <v>954.23</v>
      </c>
      <c r="J313" s="2">
        <f>IFERROR(__xludf.DUMMYFUNCTION("""COMPUTED_VALUE"""),45747.66666666667)</f>
        <v>45747.66667</v>
      </c>
      <c r="K313" s="1">
        <f>IFERROR(__xludf.DUMMYFUNCTION("""COMPUTED_VALUE"""),1008.63)</f>
        <v>1008.63</v>
      </c>
      <c r="M313" s="2">
        <f>IFERROR(__xludf.DUMMYFUNCTION("""COMPUTED_VALUE"""),45747.66666666667)</f>
        <v>45747.66667</v>
      </c>
      <c r="N313" s="1">
        <f>IFERROR(__xludf.DUMMYFUNCTION("""COMPUTED_VALUE"""),4.29217763E8)</f>
        <v>429217763</v>
      </c>
    </row>
    <row r="314">
      <c r="A314" s="2">
        <f>IFERROR(__xludf.DUMMYFUNCTION("""COMPUTED_VALUE"""),45748.66666666667)</f>
        <v>45748.66667</v>
      </c>
      <c r="B314" s="1">
        <f>IFERROR(__xludf.DUMMYFUNCTION("""COMPUTED_VALUE"""),1023.13)</f>
        <v>1023.13</v>
      </c>
      <c r="D314" s="2">
        <f>IFERROR(__xludf.DUMMYFUNCTION("""COMPUTED_VALUE"""),45748.66666666667)</f>
        <v>45748.66667</v>
      </c>
      <c r="E314" s="1">
        <f>IFERROR(__xludf.DUMMYFUNCTION("""COMPUTED_VALUE"""),1068.33)</f>
        <v>1068.33</v>
      </c>
      <c r="G314" s="2">
        <f>IFERROR(__xludf.DUMMYFUNCTION("""COMPUTED_VALUE"""),45748.66666666667)</f>
        <v>45748.66667</v>
      </c>
      <c r="H314" s="1">
        <f>IFERROR(__xludf.DUMMYFUNCTION("""COMPUTED_VALUE"""),1009.46)</f>
        <v>1009.46</v>
      </c>
      <c r="J314" s="2">
        <f>IFERROR(__xludf.DUMMYFUNCTION("""COMPUTED_VALUE"""),45748.66666666667)</f>
        <v>45748.66667</v>
      </c>
      <c r="K314" s="1">
        <f>IFERROR(__xludf.DUMMYFUNCTION("""COMPUTED_VALUE"""),1038.91)</f>
        <v>1038.91</v>
      </c>
      <c r="M314" s="2">
        <f>IFERROR(__xludf.DUMMYFUNCTION("""COMPUTED_VALUE"""),45748.66666666667)</f>
        <v>45748.66667</v>
      </c>
      <c r="N314" s="1">
        <f>IFERROR(__xludf.DUMMYFUNCTION("""COMPUTED_VALUE"""),4.68587888E8)</f>
        <v>468587888</v>
      </c>
    </row>
    <row r="315">
      <c r="A315" s="2">
        <f>IFERROR(__xludf.DUMMYFUNCTION("""COMPUTED_VALUE"""),45749.66666666667)</f>
        <v>45749.66667</v>
      </c>
      <c r="B315" s="1">
        <f>IFERROR(__xludf.DUMMYFUNCTION("""COMPUTED_VALUE"""),993.38)</f>
        <v>993.38</v>
      </c>
      <c r="D315" s="2">
        <f>IFERROR(__xludf.DUMMYFUNCTION("""COMPUTED_VALUE"""),45749.66666666667)</f>
        <v>45749.66667</v>
      </c>
      <c r="E315" s="1">
        <f>IFERROR(__xludf.DUMMYFUNCTION("""COMPUTED_VALUE"""),1093.07)</f>
        <v>1093.07</v>
      </c>
      <c r="G315" s="2">
        <f>IFERROR(__xludf.DUMMYFUNCTION("""COMPUTED_VALUE"""),45749.66666666667)</f>
        <v>45749.66667</v>
      </c>
      <c r="H315" s="1">
        <f>IFERROR(__xludf.DUMMYFUNCTION("""COMPUTED_VALUE"""),983.73)</f>
        <v>983.73</v>
      </c>
      <c r="J315" s="2">
        <f>IFERROR(__xludf.DUMMYFUNCTION("""COMPUTED_VALUE"""),45749.66666666667)</f>
        <v>45749.66667</v>
      </c>
      <c r="K315" s="1">
        <f>IFERROR(__xludf.DUMMYFUNCTION("""COMPUTED_VALUE"""),1086.72)</f>
        <v>1086.72</v>
      </c>
      <c r="M315" s="2">
        <f>IFERROR(__xludf.DUMMYFUNCTION("""COMPUTED_VALUE"""),45749.66666666667)</f>
        <v>45749.66667</v>
      </c>
      <c r="N315" s="1">
        <f>IFERROR(__xludf.DUMMYFUNCTION("""COMPUTED_VALUE"""),5.47815397E8)</f>
        <v>547815397</v>
      </c>
    </row>
    <row r="316">
      <c r="A316" s="2">
        <f>IFERROR(__xludf.DUMMYFUNCTION("""COMPUTED_VALUE"""),45750.66666666667)</f>
        <v>45750.66667</v>
      </c>
      <c r="B316" s="1">
        <f>IFERROR(__xludf.DUMMYFUNCTION("""COMPUTED_VALUE"""),1027.23)</f>
        <v>1027.23</v>
      </c>
      <c r="D316" s="2">
        <f>IFERROR(__xludf.DUMMYFUNCTION("""COMPUTED_VALUE"""),45750.66666666667)</f>
        <v>45750.66667</v>
      </c>
      <c r="E316" s="1">
        <f>IFERROR(__xludf.DUMMYFUNCTION("""COMPUTED_VALUE"""),1062.94)</f>
        <v>1062.94</v>
      </c>
      <c r="G316" s="2">
        <f>IFERROR(__xludf.DUMMYFUNCTION("""COMPUTED_VALUE"""),45750.66666666667)</f>
        <v>45750.66667</v>
      </c>
      <c r="H316" s="1">
        <f>IFERROR(__xludf.DUMMYFUNCTION("""COMPUTED_VALUE"""),1010.48)</f>
        <v>1010.48</v>
      </c>
      <c r="J316" s="2">
        <f>IFERROR(__xludf.DUMMYFUNCTION("""COMPUTED_VALUE"""),45750.66666666667)</f>
        <v>45750.66667</v>
      </c>
      <c r="K316" s="1">
        <f>IFERROR(__xludf.DUMMYFUNCTION("""COMPUTED_VALUE"""),1027.18)</f>
        <v>1027.18</v>
      </c>
      <c r="M316" s="2">
        <f>IFERROR(__xludf.DUMMYFUNCTION("""COMPUTED_VALUE"""),45750.66666666667)</f>
        <v>45750.66667</v>
      </c>
      <c r="N316" s="1">
        <f>IFERROR(__xludf.DUMMYFUNCTION("""COMPUTED_VALUE"""),6.48386619E8)</f>
        <v>648386619</v>
      </c>
    </row>
    <row r="317">
      <c r="A317" s="2">
        <f>IFERROR(__xludf.DUMMYFUNCTION("""COMPUTED_VALUE"""),45751.66666666667)</f>
        <v>45751.66667</v>
      </c>
      <c r="B317" s="1">
        <f>IFERROR(__xludf.DUMMYFUNCTION("""COMPUTED_VALUE"""),987.51)</f>
        <v>987.51</v>
      </c>
      <c r="D317" s="2">
        <f>IFERROR(__xludf.DUMMYFUNCTION("""COMPUTED_VALUE"""),45751.66666666667)</f>
        <v>45751.66667</v>
      </c>
      <c r="E317" s="1">
        <f>IFERROR(__xludf.DUMMYFUNCTION("""COMPUTED_VALUE"""),1001.48)</f>
        <v>1001.48</v>
      </c>
      <c r="G317" s="2">
        <f>IFERROR(__xludf.DUMMYFUNCTION("""COMPUTED_VALUE"""),45751.66666666667)</f>
        <v>45751.66667</v>
      </c>
      <c r="H317" s="1">
        <f>IFERROR(__xludf.DUMMYFUNCTION("""COMPUTED_VALUE"""),917.14)</f>
        <v>917.14</v>
      </c>
      <c r="J317" s="2">
        <f>IFERROR(__xludf.DUMMYFUNCTION("""COMPUTED_VALUE"""),45751.66666666667)</f>
        <v>45751.66667</v>
      </c>
      <c r="K317" s="1">
        <f>IFERROR(__xludf.DUMMYFUNCTION("""COMPUTED_VALUE"""),934.38)</f>
        <v>934.38</v>
      </c>
      <c r="M317" s="2">
        <f>IFERROR(__xludf.DUMMYFUNCTION("""COMPUTED_VALUE"""),45751.66666666667)</f>
        <v>45751.66667</v>
      </c>
      <c r="N317" s="1">
        <f>IFERROR(__xludf.DUMMYFUNCTION("""COMPUTED_VALUE"""),5.53443574E8)</f>
        <v>553443574</v>
      </c>
    </row>
    <row r="318">
      <c r="A318" s="2">
        <f>IFERROR(__xludf.DUMMYFUNCTION("""COMPUTED_VALUE"""),45754.66666666667)</f>
        <v>45754.66667</v>
      </c>
      <c r="B318" s="1">
        <f>IFERROR(__xludf.DUMMYFUNCTION("""COMPUTED_VALUE"""),875.65)</f>
        <v>875.65</v>
      </c>
      <c r="D318" s="2">
        <f>IFERROR(__xludf.DUMMYFUNCTION("""COMPUTED_VALUE"""),45754.66666666667)</f>
        <v>45754.66667</v>
      </c>
      <c r="E318" s="1">
        <f>IFERROR(__xludf.DUMMYFUNCTION("""COMPUTED_VALUE"""),976.95)</f>
        <v>976.95</v>
      </c>
      <c r="G318" s="2">
        <f>IFERROR(__xludf.DUMMYFUNCTION("""COMPUTED_VALUE"""),45754.66666666667)</f>
        <v>45754.66667</v>
      </c>
      <c r="H318" s="1">
        <f>IFERROR(__xludf.DUMMYFUNCTION("""COMPUTED_VALUE"""),845.49)</f>
        <v>845.49</v>
      </c>
      <c r="J318" s="2">
        <f>IFERROR(__xludf.DUMMYFUNCTION("""COMPUTED_VALUE"""),45754.66666666667)</f>
        <v>45754.66667</v>
      </c>
      <c r="K318" s="1">
        <f>IFERROR(__xludf.DUMMYFUNCTION("""COMPUTED_VALUE"""),910.95)</f>
        <v>910.95</v>
      </c>
      <c r="M318" s="2">
        <f>IFERROR(__xludf.DUMMYFUNCTION("""COMPUTED_VALUE"""),45754.66666666667)</f>
        <v>45754.66667</v>
      </c>
      <c r="N318" s="1">
        <f>IFERROR(__xludf.DUMMYFUNCTION("""COMPUTED_VALUE"""),7.26901909E8)</f>
        <v>726901909</v>
      </c>
    </row>
    <row r="319">
      <c r="A319" s="2">
        <f>IFERROR(__xludf.DUMMYFUNCTION("""COMPUTED_VALUE"""),45755.66666666667)</f>
        <v>45755.66667</v>
      </c>
      <c r="B319" s="1">
        <f>IFERROR(__xludf.DUMMYFUNCTION("""COMPUTED_VALUE"""),952.88)</f>
        <v>952.88</v>
      </c>
      <c r="D319" s="2">
        <f>IFERROR(__xludf.DUMMYFUNCTION("""COMPUTED_VALUE"""),45755.66666666667)</f>
        <v>45755.66667</v>
      </c>
      <c r="E319" s="1">
        <f>IFERROR(__xludf.DUMMYFUNCTION("""COMPUTED_VALUE"""),970.4)</f>
        <v>970.4</v>
      </c>
      <c r="G319" s="2">
        <f>IFERROR(__xludf.DUMMYFUNCTION("""COMPUTED_VALUE"""),45755.66666666667)</f>
        <v>45755.66667</v>
      </c>
      <c r="H319" s="1">
        <f>IFERROR(__xludf.DUMMYFUNCTION("""COMPUTED_VALUE"""),853.1)</f>
        <v>853.1</v>
      </c>
      <c r="J319" s="2">
        <f>IFERROR(__xludf.DUMMYFUNCTION("""COMPUTED_VALUE"""),45755.66666666667)</f>
        <v>45755.66667</v>
      </c>
      <c r="K319" s="1">
        <f>IFERROR(__xludf.DUMMYFUNCTION("""COMPUTED_VALUE"""),867.38)</f>
        <v>867.38</v>
      </c>
      <c r="M319" s="2">
        <f>IFERROR(__xludf.DUMMYFUNCTION("""COMPUTED_VALUE"""),45755.66666666667)</f>
        <v>45755.66667</v>
      </c>
      <c r="N319" s="1">
        <f>IFERROR(__xludf.DUMMYFUNCTION("""COMPUTED_VALUE"""),6.23986566E8)</f>
        <v>623986566</v>
      </c>
    </row>
    <row r="320">
      <c r="A320" s="2">
        <f>IFERROR(__xludf.DUMMYFUNCTION("""COMPUTED_VALUE"""),45756.66666666667)</f>
        <v>45756.66667</v>
      </c>
      <c r="B320" s="1">
        <f>IFERROR(__xludf.DUMMYFUNCTION("""COMPUTED_VALUE"""),873.96)</f>
        <v>873.96</v>
      </c>
      <c r="D320" s="2">
        <f>IFERROR(__xludf.DUMMYFUNCTION("""COMPUTED_VALUE"""),45756.66666666667)</f>
        <v>45756.66667</v>
      </c>
      <c r="E320" s="1">
        <f>IFERROR(__xludf.DUMMYFUNCTION("""COMPUTED_VALUE"""),1048.88)</f>
        <v>1048.88</v>
      </c>
      <c r="G320" s="2">
        <f>IFERROR(__xludf.DUMMYFUNCTION("""COMPUTED_VALUE"""),45756.66666666667)</f>
        <v>45756.66667</v>
      </c>
      <c r="H320" s="1">
        <f>IFERROR(__xludf.DUMMYFUNCTION("""COMPUTED_VALUE"""),873.44)</f>
        <v>873.44</v>
      </c>
      <c r="J320" s="2">
        <f>IFERROR(__xludf.DUMMYFUNCTION("""COMPUTED_VALUE"""),45756.66666666667)</f>
        <v>45756.66667</v>
      </c>
      <c r="K320" s="1">
        <f>IFERROR(__xludf.DUMMYFUNCTION("""COMPUTED_VALUE"""),1041.98)</f>
        <v>1041.98</v>
      </c>
      <c r="M320" s="2">
        <f>IFERROR(__xludf.DUMMYFUNCTION("""COMPUTED_VALUE"""),45756.66666666667)</f>
        <v>45756.66667</v>
      </c>
      <c r="N320" s="1">
        <f>IFERROR(__xludf.DUMMYFUNCTION("""COMPUTED_VALUE"""),6.81247476E8)</f>
        <v>681247476</v>
      </c>
    </row>
    <row r="321">
      <c r="A321" s="2">
        <f>IFERROR(__xludf.DUMMYFUNCTION("""COMPUTED_VALUE"""),45757.66666666667)</f>
        <v>45757.66667</v>
      </c>
      <c r="B321" s="1">
        <f>IFERROR(__xludf.DUMMYFUNCTION("""COMPUTED_VALUE"""),997.4)</f>
        <v>997.4</v>
      </c>
      <c r="D321" s="2">
        <f>IFERROR(__xludf.DUMMYFUNCTION("""COMPUTED_VALUE"""),45757.66666666667)</f>
        <v>45757.66667</v>
      </c>
      <c r="E321" s="1">
        <f>IFERROR(__xludf.DUMMYFUNCTION("""COMPUTED_VALUE"""),1005.59)</f>
        <v>1005.59</v>
      </c>
      <c r="G321" s="2">
        <f>IFERROR(__xludf.DUMMYFUNCTION("""COMPUTED_VALUE"""),45757.66666666667)</f>
        <v>45757.66667</v>
      </c>
      <c r="H321" s="1">
        <f>IFERROR(__xludf.DUMMYFUNCTION("""COMPUTED_VALUE"""),925.14)</f>
        <v>925.14</v>
      </c>
      <c r="J321" s="2">
        <f>IFERROR(__xludf.DUMMYFUNCTION("""COMPUTED_VALUE"""),45757.66666666667)</f>
        <v>45757.66667</v>
      </c>
      <c r="K321" s="1">
        <f>IFERROR(__xludf.DUMMYFUNCTION("""COMPUTED_VALUE"""),971.24)</f>
        <v>971.24</v>
      </c>
      <c r="M321" s="2">
        <f>IFERROR(__xludf.DUMMYFUNCTION("""COMPUTED_VALUE"""),45757.66666666667)</f>
        <v>45757.66667</v>
      </c>
      <c r="N321" s="1">
        <f>IFERROR(__xludf.DUMMYFUNCTION("""COMPUTED_VALUE"""),5.40904341E8)</f>
        <v>540904341</v>
      </c>
    </row>
    <row r="322">
      <c r="A322" s="2">
        <f>IFERROR(__xludf.DUMMYFUNCTION("""COMPUTED_VALUE"""),45758.66666666667)</f>
        <v>45758.66667</v>
      </c>
      <c r="B322" s="1">
        <f>IFERROR(__xludf.DUMMYFUNCTION("""COMPUTED_VALUE"""),969.0)</f>
        <v>969</v>
      </c>
      <c r="D322" s="2">
        <f>IFERROR(__xludf.DUMMYFUNCTION("""COMPUTED_VALUE"""),45758.66666666667)</f>
        <v>45758.66667</v>
      </c>
      <c r="E322" s="1">
        <f>IFERROR(__xludf.DUMMYFUNCTION("""COMPUTED_VALUE"""),988.57)</f>
        <v>988.57</v>
      </c>
      <c r="G322" s="2">
        <f>IFERROR(__xludf.DUMMYFUNCTION("""COMPUTED_VALUE"""),45758.66666666667)</f>
        <v>45758.66667</v>
      </c>
      <c r="H322" s="1">
        <f>IFERROR(__xludf.DUMMYFUNCTION("""COMPUTED_VALUE"""),933.84)</f>
        <v>933.84</v>
      </c>
      <c r="J322" s="2">
        <f>IFERROR(__xludf.DUMMYFUNCTION("""COMPUTED_VALUE"""),45758.66666666667)</f>
        <v>45758.66667</v>
      </c>
      <c r="K322" s="1">
        <f>IFERROR(__xludf.DUMMYFUNCTION("""COMPUTED_VALUE"""),972.0)</f>
        <v>972</v>
      </c>
      <c r="M322" s="2">
        <f>IFERROR(__xludf.DUMMYFUNCTION("""COMPUTED_VALUE"""),45758.66666666667)</f>
        <v>45758.66667</v>
      </c>
      <c r="N322" s="1">
        <f>IFERROR(__xludf.DUMMYFUNCTION("""COMPUTED_VALUE"""),4.91044013E8)</f>
        <v>491044013</v>
      </c>
    </row>
    <row r="323">
      <c r="A323" s="2">
        <f>IFERROR(__xludf.DUMMYFUNCTION("""COMPUTED_VALUE"""),45761.66666666667)</f>
        <v>45761.66667</v>
      </c>
      <c r="B323" s="1">
        <f>IFERROR(__xludf.DUMMYFUNCTION("""COMPUTED_VALUE"""),992.56)</f>
        <v>992.56</v>
      </c>
      <c r="D323" s="2">
        <f>IFERROR(__xludf.DUMMYFUNCTION("""COMPUTED_VALUE"""),45761.66666666667)</f>
        <v>45761.66667</v>
      </c>
      <c r="E323" s="1">
        <f>IFERROR(__xludf.DUMMYFUNCTION("""COMPUTED_VALUE"""),1002.75)</f>
        <v>1002.75</v>
      </c>
      <c r="G323" s="2">
        <f>IFERROR(__xludf.DUMMYFUNCTION("""COMPUTED_VALUE"""),45761.66666666667)</f>
        <v>45761.66667</v>
      </c>
      <c r="H323" s="1">
        <f>IFERROR(__xludf.DUMMYFUNCTION("""COMPUTED_VALUE"""),951.69)</f>
        <v>951.69</v>
      </c>
      <c r="J323" s="2">
        <f>IFERROR(__xludf.DUMMYFUNCTION("""COMPUTED_VALUE"""),45761.66666666667)</f>
        <v>45761.66667</v>
      </c>
      <c r="K323" s="1">
        <f>IFERROR(__xludf.DUMMYFUNCTION("""COMPUTED_VALUE"""),977.23)</f>
        <v>977.23</v>
      </c>
      <c r="M323" s="2">
        <f>IFERROR(__xludf.DUMMYFUNCTION("""COMPUTED_VALUE"""),45761.66666666667)</f>
        <v>45761.66667</v>
      </c>
      <c r="N323" s="1">
        <f>IFERROR(__xludf.DUMMYFUNCTION("""COMPUTED_VALUE"""),4.46355679E8)</f>
        <v>446355679</v>
      </c>
    </row>
    <row r="324">
      <c r="A324" s="2">
        <f>IFERROR(__xludf.DUMMYFUNCTION("""COMPUTED_VALUE"""),45762.66666666667)</f>
        <v>45762.66667</v>
      </c>
      <c r="B324" s="1">
        <f>IFERROR(__xludf.DUMMYFUNCTION("""COMPUTED_VALUE"""),966.73)</f>
        <v>966.73</v>
      </c>
      <c r="D324" s="2">
        <f>IFERROR(__xludf.DUMMYFUNCTION("""COMPUTED_VALUE"""),45762.66666666667)</f>
        <v>45762.66667</v>
      </c>
      <c r="E324" s="1">
        <f>IFERROR(__xludf.DUMMYFUNCTION("""COMPUTED_VALUE"""),995.21)</f>
        <v>995.21</v>
      </c>
      <c r="G324" s="2">
        <f>IFERROR(__xludf.DUMMYFUNCTION("""COMPUTED_VALUE"""),45762.66666666667)</f>
        <v>45762.66667</v>
      </c>
      <c r="H324" s="1">
        <f>IFERROR(__xludf.DUMMYFUNCTION("""COMPUTED_VALUE"""),960.44)</f>
        <v>960.44</v>
      </c>
      <c r="J324" s="2">
        <f>IFERROR(__xludf.DUMMYFUNCTION("""COMPUTED_VALUE"""),45762.66666666667)</f>
        <v>45762.66667</v>
      </c>
      <c r="K324" s="1">
        <f>IFERROR(__xludf.DUMMYFUNCTION("""COMPUTED_VALUE"""),980.16)</f>
        <v>980.16</v>
      </c>
      <c r="M324" s="2">
        <f>IFERROR(__xludf.DUMMYFUNCTION("""COMPUTED_VALUE"""),45762.66666666667)</f>
        <v>45762.66667</v>
      </c>
      <c r="N324" s="1">
        <f>IFERROR(__xludf.DUMMYFUNCTION("""COMPUTED_VALUE"""),3.27619185E8)</f>
        <v>327619185</v>
      </c>
    </row>
    <row r="325">
      <c r="A325" s="2">
        <f>IFERROR(__xludf.DUMMYFUNCTION("""COMPUTED_VALUE"""),45763.66666666667)</f>
        <v>45763.66667</v>
      </c>
      <c r="B325" s="1">
        <f>IFERROR(__xludf.DUMMYFUNCTION("""COMPUTED_VALUE"""),959.64)</f>
        <v>959.64</v>
      </c>
      <c r="D325" s="2">
        <f>IFERROR(__xludf.DUMMYFUNCTION("""COMPUTED_VALUE"""),45763.66666666667)</f>
        <v>45763.66667</v>
      </c>
      <c r="E325" s="1">
        <f>IFERROR(__xludf.DUMMYFUNCTION("""COMPUTED_VALUE"""),975.9)</f>
        <v>975.9</v>
      </c>
      <c r="G325" s="2">
        <f>IFERROR(__xludf.DUMMYFUNCTION("""COMPUTED_VALUE"""),45763.66666666667)</f>
        <v>45763.66667</v>
      </c>
      <c r="H325" s="1">
        <f>IFERROR(__xludf.DUMMYFUNCTION("""COMPUTED_VALUE"""),913.01)</f>
        <v>913.01</v>
      </c>
      <c r="J325" s="2">
        <f>IFERROR(__xludf.DUMMYFUNCTION("""COMPUTED_VALUE"""),45763.66666666667)</f>
        <v>45763.66667</v>
      </c>
      <c r="K325" s="1">
        <f>IFERROR(__xludf.DUMMYFUNCTION("""COMPUTED_VALUE"""),938.9)</f>
        <v>938.9</v>
      </c>
      <c r="M325" s="2">
        <f>IFERROR(__xludf.DUMMYFUNCTION("""COMPUTED_VALUE"""),45763.66666666667)</f>
        <v>45763.66667</v>
      </c>
      <c r="N325" s="1">
        <f>IFERROR(__xludf.DUMMYFUNCTION("""COMPUTED_VALUE"""),3.78452533E8)</f>
        <v>378452533</v>
      </c>
    </row>
    <row r="326">
      <c r="A326" s="2">
        <f>IFERROR(__xludf.DUMMYFUNCTION("""COMPUTED_VALUE"""),45764.66666666667)</f>
        <v>45764.66667</v>
      </c>
      <c r="B326" s="1">
        <f>IFERROR(__xludf.DUMMYFUNCTION("""COMPUTED_VALUE"""),946.15)</f>
        <v>946.15</v>
      </c>
      <c r="D326" s="2">
        <f>IFERROR(__xludf.DUMMYFUNCTION("""COMPUTED_VALUE"""),45764.66666666667)</f>
        <v>45764.66667</v>
      </c>
      <c r="E326" s="1">
        <f>IFERROR(__xludf.DUMMYFUNCTION("""COMPUTED_VALUE"""),949.36)</f>
        <v>949.36</v>
      </c>
      <c r="G326" s="2">
        <f>IFERROR(__xludf.DUMMYFUNCTION("""COMPUTED_VALUE"""),45764.66666666667)</f>
        <v>45764.66667</v>
      </c>
      <c r="H326" s="1">
        <f>IFERROR(__xludf.DUMMYFUNCTION("""COMPUTED_VALUE"""),927.5)</f>
        <v>927.5</v>
      </c>
      <c r="J326" s="2">
        <f>IFERROR(__xludf.DUMMYFUNCTION("""COMPUTED_VALUE"""),45764.66666666667)</f>
        <v>45764.66667</v>
      </c>
      <c r="K326" s="1">
        <f>IFERROR(__xludf.DUMMYFUNCTION("""COMPUTED_VALUE"""),940.91)</f>
        <v>940.91</v>
      </c>
      <c r="M326" s="2">
        <f>IFERROR(__xludf.DUMMYFUNCTION("""COMPUTED_VALUE"""),45764.66666666667)</f>
        <v>45764.66667</v>
      </c>
      <c r="N326" s="1">
        <f>IFERROR(__xludf.DUMMYFUNCTION("""COMPUTED_VALUE"""),3.22696339E8)</f>
        <v>322696339</v>
      </c>
    </row>
    <row r="327">
      <c r="A327" s="2">
        <f>IFERROR(__xludf.DUMMYFUNCTION("""COMPUTED_VALUE"""),45768.66666666667)</f>
        <v>45768.66667</v>
      </c>
      <c r="B327" s="1">
        <f>IFERROR(__xludf.DUMMYFUNCTION("""COMPUTED_VALUE"""),904.29)</f>
        <v>904.29</v>
      </c>
      <c r="D327" s="2">
        <f>IFERROR(__xludf.DUMMYFUNCTION("""COMPUTED_VALUE"""),45768.66666666667)</f>
        <v>45768.66667</v>
      </c>
      <c r="E327" s="1">
        <f>IFERROR(__xludf.DUMMYFUNCTION("""COMPUTED_VALUE"""),909.22)</f>
        <v>909.22</v>
      </c>
      <c r="G327" s="2">
        <f>IFERROR(__xludf.DUMMYFUNCTION("""COMPUTED_VALUE"""),45768.66666666667)</f>
        <v>45768.66667</v>
      </c>
      <c r="H327" s="1">
        <f>IFERROR(__xludf.DUMMYFUNCTION("""COMPUTED_VALUE"""),878.18)</f>
        <v>878.18</v>
      </c>
      <c r="J327" s="2">
        <f>IFERROR(__xludf.DUMMYFUNCTION("""COMPUTED_VALUE"""),45768.66666666667)</f>
        <v>45768.66667</v>
      </c>
      <c r="K327" s="1">
        <f>IFERROR(__xludf.DUMMYFUNCTION("""COMPUTED_VALUE"""),894.37)</f>
        <v>894.37</v>
      </c>
      <c r="M327" s="2">
        <f>IFERROR(__xludf.DUMMYFUNCTION("""COMPUTED_VALUE"""),45768.66666666667)</f>
        <v>45768.66667</v>
      </c>
      <c r="N327" s="1">
        <f>IFERROR(__xludf.DUMMYFUNCTION("""COMPUTED_VALUE"""),2.94506857E8)</f>
        <v>294506857</v>
      </c>
    </row>
    <row r="328">
      <c r="A328" s="2">
        <f>IFERROR(__xludf.DUMMYFUNCTION("""COMPUTED_VALUE"""),45769.66666666667)</f>
        <v>45769.66667</v>
      </c>
      <c r="B328" s="1">
        <f>IFERROR(__xludf.DUMMYFUNCTION("""COMPUTED_VALUE"""),908.76)</f>
        <v>908.76</v>
      </c>
      <c r="D328" s="2">
        <f>IFERROR(__xludf.DUMMYFUNCTION("""COMPUTED_VALUE"""),45769.66666666667)</f>
        <v>45769.66667</v>
      </c>
      <c r="E328" s="1">
        <f>IFERROR(__xludf.DUMMYFUNCTION("""COMPUTED_VALUE"""),947.73)</f>
        <v>947.73</v>
      </c>
      <c r="G328" s="2">
        <f>IFERROR(__xludf.DUMMYFUNCTION("""COMPUTED_VALUE"""),45769.66666666667)</f>
        <v>45769.66667</v>
      </c>
      <c r="H328" s="1">
        <f>IFERROR(__xludf.DUMMYFUNCTION("""COMPUTED_VALUE"""),905.39)</f>
        <v>905.39</v>
      </c>
      <c r="J328" s="2">
        <f>IFERROR(__xludf.DUMMYFUNCTION("""COMPUTED_VALUE"""),45769.66666666667)</f>
        <v>45769.66667</v>
      </c>
      <c r="K328" s="1">
        <f>IFERROR(__xludf.DUMMYFUNCTION("""COMPUTED_VALUE"""),931.44)</f>
        <v>931.44</v>
      </c>
      <c r="M328" s="2">
        <f>IFERROR(__xludf.DUMMYFUNCTION("""COMPUTED_VALUE"""),45769.66666666667)</f>
        <v>45769.66667</v>
      </c>
      <c r="N328" s="1">
        <f>IFERROR(__xludf.DUMMYFUNCTION("""COMPUTED_VALUE"""),3.44668956E8)</f>
        <v>344668956</v>
      </c>
    </row>
    <row r="329">
      <c r="A329" s="2">
        <f>IFERROR(__xludf.DUMMYFUNCTION("""COMPUTED_VALUE"""),45770.66666666667)</f>
        <v>45770.66667</v>
      </c>
      <c r="B329" s="1">
        <f>IFERROR(__xludf.DUMMYFUNCTION("""COMPUTED_VALUE"""),990.2)</f>
        <v>990.2</v>
      </c>
      <c r="D329" s="2">
        <f>IFERROR(__xludf.DUMMYFUNCTION("""COMPUTED_VALUE"""),45770.66666666667)</f>
        <v>45770.66667</v>
      </c>
      <c r="E329" s="1">
        <f>IFERROR(__xludf.DUMMYFUNCTION("""COMPUTED_VALUE"""),1005.85)</f>
        <v>1005.85</v>
      </c>
      <c r="G329" s="2">
        <f>IFERROR(__xludf.DUMMYFUNCTION("""COMPUTED_VALUE"""),45770.66666666667)</f>
        <v>45770.66667</v>
      </c>
      <c r="H329" s="1">
        <f>IFERROR(__xludf.DUMMYFUNCTION("""COMPUTED_VALUE"""),958.5)</f>
        <v>958.5</v>
      </c>
      <c r="J329" s="2">
        <f>IFERROR(__xludf.DUMMYFUNCTION("""COMPUTED_VALUE"""),45770.66666666667)</f>
        <v>45770.66667</v>
      </c>
      <c r="K329" s="1">
        <f>IFERROR(__xludf.DUMMYFUNCTION("""COMPUTED_VALUE"""),974.86)</f>
        <v>974.86</v>
      </c>
      <c r="M329" s="2">
        <f>IFERROR(__xludf.DUMMYFUNCTION("""COMPUTED_VALUE"""),45770.66666666667)</f>
        <v>45770.66667</v>
      </c>
      <c r="N329" s="1">
        <f>IFERROR(__xludf.DUMMYFUNCTION("""COMPUTED_VALUE"""),4.88988709E8)</f>
        <v>488988709</v>
      </c>
    </row>
    <row r="330">
      <c r="A330" s="2">
        <f>IFERROR(__xludf.DUMMYFUNCTION("""COMPUTED_VALUE"""),45771.66666666667)</f>
        <v>45771.66667</v>
      </c>
      <c r="B330" s="1">
        <f>IFERROR(__xludf.DUMMYFUNCTION("""COMPUTED_VALUE"""),975.36)</f>
        <v>975.36</v>
      </c>
      <c r="D330" s="2">
        <f>IFERROR(__xludf.DUMMYFUNCTION("""COMPUTED_VALUE"""),45771.66666666667)</f>
        <v>45771.66667</v>
      </c>
      <c r="E330" s="1">
        <f>IFERROR(__xludf.DUMMYFUNCTION("""COMPUTED_VALUE"""),1007.45)</f>
        <v>1007.45</v>
      </c>
      <c r="G330" s="2">
        <f>IFERROR(__xludf.DUMMYFUNCTION("""COMPUTED_VALUE"""),45771.66666666667)</f>
        <v>45771.66667</v>
      </c>
      <c r="H330" s="1">
        <f>IFERROR(__xludf.DUMMYFUNCTION("""COMPUTED_VALUE"""),971.46)</f>
        <v>971.46</v>
      </c>
      <c r="J330" s="2">
        <f>IFERROR(__xludf.DUMMYFUNCTION("""COMPUTED_VALUE"""),45771.66666666667)</f>
        <v>45771.66667</v>
      </c>
      <c r="K330" s="1">
        <f>IFERROR(__xludf.DUMMYFUNCTION("""COMPUTED_VALUE"""),1007.42)</f>
        <v>1007.42</v>
      </c>
      <c r="M330" s="2">
        <f>IFERROR(__xludf.DUMMYFUNCTION("""COMPUTED_VALUE"""),45771.66666666667)</f>
        <v>45771.66667</v>
      </c>
      <c r="N330" s="1">
        <f>IFERROR(__xludf.DUMMYFUNCTION("""COMPUTED_VALUE"""),2.89181013E8)</f>
        <v>289181013</v>
      </c>
    </row>
    <row r="331">
      <c r="A331" s="2">
        <f>IFERROR(__xludf.DUMMYFUNCTION("""COMPUTED_VALUE"""),45772.66666666667)</f>
        <v>45772.66667</v>
      </c>
      <c r="B331" s="1">
        <f>IFERROR(__xludf.DUMMYFUNCTION("""COMPUTED_VALUE"""),1013.96)</f>
        <v>1013.96</v>
      </c>
      <c r="D331" s="2">
        <f>IFERROR(__xludf.DUMMYFUNCTION("""COMPUTED_VALUE"""),45772.66666666667)</f>
        <v>45772.66667</v>
      </c>
      <c r="E331" s="1">
        <f>IFERROR(__xludf.DUMMYFUNCTION("""COMPUTED_VALUE"""),1095.5)</f>
        <v>1095.5</v>
      </c>
      <c r="G331" s="2">
        <f>IFERROR(__xludf.DUMMYFUNCTION("""COMPUTED_VALUE"""),45772.66666666667)</f>
        <v>45772.66667</v>
      </c>
      <c r="H331" s="1">
        <f>IFERROR(__xludf.DUMMYFUNCTION("""COMPUTED_VALUE"""),1007.79)</f>
        <v>1007.79</v>
      </c>
      <c r="J331" s="2">
        <f>IFERROR(__xludf.DUMMYFUNCTION("""COMPUTED_VALUE"""),45772.66666666667)</f>
        <v>45772.66667</v>
      </c>
      <c r="K331" s="1">
        <f>IFERROR(__xludf.DUMMYFUNCTION("""COMPUTED_VALUE"""),1089.14)</f>
        <v>1089.14</v>
      </c>
      <c r="M331" s="2">
        <f>IFERROR(__xludf.DUMMYFUNCTION("""COMPUTED_VALUE"""),45772.66666666667)</f>
        <v>45772.66667</v>
      </c>
      <c r="N331" s="1">
        <f>IFERROR(__xludf.DUMMYFUNCTION("""COMPUTED_VALUE"""),3.68156548E8)</f>
        <v>368156548</v>
      </c>
    </row>
    <row r="332">
      <c r="A332" s="2">
        <f>IFERROR(__xludf.DUMMYFUNCTION("""COMPUTED_VALUE"""),45775.66666666667)</f>
        <v>45775.66667</v>
      </c>
      <c r="B332" s="1">
        <f>IFERROR(__xludf.DUMMYFUNCTION("""COMPUTED_VALUE"""),1101.77)</f>
        <v>1101.77</v>
      </c>
      <c r="D332" s="2">
        <f>IFERROR(__xludf.DUMMYFUNCTION("""COMPUTED_VALUE"""),45775.66666666667)</f>
        <v>45775.66667</v>
      </c>
      <c r="E332" s="1">
        <f>IFERROR(__xludf.DUMMYFUNCTION("""COMPUTED_VALUE"""),1122.87)</f>
        <v>1122.87</v>
      </c>
      <c r="G332" s="2">
        <f>IFERROR(__xludf.DUMMYFUNCTION("""COMPUTED_VALUE"""),45775.66666666667)</f>
        <v>45775.66667</v>
      </c>
      <c r="H332" s="1">
        <f>IFERROR(__xludf.DUMMYFUNCTION("""COMPUTED_VALUE"""),1049.15)</f>
        <v>1049.15</v>
      </c>
      <c r="J332" s="2">
        <f>IFERROR(__xludf.DUMMYFUNCTION("""COMPUTED_VALUE"""),45775.66666666667)</f>
        <v>45775.66667</v>
      </c>
      <c r="K332" s="1">
        <f>IFERROR(__xludf.DUMMYFUNCTION("""COMPUTED_VALUE"""),1093.06)</f>
        <v>1093.06</v>
      </c>
      <c r="M332" s="2">
        <f>IFERROR(__xludf.DUMMYFUNCTION("""COMPUTED_VALUE"""),45775.66666666667)</f>
        <v>45775.66667</v>
      </c>
      <c r="N332" s="1">
        <f>IFERROR(__xludf.DUMMYFUNCTION("""COMPUTED_VALUE"""),3.66292235E8)</f>
        <v>366292235</v>
      </c>
    </row>
    <row r="333">
      <c r="A333" s="2">
        <f>IFERROR(__xludf.DUMMYFUNCTION("""COMPUTED_VALUE"""),45776.66666666667)</f>
        <v>45776.66667</v>
      </c>
      <c r="B333" s="1">
        <f>IFERROR(__xludf.DUMMYFUNCTION("""COMPUTED_VALUE"""),1091.04)</f>
        <v>1091.04</v>
      </c>
      <c r="D333" s="2">
        <f>IFERROR(__xludf.DUMMYFUNCTION("""COMPUTED_VALUE"""),45776.66666666667)</f>
        <v>45776.66667</v>
      </c>
      <c r="E333" s="1">
        <f>IFERROR(__xludf.DUMMYFUNCTION("""COMPUTED_VALUE"""),1117.64)</f>
        <v>1117.64</v>
      </c>
      <c r="G333" s="2">
        <f>IFERROR(__xludf.DUMMYFUNCTION("""COMPUTED_VALUE"""),45776.66666666667)</f>
        <v>45776.66667</v>
      </c>
      <c r="H333" s="1">
        <f>IFERROR(__xludf.DUMMYFUNCTION("""COMPUTED_VALUE"""),1070.97)</f>
        <v>1070.97</v>
      </c>
      <c r="J333" s="2">
        <f>IFERROR(__xludf.DUMMYFUNCTION("""COMPUTED_VALUE"""),45776.66666666667)</f>
        <v>45776.66667</v>
      </c>
      <c r="K333" s="1">
        <f>IFERROR(__xludf.DUMMYFUNCTION("""COMPUTED_VALUE"""),1113.97)</f>
        <v>1113.97</v>
      </c>
      <c r="M333" s="2">
        <f>IFERROR(__xludf.DUMMYFUNCTION("""COMPUTED_VALUE"""),45776.66666666667)</f>
        <v>45776.66667</v>
      </c>
      <c r="N333" s="1">
        <f>IFERROR(__xludf.DUMMYFUNCTION("""COMPUTED_VALUE"""),3.79822359E8)</f>
        <v>379822359</v>
      </c>
    </row>
    <row r="334">
      <c r="A334" s="2">
        <f>IFERROR(__xludf.DUMMYFUNCTION("""COMPUTED_VALUE"""),45777.66666666667)</f>
        <v>45777.66667</v>
      </c>
      <c r="B334" s="1">
        <f>IFERROR(__xludf.DUMMYFUNCTION("""COMPUTED_VALUE"""),1072.2)</f>
        <v>1072.2</v>
      </c>
      <c r="D334" s="2">
        <f>IFERROR(__xludf.DUMMYFUNCTION("""COMPUTED_VALUE"""),45777.66666666667)</f>
        <v>45777.66667</v>
      </c>
      <c r="E334" s="1">
        <f>IFERROR(__xludf.DUMMYFUNCTION("""COMPUTED_VALUE"""),1086.75)</f>
        <v>1086.75</v>
      </c>
      <c r="G334" s="2">
        <f>IFERROR(__xludf.DUMMYFUNCTION("""COMPUTED_VALUE"""),45777.66666666667)</f>
        <v>45777.66667</v>
      </c>
      <c r="H334" s="1">
        <f>IFERROR(__xludf.DUMMYFUNCTION("""COMPUTED_VALUE"""),1040.46)</f>
        <v>1040.46</v>
      </c>
      <c r="J334" s="2">
        <f>IFERROR(__xludf.DUMMYFUNCTION("""COMPUTED_VALUE"""),45777.66666666667)</f>
        <v>45777.66667</v>
      </c>
      <c r="K334" s="1">
        <f>IFERROR(__xludf.DUMMYFUNCTION("""COMPUTED_VALUE"""),1079.39)</f>
        <v>1079.39</v>
      </c>
      <c r="M334" s="2">
        <f>IFERROR(__xludf.DUMMYFUNCTION("""COMPUTED_VALUE"""),45777.66666666667)</f>
        <v>45777.66667</v>
      </c>
      <c r="N334" s="1">
        <f>IFERROR(__xludf.DUMMYFUNCTION("""COMPUTED_VALUE"""),4.67399878E8)</f>
        <v>467399878</v>
      </c>
    </row>
    <row r="335">
      <c r="A335" s="2">
        <f>IFERROR(__xludf.DUMMYFUNCTION("""COMPUTED_VALUE"""),45778.66666666667)</f>
        <v>45778.66667</v>
      </c>
      <c r="B335" s="1">
        <f>IFERROR(__xludf.DUMMYFUNCTION("""COMPUTED_VALUE"""),1074.12)</f>
        <v>1074.12</v>
      </c>
      <c r="D335" s="2">
        <f>IFERROR(__xludf.DUMMYFUNCTION("""COMPUTED_VALUE"""),45778.66666666667)</f>
        <v>45778.66667</v>
      </c>
      <c r="E335" s="1">
        <f>IFERROR(__xludf.DUMMYFUNCTION("""COMPUTED_VALUE"""),1110.1)</f>
        <v>1110.1</v>
      </c>
      <c r="G335" s="2">
        <f>IFERROR(__xludf.DUMMYFUNCTION("""COMPUTED_VALUE"""),45778.66666666667)</f>
        <v>45778.66667</v>
      </c>
      <c r="H335" s="1">
        <f>IFERROR(__xludf.DUMMYFUNCTION("""COMPUTED_VALUE"""),1073.15)</f>
        <v>1073.15</v>
      </c>
      <c r="J335" s="2">
        <f>IFERROR(__xludf.DUMMYFUNCTION("""COMPUTED_VALUE"""),45778.66666666667)</f>
        <v>45778.66667</v>
      </c>
      <c r="K335" s="1">
        <f>IFERROR(__xludf.DUMMYFUNCTION("""COMPUTED_VALUE"""),1074.82)</f>
        <v>1074.82</v>
      </c>
      <c r="M335" s="2">
        <f>IFERROR(__xludf.DUMMYFUNCTION("""COMPUTED_VALUE"""),45778.66666666667)</f>
        <v>45778.66667</v>
      </c>
      <c r="N335" s="1">
        <f>IFERROR(__xludf.DUMMYFUNCTION("""COMPUTED_VALUE"""),3.85540929E8)</f>
        <v>385540929</v>
      </c>
    </row>
    <row r="336">
      <c r="A336" s="2">
        <f>IFERROR(__xludf.DUMMYFUNCTION("""COMPUTED_VALUE"""),45779.66666666667)</f>
        <v>45779.66667</v>
      </c>
      <c r="B336" s="1">
        <f>IFERROR(__xludf.DUMMYFUNCTION("""COMPUTED_VALUE"""),1091.92)</f>
        <v>1091.92</v>
      </c>
      <c r="D336" s="2">
        <f>IFERROR(__xludf.DUMMYFUNCTION("""COMPUTED_VALUE"""),45779.66666666667)</f>
        <v>45779.66667</v>
      </c>
      <c r="E336" s="1">
        <f>IFERROR(__xludf.DUMMYFUNCTION("""COMPUTED_VALUE"""),1123.13)</f>
        <v>1123.13</v>
      </c>
      <c r="G336" s="2">
        <f>IFERROR(__xludf.DUMMYFUNCTION("""COMPUTED_VALUE"""),45779.66666666667)</f>
        <v>45779.66667</v>
      </c>
      <c r="H336" s="1">
        <f>IFERROR(__xludf.DUMMYFUNCTION("""COMPUTED_VALUE"""),1074.88)</f>
        <v>1074.88</v>
      </c>
      <c r="J336" s="2">
        <f>IFERROR(__xludf.DUMMYFUNCTION("""COMPUTED_VALUE"""),45779.66666666667)</f>
        <v>45779.66667</v>
      </c>
      <c r="K336" s="1">
        <f>IFERROR(__xludf.DUMMYFUNCTION("""COMPUTED_VALUE"""),1098.51)</f>
        <v>1098.51</v>
      </c>
      <c r="M336" s="2">
        <f>IFERROR(__xludf.DUMMYFUNCTION("""COMPUTED_VALUE"""),45779.66666666667)</f>
        <v>45779.66667</v>
      </c>
      <c r="N336" s="1">
        <f>IFERROR(__xludf.DUMMYFUNCTION("""COMPUTED_VALUE"""),3.14692946E8)</f>
        <v>314692946</v>
      </c>
    </row>
    <row r="337">
      <c r="A337" s="2">
        <f>IFERROR(__xludf.DUMMYFUNCTION("""COMPUTED_VALUE"""),45782.66666666667)</f>
        <v>45782.66667</v>
      </c>
      <c r="B337" s="1">
        <f>IFERROR(__xludf.DUMMYFUNCTION("""COMPUTED_VALUE"""),1088.43)</f>
        <v>1088.43</v>
      </c>
      <c r="D337" s="2">
        <f>IFERROR(__xludf.DUMMYFUNCTION("""COMPUTED_VALUE"""),45782.66666666667)</f>
        <v>45782.66667</v>
      </c>
      <c r="E337" s="1">
        <f>IFERROR(__xludf.DUMMYFUNCTION("""COMPUTED_VALUE"""),1089.38)</f>
        <v>1089.38</v>
      </c>
      <c r="G337" s="2">
        <f>IFERROR(__xludf.DUMMYFUNCTION("""COMPUTED_VALUE"""),45782.66666666667)</f>
        <v>45782.66667</v>
      </c>
      <c r="H337" s="1">
        <f>IFERROR(__xludf.DUMMYFUNCTION("""COMPUTED_VALUE"""),1056.99)</f>
        <v>1056.99</v>
      </c>
      <c r="J337" s="2">
        <f>IFERROR(__xludf.DUMMYFUNCTION("""COMPUTED_VALUE"""),45782.66666666667)</f>
        <v>45782.66667</v>
      </c>
      <c r="K337" s="1">
        <f>IFERROR(__xludf.DUMMYFUNCTION("""COMPUTED_VALUE"""),1075.33)</f>
        <v>1075.33</v>
      </c>
      <c r="M337" s="2">
        <f>IFERROR(__xludf.DUMMYFUNCTION("""COMPUTED_VALUE"""),45782.66666666667)</f>
        <v>45782.66667</v>
      </c>
      <c r="N337" s="1">
        <f>IFERROR(__xludf.DUMMYFUNCTION("""COMPUTED_VALUE"""),3.8912052E8)</f>
        <v>389120520</v>
      </c>
    </row>
    <row r="338">
      <c r="A338" s="2">
        <f>IFERROR(__xludf.DUMMYFUNCTION("""COMPUTED_VALUE"""),45783.66666666667)</f>
        <v>45783.66667</v>
      </c>
      <c r="B338" s="1">
        <f>IFERROR(__xludf.DUMMYFUNCTION("""COMPUTED_VALUE"""),1050.98)</f>
        <v>1050.98</v>
      </c>
      <c r="D338" s="2">
        <f>IFERROR(__xludf.DUMMYFUNCTION("""COMPUTED_VALUE"""),45783.66666666667)</f>
        <v>45783.66667</v>
      </c>
      <c r="E338" s="1">
        <f>IFERROR(__xludf.DUMMYFUNCTION("""COMPUTED_VALUE"""),1067.57)</f>
        <v>1067.57</v>
      </c>
      <c r="G338" s="2">
        <f>IFERROR(__xludf.DUMMYFUNCTION("""COMPUTED_VALUE"""),45783.66666666667)</f>
        <v>45783.66667</v>
      </c>
      <c r="H338" s="1">
        <f>IFERROR(__xludf.DUMMYFUNCTION("""COMPUTED_VALUE"""),1046.32)</f>
        <v>1046.32</v>
      </c>
      <c r="J338" s="2">
        <f>IFERROR(__xludf.DUMMYFUNCTION("""COMPUTED_VALUE"""),45783.66666666667)</f>
        <v>45783.66667</v>
      </c>
      <c r="K338" s="1">
        <f>IFERROR(__xludf.DUMMYFUNCTION("""COMPUTED_VALUE"""),1059.98)</f>
        <v>1059.98</v>
      </c>
      <c r="M338" s="2">
        <f>IFERROR(__xludf.DUMMYFUNCTION("""COMPUTED_VALUE"""),45783.66666666667)</f>
        <v>45783.66667</v>
      </c>
      <c r="N338" s="1">
        <f>IFERROR(__xludf.DUMMYFUNCTION("""COMPUTED_VALUE"""),3.88706044E8)</f>
        <v>388706044</v>
      </c>
    </row>
    <row r="339">
      <c r="A339" s="2">
        <f>IFERROR(__xludf.DUMMYFUNCTION("""COMPUTED_VALUE"""),45784.66666666667)</f>
        <v>45784.66667</v>
      </c>
      <c r="B339" s="1">
        <f>IFERROR(__xludf.DUMMYFUNCTION("""COMPUTED_VALUE"""),1065.23)</f>
        <v>1065.23</v>
      </c>
      <c r="D339" s="2">
        <f>IFERROR(__xludf.DUMMYFUNCTION("""COMPUTED_VALUE"""),45784.66666666667)</f>
        <v>45784.66667</v>
      </c>
      <c r="E339" s="1">
        <f>IFERROR(__xludf.DUMMYFUNCTION("""COMPUTED_VALUE"""),1068.55)</f>
        <v>1068.55</v>
      </c>
      <c r="G339" s="2">
        <f>IFERROR(__xludf.DUMMYFUNCTION("""COMPUTED_VALUE"""),45784.66666666667)</f>
        <v>45784.66667</v>
      </c>
      <c r="H339" s="1">
        <f>IFERROR(__xludf.DUMMYFUNCTION("""COMPUTED_VALUE"""),1043.63)</f>
        <v>1043.63</v>
      </c>
      <c r="J339" s="2">
        <f>IFERROR(__xludf.DUMMYFUNCTION("""COMPUTED_VALUE"""),45784.66666666667)</f>
        <v>45784.66667</v>
      </c>
      <c r="K339" s="1">
        <f>IFERROR(__xludf.DUMMYFUNCTION("""COMPUTED_VALUE"""),1061.64)</f>
        <v>1061.64</v>
      </c>
      <c r="M339" s="2">
        <f>IFERROR(__xludf.DUMMYFUNCTION("""COMPUTED_VALUE"""),45784.66666666667)</f>
        <v>45784.66667</v>
      </c>
      <c r="N339" s="1">
        <f>IFERROR(__xludf.DUMMYFUNCTION("""COMPUTED_VALUE"""),4.04230659E8)</f>
        <v>404230659</v>
      </c>
    </row>
    <row r="340">
      <c r="A340" s="2">
        <f>IFERROR(__xludf.DUMMYFUNCTION("""COMPUTED_VALUE"""),45785.66666666667)</f>
        <v>45785.66667</v>
      </c>
      <c r="B340" s="1">
        <f>IFERROR(__xludf.DUMMYFUNCTION("""COMPUTED_VALUE"""),1074.83)</f>
        <v>1074.83</v>
      </c>
      <c r="D340" s="2">
        <f>IFERROR(__xludf.DUMMYFUNCTION("""COMPUTED_VALUE"""),45785.66666666667)</f>
        <v>45785.66667</v>
      </c>
      <c r="E340" s="1">
        <f>IFERROR(__xludf.DUMMYFUNCTION("""COMPUTED_VALUE"""),1110.86)</f>
        <v>1110.86</v>
      </c>
      <c r="G340" s="2">
        <f>IFERROR(__xludf.DUMMYFUNCTION("""COMPUTED_VALUE"""),45785.66666666667)</f>
        <v>45785.66667</v>
      </c>
      <c r="H340" s="1">
        <f>IFERROR(__xludf.DUMMYFUNCTION("""COMPUTED_VALUE"""),1074.83)</f>
        <v>1074.83</v>
      </c>
      <c r="J340" s="2">
        <f>IFERROR(__xludf.DUMMYFUNCTION("""COMPUTED_VALUE"""),45785.66666666667)</f>
        <v>45785.66667</v>
      </c>
      <c r="K340" s="1">
        <f>IFERROR(__xludf.DUMMYFUNCTION("""COMPUTED_VALUE"""),1093.92)</f>
        <v>1093.92</v>
      </c>
      <c r="M340" s="2">
        <f>IFERROR(__xludf.DUMMYFUNCTION("""COMPUTED_VALUE"""),45785.66666666667)</f>
        <v>45785.66667</v>
      </c>
      <c r="N340" s="1">
        <f>IFERROR(__xludf.DUMMYFUNCTION("""COMPUTED_VALUE"""),3.59945484E8)</f>
        <v>359945484</v>
      </c>
    </row>
    <row r="341">
      <c r="A341" s="2">
        <f>IFERROR(__xludf.DUMMYFUNCTION("""COMPUTED_VALUE"""),45786.66666666667)</f>
        <v>45786.66667</v>
      </c>
      <c r="B341" s="1">
        <f>IFERROR(__xludf.DUMMYFUNCTION("""COMPUTED_VALUE"""),1111.7)</f>
        <v>1111.7</v>
      </c>
      <c r="D341" s="2">
        <f>IFERROR(__xludf.DUMMYFUNCTION("""COMPUTED_VALUE"""),45786.66666666667)</f>
        <v>45786.66667</v>
      </c>
      <c r="E341" s="1">
        <f>IFERROR(__xludf.DUMMYFUNCTION("""COMPUTED_VALUE"""),1167.26)</f>
        <v>1167.26</v>
      </c>
      <c r="G341" s="2">
        <f>IFERROR(__xludf.DUMMYFUNCTION("""COMPUTED_VALUE"""),45786.66666666667)</f>
        <v>45786.66667</v>
      </c>
      <c r="H341" s="1">
        <f>IFERROR(__xludf.DUMMYFUNCTION("""COMPUTED_VALUE"""),1111.7)</f>
        <v>1111.7</v>
      </c>
      <c r="J341" s="2">
        <f>IFERROR(__xludf.DUMMYFUNCTION("""COMPUTED_VALUE"""),45786.66666666667)</f>
        <v>45786.66667</v>
      </c>
      <c r="K341" s="1">
        <f>IFERROR(__xludf.DUMMYFUNCTION("""COMPUTED_VALUE"""),1139.18)</f>
        <v>1139.18</v>
      </c>
      <c r="M341" s="2">
        <f>IFERROR(__xludf.DUMMYFUNCTION("""COMPUTED_VALUE"""),45786.66666666667)</f>
        <v>45786.66667</v>
      </c>
      <c r="N341" s="1">
        <f>IFERROR(__xludf.DUMMYFUNCTION("""COMPUTED_VALUE"""),4.41593884E8)</f>
        <v>441593884</v>
      </c>
    </row>
    <row r="342">
      <c r="A342" s="2">
        <f>IFERROR(__xludf.DUMMYFUNCTION("""COMPUTED_VALUE"""),45789.66666666667)</f>
        <v>45789.66667</v>
      </c>
      <c r="B342" s="1">
        <f>IFERROR(__xludf.DUMMYFUNCTION("""COMPUTED_VALUE"""),1218.35)</f>
        <v>1218.35</v>
      </c>
      <c r="D342" s="2">
        <f>IFERROR(__xludf.DUMMYFUNCTION("""COMPUTED_VALUE"""),45789.66666666667)</f>
        <v>45789.66667</v>
      </c>
      <c r="E342" s="1">
        <f>IFERROR(__xludf.DUMMYFUNCTION("""COMPUTED_VALUE"""),1218.81)</f>
        <v>1218.81</v>
      </c>
      <c r="G342" s="2">
        <f>IFERROR(__xludf.DUMMYFUNCTION("""COMPUTED_VALUE"""),45789.66666666667)</f>
        <v>45789.66667</v>
      </c>
      <c r="H342" s="1">
        <f>IFERROR(__xludf.DUMMYFUNCTION("""COMPUTED_VALUE"""),1189.51)</f>
        <v>1189.51</v>
      </c>
      <c r="J342" s="2">
        <f>IFERROR(__xludf.DUMMYFUNCTION("""COMPUTED_VALUE"""),45789.66666666667)</f>
        <v>45789.66667</v>
      </c>
      <c r="K342" s="1">
        <f>IFERROR(__xludf.DUMMYFUNCTION("""COMPUTED_VALUE"""),1210.34)</f>
        <v>1210.34</v>
      </c>
      <c r="M342" s="2">
        <f>IFERROR(__xludf.DUMMYFUNCTION("""COMPUTED_VALUE"""),45789.66666666667)</f>
        <v>45789.66667</v>
      </c>
      <c r="N342" s="1">
        <f>IFERROR(__xludf.DUMMYFUNCTION("""COMPUTED_VALUE"""),4.56462685E8)</f>
        <v>456462685</v>
      </c>
    </row>
    <row r="343">
      <c r="A343" s="2">
        <f>IFERROR(__xludf.DUMMYFUNCTION("""COMPUTED_VALUE"""),45790.66666666667)</f>
        <v>45790.66667</v>
      </c>
      <c r="B343" s="1">
        <f>IFERROR(__xludf.DUMMYFUNCTION("""COMPUTED_VALUE"""),1215.09)</f>
        <v>1215.09</v>
      </c>
      <c r="D343" s="2">
        <f>IFERROR(__xludf.DUMMYFUNCTION("""COMPUTED_VALUE"""),45790.66666666667)</f>
        <v>45790.66667</v>
      </c>
      <c r="E343" s="1">
        <f>IFERROR(__xludf.DUMMYFUNCTION("""COMPUTED_VALUE"""),1274.2)</f>
        <v>1274.2</v>
      </c>
      <c r="G343" s="2">
        <f>IFERROR(__xludf.DUMMYFUNCTION("""COMPUTED_VALUE"""),45790.66666666667)</f>
        <v>45790.66667</v>
      </c>
      <c r="H343" s="1">
        <f>IFERROR(__xludf.DUMMYFUNCTION("""COMPUTED_VALUE"""),1207.17)</f>
        <v>1207.17</v>
      </c>
      <c r="J343" s="2">
        <f>IFERROR(__xludf.DUMMYFUNCTION("""COMPUTED_VALUE"""),45790.66666666667)</f>
        <v>45790.66667</v>
      </c>
      <c r="K343" s="1">
        <f>IFERROR(__xludf.DUMMYFUNCTION("""COMPUTED_VALUE"""),1262.57)</f>
        <v>1262.57</v>
      </c>
      <c r="M343" s="2">
        <f>IFERROR(__xludf.DUMMYFUNCTION("""COMPUTED_VALUE"""),45790.66666666667)</f>
        <v>45790.66667</v>
      </c>
      <c r="N343" s="1">
        <f>IFERROR(__xludf.DUMMYFUNCTION("""COMPUTED_VALUE"""),3.97601325E8)</f>
        <v>397601325</v>
      </c>
    </row>
    <row r="344">
      <c r="A344" s="2">
        <f>IFERROR(__xludf.DUMMYFUNCTION("""COMPUTED_VALUE"""),45791.66666666667)</f>
        <v>45791.66667</v>
      </c>
      <c r="B344" s="1">
        <f>IFERROR(__xludf.DUMMYFUNCTION("""COMPUTED_VALUE"""),1289.55)</f>
        <v>1289.55</v>
      </c>
      <c r="D344" s="2">
        <f>IFERROR(__xludf.DUMMYFUNCTION("""COMPUTED_VALUE"""),45791.66666666667)</f>
        <v>45791.66667</v>
      </c>
      <c r="E344" s="1">
        <f>IFERROR(__xludf.DUMMYFUNCTION("""COMPUTED_VALUE"""),1313.94)</f>
        <v>1313.94</v>
      </c>
      <c r="G344" s="2">
        <f>IFERROR(__xludf.DUMMYFUNCTION("""COMPUTED_VALUE"""),45791.66666666667)</f>
        <v>45791.66667</v>
      </c>
      <c r="H344" s="1">
        <f>IFERROR(__xludf.DUMMYFUNCTION("""COMPUTED_VALUE"""),1270.95)</f>
        <v>1270.95</v>
      </c>
      <c r="J344" s="2">
        <f>IFERROR(__xludf.DUMMYFUNCTION("""COMPUTED_VALUE"""),45791.66666666667)</f>
        <v>45791.66667</v>
      </c>
      <c r="K344" s="1">
        <f>IFERROR(__xludf.DUMMYFUNCTION("""COMPUTED_VALUE"""),1306.45)</f>
        <v>1306.45</v>
      </c>
      <c r="M344" s="2">
        <f>IFERROR(__xludf.DUMMYFUNCTION("""COMPUTED_VALUE"""),45791.66666666667)</f>
        <v>45791.66667</v>
      </c>
      <c r="N344" s="1">
        <f>IFERROR(__xludf.DUMMYFUNCTION("""COMPUTED_VALUE"""),4.33494958E8)</f>
        <v>433494958</v>
      </c>
    </row>
    <row r="345">
      <c r="A345" s="2">
        <f>IFERROR(__xludf.DUMMYFUNCTION("""COMPUTED_VALUE"""),45792.66666666667)</f>
        <v>45792.66667</v>
      </c>
      <c r="B345" s="1">
        <f>IFERROR(__xludf.DUMMYFUNCTION("""COMPUTED_VALUE"""),1280.36)</f>
        <v>1280.36</v>
      </c>
      <c r="D345" s="2">
        <f>IFERROR(__xludf.DUMMYFUNCTION("""COMPUTED_VALUE"""),45792.66666666667)</f>
        <v>45792.66667</v>
      </c>
      <c r="E345" s="1">
        <f>IFERROR(__xludf.DUMMYFUNCTION("""COMPUTED_VALUE"""),1301.62)</f>
        <v>1301.62</v>
      </c>
      <c r="G345" s="2">
        <f>IFERROR(__xludf.DUMMYFUNCTION("""COMPUTED_VALUE"""),45792.66666666667)</f>
        <v>45792.66667</v>
      </c>
      <c r="H345" s="1">
        <f>IFERROR(__xludf.DUMMYFUNCTION("""COMPUTED_VALUE"""),1264.04)</f>
        <v>1264.04</v>
      </c>
      <c r="J345" s="2">
        <f>IFERROR(__xludf.DUMMYFUNCTION("""COMPUTED_VALUE"""),45792.66666666667)</f>
        <v>45792.66667</v>
      </c>
      <c r="K345" s="1">
        <f>IFERROR(__xludf.DUMMYFUNCTION("""COMPUTED_VALUE"""),1291.41)</f>
        <v>1291.41</v>
      </c>
      <c r="M345" s="2">
        <f>IFERROR(__xludf.DUMMYFUNCTION("""COMPUTED_VALUE"""),45792.66666666667)</f>
        <v>45792.66667</v>
      </c>
      <c r="N345" s="1">
        <f>IFERROR(__xludf.DUMMYFUNCTION("""COMPUTED_VALUE"""),3.42466213E8)</f>
        <v>342466213</v>
      </c>
    </row>
    <row r="346">
      <c r="A346" s="2">
        <f>IFERROR(__xludf.DUMMYFUNCTION("""COMPUTED_VALUE"""),45793.66666666667)</f>
        <v>45793.66667</v>
      </c>
      <c r="B346" s="1">
        <f>IFERROR(__xludf.DUMMYFUNCTION("""COMPUTED_VALUE"""),1301.47)</f>
        <v>1301.47</v>
      </c>
      <c r="D346" s="2">
        <f>IFERROR(__xludf.DUMMYFUNCTION("""COMPUTED_VALUE"""),45793.66666666667)</f>
        <v>45793.66667</v>
      </c>
      <c r="E346" s="1">
        <f>IFERROR(__xludf.DUMMYFUNCTION("""COMPUTED_VALUE"""),1319.49)</f>
        <v>1319.49</v>
      </c>
      <c r="G346" s="2">
        <f>IFERROR(__xludf.DUMMYFUNCTION("""COMPUTED_VALUE"""),45793.66666666667)</f>
        <v>45793.66667</v>
      </c>
      <c r="H346" s="1">
        <f>IFERROR(__xludf.DUMMYFUNCTION("""COMPUTED_VALUE"""),1290.3)</f>
        <v>1290.3</v>
      </c>
      <c r="J346" s="2">
        <f>IFERROR(__xludf.DUMMYFUNCTION("""COMPUTED_VALUE"""),45793.66666666667)</f>
        <v>45793.66667</v>
      </c>
      <c r="K346" s="1">
        <f>IFERROR(__xludf.DUMMYFUNCTION("""COMPUTED_VALUE"""),1316.04)</f>
        <v>1316.04</v>
      </c>
      <c r="M346" s="2">
        <f>IFERROR(__xludf.DUMMYFUNCTION("""COMPUTED_VALUE"""),45793.66666666667)</f>
        <v>45793.66667</v>
      </c>
      <c r="N346" s="1">
        <f>IFERROR(__xludf.DUMMYFUNCTION("""COMPUTED_VALUE"""),3.32691027E8)</f>
        <v>332691027</v>
      </c>
    </row>
    <row r="347">
      <c r="A347" s="2">
        <f>IFERROR(__xludf.DUMMYFUNCTION("""COMPUTED_VALUE"""),45796.66666666667)</f>
        <v>45796.66667</v>
      </c>
      <c r="B347" s="1">
        <f>IFERROR(__xludf.DUMMYFUNCTION("""COMPUTED_VALUE"""),1271.3)</f>
        <v>1271.3</v>
      </c>
      <c r="D347" s="2">
        <f>IFERROR(__xludf.DUMMYFUNCTION("""COMPUTED_VALUE"""),45796.66666666667)</f>
        <v>45796.66667</v>
      </c>
      <c r="E347" s="1">
        <f>IFERROR(__xludf.DUMMYFUNCTION("""COMPUTED_VALUE"""),1292.95)</f>
        <v>1292.95</v>
      </c>
      <c r="G347" s="2">
        <f>IFERROR(__xludf.DUMMYFUNCTION("""COMPUTED_VALUE"""),45796.66666666667)</f>
        <v>45796.66667</v>
      </c>
      <c r="H347" s="1">
        <f>IFERROR(__xludf.DUMMYFUNCTION("""COMPUTED_VALUE"""),1261.33)</f>
        <v>1261.33</v>
      </c>
      <c r="J347" s="2">
        <f>IFERROR(__xludf.DUMMYFUNCTION("""COMPUTED_VALUE"""),45796.66666666667)</f>
        <v>45796.66667</v>
      </c>
      <c r="K347" s="1">
        <f>IFERROR(__xludf.DUMMYFUNCTION("""COMPUTED_VALUE"""),1290.19)</f>
        <v>1290.19</v>
      </c>
      <c r="M347" s="2">
        <f>IFERROR(__xludf.DUMMYFUNCTION("""COMPUTED_VALUE"""),45796.66666666667)</f>
        <v>45796.66667</v>
      </c>
      <c r="N347" s="1">
        <f>IFERROR(__xludf.DUMMYFUNCTION("""COMPUTED_VALUE"""),3.58483057E8)</f>
        <v>358483057</v>
      </c>
    </row>
    <row r="348">
      <c r="A348" s="2">
        <f>IFERROR(__xludf.DUMMYFUNCTION("""COMPUTED_VALUE"""),45797.66666666667)</f>
        <v>45797.66667</v>
      </c>
      <c r="B348" s="1">
        <f>IFERROR(__xludf.DUMMYFUNCTION("""COMPUTED_VALUE"""),1310.43)</f>
        <v>1310.43</v>
      </c>
      <c r="D348" s="2">
        <f>IFERROR(__xludf.DUMMYFUNCTION("""COMPUTED_VALUE"""),45797.66666666667)</f>
        <v>45797.66667</v>
      </c>
      <c r="E348" s="1">
        <f>IFERROR(__xludf.DUMMYFUNCTION("""COMPUTED_VALUE"""),1332.8)</f>
        <v>1332.8</v>
      </c>
      <c r="G348" s="2">
        <f>IFERROR(__xludf.DUMMYFUNCTION("""COMPUTED_VALUE"""),45797.66666666667)</f>
        <v>45797.66667</v>
      </c>
      <c r="H348" s="1">
        <f>IFERROR(__xludf.DUMMYFUNCTION("""COMPUTED_VALUE"""),1289.07)</f>
        <v>1289.07</v>
      </c>
      <c r="J348" s="2">
        <f>IFERROR(__xludf.DUMMYFUNCTION("""COMPUTED_VALUE"""),45797.66666666667)</f>
        <v>45797.66667</v>
      </c>
      <c r="K348" s="1">
        <f>IFERROR(__xludf.DUMMYFUNCTION("""COMPUTED_VALUE"""),1296.68)</f>
        <v>1296.68</v>
      </c>
      <c r="M348" s="2">
        <f>IFERROR(__xludf.DUMMYFUNCTION("""COMPUTED_VALUE"""),45797.66666666667)</f>
        <v>45797.66667</v>
      </c>
      <c r="N348" s="1">
        <f>IFERROR(__xludf.DUMMYFUNCTION("""COMPUTED_VALUE"""),4.76129488E8)</f>
        <v>476129488</v>
      </c>
    </row>
    <row r="349">
      <c r="A349" s="2">
        <f>IFERROR(__xludf.DUMMYFUNCTION("""COMPUTED_VALUE"""),45798.66666666667)</f>
        <v>45798.66667</v>
      </c>
      <c r="B349" s="1">
        <f>IFERROR(__xludf.DUMMYFUNCTION("""COMPUTED_VALUE"""),1297.28)</f>
        <v>1297.28</v>
      </c>
      <c r="D349" s="2">
        <f>IFERROR(__xludf.DUMMYFUNCTION("""COMPUTED_VALUE"""),45798.66666666667)</f>
        <v>45798.66667</v>
      </c>
      <c r="E349" s="1">
        <f>IFERROR(__xludf.DUMMYFUNCTION("""COMPUTED_VALUE"""),1307.07)</f>
        <v>1307.07</v>
      </c>
      <c r="G349" s="2">
        <f>IFERROR(__xludf.DUMMYFUNCTION("""COMPUTED_VALUE"""),45798.66666666667)</f>
        <v>45798.66667</v>
      </c>
      <c r="H349" s="1">
        <f>IFERROR(__xludf.DUMMYFUNCTION("""COMPUTED_VALUE"""),1255.26)</f>
        <v>1255.26</v>
      </c>
      <c r="J349" s="2">
        <f>IFERROR(__xludf.DUMMYFUNCTION("""COMPUTED_VALUE"""),45798.66666666667)</f>
        <v>45798.66667</v>
      </c>
      <c r="K349" s="1">
        <f>IFERROR(__xludf.DUMMYFUNCTION("""COMPUTED_VALUE"""),1263.04)</f>
        <v>1263.04</v>
      </c>
      <c r="M349" s="2">
        <f>IFERROR(__xludf.DUMMYFUNCTION("""COMPUTED_VALUE"""),45798.66666666667)</f>
        <v>45798.66667</v>
      </c>
      <c r="N349" s="1">
        <f>IFERROR(__xludf.DUMMYFUNCTION("""COMPUTED_VALUE"""),4.02690736E8)</f>
        <v>402690736</v>
      </c>
    </row>
    <row r="350">
      <c r="A350" s="2">
        <f>IFERROR(__xludf.DUMMYFUNCTION("""COMPUTED_VALUE"""),45799.66666666667)</f>
        <v>45799.66667</v>
      </c>
      <c r="B350" s="1">
        <f>IFERROR(__xludf.DUMMYFUNCTION("""COMPUTED_VALUE"""),1255.93)</f>
        <v>1255.93</v>
      </c>
      <c r="D350" s="2">
        <f>IFERROR(__xludf.DUMMYFUNCTION("""COMPUTED_VALUE"""),45799.66666666667)</f>
        <v>45799.66667</v>
      </c>
      <c r="E350" s="1">
        <f>IFERROR(__xludf.DUMMYFUNCTION("""COMPUTED_VALUE"""),1303.88)</f>
        <v>1303.88</v>
      </c>
      <c r="G350" s="2">
        <f>IFERROR(__xludf.DUMMYFUNCTION("""COMPUTED_VALUE"""),45799.66666666667)</f>
        <v>45799.66667</v>
      </c>
      <c r="H350" s="1">
        <f>IFERROR(__xludf.DUMMYFUNCTION("""COMPUTED_VALUE"""),1252.09)</f>
        <v>1252.09</v>
      </c>
      <c r="J350" s="2">
        <f>IFERROR(__xludf.DUMMYFUNCTION("""COMPUTED_VALUE"""),45799.66666666667)</f>
        <v>45799.66667</v>
      </c>
      <c r="K350" s="1">
        <f>IFERROR(__xludf.DUMMYFUNCTION("""COMPUTED_VALUE"""),1283.01)</f>
        <v>1283.01</v>
      </c>
      <c r="M350" s="2">
        <f>IFERROR(__xludf.DUMMYFUNCTION("""COMPUTED_VALUE"""),45799.66666666667)</f>
        <v>45799.66667</v>
      </c>
      <c r="N350" s="1">
        <f>IFERROR(__xludf.DUMMYFUNCTION("""COMPUTED_VALUE"""),3.51305638E8)</f>
        <v>351305638</v>
      </c>
    </row>
    <row r="351">
      <c r="A351" s="2">
        <f>IFERROR(__xludf.DUMMYFUNCTION("""COMPUTED_VALUE"""),45800.66666666667)</f>
        <v>45800.66667</v>
      </c>
      <c r="B351" s="1">
        <f>IFERROR(__xludf.DUMMYFUNCTION("""COMPUTED_VALUE"""),1268.7)</f>
        <v>1268.7</v>
      </c>
      <c r="D351" s="2">
        <f>IFERROR(__xludf.DUMMYFUNCTION("""COMPUTED_VALUE"""),45800.66666666667)</f>
        <v>45800.66667</v>
      </c>
      <c r="E351" s="1">
        <f>IFERROR(__xludf.DUMMYFUNCTION("""COMPUTED_VALUE"""),1288.05)</f>
        <v>1288.05</v>
      </c>
      <c r="G351" s="2">
        <f>IFERROR(__xludf.DUMMYFUNCTION("""COMPUTED_VALUE"""),45800.66666666667)</f>
        <v>45800.66667</v>
      </c>
      <c r="H351" s="1">
        <f>IFERROR(__xludf.DUMMYFUNCTION("""COMPUTED_VALUE"""),1256.43)</f>
        <v>1256.43</v>
      </c>
      <c r="J351" s="2">
        <f>IFERROR(__xludf.DUMMYFUNCTION("""COMPUTED_VALUE"""),45800.66666666667)</f>
        <v>45800.66667</v>
      </c>
      <c r="K351" s="1">
        <f>IFERROR(__xludf.DUMMYFUNCTION("""COMPUTED_VALUE"""),1275.48)</f>
        <v>1275.48</v>
      </c>
      <c r="M351" s="2">
        <f>IFERROR(__xludf.DUMMYFUNCTION("""COMPUTED_VALUE"""),45800.66666666667)</f>
        <v>45800.66667</v>
      </c>
      <c r="N351" s="1">
        <f>IFERROR(__xludf.DUMMYFUNCTION("""COMPUTED_VALUE"""),2.91160719E8)</f>
        <v>291160719</v>
      </c>
    </row>
    <row r="352">
      <c r="A352" s="2">
        <f>IFERROR(__xludf.DUMMYFUNCTION("""COMPUTED_VALUE"""),45804.66666666667)</f>
        <v>45804.66667</v>
      </c>
      <c r="B352" s="1">
        <f>IFERROR(__xludf.DUMMYFUNCTION("""COMPUTED_VALUE"""),1303.19)</f>
        <v>1303.19</v>
      </c>
      <c r="D352" s="2">
        <f>IFERROR(__xludf.DUMMYFUNCTION("""COMPUTED_VALUE"""),45804.66666666667)</f>
        <v>45804.66667</v>
      </c>
      <c r="E352" s="1">
        <f>IFERROR(__xludf.DUMMYFUNCTION("""COMPUTED_VALUE"""),1354.84)</f>
        <v>1354.84</v>
      </c>
      <c r="G352" s="2">
        <f>IFERROR(__xludf.DUMMYFUNCTION("""COMPUTED_VALUE"""),45804.66666666667)</f>
        <v>45804.66667</v>
      </c>
      <c r="H352" s="1">
        <f>IFERROR(__xludf.DUMMYFUNCTION("""COMPUTED_VALUE"""),1303.19)</f>
        <v>1303.19</v>
      </c>
      <c r="J352" s="2">
        <f>IFERROR(__xludf.DUMMYFUNCTION("""COMPUTED_VALUE"""),45804.66666666667)</f>
        <v>45804.66667</v>
      </c>
      <c r="K352" s="1">
        <f>IFERROR(__xludf.DUMMYFUNCTION("""COMPUTED_VALUE"""),1352.63)</f>
        <v>1352.63</v>
      </c>
      <c r="M352" s="2">
        <f>IFERROR(__xludf.DUMMYFUNCTION("""COMPUTED_VALUE"""),45804.66666666667)</f>
        <v>45804.66667</v>
      </c>
      <c r="N352" s="1">
        <f>IFERROR(__xludf.DUMMYFUNCTION("""COMPUTED_VALUE"""),3.68825356E8)</f>
        <v>368825356</v>
      </c>
    </row>
    <row r="353">
      <c r="A353" s="2">
        <f>IFERROR(__xludf.DUMMYFUNCTION("""COMPUTED_VALUE"""),45805.66666666667)</f>
        <v>45805.66667</v>
      </c>
      <c r="B353" s="1">
        <f>IFERROR(__xludf.DUMMYFUNCTION("""COMPUTED_VALUE"""),1357.61)</f>
        <v>1357.61</v>
      </c>
      <c r="D353" s="2">
        <f>IFERROR(__xludf.DUMMYFUNCTION("""COMPUTED_VALUE"""),45805.66666666667)</f>
        <v>45805.66667</v>
      </c>
      <c r="E353" s="1">
        <f>IFERROR(__xludf.DUMMYFUNCTION("""COMPUTED_VALUE"""),1357.61)</f>
        <v>1357.61</v>
      </c>
      <c r="G353" s="2">
        <f>IFERROR(__xludf.DUMMYFUNCTION("""COMPUTED_VALUE"""),45805.66666666667)</f>
        <v>45805.66667</v>
      </c>
      <c r="H353" s="1">
        <f>IFERROR(__xludf.DUMMYFUNCTION("""COMPUTED_VALUE"""),1328.05)</f>
        <v>1328.05</v>
      </c>
      <c r="J353" s="2">
        <f>IFERROR(__xludf.DUMMYFUNCTION("""COMPUTED_VALUE"""),45805.66666666667)</f>
        <v>45805.66667</v>
      </c>
      <c r="K353" s="1">
        <f>IFERROR(__xludf.DUMMYFUNCTION("""COMPUTED_VALUE"""),1331.12)</f>
        <v>1331.12</v>
      </c>
      <c r="M353" s="2">
        <f>IFERROR(__xludf.DUMMYFUNCTION("""COMPUTED_VALUE"""),45805.66666666667)</f>
        <v>45805.66667</v>
      </c>
      <c r="N353" s="1">
        <f>IFERROR(__xludf.DUMMYFUNCTION("""COMPUTED_VALUE"""),3.13123826E8)</f>
        <v>313123826</v>
      </c>
    </row>
    <row r="354">
      <c r="A354" s="2">
        <f>IFERROR(__xludf.DUMMYFUNCTION("""COMPUTED_VALUE"""),45806.66666666667)</f>
        <v>45806.66667</v>
      </c>
      <c r="B354" s="1">
        <f>IFERROR(__xludf.DUMMYFUNCTION("""COMPUTED_VALUE"""),1358.27)</f>
        <v>1358.27</v>
      </c>
      <c r="D354" s="2">
        <f>IFERROR(__xludf.DUMMYFUNCTION("""COMPUTED_VALUE"""),45806.66666666667)</f>
        <v>45806.66667</v>
      </c>
      <c r="E354" s="1">
        <f>IFERROR(__xludf.DUMMYFUNCTION("""COMPUTED_VALUE"""),1366.21)</f>
        <v>1366.21</v>
      </c>
      <c r="G354" s="2">
        <f>IFERROR(__xludf.DUMMYFUNCTION("""COMPUTED_VALUE"""),45806.66666666667)</f>
        <v>45806.66667</v>
      </c>
      <c r="H354" s="1">
        <f>IFERROR(__xludf.DUMMYFUNCTION("""COMPUTED_VALUE"""),1328.03)</f>
        <v>1328.03</v>
      </c>
      <c r="J354" s="2">
        <f>IFERROR(__xludf.DUMMYFUNCTION("""COMPUTED_VALUE"""),45806.66666666667)</f>
        <v>45806.66667</v>
      </c>
      <c r="K354" s="1">
        <f>IFERROR(__xludf.DUMMYFUNCTION("""COMPUTED_VALUE"""),1336.42)</f>
        <v>1336.42</v>
      </c>
      <c r="M354" s="2">
        <f>IFERROR(__xludf.DUMMYFUNCTION("""COMPUTED_VALUE"""),45806.66666666667)</f>
        <v>45806.66667</v>
      </c>
      <c r="N354" s="1">
        <f>IFERROR(__xludf.DUMMYFUNCTION("""COMPUTED_VALUE"""),4.97568408E8)</f>
        <v>497568408</v>
      </c>
    </row>
    <row r="355">
      <c r="A355" s="2">
        <f>IFERROR(__xludf.DUMMYFUNCTION("""COMPUTED_VALUE"""),45807.66666666667)</f>
        <v>45807.66667</v>
      </c>
      <c r="B355" s="1">
        <f>IFERROR(__xludf.DUMMYFUNCTION("""COMPUTED_VALUE"""),1326.96)</f>
        <v>1326.96</v>
      </c>
      <c r="D355" s="2">
        <f>IFERROR(__xludf.DUMMYFUNCTION("""COMPUTED_VALUE"""),45807.66666666667)</f>
        <v>45807.66667</v>
      </c>
      <c r="E355" s="1">
        <f>IFERROR(__xludf.DUMMYFUNCTION("""COMPUTED_VALUE"""),1354.05)</f>
        <v>1354.05</v>
      </c>
      <c r="G355" s="2">
        <f>IFERROR(__xludf.DUMMYFUNCTION("""COMPUTED_VALUE"""),45807.66666666667)</f>
        <v>45807.66667</v>
      </c>
      <c r="H355" s="1">
        <f>IFERROR(__xludf.DUMMYFUNCTION("""COMPUTED_VALUE"""),1294.93)</f>
        <v>1294.93</v>
      </c>
      <c r="J355" s="2">
        <f>IFERROR(__xludf.DUMMYFUNCTION("""COMPUTED_VALUE"""),45807.66666666667)</f>
        <v>45807.66667</v>
      </c>
      <c r="K355" s="1">
        <f>IFERROR(__xludf.DUMMYFUNCTION("""COMPUTED_VALUE"""),1298.72)</f>
        <v>1298.72</v>
      </c>
      <c r="M355" s="2">
        <f>IFERROR(__xludf.DUMMYFUNCTION("""COMPUTED_VALUE"""),45807.66666666667)</f>
        <v>45807.66667</v>
      </c>
      <c r="N355" s="1">
        <f>IFERROR(__xludf.DUMMYFUNCTION("""COMPUTED_VALUE"""),6.08997114E8)</f>
        <v>608997114</v>
      </c>
    </row>
    <row r="356">
      <c r="A356" s="2">
        <f>IFERROR(__xludf.DUMMYFUNCTION("""COMPUTED_VALUE"""),45810.66666666667)</f>
        <v>45810.66667</v>
      </c>
      <c r="B356" s="1">
        <f>IFERROR(__xludf.DUMMYFUNCTION("""COMPUTED_VALUE"""),1287.9)</f>
        <v>1287.9</v>
      </c>
      <c r="D356" s="2">
        <f>IFERROR(__xludf.DUMMYFUNCTION("""COMPUTED_VALUE"""),45810.66666666667)</f>
        <v>45810.66667</v>
      </c>
      <c r="E356" s="1">
        <f>IFERROR(__xludf.DUMMYFUNCTION("""COMPUTED_VALUE"""),1299.67)</f>
        <v>1299.67</v>
      </c>
      <c r="G356" s="2">
        <f>IFERROR(__xludf.DUMMYFUNCTION("""COMPUTED_VALUE"""),45810.66666666667)</f>
        <v>45810.66667</v>
      </c>
      <c r="H356" s="1">
        <f>IFERROR(__xludf.DUMMYFUNCTION("""COMPUTED_VALUE"""),1250.99)</f>
        <v>1250.99</v>
      </c>
      <c r="J356" s="2">
        <f>IFERROR(__xludf.DUMMYFUNCTION("""COMPUTED_VALUE"""),45810.66666666667)</f>
        <v>45810.66667</v>
      </c>
      <c r="K356" s="1">
        <f>IFERROR(__xludf.DUMMYFUNCTION("""COMPUTED_VALUE"""),1281.43)</f>
        <v>1281.43</v>
      </c>
      <c r="M356" s="2">
        <f>IFERROR(__xludf.DUMMYFUNCTION("""COMPUTED_VALUE"""),45810.66666666667)</f>
        <v>45810.66667</v>
      </c>
      <c r="N356" s="1">
        <f>IFERROR(__xludf.DUMMYFUNCTION("""COMPUTED_VALUE"""),5.06416778E8)</f>
        <v>506416778</v>
      </c>
    </row>
    <row r="357">
      <c r="A357" s="2">
        <f>IFERROR(__xludf.DUMMYFUNCTION("""COMPUTED_VALUE"""),45811.66666666667)</f>
        <v>45811.66667</v>
      </c>
      <c r="B357" s="1">
        <f>IFERROR(__xludf.DUMMYFUNCTION("""COMPUTED_VALUE"""),1293.59)</f>
        <v>1293.59</v>
      </c>
      <c r="D357" s="2">
        <f>IFERROR(__xludf.DUMMYFUNCTION("""COMPUTED_VALUE"""),45811.66666666667)</f>
        <v>45811.66667</v>
      </c>
      <c r="E357" s="1">
        <f>IFERROR(__xludf.DUMMYFUNCTION("""COMPUTED_VALUE"""),1325.73)</f>
        <v>1325.73</v>
      </c>
      <c r="G357" s="2">
        <f>IFERROR(__xludf.DUMMYFUNCTION("""COMPUTED_VALUE"""),45811.66666666667)</f>
        <v>45811.66667</v>
      </c>
      <c r="H357" s="1">
        <f>IFERROR(__xludf.DUMMYFUNCTION("""COMPUTED_VALUE"""),1285.3)</f>
        <v>1285.3</v>
      </c>
      <c r="J357" s="2">
        <f>IFERROR(__xludf.DUMMYFUNCTION("""COMPUTED_VALUE"""),45811.66666666667)</f>
        <v>45811.66667</v>
      </c>
      <c r="K357" s="1">
        <f>IFERROR(__xludf.DUMMYFUNCTION("""COMPUTED_VALUE"""),1290.22)</f>
        <v>1290.22</v>
      </c>
      <c r="M357" s="2">
        <f>IFERROR(__xludf.DUMMYFUNCTION("""COMPUTED_VALUE"""),45811.66666666667)</f>
        <v>45811.66667</v>
      </c>
      <c r="N357" s="1">
        <f>IFERROR(__xludf.DUMMYFUNCTION("""COMPUTED_VALUE"""),4.35640509E8)</f>
        <v>435640509</v>
      </c>
    </row>
    <row r="358">
      <c r="A358" s="2">
        <f>IFERROR(__xludf.DUMMYFUNCTION("""COMPUTED_VALUE"""),45812.66666666667)</f>
        <v>45812.66667</v>
      </c>
      <c r="B358" s="1">
        <f>IFERROR(__xludf.DUMMYFUNCTION("""COMPUTED_VALUE"""),1293.5)</f>
        <v>1293.5</v>
      </c>
      <c r="D358" s="2">
        <f>IFERROR(__xludf.DUMMYFUNCTION("""COMPUTED_VALUE"""),45812.66666666667)</f>
        <v>45812.66667</v>
      </c>
      <c r="E358" s="1">
        <f>IFERROR(__xludf.DUMMYFUNCTION("""COMPUTED_VALUE"""),1293.5)</f>
        <v>1293.5</v>
      </c>
      <c r="G358" s="2">
        <f>IFERROR(__xludf.DUMMYFUNCTION("""COMPUTED_VALUE"""),45812.66666666667)</f>
        <v>45812.66667</v>
      </c>
      <c r="H358" s="1">
        <f>IFERROR(__xludf.DUMMYFUNCTION("""COMPUTED_VALUE"""),1234.39)</f>
        <v>1234.39</v>
      </c>
      <c r="J358" s="2">
        <f>IFERROR(__xludf.DUMMYFUNCTION("""COMPUTED_VALUE"""),45812.66666666667)</f>
        <v>45812.66667</v>
      </c>
      <c r="K358" s="1">
        <f>IFERROR(__xludf.DUMMYFUNCTION("""COMPUTED_VALUE"""),1249.17)</f>
        <v>1249.17</v>
      </c>
      <c r="M358" s="2">
        <f>IFERROR(__xludf.DUMMYFUNCTION("""COMPUTED_VALUE"""),45812.66666666667)</f>
        <v>45812.66667</v>
      </c>
      <c r="N358" s="1">
        <f>IFERROR(__xludf.DUMMYFUNCTION("""COMPUTED_VALUE"""),3.95192076E8)</f>
        <v>395192076</v>
      </c>
    </row>
    <row r="359">
      <c r="A359" s="2">
        <f>IFERROR(__xludf.DUMMYFUNCTION("""COMPUTED_VALUE"""),45813.66666666667)</f>
        <v>45813.66667</v>
      </c>
      <c r="B359" s="1">
        <f>IFERROR(__xludf.DUMMYFUNCTION("""COMPUTED_VALUE"""),1218.22)</f>
        <v>1218.22</v>
      </c>
      <c r="D359" s="2">
        <f>IFERROR(__xludf.DUMMYFUNCTION("""COMPUTED_VALUE"""),45813.66666666667)</f>
        <v>45813.66667</v>
      </c>
      <c r="E359" s="1">
        <f>IFERROR(__xludf.DUMMYFUNCTION("""COMPUTED_VALUE"""),1223.56)</f>
        <v>1223.56</v>
      </c>
      <c r="G359" s="2">
        <f>IFERROR(__xludf.DUMMYFUNCTION("""COMPUTED_VALUE"""),45813.66666666667)</f>
        <v>45813.66667</v>
      </c>
      <c r="H359" s="1">
        <f>IFERROR(__xludf.DUMMYFUNCTION("""COMPUTED_VALUE"""),1059.14)</f>
        <v>1059.14</v>
      </c>
      <c r="J359" s="2">
        <f>IFERROR(__xludf.DUMMYFUNCTION("""COMPUTED_VALUE"""),45813.66666666667)</f>
        <v>45813.66667</v>
      </c>
      <c r="K359" s="1">
        <f>IFERROR(__xludf.DUMMYFUNCTION("""COMPUTED_VALUE"""),1096.51)</f>
        <v>1096.51</v>
      </c>
      <c r="M359" s="2">
        <f>IFERROR(__xludf.DUMMYFUNCTION("""COMPUTED_VALUE"""),45813.66666666667)</f>
        <v>45813.66667</v>
      </c>
      <c r="N359" s="1">
        <f>IFERROR(__xludf.DUMMYFUNCTION("""COMPUTED_VALUE"""),7.30437501E8)</f>
        <v>730437501</v>
      </c>
    </row>
    <row r="360">
      <c r="A360" s="2">
        <f>IFERROR(__xludf.DUMMYFUNCTION("""COMPUTED_VALUE"""),45814.66666666667)</f>
        <v>45814.66667</v>
      </c>
      <c r="B360" s="1">
        <f>IFERROR(__xludf.DUMMYFUNCTION("""COMPUTED_VALUE"""),1142.46)</f>
        <v>1142.46</v>
      </c>
      <c r="D360" s="2">
        <f>IFERROR(__xludf.DUMMYFUNCTION("""COMPUTED_VALUE"""),45814.66666666667)</f>
        <v>45814.66667</v>
      </c>
      <c r="E360" s="1">
        <f>IFERROR(__xludf.DUMMYFUNCTION("""COMPUTED_VALUE"""),1164.13)</f>
        <v>1164.13</v>
      </c>
      <c r="G360" s="2">
        <f>IFERROR(__xludf.DUMMYFUNCTION("""COMPUTED_VALUE"""),45814.66666666667)</f>
        <v>45814.66667</v>
      </c>
      <c r="H360" s="1">
        <f>IFERROR(__xludf.DUMMYFUNCTION("""COMPUTED_VALUE"""),1118.29)</f>
        <v>1118.29</v>
      </c>
      <c r="J360" s="2">
        <f>IFERROR(__xludf.DUMMYFUNCTION("""COMPUTED_VALUE"""),45814.66666666667)</f>
        <v>45814.66667</v>
      </c>
      <c r="K360" s="1">
        <f>IFERROR(__xludf.DUMMYFUNCTION("""COMPUTED_VALUE"""),1131.45)</f>
        <v>1131.45</v>
      </c>
      <c r="M360" s="2">
        <f>IFERROR(__xludf.DUMMYFUNCTION("""COMPUTED_VALUE"""),45814.66666666667)</f>
        <v>45814.66667</v>
      </c>
      <c r="N360" s="1">
        <f>IFERROR(__xludf.DUMMYFUNCTION("""COMPUTED_VALUE"""),4.42249734E8)</f>
        <v>442249734</v>
      </c>
    </row>
    <row r="361">
      <c r="A361" s="2">
        <f>IFERROR(__xludf.DUMMYFUNCTION("""COMPUTED_VALUE"""),45817.66666666667)</f>
        <v>45817.66667</v>
      </c>
      <c r="B361" s="1">
        <f>IFERROR(__xludf.DUMMYFUNCTION("""COMPUTED_VALUE"""),1101.5)</f>
        <v>1101.5</v>
      </c>
      <c r="D361" s="2">
        <f>IFERROR(__xludf.DUMMYFUNCTION("""COMPUTED_VALUE"""),45817.66666666667)</f>
        <v>45817.66667</v>
      </c>
      <c r="E361" s="1">
        <f>IFERROR(__xludf.DUMMYFUNCTION("""COMPUTED_VALUE"""),1180.48)</f>
        <v>1180.48</v>
      </c>
      <c r="G361" s="2">
        <f>IFERROR(__xludf.DUMMYFUNCTION("""COMPUTED_VALUE"""),45817.66666666667)</f>
        <v>45817.66667</v>
      </c>
      <c r="H361" s="1">
        <f>IFERROR(__xludf.DUMMYFUNCTION("""COMPUTED_VALUE"""),1090.76)</f>
        <v>1090.76</v>
      </c>
      <c r="J361" s="2">
        <f>IFERROR(__xludf.DUMMYFUNCTION("""COMPUTED_VALUE"""),45817.66666666667)</f>
        <v>45817.66667</v>
      </c>
      <c r="K361" s="1">
        <f>IFERROR(__xludf.DUMMYFUNCTION("""COMPUTED_VALUE"""),1176.09)</f>
        <v>1176.09</v>
      </c>
      <c r="M361" s="2">
        <f>IFERROR(__xludf.DUMMYFUNCTION("""COMPUTED_VALUE"""),45817.66666666667)</f>
        <v>45817.66667</v>
      </c>
      <c r="N361" s="1">
        <f>IFERROR(__xludf.DUMMYFUNCTION("""COMPUTED_VALUE"""),3.96042893E8)</f>
        <v>396042893</v>
      </c>
    </row>
    <row r="362">
      <c r="A362" s="2">
        <f>IFERROR(__xludf.DUMMYFUNCTION("""COMPUTED_VALUE"""),45818.66666666667)</f>
        <v>45818.66667</v>
      </c>
      <c r="B362" s="1">
        <f>IFERROR(__xludf.DUMMYFUNCTION("""COMPUTED_VALUE"""),1196.24)</f>
        <v>1196.24</v>
      </c>
      <c r="D362" s="2">
        <f>IFERROR(__xludf.DUMMYFUNCTION("""COMPUTED_VALUE"""),45818.66666666667)</f>
        <v>45818.66667</v>
      </c>
      <c r="E362" s="1">
        <f>IFERROR(__xludf.DUMMYFUNCTION("""COMPUTED_VALUE"""),1241.44)</f>
        <v>1241.44</v>
      </c>
      <c r="G362" s="2">
        <f>IFERROR(__xludf.DUMMYFUNCTION("""COMPUTED_VALUE"""),45818.66666666667)</f>
        <v>45818.66667</v>
      </c>
      <c r="H362" s="1">
        <f>IFERROR(__xludf.DUMMYFUNCTION("""COMPUTED_VALUE"""),1183.37)</f>
        <v>1183.37</v>
      </c>
      <c r="J362" s="2">
        <f>IFERROR(__xludf.DUMMYFUNCTION("""COMPUTED_VALUE"""),45818.66666666667)</f>
        <v>45818.66667</v>
      </c>
      <c r="K362" s="1">
        <f>IFERROR(__xludf.DUMMYFUNCTION("""COMPUTED_VALUE"""),1236.37)</f>
        <v>1236.37</v>
      </c>
      <c r="M362" s="2">
        <f>IFERROR(__xludf.DUMMYFUNCTION("""COMPUTED_VALUE"""),45818.66666666667)</f>
        <v>45818.66667</v>
      </c>
      <c r="N362" s="1">
        <f>IFERROR(__xludf.DUMMYFUNCTION("""COMPUTED_VALUE"""),3.76593405E8)</f>
        <v>376593405</v>
      </c>
    </row>
    <row r="363">
      <c r="A363" s="2">
        <f>IFERROR(__xludf.DUMMYFUNCTION("""COMPUTED_VALUE"""),45819.66666666667)</f>
        <v>45819.66667</v>
      </c>
      <c r="B363" s="1">
        <f>IFERROR(__xludf.DUMMYFUNCTION("""COMPUTED_VALUE"""),1262.19)</f>
        <v>1262.19</v>
      </c>
      <c r="D363" s="2">
        <f>IFERROR(__xludf.DUMMYFUNCTION("""COMPUTED_VALUE"""),45819.66666666667)</f>
        <v>45819.66667</v>
      </c>
      <c r="E363" s="1">
        <f>IFERROR(__xludf.DUMMYFUNCTION("""COMPUTED_VALUE"""),1266.17)</f>
        <v>1266.17</v>
      </c>
      <c r="G363" s="2">
        <f>IFERROR(__xludf.DUMMYFUNCTION("""COMPUTED_VALUE"""),45819.66666666667)</f>
        <v>45819.66667</v>
      </c>
      <c r="H363" s="1">
        <f>IFERROR(__xludf.DUMMYFUNCTION("""COMPUTED_VALUE"""),1225.58)</f>
        <v>1225.58</v>
      </c>
      <c r="J363" s="2">
        <f>IFERROR(__xludf.DUMMYFUNCTION("""COMPUTED_VALUE"""),45819.66666666667)</f>
        <v>45819.66667</v>
      </c>
      <c r="K363" s="1">
        <f>IFERROR(__xludf.DUMMYFUNCTION("""COMPUTED_VALUE"""),1237.86)</f>
        <v>1237.86</v>
      </c>
      <c r="M363" s="2">
        <f>IFERROR(__xludf.DUMMYFUNCTION("""COMPUTED_VALUE"""),45819.66666666667)</f>
        <v>45819.66667</v>
      </c>
      <c r="N363" s="1">
        <f>IFERROR(__xludf.DUMMYFUNCTION("""COMPUTED_VALUE"""),3.74594296E8)</f>
        <v>374594296</v>
      </c>
    </row>
    <row r="364">
      <c r="A364" s="2">
        <f>IFERROR(__xludf.DUMMYFUNCTION("""COMPUTED_VALUE"""),45820.66666666667)</f>
        <v>45820.66667</v>
      </c>
      <c r="B364" s="1">
        <f>IFERROR(__xludf.DUMMYFUNCTION("""COMPUTED_VALUE"""),1225.01)</f>
        <v>1225.01</v>
      </c>
      <c r="D364" s="2">
        <f>IFERROR(__xludf.DUMMYFUNCTION("""COMPUTED_VALUE"""),45820.66666666667)</f>
        <v>45820.66667</v>
      </c>
      <c r="E364" s="1">
        <f>IFERROR(__xludf.DUMMYFUNCTION("""COMPUTED_VALUE"""),1254.65)</f>
        <v>1254.65</v>
      </c>
      <c r="G364" s="2">
        <f>IFERROR(__xludf.DUMMYFUNCTION("""COMPUTED_VALUE"""),45820.66666666667)</f>
        <v>45820.66667</v>
      </c>
      <c r="H364" s="1">
        <f>IFERROR(__xludf.DUMMYFUNCTION("""COMPUTED_VALUE"""),1205.57)</f>
        <v>1205.57</v>
      </c>
      <c r="J364" s="2">
        <f>IFERROR(__xludf.DUMMYFUNCTION("""COMPUTED_VALUE"""),45820.66666666667)</f>
        <v>45820.66667</v>
      </c>
      <c r="K364" s="1">
        <f>IFERROR(__xludf.DUMMYFUNCTION("""COMPUTED_VALUE"""),1212.61)</f>
        <v>1212.61</v>
      </c>
      <c r="M364" s="2">
        <f>IFERROR(__xludf.DUMMYFUNCTION("""COMPUTED_VALUE"""),45820.66666666667)</f>
        <v>45820.66667</v>
      </c>
      <c r="N364" s="1">
        <f>IFERROR(__xludf.DUMMYFUNCTION("""COMPUTED_VALUE"""),2.82425162E8)</f>
        <v>282425162</v>
      </c>
    </row>
    <row r="365">
      <c r="A365" s="2">
        <f>IFERROR(__xludf.DUMMYFUNCTION("""COMPUTED_VALUE"""),45821.66666666667)</f>
        <v>45821.66667</v>
      </c>
      <c r="B365" s="1">
        <f>IFERROR(__xludf.DUMMYFUNCTION("""COMPUTED_VALUE"""),1193.26)</f>
        <v>1193.26</v>
      </c>
      <c r="D365" s="2">
        <f>IFERROR(__xludf.DUMMYFUNCTION("""COMPUTED_VALUE"""),45821.66666666667)</f>
        <v>45821.66667</v>
      </c>
      <c r="E365" s="1">
        <f>IFERROR(__xludf.DUMMYFUNCTION("""COMPUTED_VALUE"""),1254.57)</f>
        <v>1254.57</v>
      </c>
      <c r="G365" s="2">
        <f>IFERROR(__xludf.DUMMYFUNCTION("""COMPUTED_VALUE"""),45821.66666666667)</f>
        <v>45821.66667</v>
      </c>
      <c r="H365" s="1">
        <f>IFERROR(__xludf.DUMMYFUNCTION("""COMPUTED_VALUE"""),1191.97)</f>
        <v>1191.97</v>
      </c>
      <c r="J365" s="2">
        <f>IFERROR(__xludf.DUMMYFUNCTION("""COMPUTED_VALUE"""),45821.66666666667)</f>
        <v>45821.66667</v>
      </c>
      <c r="K365" s="1">
        <f>IFERROR(__xludf.DUMMYFUNCTION("""COMPUTED_VALUE"""),1229.01)</f>
        <v>1229.01</v>
      </c>
      <c r="M365" s="2">
        <f>IFERROR(__xludf.DUMMYFUNCTION("""COMPUTED_VALUE"""),45821.66666666667)</f>
        <v>45821.66667</v>
      </c>
      <c r="N365" s="1">
        <f>IFERROR(__xludf.DUMMYFUNCTION("""COMPUTED_VALUE"""),3.74370994E8)</f>
        <v>374370994</v>
      </c>
    </row>
    <row r="366">
      <c r="A366" s="2">
        <f>IFERROR(__xludf.DUMMYFUNCTION("""COMPUTED_VALUE"""),45824.66666666667)</f>
        <v>45824.66667</v>
      </c>
      <c r="B366" s="1">
        <f>IFERROR(__xludf.DUMMYFUNCTION("""COMPUTED_VALUE"""),1249.02)</f>
        <v>1249.02</v>
      </c>
      <c r="D366" s="2">
        <f>IFERROR(__xludf.DUMMYFUNCTION("""COMPUTED_VALUE"""),45824.66666666667)</f>
        <v>45824.66667</v>
      </c>
      <c r="E366" s="1">
        <f>IFERROR(__xludf.DUMMYFUNCTION("""COMPUTED_VALUE"""),1252.3)</f>
        <v>1252.3</v>
      </c>
      <c r="G366" s="2">
        <f>IFERROR(__xludf.DUMMYFUNCTION("""COMPUTED_VALUE"""),45824.66666666667)</f>
        <v>45824.66667</v>
      </c>
      <c r="H366" s="1">
        <f>IFERROR(__xludf.DUMMYFUNCTION("""COMPUTED_VALUE"""),1235.06)</f>
        <v>1235.06</v>
      </c>
      <c r="J366" s="2">
        <f>IFERROR(__xludf.DUMMYFUNCTION("""COMPUTED_VALUE"""),45824.66666666667)</f>
        <v>45824.66667</v>
      </c>
      <c r="K366" s="1">
        <f>IFERROR(__xludf.DUMMYFUNCTION("""COMPUTED_VALUE"""),1244.38)</f>
        <v>1244.38</v>
      </c>
      <c r="M366" s="2">
        <f>IFERROR(__xludf.DUMMYFUNCTION("""COMPUTED_VALUE"""),45824.66666666667)</f>
        <v>45824.66667</v>
      </c>
      <c r="N366" s="1">
        <f>IFERROR(__xludf.DUMMYFUNCTION("""COMPUTED_VALUE"""),3.47610717E8)</f>
        <v>347610717</v>
      </c>
    </row>
    <row r="367">
      <c r="A367" s="2">
        <f>IFERROR(__xludf.DUMMYFUNCTION("""COMPUTED_VALUE"""),45825.66666666667)</f>
        <v>45825.66667</v>
      </c>
      <c r="B367" s="1">
        <f>IFERROR(__xludf.DUMMYFUNCTION("""COMPUTED_VALUE"""),1233.28)</f>
        <v>1233.28</v>
      </c>
      <c r="D367" s="2">
        <f>IFERROR(__xludf.DUMMYFUNCTION("""COMPUTED_VALUE"""),45825.66666666667)</f>
        <v>45825.66667</v>
      </c>
      <c r="E367" s="1">
        <f>IFERROR(__xludf.DUMMYFUNCTION("""COMPUTED_VALUE"""),1235.87)</f>
        <v>1235.87</v>
      </c>
      <c r="G367" s="2">
        <f>IFERROR(__xludf.DUMMYFUNCTION("""COMPUTED_VALUE"""),45825.66666666667)</f>
        <v>45825.66667</v>
      </c>
      <c r="H367" s="1">
        <f>IFERROR(__xludf.DUMMYFUNCTION("""COMPUTED_VALUE"""),1195.17)</f>
        <v>1195.17</v>
      </c>
      <c r="J367" s="2">
        <f>IFERROR(__xludf.DUMMYFUNCTION("""COMPUTED_VALUE"""),45825.66666666667)</f>
        <v>45825.66667</v>
      </c>
      <c r="K367" s="1">
        <f>IFERROR(__xludf.DUMMYFUNCTION("""COMPUTED_VALUE"""),1199.79)</f>
        <v>1199.79</v>
      </c>
      <c r="M367" s="2">
        <f>IFERROR(__xludf.DUMMYFUNCTION("""COMPUTED_VALUE"""),45825.66666666667)</f>
        <v>45825.66667</v>
      </c>
      <c r="N367" s="1">
        <f>IFERROR(__xludf.DUMMYFUNCTION("""COMPUTED_VALUE"""),3.75629976E8)</f>
        <v>375629976</v>
      </c>
    </row>
    <row r="368">
      <c r="A368" s="2">
        <f>IFERROR(__xludf.DUMMYFUNCTION("""COMPUTED_VALUE"""),45826.66666666667)</f>
        <v>45826.66667</v>
      </c>
      <c r="B368" s="1">
        <f>IFERROR(__xludf.DUMMYFUNCTION("""COMPUTED_VALUE"""),1202.23)</f>
        <v>1202.23</v>
      </c>
      <c r="D368" s="2">
        <f>IFERROR(__xludf.DUMMYFUNCTION("""COMPUTED_VALUE"""),45826.66666666667)</f>
        <v>45826.66667</v>
      </c>
      <c r="E368" s="1">
        <f>IFERROR(__xludf.DUMMYFUNCTION("""COMPUTED_VALUE"""),1242.08)</f>
        <v>1242.08</v>
      </c>
      <c r="G368" s="2">
        <f>IFERROR(__xludf.DUMMYFUNCTION("""COMPUTED_VALUE"""),45826.66666666667)</f>
        <v>45826.66667</v>
      </c>
      <c r="H368" s="1">
        <f>IFERROR(__xludf.DUMMYFUNCTION("""COMPUTED_VALUE"""),1197.5)</f>
        <v>1197.5</v>
      </c>
      <c r="J368" s="2">
        <f>IFERROR(__xludf.DUMMYFUNCTION("""COMPUTED_VALUE"""),45826.66666666667)</f>
        <v>45826.66667</v>
      </c>
      <c r="K368" s="1">
        <f>IFERROR(__xludf.DUMMYFUNCTION("""COMPUTED_VALUE"""),1218.39)</f>
        <v>1218.39</v>
      </c>
      <c r="M368" s="2">
        <f>IFERROR(__xludf.DUMMYFUNCTION("""COMPUTED_VALUE"""),45826.66666666667)</f>
        <v>45826.66667</v>
      </c>
      <c r="N368" s="1">
        <f>IFERROR(__xludf.DUMMYFUNCTION("""COMPUTED_VALUE"""),3.0928637E8)</f>
        <v>309286370</v>
      </c>
    </row>
    <row r="369">
      <c r="A369" s="2">
        <f>IFERROR(__xludf.DUMMYFUNCTION("""COMPUTED_VALUE"""),45828.66666666667)</f>
        <v>45828.66667</v>
      </c>
      <c r="B369" s="1">
        <f>IFERROR(__xludf.DUMMYFUNCTION("""COMPUTED_VALUE"""),1236.92)</f>
        <v>1236.92</v>
      </c>
      <c r="D369" s="2">
        <f>IFERROR(__xludf.DUMMYFUNCTION("""COMPUTED_VALUE"""),45828.66666666667)</f>
        <v>45828.66667</v>
      </c>
      <c r="E369" s="1">
        <f>IFERROR(__xludf.DUMMYFUNCTION("""COMPUTED_VALUE"""),1251.74)</f>
        <v>1251.74</v>
      </c>
      <c r="G369" s="2">
        <f>IFERROR(__xludf.DUMMYFUNCTION("""COMPUTED_VALUE"""),45828.66666666667)</f>
        <v>45828.66667</v>
      </c>
      <c r="H369" s="1">
        <f>IFERROR(__xludf.DUMMYFUNCTION("""COMPUTED_VALUE"""),1204.83)</f>
        <v>1204.83</v>
      </c>
      <c r="J369" s="2">
        <f>IFERROR(__xludf.DUMMYFUNCTION("""COMPUTED_VALUE"""),45828.66666666667)</f>
        <v>45828.66667</v>
      </c>
      <c r="K369" s="1">
        <f>IFERROR(__xludf.DUMMYFUNCTION("""COMPUTED_VALUE"""),1219.0)</f>
        <v>1219</v>
      </c>
      <c r="M369" s="2">
        <f>IFERROR(__xludf.DUMMYFUNCTION("""COMPUTED_VALUE"""),45828.66666666667)</f>
        <v>45828.66667</v>
      </c>
      <c r="N369" s="1">
        <f>IFERROR(__xludf.DUMMYFUNCTION("""COMPUTED_VALUE"""),4.23111618E8)</f>
        <v>423111618</v>
      </c>
    </row>
    <row r="370">
      <c r="A370" s="2">
        <f>IFERROR(__xludf.DUMMYFUNCTION("""COMPUTED_VALUE"""),45831.66666666667)</f>
        <v>45831.66667</v>
      </c>
      <c r="B370" s="1">
        <f>IFERROR(__xludf.DUMMYFUNCTION("""COMPUTED_VALUE"""),1236.0)</f>
        <v>1236</v>
      </c>
      <c r="D370" s="2">
        <f>IFERROR(__xludf.DUMMYFUNCTION("""COMPUTED_VALUE"""),45831.66666666667)</f>
        <v>45831.66667</v>
      </c>
      <c r="E370" s="1">
        <f>IFERROR(__xludf.DUMMYFUNCTION("""COMPUTED_VALUE"""),1332.76)</f>
        <v>1332.76</v>
      </c>
      <c r="G370" s="2">
        <f>IFERROR(__xludf.DUMMYFUNCTION("""COMPUTED_VALUE"""),45831.66666666667)</f>
        <v>45831.66667</v>
      </c>
      <c r="H370" s="1">
        <f>IFERROR(__xludf.DUMMYFUNCTION("""COMPUTED_VALUE"""),1236.0)</f>
        <v>1236</v>
      </c>
      <c r="J370" s="2">
        <f>IFERROR(__xludf.DUMMYFUNCTION("""COMPUTED_VALUE"""),45831.66666666667)</f>
        <v>45831.66667</v>
      </c>
      <c r="K370" s="1">
        <f>IFERROR(__xludf.DUMMYFUNCTION("""COMPUTED_VALUE"""),1305.44)</f>
        <v>1305.44</v>
      </c>
      <c r="M370" s="2">
        <f>IFERROR(__xludf.DUMMYFUNCTION("""COMPUTED_VALUE"""),45831.66666666667)</f>
        <v>45831.66667</v>
      </c>
      <c r="N370" s="1">
        <f>IFERROR(__xludf.DUMMYFUNCTION("""COMPUTED_VALUE"""),4.80778061E8)</f>
        <v>480778061</v>
      </c>
    </row>
    <row r="371">
      <c r="A371" s="2">
        <f>IFERROR(__xludf.DUMMYFUNCTION("""COMPUTED_VALUE"""),45832.66666666667)</f>
        <v>45832.66667</v>
      </c>
      <c r="B371" s="1">
        <f>IFERROR(__xludf.DUMMYFUNCTION("""COMPUTED_VALUE"""),1330.37)</f>
        <v>1330.37</v>
      </c>
      <c r="D371" s="2">
        <f>IFERROR(__xludf.DUMMYFUNCTION("""COMPUTED_VALUE"""),45832.66666666667)</f>
        <v>45832.66667</v>
      </c>
      <c r="E371" s="1">
        <f>IFERROR(__xludf.DUMMYFUNCTION("""COMPUTED_VALUE"""),1330.37)</f>
        <v>1330.37</v>
      </c>
      <c r="G371" s="2">
        <f>IFERROR(__xludf.DUMMYFUNCTION("""COMPUTED_VALUE"""),45832.66666666667)</f>
        <v>45832.66667</v>
      </c>
      <c r="H371" s="1">
        <f>IFERROR(__xludf.DUMMYFUNCTION("""COMPUTED_VALUE"""),1280.9)</f>
        <v>1280.9</v>
      </c>
      <c r="J371" s="2">
        <f>IFERROR(__xludf.DUMMYFUNCTION("""COMPUTED_VALUE"""),45832.66666666667)</f>
        <v>45832.66667</v>
      </c>
      <c r="K371" s="1">
        <f>IFERROR(__xludf.DUMMYFUNCTION("""COMPUTED_VALUE"""),1280.94)</f>
        <v>1280.94</v>
      </c>
      <c r="M371" s="2">
        <f>IFERROR(__xludf.DUMMYFUNCTION("""COMPUTED_VALUE"""),45832.66666666667)</f>
        <v>45832.66667</v>
      </c>
      <c r="N371" s="1">
        <f>IFERROR(__xludf.DUMMYFUNCTION("""COMPUTED_VALUE"""),3.49908283E8)</f>
        <v>349908283</v>
      </c>
    </row>
    <row r="372">
      <c r="A372" s="2">
        <f>IFERROR(__xludf.DUMMYFUNCTION("""COMPUTED_VALUE"""),45833.66666666667)</f>
        <v>45833.66667</v>
      </c>
      <c r="B372" s="1">
        <f>IFERROR(__xludf.DUMMYFUNCTION("""COMPUTED_VALUE"""),1287.73)</f>
        <v>1287.73</v>
      </c>
      <c r="D372" s="2">
        <f>IFERROR(__xludf.DUMMYFUNCTION("""COMPUTED_VALUE"""),45833.66666666667)</f>
        <v>45833.66667</v>
      </c>
      <c r="E372" s="1">
        <f>IFERROR(__xludf.DUMMYFUNCTION("""COMPUTED_VALUE"""),1287.92)</f>
        <v>1287.92</v>
      </c>
      <c r="G372" s="2">
        <f>IFERROR(__xludf.DUMMYFUNCTION("""COMPUTED_VALUE"""),45833.66666666667)</f>
        <v>45833.66667</v>
      </c>
      <c r="H372" s="1">
        <f>IFERROR(__xludf.DUMMYFUNCTION("""COMPUTED_VALUE"""),1214.47)</f>
        <v>1214.47</v>
      </c>
      <c r="J372" s="2">
        <f>IFERROR(__xludf.DUMMYFUNCTION("""COMPUTED_VALUE"""),45833.66666666667)</f>
        <v>45833.66667</v>
      </c>
      <c r="K372" s="1">
        <f>IFERROR(__xludf.DUMMYFUNCTION("""COMPUTED_VALUE"""),1236.58)</f>
        <v>1236.58</v>
      </c>
      <c r="M372" s="2">
        <f>IFERROR(__xludf.DUMMYFUNCTION("""COMPUTED_VALUE"""),45833.66666666667)</f>
        <v>45833.66667</v>
      </c>
      <c r="N372" s="1">
        <f>IFERROR(__xludf.DUMMYFUNCTION("""COMPUTED_VALUE"""),3.88138059E8)</f>
        <v>388138059</v>
      </c>
    </row>
    <row r="373">
      <c r="A373" s="2">
        <f>IFERROR(__xludf.DUMMYFUNCTION("""COMPUTED_VALUE"""),45834.66666666667)</f>
        <v>45834.66667</v>
      </c>
      <c r="B373" s="1">
        <f>IFERROR(__xludf.DUMMYFUNCTION("""COMPUTED_VALUE"""),1227.18)</f>
        <v>1227.18</v>
      </c>
      <c r="D373" s="2">
        <f>IFERROR(__xludf.DUMMYFUNCTION("""COMPUTED_VALUE"""),45834.66666666667)</f>
        <v>45834.66667</v>
      </c>
      <c r="E373" s="1">
        <f>IFERROR(__xludf.DUMMYFUNCTION("""COMPUTED_VALUE"""),1247.31)</f>
        <v>1247.31</v>
      </c>
      <c r="G373" s="2">
        <f>IFERROR(__xludf.DUMMYFUNCTION("""COMPUTED_VALUE"""),45834.66666666667)</f>
        <v>45834.66667</v>
      </c>
      <c r="H373" s="1">
        <f>IFERROR(__xludf.DUMMYFUNCTION("""COMPUTED_VALUE"""),1227.18)</f>
        <v>1227.18</v>
      </c>
      <c r="J373" s="2">
        <f>IFERROR(__xludf.DUMMYFUNCTION("""COMPUTED_VALUE"""),45834.66666666667)</f>
        <v>45834.66667</v>
      </c>
      <c r="K373" s="1">
        <f>IFERROR(__xludf.DUMMYFUNCTION("""COMPUTED_VALUE"""),1233.6)</f>
        <v>1233.6</v>
      </c>
      <c r="M373" s="2">
        <f>IFERROR(__xludf.DUMMYFUNCTION("""COMPUTED_VALUE"""),45834.66666666667)</f>
        <v>45834.66667</v>
      </c>
      <c r="N373" s="1">
        <f>IFERROR(__xludf.DUMMYFUNCTION("""COMPUTED_VALUE"""),3.56725976E8)</f>
        <v>356725976</v>
      </c>
    </row>
    <row r="374">
      <c r="A374" s="2">
        <f>IFERROR(__xludf.DUMMYFUNCTION("""COMPUTED_VALUE"""),45835.66666666667)</f>
        <v>45835.66667</v>
      </c>
      <c r="B374" s="1">
        <f>IFERROR(__xludf.DUMMYFUNCTION("""COMPUTED_VALUE"""),1229.14)</f>
        <v>1229.14</v>
      </c>
      <c r="D374" s="2">
        <f>IFERROR(__xludf.DUMMYFUNCTION("""COMPUTED_VALUE"""),45835.66666666667)</f>
        <v>45835.66667</v>
      </c>
      <c r="E374" s="1">
        <f>IFERROR(__xludf.DUMMYFUNCTION("""COMPUTED_VALUE"""),1246.51)</f>
        <v>1246.51</v>
      </c>
      <c r="G374" s="2">
        <f>IFERROR(__xludf.DUMMYFUNCTION("""COMPUTED_VALUE"""),45835.66666666667)</f>
        <v>45835.66667</v>
      </c>
      <c r="H374" s="1">
        <f>IFERROR(__xludf.DUMMYFUNCTION("""COMPUTED_VALUE"""),1207.18)</f>
        <v>1207.18</v>
      </c>
      <c r="J374" s="2">
        <f>IFERROR(__xludf.DUMMYFUNCTION("""COMPUTED_VALUE"""),45835.66666666667)</f>
        <v>45835.66667</v>
      </c>
      <c r="K374" s="1">
        <f>IFERROR(__xludf.DUMMYFUNCTION("""COMPUTED_VALUE"""),1228.35)</f>
        <v>1228.35</v>
      </c>
      <c r="M374" s="2">
        <f>IFERROR(__xludf.DUMMYFUNCTION("""COMPUTED_VALUE"""),45835.66666666667)</f>
        <v>45835.66667</v>
      </c>
      <c r="N374" s="1">
        <f>IFERROR(__xludf.DUMMYFUNCTION("""COMPUTED_VALUE"""),5.24743228E8)</f>
        <v>524743228</v>
      </c>
    </row>
    <row r="375">
      <c r="A375" s="2">
        <f>IFERROR(__xludf.DUMMYFUNCTION("""COMPUTED_VALUE"""),45838.66666666667)</f>
        <v>45838.66667</v>
      </c>
      <c r="B375" s="1">
        <f>IFERROR(__xludf.DUMMYFUNCTION("""COMPUTED_VALUE"""),1215.42)</f>
        <v>1215.42</v>
      </c>
      <c r="D375" s="2">
        <f>IFERROR(__xludf.DUMMYFUNCTION("""COMPUTED_VALUE"""),45838.66666666667)</f>
        <v>45838.66667</v>
      </c>
      <c r="E375" s="1">
        <f>IFERROR(__xludf.DUMMYFUNCTION("""COMPUTED_VALUE"""),1233.73)</f>
        <v>1233.73</v>
      </c>
      <c r="G375" s="2">
        <f>IFERROR(__xludf.DUMMYFUNCTION("""COMPUTED_VALUE"""),45838.66666666667)</f>
        <v>45838.66667</v>
      </c>
      <c r="H375" s="1">
        <f>IFERROR(__xludf.DUMMYFUNCTION("""COMPUTED_VALUE"""),1205.42)</f>
        <v>1205.42</v>
      </c>
      <c r="J375" s="2">
        <f>IFERROR(__xludf.DUMMYFUNCTION("""COMPUTED_VALUE"""),45838.66666666667)</f>
        <v>45838.66667</v>
      </c>
      <c r="K375" s="1">
        <f>IFERROR(__xludf.DUMMYFUNCTION("""COMPUTED_VALUE"""),1208.89)</f>
        <v>1208.89</v>
      </c>
      <c r="M375" s="2">
        <f>IFERROR(__xludf.DUMMYFUNCTION("""COMPUTED_VALUE"""),45838.66666666667)</f>
        <v>45838.66667</v>
      </c>
      <c r="N375" s="1">
        <f>IFERROR(__xludf.DUMMYFUNCTION("""COMPUTED_VALUE"""),3.07898053E8)</f>
        <v>307898053</v>
      </c>
    </row>
    <row r="376">
      <c r="A376" s="2">
        <f>IFERROR(__xludf.DUMMYFUNCTION("""COMPUTED_VALUE"""),45839.66666666667)</f>
        <v>45839.66667</v>
      </c>
      <c r="B376" s="1">
        <f>IFERROR(__xludf.DUMMYFUNCTION("""COMPUTED_VALUE"""),1145.86)</f>
        <v>1145.86</v>
      </c>
      <c r="D376" s="2">
        <f>IFERROR(__xludf.DUMMYFUNCTION("""COMPUTED_VALUE"""),45839.66666666667)</f>
        <v>45839.66667</v>
      </c>
      <c r="E376" s="1">
        <f>IFERROR(__xludf.DUMMYFUNCTION("""COMPUTED_VALUE"""),1174.01)</f>
        <v>1174.01</v>
      </c>
      <c r="G376" s="2">
        <f>IFERROR(__xludf.DUMMYFUNCTION("""COMPUTED_VALUE"""),45839.66666666667)</f>
        <v>45839.66667</v>
      </c>
      <c r="H376" s="1">
        <f>IFERROR(__xludf.DUMMYFUNCTION("""COMPUTED_VALUE"""),1130.55)</f>
        <v>1130.55</v>
      </c>
      <c r="J376" s="2">
        <f>IFERROR(__xludf.DUMMYFUNCTION("""COMPUTED_VALUE"""),45839.66666666667)</f>
        <v>45839.66667</v>
      </c>
      <c r="K376" s="1">
        <f>IFERROR(__xludf.DUMMYFUNCTION("""COMPUTED_VALUE"""),1162.6)</f>
        <v>1162.6</v>
      </c>
      <c r="M376" s="2">
        <f>IFERROR(__xludf.DUMMYFUNCTION("""COMPUTED_VALUE"""),45839.66666666667)</f>
        <v>45839.66667</v>
      </c>
      <c r="N376" s="1">
        <f>IFERROR(__xludf.DUMMYFUNCTION("""COMPUTED_VALUE"""),5.58277917E8)</f>
        <v>558277917</v>
      </c>
    </row>
    <row r="377">
      <c r="A377" s="2">
        <f>IFERROR(__xludf.DUMMYFUNCTION("""COMPUTED_VALUE"""),45840.66666666667)</f>
        <v>45840.66667</v>
      </c>
      <c r="B377" s="1">
        <f>IFERROR(__xludf.DUMMYFUNCTION("""COMPUTED_VALUE"""),1199.4)</f>
        <v>1199.4</v>
      </c>
      <c r="D377" s="2">
        <f>IFERROR(__xludf.DUMMYFUNCTION("""COMPUTED_VALUE"""),45840.66666666667)</f>
        <v>45840.66667</v>
      </c>
      <c r="E377" s="1">
        <f>IFERROR(__xludf.DUMMYFUNCTION("""COMPUTED_VALUE"""),1216.08)</f>
        <v>1216.08</v>
      </c>
      <c r="G377" s="2">
        <f>IFERROR(__xludf.DUMMYFUNCTION("""COMPUTED_VALUE"""),45840.66666666667)</f>
        <v>45840.66667</v>
      </c>
      <c r="H377" s="1">
        <f>IFERROR(__xludf.DUMMYFUNCTION("""COMPUTED_VALUE"""),1172.94)</f>
        <v>1172.94</v>
      </c>
      <c r="J377" s="2">
        <f>IFERROR(__xludf.DUMMYFUNCTION("""COMPUTED_VALUE"""),45840.66666666667)</f>
        <v>45840.66667</v>
      </c>
      <c r="K377" s="1">
        <f>IFERROR(__xludf.DUMMYFUNCTION("""COMPUTED_VALUE"""),1213.93)</f>
        <v>1213.93</v>
      </c>
      <c r="M377" s="2">
        <f>IFERROR(__xludf.DUMMYFUNCTION("""COMPUTED_VALUE"""),45840.66666666667)</f>
        <v>45840.66667</v>
      </c>
      <c r="N377" s="1">
        <f>IFERROR(__xludf.DUMMYFUNCTION("""COMPUTED_VALUE"""),4.34364244E8)</f>
        <v>434364244</v>
      </c>
    </row>
    <row r="378">
      <c r="A378" s="2">
        <f>IFERROR(__xludf.DUMMYFUNCTION("""COMPUTED_VALUE"""),45841.54166666667)</f>
        <v>45841.54167</v>
      </c>
      <c r="B378" s="1">
        <f>IFERROR(__xludf.DUMMYFUNCTION("""COMPUTED_VALUE"""),1220.65)</f>
        <v>1220.65</v>
      </c>
      <c r="D378" s="2">
        <f>IFERROR(__xludf.DUMMYFUNCTION("""COMPUTED_VALUE"""),45841.54166666667)</f>
        <v>45841.54167</v>
      </c>
      <c r="E378" s="1">
        <f>IFERROR(__xludf.DUMMYFUNCTION("""COMPUTED_VALUE"""),1224.46)</f>
        <v>1224.46</v>
      </c>
      <c r="G378" s="2">
        <f>IFERROR(__xludf.DUMMYFUNCTION("""COMPUTED_VALUE"""),45841.54166666667)</f>
        <v>45841.54167</v>
      </c>
      <c r="H378" s="1">
        <f>IFERROR(__xludf.DUMMYFUNCTION("""COMPUTED_VALUE"""),1206.24)</f>
        <v>1206.24</v>
      </c>
      <c r="J378" s="2">
        <f>IFERROR(__xludf.DUMMYFUNCTION("""COMPUTED_VALUE"""),45841.54166666667)</f>
        <v>45841.54167</v>
      </c>
      <c r="K378" s="1">
        <f>IFERROR(__xludf.DUMMYFUNCTION("""COMPUTED_VALUE"""),1213.65)</f>
        <v>1213.65</v>
      </c>
      <c r="M378" s="2">
        <f>IFERROR(__xludf.DUMMYFUNCTION("""COMPUTED_VALUE"""),45841.54166666667)</f>
        <v>45841.54167</v>
      </c>
      <c r="N378" s="1">
        <f>IFERROR(__xludf.DUMMYFUNCTION("""COMPUTED_VALUE"""),3.65661436E8)</f>
        <v>365661436</v>
      </c>
    </row>
    <row r="379">
      <c r="A379" s="2">
        <f>IFERROR(__xludf.DUMMYFUNCTION("""COMPUTED_VALUE"""),45845.66666666667)</f>
        <v>45845.66667</v>
      </c>
      <c r="B379" s="1">
        <f>IFERROR(__xludf.DUMMYFUNCTION("""COMPUTED_VALUE"""),1133.87)</f>
        <v>1133.87</v>
      </c>
      <c r="D379" s="2">
        <f>IFERROR(__xludf.DUMMYFUNCTION("""COMPUTED_VALUE"""),45845.66666666667)</f>
        <v>45845.66667</v>
      </c>
      <c r="E379" s="1">
        <f>IFERROR(__xludf.DUMMYFUNCTION("""COMPUTED_VALUE"""),1151.82)</f>
        <v>1151.82</v>
      </c>
      <c r="G379" s="2">
        <f>IFERROR(__xludf.DUMMYFUNCTION("""COMPUTED_VALUE"""),45845.66666666667)</f>
        <v>45845.66667</v>
      </c>
      <c r="H379" s="1">
        <f>IFERROR(__xludf.DUMMYFUNCTION("""COMPUTED_VALUE"""),1127.61)</f>
        <v>1127.61</v>
      </c>
      <c r="J379" s="2">
        <f>IFERROR(__xludf.DUMMYFUNCTION("""COMPUTED_VALUE"""),45845.66666666667)</f>
        <v>45845.66667</v>
      </c>
      <c r="K379" s="1">
        <f>IFERROR(__xludf.DUMMYFUNCTION("""COMPUTED_VALUE"""),1141.56)</f>
        <v>1141.56</v>
      </c>
      <c r="M379" s="2">
        <f>IFERROR(__xludf.DUMMYFUNCTION("""COMPUTED_VALUE"""),45845.66666666667)</f>
        <v>45845.66667</v>
      </c>
      <c r="N379" s="1">
        <f>IFERROR(__xludf.DUMMYFUNCTION("""COMPUTED_VALUE"""),4.00379545E8)</f>
        <v>400379545</v>
      </c>
    </row>
    <row r="380">
      <c r="A380" s="2">
        <f>IFERROR(__xludf.DUMMYFUNCTION("""COMPUTED_VALUE"""),45846.66666666667)</f>
        <v>45846.66667</v>
      </c>
      <c r="B380" s="1">
        <f>IFERROR(__xludf.DUMMYFUNCTION("""COMPUTED_VALUE"""),1151.9)</f>
        <v>1151.9</v>
      </c>
      <c r="D380" s="2">
        <f>IFERROR(__xludf.DUMMYFUNCTION("""COMPUTED_VALUE"""),45846.66666666667)</f>
        <v>45846.66667</v>
      </c>
      <c r="E380" s="1">
        <f>IFERROR(__xludf.DUMMYFUNCTION("""COMPUTED_VALUE"""),1176.1)</f>
        <v>1176.1</v>
      </c>
      <c r="G380" s="2">
        <f>IFERROR(__xludf.DUMMYFUNCTION("""COMPUTED_VALUE"""),45846.66666666667)</f>
        <v>45846.66667</v>
      </c>
      <c r="H380" s="1">
        <f>IFERROR(__xludf.DUMMYFUNCTION("""COMPUTED_VALUE"""),1145.51)</f>
        <v>1145.51</v>
      </c>
      <c r="J380" s="2">
        <f>IFERROR(__xludf.DUMMYFUNCTION("""COMPUTED_VALUE"""),45846.66666666667)</f>
        <v>45846.66667</v>
      </c>
      <c r="K380" s="1">
        <f>IFERROR(__xludf.DUMMYFUNCTION("""COMPUTED_VALUE"""),1155.81)</f>
        <v>1155.81</v>
      </c>
      <c r="M380" s="2">
        <f>IFERROR(__xludf.DUMMYFUNCTION("""COMPUTED_VALUE"""),45846.66666666667)</f>
        <v>45846.66667</v>
      </c>
      <c r="N380" s="1">
        <f>IFERROR(__xludf.DUMMYFUNCTION("""COMPUTED_VALUE"""),4.45167517E8)</f>
        <v>445167517</v>
      </c>
    </row>
    <row r="381">
      <c r="A381" s="2">
        <f>IFERROR(__xludf.DUMMYFUNCTION("""COMPUTED_VALUE"""),45847.66666666667)</f>
        <v>45847.66667</v>
      </c>
      <c r="B381" s="1">
        <f>IFERROR(__xludf.DUMMYFUNCTION("""COMPUTED_VALUE"""),1155.25)</f>
        <v>1155.25</v>
      </c>
      <c r="D381" s="2">
        <f>IFERROR(__xludf.DUMMYFUNCTION("""COMPUTED_VALUE"""),45847.66666666667)</f>
        <v>45847.66667</v>
      </c>
      <c r="E381" s="1">
        <f>IFERROR(__xludf.DUMMYFUNCTION("""COMPUTED_VALUE"""),1164.78)</f>
        <v>1164.78</v>
      </c>
      <c r="G381" s="2">
        <f>IFERROR(__xludf.DUMMYFUNCTION("""COMPUTED_VALUE"""),45847.66666666667)</f>
        <v>45847.66667</v>
      </c>
      <c r="H381" s="1">
        <f>IFERROR(__xludf.DUMMYFUNCTION("""COMPUTED_VALUE"""),1142.82)</f>
        <v>1142.82</v>
      </c>
      <c r="J381" s="2">
        <f>IFERROR(__xludf.DUMMYFUNCTION("""COMPUTED_VALUE"""),45847.66666666667)</f>
        <v>45847.66667</v>
      </c>
      <c r="K381" s="1">
        <f>IFERROR(__xludf.DUMMYFUNCTION("""COMPUTED_VALUE"""),1150.59)</f>
        <v>1150.59</v>
      </c>
      <c r="M381" s="2">
        <f>IFERROR(__xludf.DUMMYFUNCTION("""COMPUTED_VALUE"""),45847.66666666667)</f>
        <v>45847.66667</v>
      </c>
      <c r="N381" s="1">
        <f>IFERROR(__xludf.DUMMYFUNCTION("""COMPUTED_VALUE"""),3.30037261E8)</f>
        <v>330037261</v>
      </c>
    </row>
    <row r="382">
      <c r="A382" s="2">
        <f>IFERROR(__xludf.DUMMYFUNCTION("""COMPUTED_VALUE"""),45848.66666666667)</f>
        <v>45848.66667</v>
      </c>
      <c r="B382" s="1">
        <f>IFERROR(__xludf.DUMMYFUNCTION("""COMPUTED_VALUE"""),1164.04)</f>
        <v>1164.04</v>
      </c>
      <c r="D382" s="2">
        <f>IFERROR(__xludf.DUMMYFUNCTION("""COMPUTED_VALUE"""),45848.66666666667)</f>
        <v>45848.66667</v>
      </c>
      <c r="E382" s="1">
        <f>IFERROR(__xludf.DUMMYFUNCTION("""COMPUTED_VALUE"""),1198.55)</f>
        <v>1198.55</v>
      </c>
      <c r="G382" s="2">
        <f>IFERROR(__xludf.DUMMYFUNCTION("""COMPUTED_VALUE"""),45848.66666666667)</f>
        <v>45848.66667</v>
      </c>
      <c r="H382" s="1">
        <f>IFERROR(__xludf.DUMMYFUNCTION("""COMPUTED_VALUE"""),1164.04)</f>
        <v>1164.04</v>
      </c>
      <c r="J382" s="2">
        <f>IFERROR(__xludf.DUMMYFUNCTION("""COMPUTED_VALUE"""),45848.66666666667)</f>
        <v>45848.66667</v>
      </c>
      <c r="K382" s="1">
        <f>IFERROR(__xludf.DUMMYFUNCTION("""COMPUTED_VALUE"""),1196.85)</f>
        <v>1196.85</v>
      </c>
      <c r="M382" s="2">
        <f>IFERROR(__xludf.DUMMYFUNCTION("""COMPUTED_VALUE"""),45848.66666666667)</f>
        <v>45848.66667</v>
      </c>
      <c r="N382" s="1">
        <f>IFERROR(__xludf.DUMMYFUNCTION("""COMPUTED_VALUE"""),3.51956562E8)</f>
        <v>351956562</v>
      </c>
    </row>
    <row r="383">
      <c r="A383" s="2">
        <f>IFERROR(__xludf.DUMMYFUNCTION("""COMPUTED_VALUE"""),45849.66666666667)</f>
        <v>45849.66667</v>
      </c>
      <c r="B383" s="1">
        <f>IFERROR(__xludf.DUMMYFUNCTION("""COMPUTED_VALUE"""),1188.32)</f>
        <v>1188.32</v>
      </c>
      <c r="D383" s="2">
        <f>IFERROR(__xludf.DUMMYFUNCTION("""COMPUTED_VALUE"""),45849.66666666667)</f>
        <v>45849.66667</v>
      </c>
      <c r="E383" s="1">
        <f>IFERROR(__xludf.DUMMYFUNCTION("""COMPUTED_VALUE"""),1208.93)</f>
        <v>1208.93</v>
      </c>
      <c r="G383" s="2">
        <f>IFERROR(__xludf.DUMMYFUNCTION("""COMPUTED_VALUE"""),45849.66666666667)</f>
        <v>45849.66667</v>
      </c>
      <c r="H383" s="1">
        <f>IFERROR(__xludf.DUMMYFUNCTION("""COMPUTED_VALUE"""),1182.09)</f>
        <v>1182.09</v>
      </c>
      <c r="J383" s="2">
        <f>IFERROR(__xludf.DUMMYFUNCTION("""COMPUTED_VALUE"""),45849.66666666667)</f>
        <v>45849.66667</v>
      </c>
      <c r="K383" s="1">
        <f>IFERROR(__xludf.DUMMYFUNCTION("""COMPUTED_VALUE"""),1206.83)</f>
        <v>1206.83</v>
      </c>
      <c r="M383" s="2">
        <f>IFERROR(__xludf.DUMMYFUNCTION("""COMPUTED_VALUE"""),45849.66666666667)</f>
        <v>45849.66667</v>
      </c>
      <c r="N383" s="1">
        <f>IFERROR(__xludf.DUMMYFUNCTION("""COMPUTED_VALUE"""),2.85914131E8)</f>
        <v>285914131</v>
      </c>
    </row>
    <row r="384">
      <c r="A384" s="2">
        <f>IFERROR(__xludf.DUMMYFUNCTION("""COMPUTED_VALUE"""),45852.66666666667)</f>
        <v>45852.66667</v>
      </c>
      <c r="B384" s="1">
        <f>IFERROR(__xludf.DUMMYFUNCTION("""COMPUTED_VALUE"""),1218.54)</f>
        <v>1218.54</v>
      </c>
      <c r="D384" s="2">
        <f>IFERROR(__xludf.DUMMYFUNCTION("""COMPUTED_VALUE"""),45852.66666666667)</f>
        <v>45852.66667</v>
      </c>
      <c r="E384" s="1">
        <f>IFERROR(__xludf.DUMMYFUNCTION("""COMPUTED_VALUE"""),1235.89)</f>
        <v>1235.89</v>
      </c>
      <c r="G384" s="2">
        <f>IFERROR(__xludf.DUMMYFUNCTION("""COMPUTED_VALUE"""),45852.66666666667)</f>
        <v>45852.66667</v>
      </c>
      <c r="H384" s="1">
        <f>IFERROR(__xludf.DUMMYFUNCTION("""COMPUTED_VALUE"""),1202.64)</f>
        <v>1202.64</v>
      </c>
      <c r="J384" s="2">
        <f>IFERROR(__xludf.DUMMYFUNCTION("""COMPUTED_VALUE"""),45852.66666666667)</f>
        <v>45852.66667</v>
      </c>
      <c r="K384" s="1">
        <f>IFERROR(__xludf.DUMMYFUNCTION("""COMPUTED_VALUE"""),1218.12)</f>
        <v>1218.12</v>
      </c>
      <c r="M384" s="2">
        <f>IFERROR(__xludf.DUMMYFUNCTION("""COMPUTED_VALUE"""),45852.66666666667)</f>
        <v>45852.66667</v>
      </c>
      <c r="N384" s="1">
        <f>IFERROR(__xludf.DUMMYFUNCTION("""COMPUTED_VALUE"""),2.69955394E8)</f>
        <v>269955394</v>
      </c>
    </row>
    <row r="385">
      <c r="A385" s="2">
        <f>IFERROR(__xludf.DUMMYFUNCTION("""COMPUTED_VALUE"""),45853.66666666667)</f>
        <v>45853.66667</v>
      </c>
      <c r="B385" s="1">
        <f>IFERROR(__xludf.DUMMYFUNCTION("""COMPUTED_VALUE"""),1227.59)</f>
        <v>1227.59</v>
      </c>
      <c r="D385" s="2">
        <f>IFERROR(__xludf.DUMMYFUNCTION("""COMPUTED_VALUE"""),45853.66666666667)</f>
        <v>45853.66667</v>
      </c>
      <c r="E385" s="1">
        <f>IFERROR(__xludf.DUMMYFUNCTION("""COMPUTED_VALUE"""),1232.4)</f>
        <v>1232.4</v>
      </c>
      <c r="G385" s="2">
        <f>IFERROR(__xludf.DUMMYFUNCTION("""COMPUTED_VALUE"""),45853.66666666667)</f>
        <v>45853.66667</v>
      </c>
      <c r="H385" s="1">
        <f>IFERROR(__xludf.DUMMYFUNCTION("""COMPUTED_VALUE"""),1194.73)</f>
        <v>1194.73</v>
      </c>
      <c r="J385" s="2">
        <f>IFERROR(__xludf.DUMMYFUNCTION("""COMPUTED_VALUE"""),45853.66666666667)</f>
        <v>45853.66667</v>
      </c>
      <c r="K385" s="1">
        <f>IFERROR(__xludf.DUMMYFUNCTION("""COMPUTED_VALUE"""),1194.96)</f>
        <v>1194.96</v>
      </c>
      <c r="M385" s="2">
        <f>IFERROR(__xludf.DUMMYFUNCTION("""COMPUTED_VALUE"""),45853.66666666667)</f>
        <v>45853.66667</v>
      </c>
      <c r="N385" s="1">
        <f>IFERROR(__xludf.DUMMYFUNCTION("""COMPUTED_VALUE"""),2.83053331E8)</f>
        <v>283053331</v>
      </c>
    </row>
    <row r="386">
      <c r="A386" s="2">
        <f>IFERROR(__xludf.DUMMYFUNCTION("""COMPUTED_VALUE"""),45854.66666666667)</f>
        <v>45854.66667</v>
      </c>
      <c r="B386" s="1">
        <f>IFERROR(__xludf.DUMMYFUNCTION("""COMPUTED_VALUE"""),1202.2)</f>
        <v>1202.2</v>
      </c>
      <c r="D386" s="2">
        <f>IFERROR(__xludf.DUMMYFUNCTION("""COMPUTED_VALUE"""),45854.66666666667)</f>
        <v>45854.66667</v>
      </c>
      <c r="E386" s="1">
        <f>IFERROR(__xludf.DUMMYFUNCTION("""COMPUTED_VALUE"""),1234.46)</f>
        <v>1234.46</v>
      </c>
      <c r="G386" s="2">
        <f>IFERROR(__xludf.DUMMYFUNCTION("""COMPUTED_VALUE"""),45854.66666666667)</f>
        <v>45854.66667</v>
      </c>
      <c r="H386" s="1">
        <f>IFERROR(__xludf.DUMMYFUNCTION("""COMPUTED_VALUE"""),1200.47)</f>
        <v>1200.47</v>
      </c>
      <c r="J386" s="2">
        <f>IFERROR(__xludf.DUMMYFUNCTION("""COMPUTED_VALUE"""),45854.66666666667)</f>
        <v>45854.66667</v>
      </c>
      <c r="K386" s="1">
        <f>IFERROR(__xludf.DUMMYFUNCTION("""COMPUTED_VALUE"""),1229.05)</f>
        <v>1229.05</v>
      </c>
      <c r="M386" s="2">
        <f>IFERROR(__xludf.DUMMYFUNCTION("""COMPUTED_VALUE"""),45854.66666666667)</f>
        <v>45854.66667</v>
      </c>
      <c r="N386" s="1">
        <f>IFERROR(__xludf.DUMMYFUNCTION("""COMPUTED_VALUE"""),3.53078428E8)</f>
        <v>353078428</v>
      </c>
    </row>
    <row r="387">
      <c r="A387" s="2">
        <f>IFERROR(__xludf.DUMMYFUNCTION("""COMPUTED_VALUE"""),45855.66666666667)</f>
        <v>45855.66667</v>
      </c>
      <c r="B387" s="1">
        <f>IFERROR(__xludf.DUMMYFUNCTION("""COMPUTED_VALUE"""),1234.2)</f>
        <v>1234.2</v>
      </c>
      <c r="D387" s="2">
        <f>IFERROR(__xludf.DUMMYFUNCTION("""COMPUTED_VALUE"""),45855.66666666667)</f>
        <v>45855.66667</v>
      </c>
      <c r="E387" s="1">
        <f>IFERROR(__xludf.DUMMYFUNCTION("""COMPUTED_VALUE"""),1239.34)</f>
        <v>1239.34</v>
      </c>
      <c r="G387" s="2">
        <f>IFERROR(__xludf.DUMMYFUNCTION("""COMPUTED_VALUE"""),45855.66666666667)</f>
        <v>45855.66667</v>
      </c>
      <c r="H387" s="1">
        <f>IFERROR(__xludf.DUMMYFUNCTION("""COMPUTED_VALUE"""),1215.83)</f>
        <v>1215.83</v>
      </c>
      <c r="J387" s="2">
        <f>IFERROR(__xludf.DUMMYFUNCTION("""COMPUTED_VALUE"""),45855.66666666667)</f>
        <v>45855.66667</v>
      </c>
      <c r="K387" s="1">
        <f>IFERROR(__xludf.DUMMYFUNCTION("""COMPUTED_VALUE"""),1223.37)</f>
        <v>1223.37</v>
      </c>
      <c r="M387" s="2">
        <f>IFERROR(__xludf.DUMMYFUNCTION("""COMPUTED_VALUE"""),45855.66666666667)</f>
        <v>45855.66667</v>
      </c>
      <c r="N387" s="1">
        <f>IFERROR(__xludf.DUMMYFUNCTION("""COMPUTED_VALUE"""),1.156824572E9)</f>
        <v>1156824572</v>
      </c>
    </row>
    <row r="388">
      <c r="A388" s="2">
        <f>IFERROR(__xludf.DUMMYFUNCTION("""COMPUTED_VALUE"""),45856.66666666667)</f>
        <v>45856.66667</v>
      </c>
      <c r="B388" s="1">
        <f>IFERROR(__xludf.DUMMYFUNCTION("""COMPUTED_VALUE"""),1230.77)</f>
        <v>1230.77</v>
      </c>
      <c r="D388" s="2">
        <f>IFERROR(__xludf.DUMMYFUNCTION("""COMPUTED_VALUE"""),45856.66666666667)</f>
        <v>45856.66667</v>
      </c>
      <c r="E388" s="1">
        <f>IFERROR(__xludf.DUMMYFUNCTION("""COMPUTED_VALUE"""),1259.32)</f>
        <v>1259.32</v>
      </c>
      <c r="G388" s="2">
        <f>IFERROR(__xludf.DUMMYFUNCTION("""COMPUTED_VALUE"""),45856.66666666667)</f>
        <v>45856.66667</v>
      </c>
      <c r="H388" s="1">
        <f>IFERROR(__xludf.DUMMYFUNCTION("""COMPUTED_VALUE"""),1230.77)</f>
        <v>1230.77</v>
      </c>
      <c r="J388" s="2">
        <f>IFERROR(__xludf.DUMMYFUNCTION("""COMPUTED_VALUE"""),45856.66666666667)</f>
        <v>45856.66667</v>
      </c>
      <c r="K388" s="1">
        <f>IFERROR(__xludf.DUMMYFUNCTION("""COMPUTED_VALUE"""),1255.44)</f>
        <v>1255.44</v>
      </c>
      <c r="M388" s="2">
        <f>IFERROR(__xludf.DUMMYFUNCTION("""COMPUTED_VALUE"""),45856.66666666667)</f>
        <v>45856.66667</v>
      </c>
      <c r="N388" s="1">
        <f>IFERROR(__xludf.DUMMYFUNCTION("""COMPUTED_VALUE"""),5.26549878E8)</f>
        <v>526549878</v>
      </c>
    </row>
    <row r="389">
      <c r="A389" s="2">
        <f>IFERROR(__xludf.DUMMYFUNCTION("""COMPUTED_VALUE"""),45859.66666666667)</f>
        <v>45859.66667</v>
      </c>
      <c r="B389" s="1">
        <f>IFERROR(__xludf.DUMMYFUNCTION("""COMPUTED_VALUE"""),1272.07)</f>
        <v>1272.07</v>
      </c>
      <c r="D389" s="2">
        <f>IFERROR(__xludf.DUMMYFUNCTION("""COMPUTED_VALUE"""),45859.66666666667)</f>
        <v>45859.66667</v>
      </c>
      <c r="E389" s="1">
        <f>IFERROR(__xludf.DUMMYFUNCTION("""COMPUTED_VALUE"""),1284.02)</f>
        <v>1284.02</v>
      </c>
      <c r="G389" s="2">
        <f>IFERROR(__xludf.DUMMYFUNCTION("""COMPUTED_VALUE"""),45859.66666666667)</f>
        <v>45859.66667</v>
      </c>
      <c r="H389" s="1">
        <f>IFERROR(__xludf.DUMMYFUNCTION("""COMPUTED_VALUE"""),1249.48)</f>
        <v>1249.48</v>
      </c>
      <c r="J389" s="2">
        <f>IFERROR(__xludf.DUMMYFUNCTION("""COMPUTED_VALUE"""),45859.66666666667)</f>
        <v>45859.66667</v>
      </c>
      <c r="K389" s="1">
        <f>IFERROR(__xludf.DUMMYFUNCTION("""COMPUTED_VALUE"""),1252.84)</f>
        <v>1252.84</v>
      </c>
      <c r="M389" s="2">
        <f>IFERROR(__xludf.DUMMYFUNCTION("""COMPUTED_VALUE"""),45859.66666666667)</f>
        <v>45859.66667</v>
      </c>
      <c r="N389" s="1">
        <f>IFERROR(__xludf.DUMMYFUNCTION("""COMPUTED_VALUE"""),4.4742142E8)</f>
        <v>447421420</v>
      </c>
    </row>
    <row r="390">
      <c r="A390" s="2">
        <f>IFERROR(__xludf.DUMMYFUNCTION("""COMPUTED_VALUE"""),45860.66666666667)</f>
        <v>45860.66667</v>
      </c>
      <c r="B390" s="1">
        <f>IFERROR(__xludf.DUMMYFUNCTION("""COMPUTED_VALUE"""),1255.83)</f>
        <v>1255.83</v>
      </c>
      <c r="D390" s="2">
        <f>IFERROR(__xludf.DUMMYFUNCTION("""COMPUTED_VALUE"""),45860.66666666667)</f>
        <v>45860.66667</v>
      </c>
      <c r="E390" s="1">
        <f>IFERROR(__xludf.DUMMYFUNCTION("""COMPUTED_VALUE"""),1272.88)</f>
        <v>1272.88</v>
      </c>
      <c r="G390" s="2">
        <f>IFERROR(__xludf.DUMMYFUNCTION("""COMPUTED_VALUE"""),45860.66666666667)</f>
        <v>45860.66667</v>
      </c>
      <c r="H390" s="1">
        <f>IFERROR(__xludf.DUMMYFUNCTION("""COMPUTED_VALUE"""),1226.76)</f>
        <v>1226.76</v>
      </c>
      <c r="J390" s="2">
        <f>IFERROR(__xludf.DUMMYFUNCTION("""COMPUTED_VALUE"""),45860.66666666667)</f>
        <v>45860.66667</v>
      </c>
      <c r="K390" s="1">
        <f>IFERROR(__xludf.DUMMYFUNCTION("""COMPUTED_VALUE"""),1262.16)</f>
        <v>1262.16</v>
      </c>
      <c r="M390" s="2">
        <f>IFERROR(__xludf.DUMMYFUNCTION("""COMPUTED_VALUE"""),45860.66666666667)</f>
        <v>45860.66667</v>
      </c>
      <c r="N390" s="1">
        <f>IFERROR(__xludf.DUMMYFUNCTION("""COMPUTED_VALUE"""),5.12216617E8)</f>
        <v>512216617</v>
      </c>
    </row>
    <row r="391">
      <c r="A391" s="2">
        <f>IFERROR(__xludf.DUMMYFUNCTION("""COMPUTED_VALUE"""),45861.66666666667)</f>
        <v>45861.66667</v>
      </c>
      <c r="B391" s="1">
        <f>IFERROR(__xludf.DUMMYFUNCTION("""COMPUTED_VALUE"""),1260.97)</f>
        <v>1260.97</v>
      </c>
      <c r="D391" s="2">
        <f>IFERROR(__xludf.DUMMYFUNCTION("""COMPUTED_VALUE"""),45861.66666666667)</f>
        <v>45861.66667</v>
      </c>
      <c r="E391" s="1">
        <f>IFERROR(__xludf.DUMMYFUNCTION("""COMPUTED_VALUE"""),1278.81)</f>
        <v>1278.81</v>
      </c>
      <c r="G391" s="2">
        <f>IFERROR(__xludf.DUMMYFUNCTION("""COMPUTED_VALUE"""),45861.66666666667)</f>
        <v>45861.66667</v>
      </c>
      <c r="H391" s="1">
        <f>IFERROR(__xludf.DUMMYFUNCTION("""COMPUTED_VALUE"""),1256.98)</f>
        <v>1256.98</v>
      </c>
      <c r="J391" s="2">
        <f>IFERROR(__xludf.DUMMYFUNCTION("""COMPUTED_VALUE"""),45861.66666666667)</f>
        <v>45861.66667</v>
      </c>
      <c r="K391" s="1">
        <f>IFERROR(__xludf.DUMMYFUNCTION("""COMPUTED_VALUE"""),1270.7)</f>
        <v>1270.7</v>
      </c>
      <c r="M391" s="2">
        <f>IFERROR(__xludf.DUMMYFUNCTION("""COMPUTED_VALUE"""),45861.66666666667)</f>
        <v>45861.66667</v>
      </c>
      <c r="N391" s="1">
        <f>IFERROR(__xludf.DUMMYFUNCTION("""COMPUTED_VALUE"""),4.26059339E8)</f>
        <v>426059339</v>
      </c>
    </row>
    <row r="392">
      <c r="A392" s="2">
        <f>IFERROR(__xludf.DUMMYFUNCTION("""COMPUTED_VALUE"""),45862.66666666667)</f>
        <v>45862.66667</v>
      </c>
      <c r="B392" s="1">
        <f>IFERROR(__xludf.DUMMYFUNCTION("""COMPUTED_VALUE"""),1197.08)</f>
        <v>1197.08</v>
      </c>
      <c r="D392" s="2">
        <f>IFERROR(__xludf.DUMMYFUNCTION("""COMPUTED_VALUE"""),45862.66666666667)</f>
        <v>45862.66667</v>
      </c>
      <c r="E392" s="1">
        <f>IFERROR(__xludf.DUMMYFUNCTION("""COMPUTED_VALUE"""),1197.08)</f>
        <v>1197.08</v>
      </c>
      <c r="G392" s="2">
        <f>IFERROR(__xludf.DUMMYFUNCTION("""COMPUTED_VALUE"""),45862.66666666667)</f>
        <v>45862.66667</v>
      </c>
      <c r="H392" s="1">
        <f>IFERROR(__xludf.DUMMYFUNCTION("""COMPUTED_VALUE"""),1165.5)</f>
        <v>1165.5</v>
      </c>
      <c r="J392" s="2">
        <f>IFERROR(__xludf.DUMMYFUNCTION("""COMPUTED_VALUE"""),45862.66666666667)</f>
        <v>45862.66667</v>
      </c>
      <c r="K392" s="1">
        <f>IFERROR(__xludf.DUMMYFUNCTION("""COMPUTED_VALUE"""),1180.55)</f>
        <v>1180.55</v>
      </c>
      <c r="M392" s="2">
        <f>IFERROR(__xludf.DUMMYFUNCTION("""COMPUTED_VALUE"""),45862.66666666667)</f>
        <v>45862.66667</v>
      </c>
      <c r="N392" s="1">
        <f>IFERROR(__xludf.DUMMYFUNCTION("""COMPUTED_VALUE"""),3.97175426E8)</f>
        <v>397175426</v>
      </c>
    </row>
    <row r="393">
      <c r="A393" s="2">
        <f>IFERROR(__xludf.DUMMYFUNCTION("""COMPUTED_VALUE"""),45863.66666666667)</f>
        <v>45863.66667</v>
      </c>
      <c r="B393" s="1">
        <f>IFERROR(__xludf.DUMMYFUNCTION("""COMPUTED_VALUE"""),1193.0)</f>
        <v>1193</v>
      </c>
      <c r="D393" s="2">
        <f>IFERROR(__xludf.DUMMYFUNCTION("""COMPUTED_VALUE"""),45863.66666666667)</f>
        <v>45863.66667</v>
      </c>
      <c r="E393" s="1">
        <f>IFERROR(__xludf.DUMMYFUNCTION("""COMPUTED_VALUE"""),1239.5)</f>
        <v>1239.5</v>
      </c>
      <c r="G393" s="2">
        <f>IFERROR(__xludf.DUMMYFUNCTION("""COMPUTED_VALUE"""),45863.66666666667)</f>
        <v>45863.66667</v>
      </c>
      <c r="H393" s="1">
        <f>IFERROR(__xludf.DUMMYFUNCTION("""COMPUTED_VALUE"""),1191.88)</f>
        <v>1191.88</v>
      </c>
      <c r="J393" s="2">
        <f>IFERROR(__xludf.DUMMYFUNCTION("""COMPUTED_VALUE"""),45863.66666666667)</f>
        <v>45863.66667</v>
      </c>
      <c r="K393" s="1">
        <f>IFERROR(__xludf.DUMMYFUNCTION("""COMPUTED_VALUE"""),1217.93)</f>
        <v>1217.93</v>
      </c>
      <c r="M393" s="2">
        <f>IFERROR(__xludf.DUMMYFUNCTION("""COMPUTED_VALUE"""),45863.66666666667)</f>
        <v>45863.66667</v>
      </c>
      <c r="N393" s="1">
        <f>IFERROR(__xludf.DUMMYFUNCTION("""COMPUTED_VALUE"""),3.63366006E8)</f>
        <v>363366006</v>
      </c>
    </row>
    <row r="394">
      <c r="A394" s="2">
        <f>IFERROR(__xludf.DUMMYFUNCTION("""COMPUTED_VALUE"""),45866.66666666667)</f>
        <v>45866.66667</v>
      </c>
      <c r="B394" s="1">
        <f>IFERROR(__xludf.DUMMYFUNCTION("""COMPUTED_VALUE"""),1222.88)</f>
        <v>1222.88</v>
      </c>
      <c r="D394" s="2">
        <f>IFERROR(__xludf.DUMMYFUNCTION("""COMPUTED_VALUE"""),45866.66666666667)</f>
        <v>45866.66667</v>
      </c>
      <c r="E394" s="1">
        <f>IFERROR(__xludf.DUMMYFUNCTION("""COMPUTED_VALUE"""),1263.85)</f>
        <v>1263.85</v>
      </c>
      <c r="G394" s="2">
        <f>IFERROR(__xludf.DUMMYFUNCTION("""COMPUTED_VALUE"""),45866.66666666667)</f>
        <v>45866.66667</v>
      </c>
      <c r="H394" s="1">
        <f>IFERROR(__xludf.DUMMYFUNCTION("""COMPUTED_VALUE"""),1216.44)</f>
        <v>1216.44</v>
      </c>
      <c r="J394" s="2">
        <f>IFERROR(__xludf.DUMMYFUNCTION("""COMPUTED_VALUE"""),45866.66666666667)</f>
        <v>45866.66667</v>
      </c>
      <c r="K394" s="1">
        <f>IFERROR(__xludf.DUMMYFUNCTION("""COMPUTED_VALUE"""),1246.68)</f>
        <v>1246.68</v>
      </c>
      <c r="M394" s="2">
        <f>IFERROR(__xludf.DUMMYFUNCTION("""COMPUTED_VALUE"""),45866.66666666667)</f>
        <v>45866.66667</v>
      </c>
      <c r="N394" s="1">
        <f>IFERROR(__xludf.DUMMYFUNCTION("""COMPUTED_VALUE"""),2.93062716E8)</f>
        <v>293062716</v>
      </c>
    </row>
    <row r="395">
      <c r="A395" s="2">
        <f>IFERROR(__xludf.DUMMYFUNCTION("""COMPUTED_VALUE"""),45867.66666666667)</f>
        <v>45867.66667</v>
      </c>
      <c r="B395" s="1">
        <f>IFERROR(__xludf.DUMMYFUNCTION("""COMPUTED_VALUE"""),1247.94)</f>
        <v>1247.94</v>
      </c>
      <c r="D395" s="2">
        <f>IFERROR(__xludf.DUMMYFUNCTION("""COMPUTED_VALUE"""),45867.66666666667)</f>
        <v>45867.66667</v>
      </c>
      <c r="E395" s="1">
        <f>IFERROR(__xludf.DUMMYFUNCTION("""COMPUTED_VALUE"""),1248.87)</f>
        <v>1248.87</v>
      </c>
      <c r="G395" s="2">
        <f>IFERROR(__xludf.DUMMYFUNCTION("""COMPUTED_VALUE"""),45867.66666666667)</f>
        <v>45867.66667</v>
      </c>
      <c r="H395" s="1">
        <f>IFERROR(__xludf.DUMMYFUNCTION("""COMPUTED_VALUE"""),1220.24)</f>
        <v>1220.24</v>
      </c>
      <c r="J395" s="2">
        <f>IFERROR(__xludf.DUMMYFUNCTION("""COMPUTED_VALUE"""),45867.66666666667)</f>
        <v>45867.66667</v>
      </c>
      <c r="K395" s="1">
        <f>IFERROR(__xludf.DUMMYFUNCTION("""COMPUTED_VALUE"""),1228.2)</f>
        <v>1228.2</v>
      </c>
      <c r="M395" s="2">
        <f>IFERROR(__xludf.DUMMYFUNCTION("""COMPUTED_VALUE"""),45867.66666666667)</f>
        <v>45867.66667</v>
      </c>
      <c r="N395" s="1">
        <f>IFERROR(__xludf.DUMMYFUNCTION("""COMPUTED_VALUE"""),3.34738637E8)</f>
        <v>334738637</v>
      </c>
    </row>
    <row r="396">
      <c r="A396" s="2">
        <f>IFERROR(__xludf.DUMMYFUNCTION("""COMPUTED_VALUE"""),45868.66666666667)</f>
        <v>45868.66667</v>
      </c>
      <c r="B396" s="1">
        <f>IFERROR(__xludf.DUMMYFUNCTION("""COMPUTED_VALUE"""),1233.32)</f>
        <v>1233.32</v>
      </c>
      <c r="D396" s="2">
        <f>IFERROR(__xludf.DUMMYFUNCTION("""COMPUTED_VALUE"""),45868.66666666667)</f>
        <v>45868.66667</v>
      </c>
      <c r="E396" s="1">
        <f>IFERROR(__xludf.DUMMYFUNCTION("""COMPUTED_VALUE"""),1238.67)</f>
        <v>1238.67</v>
      </c>
      <c r="G396" s="2">
        <f>IFERROR(__xludf.DUMMYFUNCTION("""COMPUTED_VALUE"""),45868.66666666667)</f>
        <v>45868.66667</v>
      </c>
      <c r="H396" s="1">
        <f>IFERROR(__xludf.DUMMYFUNCTION("""COMPUTED_VALUE"""),1195.33)</f>
        <v>1195.33</v>
      </c>
      <c r="J396" s="2">
        <f>IFERROR(__xludf.DUMMYFUNCTION("""COMPUTED_VALUE"""),45868.66666666667)</f>
        <v>45868.66667</v>
      </c>
      <c r="K396" s="1">
        <f>IFERROR(__xludf.DUMMYFUNCTION("""COMPUTED_VALUE"""),1219.2)</f>
        <v>1219.2</v>
      </c>
      <c r="M396" s="2">
        <f>IFERROR(__xludf.DUMMYFUNCTION("""COMPUTED_VALUE"""),45868.66666666667)</f>
        <v>45868.66667</v>
      </c>
      <c r="N396" s="1">
        <f>IFERROR(__xludf.DUMMYFUNCTION("""COMPUTED_VALUE"""),3.54455979E8)</f>
        <v>354455979</v>
      </c>
    </row>
    <row r="397">
      <c r="A397" s="2">
        <f>IFERROR(__xludf.DUMMYFUNCTION("""COMPUTED_VALUE"""),45869.66666666667)</f>
        <v>45869.66667</v>
      </c>
      <c r="B397" s="1">
        <f>IFERROR(__xludf.DUMMYFUNCTION("""COMPUTED_VALUE"""),1219.9)</f>
        <v>1219.9</v>
      </c>
      <c r="D397" s="2">
        <f>IFERROR(__xludf.DUMMYFUNCTION("""COMPUTED_VALUE"""),45869.66666666667)</f>
        <v>45869.66667</v>
      </c>
      <c r="E397" s="1">
        <f>IFERROR(__xludf.DUMMYFUNCTION("""COMPUTED_VALUE"""),1228.6)</f>
        <v>1228.6</v>
      </c>
      <c r="G397" s="2">
        <f>IFERROR(__xludf.DUMMYFUNCTION("""COMPUTED_VALUE"""),45869.66666666667)</f>
        <v>45869.66667</v>
      </c>
      <c r="H397" s="1">
        <f>IFERROR(__xludf.DUMMYFUNCTION("""COMPUTED_VALUE"""),1179.07)</f>
        <v>1179.07</v>
      </c>
      <c r="J397" s="2">
        <f>IFERROR(__xludf.DUMMYFUNCTION("""COMPUTED_VALUE"""),45869.66666666667)</f>
        <v>45869.66667</v>
      </c>
      <c r="K397" s="1">
        <f>IFERROR(__xludf.DUMMYFUNCTION("""COMPUTED_VALUE"""),1186.95)</f>
        <v>1186.95</v>
      </c>
      <c r="M397" s="2">
        <f>IFERROR(__xludf.DUMMYFUNCTION("""COMPUTED_VALUE"""),45869.66666666667)</f>
        <v>45869.66667</v>
      </c>
      <c r="N397" s="1">
        <f>IFERROR(__xludf.DUMMYFUNCTION("""COMPUTED_VALUE"""),3.30497132E8)</f>
        <v>330497132</v>
      </c>
    </row>
    <row r="398">
      <c r="A398" s="2">
        <f>IFERROR(__xludf.DUMMYFUNCTION("""COMPUTED_VALUE"""),45870.66666666667)</f>
        <v>45870.66667</v>
      </c>
      <c r="B398" s="1">
        <f>IFERROR(__xludf.DUMMYFUNCTION("""COMPUTED_VALUE"""),1178.49)</f>
        <v>1178.49</v>
      </c>
      <c r="D398" s="2">
        <f>IFERROR(__xludf.DUMMYFUNCTION("""COMPUTED_VALUE"""),45870.66666666667)</f>
        <v>45870.66667</v>
      </c>
      <c r="E398" s="1">
        <f>IFERROR(__xludf.DUMMYFUNCTION("""COMPUTED_VALUE"""),1187.52)</f>
        <v>1187.52</v>
      </c>
      <c r="G398" s="2">
        <f>IFERROR(__xludf.DUMMYFUNCTION("""COMPUTED_VALUE"""),45870.66666666667)</f>
        <v>45870.66667</v>
      </c>
      <c r="H398" s="1">
        <f>IFERROR(__xludf.DUMMYFUNCTION("""COMPUTED_VALUE"""),1148.94)</f>
        <v>1148.94</v>
      </c>
      <c r="J398" s="2">
        <f>IFERROR(__xludf.DUMMYFUNCTION("""COMPUTED_VALUE"""),45870.66666666667)</f>
        <v>45870.66667</v>
      </c>
      <c r="K398" s="1">
        <f>IFERROR(__xludf.DUMMYFUNCTION("""COMPUTED_VALUE"""),1165.49)</f>
        <v>1165.49</v>
      </c>
      <c r="M398" s="2">
        <f>IFERROR(__xludf.DUMMYFUNCTION("""COMPUTED_VALUE"""),45870.66666666667)</f>
        <v>45870.66667</v>
      </c>
      <c r="N398" s="1">
        <f>IFERROR(__xludf.DUMMYFUNCTION("""COMPUTED_VALUE"""),3.26005024E8)</f>
        <v>326005024</v>
      </c>
    </row>
    <row r="399">
      <c r="A399" s="2">
        <f>IFERROR(__xludf.DUMMYFUNCTION("""COMPUTED_VALUE"""),45873.66666666667)</f>
        <v>45873.66667</v>
      </c>
      <c r="B399" s="1">
        <f>IFERROR(__xludf.DUMMYFUNCTION("""COMPUTED_VALUE"""),1185.64)</f>
        <v>1185.64</v>
      </c>
      <c r="D399" s="2">
        <f>IFERROR(__xludf.DUMMYFUNCTION("""COMPUTED_VALUE"""),45873.66666666667)</f>
        <v>45873.66667</v>
      </c>
      <c r="E399" s="1">
        <f>IFERROR(__xludf.DUMMYFUNCTION("""COMPUTED_VALUE"""),1197.12)</f>
        <v>1197.12</v>
      </c>
      <c r="G399" s="2">
        <f>IFERROR(__xludf.DUMMYFUNCTION("""COMPUTED_VALUE"""),45873.66666666667)</f>
        <v>45873.66667</v>
      </c>
      <c r="H399" s="1">
        <f>IFERROR(__xludf.DUMMYFUNCTION("""COMPUTED_VALUE"""),1168.75)</f>
        <v>1168.75</v>
      </c>
      <c r="J399" s="2">
        <f>IFERROR(__xludf.DUMMYFUNCTION("""COMPUTED_VALUE"""),45873.66666666667)</f>
        <v>45873.66667</v>
      </c>
      <c r="K399" s="1">
        <f>IFERROR(__xludf.DUMMYFUNCTION("""COMPUTED_VALUE"""),1188.12)</f>
        <v>1188.12</v>
      </c>
      <c r="M399" s="2">
        <f>IFERROR(__xludf.DUMMYFUNCTION("""COMPUTED_VALUE"""),45873.66666666667)</f>
        <v>45873.66667</v>
      </c>
      <c r="N399" s="1">
        <f>IFERROR(__xludf.DUMMYFUNCTION("""COMPUTED_VALUE"""),2.75874308E8)</f>
        <v>275874308</v>
      </c>
    </row>
    <row r="400">
      <c r="A400" s="2">
        <f>IFERROR(__xludf.DUMMYFUNCTION("""COMPUTED_VALUE"""),45874.66666666667)</f>
        <v>45874.66667</v>
      </c>
      <c r="B400" s="1">
        <f>IFERROR(__xludf.DUMMYFUNCTION("""COMPUTED_VALUE"""),1189.29)</f>
        <v>1189.29</v>
      </c>
      <c r="D400" s="2">
        <f>IFERROR(__xludf.DUMMYFUNCTION("""COMPUTED_VALUE"""),45874.66666666667)</f>
        <v>45874.66667</v>
      </c>
      <c r="E400" s="1">
        <f>IFERROR(__xludf.DUMMYFUNCTION("""COMPUTED_VALUE"""),1199.18)</f>
        <v>1199.18</v>
      </c>
      <c r="G400" s="2">
        <f>IFERROR(__xludf.DUMMYFUNCTION("""COMPUTED_VALUE"""),45874.66666666667)</f>
        <v>45874.66667</v>
      </c>
      <c r="H400" s="1">
        <f>IFERROR(__xludf.DUMMYFUNCTION("""COMPUTED_VALUE"""),1175.11)</f>
        <v>1175.11</v>
      </c>
      <c r="J400" s="2">
        <f>IFERROR(__xludf.DUMMYFUNCTION("""COMPUTED_VALUE"""),45874.66666666667)</f>
        <v>45874.66667</v>
      </c>
      <c r="K400" s="1">
        <f>IFERROR(__xludf.DUMMYFUNCTION("""COMPUTED_VALUE"""),1187.0)</f>
        <v>1187</v>
      </c>
      <c r="M400" s="2">
        <f>IFERROR(__xludf.DUMMYFUNCTION("""COMPUTED_VALUE"""),45874.66666666667)</f>
        <v>45874.66667</v>
      </c>
      <c r="N400" s="1">
        <f>IFERROR(__xludf.DUMMYFUNCTION("""COMPUTED_VALUE"""),2.97920556E8)</f>
        <v>297920556</v>
      </c>
    </row>
    <row r="401">
      <c r="A401" s="2">
        <f>IFERROR(__xludf.DUMMYFUNCTION("""COMPUTED_VALUE"""),45875.66666666667)</f>
        <v>45875.66667</v>
      </c>
      <c r="B401" s="1">
        <f>IFERROR(__xludf.DUMMYFUNCTION("""COMPUTED_VALUE"""),1185.24)</f>
        <v>1185.24</v>
      </c>
      <c r="D401" s="2">
        <f>IFERROR(__xludf.DUMMYFUNCTION("""COMPUTED_VALUE"""),45875.66666666667)</f>
        <v>45875.66667</v>
      </c>
      <c r="E401" s="1">
        <f>IFERROR(__xludf.DUMMYFUNCTION("""COMPUTED_VALUE"""),1225.01)</f>
        <v>1225.01</v>
      </c>
      <c r="G401" s="2">
        <f>IFERROR(__xludf.DUMMYFUNCTION("""COMPUTED_VALUE"""),45875.66666666667)</f>
        <v>45875.66667</v>
      </c>
      <c r="H401" s="1">
        <f>IFERROR(__xludf.DUMMYFUNCTION("""COMPUTED_VALUE"""),1182.63)</f>
        <v>1182.63</v>
      </c>
      <c r="J401" s="2">
        <f>IFERROR(__xludf.DUMMYFUNCTION("""COMPUTED_VALUE"""),45875.66666666667)</f>
        <v>45875.66667</v>
      </c>
      <c r="K401" s="1">
        <f>IFERROR(__xludf.DUMMYFUNCTION("""COMPUTED_VALUE"""),1222.92)</f>
        <v>1222.92</v>
      </c>
      <c r="M401" s="2">
        <f>IFERROR(__xludf.DUMMYFUNCTION("""COMPUTED_VALUE"""),45875.66666666667)</f>
        <v>45875.66667</v>
      </c>
      <c r="N401" s="1">
        <f>IFERROR(__xludf.DUMMYFUNCTION("""COMPUTED_VALUE"""),3.61920596E8)</f>
        <v>361920596</v>
      </c>
    </row>
    <row r="402">
      <c r="A402" s="2">
        <f>IFERROR(__xludf.DUMMYFUNCTION("""COMPUTED_VALUE"""),45876.66666666667)</f>
        <v>45876.66667</v>
      </c>
      <c r="B402" s="1">
        <f>IFERROR(__xludf.DUMMYFUNCTION("""COMPUTED_VALUE"""),1223.46)</f>
        <v>1223.46</v>
      </c>
      <c r="D402" s="2">
        <f>IFERROR(__xludf.DUMMYFUNCTION("""COMPUTED_VALUE"""),45876.66666666667)</f>
        <v>45876.66667</v>
      </c>
      <c r="E402" s="1">
        <f>IFERROR(__xludf.DUMMYFUNCTION("""COMPUTED_VALUE"""),1232.87)</f>
        <v>1232.87</v>
      </c>
      <c r="G402" s="2">
        <f>IFERROR(__xludf.DUMMYFUNCTION("""COMPUTED_VALUE"""),45876.66666666667)</f>
        <v>45876.66667</v>
      </c>
      <c r="H402" s="1">
        <f>IFERROR(__xludf.DUMMYFUNCTION("""COMPUTED_VALUE"""),1211.48)</f>
        <v>1211.48</v>
      </c>
      <c r="J402" s="2">
        <f>IFERROR(__xludf.DUMMYFUNCTION("""COMPUTED_VALUE"""),45876.66666666667)</f>
        <v>45876.66667</v>
      </c>
      <c r="K402" s="1">
        <f>IFERROR(__xludf.DUMMYFUNCTION("""COMPUTED_VALUE"""),1232.0)</f>
        <v>1232</v>
      </c>
      <c r="M402" s="2">
        <f>IFERROR(__xludf.DUMMYFUNCTION("""COMPUTED_VALUE"""),45876.66666666667)</f>
        <v>45876.66667</v>
      </c>
      <c r="N402" s="1">
        <f>IFERROR(__xludf.DUMMYFUNCTION("""COMPUTED_VALUE"""),2.52020379E8)</f>
        <v>252020379</v>
      </c>
    </row>
    <row r="403">
      <c r="A403" s="2">
        <f>IFERROR(__xludf.DUMMYFUNCTION("""COMPUTED_VALUE"""),45877.66666666667)</f>
        <v>45877.66667</v>
      </c>
      <c r="B403" s="1">
        <f>IFERROR(__xludf.DUMMYFUNCTION("""COMPUTED_VALUE"""),1230.29)</f>
        <v>1230.29</v>
      </c>
      <c r="D403" s="2">
        <f>IFERROR(__xludf.DUMMYFUNCTION("""COMPUTED_VALUE"""),45877.66666666667)</f>
        <v>45877.66667</v>
      </c>
      <c r="E403" s="1">
        <f>IFERROR(__xludf.DUMMYFUNCTION("""COMPUTED_VALUE"""),1273.23)</f>
        <v>1273.23</v>
      </c>
      <c r="G403" s="2">
        <f>IFERROR(__xludf.DUMMYFUNCTION("""COMPUTED_VALUE"""),45877.66666666667)</f>
        <v>45877.66667</v>
      </c>
      <c r="H403" s="1">
        <f>IFERROR(__xludf.DUMMYFUNCTION("""COMPUTED_VALUE"""),1230.14)</f>
        <v>1230.14</v>
      </c>
      <c r="J403" s="2">
        <f>IFERROR(__xludf.DUMMYFUNCTION("""COMPUTED_VALUE"""),45877.66666666667)</f>
        <v>45877.66667</v>
      </c>
      <c r="K403" s="1">
        <f>IFERROR(__xludf.DUMMYFUNCTION("""COMPUTED_VALUE"""),1256.11)</f>
        <v>1256.11</v>
      </c>
      <c r="M403" s="2">
        <f>IFERROR(__xludf.DUMMYFUNCTION("""COMPUTED_VALUE"""),45877.66666666667)</f>
        <v>45877.66667</v>
      </c>
      <c r="N403" s="1">
        <f>IFERROR(__xludf.DUMMYFUNCTION("""COMPUTED_VALUE"""),2.57870443E8)</f>
        <v>257870443</v>
      </c>
    </row>
    <row r="404">
      <c r="A404" s="2">
        <f>IFERROR(__xludf.DUMMYFUNCTION("""COMPUTED_VALUE"""),45880.66666666667)</f>
        <v>45880.66667</v>
      </c>
      <c r="B404" s="1">
        <f>IFERROR(__xludf.DUMMYFUNCTION("""COMPUTED_VALUE"""),1272.94)</f>
        <v>1272.94</v>
      </c>
      <c r="D404" s="2">
        <f>IFERROR(__xludf.DUMMYFUNCTION("""COMPUTED_VALUE"""),45880.66666666667)</f>
        <v>45880.66667</v>
      </c>
      <c r="E404" s="1">
        <f>IFERROR(__xludf.DUMMYFUNCTION("""COMPUTED_VALUE"""),1310.75)</f>
        <v>1310.75</v>
      </c>
      <c r="G404" s="2">
        <f>IFERROR(__xludf.DUMMYFUNCTION("""COMPUTED_VALUE"""),45880.66666666667)</f>
        <v>45880.66667</v>
      </c>
      <c r="H404" s="1">
        <f>IFERROR(__xludf.DUMMYFUNCTION("""COMPUTED_VALUE"""),1272.9)</f>
        <v>1272.9</v>
      </c>
      <c r="J404" s="2">
        <f>IFERROR(__xludf.DUMMYFUNCTION("""COMPUTED_VALUE"""),45880.66666666667)</f>
        <v>45880.66667</v>
      </c>
      <c r="K404" s="1">
        <f>IFERROR(__xludf.DUMMYFUNCTION("""COMPUTED_VALUE"""),1285.97)</f>
        <v>1285.97</v>
      </c>
      <c r="M404" s="2">
        <f>IFERROR(__xludf.DUMMYFUNCTION("""COMPUTED_VALUE"""),45880.66666666667)</f>
        <v>45880.66667</v>
      </c>
      <c r="N404" s="1">
        <f>IFERROR(__xludf.DUMMYFUNCTION("""COMPUTED_VALUE"""),3.68020797E8)</f>
        <v>368020797</v>
      </c>
    </row>
    <row r="405">
      <c r="A405" s="2">
        <f>IFERROR(__xludf.DUMMYFUNCTION("""COMPUTED_VALUE"""),45881.66666666667)</f>
        <v>45881.66667</v>
      </c>
      <c r="B405" s="1">
        <f>IFERROR(__xludf.DUMMYFUNCTION("""COMPUTED_VALUE"""),1305.98)</f>
        <v>1305.98</v>
      </c>
      <c r="D405" s="2">
        <f>IFERROR(__xludf.DUMMYFUNCTION("""COMPUTED_VALUE"""),45881.66666666667)</f>
        <v>45881.66667</v>
      </c>
      <c r="E405" s="1">
        <f>IFERROR(__xludf.DUMMYFUNCTION("""COMPUTED_VALUE"""),1305.98)</f>
        <v>1305.98</v>
      </c>
      <c r="G405" s="2">
        <f>IFERROR(__xludf.DUMMYFUNCTION("""COMPUTED_VALUE"""),45881.66666666667)</f>
        <v>45881.66667</v>
      </c>
      <c r="H405" s="1">
        <f>IFERROR(__xludf.DUMMYFUNCTION("""COMPUTED_VALUE"""),1269.94)</f>
        <v>1269.94</v>
      </c>
      <c r="J405" s="2">
        <f>IFERROR(__xludf.DUMMYFUNCTION("""COMPUTED_VALUE"""),45881.66666666667)</f>
        <v>45881.66667</v>
      </c>
      <c r="K405" s="1">
        <f>IFERROR(__xludf.DUMMYFUNCTION("""COMPUTED_VALUE"""),1295.74)</f>
        <v>1295.74</v>
      </c>
      <c r="M405" s="2">
        <f>IFERROR(__xludf.DUMMYFUNCTION("""COMPUTED_VALUE"""),45881.66666666667)</f>
        <v>45881.66667</v>
      </c>
      <c r="N405" s="1">
        <f>IFERROR(__xludf.DUMMYFUNCTION("""COMPUTED_VALUE"""),2.77597481E8)</f>
        <v>277597481</v>
      </c>
    </row>
    <row r="406">
      <c r="A406" s="2">
        <f>IFERROR(__xludf.DUMMYFUNCTION("""COMPUTED_VALUE"""),45882.66666666667)</f>
        <v>45882.66667</v>
      </c>
      <c r="B406" s="1">
        <f>IFERROR(__xludf.DUMMYFUNCTION("""COMPUTED_VALUE"""),1299.11)</f>
        <v>1299.11</v>
      </c>
      <c r="D406" s="2">
        <f>IFERROR(__xludf.DUMMYFUNCTION("""COMPUTED_VALUE"""),45882.66666666667)</f>
        <v>45882.66667</v>
      </c>
      <c r="E406" s="1">
        <f>IFERROR(__xludf.DUMMYFUNCTION("""COMPUTED_VALUE"""),1322.57)</f>
        <v>1322.57</v>
      </c>
      <c r="G406" s="2">
        <f>IFERROR(__xludf.DUMMYFUNCTION("""COMPUTED_VALUE"""),45882.66666666667)</f>
        <v>45882.66667</v>
      </c>
      <c r="H406" s="1">
        <f>IFERROR(__xludf.DUMMYFUNCTION("""COMPUTED_VALUE"""),1292.3)</f>
        <v>1292.3</v>
      </c>
      <c r="J406" s="2">
        <f>IFERROR(__xludf.DUMMYFUNCTION("""COMPUTED_VALUE"""),45882.66666666667)</f>
        <v>45882.66667</v>
      </c>
      <c r="K406" s="1">
        <f>IFERROR(__xludf.DUMMYFUNCTION("""COMPUTED_VALUE"""),1296.85)</f>
        <v>1296.85</v>
      </c>
      <c r="M406" s="2">
        <f>IFERROR(__xludf.DUMMYFUNCTION("""COMPUTED_VALUE"""),45882.66666666667)</f>
        <v>45882.66667</v>
      </c>
      <c r="N406" s="1">
        <f>IFERROR(__xludf.DUMMYFUNCTION("""COMPUTED_VALUE"""),2.52709627E8)</f>
        <v>252709627</v>
      </c>
    </row>
    <row r="407">
      <c r="A407" s="2">
        <f>IFERROR(__xludf.DUMMYFUNCTION("""COMPUTED_VALUE"""),45883.66666666667)</f>
        <v>45883.66667</v>
      </c>
      <c r="B407" s="1">
        <f>IFERROR(__xludf.DUMMYFUNCTION("""COMPUTED_VALUE"""),1282.74)</f>
        <v>1282.74</v>
      </c>
      <c r="D407" s="2">
        <f>IFERROR(__xludf.DUMMYFUNCTION("""COMPUTED_VALUE"""),45883.66666666667)</f>
        <v>45883.66667</v>
      </c>
      <c r="E407" s="1">
        <f>IFERROR(__xludf.DUMMYFUNCTION("""COMPUTED_VALUE"""),1298.29)</f>
        <v>1298.29</v>
      </c>
      <c r="G407" s="2">
        <f>IFERROR(__xludf.DUMMYFUNCTION("""COMPUTED_VALUE"""),45883.66666666667)</f>
        <v>45883.66667</v>
      </c>
      <c r="H407" s="1">
        <f>IFERROR(__xludf.DUMMYFUNCTION("""COMPUTED_VALUE"""),1266.48)</f>
        <v>1266.48</v>
      </c>
      <c r="J407" s="2">
        <f>IFERROR(__xludf.DUMMYFUNCTION("""COMPUTED_VALUE"""),45883.66666666667)</f>
        <v>45883.66667</v>
      </c>
      <c r="K407" s="1">
        <f>IFERROR(__xludf.DUMMYFUNCTION("""COMPUTED_VALUE"""),1285.02)</f>
        <v>1285.02</v>
      </c>
      <c r="M407" s="2">
        <f>IFERROR(__xludf.DUMMYFUNCTION("""COMPUTED_VALUE"""),45883.66666666667)</f>
        <v>45883.66667</v>
      </c>
      <c r="N407" s="1">
        <f>IFERROR(__xludf.DUMMYFUNCTION("""COMPUTED_VALUE"""),2.28229154E8)</f>
        <v>228229154</v>
      </c>
    </row>
    <row r="408">
      <c r="A408" s="2">
        <f>IFERROR(__xludf.DUMMYFUNCTION("""COMPUTED_VALUE"""),45884.66666666667)</f>
        <v>45884.66667</v>
      </c>
      <c r="B408" s="1">
        <f>IFERROR(__xludf.DUMMYFUNCTION("""COMPUTED_VALUE"""),1291.94)</f>
        <v>1291.94</v>
      </c>
      <c r="D408" s="2">
        <f>IFERROR(__xludf.DUMMYFUNCTION("""COMPUTED_VALUE"""),45884.66666666667)</f>
        <v>45884.66667</v>
      </c>
      <c r="E408" s="1">
        <f>IFERROR(__xludf.DUMMYFUNCTION("""COMPUTED_VALUE"""),1297.29)</f>
        <v>1297.29</v>
      </c>
      <c r="G408" s="2">
        <f>IFERROR(__xludf.DUMMYFUNCTION("""COMPUTED_VALUE"""),45884.66666666667)</f>
        <v>45884.66667</v>
      </c>
      <c r="H408" s="1">
        <f>IFERROR(__xludf.DUMMYFUNCTION("""COMPUTED_VALUE"""),1258.07)</f>
        <v>1258.07</v>
      </c>
      <c r="J408" s="2">
        <f>IFERROR(__xludf.DUMMYFUNCTION("""COMPUTED_VALUE"""),45884.66666666667)</f>
        <v>45884.66667</v>
      </c>
      <c r="K408" s="1">
        <f>IFERROR(__xludf.DUMMYFUNCTION("""COMPUTED_VALUE"""),1268.65)</f>
        <v>1268.65</v>
      </c>
      <c r="M408" s="2">
        <f>IFERROR(__xludf.DUMMYFUNCTION("""COMPUTED_VALUE"""),45884.66666666667)</f>
        <v>45884.66667</v>
      </c>
      <c r="N408" s="1">
        <f>IFERROR(__xludf.DUMMYFUNCTION("""COMPUTED_VALUE"""),2.46600405E8)</f>
        <v>246600405</v>
      </c>
    </row>
    <row r="409">
      <c r="A409" s="2">
        <f>IFERROR(__xludf.DUMMYFUNCTION("""COMPUTED_VALUE"""),45887.66666666667)</f>
        <v>45887.66667</v>
      </c>
      <c r="B409" s="1">
        <f>IFERROR(__xludf.DUMMYFUNCTION("""COMPUTED_VALUE"""),1266.5)</f>
        <v>1266.5</v>
      </c>
      <c r="D409" s="2">
        <f>IFERROR(__xludf.DUMMYFUNCTION("""COMPUTED_VALUE"""),45887.66666666667)</f>
        <v>45887.66667</v>
      </c>
      <c r="E409" s="1">
        <f>IFERROR(__xludf.DUMMYFUNCTION("""COMPUTED_VALUE"""),1287.18)</f>
        <v>1287.18</v>
      </c>
      <c r="G409" s="2">
        <f>IFERROR(__xludf.DUMMYFUNCTION("""COMPUTED_VALUE"""),45887.66666666667)</f>
        <v>45887.66667</v>
      </c>
      <c r="H409" s="1">
        <f>IFERROR(__xludf.DUMMYFUNCTION("""COMPUTED_VALUE"""),1266.5)</f>
        <v>1266.5</v>
      </c>
      <c r="J409" s="2">
        <f>IFERROR(__xludf.DUMMYFUNCTION("""COMPUTED_VALUE"""),45887.66666666667)</f>
        <v>45887.66667</v>
      </c>
      <c r="K409" s="1">
        <f>IFERROR(__xludf.DUMMYFUNCTION("""COMPUTED_VALUE"""),1283.86)</f>
        <v>1283.86</v>
      </c>
      <c r="M409" s="2">
        <f>IFERROR(__xludf.DUMMYFUNCTION("""COMPUTED_VALUE"""),45887.66666666667)</f>
        <v>45887.66667</v>
      </c>
      <c r="N409" s="1">
        <f>IFERROR(__xludf.DUMMYFUNCTION("""COMPUTED_VALUE"""),2.10961037E8)</f>
        <v>210961037</v>
      </c>
    </row>
    <row r="410">
      <c r="A410" s="2">
        <f>IFERROR(__xludf.DUMMYFUNCTION("""COMPUTED_VALUE"""),45888.66666666667)</f>
        <v>45888.66667</v>
      </c>
      <c r="B410" s="1">
        <f>IFERROR(__xludf.DUMMYFUNCTION("""COMPUTED_VALUE"""),1286.59)</f>
        <v>1286.59</v>
      </c>
      <c r="D410" s="2">
        <f>IFERROR(__xludf.DUMMYFUNCTION("""COMPUTED_VALUE"""),45888.66666666667)</f>
        <v>45888.66667</v>
      </c>
      <c r="E410" s="1">
        <f>IFERROR(__xludf.DUMMYFUNCTION("""COMPUTED_VALUE"""),1304.14)</f>
        <v>1304.14</v>
      </c>
      <c r="G410" s="2">
        <f>IFERROR(__xludf.DUMMYFUNCTION("""COMPUTED_VALUE"""),45888.66666666667)</f>
        <v>45888.66667</v>
      </c>
      <c r="H410" s="1">
        <f>IFERROR(__xludf.DUMMYFUNCTION("""COMPUTED_VALUE"""),1262.08)</f>
        <v>1262.08</v>
      </c>
      <c r="J410" s="2">
        <f>IFERROR(__xludf.DUMMYFUNCTION("""COMPUTED_VALUE"""),45888.66666666667)</f>
        <v>45888.66667</v>
      </c>
      <c r="K410" s="1">
        <f>IFERROR(__xludf.DUMMYFUNCTION("""COMPUTED_VALUE"""),1267.15)</f>
        <v>1267.15</v>
      </c>
      <c r="M410" s="2">
        <f>IFERROR(__xludf.DUMMYFUNCTION("""COMPUTED_VALUE"""),45888.66666666667)</f>
        <v>45888.66667</v>
      </c>
      <c r="N410" s="1">
        <f>IFERROR(__xludf.DUMMYFUNCTION("""COMPUTED_VALUE"""),2.62957383E8)</f>
        <v>262957383</v>
      </c>
    </row>
    <row r="411">
      <c r="A411" s="2">
        <f>IFERROR(__xludf.DUMMYFUNCTION("""COMPUTED_VALUE"""),45889.66666666667)</f>
        <v>45889.66667</v>
      </c>
      <c r="B411" s="1">
        <f>IFERROR(__xludf.DUMMYFUNCTION("""COMPUTED_VALUE"""),1265.95)</f>
        <v>1265.95</v>
      </c>
      <c r="D411" s="2">
        <f>IFERROR(__xludf.DUMMYFUNCTION("""COMPUTED_VALUE"""),45889.66666666667)</f>
        <v>45889.66667</v>
      </c>
      <c r="E411" s="1">
        <f>IFERROR(__xludf.DUMMYFUNCTION("""COMPUTED_VALUE"""),1272.63)</f>
        <v>1272.63</v>
      </c>
      <c r="G411" s="2">
        <f>IFERROR(__xludf.DUMMYFUNCTION("""COMPUTED_VALUE"""),45889.66666666667)</f>
        <v>45889.66667</v>
      </c>
      <c r="H411" s="1">
        <f>IFERROR(__xludf.DUMMYFUNCTION("""COMPUTED_VALUE"""),1218.63)</f>
        <v>1218.63</v>
      </c>
      <c r="J411" s="2">
        <f>IFERROR(__xludf.DUMMYFUNCTION("""COMPUTED_VALUE"""),45889.66666666667)</f>
        <v>45889.66667</v>
      </c>
      <c r="K411" s="1">
        <f>IFERROR(__xludf.DUMMYFUNCTION("""COMPUTED_VALUE"""),1248.16)</f>
        <v>1248.16</v>
      </c>
      <c r="M411" s="2">
        <f>IFERROR(__xludf.DUMMYFUNCTION("""COMPUTED_VALUE"""),45889.66666666667)</f>
        <v>45889.66667</v>
      </c>
      <c r="N411" s="1">
        <f>IFERROR(__xludf.DUMMYFUNCTION("""COMPUTED_VALUE"""),2.67923838E8)</f>
        <v>267923838</v>
      </c>
    </row>
    <row r="412">
      <c r="A412" s="2">
        <f>IFERROR(__xludf.DUMMYFUNCTION("""COMPUTED_VALUE"""),45890.66666666667)</f>
        <v>45890.66667</v>
      </c>
      <c r="B412" s="1">
        <f>IFERROR(__xludf.DUMMYFUNCTION("""COMPUTED_VALUE"""),1241.88)</f>
        <v>1241.88</v>
      </c>
      <c r="D412" s="2">
        <f>IFERROR(__xludf.DUMMYFUNCTION("""COMPUTED_VALUE"""),45890.66666666667)</f>
        <v>45890.66667</v>
      </c>
      <c r="E412" s="1">
        <f>IFERROR(__xludf.DUMMYFUNCTION("""COMPUTED_VALUE"""),1248.77)</f>
        <v>1248.77</v>
      </c>
      <c r="G412" s="2">
        <f>IFERROR(__xludf.DUMMYFUNCTION("""COMPUTED_VALUE"""),45890.66666666667)</f>
        <v>45890.66667</v>
      </c>
      <c r="H412" s="1">
        <f>IFERROR(__xludf.DUMMYFUNCTION("""COMPUTED_VALUE"""),1229.14)</f>
        <v>1229.14</v>
      </c>
      <c r="J412" s="2">
        <f>IFERROR(__xludf.DUMMYFUNCTION("""COMPUTED_VALUE"""),45890.66666666667)</f>
        <v>45890.66667</v>
      </c>
      <c r="K412" s="1">
        <f>IFERROR(__xludf.DUMMYFUNCTION("""COMPUTED_VALUE"""),1234.67)</f>
        <v>1234.67</v>
      </c>
      <c r="M412" s="2">
        <f>IFERROR(__xludf.DUMMYFUNCTION("""COMPUTED_VALUE"""),45890.66666666667)</f>
        <v>45890.66667</v>
      </c>
      <c r="N412" s="1">
        <f>IFERROR(__xludf.DUMMYFUNCTION("""COMPUTED_VALUE"""),2.2077843E8)</f>
        <v>220778430</v>
      </c>
    </row>
    <row r="413">
      <c r="A413" s="2">
        <f>IFERROR(__xludf.DUMMYFUNCTION("""COMPUTED_VALUE"""),45891.66666666667)</f>
        <v>45891.66667</v>
      </c>
      <c r="B413" s="1">
        <f>IFERROR(__xludf.DUMMYFUNCTION("""COMPUTED_VALUE"""),1241.24)</f>
        <v>1241.24</v>
      </c>
      <c r="D413" s="2">
        <f>IFERROR(__xludf.DUMMYFUNCTION("""COMPUTED_VALUE"""),45891.66666666667)</f>
        <v>45891.66667</v>
      </c>
      <c r="E413" s="1">
        <f>IFERROR(__xludf.DUMMYFUNCTION("""COMPUTED_VALUE"""),1306.27)</f>
        <v>1306.27</v>
      </c>
      <c r="G413" s="2">
        <f>IFERROR(__xludf.DUMMYFUNCTION("""COMPUTED_VALUE"""),45891.66666666667)</f>
        <v>45891.66667</v>
      </c>
      <c r="H413" s="1">
        <f>IFERROR(__xludf.DUMMYFUNCTION("""COMPUTED_VALUE"""),1235.68)</f>
        <v>1235.68</v>
      </c>
      <c r="J413" s="2">
        <f>IFERROR(__xludf.DUMMYFUNCTION("""COMPUTED_VALUE"""),45891.66666666667)</f>
        <v>45891.66667</v>
      </c>
      <c r="K413" s="1">
        <f>IFERROR(__xludf.DUMMYFUNCTION("""COMPUTED_VALUE"""),1306.27)</f>
        <v>1306.27</v>
      </c>
      <c r="M413" s="2">
        <f>IFERROR(__xludf.DUMMYFUNCTION("""COMPUTED_VALUE"""),45891.66666666667)</f>
        <v>45891.66667</v>
      </c>
      <c r="N413" s="1">
        <f>IFERROR(__xludf.DUMMYFUNCTION("""COMPUTED_VALUE"""),3.80209872E8)</f>
        <v>380209872</v>
      </c>
    </row>
    <row r="414">
      <c r="A414" s="2">
        <f>IFERROR(__xludf.DUMMYFUNCTION("""COMPUTED_VALUE"""),45894.66666666667)</f>
        <v>45894.66667</v>
      </c>
      <c r="B414" s="1">
        <f>IFERROR(__xludf.DUMMYFUNCTION("""COMPUTED_VALUE"""),1302.3)</f>
        <v>1302.3</v>
      </c>
      <c r="D414" s="2">
        <f>IFERROR(__xludf.DUMMYFUNCTION("""COMPUTED_VALUE"""),45894.66666666667)</f>
        <v>45894.66667</v>
      </c>
      <c r="E414" s="1">
        <f>IFERROR(__xludf.DUMMYFUNCTION("""COMPUTED_VALUE"""),1336.86)</f>
        <v>1336.86</v>
      </c>
      <c r="G414" s="2">
        <f>IFERROR(__xludf.DUMMYFUNCTION("""COMPUTED_VALUE"""),45894.66666666667)</f>
        <v>45894.66667</v>
      </c>
      <c r="H414" s="1">
        <f>IFERROR(__xludf.DUMMYFUNCTION("""COMPUTED_VALUE"""),1290.07)</f>
        <v>1290.07</v>
      </c>
      <c r="J414" s="2">
        <f>IFERROR(__xludf.DUMMYFUNCTION("""COMPUTED_VALUE"""),45894.66666666667)</f>
        <v>45894.66667</v>
      </c>
      <c r="K414" s="1">
        <f>IFERROR(__xludf.DUMMYFUNCTION("""COMPUTED_VALUE"""),1327.74)</f>
        <v>1327.74</v>
      </c>
      <c r="M414" s="2">
        <f>IFERROR(__xludf.DUMMYFUNCTION("""COMPUTED_VALUE"""),45894.66666666667)</f>
        <v>45894.66667</v>
      </c>
      <c r="N414" s="1">
        <f>IFERROR(__xludf.DUMMYFUNCTION("""COMPUTED_VALUE"""),2.71462348E8)</f>
        <v>271462348</v>
      </c>
    </row>
    <row r="415">
      <c r="A415" s="2">
        <f>IFERROR(__xludf.DUMMYFUNCTION("""COMPUTED_VALUE"""),45895.66666666667)</f>
        <v>45895.66667</v>
      </c>
      <c r="B415" s="1">
        <f>IFERROR(__xludf.DUMMYFUNCTION("""COMPUTED_VALUE"""),1320.92)</f>
        <v>1320.92</v>
      </c>
      <c r="D415" s="2">
        <f>IFERROR(__xludf.DUMMYFUNCTION("""COMPUTED_VALUE"""),45895.66666666667)</f>
        <v>45895.66667</v>
      </c>
      <c r="E415" s="1">
        <f>IFERROR(__xludf.DUMMYFUNCTION("""COMPUTED_VALUE"""),1345.63)</f>
        <v>1345.63</v>
      </c>
      <c r="G415" s="2">
        <f>IFERROR(__xludf.DUMMYFUNCTION("""COMPUTED_VALUE"""),45895.66666666667)</f>
        <v>45895.66667</v>
      </c>
      <c r="H415" s="1">
        <f>IFERROR(__xludf.DUMMYFUNCTION("""COMPUTED_VALUE"""),1319.61)</f>
        <v>1319.61</v>
      </c>
      <c r="J415" s="2">
        <f>IFERROR(__xludf.DUMMYFUNCTION("""COMPUTED_VALUE"""),45895.66666666667)</f>
        <v>45895.66667</v>
      </c>
      <c r="K415" s="1">
        <f>IFERROR(__xludf.DUMMYFUNCTION("""COMPUTED_VALUE"""),1345.01)</f>
        <v>1345.01</v>
      </c>
      <c r="M415" s="2">
        <f>IFERROR(__xludf.DUMMYFUNCTION("""COMPUTED_VALUE"""),45895.66666666667)</f>
        <v>45895.66667</v>
      </c>
      <c r="N415" s="1">
        <f>IFERROR(__xludf.DUMMYFUNCTION("""COMPUTED_VALUE"""),2.88512861E8)</f>
        <v>288512861</v>
      </c>
    </row>
    <row r="416">
      <c r="A416" s="2">
        <f>IFERROR(__xludf.DUMMYFUNCTION("""COMPUTED_VALUE"""),45896.66666666667)</f>
        <v>45896.66667</v>
      </c>
      <c r="B416" s="1">
        <f>IFERROR(__xludf.DUMMYFUNCTION("""COMPUTED_VALUE"""),1345.92)</f>
        <v>1345.92</v>
      </c>
      <c r="D416" s="2">
        <f>IFERROR(__xludf.DUMMYFUNCTION("""COMPUTED_VALUE"""),45896.66666666667)</f>
        <v>45896.66667</v>
      </c>
      <c r="E416" s="1">
        <f>IFERROR(__xludf.DUMMYFUNCTION("""COMPUTED_VALUE"""),1355.74)</f>
        <v>1355.74</v>
      </c>
      <c r="G416" s="2">
        <f>IFERROR(__xludf.DUMMYFUNCTION("""COMPUTED_VALUE"""),45896.66666666667)</f>
        <v>45896.66667</v>
      </c>
      <c r="H416" s="1">
        <f>IFERROR(__xludf.DUMMYFUNCTION("""COMPUTED_VALUE"""),1338.24)</f>
        <v>1338.24</v>
      </c>
      <c r="J416" s="2">
        <f>IFERROR(__xludf.DUMMYFUNCTION("""COMPUTED_VALUE"""),45896.66666666667)</f>
        <v>45896.66667</v>
      </c>
      <c r="K416" s="1">
        <f>IFERROR(__xludf.DUMMYFUNCTION("""COMPUTED_VALUE"""),1338.89)</f>
        <v>1338.89</v>
      </c>
      <c r="M416" s="2">
        <f>IFERROR(__xludf.DUMMYFUNCTION("""COMPUTED_VALUE"""),45896.66666666667)</f>
        <v>45896.66667</v>
      </c>
      <c r="N416" s="1">
        <f>IFERROR(__xludf.DUMMYFUNCTION("""COMPUTED_VALUE"""),2.28303698E8)</f>
        <v>228303698</v>
      </c>
    </row>
    <row r="417">
      <c r="A417" s="2">
        <f>IFERROR(__xludf.DUMMYFUNCTION("""COMPUTED_VALUE"""),45897.66666666667)</f>
        <v>45897.66667</v>
      </c>
      <c r="B417" s="1">
        <f>IFERROR(__xludf.DUMMYFUNCTION("""COMPUTED_VALUE"""),1344.23)</f>
        <v>1344.23</v>
      </c>
      <c r="D417" s="2">
        <f>IFERROR(__xludf.DUMMYFUNCTION("""COMPUTED_VALUE"""),45897.66666666667)</f>
        <v>45897.66667</v>
      </c>
      <c r="E417" s="1">
        <f>IFERROR(__xludf.DUMMYFUNCTION("""COMPUTED_VALUE"""),1351.06)</f>
        <v>1351.06</v>
      </c>
      <c r="G417" s="2">
        <f>IFERROR(__xludf.DUMMYFUNCTION("""COMPUTED_VALUE"""),45897.66666666667)</f>
        <v>45897.66667</v>
      </c>
      <c r="H417" s="1">
        <f>IFERROR(__xludf.DUMMYFUNCTION("""COMPUTED_VALUE"""),1305.96)</f>
        <v>1305.96</v>
      </c>
      <c r="J417" s="2">
        <f>IFERROR(__xludf.DUMMYFUNCTION("""COMPUTED_VALUE"""),45897.66666666667)</f>
        <v>45897.66667</v>
      </c>
      <c r="K417" s="1">
        <f>IFERROR(__xludf.DUMMYFUNCTION("""COMPUTED_VALUE"""),1326.23)</f>
        <v>1326.23</v>
      </c>
      <c r="M417" s="2">
        <f>IFERROR(__xludf.DUMMYFUNCTION("""COMPUTED_VALUE"""),45897.66666666667)</f>
        <v>45897.66667</v>
      </c>
      <c r="N417" s="1">
        <f>IFERROR(__xludf.DUMMYFUNCTION("""COMPUTED_VALUE"""),2.49626428E8)</f>
        <v>249626428</v>
      </c>
    </row>
    <row r="418">
      <c r="A418" s="2">
        <f>IFERROR(__xludf.DUMMYFUNCTION("""COMPUTED_VALUE"""),45898.66666666667)</f>
        <v>45898.66667</v>
      </c>
      <c r="B418" s="1">
        <f>IFERROR(__xludf.DUMMYFUNCTION("""COMPUTED_VALUE"""),1329.96)</f>
        <v>1329.96</v>
      </c>
      <c r="D418" s="2">
        <f>IFERROR(__xludf.DUMMYFUNCTION("""COMPUTED_VALUE"""),45898.66666666667)</f>
        <v>45898.66667</v>
      </c>
      <c r="E418" s="1">
        <f>IFERROR(__xludf.DUMMYFUNCTION("""COMPUTED_VALUE"""),1334.92)</f>
        <v>1334.92</v>
      </c>
      <c r="G418" s="2">
        <f>IFERROR(__xludf.DUMMYFUNCTION("""COMPUTED_VALUE"""),45898.66666666667)</f>
        <v>45898.66667</v>
      </c>
      <c r="H418" s="1">
        <f>IFERROR(__xludf.DUMMYFUNCTION("""COMPUTED_VALUE"""),1280.02)</f>
        <v>1280.02</v>
      </c>
      <c r="J418" s="2">
        <f>IFERROR(__xludf.DUMMYFUNCTION("""COMPUTED_VALUE"""),45898.66666666667)</f>
        <v>45898.66667</v>
      </c>
      <c r="K418" s="1">
        <f>IFERROR(__xludf.DUMMYFUNCTION("""COMPUTED_VALUE"""),1287.51)</f>
        <v>1287.51</v>
      </c>
      <c r="M418" s="2">
        <f>IFERROR(__xludf.DUMMYFUNCTION("""COMPUTED_VALUE"""),45898.66666666667)</f>
        <v>45898.66667</v>
      </c>
      <c r="N418" s="1">
        <f>IFERROR(__xludf.DUMMYFUNCTION("""COMPUTED_VALUE"""),3.11983711E8)</f>
        <v>311983711</v>
      </c>
    </row>
    <row r="419">
      <c r="A419" s="2">
        <f>IFERROR(__xludf.DUMMYFUNCTION("""COMPUTED_VALUE"""),45902.66666666667)</f>
        <v>45902.66667</v>
      </c>
      <c r="B419" s="1">
        <f>IFERROR(__xludf.DUMMYFUNCTION("""COMPUTED_VALUE"""),1268.11)</f>
        <v>1268.11</v>
      </c>
      <c r="D419" s="2">
        <f>IFERROR(__xludf.DUMMYFUNCTION("""COMPUTED_VALUE"""),45902.66666666667)</f>
        <v>45902.66667</v>
      </c>
      <c r="E419" s="1">
        <f>IFERROR(__xludf.DUMMYFUNCTION("""COMPUTED_VALUE"""),1284.67)</f>
        <v>1284.67</v>
      </c>
      <c r="G419" s="2">
        <f>IFERROR(__xludf.DUMMYFUNCTION("""COMPUTED_VALUE"""),45902.66666666667)</f>
        <v>45902.66667</v>
      </c>
      <c r="H419" s="1">
        <f>IFERROR(__xludf.DUMMYFUNCTION("""COMPUTED_VALUE"""),1258.82)</f>
        <v>1258.82</v>
      </c>
      <c r="J419" s="2">
        <f>IFERROR(__xludf.DUMMYFUNCTION("""COMPUTED_VALUE"""),45902.66666666667)</f>
        <v>45902.66667</v>
      </c>
      <c r="K419" s="1">
        <f>IFERROR(__xludf.DUMMYFUNCTION("""COMPUTED_VALUE"""),1271.82)</f>
        <v>1271.82</v>
      </c>
      <c r="M419" s="2">
        <f>IFERROR(__xludf.DUMMYFUNCTION("""COMPUTED_VALUE"""),45902.66666666667)</f>
        <v>45902.66667</v>
      </c>
      <c r="N419" s="1">
        <f>IFERROR(__xludf.DUMMYFUNCTION("""COMPUTED_VALUE"""),2.09042485E8)</f>
        <v>209042485</v>
      </c>
    </row>
    <row r="420">
      <c r="A420" s="2">
        <f>IFERROR(__xludf.DUMMYFUNCTION("""COMPUTED_VALUE"""),45903.66666666667)</f>
        <v>45903.66667</v>
      </c>
      <c r="B420" s="1">
        <f>IFERROR(__xludf.DUMMYFUNCTION("""COMPUTED_VALUE"""),1289.05)</f>
        <v>1289.05</v>
      </c>
      <c r="D420" s="2">
        <f>IFERROR(__xludf.DUMMYFUNCTION("""COMPUTED_VALUE"""),45903.66666666667)</f>
        <v>45903.66667</v>
      </c>
      <c r="E420" s="1">
        <f>IFERROR(__xludf.DUMMYFUNCTION("""COMPUTED_VALUE"""),1316.97)</f>
        <v>1316.97</v>
      </c>
      <c r="G420" s="2">
        <f>IFERROR(__xludf.DUMMYFUNCTION("""COMPUTED_VALUE"""),45903.66666666667)</f>
        <v>45903.66667</v>
      </c>
      <c r="H420" s="1">
        <f>IFERROR(__xludf.DUMMYFUNCTION("""COMPUTED_VALUE"""),1270.17)</f>
        <v>1270.17</v>
      </c>
      <c r="J420" s="2">
        <f>IFERROR(__xludf.DUMMYFUNCTION("""COMPUTED_VALUE"""),45903.66666666667)</f>
        <v>45903.66667</v>
      </c>
      <c r="K420" s="1">
        <f>IFERROR(__xludf.DUMMYFUNCTION("""COMPUTED_VALUE"""),1286.4)</f>
        <v>1286.4</v>
      </c>
      <c r="M420" s="2">
        <f>IFERROR(__xludf.DUMMYFUNCTION("""COMPUTED_VALUE"""),45903.66666666667)</f>
        <v>45903.66667</v>
      </c>
      <c r="N420" s="1">
        <f>IFERROR(__xludf.DUMMYFUNCTION("""COMPUTED_VALUE"""),2.58276103E8)</f>
        <v>258276103</v>
      </c>
    </row>
    <row r="421">
      <c r="A421" s="2">
        <f>IFERROR(__xludf.DUMMYFUNCTION("""COMPUTED_VALUE"""),45904.66666666667)</f>
        <v>45904.66667</v>
      </c>
      <c r="B421" s="1">
        <f>IFERROR(__xludf.DUMMYFUNCTION("""COMPUTED_VALUE"""),1293.73)</f>
        <v>1293.73</v>
      </c>
      <c r="D421" s="2">
        <f>IFERROR(__xludf.DUMMYFUNCTION("""COMPUTED_VALUE"""),45904.66666666667)</f>
        <v>45904.66667</v>
      </c>
      <c r="E421" s="1">
        <f>IFERROR(__xludf.DUMMYFUNCTION("""COMPUTED_VALUE"""),1303.82)</f>
        <v>1303.82</v>
      </c>
      <c r="G421" s="2">
        <f>IFERROR(__xludf.DUMMYFUNCTION("""COMPUTED_VALUE"""),45904.66666666667)</f>
        <v>45904.66667</v>
      </c>
      <c r="H421" s="1">
        <f>IFERROR(__xludf.DUMMYFUNCTION("""COMPUTED_VALUE"""),1278.19)</f>
        <v>1278.19</v>
      </c>
      <c r="J421" s="2">
        <f>IFERROR(__xludf.DUMMYFUNCTION("""COMPUTED_VALUE"""),45904.66666666667)</f>
        <v>45904.66667</v>
      </c>
      <c r="K421" s="1">
        <f>IFERROR(__xludf.DUMMYFUNCTION("""COMPUTED_VALUE"""),1302.51)</f>
        <v>1302.51</v>
      </c>
      <c r="M421" s="2">
        <f>IFERROR(__xludf.DUMMYFUNCTION("""COMPUTED_VALUE"""),45904.66666666667)</f>
        <v>45904.66667</v>
      </c>
      <c r="N421" s="1">
        <f>IFERROR(__xludf.DUMMYFUNCTION("""COMPUTED_VALUE"""),2.26556455E8)</f>
        <v>226556455</v>
      </c>
    </row>
    <row r="422">
      <c r="A422" s="2">
        <f>IFERROR(__xludf.DUMMYFUNCTION("""COMPUTED_VALUE"""),45905.66666666667)</f>
        <v>45905.66667</v>
      </c>
      <c r="B422" s="1">
        <f>IFERROR(__xludf.DUMMYFUNCTION("""COMPUTED_VALUE"""),1332.63)</f>
        <v>1332.63</v>
      </c>
      <c r="D422" s="2">
        <f>IFERROR(__xludf.DUMMYFUNCTION("""COMPUTED_VALUE"""),45905.66666666667)</f>
        <v>45905.66667</v>
      </c>
      <c r="E422" s="1">
        <f>IFERROR(__xludf.DUMMYFUNCTION("""COMPUTED_VALUE"""),1360.39)</f>
        <v>1360.39</v>
      </c>
      <c r="G422" s="2">
        <f>IFERROR(__xludf.DUMMYFUNCTION("""COMPUTED_VALUE"""),45905.66666666667)</f>
        <v>45905.66667</v>
      </c>
      <c r="H422" s="1">
        <f>IFERROR(__xludf.DUMMYFUNCTION("""COMPUTED_VALUE"""),1322.98)</f>
        <v>1322.98</v>
      </c>
      <c r="J422" s="2">
        <f>IFERROR(__xludf.DUMMYFUNCTION("""COMPUTED_VALUE"""),45905.66666666667)</f>
        <v>45905.66667</v>
      </c>
      <c r="K422" s="1">
        <f>IFERROR(__xludf.DUMMYFUNCTION("""COMPUTED_VALUE"""),1342.86)</f>
        <v>1342.86</v>
      </c>
      <c r="M422" s="2">
        <f>IFERROR(__xludf.DUMMYFUNCTION("""COMPUTED_VALUE"""),45905.66666666667)</f>
        <v>45905.66667</v>
      </c>
      <c r="N422" s="1">
        <f>IFERROR(__xludf.DUMMYFUNCTION("""COMPUTED_VALUE"""),3.00294259E8)</f>
        <v>300294259</v>
      </c>
    </row>
    <row r="423">
      <c r="A423" s="2">
        <f>IFERROR(__xludf.DUMMYFUNCTION("""COMPUTED_VALUE"""),45908.66666666667)</f>
        <v>45908.66667</v>
      </c>
      <c r="B423" s="1">
        <f>IFERROR(__xludf.DUMMYFUNCTION("""COMPUTED_VALUE"""),1355.82)</f>
        <v>1355.82</v>
      </c>
      <c r="D423" s="2">
        <f>IFERROR(__xludf.DUMMYFUNCTION("""COMPUTED_VALUE"""),45908.66666666667)</f>
        <v>45908.66667</v>
      </c>
      <c r="E423" s="1">
        <f>IFERROR(__xludf.DUMMYFUNCTION("""COMPUTED_VALUE"""),1366.32)</f>
        <v>1366.32</v>
      </c>
      <c r="G423" s="2">
        <f>IFERROR(__xludf.DUMMYFUNCTION("""COMPUTED_VALUE"""),45908.66666666667)</f>
        <v>45908.66667</v>
      </c>
      <c r="H423" s="1">
        <f>IFERROR(__xludf.DUMMYFUNCTION("""COMPUTED_VALUE"""),1323.05)</f>
        <v>1323.05</v>
      </c>
      <c r="J423" s="2">
        <f>IFERROR(__xludf.DUMMYFUNCTION("""COMPUTED_VALUE"""),45908.66666666667)</f>
        <v>45908.66667</v>
      </c>
      <c r="K423" s="1">
        <f>IFERROR(__xludf.DUMMYFUNCTION("""COMPUTED_VALUE"""),1329.24)</f>
        <v>1329.24</v>
      </c>
      <c r="M423" s="2">
        <f>IFERROR(__xludf.DUMMYFUNCTION("""COMPUTED_VALUE"""),45908.66666666667)</f>
        <v>45908.66667</v>
      </c>
      <c r="N423" s="1">
        <f>IFERROR(__xludf.DUMMYFUNCTION("""COMPUTED_VALUE"""),2.023012E8)</f>
        <v>202301200</v>
      </c>
    </row>
    <row r="424">
      <c r="A424" s="2">
        <f>IFERROR(__xludf.DUMMYFUNCTION("""COMPUTED_VALUE"""),45909.66666666667)</f>
        <v>45909.66667</v>
      </c>
      <c r="B424" s="1">
        <f>IFERROR(__xludf.DUMMYFUNCTION("""COMPUTED_VALUE"""),1336.4)</f>
        <v>1336.4</v>
      </c>
      <c r="D424" s="2">
        <f>IFERROR(__xludf.DUMMYFUNCTION("""COMPUTED_VALUE"""),45909.66666666667)</f>
        <v>45909.66667</v>
      </c>
      <c r="E424" s="1">
        <f>IFERROR(__xludf.DUMMYFUNCTION("""COMPUTED_VALUE"""),1341.37)</f>
        <v>1341.37</v>
      </c>
      <c r="G424" s="2">
        <f>IFERROR(__xludf.DUMMYFUNCTION("""COMPUTED_VALUE"""),45909.66666666667)</f>
        <v>45909.66667</v>
      </c>
      <c r="H424" s="1">
        <f>IFERROR(__xludf.DUMMYFUNCTION("""COMPUTED_VALUE"""),1318.76)</f>
        <v>1318.76</v>
      </c>
      <c r="J424" s="2">
        <f>IFERROR(__xludf.DUMMYFUNCTION("""COMPUTED_VALUE"""),45909.66666666667)</f>
        <v>45909.66667</v>
      </c>
      <c r="K424" s="1">
        <f>IFERROR(__xludf.DUMMYFUNCTION("""COMPUTED_VALUE"""),1329.21)</f>
        <v>1329.21</v>
      </c>
      <c r="M424" s="2">
        <f>IFERROR(__xludf.DUMMYFUNCTION("""COMPUTED_VALUE"""),45909.66666666667)</f>
        <v>45909.66667</v>
      </c>
      <c r="N424" s="1">
        <f>IFERROR(__xludf.DUMMYFUNCTION("""COMPUTED_VALUE"""),1.57196769E8)</f>
        <v>157196769</v>
      </c>
    </row>
    <row r="425">
      <c r="A425" s="2">
        <f>IFERROR(__xludf.DUMMYFUNCTION("""COMPUTED_VALUE"""),45910.66666666667)</f>
        <v>45910.66667</v>
      </c>
      <c r="B425" s="1">
        <f>IFERROR(__xludf.DUMMYFUNCTION("""COMPUTED_VALUE"""),1339.12)</f>
        <v>1339.12</v>
      </c>
      <c r="D425" s="2">
        <f>IFERROR(__xludf.DUMMYFUNCTION("""COMPUTED_VALUE"""),45910.66666666667)</f>
        <v>45910.66667</v>
      </c>
      <c r="E425" s="1">
        <f>IFERROR(__xludf.DUMMYFUNCTION("""COMPUTED_VALUE"""),1356.42)</f>
        <v>1356.42</v>
      </c>
      <c r="G425" s="2">
        <f>IFERROR(__xludf.DUMMYFUNCTION("""COMPUTED_VALUE"""),45910.66666666667)</f>
        <v>45910.66667</v>
      </c>
      <c r="H425" s="1">
        <f>IFERROR(__xludf.DUMMYFUNCTION("""COMPUTED_VALUE"""),1324.58)</f>
        <v>1324.58</v>
      </c>
      <c r="J425" s="2">
        <f>IFERROR(__xludf.DUMMYFUNCTION("""COMPUTED_VALUE"""),45910.66666666667)</f>
        <v>45910.66667</v>
      </c>
      <c r="K425" s="1">
        <f>IFERROR(__xludf.DUMMYFUNCTION("""COMPUTED_VALUE"""),1329.89)</f>
        <v>1329.89</v>
      </c>
      <c r="M425" s="2">
        <f>IFERROR(__xludf.DUMMYFUNCTION("""COMPUTED_VALUE"""),45910.66666666667)</f>
        <v>45910.66667</v>
      </c>
      <c r="N425" s="1">
        <f>IFERROR(__xludf.DUMMYFUNCTION("""COMPUTED_VALUE"""),1.86365149E8)</f>
        <v>186365149</v>
      </c>
    </row>
    <row r="426">
      <c r="A426" s="2">
        <f>IFERROR(__xludf.DUMMYFUNCTION("""COMPUTED_VALUE"""),45911.66666666667)</f>
        <v>45911.66667</v>
      </c>
      <c r="B426" s="1">
        <f>IFERROR(__xludf.DUMMYFUNCTION("""COMPUTED_VALUE"""),1338.21)</f>
        <v>1338.21</v>
      </c>
      <c r="D426" s="2">
        <f>IFERROR(__xludf.DUMMYFUNCTION("""COMPUTED_VALUE"""),45911.66666666667)</f>
        <v>45911.66667</v>
      </c>
      <c r="E426" s="1">
        <f>IFERROR(__xludf.DUMMYFUNCTION("""COMPUTED_VALUE"""),1402.17)</f>
        <v>1402.17</v>
      </c>
      <c r="G426" s="2">
        <f>IFERROR(__xludf.DUMMYFUNCTION("""COMPUTED_VALUE"""),45911.66666666667)</f>
        <v>45911.66667</v>
      </c>
      <c r="H426" s="1">
        <f>IFERROR(__xludf.DUMMYFUNCTION("""COMPUTED_VALUE"""),1332.77)</f>
        <v>1332.77</v>
      </c>
      <c r="J426" s="2">
        <f>IFERROR(__xludf.DUMMYFUNCTION("""COMPUTED_VALUE"""),45911.66666666667)</f>
        <v>45911.66667</v>
      </c>
      <c r="K426" s="1">
        <f>IFERROR(__xludf.DUMMYFUNCTION("""COMPUTED_VALUE"""),1402.17)</f>
        <v>1402.17</v>
      </c>
      <c r="M426" s="2">
        <f>IFERROR(__xludf.DUMMYFUNCTION("""COMPUTED_VALUE"""),45911.66666666667)</f>
        <v>45911.66667</v>
      </c>
      <c r="N426" s="1">
        <f>IFERROR(__xludf.DUMMYFUNCTION("""COMPUTED_VALUE"""),2.38813311E8)</f>
        <v>238813311</v>
      </c>
    </row>
    <row r="427">
      <c r="A427" s="2">
        <f>IFERROR(__xludf.DUMMYFUNCTION("""COMPUTED_VALUE"""),45912.66666666667)</f>
        <v>45912.66667</v>
      </c>
      <c r="B427" s="1">
        <f>IFERROR(__xludf.DUMMYFUNCTION("""COMPUTED_VALUE"""),1409.41)</f>
        <v>1409.41</v>
      </c>
      <c r="D427" s="2">
        <f>IFERROR(__xludf.DUMMYFUNCTION("""COMPUTED_VALUE"""),45912.66666666667)</f>
        <v>45912.66667</v>
      </c>
      <c r="E427" s="1">
        <f>IFERROR(__xludf.DUMMYFUNCTION("""COMPUTED_VALUE"""),1488.63)</f>
        <v>1488.63</v>
      </c>
      <c r="G427" s="2">
        <f>IFERROR(__xludf.DUMMYFUNCTION("""COMPUTED_VALUE"""),45912.66666666667)</f>
        <v>45912.66667</v>
      </c>
      <c r="H427" s="1">
        <f>IFERROR(__xludf.DUMMYFUNCTION("""COMPUTED_VALUE"""),1409.41)</f>
        <v>1409.41</v>
      </c>
      <c r="J427" s="2">
        <f>IFERROR(__xludf.DUMMYFUNCTION("""COMPUTED_VALUE"""),45912.66666666667)</f>
        <v>45912.66667</v>
      </c>
      <c r="K427" s="1">
        <f>IFERROR(__xludf.DUMMYFUNCTION("""COMPUTED_VALUE"""),1486.2)</f>
        <v>1486.2</v>
      </c>
      <c r="M427" s="2">
        <f>IFERROR(__xludf.DUMMYFUNCTION("""COMPUTED_VALUE"""),45912.66666666667)</f>
        <v>45912.66667</v>
      </c>
      <c r="N427" s="1">
        <f>IFERROR(__xludf.DUMMYFUNCTION("""COMPUTED_VALUE"""),3.19578385E8)</f>
        <v>319578385</v>
      </c>
    </row>
    <row r="428">
      <c r="A428" s="2">
        <f>IFERROR(__xludf.DUMMYFUNCTION("""COMPUTED_VALUE"""),45915.66666666667)</f>
        <v>45915.66667</v>
      </c>
      <c r="B428" s="1">
        <f>IFERROR(__xludf.DUMMYFUNCTION("""COMPUTED_VALUE"""),1574.69)</f>
        <v>1574.69</v>
      </c>
      <c r="D428" s="2">
        <f>IFERROR(__xludf.DUMMYFUNCTION("""COMPUTED_VALUE"""),45915.66666666667)</f>
        <v>45915.66667</v>
      </c>
      <c r="E428" s="1">
        <f>IFERROR(__xludf.DUMMYFUNCTION("""COMPUTED_VALUE"""),1578.81)</f>
        <v>1578.81</v>
      </c>
      <c r="G428" s="2">
        <f>IFERROR(__xludf.DUMMYFUNCTION("""COMPUTED_VALUE"""),45915.66666666667)</f>
        <v>45915.66667</v>
      </c>
      <c r="H428" s="1">
        <f>IFERROR(__xludf.DUMMYFUNCTION("""COMPUTED_VALUE"""),1507.19)</f>
        <v>1507.19</v>
      </c>
      <c r="J428" s="2">
        <f>IFERROR(__xludf.DUMMYFUNCTION("""COMPUTED_VALUE"""),45915.66666666667)</f>
        <v>45915.66667</v>
      </c>
      <c r="K428" s="1">
        <f>IFERROR(__xludf.DUMMYFUNCTION("""COMPUTED_VALUE"""),1531.62)</f>
        <v>1531.62</v>
      </c>
      <c r="M428" s="2">
        <f>IFERROR(__xludf.DUMMYFUNCTION("""COMPUTED_VALUE"""),45915.66666666667)</f>
        <v>45915.66667</v>
      </c>
      <c r="N428" s="1">
        <f>IFERROR(__xludf.DUMMYFUNCTION("""COMPUTED_VALUE"""),2.67348331E8)</f>
        <v>267348331</v>
      </c>
    </row>
    <row r="429">
      <c r="A429" s="2">
        <f>IFERROR(__xludf.DUMMYFUNCTION("""COMPUTED_VALUE"""),45916.66666666667)</f>
        <v>45916.66667</v>
      </c>
      <c r="B429" s="1">
        <f>IFERROR(__xludf.DUMMYFUNCTION("""COMPUTED_VALUE"""),1545.75)</f>
        <v>1545.75</v>
      </c>
      <c r="D429" s="2">
        <f>IFERROR(__xludf.DUMMYFUNCTION("""COMPUTED_VALUE"""),45916.66666666667)</f>
        <v>45916.66667</v>
      </c>
      <c r="E429" s="1">
        <f>IFERROR(__xludf.DUMMYFUNCTION("""COMPUTED_VALUE"""),1573.49)</f>
        <v>1573.49</v>
      </c>
      <c r="G429" s="2">
        <f>IFERROR(__xludf.DUMMYFUNCTION("""COMPUTED_VALUE"""),45916.66666666667)</f>
        <v>45916.66667</v>
      </c>
      <c r="H429" s="1">
        <f>IFERROR(__xludf.DUMMYFUNCTION("""COMPUTED_VALUE"""),1537.27)</f>
        <v>1537.27</v>
      </c>
      <c r="J429" s="2">
        <f>IFERROR(__xludf.DUMMYFUNCTION("""COMPUTED_VALUE"""),45916.66666666667)</f>
        <v>45916.66667</v>
      </c>
      <c r="K429" s="1">
        <f>IFERROR(__xludf.DUMMYFUNCTION("""COMPUTED_VALUE"""),1568.53)</f>
        <v>1568.53</v>
      </c>
      <c r="M429" s="2">
        <f>IFERROR(__xludf.DUMMYFUNCTION("""COMPUTED_VALUE"""),45916.66666666667)</f>
        <v>45916.66667</v>
      </c>
      <c r="N429" s="1">
        <f>IFERROR(__xludf.DUMMYFUNCTION("""COMPUTED_VALUE"""),2.54531388E8)</f>
        <v>254531388</v>
      </c>
    </row>
    <row r="430">
      <c r="A430" s="2">
        <f>IFERROR(__xludf.DUMMYFUNCTION("""COMPUTED_VALUE"""),45917.66666666667)</f>
        <v>45917.66667</v>
      </c>
      <c r="B430" s="1">
        <f>IFERROR(__xludf.DUMMYFUNCTION("""COMPUTED_VALUE"""),1548.7)</f>
        <v>1548.7</v>
      </c>
      <c r="D430" s="2">
        <f>IFERROR(__xludf.DUMMYFUNCTION("""COMPUTED_VALUE"""),45917.66666666667)</f>
        <v>45917.66667</v>
      </c>
      <c r="E430" s="1">
        <f>IFERROR(__xludf.DUMMYFUNCTION("""COMPUTED_VALUE"""),1590.56)</f>
        <v>1590.56</v>
      </c>
      <c r="G430" s="2">
        <f>IFERROR(__xludf.DUMMYFUNCTION("""COMPUTED_VALUE"""),45917.66666666667)</f>
        <v>45917.66667</v>
      </c>
      <c r="H430" s="1">
        <f>IFERROR(__xludf.DUMMYFUNCTION("""COMPUTED_VALUE"""),1532.57)</f>
        <v>1532.57</v>
      </c>
      <c r="J430" s="2">
        <f>IFERROR(__xludf.DUMMYFUNCTION("""COMPUTED_VALUE"""),45917.66666666667)</f>
        <v>45917.66667</v>
      </c>
      <c r="K430" s="1">
        <f>IFERROR(__xludf.DUMMYFUNCTION("""COMPUTED_VALUE"""),1582.62)</f>
        <v>1582.62</v>
      </c>
      <c r="M430" s="2">
        <f>IFERROR(__xludf.DUMMYFUNCTION("""COMPUTED_VALUE"""),45917.66666666667)</f>
        <v>45917.66667</v>
      </c>
      <c r="N430" s="1">
        <f>IFERROR(__xludf.DUMMYFUNCTION("""COMPUTED_VALUE"""),2.61484738E8)</f>
        <v>261484738</v>
      </c>
    </row>
    <row r="431">
      <c r="A431" s="2">
        <f>IFERROR(__xludf.DUMMYFUNCTION("""COMPUTED_VALUE"""),45918.66666666667)</f>
        <v>45918.66667</v>
      </c>
      <c r="B431" s="1">
        <f>IFERROR(__xludf.DUMMYFUNCTION("""COMPUTED_VALUE"""),1591.84)</f>
        <v>1591.84</v>
      </c>
      <c r="D431" s="2">
        <f>IFERROR(__xludf.DUMMYFUNCTION("""COMPUTED_VALUE"""),45918.66666666667)</f>
        <v>45918.66667</v>
      </c>
      <c r="E431" s="1">
        <f>IFERROR(__xludf.DUMMYFUNCTION("""COMPUTED_VALUE"""),1603.83)</f>
        <v>1603.83</v>
      </c>
      <c r="G431" s="2">
        <f>IFERROR(__xludf.DUMMYFUNCTION("""COMPUTED_VALUE"""),45918.66666666667)</f>
        <v>45918.66667</v>
      </c>
      <c r="H431" s="1">
        <f>IFERROR(__xludf.DUMMYFUNCTION("""COMPUTED_VALUE"""),1555.35)</f>
        <v>1555.35</v>
      </c>
      <c r="J431" s="2">
        <f>IFERROR(__xludf.DUMMYFUNCTION("""COMPUTED_VALUE"""),45918.66666666667)</f>
        <v>45918.66667</v>
      </c>
      <c r="K431" s="1">
        <f>IFERROR(__xludf.DUMMYFUNCTION("""COMPUTED_VALUE"""),1556.07)</f>
        <v>1556.07</v>
      </c>
      <c r="M431" s="2">
        <f>IFERROR(__xludf.DUMMYFUNCTION("""COMPUTED_VALUE"""),45918.66666666667)</f>
        <v>45918.66667</v>
      </c>
      <c r="N431" s="1">
        <f>IFERROR(__xludf.DUMMYFUNCTION("""COMPUTED_VALUE"""),2.23179647E8)</f>
        <v>223179647</v>
      </c>
    </row>
    <row r="432">
      <c r="A432" s="2">
        <f>IFERROR(__xludf.DUMMYFUNCTION("""COMPUTED_VALUE"""),45919.66666666667)</f>
        <v>45919.66667</v>
      </c>
      <c r="B432" s="1">
        <f>IFERROR(__xludf.DUMMYFUNCTION("""COMPUTED_VALUE"""),1572.62)</f>
        <v>1572.62</v>
      </c>
      <c r="D432" s="2">
        <f>IFERROR(__xludf.DUMMYFUNCTION("""COMPUTED_VALUE"""),45919.66666666667)</f>
        <v>45919.66667</v>
      </c>
      <c r="E432" s="1">
        <f>IFERROR(__xludf.DUMMYFUNCTION("""COMPUTED_VALUE"""),1595.14)</f>
        <v>1595.14</v>
      </c>
      <c r="G432" s="2">
        <f>IFERROR(__xludf.DUMMYFUNCTION("""COMPUTED_VALUE"""),45919.66666666667)</f>
        <v>45919.66667</v>
      </c>
      <c r="H432" s="1">
        <f>IFERROR(__xludf.DUMMYFUNCTION("""COMPUTED_VALUE"""),1570.66)</f>
        <v>1570.66</v>
      </c>
      <c r="J432" s="2">
        <f>IFERROR(__xludf.DUMMYFUNCTION("""COMPUTED_VALUE"""),45919.66666666667)</f>
        <v>45919.66667</v>
      </c>
      <c r="K432" s="1">
        <f>IFERROR(__xludf.DUMMYFUNCTION("""COMPUTED_VALUE"""),1583.84)</f>
        <v>1583.84</v>
      </c>
      <c r="M432" s="2">
        <f>IFERROR(__xludf.DUMMYFUNCTION("""COMPUTED_VALUE"""),45919.66666666667)</f>
        <v>45919.66667</v>
      </c>
      <c r="N432" s="1">
        <f>IFERROR(__xludf.DUMMYFUNCTION("""COMPUTED_VALUE"""),2.88033535E8)</f>
        <v>288033535</v>
      </c>
    </row>
    <row r="433">
      <c r="A433" s="2">
        <f>IFERROR(__xludf.DUMMYFUNCTION("""COMPUTED_VALUE"""),45922.66666666667)</f>
        <v>45922.66667</v>
      </c>
      <c r="B433" s="1">
        <f>IFERROR(__xludf.DUMMYFUNCTION("""COMPUTED_VALUE"""),1600.06)</f>
        <v>1600.06</v>
      </c>
      <c r="D433" s="2">
        <f>IFERROR(__xludf.DUMMYFUNCTION("""COMPUTED_VALUE"""),45922.66666666667)</f>
        <v>45922.66667</v>
      </c>
      <c r="E433" s="1">
        <f>IFERROR(__xludf.DUMMYFUNCTION("""COMPUTED_VALUE"""),1644.29)</f>
        <v>1644.29</v>
      </c>
      <c r="G433" s="2">
        <f>IFERROR(__xludf.DUMMYFUNCTION("""COMPUTED_VALUE"""),45922.66666666667)</f>
        <v>45922.66667</v>
      </c>
      <c r="H433" s="1">
        <f>IFERROR(__xludf.DUMMYFUNCTION("""COMPUTED_VALUE"""),1595.03)</f>
        <v>1595.03</v>
      </c>
      <c r="J433" s="2">
        <f>IFERROR(__xludf.DUMMYFUNCTION("""COMPUTED_VALUE"""),45922.66666666667)</f>
        <v>45922.66667</v>
      </c>
      <c r="K433" s="1">
        <f>IFERROR(__xludf.DUMMYFUNCTION("""COMPUTED_VALUE"""),1610.62)</f>
        <v>1610.62</v>
      </c>
      <c r="M433" s="2">
        <f>IFERROR(__xludf.DUMMYFUNCTION("""COMPUTED_VALUE"""),45922.66666666667)</f>
        <v>45922.66667</v>
      </c>
      <c r="N433" s="1">
        <f>IFERROR(__xludf.DUMMYFUNCTION("""COMPUTED_VALUE"""),2.57084736E8)</f>
        <v>257084736</v>
      </c>
    </row>
    <row r="434">
      <c r="A434" s="2">
        <f>IFERROR(__xludf.DUMMYFUNCTION("""COMPUTED_VALUE"""),45923.66666666667)</f>
        <v>45923.66667</v>
      </c>
      <c r="B434" s="1">
        <f>IFERROR(__xludf.DUMMYFUNCTION("""COMPUTED_VALUE"""),1629.81)</f>
        <v>1629.81</v>
      </c>
      <c r="D434" s="2">
        <f>IFERROR(__xludf.DUMMYFUNCTION("""COMPUTED_VALUE"""),45923.66666666667)</f>
        <v>45923.66667</v>
      </c>
      <c r="E434" s="1">
        <f>IFERROR(__xludf.DUMMYFUNCTION("""COMPUTED_VALUE"""),1630.87)</f>
        <v>1630.87</v>
      </c>
      <c r="G434" s="2">
        <f>IFERROR(__xludf.DUMMYFUNCTION("""COMPUTED_VALUE"""),45923.66666666667)</f>
        <v>45923.66667</v>
      </c>
      <c r="H434" s="1">
        <f>IFERROR(__xludf.DUMMYFUNCTION("""COMPUTED_VALUE"""),1577.35)</f>
        <v>1577.35</v>
      </c>
      <c r="J434" s="2">
        <f>IFERROR(__xludf.DUMMYFUNCTION("""COMPUTED_VALUE"""),45923.66666666667)</f>
        <v>45923.66667</v>
      </c>
      <c r="K434" s="1">
        <f>IFERROR(__xludf.DUMMYFUNCTION("""COMPUTED_VALUE"""),1584.25)</f>
        <v>1584.25</v>
      </c>
      <c r="M434" s="2">
        <f>IFERROR(__xludf.DUMMYFUNCTION("""COMPUTED_VALUE"""),45923.66666666667)</f>
        <v>45923.66667</v>
      </c>
      <c r="N434" s="1">
        <f>IFERROR(__xludf.DUMMYFUNCTION("""COMPUTED_VALUE"""),2.26278633E8)</f>
        <v>226278633</v>
      </c>
    </row>
    <row r="435">
      <c r="A435" s="2">
        <f>IFERROR(__xludf.DUMMYFUNCTION("""COMPUTED_VALUE"""),45924.66666666667)</f>
        <v>45924.66667</v>
      </c>
      <c r="B435" s="1">
        <f>IFERROR(__xludf.DUMMYFUNCTION("""COMPUTED_VALUE"""),1599.17)</f>
        <v>1599.17</v>
      </c>
      <c r="D435" s="2">
        <f>IFERROR(__xludf.DUMMYFUNCTION("""COMPUTED_VALUE"""),45924.66666666667)</f>
        <v>45924.66667</v>
      </c>
      <c r="E435" s="1">
        <f>IFERROR(__xludf.DUMMYFUNCTION("""COMPUTED_VALUE"""),1644.32)</f>
        <v>1644.32</v>
      </c>
      <c r="G435" s="2">
        <f>IFERROR(__xludf.DUMMYFUNCTION("""COMPUTED_VALUE"""),45924.66666666667)</f>
        <v>45924.66667</v>
      </c>
      <c r="H435" s="1">
        <f>IFERROR(__xludf.DUMMYFUNCTION("""COMPUTED_VALUE"""),1596.01)</f>
        <v>1596.01</v>
      </c>
      <c r="J435" s="2">
        <f>IFERROR(__xludf.DUMMYFUNCTION("""COMPUTED_VALUE"""),45924.66666666667)</f>
        <v>45924.66667</v>
      </c>
      <c r="K435" s="1">
        <f>IFERROR(__xludf.DUMMYFUNCTION("""COMPUTED_VALUE"""),1639.75)</f>
        <v>1639.75</v>
      </c>
      <c r="M435" s="2">
        <f>IFERROR(__xludf.DUMMYFUNCTION("""COMPUTED_VALUE"""),45924.66666666667)</f>
        <v>45924.66667</v>
      </c>
      <c r="N435" s="1">
        <f>IFERROR(__xludf.DUMMYFUNCTION("""COMPUTED_VALUE"""),2.36597347E8)</f>
        <v>236597347</v>
      </c>
    </row>
    <row r="436">
      <c r="A436" s="2">
        <f>IFERROR(__xludf.DUMMYFUNCTION("""COMPUTED_VALUE"""),45925.66666666667)</f>
        <v>45925.66667</v>
      </c>
      <c r="B436" s="1">
        <f>IFERROR(__xludf.DUMMYFUNCTION("""COMPUTED_VALUE"""),1613.43)</f>
        <v>1613.43</v>
      </c>
      <c r="D436" s="2">
        <f>IFERROR(__xludf.DUMMYFUNCTION("""COMPUTED_VALUE"""),45925.66666666667)</f>
        <v>45925.66667</v>
      </c>
      <c r="E436" s="1">
        <f>IFERROR(__xludf.DUMMYFUNCTION("""COMPUTED_VALUE"""),1613.43)</f>
        <v>1613.43</v>
      </c>
      <c r="G436" s="2">
        <f>IFERROR(__xludf.DUMMYFUNCTION("""COMPUTED_VALUE"""),45925.66666666667)</f>
        <v>45925.66667</v>
      </c>
      <c r="H436" s="1">
        <f>IFERROR(__xludf.DUMMYFUNCTION("""COMPUTED_VALUE"""),1561.97)</f>
        <v>1561.97</v>
      </c>
      <c r="J436" s="2">
        <f>IFERROR(__xludf.DUMMYFUNCTION("""COMPUTED_VALUE"""),45925.66666666667)</f>
        <v>45925.66667</v>
      </c>
      <c r="K436" s="1">
        <f>IFERROR(__xludf.DUMMYFUNCTION("""COMPUTED_VALUE"""),1577.4)</f>
        <v>1577.4</v>
      </c>
      <c r="M436" s="2">
        <f>IFERROR(__xludf.DUMMYFUNCTION("""COMPUTED_VALUE"""),45925.66666666667)</f>
        <v>45925.66667</v>
      </c>
      <c r="N436" s="1">
        <f>IFERROR(__xludf.DUMMYFUNCTION("""COMPUTED_VALUE"""),2.38536013E8)</f>
        <v>238536013</v>
      </c>
    </row>
    <row r="437">
      <c r="A437" s="2">
        <f>IFERROR(__xludf.DUMMYFUNCTION("""COMPUTED_VALUE"""),45926.66666666667)</f>
        <v>45926.66667</v>
      </c>
      <c r="B437" s="1">
        <f>IFERROR(__xludf.DUMMYFUNCTION("""COMPUTED_VALUE"""),1590.9)</f>
        <v>1590.9</v>
      </c>
      <c r="D437" s="2">
        <f>IFERROR(__xludf.DUMMYFUNCTION("""COMPUTED_VALUE"""),45926.66666666667)</f>
        <v>45926.66667</v>
      </c>
      <c r="E437" s="1">
        <f>IFERROR(__xludf.DUMMYFUNCTION("""COMPUTED_VALUE"""),1635.52)</f>
        <v>1635.52</v>
      </c>
      <c r="G437" s="2">
        <f>IFERROR(__xludf.DUMMYFUNCTION("""COMPUTED_VALUE"""),45926.66666666667)</f>
        <v>45926.66667</v>
      </c>
      <c r="H437" s="1">
        <f>IFERROR(__xludf.DUMMYFUNCTION("""COMPUTED_VALUE"""),1572.19)</f>
        <v>1572.19</v>
      </c>
      <c r="J437" s="2">
        <f>IFERROR(__xludf.DUMMYFUNCTION("""COMPUTED_VALUE"""),45926.66666666667)</f>
        <v>45926.66667</v>
      </c>
      <c r="K437" s="1">
        <f>IFERROR(__xludf.DUMMYFUNCTION("""COMPUTED_VALUE"""),1635.51)</f>
        <v>1635.51</v>
      </c>
      <c r="M437" s="2">
        <f>IFERROR(__xludf.DUMMYFUNCTION("""COMPUTED_VALUE"""),45926.66666666667)</f>
        <v>45926.66667</v>
      </c>
      <c r="N437" s="1">
        <f>IFERROR(__xludf.DUMMYFUNCTION("""COMPUTED_VALUE"""),2.88655005E8)</f>
        <v>288655005</v>
      </c>
    </row>
  </sheetData>
  <drawing r:id="rId1"/>
</worksheet>
</file>