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IFERROR(__xludf.DUMMYFUNCTION("GOOGLEFINANCE(""DJUSAR"",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IFERROR(__xludf.DUMMYFUNCTION("GOOGLEFINANCE(""DJUSAR"",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IFERROR(__xludf.DUMMYFUNCTION("GOOGLEFINANCE(""DJUSAR"",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IFERROR(__xludf.DUMMYFUNCTION("GOOGLEFINANCE(""DJUSAR"",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IFERROR(__xludf.DUMMYFUNCTION("GOOGLEFINANCE(""DJUSAR"",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IFERROR(__xludf.DUMMYFUNCTION("""COMPUTED_VALUE"""),147.59)</f>
        <v>147.59</v>
      </c>
      <c r="D2" s="2">
        <f>IFERROR(__xludf.DUMMYFUNCTION("""COMPUTED_VALUE"""),45293.66666666667)</f>
        <v>45293.66667</v>
      </c>
      <c r="E2" s="1">
        <f>IFERROR(__xludf.DUMMYFUNCTION("""COMPUTED_VALUE"""),149.81)</f>
        <v>149.81</v>
      </c>
      <c r="G2" s="2">
        <f>IFERROR(__xludf.DUMMYFUNCTION("""COMPUTED_VALUE"""),45293.66666666667)</f>
        <v>45293.66667</v>
      </c>
      <c r="H2" s="1">
        <f>IFERROR(__xludf.DUMMYFUNCTION("""COMPUTED_VALUE"""),145.88)</f>
        <v>145.88</v>
      </c>
      <c r="J2" s="2">
        <f>IFERROR(__xludf.DUMMYFUNCTION("""COMPUTED_VALUE"""),45293.66666666667)</f>
        <v>45293.66667</v>
      </c>
      <c r="K2" s="1">
        <f>IFERROR(__xludf.DUMMYFUNCTION("""COMPUTED_VALUE"""),147.15)</f>
        <v>147.15</v>
      </c>
      <c r="M2" s="2">
        <f>IFERROR(__xludf.DUMMYFUNCTION("""COMPUTED_VALUE"""),45293.66666666667)</f>
        <v>45293.66667</v>
      </c>
      <c r="N2" s="1">
        <f>IFERROR(__xludf.DUMMYFUNCTION("""COMPUTED_VALUE"""),6.6558917E7)</f>
        <v>66558917</v>
      </c>
    </row>
    <row r="3">
      <c r="A3" s="2">
        <f>IFERROR(__xludf.DUMMYFUNCTION("""COMPUTED_VALUE"""),45294.66666666667)</f>
        <v>45294.66667</v>
      </c>
      <c r="B3" s="1">
        <f>IFERROR(__xludf.DUMMYFUNCTION("""COMPUTED_VALUE"""),144.3)</f>
        <v>144.3</v>
      </c>
      <c r="D3" s="2">
        <f>IFERROR(__xludf.DUMMYFUNCTION("""COMPUTED_VALUE"""),45294.66666666667)</f>
        <v>45294.66667</v>
      </c>
      <c r="E3" s="1">
        <f>IFERROR(__xludf.DUMMYFUNCTION("""COMPUTED_VALUE"""),144.74)</f>
        <v>144.74</v>
      </c>
      <c r="G3" s="2">
        <f>IFERROR(__xludf.DUMMYFUNCTION("""COMPUTED_VALUE"""),45294.66666666667)</f>
        <v>45294.66667</v>
      </c>
      <c r="H3" s="1">
        <f>IFERROR(__xludf.DUMMYFUNCTION("""COMPUTED_VALUE"""),141.19)</f>
        <v>141.19</v>
      </c>
      <c r="J3" s="2">
        <f>IFERROR(__xludf.DUMMYFUNCTION("""COMPUTED_VALUE"""),45294.66666666667)</f>
        <v>45294.66667</v>
      </c>
      <c r="K3" s="1">
        <f>IFERROR(__xludf.DUMMYFUNCTION("""COMPUTED_VALUE"""),141.39)</f>
        <v>141.39</v>
      </c>
      <c r="M3" s="2">
        <f>IFERROR(__xludf.DUMMYFUNCTION("""COMPUTED_VALUE"""),45294.66666666667)</f>
        <v>45294.66667</v>
      </c>
      <c r="N3" s="1">
        <f>IFERROR(__xludf.DUMMYFUNCTION("""COMPUTED_VALUE"""),7.9393995E7)</f>
        <v>79393995</v>
      </c>
    </row>
    <row r="4">
      <c r="A4" s="2">
        <f>IFERROR(__xludf.DUMMYFUNCTION("""COMPUTED_VALUE"""),45295.66666666667)</f>
        <v>45295.66667</v>
      </c>
      <c r="B4" s="1">
        <f>IFERROR(__xludf.DUMMYFUNCTION("""COMPUTED_VALUE"""),141.94)</f>
        <v>141.94</v>
      </c>
      <c r="D4" s="2">
        <f>IFERROR(__xludf.DUMMYFUNCTION("""COMPUTED_VALUE"""),45295.66666666667)</f>
        <v>45295.66667</v>
      </c>
      <c r="E4" s="1">
        <f>IFERROR(__xludf.DUMMYFUNCTION("""COMPUTED_VALUE"""),144.96)</f>
        <v>144.96</v>
      </c>
      <c r="G4" s="2">
        <f>IFERROR(__xludf.DUMMYFUNCTION("""COMPUTED_VALUE"""),45295.66666666667)</f>
        <v>45295.66667</v>
      </c>
      <c r="H4" s="1">
        <f>IFERROR(__xludf.DUMMYFUNCTION("""COMPUTED_VALUE"""),141.45)</f>
        <v>141.45</v>
      </c>
      <c r="J4" s="2">
        <f>IFERROR(__xludf.DUMMYFUNCTION("""COMPUTED_VALUE"""),45295.66666666667)</f>
        <v>45295.66667</v>
      </c>
      <c r="K4" s="1">
        <f>IFERROR(__xludf.DUMMYFUNCTION("""COMPUTED_VALUE"""),143.71)</f>
        <v>143.71</v>
      </c>
      <c r="M4" s="2">
        <f>IFERROR(__xludf.DUMMYFUNCTION("""COMPUTED_VALUE"""),45295.66666666667)</f>
        <v>45295.66667</v>
      </c>
      <c r="N4" s="1">
        <f>IFERROR(__xludf.DUMMYFUNCTION("""COMPUTED_VALUE"""),5.7245816E7)</f>
        <v>57245816</v>
      </c>
    </row>
    <row r="5">
      <c r="A5" s="2">
        <f>IFERROR(__xludf.DUMMYFUNCTION("""COMPUTED_VALUE"""),45296.66666666667)</f>
        <v>45296.66667</v>
      </c>
      <c r="B5" s="1">
        <f>IFERROR(__xludf.DUMMYFUNCTION("""COMPUTED_VALUE"""),143.05)</f>
        <v>143.05</v>
      </c>
      <c r="D5" s="2">
        <f>IFERROR(__xludf.DUMMYFUNCTION("""COMPUTED_VALUE"""),45296.66666666667)</f>
        <v>45296.66667</v>
      </c>
      <c r="E5" s="1">
        <f>IFERROR(__xludf.DUMMYFUNCTION("""COMPUTED_VALUE"""),149.41)</f>
        <v>149.41</v>
      </c>
      <c r="G5" s="2">
        <f>IFERROR(__xludf.DUMMYFUNCTION("""COMPUTED_VALUE"""),45296.66666666667)</f>
        <v>45296.66667</v>
      </c>
      <c r="H5" s="1">
        <f>IFERROR(__xludf.DUMMYFUNCTION("""COMPUTED_VALUE"""),143.05)</f>
        <v>143.05</v>
      </c>
      <c r="J5" s="2">
        <f>IFERROR(__xludf.DUMMYFUNCTION("""COMPUTED_VALUE"""),45296.66666666667)</f>
        <v>45296.66667</v>
      </c>
      <c r="K5" s="1">
        <f>IFERROR(__xludf.DUMMYFUNCTION("""COMPUTED_VALUE"""),148.81)</f>
        <v>148.81</v>
      </c>
      <c r="M5" s="2">
        <f>IFERROR(__xludf.DUMMYFUNCTION("""COMPUTED_VALUE"""),45296.66666666667)</f>
        <v>45296.66667</v>
      </c>
      <c r="N5" s="1">
        <f>IFERROR(__xludf.DUMMYFUNCTION("""COMPUTED_VALUE"""),7.193674E7)</f>
        <v>71936740</v>
      </c>
    </row>
    <row r="6">
      <c r="A6" s="2">
        <f>IFERROR(__xludf.DUMMYFUNCTION("""COMPUTED_VALUE"""),45299.66666666667)</f>
        <v>45299.66667</v>
      </c>
      <c r="B6" s="1">
        <f>IFERROR(__xludf.DUMMYFUNCTION("""COMPUTED_VALUE"""),150.03)</f>
        <v>150.03</v>
      </c>
      <c r="D6" s="2">
        <f>IFERROR(__xludf.DUMMYFUNCTION("""COMPUTED_VALUE"""),45299.66666666667)</f>
        <v>45299.66667</v>
      </c>
      <c r="E6" s="1">
        <f>IFERROR(__xludf.DUMMYFUNCTION("""COMPUTED_VALUE"""),153.97)</f>
        <v>153.97</v>
      </c>
      <c r="G6" s="2">
        <f>IFERROR(__xludf.DUMMYFUNCTION("""COMPUTED_VALUE"""),45299.66666666667)</f>
        <v>45299.66667</v>
      </c>
      <c r="H6" s="1">
        <f>IFERROR(__xludf.DUMMYFUNCTION("""COMPUTED_VALUE"""),149.34)</f>
        <v>149.34</v>
      </c>
      <c r="J6" s="2">
        <f>IFERROR(__xludf.DUMMYFUNCTION("""COMPUTED_VALUE"""),45299.66666666667)</f>
        <v>45299.66667</v>
      </c>
      <c r="K6" s="1">
        <f>IFERROR(__xludf.DUMMYFUNCTION("""COMPUTED_VALUE"""),152.47)</f>
        <v>152.47</v>
      </c>
      <c r="M6" s="2">
        <f>IFERROR(__xludf.DUMMYFUNCTION("""COMPUTED_VALUE"""),45299.66666666667)</f>
        <v>45299.66667</v>
      </c>
      <c r="N6" s="1">
        <f>IFERROR(__xludf.DUMMYFUNCTION("""COMPUTED_VALUE"""),1.08650376E8)</f>
        <v>108650376</v>
      </c>
    </row>
    <row r="7">
      <c r="A7" s="2">
        <f>IFERROR(__xludf.DUMMYFUNCTION("""COMPUTED_VALUE"""),45300.66666666667)</f>
        <v>45300.66667</v>
      </c>
      <c r="B7" s="1">
        <f>IFERROR(__xludf.DUMMYFUNCTION("""COMPUTED_VALUE"""),152.34)</f>
        <v>152.34</v>
      </c>
      <c r="D7" s="2">
        <f>IFERROR(__xludf.DUMMYFUNCTION("""COMPUTED_VALUE"""),45300.66666666667)</f>
        <v>45300.66667</v>
      </c>
      <c r="E7" s="1">
        <f>IFERROR(__xludf.DUMMYFUNCTION("""COMPUTED_VALUE"""),154.91)</f>
        <v>154.91</v>
      </c>
      <c r="G7" s="2">
        <f>IFERROR(__xludf.DUMMYFUNCTION("""COMPUTED_VALUE"""),45300.66666666667)</f>
        <v>45300.66667</v>
      </c>
      <c r="H7" s="1">
        <f>IFERROR(__xludf.DUMMYFUNCTION("""COMPUTED_VALUE"""),151.96)</f>
        <v>151.96</v>
      </c>
      <c r="J7" s="2">
        <f>IFERROR(__xludf.DUMMYFUNCTION("""COMPUTED_VALUE"""),45300.66666666667)</f>
        <v>45300.66667</v>
      </c>
      <c r="K7" s="1">
        <f>IFERROR(__xludf.DUMMYFUNCTION("""COMPUTED_VALUE"""),153.47)</f>
        <v>153.47</v>
      </c>
      <c r="M7" s="2">
        <f>IFERROR(__xludf.DUMMYFUNCTION("""COMPUTED_VALUE"""),45300.66666666667)</f>
        <v>45300.66667</v>
      </c>
      <c r="N7" s="1">
        <f>IFERROR(__xludf.DUMMYFUNCTION("""COMPUTED_VALUE"""),7.0206101E7)</f>
        <v>70206101</v>
      </c>
    </row>
    <row r="8">
      <c r="A8" s="2">
        <f>IFERROR(__xludf.DUMMYFUNCTION("""COMPUTED_VALUE"""),45301.66666666667)</f>
        <v>45301.66667</v>
      </c>
      <c r="B8" s="1">
        <f>IFERROR(__xludf.DUMMYFUNCTION("""COMPUTED_VALUE"""),153.23)</f>
        <v>153.23</v>
      </c>
      <c r="D8" s="2">
        <f>IFERROR(__xludf.DUMMYFUNCTION("""COMPUTED_VALUE"""),45301.66666666667)</f>
        <v>45301.66667</v>
      </c>
      <c r="E8" s="1">
        <f>IFERROR(__xludf.DUMMYFUNCTION("""COMPUTED_VALUE"""),154.96)</f>
        <v>154.96</v>
      </c>
      <c r="G8" s="2">
        <f>IFERROR(__xludf.DUMMYFUNCTION("""COMPUTED_VALUE"""),45301.66666666667)</f>
        <v>45301.66667</v>
      </c>
      <c r="H8" s="1">
        <f>IFERROR(__xludf.DUMMYFUNCTION("""COMPUTED_VALUE"""),152.63)</f>
        <v>152.63</v>
      </c>
      <c r="J8" s="2">
        <f>IFERROR(__xludf.DUMMYFUNCTION("""COMPUTED_VALUE"""),45301.66666666667)</f>
        <v>45301.66667</v>
      </c>
      <c r="K8" s="1">
        <f>IFERROR(__xludf.DUMMYFUNCTION("""COMPUTED_VALUE"""),153.97)</f>
        <v>153.97</v>
      </c>
      <c r="M8" s="2">
        <f>IFERROR(__xludf.DUMMYFUNCTION("""COMPUTED_VALUE"""),45301.66666666667)</f>
        <v>45301.66667</v>
      </c>
      <c r="N8" s="1">
        <f>IFERROR(__xludf.DUMMYFUNCTION("""COMPUTED_VALUE"""),6.1635084E7)</f>
        <v>61635084</v>
      </c>
    </row>
    <row r="9">
      <c r="A9" s="2">
        <f>IFERROR(__xludf.DUMMYFUNCTION("""COMPUTED_VALUE"""),45302.66666666667)</f>
        <v>45302.66667</v>
      </c>
      <c r="B9" s="1">
        <f>IFERROR(__xludf.DUMMYFUNCTION("""COMPUTED_VALUE"""),153.56)</f>
        <v>153.56</v>
      </c>
      <c r="D9" s="2">
        <f>IFERROR(__xludf.DUMMYFUNCTION("""COMPUTED_VALUE"""),45302.66666666667)</f>
        <v>45302.66667</v>
      </c>
      <c r="E9" s="1">
        <f>IFERROR(__xludf.DUMMYFUNCTION("""COMPUTED_VALUE"""),154.85)</f>
        <v>154.85</v>
      </c>
      <c r="G9" s="2">
        <f>IFERROR(__xludf.DUMMYFUNCTION("""COMPUTED_VALUE"""),45302.66666666667)</f>
        <v>45302.66667</v>
      </c>
      <c r="H9" s="1">
        <f>IFERROR(__xludf.DUMMYFUNCTION("""COMPUTED_VALUE"""),151.38)</f>
        <v>151.38</v>
      </c>
      <c r="J9" s="2">
        <f>IFERROR(__xludf.DUMMYFUNCTION("""COMPUTED_VALUE"""),45302.66666666667)</f>
        <v>45302.66667</v>
      </c>
      <c r="K9" s="1">
        <f>IFERROR(__xludf.DUMMYFUNCTION("""COMPUTED_VALUE"""),154.73)</f>
        <v>154.73</v>
      </c>
      <c r="M9" s="2">
        <f>IFERROR(__xludf.DUMMYFUNCTION("""COMPUTED_VALUE"""),45302.66666666667)</f>
        <v>45302.66667</v>
      </c>
      <c r="N9" s="1">
        <f>IFERROR(__xludf.DUMMYFUNCTION("""COMPUTED_VALUE"""),6.224226E7)</f>
        <v>62242260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IFERROR(__xludf.DUMMYFUNCTION("""COMPUTED_VALUE"""),148.83)</f>
        <v>148.83</v>
      </c>
      <c r="D10" s="2">
        <f>IFERROR(__xludf.DUMMYFUNCTION("""COMPUTED_VALUE"""),45303.66666666667)</f>
        <v>45303.66667</v>
      </c>
      <c r="E10" s="1">
        <f>IFERROR(__xludf.DUMMYFUNCTION("""COMPUTED_VALUE"""),149.4)</f>
        <v>149.4</v>
      </c>
      <c r="G10" s="2">
        <f>IFERROR(__xludf.DUMMYFUNCTION("""COMPUTED_VALUE"""),45303.66666666667)</f>
        <v>45303.66667</v>
      </c>
      <c r="H10" s="1">
        <f>IFERROR(__xludf.DUMMYFUNCTION("""COMPUTED_VALUE"""),142.47)</f>
        <v>142.47</v>
      </c>
      <c r="J10" s="2">
        <f>IFERROR(__xludf.DUMMYFUNCTION("""COMPUTED_VALUE"""),45303.66666666667)</f>
        <v>45303.66667</v>
      </c>
      <c r="K10" s="1">
        <f>IFERROR(__xludf.DUMMYFUNCTION("""COMPUTED_VALUE"""),142.69)</f>
        <v>142.69</v>
      </c>
      <c r="M10" s="2">
        <f>IFERROR(__xludf.DUMMYFUNCTION("""COMPUTED_VALUE"""),45303.66666666667)</f>
        <v>45303.66667</v>
      </c>
      <c r="N10" s="1">
        <f>IFERROR(__xludf.DUMMYFUNCTION("""COMPUTED_VALUE"""),1.66658299E8)</f>
        <v>166658299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IFERROR(__xludf.DUMMYFUNCTION("""COMPUTED_VALUE"""),141.3)</f>
        <v>141.3</v>
      </c>
      <c r="D11" s="2">
        <f>IFERROR(__xludf.DUMMYFUNCTION("""COMPUTED_VALUE"""),45307.66666666667)</f>
        <v>45307.66667</v>
      </c>
      <c r="E11" s="1">
        <f>IFERROR(__xludf.DUMMYFUNCTION("""COMPUTED_VALUE"""),141.56)</f>
        <v>141.56</v>
      </c>
      <c r="G11" s="2">
        <f>IFERROR(__xludf.DUMMYFUNCTION("""COMPUTED_VALUE"""),45307.66666666667)</f>
        <v>45307.66667</v>
      </c>
      <c r="H11" s="1">
        <f>IFERROR(__xludf.DUMMYFUNCTION("""COMPUTED_VALUE"""),136.57)</f>
        <v>136.57</v>
      </c>
      <c r="J11" s="2">
        <f>IFERROR(__xludf.DUMMYFUNCTION("""COMPUTED_VALUE"""),45307.66666666667)</f>
        <v>45307.66667</v>
      </c>
      <c r="K11" s="1">
        <f>IFERROR(__xludf.DUMMYFUNCTION("""COMPUTED_VALUE"""),140.62)</f>
        <v>140.62</v>
      </c>
      <c r="M11" s="2">
        <f>IFERROR(__xludf.DUMMYFUNCTION("""COMPUTED_VALUE"""),45307.66666666667)</f>
        <v>45307.66667</v>
      </c>
      <c r="N11" s="1">
        <f>IFERROR(__xludf.DUMMYFUNCTION("""COMPUTED_VALUE"""),1.14554685E8)</f>
        <v>114554685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IFERROR(__xludf.DUMMYFUNCTION("""COMPUTED_VALUE"""),139.17)</f>
        <v>139.17</v>
      </c>
      <c r="D12" s="2">
        <f>IFERROR(__xludf.DUMMYFUNCTION("""COMPUTED_VALUE"""),45308.66666666667)</f>
        <v>45308.66667</v>
      </c>
      <c r="E12" s="1">
        <f>IFERROR(__xludf.DUMMYFUNCTION("""COMPUTED_VALUE"""),141.22)</f>
        <v>141.22</v>
      </c>
      <c r="G12" s="2">
        <f>IFERROR(__xludf.DUMMYFUNCTION("""COMPUTED_VALUE"""),45308.66666666667)</f>
        <v>45308.66667</v>
      </c>
      <c r="H12" s="1">
        <f>IFERROR(__xludf.DUMMYFUNCTION("""COMPUTED_VALUE"""),137.59)</f>
        <v>137.59</v>
      </c>
      <c r="J12" s="2">
        <f>IFERROR(__xludf.DUMMYFUNCTION("""COMPUTED_VALUE"""),45308.66666666667)</f>
        <v>45308.66667</v>
      </c>
      <c r="K12" s="1">
        <f>IFERROR(__xludf.DUMMYFUNCTION("""COMPUTED_VALUE"""),138.19)</f>
        <v>138.19</v>
      </c>
      <c r="M12" s="2">
        <f>IFERROR(__xludf.DUMMYFUNCTION("""COMPUTED_VALUE"""),45308.66666666667)</f>
        <v>45308.66667</v>
      </c>
      <c r="N12" s="1">
        <f>IFERROR(__xludf.DUMMYFUNCTION("""COMPUTED_VALUE"""),7.0672851E7)</f>
        <v>70672851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IFERROR(__xludf.DUMMYFUNCTION("""COMPUTED_VALUE"""),139.09)</f>
        <v>139.09</v>
      </c>
      <c r="D13" s="2">
        <f>IFERROR(__xludf.DUMMYFUNCTION("""COMPUTED_VALUE"""),45309.66666666667)</f>
        <v>45309.66667</v>
      </c>
      <c r="E13" s="1">
        <f>IFERROR(__xludf.DUMMYFUNCTION("""COMPUTED_VALUE"""),144.59)</f>
        <v>144.59</v>
      </c>
      <c r="G13" s="2">
        <f>IFERROR(__xludf.DUMMYFUNCTION("""COMPUTED_VALUE"""),45309.66666666667)</f>
        <v>45309.66667</v>
      </c>
      <c r="H13" s="1">
        <f>IFERROR(__xludf.DUMMYFUNCTION("""COMPUTED_VALUE"""),138.49)</f>
        <v>138.49</v>
      </c>
      <c r="J13" s="2">
        <f>IFERROR(__xludf.DUMMYFUNCTION("""COMPUTED_VALUE"""),45309.66666666667)</f>
        <v>45309.66667</v>
      </c>
      <c r="K13" s="1">
        <f>IFERROR(__xludf.DUMMYFUNCTION("""COMPUTED_VALUE"""),144.49)</f>
        <v>144.49</v>
      </c>
      <c r="M13" s="2">
        <f>IFERROR(__xludf.DUMMYFUNCTION("""COMPUTED_VALUE"""),45309.66666666667)</f>
        <v>45309.66667</v>
      </c>
      <c r="N13" s="1">
        <f>IFERROR(__xludf.DUMMYFUNCTION("""COMPUTED_VALUE"""),1.04999906E8)</f>
        <v>104999906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IFERROR(__xludf.DUMMYFUNCTION("""COMPUTED_VALUE"""),144.63)</f>
        <v>144.63</v>
      </c>
      <c r="D14" s="2">
        <f>IFERROR(__xludf.DUMMYFUNCTION("""COMPUTED_VALUE"""),45310.66666666667)</f>
        <v>45310.66667</v>
      </c>
      <c r="E14" s="1">
        <f>IFERROR(__xludf.DUMMYFUNCTION("""COMPUTED_VALUE"""),144.63)</f>
        <v>144.63</v>
      </c>
      <c r="G14" s="2">
        <f>IFERROR(__xludf.DUMMYFUNCTION("""COMPUTED_VALUE"""),45310.66666666667)</f>
        <v>45310.66667</v>
      </c>
      <c r="H14" s="1">
        <f>IFERROR(__xludf.DUMMYFUNCTION("""COMPUTED_VALUE"""),140.36)</f>
        <v>140.36</v>
      </c>
      <c r="J14" s="2">
        <f>IFERROR(__xludf.DUMMYFUNCTION("""COMPUTED_VALUE"""),45310.66666666667)</f>
        <v>45310.66667</v>
      </c>
      <c r="K14" s="1">
        <f>IFERROR(__xludf.DUMMYFUNCTION("""COMPUTED_VALUE"""),142.53)</f>
        <v>142.53</v>
      </c>
      <c r="M14" s="2">
        <f>IFERROR(__xludf.DUMMYFUNCTION("""COMPUTED_VALUE"""),45310.66666666667)</f>
        <v>45310.66667</v>
      </c>
      <c r="N14" s="1">
        <f>IFERROR(__xludf.DUMMYFUNCTION("""COMPUTED_VALUE"""),8.2787875E7)</f>
        <v>82787875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IFERROR(__xludf.DUMMYFUNCTION("""COMPUTED_VALUE"""),144.07)</f>
        <v>144.07</v>
      </c>
      <c r="D15" s="2">
        <f>IFERROR(__xludf.DUMMYFUNCTION("""COMPUTED_VALUE"""),45313.66666666667)</f>
        <v>45313.66667</v>
      </c>
      <c r="E15" s="1">
        <f>IFERROR(__xludf.DUMMYFUNCTION("""COMPUTED_VALUE"""),145.51)</f>
        <v>145.51</v>
      </c>
      <c r="G15" s="2">
        <f>IFERROR(__xludf.DUMMYFUNCTION("""COMPUTED_VALUE"""),45313.66666666667)</f>
        <v>45313.66667</v>
      </c>
      <c r="H15" s="1">
        <f>IFERROR(__xludf.DUMMYFUNCTION("""COMPUTED_VALUE"""),141.91)</f>
        <v>141.91</v>
      </c>
      <c r="J15" s="2">
        <f>IFERROR(__xludf.DUMMYFUNCTION("""COMPUTED_VALUE"""),45313.66666666667)</f>
        <v>45313.66667</v>
      </c>
      <c r="K15" s="1">
        <f>IFERROR(__xludf.DUMMYFUNCTION("""COMPUTED_VALUE"""),142.22)</f>
        <v>142.22</v>
      </c>
      <c r="M15" s="2">
        <f>IFERROR(__xludf.DUMMYFUNCTION("""COMPUTED_VALUE"""),45313.66666666667)</f>
        <v>45313.66667</v>
      </c>
      <c r="N15" s="1">
        <f>IFERROR(__xludf.DUMMYFUNCTION("""COMPUTED_VALUE"""),8.4404306E7)</f>
        <v>84404306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IFERROR(__xludf.DUMMYFUNCTION("""COMPUTED_VALUE"""),147.82)</f>
        <v>147.82</v>
      </c>
      <c r="D16" s="2">
        <f>IFERROR(__xludf.DUMMYFUNCTION("""COMPUTED_VALUE"""),45314.66666666667)</f>
        <v>45314.66667</v>
      </c>
      <c r="E16" s="1">
        <f>IFERROR(__xludf.DUMMYFUNCTION("""COMPUTED_VALUE"""),150.42)</f>
        <v>150.42</v>
      </c>
      <c r="G16" s="2">
        <f>IFERROR(__xludf.DUMMYFUNCTION("""COMPUTED_VALUE"""),45314.66666666667)</f>
        <v>45314.66667</v>
      </c>
      <c r="H16" s="1">
        <f>IFERROR(__xludf.DUMMYFUNCTION("""COMPUTED_VALUE"""),145.69)</f>
        <v>145.69</v>
      </c>
      <c r="J16" s="2">
        <f>IFERROR(__xludf.DUMMYFUNCTION("""COMPUTED_VALUE"""),45314.66666666667)</f>
        <v>45314.66667</v>
      </c>
      <c r="K16" s="1">
        <f>IFERROR(__xludf.DUMMYFUNCTION("""COMPUTED_VALUE"""),146.91)</f>
        <v>146.91</v>
      </c>
      <c r="M16" s="2">
        <f>IFERROR(__xludf.DUMMYFUNCTION("""COMPUTED_VALUE"""),45314.66666666667)</f>
        <v>45314.66667</v>
      </c>
      <c r="N16" s="1">
        <f>IFERROR(__xludf.DUMMYFUNCTION("""COMPUTED_VALUE"""),1.1432173E8)</f>
        <v>114321730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IFERROR(__xludf.DUMMYFUNCTION("""COMPUTED_VALUE"""),148.38)</f>
        <v>148.38</v>
      </c>
      <c r="D17" s="2">
        <f>IFERROR(__xludf.DUMMYFUNCTION("""COMPUTED_VALUE"""),45315.66666666667)</f>
        <v>45315.66667</v>
      </c>
      <c r="E17" s="1">
        <f>IFERROR(__xludf.DUMMYFUNCTION("""COMPUTED_VALUE"""),148.97)</f>
        <v>148.97</v>
      </c>
      <c r="G17" s="2">
        <f>IFERROR(__xludf.DUMMYFUNCTION("""COMPUTED_VALUE"""),45315.66666666667)</f>
        <v>45315.66667</v>
      </c>
      <c r="H17" s="1">
        <f>IFERROR(__xludf.DUMMYFUNCTION("""COMPUTED_VALUE"""),146.49)</f>
        <v>146.49</v>
      </c>
      <c r="J17" s="2">
        <f>IFERROR(__xludf.DUMMYFUNCTION("""COMPUTED_VALUE"""),45315.66666666667)</f>
        <v>45315.66667</v>
      </c>
      <c r="K17" s="1">
        <f>IFERROR(__xludf.DUMMYFUNCTION("""COMPUTED_VALUE"""),147.14)</f>
        <v>147.14</v>
      </c>
      <c r="M17" s="2">
        <f>IFERROR(__xludf.DUMMYFUNCTION("""COMPUTED_VALUE"""),45315.66666666667)</f>
        <v>45315.66667</v>
      </c>
      <c r="N17" s="1">
        <f>IFERROR(__xludf.DUMMYFUNCTION("""COMPUTED_VALUE"""),7.6031963E7)</f>
        <v>76031963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IFERROR(__xludf.DUMMYFUNCTION("""COMPUTED_VALUE"""),151.69)</f>
        <v>151.69</v>
      </c>
      <c r="D18" s="2">
        <f>IFERROR(__xludf.DUMMYFUNCTION("""COMPUTED_VALUE"""),45316.66666666667)</f>
        <v>45316.66667</v>
      </c>
      <c r="E18" s="1">
        <f>IFERROR(__xludf.DUMMYFUNCTION("""COMPUTED_VALUE"""),154.26)</f>
        <v>154.26</v>
      </c>
      <c r="G18" s="2">
        <f>IFERROR(__xludf.DUMMYFUNCTION("""COMPUTED_VALUE"""),45316.66666666667)</f>
        <v>45316.66667</v>
      </c>
      <c r="H18" s="1">
        <f>IFERROR(__xludf.DUMMYFUNCTION("""COMPUTED_VALUE"""),149.13)</f>
        <v>149.13</v>
      </c>
      <c r="J18" s="2">
        <f>IFERROR(__xludf.DUMMYFUNCTION("""COMPUTED_VALUE"""),45316.66666666667)</f>
        <v>45316.66667</v>
      </c>
      <c r="K18" s="1">
        <f>IFERROR(__xludf.DUMMYFUNCTION("""COMPUTED_VALUE"""),152.57)</f>
        <v>152.57</v>
      </c>
      <c r="M18" s="2">
        <f>IFERROR(__xludf.DUMMYFUNCTION("""COMPUTED_VALUE"""),45316.66666666667)</f>
        <v>45316.66667</v>
      </c>
      <c r="N18" s="1">
        <f>IFERROR(__xludf.DUMMYFUNCTION("""COMPUTED_VALUE"""),1.59081004E8)</f>
        <v>159081004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IFERROR(__xludf.DUMMYFUNCTION("""COMPUTED_VALUE"""),153.06)</f>
        <v>153.06</v>
      </c>
      <c r="D19" s="2">
        <f>IFERROR(__xludf.DUMMYFUNCTION("""COMPUTED_VALUE"""),45317.66666666667)</f>
        <v>45317.66667</v>
      </c>
      <c r="E19" s="1">
        <f>IFERROR(__xludf.DUMMYFUNCTION("""COMPUTED_VALUE"""),154.92)</f>
        <v>154.92</v>
      </c>
      <c r="G19" s="2">
        <f>IFERROR(__xludf.DUMMYFUNCTION("""COMPUTED_VALUE"""),45317.66666666667)</f>
        <v>45317.66667</v>
      </c>
      <c r="H19" s="1">
        <f>IFERROR(__xludf.DUMMYFUNCTION("""COMPUTED_VALUE"""),149.86)</f>
        <v>149.86</v>
      </c>
      <c r="J19" s="2">
        <f>IFERROR(__xludf.DUMMYFUNCTION("""COMPUTED_VALUE"""),45317.66666666667)</f>
        <v>45317.66667</v>
      </c>
      <c r="K19" s="1">
        <f>IFERROR(__xludf.DUMMYFUNCTION("""COMPUTED_VALUE"""),150.67)</f>
        <v>150.67</v>
      </c>
      <c r="M19" s="2">
        <f>IFERROR(__xludf.DUMMYFUNCTION("""COMPUTED_VALUE"""),45317.66666666667)</f>
        <v>45317.66667</v>
      </c>
      <c r="N19" s="1">
        <f>IFERROR(__xludf.DUMMYFUNCTION("""COMPUTED_VALUE"""),7.5962356E7)</f>
        <v>75962356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IFERROR(__xludf.DUMMYFUNCTION("""COMPUTED_VALUE"""),151.22)</f>
        <v>151.22</v>
      </c>
      <c r="D20" s="2">
        <f>IFERROR(__xludf.DUMMYFUNCTION("""COMPUTED_VALUE"""),45320.66666666667)</f>
        <v>45320.66667</v>
      </c>
      <c r="E20" s="1">
        <f>IFERROR(__xludf.DUMMYFUNCTION("""COMPUTED_VALUE"""),151.84)</f>
        <v>151.84</v>
      </c>
      <c r="G20" s="2">
        <f>IFERROR(__xludf.DUMMYFUNCTION("""COMPUTED_VALUE"""),45320.66666666667)</f>
        <v>45320.66667</v>
      </c>
      <c r="H20" s="1">
        <f>IFERROR(__xludf.DUMMYFUNCTION("""COMPUTED_VALUE"""),149.38)</f>
        <v>149.38</v>
      </c>
      <c r="J20" s="2">
        <f>IFERROR(__xludf.DUMMYFUNCTION("""COMPUTED_VALUE"""),45320.66666666667)</f>
        <v>45320.66667</v>
      </c>
      <c r="K20" s="1">
        <f>IFERROR(__xludf.DUMMYFUNCTION("""COMPUTED_VALUE"""),151.35)</f>
        <v>151.35</v>
      </c>
      <c r="M20" s="2">
        <f>IFERROR(__xludf.DUMMYFUNCTION("""COMPUTED_VALUE"""),45320.66666666667)</f>
        <v>45320.66667</v>
      </c>
      <c r="N20" s="1">
        <f>IFERROR(__xludf.DUMMYFUNCTION("""COMPUTED_VALUE"""),6.7458307E7)</f>
        <v>67458307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IFERROR(__xludf.DUMMYFUNCTION("""COMPUTED_VALUE"""),149.47)</f>
        <v>149.47</v>
      </c>
      <c r="D21" s="2">
        <f>IFERROR(__xludf.DUMMYFUNCTION("""COMPUTED_VALUE"""),45321.66666666667)</f>
        <v>45321.66667</v>
      </c>
      <c r="E21" s="1">
        <f>IFERROR(__xludf.DUMMYFUNCTION("""COMPUTED_VALUE"""),150.9)</f>
        <v>150.9</v>
      </c>
      <c r="G21" s="2">
        <f>IFERROR(__xludf.DUMMYFUNCTION("""COMPUTED_VALUE"""),45321.66666666667)</f>
        <v>45321.66667</v>
      </c>
      <c r="H21" s="1">
        <f>IFERROR(__xludf.DUMMYFUNCTION("""COMPUTED_VALUE"""),149.16)</f>
        <v>149.16</v>
      </c>
      <c r="J21" s="2">
        <f>IFERROR(__xludf.DUMMYFUNCTION("""COMPUTED_VALUE"""),45321.66666666667)</f>
        <v>45321.66667</v>
      </c>
      <c r="K21" s="1">
        <f>IFERROR(__xludf.DUMMYFUNCTION("""COMPUTED_VALUE"""),149.31)</f>
        <v>149.31</v>
      </c>
      <c r="M21" s="2">
        <f>IFERROR(__xludf.DUMMYFUNCTION("""COMPUTED_VALUE"""),45321.66666666667)</f>
        <v>45321.66667</v>
      </c>
      <c r="N21" s="1">
        <f>IFERROR(__xludf.DUMMYFUNCTION("""COMPUTED_VALUE"""),4.8583751E7)</f>
        <v>48583751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IFERROR(__xludf.DUMMYFUNCTION("""COMPUTED_VALUE"""),148.68)</f>
        <v>148.68</v>
      </c>
      <c r="D22" s="2">
        <f>IFERROR(__xludf.DUMMYFUNCTION("""COMPUTED_VALUE"""),45322.66666666667)</f>
        <v>45322.66667</v>
      </c>
      <c r="E22" s="1">
        <f>IFERROR(__xludf.DUMMYFUNCTION("""COMPUTED_VALUE"""),150.32)</f>
        <v>150.32</v>
      </c>
      <c r="G22" s="2">
        <f>IFERROR(__xludf.DUMMYFUNCTION("""COMPUTED_VALUE"""),45322.66666666667)</f>
        <v>45322.66667</v>
      </c>
      <c r="H22" s="1">
        <f>IFERROR(__xludf.DUMMYFUNCTION("""COMPUTED_VALUE"""),146.58)</f>
        <v>146.58</v>
      </c>
      <c r="J22" s="2">
        <f>IFERROR(__xludf.DUMMYFUNCTION("""COMPUTED_VALUE"""),45322.66666666667)</f>
        <v>45322.66667</v>
      </c>
      <c r="K22" s="1">
        <f>IFERROR(__xludf.DUMMYFUNCTION("""COMPUTED_VALUE"""),147.44)</f>
        <v>147.44</v>
      </c>
      <c r="M22" s="2">
        <f>IFERROR(__xludf.DUMMYFUNCTION("""COMPUTED_VALUE"""),45322.66666666667)</f>
        <v>45322.66667</v>
      </c>
      <c r="N22" s="1">
        <f>IFERROR(__xludf.DUMMYFUNCTION("""COMPUTED_VALUE"""),6.0889993E7)</f>
        <v>60889993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IFERROR(__xludf.DUMMYFUNCTION("""COMPUTED_VALUE"""),148.53)</f>
        <v>148.53</v>
      </c>
      <c r="D23" s="2">
        <f>IFERROR(__xludf.DUMMYFUNCTION("""COMPUTED_VALUE"""),45323.66666666667)</f>
        <v>45323.66667</v>
      </c>
      <c r="E23" s="1">
        <f>IFERROR(__xludf.DUMMYFUNCTION("""COMPUTED_VALUE"""),149.79)</f>
        <v>149.79</v>
      </c>
      <c r="G23" s="2">
        <f>IFERROR(__xludf.DUMMYFUNCTION("""COMPUTED_VALUE"""),45323.66666666667)</f>
        <v>45323.66667</v>
      </c>
      <c r="H23" s="1">
        <f>IFERROR(__xludf.DUMMYFUNCTION("""COMPUTED_VALUE"""),145.01)</f>
        <v>145.01</v>
      </c>
      <c r="J23" s="2">
        <f>IFERROR(__xludf.DUMMYFUNCTION("""COMPUTED_VALUE"""),45323.66666666667)</f>
        <v>45323.66667</v>
      </c>
      <c r="K23" s="1">
        <f>IFERROR(__xludf.DUMMYFUNCTION("""COMPUTED_VALUE"""),149.1)</f>
        <v>149.1</v>
      </c>
      <c r="M23" s="2">
        <f>IFERROR(__xludf.DUMMYFUNCTION("""COMPUTED_VALUE"""),45323.66666666667)</f>
        <v>45323.66667</v>
      </c>
      <c r="N23" s="1">
        <f>IFERROR(__xludf.DUMMYFUNCTION("""COMPUTED_VALUE"""),6.8499443E7)</f>
        <v>68499443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IFERROR(__xludf.DUMMYFUNCTION("""COMPUTED_VALUE"""),147.68)</f>
        <v>147.68</v>
      </c>
      <c r="D24" s="2">
        <f>IFERROR(__xludf.DUMMYFUNCTION("""COMPUTED_VALUE"""),45324.66666666667)</f>
        <v>45324.66667</v>
      </c>
      <c r="E24" s="1">
        <f>IFERROR(__xludf.DUMMYFUNCTION("""COMPUTED_VALUE"""),150.49)</f>
        <v>150.49</v>
      </c>
      <c r="G24" s="2">
        <f>IFERROR(__xludf.DUMMYFUNCTION("""COMPUTED_VALUE"""),45324.66666666667)</f>
        <v>45324.66667</v>
      </c>
      <c r="H24" s="1">
        <f>IFERROR(__xludf.DUMMYFUNCTION("""COMPUTED_VALUE"""),147.14)</f>
        <v>147.14</v>
      </c>
      <c r="J24" s="2">
        <f>IFERROR(__xludf.DUMMYFUNCTION("""COMPUTED_VALUE"""),45324.66666666667)</f>
        <v>45324.66667</v>
      </c>
      <c r="K24" s="1">
        <f>IFERROR(__xludf.DUMMYFUNCTION("""COMPUTED_VALUE"""),149.82)</f>
        <v>149.82</v>
      </c>
      <c r="M24" s="2">
        <f>IFERROR(__xludf.DUMMYFUNCTION("""COMPUTED_VALUE"""),45324.66666666667)</f>
        <v>45324.66667</v>
      </c>
      <c r="N24" s="1">
        <f>IFERROR(__xludf.DUMMYFUNCTION("""COMPUTED_VALUE"""),5.7382541E7)</f>
        <v>57382541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IFERROR(__xludf.DUMMYFUNCTION("""COMPUTED_VALUE"""),147.66)</f>
        <v>147.66</v>
      </c>
      <c r="D25" s="2">
        <f>IFERROR(__xludf.DUMMYFUNCTION("""COMPUTED_VALUE"""),45327.66666666667)</f>
        <v>45327.66667</v>
      </c>
      <c r="E25" s="1">
        <f>IFERROR(__xludf.DUMMYFUNCTION("""COMPUTED_VALUE"""),147.86)</f>
        <v>147.86</v>
      </c>
      <c r="G25" s="2">
        <f>IFERROR(__xludf.DUMMYFUNCTION("""COMPUTED_VALUE"""),45327.66666666667)</f>
        <v>45327.66667</v>
      </c>
      <c r="H25" s="1">
        <f>IFERROR(__xludf.DUMMYFUNCTION("""COMPUTED_VALUE"""),145.63)</f>
        <v>145.63</v>
      </c>
      <c r="J25" s="2">
        <f>IFERROR(__xludf.DUMMYFUNCTION("""COMPUTED_VALUE"""),45327.66666666667)</f>
        <v>45327.66667</v>
      </c>
      <c r="K25" s="1">
        <f>IFERROR(__xludf.DUMMYFUNCTION("""COMPUTED_VALUE"""),146.43)</f>
        <v>146.43</v>
      </c>
      <c r="M25" s="2">
        <f>IFERROR(__xludf.DUMMYFUNCTION("""COMPUTED_VALUE"""),45327.66666666667)</f>
        <v>45327.66667</v>
      </c>
      <c r="N25" s="1">
        <f>IFERROR(__xludf.DUMMYFUNCTION("""COMPUTED_VALUE"""),5.2653892E7)</f>
        <v>52653892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IFERROR(__xludf.DUMMYFUNCTION("""COMPUTED_VALUE"""),146.33)</f>
        <v>146.33</v>
      </c>
      <c r="D26" s="2">
        <f>IFERROR(__xludf.DUMMYFUNCTION("""COMPUTED_VALUE"""),45328.66666666667)</f>
        <v>45328.66667</v>
      </c>
      <c r="E26" s="1">
        <f>IFERROR(__xludf.DUMMYFUNCTION("""COMPUTED_VALUE"""),151.39)</f>
        <v>151.39</v>
      </c>
      <c r="G26" s="2">
        <f>IFERROR(__xludf.DUMMYFUNCTION("""COMPUTED_VALUE"""),45328.66666666667)</f>
        <v>45328.66667</v>
      </c>
      <c r="H26" s="1">
        <f>IFERROR(__xludf.DUMMYFUNCTION("""COMPUTED_VALUE"""),145.83)</f>
        <v>145.83</v>
      </c>
      <c r="J26" s="2">
        <f>IFERROR(__xludf.DUMMYFUNCTION("""COMPUTED_VALUE"""),45328.66666666667)</f>
        <v>45328.66667</v>
      </c>
      <c r="K26" s="1">
        <f>IFERROR(__xludf.DUMMYFUNCTION("""COMPUTED_VALUE"""),151.31)</f>
        <v>151.31</v>
      </c>
      <c r="M26" s="2">
        <f>IFERROR(__xludf.DUMMYFUNCTION("""COMPUTED_VALUE"""),45328.66666666667)</f>
        <v>45328.66667</v>
      </c>
      <c r="N26" s="1">
        <f>IFERROR(__xludf.DUMMYFUNCTION("""COMPUTED_VALUE"""),6.0541216E7)</f>
        <v>60541216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IFERROR(__xludf.DUMMYFUNCTION("""COMPUTED_VALUE"""),151.36)</f>
        <v>151.36</v>
      </c>
      <c r="D27" s="2">
        <f>IFERROR(__xludf.DUMMYFUNCTION("""COMPUTED_VALUE"""),45329.66666666667)</f>
        <v>45329.66667</v>
      </c>
      <c r="E27" s="1">
        <f>IFERROR(__xludf.DUMMYFUNCTION("""COMPUTED_VALUE"""),151.91)</f>
        <v>151.91</v>
      </c>
      <c r="G27" s="2">
        <f>IFERROR(__xludf.DUMMYFUNCTION("""COMPUTED_VALUE"""),45329.66666666667)</f>
        <v>45329.66667</v>
      </c>
      <c r="H27" s="1">
        <f>IFERROR(__xludf.DUMMYFUNCTION("""COMPUTED_VALUE"""),149.98)</f>
        <v>149.98</v>
      </c>
      <c r="J27" s="2">
        <f>IFERROR(__xludf.DUMMYFUNCTION("""COMPUTED_VALUE"""),45329.66666666667)</f>
        <v>45329.66667</v>
      </c>
      <c r="K27" s="1">
        <f>IFERROR(__xludf.DUMMYFUNCTION("""COMPUTED_VALUE"""),150.79)</f>
        <v>150.79</v>
      </c>
      <c r="M27" s="2">
        <f>IFERROR(__xludf.DUMMYFUNCTION("""COMPUTED_VALUE"""),45329.66666666667)</f>
        <v>45329.66667</v>
      </c>
      <c r="N27" s="1">
        <f>IFERROR(__xludf.DUMMYFUNCTION("""COMPUTED_VALUE"""),5.5562953E7)</f>
        <v>55562953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IFERROR(__xludf.DUMMYFUNCTION("""COMPUTED_VALUE"""),150.98)</f>
        <v>150.98</v>
      </c>
      <c r="D28" s="2">
        <f>IFERROR(__xludf.DUMMYFUNCTION("""COMPUTED_VALUE"""),45330.66666666667)</f>
        <v>45330.66667</v>
      </c>
      <c r="E28" s="1">
        <f>IFERROR(__xludf.DUMMYFUNCTION("""COMPUTED_VALUE"""),153.62)</f>
        <v>153.62</v>
      </c>
      <c r="G28" s="2">
        <f>IFERROR(__xludf.DUMMYFUNCTION("""COMPUTED_VALUE"""),45330.66666666667)</f>
        <v>45330.66667</v>
      </c>
      <c r="H28" s="1">
        <f>IFERROR(__xludf.DUMMYFUNCTION("""COMPUTED_VALUE"""),149.38)</f>
        <v>149.38</v>
      </c>
      <c r="J28" s="2">
        <f>IFERROR(__xludf.DUMMYFUNCTION("""COMPUTED_VALUE"""),45330.66666666667)</f>
        <v>45330.66667</v>
      </c>
      <c r="K28" s="1">
        <f>IFERROR(__xludf.DUMMYFUNCTION("""COMPUTED_VALUE"""),153.51)</f>
        <v>153.51</v>
      </c>
      <c r="M28" s="2">
        <f>IFERROR(__xludf.DUMMYFUNCTION("""COMPUTED_VALUE"""),45330.66666666667)</f>
        <v>45330.66667</v>
      </c>
      <c r="N28" s="1">
        <f>IFERROR(__xludf.DUMMYFUNCTION("""COMPUTED_VALUE"""),5.9859274E7)</f>
        <v>59859274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IFERROR(__xludf.DUMMYFUNCTION("""COMPUTED_VALUE"""),154.58)</f>
        <v>154.58</v>
      </c>
      <c r="D29" s="2">
        <f>IFERROR(__xludf.DUMMYFUNCTION("""COMPUTED_VALUE"""),45331.66666666667)</f>
        <v>45331.66667</v>
      </c>
      <c r="E29" s="1">
        <f>IFERROR(__xludf.DUMMYFUNCTION("""COMPUTED_VALUE"""),155.94)</f>
        <v>155.94</v>
      </c>
      <c r="G29" s="2">
        <f>IFERROR(__xludf.DUMMYFUNCTION("""COMPUTED_VALUE"""),45331.66666666667)</f>
        <v>45331.66667</v>
      </c>
      <c r="H29" s="1">
        <f>IFERROR(__xludf.DUMMYFUNCTION("""COMPUTED_VALUE"""),152.13)</f>
        <v>152.13</v>
      </c>
      <c r="J29" s="2">
        <f>IFERROR(__xludf.DUMMYFUNCTION("""COMPUTED_VALUE"""),45331.66666666667)</f>
        <v>45331.66667</v>
      </c>
      <c r="K29" s="1">
        <f>IFERROR(__xludf.DUMMYFUNCTION("""COMPUTED_VALUE"""),154.59)</f>
        <v>154.59</v>
      </c>
      <c r="M29" s="2">
        <f>IFERROR(__xludf.DUMMYFUNCTION("""COMPUTED_VALUE"""),45331.66666666667)</f>
        <v>45331.66667</v>
      </c>
      <c r="N29" s="1">
        <f>IFERROR(__xludf.DUMMYFUNCTION("""COMPUTED_VALUE"""),5.895632E7)</f>
        <v>58956320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IFERROR(__xludf.DUMMYFUNCTION("""COMPUTED_VALUE"""),153.89)</f>
        <v>153.89</v>
      </c>
      <c r="D30" s="2">
        <f>IFERROR(__xludf.DUMMYFUNCTION("""COMPUTED_VALUE"""),45334.66666666667)</f>
        <v>45334.66667</v>
      </c>
      <c r="E30" s="1">
        <f>IFERROR(__xludf.DUMMYFUNCTION("""COMPUTED_VALUE"""),157.36)</f>
        <v>157.36</v>
      </c>
      <c r="G30" s="2">
        <f>IFERROR(__xludf.DUMMYFUNCTION("""COMPUTED_VALUE"""),45334.66666666667)</f>
        <v>45334.66667</v>
      </c>
      <c r="H30" s="1">
        <f>IFERROR(__xludf.DUMMYFUNCTION("""COMPUTED_VALUE"""),153.89)</f>
        <v>153.89</v>
      </c>
      <c r="J30" s="2">
        <f>IFERROR(__xludf.DUMMYFUNCTION("""COMPUTED_VALUE"""),45334.66666666667)</f>
        <v>45334.66667</v>
      </c>
      <c r="K30" s="1">
        <f>IFERROR(__xludf.DUMMYFUNCTION("""COMPUTED_VALUE"""),155.89)</f>
        <v>155.89</v>
      </c>
      <c r="M30" s="2">
        <f>IFERROR(__xludf.DUMMYFUNCTION("""COMPUTED_VALUE"""),45334.66666666667)</f>
        <v>45334.66667</v>
      </c>
      <c r="N30" s="1">
        <f>IFERROR(__xludf.DUMMYFUNCTION("""COMPUTED_VALUE"""),6.418708E7)</f>
        <v>64187080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IFERROR(__xludf.DUMMYFUNCTION("""COMPUTED_VALUE"""),153.58)</f>
        <v>153.58</v>
      </c>
      <c r="D31" s="2">
        <f>IFERROR(__xludf.DUMMYFUNCTION("""COMPUTED_VALUE"""),45335.66666666667)</f>
        <v>45335.66667</v>
      </c>
      <c r="E31" s="1">
        <f>IFERROR(__xludf.DUMMYFUNCTION("""COMPUTED_VALUE"""),154.21)</f>
        <v>154.21</v>
      </c>
      <c r="G31" s="2">
        <f>IFERROR(__xludf.DUMMYFUNCTION("""COMPUTED_VALUE"""),45335.66666666667)</f>
        <v>45335.66667</v>
      </c>
      <c r="H31" s="1">
        <f>IFERROR(__xludf.DUMMYFUNCTION("""COMPUTED_VALUE"""),150.74)</f>
        <v>150.74</v>
      </c>
      <c r="J31" s="2">
        <f>IFERROR(__xludf.DUMMYFUNCTION("""COMPUTED_VALUE"""),45335.66666666667)</f>
        <v>45335.66667</v>
      </c>
      <c r="K31" s="1">
        <f>IFERROR(__xludf.DUMMYFUNCTION("""COMPUTED_VALUE"""),153.03)</f>
        <v>153.03</v>
      </c>
      <c r="M31" s="2">
        <f>IFERROR(__xludf.DUMMYFUNCTION("""COMPUTED_VALUE"""),45335.66666666667)</f>
        <v>45335.66667</v>
      </c>
      <c r="N31" s="1">
        <f>IFERROR(__xludf.DUMMYFUNCTION("""COMPUTED_VALUE"""),7.0149933E7)</f>
        <v>70149933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IFERROR(__xludf.DUMMYFUNCTION("""COMPUTED_VALUE"""),154.39)</f>
        <v>154.39</v>
      </c>
      <c r="D32" s="2">
        <f>IFERROR(__xludf.DUMMYFUNCTION("""COMPUTED_VALUE"""),45336.66666666667)</f>
        <v>45336.66667</v>
      </c>
      <c r="E32" s="1">
        <f>IFERROR(__xludf.DUMMYFUNCTION("""COMPUTED_VALUE"""),157.89)</f>
        <v>157.89</v>
      </c>
      <c r="G32" s="2">
        <f>IFERROR(__xludf.DUMMYFUNCTION("""COMPUTED_VALUE"""),45336.66666666667)</f>
        <v>45336.66667</v>
      </c>
      <c r="H32" s="1">
        <f>IFERROR(__xludf.DUMMYFUNCTION("""COMPUTED_VALUE"""),153.52)</f>
        <v>153.52</v>
      </c>
      <c r="J32" s="2">
        <f>IFERROR(__xludf.DUMMYFUNCTION("""COMPUTED_VALUE"""),45336.66666666667)</f>
        <v>45336.66667</v>
      </c>
      <c r="K32" s="1">
        <f>IFERROR(__xludf.DUMMYFUNCTION("""COMPUTED_VALUE"""),157.12)</f>
        <v>157.12</v>
      </c>
      <c r="M32" s="2">
        <f>IFERROR(__xludf.DUMMYFUNCTION("""COMPUTED_VALUE"""),45336.66666666667)</f>
        <v>45336.66667</v>
      </c>
      <c r="N32" s="1">
        <f>IFERROR(__xludf.DUMMYFUNCTION("""COMPUTED_VALUE"""),6.2042009E7)</f>
        <v>62042009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IFERROR(__xludf.DUMMYFUNCTION("""COMPUTED_VALUE"""),158.07)</f>
        <v>158.07</v>
      </c>
      <c r="D33" s="2">
        <f>IFERROR(__xludf.DUMMYFUNCTION("""COMPUTED_VALUE"""),45337.66666666667)</f>
        <v>45337.66667</v>
      </c>
      <c r="E33" s="1">
        <f>IFERROR(__xludf.DUMMYFUNCTION("""COMPUTED_VALUE"""),160.03)</f>
        <v>160.03</v>
      </c>
      <c r="G33" s="2">
        <f>IFERROR(__xludf.DUMMYFUNCTION("""COMPUTED_VALUE"""),45337.66666666667)</f>
        <v>45337.66667</v>
      </c>
      <c r="H33" s="1">
        <f>IFERROR(__xludf.DUMMYFUNCTION("""COMPUTED_VALUE"""),157.33)</f>
        <v>157.33</v>
      </c>
      <c r="J33" s="2">
        <f>IFERROR(__xludf.DUMMYFUNCTION("""COMPUTED_VALUE"""),45337.66666666667)</f>
        <v>45337.66667</v>
      </c>
      <c r="K33" s="1">
        <f>IFERROR(__xludf.DUMMYFUNCTION("""COMPUTED_VALUE"""),158.15)</f>
        <v>158.15</v>
      </c>
      <c r="M33" s="2">
        <f>IFERROR(__xludf.DUMMYFUNCTION("""COMPUTED_VALUE"""),45337.66666666667)</f>
        <v>45337.66667</v>
      </c>
      <c r="N33" s="1">
        <f>IFERROR(__xludf.DUMMYFUNCTION("""COMPUTED_VALUE"""),5.3138758E7)</f>
        <v>53138758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IFERROR(__xludf.DUMMYFUNCTION("""COMPUTED_VALUE"""),156.66)</f>
        <v>156.66</v>
      </c>
      <c r="D34" s="2">
        <f>IFERROR(__xludf.DUMMYFUNCTION("""COMPUTED_VALUE"""),45338.66666666667)</f>
        <v>45338.66667</v>
      </c>
      <c r="E34" s="1">
        <f>IFERROR(__xludf.DUMMYFUNCTION("""COMPUTED_VALUE"""),157.62)</f>
        <v>157.62</v>
      </c>
      <c r="G34" s="2">
        <f>IFERROR(__xludf.DUMMYFUNCTION("""COMPUTED_VALUE"""),45338.66666666667)</f>
        <v>45338.66667</v>
      </c>
      <c r="H34" s="1">
        <f>IFERROR(__xludf.DUMMYFUNCTION("""COMPUTED_VALUE"""),154.45)</f>
        <v>154.45</v>
      </c>
      <c r="J34" s="2">
        <f>IFERROR(__xludf.DUMMYFUNCTION("""COMPUTED_VALUE"""),45338.66666666667)</f>
        <v>45338.66667</v>
      </c>
      <c r="K34" s="1">
        <f>IFERROR(__xludf.DUMMYFUNCTION("""COMPUTED_VALUE"""),155.57)</f>
        <v>155.57</v>
      </c>
      <c r="M34" s="2">
        <f>IFERROR(__xludf.DUMMYFUNCTION("""COMPUTED_VALUE"""),45338.66666666667)</f>
        <v>45338.66667</v>
      </c>
      <c r="N34" s="1">
        <f>IFERROR(__xludf.DUMMYFUNCTION("""COMPUTED_VALUE"""),4.9511889E7)</f>
        <v>49511889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IFERROR(__xludf.DUMMYFUNCTION("""COMPUTED_VALUE"""),155.57)</f>
        <v>155.57</v>
      </c>
      <c r="D35" s="2">
        <f>IFERROR(__xludf.DUMMYFUNCTION("""COMPUTED_VALUE"""),45342.66666666667)</f>
        <v>45342.66667</v>
      </c>
      <c r="E35" s="1">
        <f>IFERROR(__xludf.DUMMYFUNCTION("""COMPUTED_VALUE"""),159.68)</f>
        <v>159.68</v>
      </c>
      <c r="G35" s="2">
        <f>IFERROR(__xludf.DUMMYFUNCTION("""COMPUTED_VALUE"""),45342.66666666667)</f>
        <v>45342.66667</v>
      </c>
      <c r="H35" s="1">
        <f>IFERROR(__xludf.DUMMYFUNCTION("""COMPUTED_VALUE"""),155.57)</f>
        <v>155.57</v>
      </c>
      <c r="J35" s="2">
        <f>IFERROR(__xludf.DUMMYFUNCTION("""COMPUTED_VALUE"""),45342.66666666667)</f>
        <v>45342.66667</v>
      </c>
      <c r="K35" s="1">
        <f>IFERROR(__xludf.DUMMYFUNCTION("""COMPUTED_VALUE"""),157.54)</f>
        <v>157.54</v>
      </c>
      <c r="M35" s="2">
        <f>IFERROR(__xludf.DUMMYFUNCTION("""COMPUTED_VALUE"""),45342.66666666667)</f>
        <v>45342.66667</v>
      </c>
      <c r="N35" s="1">
        <f>IFERROR(__xludf.DUMMYFUNCTION("""COMPUTED_VALUE"""),6.7259449E7)</f>
        <v>67259449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IFERROR(__xludf.DUMMYFUNCTION("""COMPUTED_VALUE"""),156.93)</f>
        <v>156.93</v>
      </c>
      <c r="D36" s="2">
        <f>IFERROR(__xludf.DUMMYFUNCTION("""COMPUTED_VALUE"""),45343.66666666667)</f>
        <v>45343.66667</v>
      </c>
      <c r="E36" s="1">
        <f>IFERROR(__xludf.DUMMYFUNCTION("""COMPUTED_VALUE"""),159.19)</f>
        <v>159.19</v>
      </c>
      <c r="G36" s="2">
        <f>IFERROR(__xludf.DUMMYFUNCTION("""COMPUTED_VALUE"""),45343.66666666667)</f>
        <v>45343.66667</v>
      </c>
      <c r="H36" s="1">
        <f>IFERROR(__xludf.DUMMYFUNCTION("""COMPUTED_VALUE"""),156.25)</f>
        <v>156.25</v>
      </c>
      <c r="J36" s="2">
        <f>IFERROR(__xludf.DUMMYFUNCTION("""COMPUTED_VALUE"""),45343.66666666667)</f>
        <v>45343.66667</v>
      </c>
      <c r="K36" s="1">
        <f>IFERROR(__xludf.DUMMYFUNCTION("""COMPUTED_VALUE"""),159.05)</f>
        <v>159.05</v>
      </c>
      <c r="M36" s="2">
        <f>IFERROR(__xludf.DUMMYFUNCTION("""COMPUTED_VALUE"""),45343.66666666667)</f>
        <v>45343.66667</v>
      </c>
      <c r="N36" s="1">
        <f>IFERROR(__xludf.DUMMYFUNCTION("""COMPUTED_VALUE"""),5.4974961E7)</f>
        <v>54974961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IFERROR(__xludf.DUMMYFUNCTION("""COMPUTED_VALUE"""),160.14)</f>
        <v>160.14</v>
      </c>
      <c r="D37" s="2">
        <f>IFERROR(__xludf.DUMMYFUNCTION("""COMPUTED_VALUE"""),45344.66666666667)</f>
        <v>45344.66667</v>
      </c>
      <c r="E37" s="1">
        <f>IFERROR(__xludf.DUMMYFUNCTION("""COMPUTED_VALUE"""),163.44)</f>
        <v>163.44</v>
      </c>
      <c r="G37" s="2">
        <f>IFERROR(__xludf.DUMMYFUNCTION("""COMPUTED_VALUE"""),45344.66666666667)</f>
        <v>45344.66667</v>
      </c>
      <c r="H37" s="1">
        <f>IFERROR(__xludf.DUMMYFUNCTION("""COMPUTED_VALUE"""),159.97)</f>
        <v>159.97</v>
      </c>
      <c r="J37" s="2">
        <f>IFERROR(__xludf.DUMMYFUNCTION("""COMPUTED_VALUE"""),45344.66666666667)</f>
        <v>45344.66667</v>
      </c>
      <c r="K37" s="1">
        <f>IFERROR(__xludf.DUMMYFUNCTION("""COMPUTED_VALUE"""),161.47)</f>
        <v>161.47</v>
      </c>
      <c r="M37" s="2">
        <f>IFERROR(__xludf.DUMMYFUNCTION("""COMPUTED_VALUE"""),45344.66666666667)</f>
        <v>45344.66667</v>
      </c>
      <c r="N37" s="1">
        <f>IFERROR(__xludf.DUMMYFUNCTION("""COMPUTED_VALUE"""),7.8845527E7)</f>
        <v>78845527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IFERROR(__xludf.DUMMYFUNCTION("""COMPUTED_VALUE"""),161.07)</f>
        <v>161.07</v>
      </c>
      <c r="D38" s="2">
        <f>IFERROR(__xludf.DUMMYFUNCTION("""COMPUTED_VALUE"""),45345.66666666667)</f>
        <v>45345.66667</v>
      </c>
      <c r="E38" s="1">
        <f>IFERROR(__xludf.DUMMYFUNCTION("""COMPUTED_VALUE"""),161.47)</f>
        <v>161.47</v>
      </c>
      <c r="G38" s="2">
        <f>IFERROR(__xludf.DUMMYFUNCTION("""COMPUTED_VALUE"""),45345.66666666667)</f>
        <v>45345.66667</v>
      </c>
      <c r="H38" s="1">
        <f>IFERROR(__xludf.DUMMYFUNCTION("""COMPUTED_VALUE"""),159.28)</f>
        <v>159.28</v>
      </c>
      <c r="J38" s="2">
        <f>IFERROR(__xludf.DUMMYFUNCTION("""COMPUTED_VALUE"""),45345.66666666667)</f>
        <v>45345.66667</v>
      </c>
      <c r="K38" s="1">
        <f>IFERROR(__xludf.DUMMYFUNCTION("""COMPUTED_VALUE"""),160.19)</f>
        <v>160.19</v>
      </c>
      <c r="M38" s="2">
        <f>IFERROR(__xludf.DUMMYFUNCTION("""COMPUTED_VALUE"""),45345.66666666667)</f>
        <v>45345.66667</v>
      </c>
      <c r="N38" s="1">
        <f>IFERROR(__xludf.DUMMYFUNCTION("""COMPUTED_VALUE"""),5.1274722E7)</f>
        <v>51274722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IFERROR(__xludf.DUMMYFUNCTION("""COMPUTED_VALUE"""),160.22)</f>
        <v>160.22</v>
      </c>
      <c r="D39" s="2">
        <f>IFERROR(__xludf.DUMMYFUNCTION("""COMPUTED_VALUE"""),45348.66666666667)</f>
        <v>45348.66667</v>
      </c>
      <c r="E39" s="1">
        <f>IFERROR(__xludf.DUMMYFUNCTION("""COMPUTED_VALUE"""),162.36)</f>
        <v>162.36</v>
      </c>
      <c r="G39" s="2">
        <f>IFERROR(__xludf.DUMMYFUNCTION("""COMPUTED_VALUE"""),45348.66666666667)</f>
        <v>45348.66667</v>
      </c>
      <c r="H39" s="1">
        <f>IFERROR(__xludf.DUMMYFUNCTION("""COMPUTED_VALUE"""),160.09)</f>
        <v>160.09</v>
      </c>
      <c r="J39" s="2">
        <f>IFERROR(__xludf.DUMMYFUNCTION("""COMPUTED_VALUE"""),45348.66666666667)</f>
        <v>45348.66667</v>
      </c>
      <c r="K39" s="1">
        <f>IFERROR(__xludf.DUMMYFUNCTION("""COMPUTED_VALUE"""),160.36)</f>
        <v>160.36</v>
      </c>
      <c r="M39" s="2">
        <f>IFERROR(__xludf.DUMMYFUNCTION("""COMPUTED_VALUE"""),45348.66666666667)</f>
        <v>45348.66667</v>
      </c>
      <c r="N39" s="1">
        <f>IFERROR(__xludf.DUMMYFUNCTION("""COMPUTED_VALUE"""),5.2998709E7)</f>
        <v>52998709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IFERROR(__xludf.DUMMYFUNCTION("""COMPUTED_VALUE"""),161.84)</f>
        <v>161.84</v>
      </c>
      <c r="D40" s="2">
        <f>IFERROR(__xludf.DUMMYFUNCTION("""COMPUTED_VALUE"""),45349.66666666667)</f>
        <v>45349.66667</v>
      </c>
      <c r="E40" s="1">
        <f>IFERROR(__xludf.DUMMYFUNCTION("""COMPUTED_VALUE"""),162.84)</f>
        <v>162.84</v>
      </c>
      <c r="G40" s="2">
        <f>IFERROR(__xludf.DUMMYFUNCTION("""COMPUTED_VALUE"""),45349.66666666667)</f>
        <v>45349.66667</v>
      </c>
      <c r="H40" s="1">
        <f>IFERROR(__xludf.DUMMYFUNCTION("""COMPUTED_VALUE"""),160.8)</f>
        <v>160.8</v>
      </c>
      <c r="J40" s="2">
        <f>IFERROR(__xludf.DUMMYFUNCTION("""COMPUTED_VALUE"""),45349.66666666667)</f>
        <v>45349.66667</v>
      </c>
      <c r="K40" s="1">
        <f>IFERROR(__xludf.DUMMYFUNCTION("""COMPUTED_VALUE"""),161.73)</f>
        <v>161.73</v>
      </c>
      <c r="M40" s="2">
        <f>IFERROR(__xludf.DUMMYFUNCTION("""COMPUTED_VALUE"""),45349.66666666667)</f>
        <v>45349.66667</v>
      </c>
      <c r="N40" s="1">
        <f>IFERROR(__xludf.DUMMYFUNCTION("""COMPUTED_VALUE"""),5.1122855E7)</f>
        <v>51122855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IFERROR(__xludf.DUMMYFUNCTION("""COMPUTED_VALUE"""),159.91)</f>
        <v>159.91</v>
      </c>
      <c r="D41" s="2">
        <f>IFERROR(__xludf.DUMMYFUNCTION("""COMPUTED_VALUE"""),45350.66666666667)</f>
        <v>45350.66667</v>
      </c>
      <c r="E41" s="1">
        <f>IFERROR(__xludf.DUMMYFUNCTION("""COMPUTED_VALUE"""),161.89)</f>
        <v>161.89</v>
      </c>
      <c r="G41" s="2">
        <f>IFERROR(__xludf.DUMMYFUNCTION("""COMPUTED_VALUE"""),45350.66666666667)</f>
        <v>45350.66667</v>
      </c>
      <c r="H41" s="1">
        <f>IFERROR(__xludf.DUMMYFUNCTION("""COMPUTED_VALUE"""),159.91)</f>
        <v>159.91</v>
      </c>
      <c r="J41" s="2">
        <f>IFERROR(__xludf.DUMMYFUNCTION("""COMPUTED_VALUE"""),45350.66666666667)</f>
        <v>45350.66667</v>
      </c>
      <c r="K41" s="1">
        <f>IFERROR(__xludf.DUMMYFUNCTION("""COMPUTED_VALUE"""),161.26)</f>
        <v>161.26</v>
      </c>
      <c r="M41" s="2">
        <f>IFERROR(__xludf.DUMMYFUNCTION("""COMPUTED_VALUE"""),45350.66666666667)</f>
        <v>45350.66667</v>
      </c>
      <c r="N41" s="1">
        <f>IFERROR(__xludf.DUMMYFUNCTION("""COMPUTED_VALUE"""),4.2515815E7)</f>
        <v>42515815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IFERROR(__xludf.DUMMYFUNCTION("""COMPUTED_VALUE"""),161.9)</f>
        <v>161.9</v>
      </c>
      <c r="D42" s="2">
        <f>IFERROR(__xludf.DUMMYFUNCTION("""COMPUTED_VALUE"""),45351.66666666667)</f>
        <v>45351.66667</v>
      </c>
      <c r="E42" s="1">
        <f>IFERROR(__xludf.DUMMYFUNCTION("""COMPUTED_VALUE"""),163.91)</f>
        <v>163.91</v>
      </c>
      <c r="G42" s="2">
        <f>IFERROR(__xludf.DUMMYFUNCTION("""COMPUTED_VALUE"""),45351.66666666667)</f>
        <v>45351.66667</v>
      </c>
      <c r="H42" s="1">
        <f>IFERROR(__xludf.DUMMYFUNCTION("""COMPUTED_VALUE"""),161.15)</f>
        <v>161.15</v>
      </c>
      <c r="J42" s="2">
        <f>IFERROR(__xludf.DUMMYFUNCTION("""COMPUTED_VALUE"""),45351.66666666667)</f>
        <v>45351.66667</v>
      </c>
      <c r="K42" s="1">
        <f>IFERROR(__xludf.DUMMYFUNCTION("""COMPUTED_VALUE"""),162.04)</f>
        <v>162.04</v>
      </c>
      <c r="M42" s="2">
        <f>IFERROR(__xludf.DUMMYFUNCTION("""COMPUTED_VALUE"""),45351.66666666667)</f>
        <v>45351.66667</v>
      </c>
      <c r="N42" s="1">
        <f>IFERROR(__xludf.DUMMYFUNCTION("""COMPUTED_VALUE"""),6.3207964E7)</f>
        <v>63207964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IFERROR(__xludf.DUMMYFUNCTION("""COMPUTED_VALUE"""),161.98)</f>
        <v>161.98</v>
      </c>
      <c r="D43" s="2">
        <f>IFERROR(__xludf.DUMMYFUNCTION("""COMPUTED_VALUE"""),45352.66666666667)</f>
        <v>45352.66667</v>
      </c>
      <c r="E43" s="1">
        <f>IFERROR(__xludf.DUMMYFUNCTION("""COMPUTED_VALUE"""),162.16)</f>
        <v>162.16</v>
      </c>
      <c r="G43" s="2">
        <f>IFERROR(__xludf.DUMMYFUNCTION("""COMPUTED_VALUE"""),45352.66666666667)</f>
        <v>45352.66667</v>
      </c>
      <c r="H43" s="1">
        <f>IFERROR(__xludf.DUMMYFUNCTION("""COMPUTED_VALUE"""),158.96)</f>
        <v>158.96</v>
      </c>
      <c r="J43" s="2">
        <f>IFERROR(__xludf.DUMMYFUNCTION("""COMPUTED_VALUE"""),45352.66666666667)</f>
        <v>45352.66667</v>
      </c>
      <c r="K43" s="1">
        <f>IFERROR(__xludf.DUMMYFUNCTION("""COMPUTED_VALUE"""),160.85)</f>
        <v>160.85</v>
      </c>
      <c r="M43" s="2">
        <f>IFERROR(__xludf.DUMMYFUNCTION("""COMPUTED_VALUE"""),45352.66666666667)</f>
        <v>45352.66667</v>
      </c>
      <c r="N43" s="1">
        <f>IFERROR(__xludf.DUMMYFUNCTION("""COMPUTED_VALUE"""),5.1234492E7)</f>
        <v>51234492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IFERROR(__xludf.DUMMYFUNCTION("""COMPUTED_VALUE"""),160.22)</f>
        <v>160.22</v>
      </c>
      <c r="D44" s="2">
        <f>IFERROR(__xludf.DUMMYFUNCTION("""COMPUTED_VALUE"""),45355.66666666667)</f>
        <v>45355.66667</v>
      </c>
      <c r="E44" s="1">
        <f>IFERROR(__xludf.DUMMYFUNCTION("""COMPUTED_VALUE"""),162.45)</f>
        <v>162.45</v>
      </c>
      <c r="G44" s="2">
        <f>IFERROR(__xludf.DUMMYFUNCTION("""COMPUTED_VALUE"""),45355.66666666667)</f>
        <v>45355.66667</v>
      </c>
      <c r="H44" s="1">
        <f>IFERROR(__xludf.DUMMYFUNCTION("""COMPUTED_VALUE"""),157.06)</f>
        <v>157.06</v>
      </c>
      <c r="J44" s="2">
        <f>IFERROR(__xludf.DUMMYFUNCTION("""COMPUTED_VALUE"""),45355.66666666667)</f>
        <v>45355.66667</v>
      </c>
      <c r="K44" s="1">
        <f>IFERROR(__xludf.DUMMYFUNCTION("""COMPUTED_VALUE"""),158.54)</f>
        <v>158.54</v>
      </c>
      <c r="M44" s="2">
        <f>IFERROR(__xludf.DUMMYFUNCTION("""COMPUTED_VALUE"""),45355.66666666667)</f>
        <v>45355.66667</v>
      </c>
      <c r="N44" s="1">
        <f>IFERROR(__xludf.DUMMYFUNCTION("""COMPUTED_VALUE"""),9.7717382E7)</f>
        <v>97717382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IFERROR(__xludf.DUMMYFUNCTION("""COMPUTED_VALUE"""),157.13)</f>
        <v>157.13</v>
      </c>
      <c r="D45" s="2">
        <f>IFERROR(__xludf.DUMMYFUNCTION("""COMPUTED_VALUE"""),45356.66666666667)</f>
        <v>45356.66667</v>
      </c>
      <c r="E45" s="1">
        <f>IFERROR(__xludf.DUMMYFUNCTION("""COMPUTED_VALUE"""),159.04)</f>
        <v>159.04</v>
      </c>
      <c r="G45" s="2">
        <f>IFERROR(__xludf.DUMMYFUNCTION("""COMPUTED_VALUE"""),45356.66666666667)</f>
        <v>45356.66667</v>
      </c>
      <c r="H45" s="1">
        <f>IFERROR(__xludf.DUMMYFUNCTION("""COMPUTED_VALUE"""),156.71)</f>
        <v>156.71</v>
      </c>
      <c r="J45" s="2">
        <f>IFERROR(__xludf.DUMMYFUNCTION("""COMPUTED_VALUE"""),45356.66666666667)</f>
        <v>45356.66667</v>
      </c>
      <c r="K45" s="1">
        <f>IFERROR(__xludf.DUMMYFUNCTION("""COMPUTED_VALUE"""),158.68)</f>
        <v>158.68</v>
      </c>
      <c r="M45" s="2">
        <f>IFERROR(__xludf.DUMMYFUNCTION("""COMPUTED_VALUE"""),45356.66666666667)</f>
        <v>45356.66667</v>
      </c>
      <c r="N45" s="1">
        <f>IFERROR(__xludf.DUMMYFUNCTION("""COMPUTED_VALUE"""),6.8214771E7)</f>
        <v>68214771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IFERROR(__xludf.DUMMYFUNCTION("""COMPUTED_VALUE"""),159.53)</f>
        <v>159.53</v>
      </c>
      <c r="D46" s="2">
        <f>IFERROR(__xludf.DUMMYFUNCTION("""COMPUTED_VALUE"""),45357.66666666667)</f>
        <v>45357.66667</v>
      </c>
      <c r="E46" s="1">
        <f>IFERROR(__xludf.DUMMYFUNCTION("""COMPUTED_VALUE"""),161.28)</f>
        <v>161.28</v>
      </c>
      <c r="G46" s="2">
        <f>IFERROR(__xludf.DUMMYFUNCTION("""COMPUTED_VALUE"""),45357.66666666667)</f>
        <v>45357.66667</v>
      </c>
      <c r="H46" s="1">
        <f>IFERROR(__xludf.DUMMYFUNCTION("""COMPUTED_VALUE"""),158.79)</f>
        <v>158.79</v>
      </c>
      <c r="J46" s="2">
        <f>IFERROR(__xludf.DUMMYFUNCTION("""COMPUTED_VALUE"""),45357.66666666667)</f>
        <v>45357.66667</v>
      </c>
      <c r="K46" s="1">
        <f>IFERROR(__xludf.DUMMYFUNCTION("""COMPUTED_VALUE"""),159.68)</f>
        <v>159.68</v>
      </c>
      <c r="M46" s="2">
        <f>IFERROR(__xludf.DUMMYFUNCTION("""COMPUTED_VALUE"""),45357.66666666667)</f>
        <v>45357.66667</v>
      </c>
      <c r="N46" s="1">
        <f>IFERROR(__xludf.DUMMYFUNCTION("""COMPUTED_VALUE"""),5.5442911E7)</f>
        <v>55442911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IFERROR(__xludf.DUMMYFUNCTION("""COMPUTED_VALUE"""),160.21)</f>
        <v>160.21</v>
      </c>
      <c r="D47" s="2">
        <f>IFERROR(__xludf.DUMMYFUNCTION("""COMPUTED_VALUE"""),45358.66666666667)</f>
        <v>45358.66667</v>
      </c>
      <c r="E47" s="1">
        <f>IFERROR(__xludf.DUMMYFUNCTION("""COMPUTED_VALUE"""),162.07)</f>
        <v>162.07</v>
      </c>
      <c r="G47" s="2">
        <f>IFERROR(__xludf.DUMMYFUNCTION("""COMPUTED_VALUE"""),45358.66666666667)</f>
        <v>45358.66667</v>
      </c>
      <c r="H47" s="1">
        <f>IFERROR(__xludf.DUMMYFUNCTION("""COMPUTED_VALUE"""),160.04)</f>
        <v>160.04</v>
      </c>
      <c r="J47" s="2">
        <f>IFERROR(__xludf.DUMMYFUNCTION("""COMPUTED_VALUE"""),45358.66666666667)</f>
        <v>45358.66667</v>
      </c>
      <c r="K47" s="1">
        <f>IFERROR(__xludf.DUMMYFUNCTION("""COMPUTED_VALUE"""),161.21)</f>
        <v>161.21</v>
      </c>
      <c r="M47" s="2">
        <f>IFERROR(__xludf.DUMMYFUNCTION("""COMPUTED_VALUE"""),45358.66666666667)</f>
        <v>45358.66667</v>
      </c>
      <c r="N47" s="1">
        <f>IFERROR(__xludf.DUMMYFUNCTION("""COMPUTED_VALUE"""),4.8873854E7)</f>
        <v>48873854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IFERROR(__xludf.DUMMYFUNCTION("""COMPUTED_VALUE"""),161.55)</f>
        <v>161.55</v>
      </c>
      <c r="D48" s="2">
        <f>IFERROR(__xludf.DUMMYFUNCTION("""COMPUTED_VALUE"""),45359.66666666667)</f>
        <v>45359.66667</v>
      </c>
      <c r="E48" s="1">
        <f>IFERROR(__xludf.DUMMYFUNCTION("""COMPUTED_VALUE"""),162.64)</f>
        <v>162.64</v>
      </c>
      <c r="G48" s="2">
        <f>IFERROR(__xludf.DUMMYFUNCTION("""COMPUTED_VALUE"""),45359.66666666667)</f>
        <v>45359.66667</v>
      </c>
      <c r="H48" s="1">
        <f>IFERROR(__xludf.DUMMYFUNCTION("""COMPUTED_VALUE"""),158.28)</f>
        <v>158.28</v>
      </c>
      <c r="J48" s="2">
        <f>IFERROR(__xludf.DUMMYFUNCTION("""COMPUTED_VALUE"""),45359.66666666667)</f>
        <v>45359.66667</v>
      </c>
      <c r="K48" s="1">
        <f>IFERROR(__xludf.DUMMYFUNCTION("""COMPUTED_VALUE"""),158.83)</f>
        <v>158.83</v>
      </c>
      <c r="M48" s="2">
        <f>IFERROR(__xludf.DUMMYFUNCTION("""COMPUTED_VALUE"""),45359.66666666667)</f>
        <v>45359.66667</v>
      </c>
      <c r="N48" s="1">
        <f>IFERROR(__xludf.DUMMYFUNCTION("""COMPUTED_VALUE"""),5.6572629E7)</f>
        <v>56572629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IFERROR(__xludf.DUMMYFUNCTION("""COMPUTED_VALUE"""),158.16)</f>
        <v>158.16</v>
      </c>
      <c r="D49" s="2">
        <f>IFERROR(__xludf.DUMMYFUNCTION("""COMPUTED_VALUE"""),45362.66666666667)</f>
        <v>45362.66667</v>
      </c>
      <c r="E49" s="1">
        <f>IFERROR(__xludf.DUMMYFUNCTION("""COMPUTED_VALUE"""),158.9)</f>
        <v>158.9</v>
      </c>
      <c r="G49" s="2">
        <f>IFERROR(__xludf.DUMMYFUNCTION("""COMPUTED_VALUE"""),45362.66666666667)</f>
        <v>45362.66667</v>
      </c>
      <c r="H49" s="1">
        <f>IFERROR(__xludf.DUMMYFUNCTION("""COMPUTED_VALUE"""),156.79)</f>
        <v>156.79</v>
      </c>
      <c r="J49" s="2">
        <f>IFERROR(__xludf.DUMMYFUNCTION("""COMPUTED_VALUE"""),45362.66666666667)</f>
        <v>45362.66667</v>
      </c>
      <c r="K49" s="1">
        <f>IFERROR(__xludf.DUMMYFUNCTION("""COMPUTED_VALUE"""),158.75)</f>
        <v>158.75</v>
      </c>
      <c r="M49" s="2">
        <f>IFERROR(__xludf.DUMMYFUNCTION("""COMPUTED_VALUE"""),45362.66666666667)</f>
        <v>45362.66667</v>
      </c>
      <c r="N49" s="1">
        <f>IFERROR(__xludf.DUMMYFUNCTION("""COMPUTED_VALUE"""),5.1065784E7)</f>
        <v>51065784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IFERROR(__xludf.DUMMYFUNCTION("""COMPUTED_VALUE"""),157.83)</f>
        <v>157.83</v>
      </c>
      <c r="D50" s="2">
        <f>IFERROR(__xludf.DUMMYFUNCTION("""COMPUTED_VALUE"""),45363.66666666667)</f>
        <v>45363.66667</v>
      </c>
      <c r="E50" s="1">
        <f>IFERROR(__xludf.DUMMYFUNCTION("""COMPUTED_VALUE"""),157.83)</f>
        <v>157.83</v>
      </c>
      <c r="G50" s="2">
        <f>IFERROR(__xludf.DUMMYFUNCTION("""COMPUTED_VALUE"""),45363.66666666667)</f>
        <v>45363.66667</v>
      </c>
      <c r="H50" s="1">
        <f>IFERROR(__xludf.DUMMYFUNCTION("""COMPUTED_VALUE"""),149.18)</f>
        <v>149.18</v>
      </c>
      <c r="J50" s="2">
        <f>IFERROR(__xludf.DUMMYFUNCTION("""COMPUTED_VALUE"""),45363.66666666667)</f>
        <v>45363.66667</v>
      </c>
      <c r="K50" s="1">
        <f>IFERROR(__xludf.DUMMYFUNCTION("""COMPUTED_VALUE"""),151.67)</f>
        <v>151.67</v>
      </c>
      <c r="M50" s="2">
        <f>IFERROR(__xludf.DUMMYFUNCTION("""COMPUTED_VALUE"""),45363.66666666667)</f>
        <v>45363.66667</v>
      </c>
      <c r="N50" s="1">
        <f>IFERROR(__xludf.DUMMYFUNCTION("""COMPUTED_VALUE"""),1.26510409E8)</f>
        <v>126510409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IFERROR(__xludf.DUMMYFUNCTION("""COMPUTED_VALUE"""),151.11)</f>
        <v>151.11</v>
      </c>
      <c r="D51" s="2">
        <f>IFERROR(__xludf.DUMMYFUNCTION("""COMPUTED_VALUE"""),45364.66666666667)</f>
        <v>45364.66667</v>
      </c>
      <c r="E51" s="1">
        <f>IFERROR(__xludf.DUMMYFUNCTION("""COMPUTED_VALUE"""),155.02)</f>
        <v>155.02</v>
      </c>
      <c r="G51" s="2">
        <f>IFERROR(__xludf.DUMMYFUNCTION("""COMPUTED_VALUE"""),45364.66666666667)</f>
        <v>45364.66667</v>
      </c>
      <c r="H51" s="1">
        <f>IFERROR(__xludf.DUMMYFUNCTION("""COMPUTED_VALUE"""),151.02)</f>
        <v>151.02</v>
      </c>
      <c r="J51" s="2">
        <f>IFERROR(__xludf.DUMMYFUNCTION("""COMPUTED_VALUE"""),45364.66666666667)</f>
        <v>45364.66667</v>
      </c>
      <c r="K51" s="1">
        <f>IFERROR(__xludf.DUMMYFUNCTION("""COMPUTED_VALUE"""),153.37)</f>
        <v>153.37</v>
      </c>
      <c r="M51" s="2">
        <f>IFERROR(__xludf.DUMMYFUNCTION("""COMPUTED_VALUE"""),45364.66666666667)</f>
        <v>45364.66667</v>
      </c>
      <c r="N51" s="1">
        <f>IFERROR(__xludf.DUMMYFUNCTION("""COMPUTED_VALUE"""),7.4570086E7)</f>
        <v>74570086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IFERROR(__xludf.DUMMYFUNCTION("""COMPUTED_VALUE"""),152.44)</f>
        <v>152.44</v>
      </c>
      <c r="D52" s="2">
        <f>IFERROR(__xludf.DUMMYFUNCTION("""COMPUTED_VALUE"""),45365.66666666667)</f>
        <v>45365.66667</v>
      </c>
      <c r="E52" s="1">
        <f>IFERROR(__xludf.DUMMYFUNCTION("""COMPUTED_VALUE"""),153.09)</f>
        <v>153.09</v>
      </c>
      <c r="G52" s="2">
        <f>IFERROR(__xludf.DUMMYFUNCTION("""COMPUTED_VALUE"""),45365.66666666667)</f>
        <v>45365.66667</v>
      </c>
      <c r="H52" s="1">
        <f>IFERROR(__xludf.DUMMYFUNCTION("""COMPUTED_VALUE"""),150.03)</f>
        <v>150.03</v>
      </c>
      <c r="J52" s="2">
        <f>IFERROR(__xludf.DUMMYFUNCTION("""COMPUTED_VALUE"""),45365.66666666667)</f>
        <v>45365.66667</v>
      </c>
      <c r="K52" s="1">
        <f>IFERROR(__xludf.DUMMYFUNCTION("""COMPUTED_VALUE"""),151.42)</f>
        <v>151.42</v>
      </c>
      <c r="M52" s="2">
        <f>IFERROR(__xludf.DUMMYFUNCTION("""COMPUTED_VALUE"""),45365.66666666667)</f>
        <v>45365.66667</v>
      </c>
      <c r="N52" s="1">
        <f>IFERROR(__xludf.DUMMYFUNCTION("""COMPUTED_VALUE"""),6.1153109E7)</f>
        <v>61153109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IFERROR(__xludf.DUMMYFUNCTION("""COMPUTED_VALUE"""),151.23)</f>
        <v>151.23</v>
      </c>
      <c r="D53" s="2">
        <f>IFERROR(__xludf.DUMMYFUNCTION("""COMPUTED_VALUE"""),45366.66666666667)</f>
        <v>45366.66667</v>
      </c>
      <c r="E53" s="1">
        <f>IFERROR(__xludf.DUMMYFUNCTION("""COMPUTED_VALUE"""),152.88)</f>
        <v>152.88</v>
      </c>
      <c r="G53" s="2">
        <f>IFERROR(__xludf.DUMMYFUNCTION("""COMPUTED_VALUE"""),45366.66666666667)</f>
        <v>45366.66667</v>
      </c>
      <c r="H53" s="1">
        <f>IFERROR(__xludf.DUMMYFUNCTION("""COMPUTED_VALUE"""),151.01)</f>
        <v>151.01</v>
      </c>
      <c r="J53" s="2">
        <f>IFERROR(__xludf.DUMMYFUNCTION("""COMPUTED_VALUE"""),45366.66666666667)</f>
        <v>45366.66667</v>
      </c>
      <c r="K53" s="1">
        <f>IFERROR(__xludf.DUMMYFUNCTION("""COMPUTED_VALUE"""),152.24)</f>
        <v>152.24</v>
      </c>
      <c r="M53" s="2">
        <f>IFERROR(__xludf.DUMMYFUNCTION("""COMPUTED_VALUE"""),45366.66666666667)</f>
        <v>45366.66667</v>
      </c>
      <c r="N53" s="1">
        <f>IFERROR(__xludf.DUMMYFUNCTION("""COMPUTED_VALUE"""),6.5342241E7)</f>
        <v>65342241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IFERROR(__xludf.DUMMYFUNCTION("""COMPUTED_VALUE"""),152.43)</f>
        <v>152.43</v>
      </c>
      <c r="D54" s="2">
        <f>IFERROR(__xludf.DUMMYFUNCTION("""COMPUTED_VALUE"""),45369.66666666667)</f>
        <v>45369.66667</v>
      </c>
      <c r="E54" s="1">
        <f>IFERROR(__xludf.DUMMYFUNCTION("""COMPUTED_VALUE"""),152.88)</f>
        <v>152.88</v>
      </c>
      <c r="G54" s="2">
        <f>IFERROR(__xludf.DUMMYFUNCTION("""COMPUTED_VALUE"""),45369.66666666667)</f>
        <v>45369.66667</v>
      </c>
      <c r="H54" s="1">
        <f>IFERROR(__xludf.DUMMYFUNCTION("""COMPUTED_VALUE"""),150.09)</f>
        <v>150.09</v>
      </c>
      <c r="J54" s="2">
        <f>IFERROR(__xludf.DUMMYFUNCTION("""COMPUTED_VALUE"""),45369.66666666667)</f>
        <v>45369.66667</v>
      </c>
      <c r="K54" s="1">
        <f>IFERROR(__xludf.DUMMYFUNCTION("""COMPUTED_VALUE"""),152.44)</f>
        <v>152.44</v>
      </c>
      <c r="M54" s="2">
        <f>IFERROR(__xludf.DUMMYFUNCTION("""COMPUTED_VALUE"""),45369.66666666667)</f>
        <v>45369.66667</v>
      </c>
      <c r="N54" s="1">
        <f>IFERROR(__xludf.DUMMYFUNCTION("""COMPUTED_VALUE"""),5.0989622E7)</f>
        <v>50989622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IFERROR(__xludf.DUMMYFUNCTION("""COMPUTED_VALUE"""),152.52)</f>
        <v>152.52</v>
      </c>
      <c r="D55" s="2">
        <f>IFERROR(__xludf.DUMMYFUNCTION("""COMPUTED_VALUE"""),45370.66666666667)</f>
        <v>45370.66667</v>
      </c>
      <c r="E55" s="1">
        <f>IFERROR(__xludf.DUMMYFUNCTION("""COMPUTED_VALUE"""),153.37)</f>
        <v>153.37</v>
      </c>
      <c r="G55" s="2">
        <f>IFERROR(__xludf.DUMMYFUNCTION("""COMPUTED_VALUE"""),45370.66666666667)</f>
        <v>45370.66667</v>
      </c>
      <c r="H55" s="1">
        <f>IFERROR(__xludf.DUMMYFUNCTION("""COMPUTED_VALUE"""),151.49)</f>
        <v>151.49</v>
      </c>
      <c r="J55" s="2">
        <f>IFERROR(__xludf.DUMMYFUNCTION("""COMPUTED_VALUE"""),45370.66666666667)</f>
        <v>45370.66667</v>
      </c>
      <c r="K55" s="1">
        <f>IFERROR(__xludf.DUMMYFUNCTION("""COMPUTED_VALUE"""),152.86)</f>
        <v>152.86</v>
      </c>
      <c r="M55" s="2">
        <f>IFERROR(__xludf.DUMMYFUNCTION("""COMPUTED_VALUE"""),45370.66666666667)</f>
        <v>45370.66667</v>
      </c>
      <c r="N55" s="1">
        <f>IFERROR(__xludf.DUMMYFUNCTION("""COMPUTED_VALUE"""),4.2455966E7)</f>
        <v>42455966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IFERROR(__xludf.DUMMYFUNCTION("""COMPUTED_VALUE"""),152.98)</f>
        <v>152.98</v>
      </c>
      <c r="D56" s="2">
        <f>IFERROR(__xludf.DUMMYFUNCTION("""COMPUTED_VALUE"""),45371.66666666667)</f>
        <v>45371.66667</v>
      </c>
      <c r="E56" s="1">
        <f>IFERROR(__xludf.DUMMYFUNCTION("""COMPUTED_VALUE"""),158.56)</f>
        <v>158.56</v>
      </c>
      <c r="G56" s="2">
        <f>IFERROR(__xludf.DUMMYFUNCTION("""COMPUTED_VALUE"""),45371.66666666667)</f>
        <v>45371.66667</v>
      </c>
      <c r="H56" s="1">
        <f>IFERROR(__xludf.DUMMYFUNCTION("""COMPUTED_VALUE"""),152.46)</f>
        <v>152.46</v>
      </c>
      <c r="J56" s="2">
        <f>IFERROR(__xludf.DUMMYFUNCTION("""COMPUTED_VALUE"""),45371.66666666667)</f>
        <v>45371.66667</v>
      </c>
      <c r="K56" s="1">
        <f>IFERROR(__xludf.DUMMYFUNCTION("""COMPUTED_VALUE"""),158.41)</f>
        <v>158.41</v>
      </c>
      <c r="M56" s="2">
        <f>IFERROR(__xludf.DUMMYFUNCTION("""COMPUTED_VALUE"""),45371.66666666667)</f>
        <v>45371.66667</v>
      </c>
      <c r="N56" s="1">
        <f>IFERROR(__xludf.DUMMYFUNCTION("""COMPUTED_VALUE"""),6.8072898E7)</f>
        <v>68072898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IFERROR(__xludf.DUMMYFUNCTION("""COMPUTED_VALUE"""),158.76)</f>
        <v>158.76</v>
      </c>
      <c r="D57" s="2">
        <f>IFERROR(__xludf.DUMMYFUNCTION("""COMPUTED_VALUE"""),45372.66666666667)</f>
        <v>45372.66667</v>
      </c>
      <c r="E57" s="1">
        <f>IFERROR(__xludf.DUMMYFUNCTION("""COMPUTED_VALUE"""),160.14)</f>
        <v>160.14</v>
      </c>
      <c r="G57" s="2">
        <f>IFERROR(__xludf.DUMMYFUNCTION("""COMPUTED_VALUE"""),45372.66666666667)</f>
        <v>45372.66667</v>
      </c>
      <c r="H57" s="1">
        <f>IFERROR(__xludf.DUMMYFUNCTION("""COMPUTED_VALUE"""),157.94)</f>
        <v>157.94</v>
      </c>
      <c r="J57" s="2">
        <f>IFERROR(__xludf.DUMMYFUNCTION("""COMPUTED_VALUE"""),45372.66666666667)</f>
        <v>45372.66667</v>
      </c>
      <c r="K57" s="1">
        <f>IFERROR(__xludf.DUMMYFUNCTION("""COMPUTED_VALUE"""),160.05)</f>
        <v>160.05</v>
      </c>
      <c r="M57" s="2">
        <f>IFERROR(__xludf.DUMMYFUNCTION("""COMPUTED_VALUE"""),45372.66666666667)</f>
        <v>45372.66667</v>
      </c>
      <c r="N57" s="1">
        <f>IFERROR(__xludf.DUMMYFUNCTION("""COMPUTED_VALUE"""),5.7418229E7)</f>
        <v>57418229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IFERROR(__xludf.DUMMYFUNCTION("""COMPUTED_VALUE"""),160.0)</f>
        <v>160</v>
      </c>
      <c r="D58" s="2">
        <f>IFERROR(__xludf.DUMMYFUNCTION("""COMPUTED_VALUE"""),45373.66666666667)</f>
        <v>45373.66667</v>
      </c>
      <c r="E58" s="1">
        <f>IFERROR(__xludf.DUMMYFUNCTION("""COMPUTED_VALUE"""),160.18)</f>
        <v>160.18</v>
      </c>
      <c r="G58" s="2">
        <f>IFERROR(__xludf.DUMMYFUNCTION("""COMPUTED_VALUE"""),45373.66666666667)</f>
        <v>45373.66667</v>
      </c>
      <c r="H58" s="1">
        <f>IFERROR(__xludf.DUMMYFUNCTION("""COMPUTED_VALUE"""),159.05)</f>
        <v>159.05</v>
      </c>
      <c r="J58" s="2">
        <f>IFERROR(__xludf.DUMMYFUNCTION("""COMPUTED_VALUE"""),45373.66666666667)</f>
        <v>45373.66667</v>
      </c>
      <c r="K58" s="1">
        <f>IFERROR(__xludf.DUMMYFUNCTION("""COMPUTED_VALUE"""),159.1)</f>
        <v>159.1</v>
      </c>
      <c r="M58" s="2">
        <f>IFERROR(__xludf.DUMMYFUNCTION("""COMPUTED_VALUE"""),45373.66666666667)</f>
        <v>45373.66667</v>
      </c>
      <c r="N58" s="1">
        <f>IFERROR(__xludf.DUMMYFUNCTION("""COMPUTED_VALUE"""),3.8553216E7)</f>
        <v>38553216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IFERROR(__xludf.DUMMYFUNCTION("""COMPUTED_VALUE"""),157.66)</f>
        <v>157.66</v>
      </c>
      <c r="D59" s="2">
        <f>IFERROR(__xludf.DUMMYFUNCTION("""COMPUTED_VALUE"""),45376.66666666667)</f>
        <v>45376.66667</v>
      </c>
      <c r="E59" s="1">
        <f>IFERROR(__xludf.DUMMYFUNCTION("""COMPUTED_VALUE"""),158.26)</f>
        <v>158.26</v>
      </c>
      <c r="G59" s="2">
        <f>IFERROR(__xludf.DUMMYFUNCTION("""COMPUTED_VALUE"""),45376.66666666667)</f>
        <v>45376.66667</v>
      </c>
      <c r="H59" s="1">
        <f>IFERROR(__xludf.DUMMYFUNCTION("""COMPUTED_VALUE"""),155.55)</f>
        <v>155.55</v>
      </c>
      <c r="J59" s="2">
        <f>IFERROR(__xludf.DUMMYFUNCTION("""COMPUTED_VALUE"""),45376.66666666667)</f>
        <v>45376.66667</v>
      </c>
      <c r="K59" s="1">
        <f>IFERROR(__xludf.DUMMYFUNCTION("""COMPUTED_VALUE"""),158.08)</f>
        <v>158.08</v>
      </c>
      <c r="M59" s="2">
        <f>IFERROR(__xludf.DUMMYFUNCTION("""COMPUTED_VALUE"""),45376.66666666667)</f>
        <v>45376.66667</v>
      </c>
      <c r="N59" s="1">
        <f>IFERROR(__xludf.DUMMYFUNCTION("""COMPUTED_VALUE"""),5.5592111E7)</f>
        <v>55592111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IFERROR(__xludf.DUMMYFUNCTION("""COMPUTED_VALUE"""),158.81)</f>
        <v>158.81</v>
      </c>
      <c r="D60" s="2">
        <f>IFERROR(__xludf.DUMMYFUNCTION("""COMPUTED_VALUE"""),45377.66666666667)</f>
        <v>45377.66667</v>
      </c>
      <c r="E60" s="1">
        <f>IFERROR(__xludf.DUMMYFUNCTION("""COMPUTED_VALUE"""),160.02)</f>
        <v>160.02</v>
      </c>
      <c r="G60" s="2">
        <f>IFERROR(__xludf.DUMMYFUNCTION("""COMPUTED_VALUE"""),45377.66666666667)</f>
        <v>45377.66667</v>
      </c>
      <c r="H60" s="1">
        <f>IFERROR(__xludf.DUMMYFUNCTION("""COMPUTED_VALUE"""),158.35)</f>
        <v>158.35</v>
      </c>
      <c r="J60" s="2">
        <f>IFERROR(__xludf.DUMMYFUNCTION("""COMPUTED_VALUE"""),45377.66666666667)</f>
        <v>45377.66667</v>
      </c>
      <c r="K60" s="1">
        <f>IFERROR(__xludf.DUMMYFUNCTION("""COMPUTED_VALUE"""),159.12)</f>
        <v>159.12</v>
      </c>
      <c r="M60" s="2">
        <f>IFERROR(__xludf.DUMMYFUNCTION("""COMPUTED_VALUE"""),45377.66666666667)</f>
        <v>45377.66667</v>
      </c>
      <c r="N60" s="1">
        <f>IFERROR(__xludf.DUMMYFUNCTION("""COMPUTED_VALUE"""),5.024501E7)</f>
        <v>50245010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IFERROR(__xludf.DUMMYFUNCTION("""COMPUTED_VALUE"""),160.02)</f>
        <v>160.02</v>
      </c>
      <c r="D61" s="2">
        <f>IFERROR(__xludf.DUMMYFUNCTION("""COMPUTED_VALUE"""),45378.66666666667)</f>
        <v>45378.66667</v>
      </c>
      <c r="E61" s="1">
        <f>IFERROR(__xludf.DUMMYFUNCTION("""COMPUTED_VALUE"""),164.47)</f>
        <v>164.47</v>
      </c>
      <c r="G61" s="2">
        <f>IFERROR(__xludf.DUMMYFUNCTION("""COMPUTED_VALUE"""),45378.66666666667)</f>
        <v>45378.66667</v>
      </c>
      <c r="H61" s="1">
        <f>IFERROR(__xludf.DUMMYFUNCTION("""COMPUTED_VALUE"""),159.73)</f>
        <v>159.73</v>
      </c>
      <c r="J61" s="2">
        <f>IFERROR(__xludf.DUMMYFUNCTION("""COMPUTED_VALUE"""),45378.66666666667)</f>
        <v>45378.66667</v>
      </c>
      <c r="K61" s="1">
        <f>IFERROR(__xludf.DUMMYFUNCTION("""COMPUTED_VALUE"""),164.28)</f>
        <v>164.28</v>
      </c>
      <c r="M61" s="2">
        <f>IFERROR(__xludf.DUMMYFUNCTION("""COMPUTED_VALUE"""),45378.66666666667)</f>
        <v>45378.66667</v>
      </c>
      <c r="N61" s="1">
        <f>IFERROR(__xludf.DUMMYFUNCTION("""COMPUTED_VALUE"""),6.1598713E7)</f>
        <v>61598713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IFERROR(__xludf.DUMMYFUNCTION("""COMPUTED_VALUE"""),164.39)</f>
        <v>164.39</v>
      </c>
      <c r="D62" s="2">
        <f>IFERROR(__xludf.DUMMYFUNCTION("""COMPUTED_VALUE"""),45379.66666666667)</f>
        <v>45379.66667</v>
      </c>
      <c r="E62" s="1">
        <f>IFERROR(__xludf.DUMMYFUNCTION("""COMPUTED_VALUE"""),166.33)</f>
        <v>166.33</v>
      </c>
      <c r="G62" s="2">
        <f>IFERROR(__xludf.DUMMYFUNCTION("""COMPUTED_VALUE"""),45379.66666666667)</f>
        <v>45379.66667</v>
      </c>
      <c r="H62" s="1">
        <f>IFERROR(__xludf.DUMMYFUNCTION("""COMPUTED_VALUE"""),164.03)</f>
        <v>164.03</v>
      </c>
      <c r="J62" s="2">
        <f>IFERROR(__xludf.DUMMYFUNCTION("""COMPUTED_VALUE"""),45379.66666666667)</f>
        <v>45379.66667</v>
      </c>
      <c r="K62" s="1">
        <f>IFERROR(__xludf.DUMMYFUNCTION("""COMPUTED_VALUE"""),165.62)</f>
        <v>165.62</v>
      </c>
      <c r="M62" s="2">
        <f>IFERROR(__xludf.DUMMYFUNCTION("""COMPUTED_VALUE"""),45379.66666666667)</f>
        <v>45379.66667</v>
      </c>
      <c r="N62" s="1">
        <f>IFERROR(__xludf.DUMMYFUNCTION("""COMPUTED_VALUE"""),7.4659759E7)</f>
        <v>74659759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IFERROR(__xludf.DUMMYFUNCTION("""COMPUTED_VALUE"""),166.71)</f>
        <v>166.71</v>
      </c>
      <c r="D63" s="2">
        <f>IFERROR(__xludf.DUMMYFUNCTION("""COMPUTED_VALUE"""),45383.66666666667)</f>
        <v>45383.66667</v>
      </c>
      <c r="E63" s="1">
        <f>IFERROR(__xludf.DUMMYFUNCTION("""COMPUTED_VALUE"""),168.62)</f>
        <v>168.62</v>
      </c>
      <c r="G63" s="2">
        <f>IFERROR(__xludf.DUMMYFUNCTION("""COMPUTED_VALUE"""),45383.66666666667)</f>
        <v>45383.66667</v>
      </c>
      <c r="H63" s="1">
        <f>IFERROR(__xludf.DUMMYFUNCTION("""COMPUTED_VALUE"""),165.62)</f>
        <v>165.62</v>
      </c>
      <c r="J63" s="2">
        <f>IFERROR(__xludf.DUMMYFUNCTION("""COMPUTED_VALUE"""),45383.66666666667)</f>
        <v>45383.66667</v>
      </c>
      <c r="K63" s="1">
        <f>IFERROR(__xludf.DUMMYFUNCTION("""COMPUTED_VALUE"""),165.64)</f>
        <v>165.64</v>
      </c>
      <c r="M63" s="2">
        <f>IFERROR(__xludf.DUMMYFUNCTION("""COMPUTED_VALUE"""),45383.66666666667)</f>
        <v>45383.66667</v>
      </c>
      <c r="N63" s="1">
        <f>IFERROR(__xludf.DUMMYFUNCTION("""COMPUTED_VALUE"""),5.9911863E7)</f>
        <v>59911863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IFERROR(__xludf.DUMMYFUNCTION("""COMPUTED_VALUE"""),162.52)</f>
        <v>162.52</v>
      </c>
      <c r="D64" s="2">
        <f>IFERROR(__xludf.DUMMYFUNCTION("""COMPUTED_VALUE"""),45384.66666666667)</f>
        <v>45384.66667</v>
      </c>
      <c r="E64" s="1">
        <f>IFERROR(__xludf.DUMMYFUNCTION("""COMPUTED_VALUE"""),162.52)</f>
        <v>162.52</v>
      </c>
      <c r="G64" s="2">
        <f>IFERROR(__xludf.DUMMYFUNCTION("""COMPUTED_VALUE"""),45384.66666666667)</f>
        <v>45384.66667</v>
      </c>
      <c r="H64" s="1">
        <f>IFERROR(__xludf.DUMMYFUNCTION("""COMPUTED_VALUE"""),158.89)</f>
        <v>158.89</v>
      </c>
      <c r="J64" s="2">
        <f>IFERROR(__xludf.DUMMYFUNCTION("""COMPUTED_VALUE"""),45384.66666666667)</f>
        <v>45384.66667</v>
      </c>
      <c r="K64" s="1">
        <f>IFERROR(__xludf.DUMMYFUNCTION("""COMPUTED_VALUE"""),159.98)</f>
        <v>159.98</v>
      </c>
      <c r="M64" s="2">
        <f>IFERROR(__xludf.DUMMYFUNCTION("""COMPUTED_VALUE"""),45384.66666666667)</f>
        <v>45384.66667</v>
      </c>
      <c r="N64" s="1">
        <f>IFERROR(__xludf.DUMMYFUNCTION("""COMPUTED_VALUE"""),7.0484019E7)</f>
        <v>70484019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IFERROR(__xludf.DUMMYFUNCTION("""COMPUTED_VALUE"""),159.48)</f>
        <v>159.48</v>
      </c>
      <c r="D65" s="2">
        <f>IFERROR(__xludf.DUMMYFUNCTION("""COMPUTED_VALUE"""),45385.66666666667)</f>
        <v>45385.66667</v>
      </c>
      <c r="E65" s="1">
        <f>IFERROR(__xludf.DUMMYFUNCTION("""COMPUTED_VALUE"""),160.88)</f>
        <v>160.88</v>
      </c>
      <c r="G65" s="2">
        <f>IFERROR(__xludf.DUMMYFUNCTION("""COMPUTED_VALUE"""),45385.66666666667)</f>
        <v>45385.66667</v>
      </c>
      <c r="H65" s="1">
        <f>IFERROR(__xludf.DUMMYFUNCTION("""COMPUTED_VALUE"""),157.91)</f>
        <v>157.91</v>
      </c>
      <c r="J65" s="2">
        <f>IFERROR(__xludf.DUMMYFUNCTION("""COMPUTED_VALUE"""),45385.66666666667)</f>
        <v>45385.66667</v>
      </c>
      <c r="K65" s="1">
        <f>IFERROR(__xludf.DUMMYFUNCTION("""COMPUTED_VALUE"""),158.13)</f>
        <v>158.13</v>
      </c>
      <c r="M65" s="2">
        <f>IFERROR(__xludf.DUMMYFUNCTION("""COMPUTED_VALUE"""),45385.66666666667)</f>
        <v>45385.66667</v>
      </c>
      <c r="N65" s="1">
        <f>IFERROR(__xludf.DUMMYFUNCTION("""COMPUTED_VALUE"""),6.7280474E7)</f>
        <v>67280474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IFERROR(__xludf.DUMMYFUNCTION("""COMPUTED_VALUE"""),159.74)</f>
        <v>159.74</v>
      </c>
      <c r="D66" s="2">
        <f>IFERROR(__xludf.DUMMYFUNCTION("""COMPUTED_VALUE"""),45386.66666666667)</f>
        <v>45386.66667</v>
      </c>
      <c r="E66" s="1">
        <f>IFERROR(__xludf.DUMMYFUNCTION("""COMPUTED_VALUE"""),162.49)</f>
        <v>162.49</v>
      </c>
      <c r="G66" s="2">
        <f>IFERROR(__xludf.DUMMYFUNCTION("""COMPUTED_VALUE"""),45386.66666666667)</f>
        <v>45386.66667</v>
      </c>
      <c r="H66" s="1">
        <f>IFERROR(__xludf.DUMMYFUNCTION("""COMPUTED_VALUE"""),155.34)</f>
        <v>155.34</v>
      </c>
      <c r="J66" s="2">
        <f>IFERROR(__xludf.DUMMYFUNCTION("""COMPUTED_VALUE"""),45386.66666666667)</f>
        <v>45386.66667</v>
      </c>
      <c r="K66" s="1">
        <f>IFERROR(__xludf.DUMMYFUNCTION("""COMPUTED_VALUE"""),155.73)</f>
        <v>155.73</v>
      </c>
      <c r="M66" s="2">
        <f>IFERROR(__xludf.DUMMYFUNCTION("""COMPUTED_VALUE"""),45386.66666666667)</f>
        <v>45386.66667</v>
      </c>
      <c r="N66" s="1">
        <f>IFERROR(__xludf.DUMMYFUNCTION("""COMPUTED_VALUE"""),8.5272394E7)</f>
        <v>85272394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IFERROR(__xludf.DUMMYFUNCTION("""COMPUTED_VALUE"""),155.53)</f>
        <v>155.53</v>
      </c>
      <c r="D67" s="2">
        <f>IFERROR(__xludf.DUMMYFUNCTION("""COMPUTED_VALUE"""),45387.66666666667)</f>
        <v>45387.66667</v>
      </c>
      <c r="E67" s="1">
        <f>IFERROR(__xludf.DUMMYFUNCTION("""COMPUTED_VALUE"""),157.57)</f>
        <v>157.57</v>
      </c>
      <c r="G67" s="2">
        <f>IFERROR(__xludf.DUMMYFUNCTION("""COMPUTED_VALUE"""),45387.66666666667)</f>
        <v>45387.66667</v>
      </c>
      <c r="H67" s="1">
        <f>IFERROR(__xludf.DUMMYFUNCTION("""COMPUTED_VALUE"""),154.72)</f>
        <v>154.72</v>
      </c>
      <c r="J67" s="2">
        <f>IFERROR(__xludf.DUMMYFUNCTION("""COMPUTED_VALUE"""),45387.66666666667)</f>
        <v>45387.66667</v>
      </c>
      <c r="K67" s="1">
        <f>IFERROR(__xludf.DUMMYFUNCTION("""COMPUTED_VALUE"""),156.5)</f>
        <v>156.5</v>
      </c>
      <c r="M67" s="2">
        <f>IFERROR(__xludf.DUMMYFUNCTION("""COMPUTED_VALUE"""),45387.66666666667)</f>
        <v>45387.66667</v>
      </c>
      <c r="N67" s="1">
        <f>IFERROR(__xludf.DUMMYFUNCTION("""COMPUTED_VALUE"""),5.8332518E7)</f>
        <v>58332518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IFERROR(__xludf.DUMMYFUNCTION("""COMPUTED_VALUE"""),156.87)</f>
        <v>156.87</v>
      </c>
      <c r="D68" s="2">
        <f>IFERROR(__xludf.DUMMYFUNCTION("""COMPUTED_VALUE"""),45390.66666666667)</f>
        <v>45390.66667</v>
      </c>
      <c r="E68" s="1">
        <f>IFERROR(__xludf.DUMMYFUNCTION("""COMPUTED_VALUE"""),159.76)</f>
        <v>159.76</v>
      </c>
      <c r="G68" s="2">
        <f>IFERROR(__xludf.DUMMYFUNCTION("""COMPUTED_VALUE"""),45390.66666666667)</f>
        <v>45390.66667</v>
      </c>
      <c r="H68" s="1">
        <f>IFERROR(__xludf.DUMMYFUNCTION("""COMPUTED_VALUE"""),156.66)</f>
        <v>156.66</v>
      </c>
      <c r="J68" s="2">
        <f>IFERROR(__xludf.DUMMYFUNCTION("""COMPUTED_VALUE"""),45390.66666666667)</f>
        <v>45390.66667</v>
      </c>
      <c r="K68" s="1">
        <f>IFERROR(__xludf.DUMMYFUNCTION("""COMPUTED_VALUE"""),158.4)</f>
        <v>158.4</v>
      </c>
      <c r="M68" s="2">
        <f>IFERROR(__xludf.DUMMYFUNCTION("""COMPUTED_VALUE"""),45390.66666666667)</f>
        <v>45390.66667</v>
      </c>
      <c r="N68" s="1">
        <f>IFERROR(__xludf.DUMMYFUNCTION("""COMPUTED_VALUE"""),5.7929191E7)</f>
        <v>57929191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IFERROR(__xludf.DUMMYFUNCTION("""COMPUTED_VALUE"""),158.96)</f>
        <v>158.96</v>
      </c>
      <c r="D69" s="2">
        <f>IFERROR(__xludf.DUMMYFUNCTION("""COMPUTED_VALUE"""),45391.66666666667)</f>
        <v>45391.66667</v>
      </c>
      <c r="E69" s="1">
        <f>IFERROR(__xludf.DUMMYFUNCTION("""COMPUTED_VALUE"""),159.79)</f>
        <v>159.79</v>
      </c>
      <c r="G69" s="2">
        <f>IFERROR(__xludf.DUMMYFUNCTION("""COMPUTED_VALUE"""),45391.66666666667)</f>
        <v>45391.66667</v>
      </c>
      <c r="H69" s="1">
        <f>IFERROR(__xludf.DUMMYFUNCTION("""COMPUTED_VALUE"""),157.03)</f>
        <v>157.03</v>
      </c>
      <c r="J69" s="2">
        <f>IFERROR(__xludf.DUMMYFUNCTION("""COMPUTED_VALUE"""),45391.66666666667)</f>
        <v>45391.66667</v>
      </c>
      <c r="K69" s="1">
        <f>IFERROR(__xludf.DUMMYFUNCTION("""COMPUTED_VALUE"""),159.58)</f>
        <v>159.58</v>
      </c>
      <c r="M69" s="2">
        <f>IFERROR(__xludf.DUMMYFUNCTION("""COMPUTED_VALUE"""),45391.66666666667)</f>
        <v>45391.66667</v>
      </c>
      <c r="N69" s="1">
        <f>IFERROR(__xludf.DUMMYFUNCTION("""COMPUTED_VALUE"""),5.9387742E7)</f>
        <v>59387742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IFERROR(__xludf.DUMMYFUNCTION("""COMPUTED_VALUE"""),160.55)</f>
        <v>160.55</v>
      </c>
      <c r="D70" s="2">
        <f>IFERROR(__xludf.DUMMYFUNCTION("""COMPUTED_VALUE"""),45392.66666666667)</f>
        <v>45392.66667</v>
      </c>
      <c r="E70" s="1">
        <f>IFERROR(__xludf.DUMMYFUNCTION("""COMPUTED_VALUE"""),162.5)</f>
        <v>162.5</v>
      </c>
      <c r="G70" s="2">
        <f>IFERROR(__xludf.DUMMYFUNCTION("""COMPUTED_VALUE"""),45392.66666666667)</f>
        <v>45392.66667</v>
      </c>
      <c r="H70" s="1">
        <f>IFERROR(__xludf.DUMMYFUNCTION("""COMPUTED_VALUE"""),153.45)</f>
        <v>153.45</v>
      </c>
      <c r="J70" s="2">
        <f>IFERROR(__xludf.DUMMYFUNCTION("""COMPUTED_VALUE"""),45392.66666666667)</f>
        <v>45392.66667</v>
      </c>
      <c r="K70" s="1">
        <f>IFERROR(__xludf.DUMMYFUNCTION("""COMPUTED_VALUE"""),154.97)</f>
        <v>154.97</v>
      </c>
      <c r="M70" s="2">
        <f>IFERROR(__xludf.DUMMYFUNCTION("""COMPUTED_VALUE"""),45392.66666666667)</f>
        <v>45392.66667</v>
      </c>
      <c r="N70" s="1">
        <f>IFERROR(__xludf.DUMMYFUNCTION("""COMPUTED_VALUE"""),1.15780617E8)</f>
        <v>115780617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IFERROR(__xludf.DUMMYFUNCTION("""COMPUTED_VALUE"""),155.52)</f>
        <v>155.52</v>
      </c>
      <c r="D71" s="2">
        <f>IFERROR(__xludf.DUMMYFUNCTION("""COMPUTED_VALUE"""),45393.66666666667)</f>
        <v>45393.66667</v>
      </c>
      <c r="E71" s="1">
        <f>IFERROR(__xludf.DUMMYFUNCTION("""COMPUTED_VALUE"""),158.89)</f>
        <v>158.89</v>
      </c>
      <c r="G71" s="2">
        <f>IFERROR(__xludf.DUMMYFUNCTION("""COMPUTED_VALUE"""),45393.66666666667)</f>
        <v>45393.66667</v>
      </c>
      <c r="H71" s="1">
        <f>IFERROR(__xludf.DUMMYFUNCTION("""COMPUTED_VALUE"""),155.06)</f>
        <v>155.06</v>
      </c>
      <c r="J71" s="2">
        <f>IFERROR(__xludf.DUMMYFUNCTION("""COMPUTED_VALUE"""),45393.66666666667)</f>
        <v>45393.66667</v>
      </c>
      <c r="K71" s="1">
        <f>IFERROR(__xludf.DUMMYFUNCTION("""COMPUTED_VALUE"""),158.46)</f>
        <v>158.46</v>
      </c>
      <c r="M71" s="2">
        <f>IFERROR(__xludf.DUMMYFUNCTION("""COMPUTED_VALUE"""),45393.66666666667)</f>
        <v>45393.66667</v>
      </c>
      <c r="N71" s="1">
        <f>IFERROR(__xludf.DUMMYFUNCTION("""COMPUTED_VALUE"""),6.2481595E7)</f>
        <v>62481595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IFERROR(__xludf.DUMMYFUNCTION("""COMPUTED_VALUE"""),155.27)</f>
        <v>155.27</v>
      </c>
      <c r="D72" s="2">
        <f>IFERROR(__xludf.DUMMYFUNCTION("""COMPUTED_VALUE"""),45394.66666666667)</f>
        <v>45394.66667</v>
      </c>
      <c r="E72" s="1">
        <f>IFERROR(__xludf.DUMMYFUNCTION("""COMPUTED_VALUE"""),155.52)</f>
        <v>155.52</v>
      </c>
      <c r="G72" s="2">
        <f>IFERROR(__xludf.DUMMYFUNCTION("""COMPUTED_VALUE"""),45394.66666666667)</f>
        <v>45394.66667</v>
      </c>
      <c r="H72" s="1">
        <f>IFERROR(__xludf.DUMMYFUNCTION("""COMPUTED_VALUE"""),153.01)</f>
        <v>153.01</v>
      </c>
      <c r="J72" s="2">
        <f>IFERROR(__xludf.DUMMYFUNCTION("""COMPUTED_VALUE"""),45394.66666666667)</f>
        <v>45394.66667</v>
      </c>
      <c r="K72" s="1">
        <f>IFERROR(__xludf.DUMMYFUNCTION("""COMPUTED_VALUE"""),154.3)</f>
        <v>154.3</v>
      </c>
      <c r="M72" s="2">
        <f>IFERROR(__xludf.DUMMYFUNCTION("""COMPUTED_VALUE"""),45394.66666666667)</f>
        <v>45394.66667</v>
      </c>
      <c r="N72" s="1">
        <f>IFERROR(__xludf.DUMMYFUNCTION("""COMPUTED_VALUE"""),8.1115976E7)</f>
        <v>81115976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IFERROR(__xludf.DUMMYFUNCTION("""COMPUTED_VALUE"""),155.91)</f>
        <v>155.91</v>
      </c>
      <c r="D73" s="2">
        <f>IFERROR(__xludf.DUMMYFUNCTION("""COMPUTED_VALUE"""),45397.66666666667)</f>
        <v>45397.66667</v>
      </c>
      <c r="E73" s="1">
        <f>IFERROR(__xludf.DUMMYFUNCTION("""COMPUTED_VALUE"""),157.4)</f>
        <v>157.4</v>
      </c>
      <c r="G73" s="2">
        <f>IFERROR(__xludf.DUMMYFUNCTION("""COMPUTED_VALUE"""),45397.66666666667)</f>
        <v>45397.66667</v>
      </c>
      <c r="H73" s="1">
        <f>IFERROR(__xludf.DUMMYFUNCTION("""COMPUTED_VALUE"""),152.81)</f>
        <v>152.81</v>
      </c>
      <c r="J73" s="2">
        <f>IFERROR(__xludf.DUMMYFUNCTION("""COMPUTED_VALUE"""),45397.66666666667)</f>
        <v>45397.66667</v>
      </c>
      <c r="K73" s="1">
        <f>IFERROR(__xludf.DUMMYFUNCTION("""COMPUTED_VALUE"""),153.56)</f>
        <v>153.56</v>
      </c>
      <c r="M73" s="2">
        <f>IFERROR(__xludf.DUMMYFUNCTION("""COMPUTED_VALUE"""),45397.66666666667)</f>
        <v>45397.66667</v>
      </c>
      <c r="N73" s="1">
        <f>IFERROR(__xludf.DUMMYFUNCTION("""COMPUTED_VALUE"""),6.3042491E7)</f>
        <v>63042491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IFERROR(__xludf.DUMMYFUNCTION("""COMPUTED_VALUE"""),153.31)</f>
        <v>153.31</v>
      </c>
      <c r="D74" s="2">
        <f>IFERROR(__xludf.DUMMYFUNCTION("""COMPUTED_VALUE"""),45398.66666666667)</f>
        <v>45398.66667</v>
      </c>
      <c r="E74" s="1">
        <f>IFERROR(__xludf.DUMMYFUNCTION("""COMPUTED_VALUE"""),154.62)</f>
        <v>154.62</v>
      </c>
      <c r="G74" s="2">
        <f>IFERROR(__xludf.DUMMYFUNCTION("""COMPUTED_VALUE"""),45398.66666666667)</f>
        <v>45398.66667</v>
      </c>
      <c r="H74" s="1">
        <f>IFERROR(__xludf.DUMMYFUNCTION("""COMPUTED_VALUE"""),150.85)</f>
        <v>150.85</v>
      </c>
      <c r="J74" s="2">
        <f>IFERROR(__xludf.DUMMYFUNCTION("""COMPUTED_VALUE"""),45398.66666666667)</f>
        <v>45398.66667</v>
      </c>
      <c r="K74" s="1">
        <f>IFERROR(__xludf.DUMMYFUNCTION("""COMPUTED_VALUE"""),154.01)</f>
        <v>154.01</v>
      </c>
      <c r="M74" s="2">
        <f>IFERROR(__xludf.DUMMYFUNCTION("""COMPUTED_VALUE"""),45398.66666666667)</f>
        <v>45398.66667</v>
      </c>
      <c r="N74" s="1">
        <f>IFERROR(__xludf.DUMMYFUNCTION("""COMPUTED_VALUE"""),6.7895263E7)</f>
        <v>67895263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IFERROR(__xludf.DUMMYFUNCTION("""COMPUTED_VALUE"""),158.97)</f>
        <v>158.97</v>
      </c>
      <c r="D75" s="2">
        <f>IFERROR(__xludf.DUMMYFUNCTION("""COMPUTED_VALUE"""),45399.66666666667)</f>
        <v>45399.66667</v>
      </c>
      <c r="E75" s="1">
        <f>IFERROR(__xludf.DUMMYFUNCTION("""COMPUTED_VALUE"""),163.9)</f>
        <v>163.9</v>
      </c>
      <c r="G75" s="2">
        <f>IFERROR(__xludf.DUMMYFUNCTION("""COMPUTED_VALUE"""),45399.66666666667)</f>
        <v>45399.66667</v>
      </c>
      <c r="H75" s="1">
        <f>IFERROR(__xludf.DUMMYFUNCTION("""COMPUTED_VALUE"""),158.27)</f>
        <v>158.27</v>
      </c>
      <c r="J75" s="2">
        <f>IFERROR(__xludf.DUMMYFUNCTION("""COMPUTED_VALUE"""),45399.66666666667)</f>
        <v>45399.66667</v>
      </c>
      <c r="K75" s="1">
        <f>IFERROR(__xludf.DUMMYFUNCTION("""COMPUTED_VALUE"""),163.13)</f>
        <v>163.13</v>
      </c>
      <c r="M75" s="2">
        <f>IFERROR(__xludf.DUMMYFUNCTION("""COMPUTED_VALUE"""),45399.66666666667)</f>
        <v>45399.66667</v>
      </c>
      <c r="N75" s="1">
        <f>IFERROR(__xludf.DUMMYFUNCTION("""COMPUTED_VALUE"""),1.49714706E8)</f>
        <v>149714706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IFERROR(__xludf.DUMMYFUNCTION("""COMPUTED_VALUE"""),164.39)</f>
        <v>164.39</v>
      </c>
      <c r="D76" s="2">
        <f>IFERROR(__xludf.DUMMYFUNCTION("""COMPUTED_VALUE"""),45400.66666666667)</f>
        <v>45400.66667</v>
      </c>
      <c r="E76" s="1">
        <f>IFERROR(__xludf.DUMMYFUNCTION("""COMPUTED_VALUE"""),168.3)</f>
        <v>168.3</v>
      </c>
      <c r="G76" s="2">
        <f>IFERROR(__xludf.DUMMYFUNCTION("""COMPUTED_VALUE"""),45400.66666666667)</f>
        <v>45400.66667</v>
      </c>
      <c r="H76" s="1">
        <f>IFERROR(__xludf.DUMMYFUNCTION("""COMPUTED_VALUE"""),164.22)</f>
        <v>164.22</v>
      </c>
      <c r="J76" s="2">
        <f>IFERROR(__xludf.DUMMYFUNCTION("""COMPUTED_VALUE"""),45400.66666666667)</f>
        <v>45400.66667</v>
      </c>
      <c r="K76" s="1">
        <f>IFERROR(__xludf.DUMMYFUNCTION("""COMPUTED_VALUE"""),165.81)</f>
        <v>165.81</v>
      </c>
      <c r="M76" s="2">
        <f>IFERROR(__xludf.DUMMYFUNCTION("""COMPUTED_VALUE"""),45400.66666666667)</f>
        <v>45400.66667</v>
      </c>
      <c r="N76" s="1">
        <f>IFERROR(__xludf.DUMMYFUNCTION("""COMPUTED_VALUE"""),1.02676781E8)</f>
        <v>102676781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IFERROR(__xludf.DUMMYFUNCTION("""COMPUTED_VALUE"""),165.62)</f>
        <v>165.62</v>
      </c>
      <c r="D77" s="2">
        <f>IFERROR(__xludf.DUMMYFUNCTION("""COMPUTED_VALUE"""),45401.66666666667)</f>
        <v>45401.66667</v>
      </c>
      <c r="E77" s="1">
        <f>IFERROR(__xludf.DUMMYFUNCTION("""COMPUTED_VALUE"""),168.77)</f>
        <v>168.77</v>
      </c>
      <c r="G77" s="2">
        <f>IFERROR(__xludf.DUMMYFUNCTION("""COMPUTED_VALUE"""),45401.66666666667)</f>
        <v>45401.66667</v>
      </c>
      <c r="H77" s="1">
        <f>IFERROR(__xludf.DUMMYFUNCTION("""COMPUTED_VALUE"""),165.45)</f>
        <v>165.45</v>
      </c>
      <c r="J77" s="2">
        <f>IFERROR(__xludf.DUMMYFUNCTION("""COMPUTED_VALUE"""),45401.66666666667)</f>
        <v>45401.66667</v>
      </c>
      <c r="K77" s="1">
        <f>IFERROR(__xludf.DUMMYFUNCTION("""COMPUTED_VALUE"""),166.05)</f>
        <v>166.05</v>
      </c>
      <c r="M77" s="2">
        <f>IFERROR(__xludf.DUMMYFUNCTION("""COMPUTED_VALUE"""),45401.66666666667)</f>
        <v>45401.66667</v>
      </c>
      <c r="N77" s="1">
        <f>IFERROR(__xludf.DUMMYFUNCTION("""COMPUTED_VALUE"""),6.7274511E7)</f>
        <v>67274511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IFERROR(__xludf.DUMMYFUNCTION("""COMPUTED_VALUE"""),167.23)</f>
        <v>167.23</v>
      </c>
      <c r="D78" s="2">
        <f>IFERROR(__xludf.DUMMYFUNCTION("""COMPUTED_VALUE"""),45404.66666666667)</f>
        <v>45404.66667</v>
      </c>
      <c r="E78" s="1">
        <f>IFERROR(__xludf.DUMMYFUNCTION("""COMPUTED_VALUE"""),171.74)</f>
        <v>171.74</v>
      </c>
      <c r="G78" s="2">
        <f>IFERROR(__xludf.DUMMYFUNCTION("""COMPUTED_VALUE"""),45404.66666666667)</f>
        <v>45404.66667</v>
      </c>
      <c r="H78" s="1">
        <f>IFERROR(__xludf.DUMMYFUNCTION("""COMPUTED_VALUE"""),166.94)</f>
        <v>166.94</v>
      </c>
      <c r="J78" s="2">
        <f>IFERROR(__xludf.DUMMYFUNCTION("""COMPUTED_VALUE"""),45404.66666666667)</f>
        <v>45404.66667</v>
      </c>
      <c r="K78" s="1">
        <f>IFERROR(__xludf.DUMMYFUNCTION("""COMPUTED_VALUE"""),170.89)</f>
        <v>170.89</v>
      </c>
      <c r="M78" s="2">
        <f>IFERROR(__xludf.DUMMYFUNCTION("""COMPUTED_VALUE"""),45404.66666666667)</f>
        <v>45404.66667</v>
      </c>
      <c r="N78" s="1">
        <f>IFERROR(__xludf.DUMMYFUNCTION("""COMPUTED_VALUE"""),6.761368E7)</f>
        <v>67613680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IFERROR(__xludf.DUMMYFUNCTION("""COMPUTED_VALUE"""),167.94)</f>
        <v>167.94</v>
      </c>
      <c r="D79" s="2">
        <f>IFERROR(__xludf.DUMMYFUNCTION("""COMPUTED_VALUE"""),45405.66666666667)</f>
        <v>45405.66667</v>
      </c>
      <c r="E79" s="1">
        <f>IFERROR(__xludf.DUMMYFUNCTION("""COMPUTED_VALUE"""),172.35)</f>
        <v>172.35</v>
      </c>
      <c r="G79" s="2">
        <f>IFERROR(__xludf.DUMMYFUNCTION("""COMPUTED_VALUE"""),45405.66666666667)</f>
        <v>45405.66667</v>
      </c>
      <c r="H79" s="1">
        <f>IFERROR(__xludf.DUMMYFUNCTION("""COMPUTED_VALUE"""),167.5)</f>
        <v>167.5</v>
      </c>
      <c r="J79" s="2">
        <f>IFERROR(__xludf.DUMMYFUNCTION("""COMPUTED_VALUE"""),45405.66666666667)</f>
        <v>45405.66667</v>
      </c>
      <c r="K79" s="1">
        <f>IFERROR(__xludf.DUMMYFUNCTION("""COMPUTED_VALUE"""),170.51)</f>
        <v>170.51</v>
      </c>
      <c r="M79" s="2">
        <f>IFERROR(__xludf.DUMMYFUNCTION("""COMPUTED_VALUE"""),45405.66666666667)</f>
        <v>45405.66667</v>
      </c>
      <c r="N79" s="1">
        <f>IFERROR(__xludf.DUMMYFUNCTION("""COMPUTED_VALUE"""),7.6536168E7)</f>
        <v>76536168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IFERROR(__xludf.DUMMYFUNCTION("""COMPUTED_VALUE"""),170.12)</f>
        <v>170.12</v>
      </c>
      <c r="D80" s="2">
        <f>IFERROR(__xludf.DUMMYFUNCTION("""COMPUTED_VALUE"""),45406.66666666667)</f>
        <v>45406.66667</v>
      </c>
      <c r="E80" s="1">
        <f>IFERROR(__xludf.DUMMYFUNCTION("""COMPUTED_VALUE"""),170.36)</f>
        <v>170.36</v>
      </c>
      <c r="G80" s="2">
        <f>IFERROR(__xludf.DUMMYFUNCTION("""COMPUTED_VALUE"""),45406.66666666667)</f>
        <v>45406.66667</v>
      </c>
      <c r="H80" s="1">
        <f>IFERROR(__xludf.DUMMYFUNCTION("""COMPUTED_VALUE"""),166.11)</f>
        <v>166.11</v>
      </c>
      <c r="J80" s="2">
        <f>IFERROR(__xludf.DUMMYFUNCTION("""COMPUTED_VALUE"""),45406.66666666667)</f>
        <v>45406.66667</v>
      </c>
      <c r="K80" s="1">
        <f>IFERROR(__xludf.DUMMYFUNCTION("""COMPUTED_VALUE"""),167.1)</f>
        <v>167.1</v>
      </c>
      <c r="M80" s="2">
        <f>IFERROR(__xludf.DUMMYFUNCTION("""COMPUTED_VALUE"""),45406.66666666667)</f>
        <v>45406.66667</v>
      </c>
      <c r="N80" s="1">
        <f>IFERROR(__xludf.DUMMYFUNCTION("""COMPUTED_VALUE"""),7.7986912E7)</f>
        <v>77986912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IFERROR(__xludf.DUMMYFUNCTION("""COMPUTED_VALUE"""),167.0)</f>
        <v>167</v>
      </c>
      <c r="D81" s="2">
        <f>IFERROR(__xludf.DUMMYFUNCTION("""COMPUTED_VALUE"""),45407.66666666667)</f>
        <v>45407.66667</v>
      </c>
      <c r="E81" s="1">
        <f>IFERROR(__xludf.DUMMYFUNCTION("""COMPUTED_VALUE"""),168.64)</f>
        <v>168.64</v>
      </c>
      <c r="G81" s="2">
        <f>IFERROR(__xludf.DUMMYFUNCTION("""COMPUTED_VALUE"""),45407.66666666667)</f>
        <v>45407.66667</v>
      </c>
      <c r="H81" s="1">
        <f>IFERROR(__xludf.DUMMYFUNCTION("""COMPUTED_VALUE"""),160.7)</f>
        <v>160.7</v>
      </c>
      <c r="J81" s="2">
        <f>IFERROR(__xludf.DUMMYFUNCTION("""COMPUTED_VALUE"""),45407.66666666667)</f>
        <v>45407.66667</v>
      </c>
      <c r="K81" s="1">
        <f>IFERROR(__xludf.DUMMYFUNCTION("""COMPUTED_VALUE"""),168.24)</f>
        <v>168.24</v>
      </c>
      <c r="M81" s="2">
        <f>IFERROR(__xludf.DUMMYFUNCTION("""COMPUTED_VALUE"""),45407.66666666667)</f>
        <v>45407.66667</v>
      </c>
      <c r="N81" s="1">
        <f>IFERROR(__xludf.DUMMYFUNCTION("""COMPUTED_VALUE"""),1.25993345E8)</f>
        <v>125993345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IFERROR(__xludf.DUMMYFUNCTION("""COMPUTED_VALUE"""),167.69)</f>
        <v>167.69</v>
      </c>
      <c r="D82" s="2">
        <f>IFERROR(__xludf.DUMMYFUNCTION("""COMPUTED_VALUE"""),45408.66666666667)</f>
        <v>45408.66667</v>
      </c>
      <c r="E82" s="1">
        <f>IFERROR(__xludf.DUMMYFUNCTION("""COMPUTED_VALUE"""),168.76)</f>
        <v>168.76</v>
      </c>
      <c r="G82" s="2">
        <f>IFERROR(__xludf.DUMMYFUNCTION("""COMPUTED_VALUE"""),45408.66666666667)</f>
        <v>45408.66667</v>
      </c>
      <c r="H82" s="1">
        <f>IFERROR(__xludf.DUMMYFUNCTION("""COMPUTED_VALUE"""),165.25)</f>
        <v>165.25</v>
      </c>
      <c r="J82" s="2">
        <f>IFERROR(__xludf.DUMMYFUNCTION("""COMPUTED_VALUE"""),45408.66666666667)</f>
        <v>45408.66667</v>
      </c>
      <c r="K82" s="1">
        <f>IFERROR(__xludf.DUMMYFUNCTION("""COMPUTED_VALUE"""),167.27)</f>
        <v>167.27</v>
      </c>
      <c r="M82" s="2">
        <f>IFERROR(__xludf.DUMMYFUNCTION("""COMPUTED_VALUE"""),45408.66666666667)</f>
        <v>45408.66667</v>
      </c>
      <c r="N82" s="1">
        <f>IFERROR(__xludf.DUMMYFUNCTION("""COMPUTED_VALUE"""),7.776381E7)</f>
        <v>77763810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IFERROR(__xludf.DUMMYFUNCTION("""COMPUTED_VALUE"""),166.33)</f>
        <v>166.33</v>
      </c>
      <c r="D83" s="2">
        <f>IFERROR(__xludf.DUMMYFUNCTION("""COMPUTED_VALUE"""),45411.66666666667)</f>
        <v>45411.66667</v>
      </c>
      <c r="E83" s="1">
        <f>IFERROR(__xludf.DUMMYFUNCTION("""COMPUTED_VALUE"""),168.04)</f>
        <v>168.04</v>
      </c>
      <c r="G83" s="2">
        <f>IFERROR(__xludf.DUMMYFUNCTION("""COMPUTED_VALUE"""),45411.66666666667)</f>
        <v>45411.66667</v>
      </c>
      <c r="H83" s="1">
        <f>IFERROR(__xludf.DUMMYFUNCTION("""COMPUTED_VALUE"""),165.99)</f>
        <v>165.99</v>
      </c>
      <c r="J83" s="2">
        <f>IFERROR(__xludf.DUMMYFUNCTION("""COMPUTED_VALUE"""),45411.66666666667)</f>
        <v>45411.66667</v>
      </c>
      <c r="K83" s="1">
        <f>IFERROR(__xludf.DUMMYFUNCTION("""COMPUTED_VALUE"""),167.86)</f>
        <v>167.86</v>
      </c>
      <c r="M83" s="2">
        <f>IFERROR(__xludf.DUMMYFUNCTION("""COMPUTED_VALUE"""),45411.66666666667)</f>
        <v>45411.66667</v>
      </c>
      <c r="N83" s="1">
        <f>IFERROR(__xludf.DUMMYFUNCTION("""COMPUTED_VALUE"""),6.607727E7)</f>
        <v>66077270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IFERROR(__xludf.DUMMYFUNCTION("""COMPUTED_VALUE"""),165.78)</f>
        <v>165.78</v>
      </c>
      <c r="D84" s="2">
        <f>IFERROR(__xludf.DUMMYFUNCTION("""COMPUTED_VALUE"""),45412.66666666667)</f>
        <v>45412.66667</v>
      </c>
      <c r="E84" s="1">
        <f>IFERROR(__xludf.DUMMYFUNCTION("""COMPUTED_VALUE"""),167.48)</f>
        <v>167.48</v>
      </c>
      <c r="G84" s="2">
        <f>IFERROR(__xludf.DUMMYFUNCTION("""COMPUTED_VALUE"""),45412.66666666667)</f>
        <v>45412.66667</v>
      </c>
      <c r="H84" s="1">
        <f>IFERROR(__xludf.DUMMYFUNCTION("""COMPUTED_VALUE"""),164.19)</f>
        <v>164.19</v>
      </c>
      <c r="J84" s="2">
        <f>IFERROR(__xludf.DUMMYFUNCTION("""COMPUTED_VALUE"""),45412.66666666667)</f>
        <v>45412.66667</v>
      </c>
      <c r="K84" s="1">
        <f>IFERROR(__xludf.DUMMYFUNCTION("""COMPUTED_VALUE"""),164.25)</f>
        <v>164.25</v>
      </c>
      <c r="M84" s="2">
        <f>IFERROR(__xludf.DUMMYFUNCTION("""COMPUTED_VALUE"""),45412.66666666667)</f>
        <v>45412.66667</v>
      </c>
      <c r="N84" s="1">
        <f>IFERROR(__xludf.DUMMYFUNCTION("""COMPUTED_VALUE"""),6.3367829E7)</f>
        <v>63367829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IFERROR(__xludf.DUMMYFUNCTION("""COMPUTED_VALUE"""),164.23)</f>
        <v>164.23</v>
      </c>
      <c r="D85" s="2">
        <f>IFERROR(__xludf.DUMMYFUNCTION("""COMPUTED_VALUE"""),45413.66666666667)</f>
        <v>45413.66667</v>
      </c>
      <c r="E85" s="1">
        <f>IFERROR(__xludf.DUMMYFUNCTION("""COMPUTED_VALUE"""),165.38)</f>
        <v>165.38</v>
      </c>
      <c r="G85" s="2">
        <f>IFERROR(__xludf.DUMMYFUNCTION("""COMPUTED_VALUE"""),45413.66666666667)</f>
        <v>45413.66667</v>
      </c>
      <c r="H85" s="1">
        <f>IFERROR(__xludf.DUMMYFUNCTION("""COMPUTED_VALUE"""),161.46)</f>
        <v>161.46</v>
      </c>
      <c r="J85" s="2">
        <f>IFERROR(__xludf.DUMMYFUNCTION("""COMPUTED_VALUE"""),45413.66666666667)</f>
        <v>45413.66667</v>
      </c>
      <c r="K85" s="1">
        <f>IFERROR(__xludf.DUMMYFUNCTION("""COMPUTED_VALUE"""),163.33)</f>
        <v>163.33</v>
      </c>
      <c r="M85" s="2">
        <f>IFERROR(__xludf.DUMMYFUNCTION("""COMPUTED_VALUE"""),45413.66666666667)</f>
        <v>45413.66667</v>
      </c>
      <c r="N85" s="1">
        <f>IFERROR(__xludf.DUMMYFUNCTION("""COMPUTED_VALUE"""),6.7578142E7)</f>
        <v>67578142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IFERROR(__xludf.DUMMYFUNCTION("""COMPUTED_VALUE"""),164.79)</f>
        <v>164.79</v>
      </c>
      <c r="D86" s="2">
        <f>IFERROR(__xludf.DUMMYFUNCTION("""COMPUTED_VALUE"""),45414.66666666667)</f>
        <v>45414.66667</v>
      </c>
      <c r="E86" s="1">
        <f>IFERROR(__xludf.DUMMYFUNCTION("""COMPUTED_VALUE"""),167.09)</f>
        <v>167.09</v>
      </c>
      <c r="G86" s="2">
        <f>IFERROR(__xludf.DUMMYFUNCTION("""COMPUTED_VALUE"""),45414.66666666667)</f>
        <v>45414.66667</v>
      </c>
      <c r="H86" s="1">
        <f>IFERROR(__xludf.DUMMYFUNCTION("""COMPUTED_VALUE"""),164.22)</f>
        <v>164.22</v>
      </c>
      <c r="J86" s="2">
        <f>IFERROR(__xludf.DUMMYFUNCTION("""COMPUTED_VALUE"""),45414.66666666667)</f>
        <v>45414.66667</v>
      </c>
      <c r="K86" s="1">
        <f>IFERROR(__xludf.DUMMYFUNCTION("""COMPUTED_VALUE"""),166.86)</f>
        <v>166.86</v>
      </c>
      <c r="M86" s="2">
        <f>IFERROR(__xludf.DUMMYFUNCTION("""COMPUTED_VALUE"""),45414.66666666667)</f>
        <v>45414.66667</v>
      </c>
      <c r="N86" s="1">
        <f>IFERROR(__xludf.DUMMYFUNCTION("""COMPUTED_VALUE"""),6.1201089E7)</f>
        <v>61201089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IFERROR(__xludf.DUMMYFUNCTION("""COMPUTED_VALUE"""),168.07)</f>
        <v>168.07</v>
      </c>
      <c r="D87" s="2">
        <f>IFERROR(__xludf.DUMMYFUNCTION("""COMPUTED_VALUE"""),45415.66666666667)</f>
        <v>45415.66667</v>
      </c>
      <c r="E87" s="1">
        <f>IFERROR(__xludf.DUMMYFUNCTION("""COMPUTED_VALUE"""),168.76)</f>
        <v>168.76</v>
      </c>
      <c r="G87" s="2">
        <f>IFERROR(__xludf.DUMMYFUNCTION("""COMPUTED_VALUE"""),45415.66666666667)</f>
        <v>45415.66667</v>
      </c>
      <c r="H87" s="1">
        <f>IFERROR(__xludf.DUMMYFUNCTION("""COMPUTED_VALUE"""),165.7)</f>
        <v>165.7</v>
      </c>
      <c r="J87" s="2">
        <f>IFERROR(__xludf.DUMMYFUNCTION("""COMPUTED_VALUE"""),45415.66666666667)</f>
        <v>45415.66667</v>
      </c>
      <c r="K87" s="1">
        <f>IFERROR(__xludf.DUMMYFUNCTION("""COMPUTED_VALUE"""),167.18)</f>
        <v>167.18</v>
      </c>
      <c r="M87" s="2">
        <f>IFERROR(__xludf.DUMMYFUNCTION("""COMPUTED_VALUE"""),45415.66666666667)</f>
        <v>45415.66667</v>
      </c>
      <c r="N87" s="1">
        <f>IFERROR(__xludf.DUMMYFUNCTION("""COMPUTED_VALUE"""),5.552186E7)</f>
        <v>55521860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IFERROR(__xludf.DUMMYFUNCTION("""COMPUTED_VALUE"""),168.47)</f>
        <v>168.47</v>
      </c>
      <c r="D88" s="2">
        <f>IFERROR(__xludf.DUMMYFUNCTION("""COMPUTED_VALUE"""),45418.66666666667)</f>
        <v>45418.66667</v>
      </c>
      <c r="E88" s="1">
        <f>IFERROR(__xludf.DUMMYFUNCTION("""COMPUTED_VALUE"""),173.78)</f>
        <v>173.78</v>
      </c>
      <c r="G88" s="2">
        <f>IFERROR(__xludf.DUMMYFUNCTION("""COMPUTED_VALUE"""),45418.66666666667)</f>
        <v>45418.66667</v>
      </c>
      <c r="H88" s="1">
        <f>IFERROR(__xludf.DUMMYFUNCTION("""COMPUTED_VALUE"""),167.82)</f>
        <v>167.82</v>
      </c>
      <c r="J88" s="2">
        <f>IFERROR(__xludf.DUMMYFUNCTION("""COMPUTED_VALUE"""),45418.66666666667)</f>
        <v>45418.66667</v>
      </c>
      <c r="K88" s="1">
        <f>IFERROR(__xludf.DUMMYFUNCTION("""COMPUTED_VALUE"""),173.56)</f>
        <v>173.56</v>
      </c>
      <c r="M88" s="2">
        <f>IFERROR(__xludf.DUMMYFUNCTION("""COMPUTED_VALUE"""),45418.66666666667)</f>
        <v>45418.66667</v>
      </c>
      <c r="N88" s="1">
        <f>IFERROR(__xludf.DUMMYFUNCTION("""COMPUTED_VALUE"""),8.0104546E7)</f>
        <v>80104546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IFERROR(__xludf.DUMMYFUNCTION("""COMPUTED_VALUE"""),171.4)</f>
        <v>171.4</v>
      </c>
      <c r="D89" s="2">
        <f>IFERROR(__xludf.DUMMYFUNCTION("""COMPUTED_VALUE"""),45419.66666666667)</f>
        <v>45419.66667</v>
      </c>
      <c r="E89" s="1">
        <f>IFERROR(__xludf.DUMMYFUNCTION("""COMPUTED_VALUE"""),172.18)</f>
        <v>172.18</v>
      </c>
      <c r="G89" s="2">
        <f>IFERROR(__xludf.DUMMYFUNCTION("""COMPUTED_VALUE"""),45419.66666666667)</f>
        <v>45419.66667</v>
      </c>
      <c r="H89" s="1">
        <f>IFERROR(__xludf.DUMMYFUNCTION("""COMPUTED_VALUE"""),169.96)</f>
        <v>169.96</v>
      </c>
      <c r="J89" s="2">
        <f>IFERROR(__xludf.DUMMYFUNCTION("""COMPUTED_VALUE"""),45419.66666666667)</f>
        <v>45419.66667</v>
      </c>
      <c r="K89" s="1">
        <f>IFERROR(__xludf.DUMMYFUNCTION("""COMPUTED_VALUE"""),170.41)</f>
        <v>170.41</v>
      </c>
      <c r="M89" s="2">
        <f>IFERROR(__xludf.DUMMYFUNCTION("""COMPUTED_VALUE"""),45419.66666666667)</f>
        <v>45419.66667</v>
      </c>
      <c r="N89" s="1">
        <f>IFERROR(__xludf.DUMMYFUNCTION("""COMPUTED_VALUE"""),5.1755872E7)</f>
        <v>51755872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IFERROR(__xludf.DUMMYFUNCTION("""COMPUTED_VALUE"""),170.25)</f>
        <v>170.25</v>
      </c>
      <c r="D90" s="2">
        <f>IFERROR(__xludf.DUMMYFUNCTION("""COMPUTED_VALUE"""),45420.66666666667)</f>
        <v>45420.66667</v>
      </c>
      <c r="E90" s="1">
        <f>IFERROR(__xludf.DUMMYFUNCTION("""COMPUTED_VALUE"""),172.07)</f>
        <v>172.07</v>
      </c>
      <c r="G90" s="2">
        <f>IFERROR(__xludf.DUMMYFUNCTION("""COMPUTED_VALUE"""),45420.66666666667)</f>
        <v>45420.66667</v>
      </c>
      <c r="H90" s="1">
        <f>IFERROR(__xludf.DUMMYFUNCTION("""COMPUTED_VALUE"""),169.67)</f>
        <v>169.67</v>
      </c>
      <c r="J90" s="2">
        <f>IFERROR(__xludf.DUMMYFUNCTION("""COMPUTED_VALUE"""),45420.66666666667)</f>
        <v>45420.66667</v>
      </c>
      <c r="K90" s="1">
        <f>IFERROR(__xludf.DUMMYFUNCTION("""COMPUTED_VALUE"""),170.85)</f>
        <v>170.85</v>
      </c>
      <c r="M90" s="2">
        <f>IFERROR(__xludf.DUMMYFUNCTION("""COMPUTED_VALUE"""),45420.66666666667)</f>
        <v>45420.66667</v>
      </c>
      <c r="N90" s="1">
        <f>IFERROR(__xludf.DUMMYFUNCTION("""COMPUTED_VALUE"""),4.8882238E7)</f>
        <v>48882238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IFERROR(__xludf.DUMMYFUNCTION("""COMPUTED_VALUE"""),170.51)</f>
        <v>170.51</v>
      </c>
      <c r="D91" s="2">
        <f>IFERROR(__xludf.DUMMYFUNCTION("""COMPUTED_VALUE"""),45421.66666666667)</f>
        <v>45421.66667</v>
      </c>
      <c r="E91" s="1">
        <f>IFERROR(__xludf.DUMMYFUNCTION("""COMPUTED_VALUE"""),172.2)</f>
        <v>172.2</v>
      </c>
      <c r="G91" s="2">
        <f>IFERROR(__xludf.DUMMYFUNCTION("""COMPUTED_VALUE"""),45421.66666666667)</f>
        <v>45421.66667</v>
      </c>
      <c r="H91" s="1">
        <f>IFERROR(__xludf.DUMMYFUNCTION("""COMPUTED_VALUE"""),169.83)</f>
        <v>169.83</v>
      </c>
      <c r="J91" s="2">
        <f>IFERROR(__xludf.DUMMYFUNCTION("""COMPUTED_VALUE"""),45421.66666666667)</f>
        <v>45421.66667</v>
      </c>
      <c r="K91" s="1">
        <f>IFERROR(__xludf.DUMMYFUNCTION("""COMPUTED_VALUE"""),171.78)</f>
        <v>171.78</v>
      </c>
      <c r="M91" s="2">
        <f>IFERROR(__xludf.DUMMYFUNCTION("""COMPUTED_VALUE"""),45421.66666666667)</f>
        <v>45421.66667</v>
      </c>
      <c r="N91" s="1">
        <f>IFERROR(__xludf.DUMMYFUNCTION("""COMPUTED_VALUE"""),4.5934506E7)</f>
        <v>45934506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IFERROR(__xludf.DUMMYFUNCTION("""COMPUTED_VALUE"""),172.5)</f>
        <v>172.5</v>
      </c>
      <c r="D92" s="2">
        <f>IFERROR(__xludf.DUMMYFUNCTION("""COMPUTED_VALUE"""),45422.66666666667)</f>
        <v>45422.66667</v>
      </c>
      <c r="E92" s="1">
        <f>IFERROR(__xludf.DUMMYFUNCTION("""COMPUTED_VALUE"""),173.2)</f>
        <v>173.2</v>
      </c>
      <c r="G92" s="2">
        <f>IFERROR(__xludf.DUMMYFUNCTION("""COMPUTED_VALUE"""),45422.66666666667)</f>
        <v>45422.66667</v>
      </c>
      <c r="H92" s="1">
        <f>IFERROR(__xludf.DUMMYFUNCTION("""COMPUTED_VALUE"""),170.57)</f>
        <v>170.57</v>
      </c>
      <c r="J92" s="2">
        <f>IFERROR(__xludf.DUMMYFUNCTION("""COMPUTED_VALUE"""),45422.66666666667)</f>
        <v>45422.66667</v>
      </c>
      <c r="K92" s="1">
        <f>IFERROR(__xludf.DUMMYFUNCTION("""COMPUTED_VALUE"""),171.51)</f>
        <v>171.51</v>
      </c>
      <c r="M92" s="2">
        <f>IFERROR(__xludf.DUMMYFUNCTION("""COMPUTED_VALUE"""),45422.66666666667)</f>
        <v>45422.66667</v>
      </c>
      <c r="N92" s="1">
        <f>IFERROR(__xludf.DUMMYFUNCTION("""COMPUTED_VALUE"""),3.7536421E7)</f>
        <v>37536421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IFERROR(__xludf.DUMMYFUNCTION("""COMPUTED_VALUE"""),172.61)</f>
        <v>172.61</v>
      </c>
      <c r="D93" s="2">
        <f>IFERROR(__xludf.DUMMYFUNCTION("""COMPUTED_VALUE"""),45425.66666666667)</f>
        <v>45425.66667</v>
      </c>
      <c r="E93" s="1">
        <f>IFERROR(__xludf.DUMMYFUNCTION("""COMPUTED_VALUE"""),176.7)</f>
        <v>176.7</v>
      </c>
      <c r="G93" s="2">
        <f>IFERROR(__xludf.DUMMYFUNCTION("""COMPUTED_VALUE"""),45425.66666666667)</f>
        <v>45425.66667</v>
      </c>
      <c r="H93" s="1">
        <f>IFERROR(__xludf.DUMMYFUNCTION("""COMPUTED_VALUE"""),172.61)</f>
        <v>172.61</v>
      </c>
      <c r="J93" s="2">
        <f>IFERROR(__xludf.DUMMYFUNCTION("""COMPUTED_VALUE"""),45425.66666666667)</f>
        <v>45425.66667</v>
      </c>
      <c r="K93" s="1">
        <f>IFERROR(__xludf.DUMMYFUNCTION("""COMPUTED_VALUE"""),174.63)</f>
        <v>174.63</v>
      </c>
      <c r="M93" s="2">
        <f>IFERROR(__xludf.DUMMYFUNCTION("""COMPUTED_VALUE"""),45425.66666666667)</f>
        <v>45425.66667</v>
      </c>
      <c r="N93" s="1">
        <f>IFERROR(__xludf.DUMMYFUNCTION("""COMPUTED_VALUE"""),6.3760502E7)</f>
        <v>63760502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IFERROR(__xludf.DUMMYFUNCTION("""COMPUTED_VALUE"""),176.01)</f>
        <v>176.01</v>
      </c>
      <c r="D94" s="2">
        <f>IFERROR(__xludf.DUMMYFUNCTION("""COMPUTED_VALUE"""),45426.66666666667)</f>
        <v>45426.66667</v>
      </c>
      <c r="E94" s="1">
        <f>IFERROR(__xludf.DUMMYFUNCTION("""COMPUTED_VALUE"""),176.99)</f>
        <v>176.99</v>
      </c>
      <c r="G94" s="2">
        <f>IFERROR(__xludf.DUMMYFUNCTION("""COMPUTED_VALUE"""),45426.66666666667)</f>
        <v>45426.66667</v>
      </c>
      <c r="H94" s="1">
        <f>IFERROR(__xludf.DUMMYFUNCTION("""COMPUTED_VALUE"""),175.56)</f>
        <v>175.56</v>
      </c>
      <c r="J94" s="2">
        <f>IFERROR(__xludf.DUMMYFUNCTION("""COMPUTED_VALUE"""),45426.66666666667)</f>
        <v>45426.66667</v>
      </c>
      <c r="K94" s="1">
        <f>IFERROR(__xludf.DUMMYFUNCTION("""COMPUTED_VALUE"""),175.94)</f>
        <v>175.94</v>
      </c>
      <c r="M94" s="2">
        <f>IFERROR(__xludf.DUMMYFUNCTION("""COMPUTED_VALUE"""),45426.66666666667)</f>
        <v>45426.66667</v>
      </c>
      <c r="N94" s="1">
        <f>IFERROR(__xludf.DUMMYFUNCTION("""COMPUTED_VALUE"""),5.7539014E7)</f>
        <v>57539014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IFERROR(__xludf.DUMMYFUNCTION("""COMPUTED_VALUE"""),176.8)</f>
        <v>176.8</v>
      </c>
      <c r="D95" s="2">
        <f>IFERROR(__xludf.DUMMYFUNCTION("""COMPUTED_VALUE"""),45427.66666666667)</f>
        <v>45427.66667</v>
      </c>
      <c r="E95" s="1">
        <f>IFERROR(__xludf.DUMMYFUNCTION("""COMPUTED_VALUE"""),177.06)</f>
        <v>177.06</v>
      </c>
      <c r="G95" s="2">
        <f>IFERROR(__xludf.DUMMYFUNCTION("""COMPUTED_VALUE"""),45427.66666666667)</f>
        <v>45427.66667</v>
      </c>
      <c r="H95" s="1">
        <f>IFERROR(__xludf.DUMMYFUNCTION("""COMPUTED_VALUE"""),174.7)</f>
        <v>174.7</v>
      </c>
      <c r="J95" s="2">
        <f>IFERROR(__xludf.DUMMYFUNCTION("""COMPUTED_VALUE"""),45427.66666666667)</f>
        <v>45427.66667</v>
      </c>
      <c r="K95" s="1">
        <f>IFERROR(__xludf.DUMMYFUNCTION("""COMPUTED_VALUE"""),175.08)</f>
        <v>175.08</v>
      </c>
      <c r="M95" s="2">
        <f>IFERROR(__xludf.DUMMYFUNCTION("""COMPUTED_VALUE"""),45427.66666666667)</f>
        <v>45427.66667</v>
      </c>
      <c r="N95" s="1">
        <f>IFERROR(__xludf.DUMMYFUNCTION("""COMPUTED_VALUE"""),5.3431167E7)</f>
        <v>53431167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IFERROR(__xludf.DUMMYFUNCTION("""COMPUTED_VALUE"""),175.64)</f>
        <v>175.64</v>
      </c>
      <c r="D96" s="2">
        <f>IFERROR(__xludf.DUMMYFUNCTION("""COMPUTED_VALUE"""),45428.66666666667)</f>
        <v>45428.66667</v>
      </c>
      <c r="E96" s="1">
        <f>IFERROR(__xludf.DUMMYFUNCTION("""COMPUTED_VALUE"""),176.63)</f>
        <v>176.63</v>
      </c>
      <c r="G96" s="2">
        <f>IFERROR(__xludf.DUMMYFUNCTION("""COMPUTED_VALUE"""),45428.66666666667)</f>
        <v>45428.66667</v>
      </c>
      <c r="H96" s="1">
        <f>IFERROR(__xludf.DUMMYFUNCTION("""COMPUTED_VALUE"""),173.76)</f>
        <v>173.76</v>
      </c>
      <c r="J96" s="2">
        <f>IFERROR(__xludf.DUMMYFUNCTION("""COMPUTED_VALUE"""),45428.66666666667)</f>
        <v>45428.66667</v>
      </c>
      <c r="K96" s="1">
        <f>IFERROR(__xludf.DUMMYFUNCTION("""COMPUTED_VALUE"""),173.89)</f>
        <v>173.89</v>
      </c>
      <c r="M96" s="2">
        <f>IFERROR(__xludf.DUMMYFUNCTION("""COMPUTED_VALUE"""),45428.66666666667)</f>
        <v>45428.66667</v>
      </c>
      <c r="N96" s="1">
        <f>IFERROR(__xludf.DUMMYFUNCTION("""COMPUTED_VALUE"""),4.4871197E7)</f>
        <v>44871197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IFERROR(__xludf.DUMMYFUNCTION("""COMPUTED_VALUE"""),174.73)</f>
        <v>174.73</v>
      </c>
      <c r="D97" s="2">
        <f>IFERROR(__xludf.DUMMYFUNCTION("""COMPUTED_VALUE"""),45429.66666666667)</f>
        <v>45429.66667</v>
      </c>
      <c r="E97" s="1">
        <f>IFERROR(__xludf.DUMMYFUNCTION("""COMPUTED_VALUE"""),176.17)</f>
        <v>176.17</v>
      </c>
      <c r="G97" s="2">
        <f>IFERROR(__xludf.DUMMYFUNCTION("""COMPUTED_VALUE"""),45429.66666666667)</f>
        <v>45429.66667</v>
      </c>
      <c r="H97" s="1">
        <f>IFERROR(__xludf.DUMMYFUNCTION("""COMPUTED_VALUE"""),173.91)</f>
        <v>173.91</v>
      </c>
      <c r="J97" s="2">
        <f>IFERROR(__xludf.DUMMYFUNCTION("""COMPUTED_VALUE"""),45429.66666666667)</f>
        <v>45429.66667</v>
      </c>
      <c r="K97" s="1">
        <f>IFERROR(__xludf.DUMMYFUNCTION("""COMPUTED_VALUE"""),174.06)</f>
        <v>174.06</v>
      </c>
      <c r="M97" s="2">
        <f>IFERROR(__xludf.DUMMYFUNCTION("""COMPUTED_VALUE"""),45429.66666666667)</f>
        <v>45429.66667</v>
      </c>
      <c r="N97" s="1">
        <f>IFERROR(__xludf.DUMMYFUNCTION("""COMPUTED_VALUE"""),4.1659182E7)</f>
        <v>41659182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IFERROR(__xludf.DUMMYFUNCTION("""COMPUTED_VALUE"""),173.88)</f>
        <v>173.88</v>
      </c>
      <c r="D98" s="2">
        <f>IFERROR(__xludf.DUMMYFUNCTION("""COMPUTED_VALUE"""),45432.66666666667)</f>
        <v>45432.66667</v>
      </c>
      <c r="E98" s="1">
        <f>IFERROR(__xludf.DUMMYFUNCTION("""COMPUTED_VALUE"""),175.06)</f>
        <v>175.06</v>
      </c>
      <c r="G98" s="2">
        <f>IFERROR(__xludf.DUMMYFUNCTION("""COMPUTED_VALUE"""),45432.66666666667)</f>
        <v>45432.66667</v>
      </c>
      <c r="H98" s="1">
        <f>IFERROR(__xludf.DUMMYFUNCTION("""COMPUTED_VALUE"""),173.5)</f>
        <v>173.5</v>
      </c>
      <c r="J98" s="2">
        <f>IFERROR(__xludf.DUMMYFUNCTION("""COMPUTED_VALUE"""),45432.66666666667)</f>
        <v>45432.66667</v>
      </c>
      <c r="K98" s="1">
        <f>IFERROR(__xludf.DUMMYFUNCTION("""COMPUTED_VALUE"""),174.42)</f>
        <v>174.42</v>
      </c>
      <c r="M98" s="2">
        <f>IFERROR(__xludf.DUMMYFUNCTION("""COMPUTED_VALUE"""),45432.66666666667)</f>
        <v>45432.66667</v>
      </c>
      <c r="N98" s="1">
        <f>IFERROR(__xludf.DUMMYFUNCTION("""COMPUTED_VALUE"""),4.98794E7)</f>
        <v>49879400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IFERROR(__xludf.DUMMYFUNCTION("""COMPUTED_VALUE"""),173.54)</f>
        <v>173.54</v>
      </c>
      <c r="D99" s="2">
        <f>IFERROR(__xludf.DUMMYFUNCTION("""COMPUTED_VALUE"""),45433.66666666667)</f>
        <v>45433.66667</v>
      </c>
      <c r="E99" s="1">
        <f>IFERROR(__xludf.DUMMYFUNCTION("""COMPUTED_VALUE"""),174.17)</f>
        <v>174.17</v>
      </c>
      <c r="G99" s="2">
        <f>IFERROR(__xludf.DUMMYFUNCTION("""COMPUTED_VALUE"""),45433.66666666667)</f>
        <v>45433.66667</v>
      </c>
      <c r="H99" s="1">
        <f>IFERROR(__xludf.DUMMYFUNCTION("""COMPUTED_VALUE"""),171.28)</f>
        <v>171.28</v>
      </c>
      <c r="J99" s="2">
        <f>IFERROR(__xludf.DUMMYFUNCTION("""COMPUTED_VALUE"""),45433.66666666667)</f>
        <v>45433.66667</v>
      </c>
      <c r="K99" s="1">
        <f>IFERROR(__xludf.DUMMYFUNCTION("""COMPUTED_VALUE"""),171.35)</f>
        <v>171.35</v>
      </c>
      <c r="M99" s="2">
        <f>IFERROR(__xludf.DUMMYFUNCTION("""COMPUTED_VALUE"""),45433.66666666667)</f>
        <v>45433.66667</v>
      </c>
      <c r="N99" s="1">
        <f>IFERROR(__xludf.DUMMYFUNCTION("""COMPUTED_VALUE"""),4.8978155E7)</f>
        <v>48978155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IFERROR(__xludf.DUMMYFUNCTION("""COMPUTED_VALUE"""),171.22)</f>
        <v>171.22</v>
      </c>
      <c r="D100" s="2">
        <f>IFERROR(__xludf.DUMMYFUNCTION("""COMPUTED_VALUE"""),45434.66666666667)</f>
        <v>45434.66667</v>
      </c>
      <c r="E100" s="1">
        <f>IFERROR(__xludf.DUMMYFUNCTION("""COMPUTED_VALUE"""),172.51)</f>
        <v>172.51</v>
      </c>
      <c r="G100" s="2">
        <f>IFERROR(__xludf.DUMMYFUNCTION("""COMPUTED_VALUE"""),45434.66666666667)</f>
        <v>45434.66667</v>
      </c>
      <c r="H100" s="1">
        <f>IFERROR(__xludf.DUMMYFUNCTION("""COMPUTED_VALUE"""),168.92)</f>
        <v>168.92</v>
      </c>
      <c r="J100" s="2">
        <f>IFERROR(__xludf.DUMMYFUNCTION("""COMPUTED_VALUE"""),45434.66666666667)</f>
        <v>45434.66667</v>
      </c>
      <c r="K100" s="1">
        <f>IFERROR(__xludf.DUMMYFUNCTION("""COMPUTED_VALUE"""),170.03)</f>
        <v>170.03</v>
      </c>
      <c r="M100" s="2">
        <f>IFERROR(__xludf.DUMMYFUNCTION("""COMPUTED_VALUE"""),45434.66666666667)</f>
        <v>45434.66667</v>
      </c>
      <c r="N100" s="1">
        <f>IFERROR(__xludf.DUMMYFUNCTION("""COMPUTED_VALUE"""),4.1034281E7)</f>
        <v>41034281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IFERROR(__xludf.DUMMYFUNCTION("""COMPUTED_VALUE"""),170.4)</f>
        <v>170.4</v>
      </c>
      <c r="D101" s="2">
        <f>IFERROR(__xludf.DUMMYFUNCTION("""COMPUTED_VALUE"""),45435.66666666667)</f>
        <v>45435.66667</v>
      </c>
      <c r="E101" s="1">
        <f>IFERROR(__xludf.DUMMYFUNCTION("""COMPUTED_VALUE"""),170.4)</f>
        <v>170.4</v>
      </c>
      <c r="G101" s="2">
        <f>IFERROR(__xludf.DUMMYFUNCTION("""COMPUTED_VALUE"""),45435.66666666667)</f>
        <v>45435.66667</v>
      </c>
      <c r="H101" s="1">
        <f>IFERROR(__xludf.DUMMYFUNCTION("""COMPUTED_VALUE"""),165.79)</f>
        <v>165.79</v>
      </c>
      <c r="J101" s="2">
        <f>IFERROR(__xludf.DUMMYFUNCTION("""COMPUTED_VALUE"""),45435.66666666667)</f>
        <v>45435.66667</v>
      </c>
      <c r="K101" s="1">
        <f>IFERROR(__xludf.DUMMYFUNCTION("""COMPUTED_VALUE"""),166.85)</f>
        <v>166.85</v>
      </c>
      <c r="M101" s="2">
        <f>IFERROR(__xludf.DUMMYFUNCTION("""COMPUTED_VALUE"""),45435.66666666667)</f>
        <v>45435.66667</v>
      </c>
      <c r="N101" s="1">
        <f>IFERROR(__xludf.DUMMYFUNCTION("""COMPUTED_VALUE"""),5.6647675E7)</f>
        <v>56647675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IFERROR(__xludf.DUMMYFUNCTION("""COMPUTED_VALUE"""),167.49)</f>
        <v>167.49</v>
      </c>
      <c r="D102" s="2">
        <f>IFERROR(__xludf.DUMMYFUNCTION("""COMPUTED_VALUE"""),45436.66666666667)</f>
        <v>45436.66667</v>
      </c>
      <c r="E102" s="1">
        <f>IFERROR(__xludf.DUMMYFUNCTION("""COMPUTED_VALUE"""),168.16)</f>
        <v>168.16</v>
      </c>
      <c r="G102" s="2">
        <f>IFERROR(__xludf.DUMMYFUNCTION("""COMPUTED_VALUE"""),45436.66666666667)</f>
        <v>45436.66667</v>
      </c>
      <c r="H102" s="1">
        <f>IFERROR(__xludf.DUMMYFUNCTION("""COMPUTED_VALUE"""),166.08)</f>
        <v>166.08</v>
      </c>
      <c r="J102" s="2">
        <f>IFERROR(__xludf.DUMMYFUNCTION("""COMPUTED_VALUE"""),45436.66666666667)</f>
        <v>45436.66667</v>
      </c>
      <c r="K102" s="1">
        <f>IFERROR(__xludf.DUMMYFUNCTION("""COMPUTED_VALUE"""),168.09)</f>
        <v>168.09</v>
      </c>
      <c r="M102" s="2">
        <f>IFERROR(__xludf.DUMMYFUNCTION("""COMPUTED_VALUE"""),45436.66666666667)</f>
        <v>45436.66667</v>
      </c>
      <c r="N102" s="1">
        <f>IFERROR(__xludf.DUMMYFUNCTION("""COMPUTED_VALUE"""),3.9745507E7)</f>
        <v>39745507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IFERROR(__xludf.DUMMYFUNCTION("""COMPUTED_VALUE"""),167.77)</f>
        <v>167.77</v>
      </c>
      <c r="D103" s="2">
        <f>IFERROR(__xludf.DUMMYFUNCTION("""COMPUTED_VALUE"""),45440.66666666667)</f>
        <v>45440.66667</v>
      </c>
      <c r="E103" s="1">
        <f>IFERROR(__xludf.DUMMYFUNCTION("""COMPUTED_VALUE"""),167.95)</f>
        <v>167.95</v>
      </c>
      <c r="G103" s="2">
        <f>IFERROR(__xludf.DUMMYFUNCTION("""COMPUTED_VALUE"""),45440.66666666667)</f>
        <v>45440.66667</v>
      </c>
      <c r="H103" s="1">
        <f>IFERROR(__xludf.DUMMYFUNCTION("""COMPUTED_VALUE"""),163.7)</f>
        <v>163.7</v>
      </c>
      <c r="J103" s="2">
        <f>IFERROR(__xludf.DUMMYFUNCTION("""COMPUTED_VALUE"""),45440.66666666667)</f>
        <v>45440.66667</v>
      </c>
      <c r="K103" s="1">
        <f>IFERROR(__xludf.DUMMYFUNCTION("""COMPUTED_VALUE"""),164.12)</f>
        <v>164.12</v>
      </c>
      <c r="M103" s="2">
        <f>IFERROR(__xludf.DUMMYFUNCTION("""COMPUTED_VALUE"""),45440.66666666667)</f>
        <v>45440.66667</v>
      </c>
      <c r="N103" s="1">
        <f>IFERROR(__xludf.DUMMYFUNCTION("""COMPUTED_VALUE"""),5.6061453E7)</f>
        <v>56061453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IFERROR(__xludf.DUMMYFUNCTION("""COMPUTED_VALUE"""),157.71)</f>
        <v>157.71</v>
      </c>
      <c r="D104" s="2">
        <f>IFERROR(__xludf.DUMMYFUNCTION("""COMPUTED_VALUE"""),45441.66666666667)</f>
        <v>45441.66667</v>
      </c>
      <c r="E104" s="1">
        <f>IFERROR(__xludf.DUMMYFUNCTION("""COMPUTED_VALUE"""),160.67)</f>
        <v>160.67</v>
      </c>
      <c r="G104" s="2">
        <f>IFERROR(__xludf.DUMMYFUNCTION("""COMPUTED_VALUE"""),45441.66666666667)</f>
        <v>45441.66667</v>
      </c>
      <c r="H104" s="1">
        <f>IFERROR(__xludf.DUMMYFUNCTION("""COMPUTED_VALUE"""),154.71)</f>
        <v>154.71</v>
      </c>
      <c r="J104" s="2">
        <f>IFERROR(__xludf.DUMMYFUNCTION("""COMPUTED_VALUE"""),45441.66666666667)</f>
        <v>45441.66667</v>
      </c>
      <c r="K104" s="1">
        <f>IFERROR(__xludf.DUMMYFUNCTION("""COMPUTED_VALUE"""),160.36)</f>
        <v>160.36</v>
      </c>
      <c r="M104" s="2">
        <f>IFERROR(__xludf.DUMMYFUNCTION("""COMPUTED_VALUE"""),45441.66666666667)</f>
        <v>45441.66667</v>
      </c>
      <c r="N104" s="1">
        <f>IFERROR(__xludf.DUMMYFUNCTION("""COMPUTED_VALUE"""),2.05215954E8)</f>
        <v>205215954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IFERROR(__xludf.DUMMYFUNCTION("""COMPUTED_VALUE"""),161.14)</f>
        <v>161.14</v>
      </c>
      <c r="D105" s="2">
        <f>IFERROR(__xludf.DUMMYFUNCTION("""COMPUTED_VALUE"""),45442.66666666667)</f>
        <v>45442.66667</v>
      </c>
      <c r="E105" s="1">
        <f>IFERROR(__xludf.DUMMYFUNCTION("""COMPUTED_VALUE"""),161.29)</f>
        <v>161.29</v>
      </c>
      <c r="G105" s="2">
        <f>IFERROR(__xludf.DUMMYFUNCTION("""COMPUTED_VALUE"""),45442.66666666667)</f>
        <v>45442.66667</v>
      </c>
      <c r="H105" s="1">
        <f>IFERROR(__xludf.DUMMYFUNCTION("""COMPUTED_VALUE"""),159.04)</f>
        <v>159.04</v>
      </c>
      <c r="J105" s="2">
        <f>IFERROR(__xludf.DUMMYFUNCTION("""COMPUTED_VALUE"""),45442.66666666667)</f>
        <v>45442.66667</v>
      </c>
      <c r="K105" s="1">
        <f>IFERROR(__xludf.DUMMYFUNCTION("""COMPUTED_VALUE"""),161.01)</f>
        <v>161.01</v>
      </c>
      <c r="M105" s="2">
        <f>IFERROR(__xludf.DUMMYFUNCTION("""COMPUTED_VALUE"""),45442.66666666667)</f>
        <v>45442.66667</v>
      </c>
      <c r="N105" s="1">
        <f>IFERROR(__xludf.DUMMYFUNCTION("""COMPUTED_VALUE"""),8.2642103E7)</f>
        <v>82642103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IFERROR(__xludf.DUMMYFUNCTION("""COMPUTED_VALUE"""),162.05)</f>
        <v>162.05</v>
      </c>
      <c r="D106" s="2">
        <f>IFERROR(__xludf.DUMMYFUNCTION("""COMPUTED_VALUE"""),45443.66666666667)</f>
        <v>45443.66667</v>
      </c>
      <c r="E106" s="1">
        <f>IFERROR(__xludf.DUMMYFUNCTION("""COMPUTED_VALUE"""),164.79)</f>
        <v>164.79</v>
      </c>
      <c r="G106" s="2">
        <f>IFERROR(__xludf.DUMMYFUNCTION("""COMPUTED_VALUE"""),45443.66666666667)</f>
        <v>45443.66667</v>
      </c>
      <c r="H106" s="1">
        <f>IFERROR(__xludf.DUMMYFUNCTION("""COMPUTED_VALUE"""),161.46)</f>
        <v>161.46</v>
      </c>
      <c r="J106" s="2">
        <f>IFERROR(__xludf.DUMMYFUNCTION("""COMPUTED_VALUE"""),45443.66666666667)</f>
        <v>45443.66667</v>
      </c>
      <c r="K106" s="1">
        <f>IFERROR(__xludf.DUMMYFUNCTION("""COMPUTED_VALUE"""),164.54)</f>
        <v>164.54</v>
      </c>
      <c r="M106" s="2">
        <f>IFERROR(__xludf.DUMMYFUNCTION("""COMPUTED_VALUE"""),45443.66666666667)</f>
        <v>45443.66667</v>
      </c>
      <c r="N106" s="1">
        <f>IFERROR(__xludf.DUMMYFUNCTION("""COMPUTED_VALUE"""),9.0189653E7)</f>
        <v>90189653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IFERROR(__xludf.DUMMYFUNCTION("""COMPUTED_VALUE"""),165.99)</f>
        <v>165.99</v>
      </c>
      <c r="D107" s="2">
        <f>IFERROR(__xludf.DUMMYFUNCTION("""COMPUTED_VALUE"""),45446.66666666667)</f>
        <v>45446.66667</v>
      </c>
      <c r="E107" s="1">
        <f>IFERROR(__xludf.DUMMYFUNCTION("""COMPUTED_VALUE"""),168.16)</f>
        <v>168.16</v>
      </c>
      <c r="G107" s="2">
        <f>IFERROR(__xludf.DUMMYFUNCTION("""COMPUTED_VALUE"""),45446.66666666667)</f>
        <v>45446.66667</v>
      </c>
      <c r="H107" s="1">
        <f>IFERROR(__xludf.DUMMYFUNCTION("""COMPUTED_VALUE"""),164.09)</f>
        <v>164.09</v>
      </c>
      <c r="J107" s="2">
        <f>IFERROR(__xludf.DUMMYFUNCTION("""COMPUTED_VALUE"""),45446.66666666667)</f>
        <v>45446.66667</v>
      </c>
      <c r="K107" s="1">
        <f>IFERROR(__xludf.DUMMYFUNCTION("""COMPUTED_VALUE"""),165.11)</f>
        <v>165.11</v>
      </c>
      <c r="M107" s="2">
        <f>IFERROR(__xludf.DUMMYFUNCTION("""COMPUTED_VALUE"""),45446.66666666667)</f>
        <v>45446.66667</v>
      </c>
      <c r="N107" s="1">
        <f>IFERROR(__xludf.DUMMYFUNCTION("""COMPUTED_VALUE"""),8.2266117E7)</f>
        <v>82266117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IFERROR(__xludf.DUMMYFUNCTION("""COMPUTED_VALUE"""),164.61)</f>
        <v>164.61</v>
      </c>
      <c r="D108" s="2">
        <f>IFERROR(__xludf.DUMMYFUNCTION("""COMPUTED_VALUE"""),45447.66666666667)</f>
        <v>45447.66667</v>
      </c>
      <c r="E108" s="1">
        <f>IFERROR(__xludf.DUMMYFUNCTION("""COMPUTED_VALUE"""),167.68)</f>
        <v>167.68</v>
      </c>
      <c r="G108" s="2">
        <f>IFERROR(__xludf.DUMMYFUNCTION("""COMPUTED_VALUE"""),45447.66666666667)</f>
        <v>45447.66667</v>
      </c>
      <c r="H108" s="1">
        <f>IFERROR(__xludf.DUMMYFUNCTION("""COMPUTED_VALUE"""),162.7)</f>
        <v>162.7</v>
      </c>
      <c r="J108" s="2">
        <f>IFERROR(__xludf.DUMMYFUNCTION("""COMPUTED_VALUE"""),45447.66666666667)</f>
        <v>45447.66667</v>
      </c>
      <c r="K108" s="1">
        <f>IFERROR(__xludf.DUMMYFUNCTION("""COMPUTED_VALUE"""),163.69)</f>
        <v>163.69</v>
      </c>
      <c r="M108" s="2">
        <f>IFERROR(__xludf.DUMMYFUNCTION("""COMPUTED_VALUE"""),45447.66666666667)</f>
        <v>45447.66667</v>
      </c>
      <c r="N108" s="1">
        <f>IFERROR(__xludf.DUMMYFUNCTION("""COMPUTED_VALUE"""),6.7318589E7)</f>
        <v>67318589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IFERROR(__xludf.DUMMYFUNCTION("""COMPUTED_VALUE"""),163.83)</f>
        <v>163.83</v>
      </c>
      <c r="D109" s="2">
        <f>IFERROR(__xludf.DUMMYFUNCTION("""COMPUTED_VALUE"""),45448.66666666667)</f>
        <v>45448.66667</v>
      </c>
      <c r="E109" s="1">
        <f>IFERROR(__xludf.DUMMYFUNCTION("""COMPUTED_VALUE"""),168.35)</f>
        <v>168.35</v>
      </c>
      <c r="G109" s="2">
        <f>IFERROR(__xludf.DUMMYFUNCTION("""COMPUTED_VALUE"""),45448.66666666667)</f>
        <v>45448.66667</v>
      </c>
      <c r="H109" s="1">
        <f>IFERROR(__xludf.DUMMYFUNCTION("""COMPUTED_VALUE"""),162.68)</f>
        <v>162.68</v>
      </c>
      <c r="J109" s="2">
        <f>IFERROR(__xludf.DUMMYFUNCTION("""COMPUTED_VALUE"""),45448.66666666667)</f>
        <v>45448.66667</v>
      </c>
      <c r="K109" s="1">
        <f>IFERROR(__xludf.DUMMYFUNCTION("""COMPUTED_VALUE"""),166.42)</f>
        <v>166.42</v>
      </c>
      <c r="M109" s="2">
        <f>IFERROR(__xludf.DUMMYFUNCTION("""COMPUTED_VALUE"""),45448.66666666667)</f>
        <v>45448.66667</v>
      </c>
      <c r="N109" s="1">
        <f>IFERROR(__xludf.DUMMYFUNCTION("""COMPUTED_VALUE"""),6.9013352E7)</f>
        <v>69013352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IFERROR(__xludf.DUMMYFUNCTION("""COMPUTED_VALUE"""),166.99)</f>
        <v>166.99</v>
      </c>
      <c r="D110" s="2">
        <f>IFERROR(__xludf.DUMMYFUNCTION("""COMPUTED_VALUE"""),45449.66666666667)</f>
        <v>45449.66667</v>
      </c>
      <c r="E110" s="1">
        <f>IFERROR(__xludf.DUMMYFUNCTION("""COMPUTED_VALUE"""),169.29)</f>
        <v>169.29</v>
      </c>
      <c r="G110" s="2">
        <f>IFERROR(__xludf.DUMMYFUNCTION("""COMPUTED_VALUE"""),45449.66666666667)</f>
        <v>45449.66667</v>
      </c>
      <c r="H110" s="1">
        <f>IFERROR(__xludf.DUMMYFUNCTION("""COMPUTED_VALUE"""),164.68)</f>
        <v>164.68</v>
      </c>
      <c r="J110" s="2">
        <f>IFERROR(__xludf.DUMMYFUNCTION("""COMPUTED_VALUE"""),45449.66666666667)</f>
        <v>45449.66667</v>
      </c>
      <c r="K110" s="1">
        <f>IFERROR(__xludf.DUMMYFUNCTION("""COMPUTED_VALUE"""),165.05)</f>
        <v>165.05</v>
      </c>
      <c r="M110" s="2">
        <f>IFERROR(__xludf.DUMMYFUNCTION("""COMPUTED_VALUE"""),45449.66666666667)</f>
        <v>45449.66667</v>
      </c>
      <c r="N110" s="1">
        <f>IFERROR(__xludf.DUMMYFUNCTION("""COMPUTED_VALUE"""),6.48972E7)</f>
        <v>64897200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IFERROR(__xludf.DUMMYFUNCTION("""COMPUTED_VALUE"""),163.97)</f>
        <v>163.97</v>
      </c>
      <c r="D111" s="2">
        <f>IFERROR(__xludf.DUMMYFUNCTION("""COMPUTED_VALUE"""),45450.66666666667)</f>
        <v>45450.66667</v>
      </c>
      <c r="E111" s="1">
        <f>IFERROR(__xludf.DUMMYFUNCTION("""COMPUTED_VALUE"""),165.27)</f>
        <v>165.27</v>
      </c>
      <c r="G111" s="2">
        <f>IFERROR(__xludf.DUMMYFUNCTION("""COMPUTED_VALUE"""),45450.66666666667)</f>
        <v>45450.66667</v>
      </c>
      <c r="H111" s="1">
        <f>IFERROR(__xludf.DUMMYFUNCTION("""COMPUTED_VALUE"""),163.68)</f>
        <v>163.68</v>
      </c>
      <c r="J111" s="2">
        <f>IFERROR(__xludf.DUMMYFUNCTION("""COMPUTED_VALUE"""),45450.66666666667)</f>
        <v>45450.66667</v>
      </c>
      <c r="K111" s="1">
        <f>IFERROR(__xludf.DUMMYFUNCTION("""COMPUTED_VALUE"""),164.65)</f>
        <v>164.65</v>
      </c>
      <c r="M111" s="2">
        <f>IFERROR(__xludf.DUMMYFUNCTION("""COMPUTED_VALUE"""),45450.66666666667)</f>
        <v>45450.66667</v>
      </c>
      <c r="N111" s="1">
        <f>IFERROR(__xludf.DUMMYFUNCTION("""COMPUTED_VALUE"""),5.1336727E7)</f>
        <v>51336727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IFERROR(__xludf.DUMMYFUNCTION("""COMPUTED_VALUE"""),166.03)</f>
        <v>166.03</v>
      </c>
      <c r="D112" s="2">
        <f>IFERROR(__xludf.DUMMYFUNCTION("""COMPUTED_VALUE"""),45453.66666666667)</f>
        <v>45453.66667</v>
      </c>
      <c r="E112" s="1">
        <f>IFERROR(__xludf.DUMMYFUNCTION("""COMPUTED_VALUE"""),168.6)</f>
        <v>168.6</v>
      </c>
      <c r="G112" s="2">
        <f>IFERROR(__xludf.DUMMYFUNCTION("""COMPUTED_VALUE"""),45453.66666666667)</f>
        <v>45453.66667</v>
      </c>
      <c r="H112" s="1">
        <f>IFERROR(__xludf.DUMMYFUNCTION("""COMPUTED_VALUE"""),165.7)</f>
        <v>165.7</v>
      </c>
      <c r="J112" s="2">
        <f>IFERROR(__xludf.DUMMYFUNCTION("""COMPUTED_VALUE"""),45453.66666666667)</f>
        <v>45453.66667</v>
      </c>
      <c r="K112" s="1">
        <f>IFERROR(__xludf.DUMMYFUNCTION("""COMPUTED_VALUE"""),167.34)</f>
        <v>167.34</v>
      </c>
      <c r="M112" s="2">
        <f>IFERROR(__xludf.DUMMYFUNCTION("""COMPUTED_VALUE"""),45453.66666666667)</f>
        <v>45453.66667</v>
      </c>
      <c r="N112" s="1">
        <f>IFERROR(__xludf.DUMMYFUNCTION("""COMPUTED_VALUE"""),7.1491047E7)</f>
        <v>71491047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IFERROR(__xludf.DUMMYFUNCTION("""COMPUTED_VALUE"""),166.16)</f>
        <v>166.16</v>
      </c>
      <c r="D113" s="2">
        <f>IFERROR(__xludf.DUMMYFUNCTION("""COMPUTED_VALUE"""),45454.66666666667)</f>
        <v>45454.66667</v>
      </c>
      <c r="E113" s="1">
        <f>IFERROR(__xludf.DUMMYFUNCTION("""COMPUTED_VALUE"""),166.41)</f>
        <v>166.41</v>
      </c>
      <c r="G113" s="2">
        <f>IFERROR(__xludf.DUMMYFUNCTION("""COMPUTED_VALUE"""),45454.66666666667)</f>
        <v>45454.66667</v>
      </c>
      <c r="H113" s="1">
        <f>IFERROR(__xludf.DUMMYFUNCTION("""COMPUTED_VALUE"""),162.25)</f>
        <v>162.25</v>
      </c>
      <c r="J113" s="2">
        <f>IFERROR(__xludf.DUMMYFUNCTION("""COMPUTED_VALUE"""),45454.66666666667)</f>
        <v>45454.66667</v>
      </c>
      <c r="K113" s="1">
        <f>IFERROR(__xludf.DUMMYFUNCTION("""COMPUTED_VALUE"""),162.53)</f>
        <v>162.53</v>
      </c>
      <c r="M113" s="2">
        <f>IFERROR(__xludf.DUMMYFUNCTION("""COMPUTED_VALUE"""),45454.66666666667)</f>
        <v>45454.66667</v>
      </c>
      <c r="N113" s="1">
        <f>IFERROR(__xludf.DUMMYFUNCTION("""COMPUTED_VALUE"""),5.3907569E7)</f>
        <v>53907569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IFERROR(__xludf.DUMMYFUNCTION("""COMPUTED_VALUE"""),164.62)</f>
        <v>164.62</v>
      </c>
      <c r="D114" s="2">
        <f>IFERROR(__xludf.DUMMYFUNCTION("""COMPUTED_VALUE"""),45455.66666666667)</f>
        <v>45455.66667</v>
      </c>
      <c r="E114" s="1">
        <f>IFERROR(__xludf.DUMMYFUNCTION("""COMPUTED_VALUE"""),168.31)</f>
        <v>168.31</v>
      </c>
      <c r="G114" s="2">
        <f>IFERROR(__xludf.DUMMYFUNCTION("""COMPUTED_VALUE"""),45455.66666666667)</f>
        <v>45455.66667</v>
      </c>
      <c r="H114" s="1">
        <f>IFERROR(__xludf.DUMMYFUNCTION("""COMPUTED_VALUE"""),164.61)</f>
        <v>164.61</v>
      </c>
      <c r="J114" s="2">
        <f>IFERROR(__xludf.DUMMYFUNCTION("""COMPUTED_VALUE"""),45455.66666666667)</f>
        <v>45455.66667</v>
      </c>
      <c r="K114" s="1">
        <f>IFERROR(__xludf.DUMMYFUNCTION("""COMPUTED_VALUE"""),165.99)</f>
        <v>165.99</v>
      </c>
      <c r="M114" s="2">
        <f>IFERROR(__xludf.DUMMYFUNCTION("""COMPUTED_VALUE"""),45455.66666666667)</f>
        <v>45455.66667</v>
      </c>
      <c r="N114" s="1">
        <f>IFERROR(__xludf.DUMMYFUNCTION("""COMPUTED_VALUE"""),7.1849706E7)</f>
        <v>71849706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IFERROR(__xludf.DUMMYFUNCTION("""COMPUTED_VALUE"""),165.4)</f>
        <v>165.4</v>
      </c>
      <c r="D115" s="2">
        <f>IFERROR(__xludf.DUMMYFUNCTION("""COMPUTED_VALUE"""),45456.66666666667)</f>
        <v>45456.66667</v>
      </c>
      <c r="E115" s="1">
        <f>IFERROR(__xludf.DUMMYFUNCTION("""COMPUTED_VALUE"""),165.63)</f>
        <v>165.63</v>
      </c>
      <c r="G115" s="2">
        <f>IFERROR(__xludf.DUMMYFUNCTION("""COMPUTED_VALUE"""),45456.66666666667)</f>
        <v>45456.66667</v>
      </c>
      <c r="H115" s="1">
        <f>IFERROR(__xludf.DUMMYFUNCTION("""COMPUTED_VALUE"""),161.68)</f>
        <v>161.68</v>
      </c>
      <c r="J115" s="2">
        <f>IFERROR(__xludf.DUMMYFUNCTION("""COMPUTED_VALUE"""),45456.66666666667)</f>
        <v>45456.66667</v>
      </c>
      <c r="K115" s="1">
        <f>IFERROR(__xludf.DUMMYFUNCTION("""COMPUTED_VALUE"""),164.48)</f>
        <v>164.48</v>
      </c>
      <c r="M115" s="2">
        <f>IFERROR(__xludf.DUMMYFUNCTION("""COMPUTED_VALUE"""),45456.66666666667)</f>
        <v>45456.66667</v>
      </c>
      <c r="N115" s="1">
        <f>IFERROR(__xludf.DUMMYFUNCTION("""COMPUTED_VALUE"""),5.6824363E7)</f>
        <v>56824363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IFERROR(__xludf.DUMMYFUNCTION("""COMPUTED_VALUE"""),162.21)</f>
        <v>162.21</v>
      </c>
      <c r="D116" s="2">
        <f>IFERROR(__xludf.DUMMYFUNCTION("""COMPUTED_VALUE"""),45457.66666666667)</f>
        <v>45457.66667</v>
      </c>
      <c r="E116" s="1">
        <f>IFERROR(__xludf.DUMMYFUNCTION("""COMPUTED_VALUE"""),162.6)</f>
        <v>162.6</v>
      </c>
      <c r="G116" s="2">
        <f>IFERROR(__xludf.DUMMYFUNCTION("""COMPUTED_VALUE"""),45457.66666666667)</f>
        <v>45457.66667</v>
      </c>
      <c r="H116" s="1">
        <f>IFERROR(__xludf.DUMMYFUNCTION("""COMPUTED_VALUE"""),156.83)</f>
        <v>156.83</v>
      </c>
      <c r="J116" s="2">
        <f>IFERROR(__xludf.DUMMYFUNCTION("""COMPUTED_VALUE"""),45457.66666666667)</f>
        <v>45457.66667</v>
      </c>
      <c r="K116" s="1">
        <f>IFERROR(__xludf.DUMMYFUNCTION("""COMPUTED_VALUE"""),160.48)</f>
        <v>160.48</v>
      </c>
      <c r="M116" s="2">
        <f>IFERROR(__xludf.DUMMYFUNCTION("""COMPUTED_VALUE"""),45457.66666666667)</f>
        <v>45457.66667</v>
      </c>
      <c r="N116" s="1">
        <f>IFERROR(__xludf.DUMMYFUNCTION("""COMPUTED_VALUE"""),8.1531099E7)</f>
        <v>81531099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IFERROR(__xludf.DUMMYFUNCTION("""COMPUTED_VALUE"""),160.16)</f>
        <v>160.16</v>
      </c>
      <c r="D117" s="2">
        <f>IFERROR(__xludf.DUMMYFUNCTION("""COMPUTED_VALUE"""),45460.66666666667)</f>
        <v>45460.66667</v>
      </c>
      <c r="E117" s="1">
        <f>IFERROR(__xludf.DUMMYFUNCTION("""COMPUTED_VALUE"""),163.41)</f>
        <v>163.41</v>
      </c>
      <c r="G117" s="2">
        <f>IFERROR(__xludf.DUMMYFUNCTION("""COMPUTED_VALUE"""),45460.66666666667)</f>
        <v>45460.66667</v>
      </c>
      <c r="H117" s="1">
        <f>IFERROR(__xludf.DUMMYFUNCTION("""COMPUTED_VALUE"""),159.84)</f>
        <v>159.84</v>
      </c>
      <c r="J117" s="2">
        <f>IFERROR(__xludf.DUMMYFUNCTION("""COMPUTED_VALUE"""),45460.66666666667)</f>
        <v>45460.66667</v>
      </c>
      <c r="K117" s="1">
        <f>IFERROR(__xludf.DUMMYFUNCTION("""COMPUTED_VALUE"""),163.15)</f>
        <v>163.15</v>
      </c>
      <c r="M117" s="2">
        <f>IFERROR(__xludf.DUMMYFUNCTION("""COMPUTED_VALUE"""),45460.66666666667)</f>
        <v>45460.66667</v>
      </c>
      <c r="N117" s="1">
        <f>IFERROR(__xludf.DUMMYFUNCTION("""COMPUTED_VALUE"""),5.0540786E7)</f>
        <v>50540786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IFERROR(__xludf.DUMMYFUNCTION("""COMPUTED_VALUE"""),162.81)</f>
        <v>162.81</v>
      </c>
      <c r="D118" s="2">
        <f>IFERROR(__xludf.DUMMYFUNCTION("""COMPUTED_VALUE"""),45461.66666666667)</f>
        <v>45461.66667</v>
      </c>
      <c r="E118" s="1">
        <f>IFERROR(__xludf.DUMMYFUNCTION("""COMPUTED_VALUE"""),163.66)</f>
        <v>163.66</v>
      </c>
      <c r="G118" s="2">
        <f>IFERROR(__xludf.DUMMYFUNCTION("""COMPUTED_VALUE"""),45461.66666666667)</f>
        <v>45461.66667</v>
      </c>
      <c r="H118" s="1">
        <f>IFERROR(__xludf.DUMMYFUNCTION("""COMPUTED_VALUE"""),161.56)</f>
        <v>161.56</v>
      </c>
      <c r="J118" s="2">
        <f>IFERROR(__xludf.DUMMYFUNCTION("""COMPUTED_VALUE"""),45461.66666666667)</f>
        <v>45461.66667</v>
      </c>
      <c r="K118" s="1">
        <f>IFERROR(__xludf.DUMMYFUNCTION("""COMPUTED_VALUE"""),161.98)</f>
        <v>161.98</v>
      </c>
      <c r="M118" s="2">
        <f>IFERROR(__xludf.DUMMYFUNCTION("""COMPUTED_VALUE"""),45461.66666666667)</f>
        <v>45461.66667</v>
      </c>
      <c r="N118" s="1">
        <f>IFERROR(__xludf.DUMMYFUNCTION("""COMPUTED_VALUE"""),4.0195837E7)</f>
        <v>40195837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IFERROR(__xludf.DUMMYFUNCTION("""COMPUTED_VALUE"""),161.29)</f>
        <v>161.29</v>
      </c>
      <c r="D119" s="2">
        <f>IFERROR(__xludf.DUMMYFUNCTION("""COMPUTED_VALUE"""),45463.66666666667)</f>
        <v>45463.66667</v>
      </c>
      <c r="E119" s="1">
        <f>IFERROR(__xludf.DUMMYFUNCTION("""COMPUTED_VALUE"""),162.26)</f>
        <v>162.26</v>
      </c>
      <c r="G119" s="2">
        <f>IFERROR(__xludf.DUMMYFUNCTION("""COMPUTED_VALUE"""),45463.66666666667)</f>
        <v>45463.66667</v>
      </c>
      <c r="H119" s="1">
        <f>IFERROR(__xludf.DUMMYFUNCTION("""COMPUTED_VALUE"""),160.51)</f>
        <v>160.51</v>
      </c>
      <c r="J119" s="2">
        <f>IFERROR(__xludf.DUMMYFUNCTION("""COMPUTED_VALUE"""),45463.66666666667)</f>
        <v>45463.66667</v>
      </c>
      <c r="K119" s="1">
        <f>IFERROR(__xludf.DUMMYFUNCTION("""COMPUTED_VALUE"""),160.87)</f>
        <v>160.87</v>
      </c>
      <c r="M119" s="2">
        <f>IFERROR(__xludf.DUMMYFUNCTION("""COMPUTED_VALUE"""),45463.66666666667)</f>
        <v>45463.66667</v>
      </c>
      <c r="N119" s="1">
        <f>IFERROR(__xludf.DUMMYFUNCTION("""COMPUTED_VALUE"""),4.4619618E7)</f>
        <v>44619618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IFERROR(__xludf.DUMMYFUNCTION("""COMPUTED_VALUE"""),160.54)</f>
        <v>160.54</v>
      </c>
      <c r="D120" s="2">
        <f>IFERROR(__xludf.DUMMYFUNCTION("""COMPUTED_VALUE"""),45464.66666666667)</f>
        <v>45464.66667</v>
      </c>
      <c r="E120" s="1">
        <f>IFERROR(__xludf.DUMMYFUNCTION("""COMPUTED_VALUE"""),161.19)</f>
        <v>161.19</v>
      </c>
      <c r="G120" s="2">
        <f>IFERROR(__xludf.DUMMYFUNCTION("""COMPUTED_VALUE"""),45464.66666666667)</f>
        <v>45464.66667</v>
      </c>
      <c r="H120" s="1">
        <f>IFERROR(__xludf.DUMMYFUNCTION("""COMPUTED_VALUE"""),158.59)</f>
        <v>158.59</v>
      </c>
      <c r="J120" s="2">
        <f>IFERROR(__xludf.DUMMYFUNCTION("""COMPUTED_VALUE"""),45464.66666666667)</f>
        <v>45464.66667</v>
      </c>
      <c r="K120" s="1">
        <f>IFERROR(__xludf.DUMMYFUNCTION("""COMPUTED_VALUE"""),160.65)</f>
        <v>160.65</v>
      </c>
      <c r="M120" s="2">
        <f>IFERROR(__xludf.DUMMYFUNCTION("""COMPUTED_VALUE"""),45464.66666666667)</f>
        <v>45464.66667</v>
      </c>
      <c r="N120" s="1">
        <f>IFERROR(__xludf.DUMMYFUNCTION("""COMPUTED_VALUE"""),7.0924481E7)</f>
        <v>70924481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IFERROR(__xludf.DUMMYFUNCTION("""COMPUTED_VALUE"""),161.17)</f>
        <v>161.17</v>
      </c>
      <c r="D121" s="2">
        <f>IFERROR(__xludf.DUMMYFUNCTION("""COMPUTED_VALUE"""),45467.66666666667)</f>
        <v>45467.66667</v>
      </c>
      <c r="E121" s="1">
        <f>IFERROR(__xludf.DUMMYFUNCTION("""COMPUTED_VALUE"""),163.65)</f>
        <v>163.65</v>
      </c>
      <c r="G121" s="2">
        <f>IFERROR(__xludf.DUMMYFUNCTION("""COMPUTED_VALUE"""),45467.66666666667)</f>
        <v>45467.66667</v>
      </c>
      <c r="H121" s="1">
        <f>IFERROR(__xludf.DUMMYFUNCTION("""COMPUTED_VALUE"""),160.71)</f>
        <v>160.71</v>
      </c>
      <c r="J121" s="2">
        <f>IFERROR(__xludf.DUMMYFUNCTION("""COMPUTED_VALUE"""),45467.66666666667)</f>
        <v>45467.66667</v>
      </c>
      <c r="K121" s="1">
        <f>IFERROR(__xludf.DUMMYFUNCTION("""COMPUTED_VALUE"""),161.55)</f>
        <v>161.55</v>
      </c>
      <c r="M121" s="2">
        <f>IFERROR(__xludf.DUMMYFUNCTION("""COMPUTED_VALUE"""),45467.66666666667)</f>
        <v>45467.66667</v>
      </c>
      <c r="N121" s="1">
        <f>IFERROR(__xludf.DUMMYFUNCTION("""COMPUTED_VALUE"""),5.3332264E7)</f>
        <v>53332264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IFERROR(__xludf.DUMMYFUNCTION("""COMPUTED_VALUE"""),161.75)</f>
        <v>161.75</v>
      </c>
      <c r="D122" s="2">
        <f>IFERROR(__xludf.DUMMYFUNCTION("""COMPUTED_VALUE"""),45468.66666666667)</f>
        <v>45468.66667</v>
      </c>
      <c r="E122" s="1">
        <f>IFERROR(__xludf.DUMMYFUNCTION("""COMPUTED_VALUE"""),162.67)</f>
        <v>162.67</v>
      </c>
      <c r="G122" s="2">
        <f>IFERROR(__xludf.DUMMYFUNCTION("""COMPUTED_VALUE"""),45468.66666666667)</f>
        <v>45468.66667</v>
      </c>
      <c r="H122" s="1">
        <f>IFERROR(__xludf.DUMMYFUNCTION("""COMPUTED_VALUE"""),159.73)</f>
        <v>159.73</v>
      </c>
      <c r="J122" s="2">
        <f>IFERROR(__xludf.DUMMYFUNCTION("""COMPUTED_VALUE"""),45468.66666666667)</f>
        <v>45468.66667</v>
      </c>
      <c r="K122" s="1">
        <f>IFERROR(__xludf.DUMMYFUNCTION("""COMPUTED_VALUE"""),159.86)</f>
        <v>159.86</v>
      </c>
      <c r="M122" s="2">
        <f>IFERROR(__xludf.DUMMYFUNCTION("""COMPUTED_VALUE"""),45468.66666666667)</f>
        <v>45468.66667</v>
      </c>
      <c r="N122" s="1">
        <f>IFERROR(__xludf.DUMMYFUNCTION("""COMPUTED_VALUE"""),5.637428E7)</f>
        <v>56374280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IFERROR(__xludf.DUMMYFUNCTION("""COMPUTED_VALUE"""),156.95)</f>
        <v>156.95</v>
      </c>
      <c r="D123" s="2">
        <f>IFERROR(__xludf.DUMMYFUNCTION("""COMPUTED_VALUE"""),45469.66666666667)</f>
        <v>45469.66667</v>
      </c>
      <c r="E123" s="1">
        <f>IFERROR(__xludf.DUMMYFUNCTION("""COMPUTED_VALUE"""),159.66)</f>
        <v>159.66</v>
      </c>
      <c r="G123" s="2">
        <f>IFERROR(__xludf.DUMMYFUNCTION("""COMPUTED_VALUE"""),45469.66666666667)</f>
        <v>45469.66667</v>
      </c>
      <c r="H123" s="1">
        <f>IFERROR(__xludf.DUMMYFUNCTION("""COMPUTED_VALUE"""),154.74)</f>
        <v>154.74</v>
      </c>
      <c r="J123" s="2">
        <f>IFERROR(__xludf.DUMMYFUNCTION("""COMPUTED_VALUE"""),45469.66666666667)</f>
        <v>45469.66667</v>
      </c>
      <c r="K123" s="1">
        <f>IFERROR(__xludf.DUMMYFUNCTION("""COMPUTED_VALUE"""),158.74)</f>
        <v>158.74</v>
      </c>
      <c r="M123" s="2">
        <f>IFERROR(__xludf.DUMMYFUNCTION("""COMPUTED_VALUE"""),45469.66666666667)</f>
        <v>45469.66667</v>
      </c>
      <c r="N123" s="1">
        <f>IFERROR(__xludf.DUMMYFUNCTION("""COMPUTED_VALUE"""),7.5089732E7)</f>
        <v>75089732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IFERROR(__xludf.DUMMYFUNCTION("""COMPUTED_VALUE"""),157.97)</f>
        <v>157.97</v>
      </c>
      <c r="D124" s="2">
        <f>IFERROR(__xludf.DUMMYFUNCTION("""COMPUTED_VALUE"""),45470.66666666667)</f>
        <v>45470.66667</v>
      </c>
      <c r="E124" s="1">
        <f>IFERROR(__xludf.DUMMYFUNCTION("""COMPUTED_VALUE"""),159.97)</f>
        <v>159.97</v>
      </c>
      <c r="G124" s="2">
        <f>IFERROR(__xludf.DUMMYFUNCTION("""COMPUTED_VALUE"""),45470.66666666667)</f>
        <v>45470.66667</v>
      </c>
      <c r="H124" s="1">
        <f>IFERROR(__xludf.DUMMYFUNCTION("""COMPUTED_VALUE"""),157.28)</f>
        <v>157.28</v>
      </c>
      <c r="J124" s="2">
        <f>IFERROR(__xludf.DUMMYFUNCTION("""COMPUTED_VALUE"""),45470.66666666667)</f>
        <v>45470.66667</v>
      </c>
      <c r="K124" s="1">
        <f>IFERROR(__xludf.DUMMYFUNCTION("""COMPUTED_VALUE"""),159.71)</f>
        <v>159.71</v>
      </c>
      <c r="M124" s="2">
        <f>IFERROR(__xludf.DUMMYFUNCTION("""COMPUTED_VALUE"""),45470.66666666667)</f>
        <v>45470.66667</v>
      </c>
      <c r="N124" s="1">
        <f>IFERROR(__xludf.DUMMYFUNCTION("""COMPUTED_VALUE"""),6.0730687E7)</f>
        <v>60730687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IFERROR(__xludf.DUMMYFUNCTION("""COMPUTED_VALUE"""),158.97)</f>
        <v>158.97</v>
      </c>
      <c r="D125" s="2">
        <f>IFERROR(__xludf.DUMMYFUNCTION("""COMPUTED_VALUE"""),45471.66666666667)</f>
        <v>45471.66667</v>
      </c>
      <c r="E125" s="1">
        <f>IFERROR(__xludf.DUMMYFUNCTION("""COMPUTED_VALUE"""),159.99)</f>
        <v>159.99</v>
      </c>
      <c r="G125" s="2">
        <f>IFERROR(__xludf.DUMMYFUNCTION("""COMPUTED_VALUE"""),45471.66666666667)</f>
        <v>45471.66667</v>
      </c>
      <c r="H125" s="1">
        <f>IFERROR(__xludf.DUMMYFUNCTION("""COMPUTED_VALUE"""),157.44)</f>
        <v>157.44</v>
      </c>
      <c r="J125" s="2">
        <f>IFERROR(__xludf.DUMMYFUNCTION("""COMPUTED_VALUE"""),45471.66666666667)</f>
        <v>45471.66667</v>
      </c>
      <c r="K125" s="1">
        <f>IFERROR(__xludf.DUMMYFUNCTION("""COMPUTED_VALUE"""),158.64)</f>
        <v>158.64</v>
      </c>
      <c r="M125" s="2">
        <f>IFERROR(__xludf.DUMMYFUNCTION("""COMPUTED_VALUE"""),45471.66666666667)</f>
        <v>45471.66667</v>
      </c>
      <c r="N125" s="1">
        <f>IFERROR(__xludf.DUMMYFUNCTION("""COMPUTED_VALUE"""),8.5739602E7)</f>
        <v>85739602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IFERROR(__xludf.DUMMYFUNCTION("""COMPUTED_VALUE"""),159.16)</f>
        <v>159.16</v>
      </c>
      <c r="D126" s="2">
        <f>IFERROR(__xludf.DUMMYFUNCTION("""COMPUTED_VALUE"""),45474.66666666667)</f>
        <v>45474.66667</v>
      </c>
      <c r="E126" s="1">
        <f>IFERROR(__xludf.DUMMYFUNCTION("""COMPUTED_VALUE"""),159.79)</f>
        <v>159.79</v>
      </c>
      <c r="G126" s="2">
        <f>IFERROR(__xludf.DUMMYFUNCTION("""COMPUTED_VALUE"""),45474.66666666667)</f>
        <v>45474.66667</v>
      </c>
      <c r="H126" s="1">
        <f>IFERROR(__xludf.DUMMYFUNCTION("""COMPUTED_VALUE"""),155.57)</f>
        <v>155.57</v>
      </c>
      <c r="J126" s="2">
        <f>IFERROR(__xludf.DUMMYFUNCTION("""COMPUTED_VALUE"""),45474.66666666667)</f>
        <v>45474.66667</v>
      </c>
      <c r="K126" s="1">
        <f>IFERROR(__xludf.DUMMYFUNCTION("""COMPUTED_VALUE"""),156.49)</f>
        <v>156.49</v>
      </c>
      <c r="M126" s="2">
        <f>IFERROR(__xludf.DUMMYFUNCTION("""COMPUTED_VALUE"""),45474.66666666667)</f>
        <v>45474.66667</v>
      </c>
      <c r="N126" s="1">
        <f>IFERROR(__xludf.DUMMYFUNCTION("""COMPUTED_VALUE"""),5.9637596E7)</f>
        <v>59637596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IFERROR(__xludf.DUMMYFUNCTION("""COMPUTED_VALUE"""),156.72)</f>
        <v>156.72</v>
      </c>
      <c r="D127" s="2">
        <f>IFERROR(__xludf.DUMMYFUNCTION("""COMPUTED_VALUE"""),45475.66666666667)</f>
        <v>45475.66667</v>
      </c>
      <c r="E127" s="1">
        <f>IFERROR(__xludf.DUMMYFUNCTION("""COMPUTED_VALUE"""),157.26)</f>
        <v>157.26</v>
      </c>
      <c r="G127" s="2">
        <f>IFERROR(__xludf.DUMMYFUNCTION("""COMPUTED_VALUE"""),45475.66666666667)</f>
        <v>45475.66667</v>
      </c>
      <c r="H127" s="1">
        <f>IFERROR(__xludf.DUMMYFUNCTION("""COMPUTED_VALUE"""),155.48)</f>
        <v>155.48</v>
      </c>
      <c r="J127" s="2">
        <f>IFERROR(__xludf.DUMMYFUNCTION("""COMPUTED_VALUE"""),45475.66666666667)</f>
        <v>45475.66667</v>
      </c>
      <c r="K127" s="1">
        <f>IFERROR(__xludf.DUMMYFUNCTION("""COMPUTED_VALUE"""),156.34)</f>
        <v>156.34</v>
      </c>
      <c r="M127" s="2">
        <f>IFERROR(__xludf.DUMMYFUNCTION("""COMPUTED_VALUE"""),45475.66666666667)</f>
        <v>45475.66667</v>
      </c>
      <c r="N127" s="1">
        <f>IFERROR(__xludf.DUMMYFUNCTION("""COMPUTED_VALUE"""),5.3597478E7)</f>
        <v>53597478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IFERROR(__xludf.DUMMYFUNCTION("""COMPUTED_VALUE"""),157.69)</f>
        <v>157.69</v>
      </c>
      <c r="D128" s="2">
        <f>IFERROR(__xludf.DUMMYFUNCTION("""COMPUTED_VALUE"""),45476.54166666667)</f>
        <v>45476.54167</v>
      </c>
      <c r="E128" s="1">
        <f>IFERROR(__xludf.DUMMYFUNCTION("""COMPUTED_VALUE"""),158.52)</f>
        <v>158.52</v>
      </c>
      <c r="G128" s="2">
        <f>IFERROR(__xludf.DUMMYFUNCTION("""COMPUTED_VALUE"""),45476.54166666667)</f>
        <v>45476.54167</v>
      </c>
      <c r="H128" s="1">
        <f>IFERROR(__xludf.DUMMYFUNCTION("""COMPUTED_VALUE"""),156.81)</f>
        <v>156.81</v>
      </c>
      <c r="J128" s="2">
        <f>IFERROR(__xludf.DUMMYFUNCTION("""COMPUTED_VALUE"""),45476.54166666667)</f>
        <v>45476.54167</v>
      </c>
      <c r="K128" s="1">
        <f>IFERROR(__xludf.DUMMYFUNCTION("""COMPUTED_VALUE"""),158.17)</f>
        <v>158.17</v>
      </c>
      <c r="M128" s="2">
        <f>IFERROR(__xludf.DUMMYFUNCTION("""COMPUTED_VALUE"""),45476.54166666667)</f>
        <v>45476.54167</v>
      </c>
      <c r="N128" s="1">
        <f>IFERROR(__xludf.DUMMYFUNCTION("""COMPUTED_VALUE"""),3.7543696E7)</f>
        <v>37543696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IFERROR(__xludf.DUMMYFUNCTION("""COMPUTED_VALUE"""),157.09)</f>
        <v>157.09</v>
      </c>
      <c r="D129" s="2">
        <f>IFERROR(__xludf.DUMMYFUNCTION("""COMPUTED_VALUE"""),45478.66666666667)</f>
        <v>45478.66667</v>
      </c>
      <c r="E129" s="1">
        <f>IFERROR(__xludf.DUMMYFUNCTION("""COMPUTED_VALUE"""),157.63)</f>
        <v>157.63</v>
      </c>
      <c r="G129" s="2">
        <f>IFERROR(__xludf.DUMMYFUNCTION("""COMPUTED_VALUE"""),45478.66666666667)</f>
        <v>45478.66667</v>
      </c>
      <c r="H129" s="1">
        <f>IFERROR(__xludf.DUMMYFUNCTION("""COMPUTED_VALUE"""),152.55)</f>
        <v>152.55</v>
      </c>
      <c r="J129" s="2">
        <f>IFERROR(__xludf.DUMMYFUNCTION("""COMPUTED_VALUE"""),45478.66666666667)</f>
        <v>45478.66667</v>
      </c>
      <c r="K129" s="1">
        <f>IFERROR(__xludf.DUMMYFUNCTION("""COMPUTED_VALUE"""),152.77)</f>
        <v>152.77</v>
      </c>
      <c r="M129" s="2">
        <f>IFERROR(__xludf.DUMMYFUNCTION("""COMPUTED_VALUE"""),45478.66666666667)</f>
        <v>45478.66667</v>
      </c>
      <c r="N129" s="1">
        <f>IFERROR(__xludf.DUMMYFUNCTION("""COMPUTED_VALUE"""),6.4579874E7)</f>
        <v>64579874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IFERROR(__xludf.DUMMYFUNCTION("""COMPUTED_VALUE"""),154.37)</f>
        <v>154.37</v>
      </c>
      <c r="D130" s="2">
        <f>IFERROR(__xludf.DUMMYFUNCTION("""COMPUTED_VALUE"""),45481.66666666667)</f>
        <v>45481.66667</v>
      </c>
      <c r="E130" s="1">
        <f>IFERROR(__xludf.DUMMYFUNCTION("""COMPUTED_VALUE"""),155.43)</f>
        <v>155.43</v>
      </c>
      <c r="G130" s="2">
        <f>IFERROR(__xludf.DUMMYFUNCTION("""COMPUTED_VALUE"""),45481.66666666667)</f>
        <v>45481.66667</v>
      </c>
      <c r="H130" s="1">
        <f>IFERROR(__xludf.DUMMYFUNCTION("""COMPUTED_VALUE"""),153.32)</f>
        <v>153.32</v>
      </c>
      <c r="J130" s="2">
        <f>IFERROR(__xludf.DUMMYFUNCTION("""COMPUTED_VALUE"""),45481.66666666667)</f>
        <v>45481.66667</v>
      </c>
      <c r="K130" s="1">
        <f>IFERROR(__xludf.DUMMYFUNCTION("""COMPUTED_VALUE"""),153.43)</f>
        <v>153.43</v>
      </c>
      <c r="M130" s="2">
        <f>IFERROR(__xludf.DUMMYFUNCTION("""COMPUTED_VALUE"""),45481.66666666667)</f>
        <v>45481.66667</v>
      </c>
      <c r="N130" s="1">
        <f>IFERROR(__xludf.DUMMYFUNCTION("""COMPUTED_VALUE"""),5.7907198E7)</f>
        <v>57907198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IFERROR(__xludf.DUMMYFUNCTION("""COMPUTED_VALUE"""),153.45)</f>
        <v>153.45</v>
      </c>
      <c r="D131" s="2">
        <f>IFERROR(__xludf.DUMMYFUNCTION("""COMPUTED_VALUE"""),45482.66666666667)</f>
        <v>45482.66667</v>
      </c>
      <c r="E131" s="1">
        <f>IFERROR(__xludf.DUMMYFUNCTION("""COMPUTED_VALUE"""),156.22)</f>
        <v>156.22</v>
      </c>
      <c r="G131" s="2">
        <f>IFERROR(__xludf.DUMMYFUNCTION("""COMPUTED_VALUE"""),45482.66666666667)</f>
        <v>45482.66667</v>
      </c>
      <c r="H131" s="1">
        <f>IFERROR(__xludf.DUMMYFUNCTION("""COMPUTED_VALUE"""),152.82)</f>
        <v>152.82</v>
      </c>
      <c r="J131" s="2">
        <f>IFERROR(__xludf.DUMMYFUNCTION("""COMPUTED_VALUE"""),45482.66666666667)</f>
        <v>45482.66667</v>
      </c>
      <c r="K131" s="1">
        <f>IFERROR(__xludf.DUMMYFUNCTION("""COMPUTED_VALUE"""),154.33)</f>
        <v>154.33</v>
      </c>
      <c r="M131" s="2">
        <f>IFERROR(__xludf.DUMMYFUNCTION("""COMPUTED_VALUE"""),45482.66666666667)</f>
        <v>45482.66667</v>
      </c>
      <c r="N131" s="1">
        <f>IFERROR(__xludf.DUMMYFUNCTION("""COMPUTED_VALUE"""),5.4823331E7)</f>
        <v>54823331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IFERROR(__xludf.DUMMYFUNCTION("""COMPUTED_VALUE"""),155.51)</f>
        <v>155.51</v>
      </c>
      <c r="D132" s="2">
        <f>IFERROR(__xludf.DUMMYFUNCTION("""COMPUTED_VALUE"""),45483.66666666667)</f>
        <v>45483.66667</v>
      </c>
      <c r="E132" s="1">
        <f>IFERROR(__xludf.DUMMYFUNCTION("""COMPUTED_VALUE"""),155.67)</f>
        <v>155.67</v>
      </c>
      <c r="G132" s="2">
        <f>IFERROR(__xludf.DUMMYFUNCTION("""COMPUTED_VALUE"""),45483.66666666667)</f>
        <v>45483.66667</v>
      </c>
      <c r="H132" s="1">
        <f>IFERROR(__xludf.DUMMYFUNCTION("""COMPUTED_VALUE"""),153.62)</f>
        <v>153.62</v>
      </c>
      <c r="J132" s="2">
        <f>IFERROR(__xludf.DUMMYFUNCTION("""COMPUTED_VALUE"""),45483.66666666667)</f>
        <v>45483.66667</v>
      </c>
      <c r="K132" s="1">
        <f>IFERROR(__xludf.DUMMYFUNCTION("""COMPUTED_VALUE"""),154.65)</f>
        <v>154.65</v>
      </c>
      <c r="M132" s="2">
        <f>IFERROR(__xludf.DUMMYFUNCTION("""COMPUTED_VALUE"""),45483.66666666667)</f>
        <v>45483.66667</v>
      </c>
      <c r="N132" s="1">
        <f>IFERROR(__xludf.DUMMYFUNCTION("""COMPUTED_VALUE"""),6.5113021E7)</f>
        <v>65113021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IFERROR(__xludf.DUMMYFUNCTION("""COMPUTED_VALUE"""),146.74)</f>
        <v>146.74</v>
      </c>
      <c r="D133" s="2">
        <f>IFERROR(__xludf.DUMMYFUNCTION("""COMPUTED_VALUE"""),45484.66666666667)</f>
        <v>45484.66667</v>
      </c>
      <c r="E133" s="1">
        <f>IFERROR(__xludf.DUMMYFUNCTION("""COMPUTED_VALUE"""),150.87)</f>
        <v>150.87</v>
      </c>
      <c r="G133" s="2">
        <f>IFERROR(__xludf.DUMMYFUNCTION("""COMPUTED_VALUE"""),45484.66666666667)</f>
        <v>45484.66667</v>
      </c>
      <c r="H133" s="1">
        <f>IFERROR(__xludf.DUMMYFUNCTION("""COMPUTED_VALUE"""),144.12)</f>
        <v>144.12</v>
      </c>
      <c r="J133" s="2">
        <f>IFERROR(__xludf.DUMMYFUNCTION("""COMPUTED_VALUE"""),45484.66666666667)</f>
        <v>45484.66667</v>
      </c>
      <c r="K133" s="1">
        <f>IFERROR(__xludf.DUMMYFUNCTION("""COMPUTED_VALUE"""),150.83)</f>
        <v>150.83</v>
      </c>
      <c r="M133" s="2">
        <f>IFERROR(__xludf.DUMMYFUNCTION("""COMPUTED_VALUE"""),45484.66666666667)</f>
        <v>45484.66667</v>
      </c>
      <c r="N133" s="1">
        <f>IFERROR(__xludf.DUMMYFUNCTION("""COMPUTED_VALUE"""),1.70618009E8)</f>
        <v>170618009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IFERROR(__xludf.DUMMYFUNCTION("""COMPUTED_VALUE"""),149.82)</f>
        <v>149.82</v>
      </c>
      <c r="D134" s="2">
        <f>IFERROR(__xludf.DUMMYFUNCTION("""COMPUTED_VALUE"""),45485.66666666667)</f>
        <v>45485.66667</v>
      </c>
      <c r="E134" s="1">
        <f>IFERROR(__xludf.DUMMYFUNCTION("""COMPUTED_VALUE"""),150.99)</f>
        <v>150.99</v>
      </c>
      <c r="G134" s="2">
        <f>IFERROR(__xludf.DUMMYFUNCTION("""COMPUTED_VALUE"""),45485.66666666667)</f>
        <v>45485.66667</v>
      </c>
      <c r="H134" s="1">
        <f>IFERROR(__xludf.DUMMYFUNCTION("""COMPUTED_VALUE"""),148.6)</f>
        <v>148.6</v>
      </c>
      <c r="J134" s="2">
        <f>IFERROR(__xludf.DUMMYFUNCTION("""COMPUTED_VALUE"""),45485.66666666667)</f>
        <v>45485.66667</v>
      </c>
      <c r="K134" s="1">
        <f>IFERROR(__xludf.DUMMYFUNCTION("""COMPUTED_VALUE"""),149.47)</f>
        <v>149.47</v>
      </c>
      <c r="M134" s="2">
        <f>IFERROR(__xludf.DUMMYFUNCTION("""COMPUTED_VALUE"""),45485.66666666667)</f>
        <v>45485.66667</v>
      </c>
      <c r="N134" s="1">
        <f>IFERROR(__xludf.DUMMYFUNCTION("""COMPUTED_VALUE"""),9.18082E7)</f>
        <v>91808200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IFERROR(__xludf.DUMMYFUNCTION("""COMPUTED_VALUE"""),149.9)</f>
        <v>149.9</v>
      </c>
      <c r="D135" s="2">
        <f>IFERROR(__xludf.DUMMYFUNCTION("""COMPUTED_VALUE"""),45488.66666666667)</f>
        <v>45488.66667</v>
      </c>
      <c r="E135" s="1">
        <f>IFERROR(__xludf.DUMMYFUNCTION("""COMPUTED_VALUE"""),150.14)</f>
        <v>150.14</v>
      </c>
      <c r="G135" s="2">
        <f>IFERROR(__xludf.DUMMYFUNCTION("""COMPUTED_VALUE"""),45488.66666666667)</f>
        <v>45488.66667</v>
      </c>
      <c r="H135" s="1">
        <f>IFERROR(__xludf.DUMMYFUNCTION("""COMPUTED_VALUE"""),147.44)</f>
        <v>147.44</v>
      </c>
      <c r="J135" s="2">
        <f>IFERROR(__xludf.DUMMYFUNCTION("""COMPUTED_VALUE"""),45488.66666666667)</f>
        <v>45488.66667</v>
      </c>
      <c r="K135" s="1">
        <f>IFERROR(__xludf.DUMMYFUNCTION("""COMPUTED_VALUE"""),148.82)</f>
        <v>148.82</v>
      </c>
      <c r="M135" s="2">
        <f>IFERROR(__xludf.DUMMYFUNCTION("""COMPUTED_VALUE"""),45488.66666666667)</f>
        <v>45488.66667</v>
      </c>
      <c r="N135" s="1">
        <f>IFERROR(__xludf.DUMMYFUNCTION("""COMPUTED_VALUE"""),6.711453E7)</f>
        <v>67114530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IFERROR(__xludf.DUMMYFUNCTION("""COMPUTED_VALUE"""),149.39)</f>
        <v>149.39</v>
      </c>
      <c r="D136" s="2">
        <f>IFERROR(__xludf.DUMMYFUNCTION("""COMPUTED_VALUE"""),45489.66666666667)</f>
        <v>45489.66667</v>
      </c>
      <c r="E136" s="1">
        <f>IFERROR(__xludf.DUMMYFUNCTION("""COMPUTED_VALUE"""),157.66)</f>
        <v>157.66</v>
      </c>
      <c r="G136" s="2">
        <f>IFERROR(__xludf.DUMMYFUNCTION("""COMPUTED_VALUE"""),45489.66666666667)</f>
        <v>45489.66667</v>
      </c>
      <c r="H136" s="1">
        <f>IFERROR(__xludf.DUMMYFUNCTION("""COMPUTED_VALUE"""),149.39)</f>
        <v>149.39</v>
      </c>
      <c r="J136" s="2">
        <f>IFERROR(__xludf.DUMMYFUNCTION("""COMPUTED_VALUE"""),45489.66666666667)</f>
        <v>45489.66667</v>
      </c>
      <c r="K136" s="1">
        <f>IFERROR(__xludf.DUMMYFUNCTION("""COMPUTED_VALUE"""),157.48)</f>
        <v>157.48</v>
      </c>
      <c r="M136" s="2">
        <f>IFERROR(__xludf.DUMMYFUNCTION("""COMPUTED_VALUE"""),45489.66666666667)</f>
        <v>45489.66667</v>
      </c>
      <c r="N136" s="1">
        <f>IFERROR(__xludf.DUMMYFUNCTION("""COMPUTED_VALUE"""),9.93067E7)</f>
        <v>99306700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IFERROR(__xludf.DUMMYFUNCTION("""COMPUTED_VALUE"""),154.97)</f>
        <v>154.97</v>
      </c>
      <c r="D137" s="2">
        <f>IFERROR(__xludf.DUMMYFUNCTION("""COMPUTED_VALUE"""),45490.66666666667)</f>
        <v>45490.66667</v>
      </c>
      <c r="E137" s="1">
        <f>IFERROR(__xludf.DUMMYFUNCTION("""COMPUTED_VALUE"""),157.26)</f>
        <v>157.26</v>
      </c>
      <c r="G137" s="2">
        <f>IFERROR(__xludf.DUMMYFUNCTION("""COMPUTED_VALUE"""),45490.66666666667)</f>
        <v>45490.66667</v>
      </c>
      <c r="H137" s="1">
        <f>IFERROR(__xludf.DUMMYFUNCTION("""COMPUTED_VALUE"""),154.77)</f>
        <v>154.77</v>
      </c>
      <c r="J137" s="2">
        <f>IFERROR(__xludf.DUMMYFUNCTION("""COMPUTED_VALUE"""),45490.66666666667)</f>
        <v>45490.66667</v>
      </c>
      <c r="K137" s="1">
        <f>IFERROR(__xludf.DUMMYFUNCTION("""COMPUTED_VALUE"""),155.91)</f>
        <v>155.91</v>
      </c>
      <c r="M137" s="2">
        <f>IFERROR(__xludf.DUMMYFUNCTION("""COMPUTED_VALUE"""),45490.66666666667)</f>
        <v>45490.66667</v>
      </c>
      <c r="N137" s="1">
        <f>IFERROR(__xludf.DUMMYFUNCTION("""COMPUTED_VALUE"""),7.63635E7)</f>
        <v>76363500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IFERROR(__xludf.DUMMYFUNCTION("""COMPUTED_VALUE"""),155.74)</f>
        <v>155.74</v>
      </c>
      <c r="D138" s="2">
        <f>IFERROR(__xludf.DUMMYFUNCTION("""COMPUTED_VALUE"""),45491.66666666667)</f>
        <v>45491.66667</v>
      </c>
      <c r="E138" s="1">
        <f>IFERROR(__xludf.DUMMYFUNCTION("""COMPUTED_VALUE"""),158.31)</f>
        <v>158.31</v>
      </c>
      <c r="G138" s="2">
        <f>IFERROR(__xludf.DUMMYFUNCTION("""COMPUTED_VALUE"""),45491.66666666667)</f>
        <v>45491.66667</v>
      </c>
      <c r="H138" s="1">
        <f>IFERROR(__xludf.DUMMYFUNCTION("""COMPUTED_VALUE"""),151.21)</f>
        <v>151.21</v>
      </c>
      <c r="J138" s="2">
        <f>IFERROR(__xludf.DUMMYFUNCTION("""COMPUTED_VALUE"""),45491.66666666667)</f>
        <v>45491.66667</v>
      </c>
      <c r="K138" s="1">
        <f>IFERROR(__xludf.DUMMYFUNCTION("""COMPUTED_VALUE"""),152.04)</f>
        <v>152.04</v>
      </c>
      <c r="M138" s="2">
        <f>IFERROR(__xludf.DUMMYFUNCTION("""COMPUTED_VALUE"""),45491.66666666667)</f>
        <v>45491.66667</v>
      </c>
      <c r="N138" s="1">
        <f>IFERROR(__xludf.DUMMYFUNCTION("""COMPUTED_VALUE"""),1.02820317E8)</f>
        <v>102820317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IFERROR(__xludf.DUMMYFUNCTION("""COMPUTED_VALUE"""),151.31)</f>
        <v>151.31</v>
      </c>
      <c r="D139" s="2">
        <f>IFERROR(__xludf.DUMMYFUNCTION("""COMPUTED_VALUE"""),45492.66666666667)</f>
        <v>45492.66667</v>
      </c>
      <c r="E139" s="1">
        <f>IFERROR(__xludf.DUMMYFUNCTION("""COMPUTED_VALUE"""),154.37)</f>
        <v>154.37</v>
      </c>
      <c r="G139" s="2">
        <f>IFERROR(__xludf.DUMMYFUNCTION("""COMPUTED_VALUE"""),45492.66666666667)</f>
        <v>45492.66667</v>
      </c>
      <c r="H139" s="1">
        <f>IFERROR(__xludf.DUMMYFUNCTION("""COMPUTED_VALUE"""),148.8)</f>
        <v>148.8</v>
      </c>
      <c r="J139" s="2">
        <f>IFERROR(__xludf.DUMMYFUNCTION("""COMPUTED_VALUE"""),45492.66666666667)</f>
        <v>45492.66667</v>
      </c>
      <c r="K139" s="1">
        <f>IFERROR(__xludf.DUMMYFUNCTION("""COMPUTED_VALUE"""),153.25)</f>
        <v>153.25</v>
      </c>
      <c r="M139" s="2">
        <f>IFERROR(__xludf.DUMMYFUNCTION("""COMPUTED_VALUE"""),45492.66666666667)</f>
        <v>45492.66667</v>
      </c>
      <c r="N139" s="1">
        <f>IFERROR(__xludf.DUMMYFUNCTION("""COMPUTED_VALUE"""),6.373227E7)</f>
        <v>63732270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IFERROR(__xludf.DUMMYFUNCTION("""COMPUTED_VALUE"""),151.5)</f>
        <v>151.5</v>
      </c>
      <c r="D140" s="2">
        <f>IFERROR(__xludf.DUMMYFUNCTION("""COMPUTED_VALUE"""),45495.66666666667)</f>
        <v>45495.66667</v>
      </c>
      <c r="E140" s="1">
        <f>IFERROR(__xludf.DUMMYFUNCTION("""COMPUTED_VALUE"""),153.5)</f>
        <v>153.5</v>
      </c>
      <c r="G140" s="2">
        <f>IFERROR(__xludf.DUMMYFUNCTION("""COMPUTED_VALUE"""),45495.66666666667)</f>
        <v>45495.66667</v>
      </c>
      <c r="H140" s="1">
        <f>IFERROR(__xludf.DUMMYFUNCTION("""COMPUTED_VALUE"""),149.15)</f>
        <v>149.15</v>
      </c>
      <c r="J140" s="2">
        <f>IFERROR(__xludf.DUMMYFUNCTION("""COMPUTED_VALUE"""),45495.66666666667)</f>
        <v>45495.66667</v>
      </c>
      <c r="K140" s="1">
        <f>IFERROR(__xludf.DUMMYFUNCTION("""COMPUTED_VALUE"""),152.21)</f>
        <v>152.21</v>
      </c>
      <c r="M140" s="2">
        <f>IFERROR(__xludf.DUMMYFUNCTION("""COMPUTED_VALUE"""),45495.66666666667)</f>
        <v>45495.66667</v>
      </c>
      <c r="N140" s="1">
        <f>IFERROR(__xludf.DUMMYFUNCTION("""COMPUTED_VALUE"""),7.9866314E7)</f>
        <v>79866314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IFERROR(__xludf.DUMMYFUNCTION("""COMPUTED_VALUE"""),151.98)</f>
        <v>151.98</v>
      </c>
      <c r="D141" s="2">
        <f>IFERROR(__xludf.DUMMYFUNCTION("""COMPUTED_VALUE"""),45496.66666666667)</f>
        <v>45496.66667</v>
      </c>
      <c r="E141" s="1">
        <f>IFERROR(__xludf.DUMMYFUNCTION("""COMPUTED_VALUE"""),152.71)</f>
        <v>152.71</v>
      </c>
      <c r="G141" s="2">
        <f>IFERROR(__xludf.DUMMYFUNCTION("""COMPUTED_VALUE"""),45496.66666666667)</f>
        <v>45496.66667</v>
      </c>
      <c r="H141" s="1">
        <f>IFERROR(__xludf.DUMMYFUNCTION("""COMPUTED_VALUE"""),150.73)</f>
        <v>150.73</v>
      </c>
      <c r="J141" s="2">
        <f>IFERROR(__xludf.DUMMYFUNCTION("""COMPUTED_VALUE"""),45496.66666666667)</f>
        <v>45496.66667</v>
      </c>
      <c r="K141" s="1">
        <f>IFERROR(__xludf.DUMMYFUNCTION("""COMPUTED_VALUE"""),151.07)</f>
        <v>151.07</v>
      </c>
      <c r="M141" s="2">
        <f>IFERROR(__xludf.DUMMYFUNCTION("""COMPUTED_VALUE"""),45496.66666666667)</f>
        <v>45496.66667</v>
      </c>
      <c r="N141" s="1">
        <f>IFERROR(__xludf.DUMMYFUNCTION("""COMPUTED_VALUE"""),6.6832604E7)</f>
        <v>66832604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IFERROR(__xludf.DUMMYFUNCTION("""COMPUTED_VALUE"""),150.87)</f>
        <v>150.87</v>
      </c>
      <c r="D142" s="2">
        <f>IFERROR(__xludf.DUMMYFUNCTION("""COMPUTED_VALUE"""),45497.66666666667)</f>
        <v>45497.66667</v>
      </c>
      <c r="E142" s="1">
        <f>IFERROR(__xludf.DUMMYFUNCTION("""COMPUTED_VALUE"""),151.51)</f>
        <v>151.51</v>
      </c>
      <c r="G142" s="2">
        <f>IFERROR(__xludf.DUMMYFUNCTION("""COMPUTED_VALUE"""),45497.66666666667)</f>
        <v>45497.66667</v>
      </c>
      <c r="H142" s="1">
        <f>IFERROR(__xludf.DUMMYFUNCTION("""COMPUTED_VALUE"""),146.69)</f>
        <v>146.69</v>
      </c>
      <c r="J142" s="2">
        <f>IFERROR(__xludf.DUMMYFUNCTION("""COMPUTED_VALUE"""),45497.66666666667)</f>
        <v>45497.66667</v>
      </c>
      <c r="K142" s="1">
        <f>IFERROR(__xludf.DUMMYFUNCTION("""COMPUTED_VALUE"""),147.18)</f>
        <v>147.18</v>
      </c>
      <c r="M142" s="2">
        <f>IFERROR(__xludf.DUMMYFUNCTION("""COMPUTED_VALUE"""),45497.66666666667)</f>
        <v>45497.66667</v>
      </c>
      <c r="N142" s="1">
        <f>IFERROR(__xludf.DUMMYFUNCTION("""COMPUTED_VALUE"""),8.2484429E7)</f>
        <v>82484429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IFERROR(__xludf.DUMMYFUNCTION("""COMPUTED_VALUE"""),145.8)</f>
        <v>145.8</v>
      </c>
      <c r="D143" s="2">
        <f>IFERROR(__xludf.DUMMYFUNCTION("""COMPUTED_VALUE"""),45498.66666666667)</f>
        <v>45498.66667</v>
      </c>
      <c r="E143" s="1">
        <f>IFERROR(__xludf.DUMMYFUNCTION("""COMPUTED_VALUE"""),153.02)</f>
        <v>153.02</v>
      </c>
      <c r="G143" s="2">
        <f>IFERROR(__xludf.DUMMYFUNCTION("""COMPUTED_VALUE"""),45498.66666666667)</f>
        <v>45498.66667</v>
      </c>
      <c r="H143" s="1">
        <f>IFERROR(__xludf.DUMMYFUNCTION("""COMPUTED_VALUE"""),145.52)</f>
        <v>145.52</v>
      </c>
      <c r="J143" s="2">
        <f>IFERROR(__xludf.DUMMYFUNCTION("""COMPUTED_VALUE"""),45498.66666666667)</f>
        <v>45498.66667</v>
      </c>
      <c r="K143" s="1">
        <f>IFERROR(__xludf.DUMMYFUNCTION("""COMPUTED_VALUE"""),150.91)</f>
        <v>150.91</v>
      </c>
      <c r="M143" s="2">
        <f>IFERROR(__xludf.DUMMYFUNCTION("""COMPUTED_VALUE"""),45498.66666666667)</f>
        <v>45498.66667</v>
      </c>
      <c r="N143" s="1">
        <f>IFERROR(__xludf.DUMMYFUNCTION("""COMPUTED_VALUE"""),1.43855021E8)</f>
        <v>143855021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IFERROR(__xludf.DUMMYFUNCTION("""COMPUTED_VALUE"""),152.46)</f>
        <v>152.46</v>
      </c>
      <c r="D144" s="2">
        <f>IFERROR(__xludf.DUMMYFUNCTION("""COMPUTED_VALUE"""),45499.66666666667)</f>
        <v>45499.66667</v>
      </c>
      <c r="E144" s="1">
        <f>IFERROR(__xludf.DUMMYFUNCTION("""COMPUTED_VALUE"""),152.48)</f>
        <v>152.48</v>
      </c>
      <c r="G144" s="2">
        <f>IFERROR(__xludf.DUMMYFUNCTION("""COMPUTED_VALUE"""),45499.66666666667)</f>
        <v>45499.66667</v>
      </c>
      <c r="H144" s="1">
        <f>IFERROR(__xludf.DUMMYFUNCTION("""COMPUTED_VALUE"""),149.26)</f>
        <v>149.26</v>
      </c>
      <c r="J144" s="2">
        <f>IFERROR(__xludf.DUMMYFUNCTION("""COMPUTED_VALUE"""),45499.66666666667)</f>
        <v>45499.66667</v>
      </c>
      <c r="K144" s="1">
        <f>IFERROR(__xludf.DUMMYFUNCTION("""COMPUTED_VALUE"""),151.5)</f>
        <v>151.5</v>
      </c>
      <c r="M144" s="2">
        <f>IFERROR(__xludf.DUMMYFUNCTION("""COMPUTED_VALUE"""),45499.66666666667)</f>
        <v>45499.66667</v>
      </c>
      <c r="N144" s="1">
        <f>IFERROR(__xludf.DUMMYFUNCTION("""COMPUTED_VALUE"""),8.1285689E7)</f>
        <v>81285689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IFERROR(__xludf.DUMMYFUNCTION("""COMPUTED_VALUE"""),151.49)</f>
        <v>151.49</v>
      </c>
      <c r="D145" s="2">
        <f>IFERROR(__xludf.DUMMYFUNCTION("""COMPUTED_VALUE"""),45502.66666666667)</f>
        <v>45502.66667</v>
      </c>
      <c r="E145" s="1">
        <f>IFERROR(__xludf.DUMMYFUNCTION("""COMPUTED_VALUE"""),151.63)</f>
        <v>151.63</v>
      </c>
      <c r="G145" s="2">
        <f>IFERROR(__xludf.DUMMYFUNCTION("""COMPUTED_VALUE"""),45502.66666666667)</f>
        <v>45502.66667</v>
      </c>
      <c r="H145" s="1">
        <f>IFERROR(__xludf.DUMMYFUNCTION("""COMPUTED_VALUE"""),147.86)</f>
        <v>147.86</v>
      </c>
      <c r="J145" s="2">
        <f>IFERROR(__xludf.DUMMYFUNCTION("""COMPUTED_VALUE"""),45502.66666666667)</f>
        <v>45502.66667</v>
      </c>
      <c r="K145" s="1">
        <f>IFERROR(__xludf.DUMMYFUNCTION("""COMPUTED_VALUE"""),148.23)</f>
        <v>148.23</v>
      </c>
      <c r="M145" s="2">
        <f>IFERROR(__xludf.DUMMYFUNCTION("""COMPUTED_VALUE"""),45502.66666666667)</f>
        <v>45502.66667</v>
      </c>
      <c r="N145" s="1">
        <f>IFERROR(__xludf.DUMMYFUNCTION("""COMPUTED_VALUE"""),6.4984932E7)</f>
        <v>64984932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IFERROR(__xludf.DUMMYFUNCTION("""COMPUTED_VALUE"""),148.76)</f>
        <v>148.76</v>
      </c>
      <c r="D146" s="2">
        <f>IFERROR(__xludf.DUMMYFUNCTION("""COMPUTED_VALUE"""),45503.66666666667)</f>
        <v>45503.66667</v>
      </c>
      <c r="E146" s="1">
        <f>IFERROR(__xludf.DUMMYFUNCTION("""COMPUTED_VALUE"""),151.53)</f>
        <v>151.53</v>
      </c>
      <c r="G146" s="2">
        <f>IFERROR(__xludf.DUMMYFUNCTION("""COMPUTED_VALUE"""),45503.66666666667)</f>
        <v>45503.66667</v>
      </c>
      <c r="H146" s="1">
        <f>IFERROR(__xludf.DUMMYFUNCTION("""COMPUTED_VALUE"""),148.39)</f>
        <v>148.39</v>
      </c>
      <c r="J146" s="2">
        <f>IFERROR(__xludf.DUMMYFUNCTION("""COMPUTED_VALUE"""),45503.66666666667)</f>
        <v>45503.66667</v>
      </c>
      <c r="K146" s="1">
        <f>IFERROR(__xludf.DUMMYFUNCTION("""COMPUTED_VALUE"""),149.37)</f>
        <v>149.37</v>
      </c>
      <c r="M146" s="2">
        <f>IFERROR(__xludf.DUMMYFUNCTION("""COMPUTED_VALUE"""),45503.66666666667)</f>
        <v>45503.66667</v>
      </c>
      <c r="N146" s="1">
        <f>IFERROR(__xludf.DUMMYFUNCTION("""COMPUTED_VALUE"""),8.9003882E7)</f>
        <v>89003882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IFERROR(__xludf.DUMMYFUNCTION("""COMPUTED_VALUE"""),149.26)</f>
        <v>149.26</v>
      </c>
      <c r="D147" s="2">
        <f>IFERROR(__xludf.DUMMYFUNCTION("""COMPUTED_VALUE"""),45504.66666666667)</f>
        <v>45504.66667</v>
      </c>
      <c r="E147" s="1">
        <f>IFERROR(__xludf.DUMMYFUNCTION("""COMPUTED_VALUE"""),151.94)</f>
        <v>151.94</v>
      </c>
      <c r="G147" s="2">
        <f>IFERROR(__xludf.DUMMYFUNCTION("""COMPUTED_VALUE"""),45504.66666666667)</f>
        <v>45504.66667</v>
      </c>
      <c r="H147" s="1">
        <f>IFERROR(__xludf.DUMMYFUNCTION("""COMPUTED_VALUE"""),147.18)</f>
        <v>147.18</v>
      </c>
      <c r="J147" s="2">
        <f>IFERROR(__xludf.DUMMYFUNCTION("""COMPUTED_VALUE"""),45504.66666666667)</f>
        <v>45504.66667</v>
      </c>
      <c r="K147" s="1">
        <f>IFERROR(__xludf.DUMMYFUNCTION("""COMPUTED_VALUE"""),147.68)</f>
        <v>147.68</v>
      </c>
      <c r="M147" s="2">
        <f>IFERROR(__xludf.DUMMYFUNCTION("""COMPUTED_VALUE"""),45504.66666666667)</f>
        <v>45504.66667</v>
      </c>
      <c r="N147" s="1">
        <f>IFERROR(__xludf.DUMMYFUNCTION("""COMPUTED_VALUE"""),7.3853279E7)</f>
        <v>73853279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IFERROR(__xludf.DUMMYFUNCTION("""COMPUTED_VALUE"""),148.52)</f>
        <v>148.52</v>
      </c>
      <c r="D148" s="2">
        <f>IFERROR(__xludf.DUMMYFUNCTION("""COMPUTED_VALUE"""),45505.66666666667)</f>
        <v>45505.66667</v>
      </c>
      <c r="E148" s="1">
        <f>IFERROR(__xludf.DUMMYFUNCTION("""COMPUTED_VALUE"""),148.52)</f>
        <v>148.52</v>
      </c>
      <c r="G148" s="2">
        <f>IFERROR(__xludf.DUMMYFUNCTION("""COMPUTED_VALUE"""),45505.66666666667)</f>
        <v>45505.66667</v>
      </c>
      <c r="H148" s="1">
        <f>IFERROR(__xludf.DUMMYFUNCTION("""COMPUTED_VALUE"""),140.25)</f>
        <v>140.25</v>
      </c>
      <c r="J148" s="2">
        <f>IFERROR(__xludf.DUMMYFUNCTION("""COMPUTED_VALUE"""),45505.66666666667)</f>
        <v>45505.66667</v>
      </c>
      <c r="K148" s="1">
        <f>IFERROR(__xludf.DUMMYFUNCTION("""COMPUTED_VALUE"""),141.57)</f>
        <v>141.57</v>
      </c>
      <c r="M148" s="2">
        <f>IFERROR(__xludf.DUMMYFUNCTION("""COMPUTED_VALUE"""),45505.66666666667)</f>
        <v>45505.66667</v>
      </c>
      <c r="N148" s="1">
        <f>IFERROR(__xludf.DUMMYFUNCTION("""COMPUTED_VALUE"""),9.3249672E7)</f>
        <v>93249672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IFERROR(__xludf.DUMMYFUNCTION("""COMPUTED_VALUE"""),138.46)</f>
        <v>138.46</v>
      </c>
      <c r="D149" s="2">
        <f>IFERROR(__xludf.DUMMYFUNCTION("""COMPUTED_VALUE"""),45506.66666666667)</f>
        <v>45506.66667</v>
      </c>
      <c r="E149" s="1">
        <f>IFERROR(__xludf.DUMMYFUNCTION("""COMPUTED_VALUE"""),138.46)</f>
        <v>138.46</v>
      </c>
      <c r="G149" s="2">
        <f>IFERROR(__xludf.DUMMYFUNCTION("""COMPUTED_VALUE"""),45506.66666666667)</f>
        <v>45506.66667</v>
      </c>
      <c r="H149" s="1">
        <f>IFERROR(__xludf.DUMMYFUNCTION("""COMPUTED_VALUE"""),134.35)</f>
        <v>134.35</v>
      </c>
      <c r="J149" s="2">
        <f>IFERROR(__xludf.DUMMYFUNCTION("""COMPUTED_VALUE"""),45506.66666666667)</f>
        <v>45506.66667</v>
      </c>
      <c r="K149" s="1">
        <f>IFERROR(__xludf.DUMMYFUNCTION("""COMPUTED_VALUE"""),134.9)</f>
        <v>134.9</v>
      </c>
      <c r="M149" s="2">
        <f>IFERROR(__xludf.DUMMYFUNCTION("""COMPUTED_VALUE"""),45506.66666666667)</f>
        <v>45506.66667</v>
      </c>
      <c r="N149" s="1">
        <f>IFERROR(__xludf.DUMMYFUNCTION("""COMPUTED_VALUE"""),9.4561195E7)</f>
        <v>94561195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IFERROR(__xludf.DUMMYFUNCTION("""COMPUTED_VALUE"""),128.6)</f>
        <v>128.6</v>
      </c>
      <c r="D150" s="2">
        <f>IFERROR(__xludf.DUMMYFUNCTION("""COMPUTED_VALUE"""),45509.66666666667)</f>
        <v>45509.66667</v>
      </c>
      <c r="E150" s="1">
        <f>IFERROR(__xludf.DUMMYFUNCTION("""COMPUTED_VALUE"""),131.7)</f>
        <v>131.7</v>
      </c>
      <c r="G150" s="2">
        <f>IFERROR(__xludf.DUMMYFUNCTION("""COMPUTED_VALUE"""),45509.66666666667)</f>
        <v>45509.66667</v>
      </c>
      <c r="H150" s="1">
        <f>IFERROR(__xludf.DUMMYFUNCTION("""COMPUTED_VALUE"""),126.73)</f>
        <v>126.73</v>
      </c>
      <c r="J150" s="2">
        <f>IFERROR(__xludf.DUMMYFUNCTION("""COMPUTED_VALUE"""),45509.66666666667)</f>
        <v>45509.66667</v>
      </c>
      <c r="K150" s="1">
        <f>IFERROR(__xludf.DUMMYFUNCTION("""COMPUTED_VALUE"""),128.37)</f>
        <v>128.37</v>
      </c>
      <c r="M150" s="2">
        <f>IFERROR(__xludf.DUMMYFUNCTION("""COMPUTED_VALUE"""),45509.66666666667)</f>
        <v>45509.66667</v>
      </c>
      <c r="N150" s="1">
        <f>IFERROR(__xludf.DUMMYFUNCTION("""COMPUTED_VALUE"""),1.0282113E8)</f>
        <v>102821130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IFERROR(__xludf.DUMMYFUNCTION("""COMPUTED_VALUE"""),130.11)</f>
        <v>130.11</v>
      </c>
      <c r="D151" s="2">
        <f>IFERROR(__xludf.DUMMYFUNCTION("""COMPUTED_VALUE"""),45510.66666666667)</f>
        <v>45510.66667</v>
      </c>
      <c r="E151" s="1">
        <f>IFERROR(__xludf.DUMMYFUNCTION("""COMPUTED_VALUE"""),132.65)</f>
        <v>132.65</v>
      </c>
      <c r="G151" s="2">
        <f>IFERROR(__xludf.DUMMYFUNCTION("""COMPUTED_VALUE"""),45510.66666666667)</f>
        <v>45510.66667</v>
      </c>
      <c r="H151" s="1">
        <f>IFERROR(__xludf.DUMMYFUNCTION("""COMPUTED_VALUE"""),128.35)</f>
        <v>128.35</v>
      </c>
      <c r="J151" s="2">
        <f>IFERROR(__xludf.DUMMYFUNCTION("""COMPUTED_VALUE"""),45510.66666666667)</f>
        <v>45510.66667</v>
      </c>
      <c r="K151" s="1">
        <f>IFERROR(__xludf.DUMMYFUNCTION("""COMPUTED_VALUE"""),130.4)</f>
        <v>130.4</v>
      </c>
      <c r="M151" s="2">
        <f>IFERROR(__xludf.DUMMYFUNCTION("""COMPUTED_VALUE"""),45510.66666666667)</f>
        <v>45510.66667</v>
      </c>
      <c r="N151" s="1">
        <f>IFERROR(__xludf.DUMMYFUNCTION("""COMPUTED_VALUE"""),6.1985323E7)</f>
        <v>61985323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IFERROR(__xludf.DUMMYFUNCTION("""COMPUTED_VALUE"""),132.38)</f>
        <v>132.38</v>
      </c>
      <c r="D152" s="2">
        <f>IFERROR(__xludf.DUMMYFUNCTION("""COMPUTED_VALUE"""),45511.66666666667)</f>
        <v>45511.66667</v>
      </c>
      <c r="E152" s="1">
        <f>IFERROR(__xludf.DUMMYFUNCTION("""COMPUTED_VALUE"""),133.67)</f>
        <v>133.67</v>
      </c>
      <c r="G152" s="2">
        <f>IFERROR(__xludf.DUMMYFUNCTION("""COMPUTED_VALUE"""),45511.66666666667)</f>
        <v>45511.66667</v>
      </c>
      <c r="H152" s="1">
        <f>IFERROR(__xludf.DUMMYFUNCTION("""COMPUTED_VALUE"""),128.8)</f>
        <v>128.8</v>
      </c>
      <c r="J152" s="2">
        <f>IFERROR(__xludf.DUMMYFUNCTION("""COMPUTED_VALUE"""),45511.66666666667)</f>
        <v>45511.66667</v>
      </c>
      <c r="K152" s="1">
        <f>IFERROR(__xludf.DUMMYFUNCTION("""COMPUTED_VALUE"""),128.91)</f>
        <v>128.91</v>
      </c>
      <c r="M152" s="2">
        <f>IFERROR(__xludf.DUMMYFUNCTION("""COMPUTED_VALUE"""),45511.66666666667)</f>
        <v>45511.66667</v>
      </c>
      <c r="N152" s="1">
        <f>IFERROR(__xludf.DUMMYFUNCTION("""COMPUTED_VALUE"""),6.2909283E7)</f>
        <v>62909283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IFERROR(__xludf.DUMMYFUNCTION("""COMPUTED_VALUE"""),130.46)</f>
        <v>130.46</v>
      </c>
      <c r="D153" s="2">
        <f>IFERROR(__xludf.DUMMYFUNCTION("""COMPUTED_VALUE"""),45512.66666666667)</f>
        <v>45512.66667</v>
      </c>
      <c r="E153" s="1">
        <f>IFERROR(__xludf.DUMMYFUNCTION("""COMPUTED_VALUE"""),136.2)</f>
        <v>136.2</v>
      </c>
      <c r="G153" s="2">
        <f>IFERROR(__xludf.DUMMYFUNCTION("""COMPUTED_VALUE"""),45512.66666666667)</f>
        <v>45512.66667</v>
      </c>
      <c r="H153" s="1">
        <f>IFERROR(__xludf.DUMMYFUNCTION("""COMPUTED_VALUE"""),130.41)</f>
        <v>130.41</v>
      </c>
      <c r="J153" s="2">
        <f>IFERROR(__xludf.DUMMYFUNCTION("""COMPUTED_VALUE"""),45512.66666666667)</f>
        <v>45512.66667</v>
      </c>
      <c r="K153" s="1">
        <f>IFERROR(__xludf.DUMMYFUNCTION("""COMPUTED_VALUE"""),135.94)</f>
        <v>135.94</v>
      </c>
      <c r="M153" s="2">
        <f>IFERROR(__xludf.DUMMYFUNCTION("""COMPUTED_VALUE"""),45512.66666666667)</f>
        <v>45512.66667</v>
      </c>
      <c r="N153" s="1">
        <f>IFERROR(__xludf.DUMMYFUNCTION("""COMPUTED_VALUE"""),6.9595041E7)</f>
        <v>69595041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IFERROR(__xludf.DUMMYFUNCTION("""COMPUTED_VALUE"""),135.99)</f>
        <v>135.99</v>
      </c>
      <c r="D154" s="2">
        <f>IFERROR(__xludf.DUMMYFUNCTION("""COMPUTED_VALUE"""),45513.66666666667)</f>
        <v>45513.66667</v>
      </c>
      <c r="E154" s="1">
        <f>IFERROR(__xludf.DUMMYFUNCTION("""COMPUTED_VALUE"""),136.51)</f>
        <v>136.51</v>
      </c>
      <c r="G154" s="2">
        <f>IFERROR(__xludf.DUMMYFUNCTION("""COMPUTED_VALUE"""),45513.66666666667)</f>
        <v>45513.66667</v>
      </c>
      <c r="H154" s="1">
        <f>IFERROR(__xludf.DUMMYFUNCTION("""COMPUTED_VALUE"""),134.44)</f>
        <v>134.44</v>
      </c>
      <c r="J154" s="2">
        <f>IFERROR(__xludf.DUMMYFUNCTION("""COMPUTED_VALUE"""),45513.66666666667)</f>
        <v>45513.66667</v>
      </c>
      <c r="K154" s="1">
        <f>IFERROR(__xludf.DUMMYFUNCTION("""COMPUTED_VALUE"""),135.71)</f>
        <v>135.71</v>
      </c>
      <c r="M154" s="2">
        <f>IFERROR(__xludf.DUMMYFUNCTION("""COMPUTED_VALUE"""),45513.66666666667)</f>
        <v>45513.66667</v>
      </c>
      <c r="N154" s="1">
        <f>IFERROR(__xludf.DUMMYFUNCTION("""COMPUTED_VALUE"""),6.2360227E7)</f>
        <v>62360227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IFERROR(__xludf.DUMMYFUNCTION("""COMPUTED_VALUE"""),135.0)</f>
        <v>135</v>
      </c>
      <c r="D155" s="2">
        <f>IFERROR(__xludf.DUMMYFUNCTION("""COMPUTED_VALUE"""),45516.66666666667)</f>
        <v>45516.66667</v>
      </c>
      <c r="E155" s="1">
        <f>IFERROR(__xludf.DUMMYFUNCTION("""COMPUTED_VALUE"""),135.89)</f>
        <v>135.89</v>
      </c>
      <c r="G155" s="2">
        <f>IFERROR(__xludf.DUMMYFUNCTION("""COMPUTED_VALUE"""),45516.66666666667)</f>
        <v>45516.66667</v>
      </c>
      <c r="H155" s="1">
        <f>IFERROR(__xludf.DUMMYFUNCTION("""COMPUTED_VALUE"""),134.31)</f>
        <v>134.31</v>
      </c>
      <c r="J155" s="2">
        <f>IFERROR(__xludf.DUMMYFUNCTION("""COMPUTED_VALUE"""),45516.66666666667)</f>
        <v>45516.66667</v>
      </c>
      <c r="K155" s="1">
        <f>IFERROR(__xludf.DUMMYFUNCTION("""COMPUTED_VALUE"""),134.4)</f>
        <v>134.4</v>
      </c>
      <c r="M155" s="2">
        <f>IFERROR(__xludf.DUMMYFUNCTION("""COMPUTED_VALUE"""),45516.66666666667)</f>
        <v>45516.66667</v>
      </c>
      <c r="N155" s="1">
        <f>IFERROR(__xludf.DUMMYFUNCTION("""COMPUTED_VALUE"""),7.1788363E7)</f>
        <v>71788363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IFERROR(__xludf.DUMMYFUNCTION("""COMPUTED_VALUE"""),135.17)</f>
        <v>135.17</v>
      </c>
      <c r="D156" s="2">
        <f>IFERROR(__xludf.DUMMYFUNCTION("""COMPUTED_VALUE"""),45517.66666666667)</f>
        <v>45517.66667</v>
      </c>
      <c r="E156" s="1">
        <f>IFERROR(__xludf.DUMMYFUNCTION("""COMPUTED_VALUE"""),136.35)</f>
        <v>136.35</v>
      </c>
      <c r="G156" s="2">
        <f>IFERROR(__xludf.DUMMYFUNCTION("""COMPUTED_VALUE"""),45517.66666666667)</f>
        <v>45517.66667</v>
      </c>
      <c r="H156" s="1">
        <f>IFERROR(__xludf.DUMMYFUNCTION("""COMPUTED_VALUE"""),134.4)</f>
        <v>134.4</v>
      </c>
      <c r="J156" s="2">
        <f>IFERROR(__xludf.DUMMYFUNCTION("""COMPUTED_VALUE"""),45517.66666666667)</f>
        <v>45517.66667</v>
      </c>
      <c r="K156" s="1">
        <f>IFERROR(__xludf.DUMMYFUNCTION("""COMPUTED_VALUE"""),135.9)</f>
        <v>135.9</v>
      </c>
      <c r="M156" s="2">
        <f>IFERROR(__xludf.DUMMYFUNCTION("""COMPUTED_VALUE"""),45517.66666666667)</f>
        <v>45517.66667</v>
      </c>
      <c r="N156" s="1">
        <f>IFERROR(__xludf.DUMMYFUNCTION("""COMPUTED_VALUE"""),5.8879516E7)</f>
        <v>58879516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IFERROR(__xludf.DUMMYFUNCTION("""COMPUTED_VALUE"""),136.81)</f>
        <v>136.81</v>
      </c>
      <c r="D157" s="2">
        <f>IFERROR(__xludf.DUMMYFUNCTION("""COMPUTED_VALUE"""),45518.66666666667)</f>
        <v>45518.66667</v>
      </c>
      <c r="E157" s="1">
        <f>IFERROR(__xludf.DUMMYFUNCTION("""COMPUTED_VALUE"""),137.11)</f>
        <v>137.11</v>
      </c>
      <c r="G157" s="2">
        <f>IFERROR(__xludf.DUMMYFUNCTION("""COMPUTED_VALUE"""),45518.66666666667)</f>
        <v>45518.66667</v>
      </c>
      <c r="H157" s="1">
        <f>IFERROR(__xludf.DUMMYFUNCTION("""COMPUTED_VALUE"""),133.85)</f>
        <v>133.85</v>
      </c>
      <c r="J157" s="2">
        <f>IFERROR(__xludf.DUMMYFUNCTION("""COMPUTED_VALUE"""),45518.66666666667)</f>
        <v>45518.66667</v>
      </c>
      <c r="K157" s="1">
        <f>IFERROR(__xludf.DUMMYFUNCTION("""COMPUTED_VALUE"""),133.98)</f>
        <v>133.98</v>
      </c>
      <c r="M157" s="2">
        <f>IFERROR(__xludf.DUMMYFUNCTION("""COMPUTED_VALUE"""),45518.66666666667)</f>
        <v>45518.66667</v>
      </c>
      <c r="N157" s="1">
        <f>IFERROR(__xludf.DUMMYFUNCTION("""COMPUTED_VALUE"""),5.5877595E7)</f>
        <v>55877595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IFERROR(__xludf.DUMMYFUNCTION("""COMPUTED_VALUE"""),136.51)</f>
        <v>136.51</v>
      </c>
      <c r="D158" s="2">
        <f>IFERROR(__xludf.DUMMYFUNCTION("""COMPUTED_VALUE"""),45519.66666666667)</f>
        <v>45519.66667</v>
      </c>
      <c r="E158" s="1">
        <f>IFERROR(__xludf.DUMMYFUNCTION("""COMPUTED_VALUE"""),140.3)</f>
        <v>140.3</v>
      </c>
      <c r="G158" s="2">
        <f>IFERROR(__xludf.DUMMYFUNCTION("""COMPUTED_VALUE"""),45519.66666666667)</f>
        <v>45519.66667</v>
      </c>
      <c r="H158" s="1">
        <f>IFERROR(__xludf.DUMMYFUNCTION("""COMPUTED_VALUE"""),136.51)</f>
        <v>136.51</v>
      </c>
      <c r="J158" s="2">
        <f>IFERROR(__xludf.DUMMYFUNCTION("""COMPUTED_VALUE"""),45519.66666666667)</f>
        <v>45519.66667</v>
      </c>
      <c r="K158" s="1">
        <f>IFERROR(__xludf.DUMMYFUNCTION("""COMPUTED_VALUE"""),139.74)</f>
        <v>139.74</v>
      </c>
      <c r="M158" s="2">
        <f>IFERROR(__xludf.DUMMYFUNCTION("""COMPUTED_VALUE"""),45519.66666666667)</f>
        <v>45519.66667</v>
      </c>
      <c r="N158" s="1">
        <f>IFERROR(__xludf.DUMMYFUNCTION("""COMPUTED_VALUE"""),6.9260349E7)</f>
        <v>69260349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IFERROR(__xludf.DUMMYFUNCTION("""COMPUTED_VALUE"""),139.27)</f>
        <v>139.27</v>
      </c>
      <c r="D159" s="2">
        <f>IFERROR(__xludf.DUMMYFUNCTION("""COMPUTED_VALUE"""),45520.66666666667)</f>
        <v>45520.66667</v>
      </c>
      <c r="E159" s="1">
        <f>IFERROR(__xludf.DUMMYFUNCTION("""COMPUTED_VALUE"""),139.6)</f>
        <v>139.6</v>
      </c>
      <c r="G159" s="2">
        <f>IFERROR(__xludf.DUMMYFUNCTION("""COMPUTED_VALUE"""),45520.66666666667)</f>
        <v>45520.66667</v>
      </c>
      <c r="H159" s="1">
        <f>IFERROR(__xludf.DUMMYFUNCTION("""COMPUTED_VALUE"""),138.12)</f>
        <v>138.12</v>
      </c>
      <c r="J159" s="2">
        <f>IFERROR(__xludf.DUMMYFUNCTION("""COMPUTED_VALUE"""),45520.66666666667)</f>
        <v>45520.66667</v>
      </c>
      <c r="K159" s="1">
        <f>IFERROR(__xludf.DUMMYFUNCTION("""COMPUTED_VALUE"""),138.82)</f>
        <v>138.82</v>
      </c>
      <c r="M159" s="2">
        <f>IFERROR(__xludf.DUMMYFUNCTION("""COMPUTED_VALUE"""),45520.66666666667)</f>
        <v>45520.66667</v>
      </c>
      <c r="N159" s="1">
        <f>IFERROR(__xludf.DUMMYFUNCTION("""COMPUTED_VALUE"""),6.0614384E7)</f>
        <v>60614384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IFERROR(__xludf.DUMMYFUNCTION("""COMPUTED_VALUE"""),139.7)</f>
        <v>139.7</v>
      </c>
      <c r="D160" s="2">
        <f>IFERROR(__xludf.DUMMYFUNCTION("""COMPUTED_VALUE"""),45523.66666666667)</f>
        <v>45523.66667</v>
      </c>
      <c r="E160" s="1">
        <f>IFERROR(__xludf.DUMMYFUNCTION("""COMPUTED_VALUE"""),140.84)</f>
        <v>140.84</v>
      </c>
      <c r="G160" s="2">
        <f>IFERROR(__xludf.DUMMYFUNCTION("""COMPUTED_VALUE"""),45523.66666666667)</f>
        <v>45523.66667</v>
      </c>
      <c r="H160" s="1">
        <f>IFERROR(__xludf.DUMMYFUNCTION("""COMPUTED_VALUE"""),139.08)</f>
        <v>139.08</v>
      </c>
      <c r="J160" s="2">
        <f>IFERROR(__xludf.DUMMYFUNCTION("""COMPUTED_VALUE"""),45523.66666666667)</f>
        <v>45523.66667</v>
      </c>
      <c r="K160" s="1">
        <f>IFERROR(__xludf.DUMMYFUNCTION("""COMPUTED_VALUE"""),140.33)</f>
        <v>140.33</v>
      </c>
      <c r="M160" s="2">
        <f>IFERROR(__xludf.DUMMYFUNCTION("""COMPUTED_VALUE"""),45523.66666666667)</f>
        <v>45523.66667</v>
      </c>
      <c r="N160" s="1">
        <f>IFERROR(__xludf.DUMMYFUNCTION("""COMPUTED_VALUE"""),5.2141258E7)</f>
        <v>52141258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IFERROR(__xludf.DUMMYFUNCTION("""COMPUTED_VALUE"""),140.28)</f>
        <v>140.28</v>
      </c>
      <c r="D161" s="2">
        <f>IFERROR(__xludf.DUMMYFUNCTION("""COMPUTED_VALUE"""),45524.66666666667)</f>
        <v>45524.66667</v>
      </c>
      <c r="E161" s="1">
        <f>IFERROR(__xludf.DUMMYFUNCTION("""COMPUTED_VALUE"""),140.74)</f>
        <v>140.74</v>
      </c>
      <c r="G161" s="2">
        <f>IFERROR(__xludf.DUMMYFUNCTION("""COMPUTED_VALUE"""),45524.66666666667)</f>
        <v>45524.66667</v>
      </c>
      <c r="H161" s="1">
        <f>IFERROR(__xludf.DUMMYFUNCTION("""COMPUTED_VALUE"""),138.91)</f>
        <v>138.91</v>
      </c>
      <c r="J161" s="2">
        <f>IFERROR(__xludf.DUMMYFUNCTION("""COMPUTED_VALUE"""),45524.66666666667)</f>
        <v>45524.66667</v>
      </c>
      <c r="K161" s="1">
        <f>IFERROR(__xludf.DUMMYFUNCTION("""COMPUTED_VALUE"""),139.1)</f>
        <v>139.1</v>
      </c>
      <c r="M161" s="2">
        <f>IFERROR(__xludf.DUMMYFUNCTION("""COMPUTED_VALUE"""),45524.66666666667)</f>
        <v>45524.66667</v>
      </c>
      <c r="N161" s="1">
        <f>IFERROR(__xludf.DUMMYFUNCTION("""COMPUTED_VALUE"""),5.3081358E7)</f>
        <v>53081358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IFERROR(__xludf.DUMMYFUNCTION("""COMPUTED_VALUE"""),140.04)</f>
        <v>140.04</v>
      </c>
      <c r="D162" s="2">
        <f>IFERROR(__xludf.DUMMYFUNCTION("""COMPUTED_VALUE"""),45525.66666666667)</f>
        <v>45525.66667</v>
      </c>
      <c r="E162" s="1">
        <f>IFERROR(__xludf.DUMMYFUNCTION("""COMPUTED_VALUE"""),140.4)</f>
        <v>140.4</v>
      </c>
      <c r="G162" s="2">
        <f>IFERROR(__xludf.DUMMYFUNCTION("""COMPUTED_VALUE"""),45525.66666666667)</f>
        <v>45525.66667</v>
      </c>
      <c r="H162" s="1">
        <f>IFERROR(__xludf.DUMMYFUNCTION("""COMPUTED_VALUE"""),139.03)</f>
        <v>139.03</v>
      </c>
      <c r="J162" s="2">
        <f>IFERROR(__xludf.DUMMYFUNCTION("""COMPUTED_VALUE"""),45525.66666666667)</f>
        <v>45525.66667</v>
      </c>
      <c r="K162" s="1">
        <f>IFERROR(__xludf.DUMMYFUNCTION("""COMPUTED_VALUE"""),139.7)</f>
        <v>139.7</v>
      </c>
      <c r="M162" s="2">
        <f>IFERROR(__xludf.DUMMYFUNCTION("""COMPUTED_VALUE"""),45525.66666666667)</f>
        <v>45525.66667</v>
      </c>
      <c r="N162" s="1">
        <f>IFERROR(__xludf.DUMMYFUNCTION("""COMPUTED_VALUE"""),4.8227418E7)</f>
        <v>48227418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IFERROR(__xludf.DUMMYFUNCTION("""COMPUTED_VALUE"""),140.31)</f>
        <v>140.31</v>
      </c>
      <c r="D163" s="2">
        <f>IFERROR(__xludf.DUMMYFUNCTION("""COMPUTED_VALUE"""),45526.66666666667)</f>
        <v>45526.66667</v>
      </c>
      <c r="E163" s="1">
        <f>IFERROR(__xludf.DUMMYFUNCTION("""COMPUTED_VALUE"""),141.03)</f>
        <v>141.03</v>
      </c>
      <c r="G163" s="2">
        <f>IFERROR(__xludf.DUMMYFUNCTION("""COMPUTED_VALUE"""),45526.66666666667)</f>
        <v>45526.66667</v>
      </c>
      <c r="H163" s="1">
        <f>IFERROR(__xludf.DUMMYFUNCTION("""COMPUTED_VALUE"""),138.88)</f>
        <v>138.88</v>
      </c>
      <c r="J163" s="2">
        <f>IFERROR(__xludf.DUMMYFUNCTION("""COMPUTED_VALUE"""),45526.66666666667)</f>
        <v>45526.66667</v>
      </c>
      <c r="K163" s="1">
        <f>IFERROR(__xludf.DUMMYFUNCTION("""COMPUTED_VALUE"""),139.04)</f>
        <v>139.04</v>
      </c>
      <c r="M163" s="2">
        <f>IFERROR(__xludf.DUMMYFUNCTION("""COMPUTED_VALUE"""),45526.66666666667)</f>
        <v>45526.66667</v>
      </c>
      <c r="N163" s="1">
        <f>IFERROR(__xludf.DUMMYFUNCTION("""COMPUTED_VALUE"""),5.2468969E7)</f>
        <v>52468969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IFERROR(__xludf.DUMMYFUNCTION("""COMPUTED_VALUE"""),140.18)</f>
        <v>140.18</v>
      </c>
      <c r="D164" s="2">
        <f>IFERROR(__xludf.DUMMYFUNCTION("""COMPUTED_VALUE"""),45527.66666666667)</f>
        <v>45527.66667</v>
      </c>
      <c r="E164" s="1">
        <f>IFERROR(__xludf.DUMMYFUNCTION("""COMPUTED_VALUE"""),144.45)</f>
        <v>144.45</v>
      </c>
      <c r="G164" s="2">
        <f>IFERROR(__xludf.DUMMYFUNCTION("""COMPUTED_VALUE"""),45527.66666666667)</f>
        <v>45527.66667</v>
      </c>
      <c r="H164" s="1">
        <f>IFERROR(__xludf.DUMMYFUNCTION("""COMPUTED_VALUE"""),139.58)</f>
        <v>139.58</v>
      </c>
      <c r="J164" s="2">
        <f>IFERROR(__xludf.DUMMYFUNCTION("""COMPUTED_VALUE"""),45527.66666666667)</f>
        <v>45527.66667</v>
      </c>
      <c r="K164" s="1">
        <f>IFERROR(__xludf.DUMMYFUNCTION("""COMPUTED_VALUE"""),144.17)</f>
        <v>144.17</v>
      </c>
      <c r="M164" s="2">
        <f>IFERROR(__xludf.DUMMYFUNCTION("""COMPUTED_VALUE"""),45527.66666666667)</f>
        <v>45527.66667</v>
      </c>
      <c r="N164" s="1">
        <f>IFERROR(__xludf.DUMMYFUNCTION("""COMPUTED_VALUE"""),6.0037241E7)</f>
        <v>60037241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IFERROR(__xludf.DUMMYFUNCTION("""COMPUTED_VALUE"""),144.83)</f>
        <v>144.83</v>
      </c>
      <c r="D165" s="2">
        <f>IFERROR(__xludf.DUMMYFUNCTION("""COMPUTED_VALUE"""),45530.66666666667)</f>
        <v>45530.66667</v>
      </c>
      <c r="E165" s="1">
        <f>IFERROR(__xludf.DUMMYFUNCTION("""COMPUTED_VALUE"""),145.33)</f>
        <v>145.33</v>
      </c>
      <c r="G165" s="2">
        <f>IFERROR(__xludf.DUMMYFUNCTION("""COMPUTED_VALUE"""),45530.66666666667)</f>
        <v>45530.66667</v>
      </c>
      <c r="H165" s="1">
        <f>IFERROR(__xludf.DUMMYFUNCTION("""COMPUTED_VALUE"""),142.67)</f>
        <v>142.67</v>
      </c>
      <c r="J165" s="2">
        <f>IFERROR(__xludf.DUMMYFUNCTION("""COMPUTED_VALUE"""),45530.66666666667)</f>
        <v>45530.66667</v>
      </c>
      <c r="K165" s="1">
        <f>IFERROR(__xludf.DUMMYFUNCTION("""COMPUTED_VALUE"""),143.04)</f>
        <v>143.04</v>
      </c>
      <c r="M165" s="2">
        <f>IFERROR(__xludf.DUMMYFUNCTION("""COMPUTED_VALUE"""),45530.66666666667)</f>
        <v>45530.66667</v>
      </c>
      <c r="N165" s="1">
        <f>IFERROR(__xludf.DUMMYFUNCTION("""COMPUTED_VALUE"""),4.6589713E7)</f>
        <v>46589713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IFERROR(__xludf.DUMMYFUNCTION("""COMPUTED_VALUE"""),143.33)</f>
        <v>143.33</v>
      </c>
      <c r="D166" s="2">
        <f>IFERROR(__xludf.DUMMYFUNCTION("""COMPUTED_VALUE"""),45531.66666666667)</f>
        <v>45531.66667</v>
      </c>
      <c r="E166" s="1">
        <f>IFERROR(__xludf.DUMMYFUNCTION("""COMPUTED_VALUE"""),144.57)</f>
        <v>144.57</v>
      </c>
      <c r="G166" s="2">
        <f>IFERROR(__xludf.DUMMYFUNCTION("""COMPUTED_VALUE"""),45531.66666666667)</f>
        <v>45531.66667</v>
      </c>
      <c r="H166" s="1">
        <f>IFERROR(__xludf.DUMMYFUNCTION("""COMPUTED_VALUE"""),141.63)</f>
        <v>141.63</v>
      </c>
      <c r="J166" s="2">
        <f>IFERROR(__xludf.DUMMYFUNCTION("""COMPUTED_VALUE"""),45531.66666666667)</f>
        <v>45531.66667</v>
      </c>
      <c r="K166" s="1">
        <f>IFERROR(__xludf.DUMMYFUNCTION("""COMPUTED_VALUE"""),143.46)</f>
        <v>143.46</v>
      </c>
      <c r="M166" s="2">
        <f>IFERROR(__xludf.DUMMYFUNCTION("""COMPUTED_VALUE"""),45531.66666666667)</f>
        <v>45531.66667</v>
      </c>
      <c r="N166" s="1">
        <f>IFERROR(__xludf.DUMMYFUNCTION("""COMPUTED_VALUE"""),5.1046744E7)</f>
        <v>51046744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IFERROR(__xludf.DUMMYFUNCTION("""COMPUTED_VALUE"""),143.26)</f>
        <v>143.26</v>
      </c>
      <c r="D167" s="2">
        <f>IFERROR(__xludf.DUMMYFUNCTION("""COMPUTED_VALUE"""),45532.66666666667)</f>
        <v>45532.66667</v>
      </c>
      <c r="E167" s="1">
        <f>IFERROR(__xludf.DUMMYFUNCTION("""COMPUTED_VALUE"""),143.68)</f>
        <v>143.68</v>
      </c>
      <c r="G167" s="2">
        <f>IFERROR(__xludf.DUMMYFUNCTION("""COMPUTED_VALUE"""),45532.66666666667)</f>
        <v>45532.66667</v>
      </c>
      <c r="H167" s="1">
        <f>IFERROR(__xludf.DUMMYFUNCTION("""COMPUTED_VALUE"""),140.55)</f>
        <v>140.55</v>
      </c>
      <c r="J167" s="2">
        <f>IFERROR(__xludf.DUMMYFUNCTION("""COMPUTED_VALUE"""),45532.66666666667)</f>
        <v>45532.66667</v>
      </c>
      <c r="K167" s="1">
        <f>IFERROR(__xludf.DUMMYFUNCTION("""COMPUTED_VALUE"""),141.77)</f>
        <v>141.77</v>
      </c>
      <c r="M167" s="2">
        <f>IFERROR(__xludf.DUMMYFUNCTION("""COMPUTED_VALUE"""),45532.66666666667)</f>
        <v>45532.66667</v>
      </c>
      <c r="N167" s="1">
        <f>IFERROR(__xludf.DUMMYFUNCTION("""COMPUTED_VALUE"""),4.9083201E7)</f>
        <v>49083201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IFERROR(__xludf.DUMMYFUNCTION("""COMPUTED_VALUE"""),142.91)</f>
        <v>142.91</v>
      </c>
      <c r="D168" s="2">
        <f>IFERROR(__xludf.DUMMYFUNCTION("""COMPUTED_VALUE"""),45533.66666666667)</f>
        <v>45533.66667</v>
      </c>
      <c r="E168" s="1">
        <f>IFERROR(__xludf.DUMMYFUNCTION("""COMPUTED_VALUE"""),146.1)</f>
        <v>146.1</v>
      </c>
      <c r="G168" s="2">
        <f>IFERROR(__xludf.DUMMYFUNCTION("""COMPUTED_VALUE"""),45533.66666666667)</f>
        <v>45533.66667</v>
      </c>
      <c r="H168" s="1">
        <f>IFERROR(__xludf.DUMMYFUNCTION("""COMPUTED_VALUE"""),142.91)</f>
        <v>142.91</v>
      </c>
      <c r="J168" s="2">
        <f>IFERROR(__xludf.DUMMYFUNCTION("""COMPUTED_VALUE"""),45533.66666666667)</f>
        <v>45533.66667</v>
      </c>
      <c r="K168" s="1">
        <f>IFERROR(__xludf.DUMMYFUNCTION("""COMPUTED_VALUE"""),144.68)</f>
        <v>144.68</v>
      </c>
      <c r="M168" s="2">
        <f>IFERROR(__xludf.DUMMYFUNCTION("""COMPUTED_VALUE"""),45533.66666666667)</f>
        <v>45533.66667</v>
      </c>
      <c r="N168" s="1">
        <f>IFERROR(__xludf.DUMMYFUNCTION("""COMPUTED_VALUE"""),5.1639707E7)</f>
        <v>51639707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IFERROR(__xludf.DUMMYFUNCTION("""COMPUTED_VALUE"""),145.91)</f>
        <v>145.91</v>
      </c>
      <c r="D169" s="2">
        <f>IFERROR(__xludf.DUMMYFUNCTION("""COMPUTED_VALUE"""),45534.66666666667)</f>
        <v>45534.66667</v>
      </c>
      <c r="E169" s="1">
        <f>IFERROR(__xludf.DUMMYFUNCTION("""COMPUTED_VALUE"""),148.25)</f>
        <v>148.25</v>
      </c>
      <c r="G169" s="2">
        <f>IFERROR(__xludf.DUMMYFUNCTION("""COMPUTED_VALUE"""),45534.66666666667)</f>
        <v>45534.66667</v>
      </c>
      <c r="H169" s="1">
        <f>IFERROR(__xludf.DUMMYFUNCTION("""COMPUTED_VALUE"""),145.63)</f>
        <v>145.63</v>
      </c>
      <c r="J169" s="2">
        <f>IFERROR(__xludf.DUMMYFUNCTION("""COMPUTED_VALUE"""),45534.66666666667)</f>
        <v>45534.66667</v>
      </c>
      <c r="K169" s="1">
        <f>IFERROR(__xludf.DUMMYFUNCTION("""COMPUTED_VALUE"""),147.33)</f>
        <v>147.33</v>
      </c>
      <c r="M169" s="2">
        <f>IFERROR(__xludf.DUMMYFUNCTION("""COMPUTED_VALUE"""),45534.66666666667)</f>
        <v>45534.66667</v>
      </c>
      <c r="N169" s="1">
        <f>IFERROR(__xludf.DUMMYFUNCTION("""COMPUTED_VALUE"""),5.4938836E7)</f>
        <v>54938836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IFERROR(__xludf.DUMMYFUNCTION("""COMPUTED_VALUE"""),147.02)</f>
        <v>147.02</v>
      </c>
      <c r="D170" s="2">
        <f>IFERROR(__xludf.DUMMYFUNCTION("""COMPUTED_VALUE"""),45538.66666666667)</f>
        <v>45538.66667</v>
      </c>
      <c r="E170" s="1">
        <f>IFERROR(__xludf.DUMMYFUNCTION("""COMPUTED_VALUE"""),149.02)</f>
        <v>149.02</v>
      </c>
      <c r="G170" s="2">
        <f>IFERROR(__xludf.DUMMYFUNCTION("""COMPUTED_VALUE"""),45538.66666666667)</f>
        <v>45538.66667</v>
      </c>
      <c r="H170" s="1">
        <f>IFERROR(__xludf.DUMMYFUNCTION("""COMPUTED_VALUE"""),146.87)</f>
        <v>146.87</v>
      </c>
      <c r="J170" s="2">
        <f>IFERROR(__xludf.DUMMYFUNCTION("""COMPUTED_VALUE"""),45538.66666666667)</f>
        <v>45538.66667</v>
      </c>
      <c r="K170" s="1">
        <f>IFERROR(__xludf.DUMMYFUNCTION("""COMPUTED_VALUE"""),147.72)</f>
        <v>147.72</v>
      </c>
      <c r="M170" s="2">
        <f>IFERROR(__xludf.DUMMYFUNCTION("""COMPUTED_VALUE"""),45538.66666666667)</f>
        <v>45538.66667</v>
      </c>
      <c r="N170" s="1">
        <f>IFERROR(__xludf.DUMMYFUNCTION("""COMPUTED_VALUE"""),5.5432027E7)</f>
        <v>55432027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IFERROR(__xludf.DUMMYFUNCTION("""COMPUTED_VALUE"""),147.33)</f>
        <v>147.33</v>
      </c>
      <c r="D171" s="2">
        <f>IFERROR(__xludf.DUMMYFUNCTION("""COMPUTED_VALUE"""),45539.66666666667)</f>
        <v>45539.66667</v>
      </c>
      <c r="E171" s="1">
        <f>IFERROR(__xludf.DUMMYFUNCTION("""COMPUTED_VALUE"""),149.56)</f>
        <v>149.56</v>
      </c>
      <c r="G171" s="2">
        <f>IFERROR(__xludf.DUMMYFUNCTION("""COMPUTED_VALUE"""),45539.66666666667)</f>
        <v>45539.66667</v>
      </c>
      <c r="H171" s="1">
        <f>IFERROR(__xludf.DUMMYFUNCTION("""COMPUTED_VALUE"""),146.92)</f>
        <v>146.92</v>
      </c>
      <c r="J171" s="2">
        <f>IFERROR(__xludf.DUMMYFUNCTION("""COMPUTED_VALUE"""),45539.66666666667)</f>
        <v>45539.66667</v>
      </c>
      <c r="K171" s="1">
        <f>IFERROR(__xludf.DUMMYFUNCTION("""COMPUTED_VALUE"""),147.9)</f>
        <v>147.9</v>
      </c>
      <c r="M171" s="2">
        <f>IFERROR(__xludf.DUMMYFUNCTION("""COMPUTED_VALUE"""),45539.66666666667)</f>
        <v>45539.66667</v>
      </c>
      <c r="N171" s="1">
        <f>IFERROR(__xludf.DUMMYFUNCTION("""COMPUTED_VALUE"""),4.5471713E7)</f>
        <v>45471713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IFERROR(__xludf.DUMMYFUNCTION("""COMPUTED_VALUE"""),149.67)</f>
        <v>149.67</v>
      </c>
      <c r="D172" s="2">
        <f>IFERROR(__xludf.DUMMYFUNCTION("""COMPUTED_VALUE"""),45540.66666666667)</f>
        <v>45540.66667</v>
      </c>
      <c r="E172" s="1">
        <f>IFERROR(__xludf.DUMMYFUNCTION("""COMPUTED_VALUE"""),153.9)</f>
        <v>153.9</v>
      </c>
      <c r="G172" s="2">
        <f>IFERROR(__xludf.DUMMYFUNCTION("""COMPUTED_VALUE"""),45540.66666666667)</f>
        <v>45540.66667</v>
      </c>
      <c r="H172" s="1">
        <f>IFERROR(__xludf.DUMMYFUNCTION("""COMPUTED_VALUE"""),149.01)</f>
        <v>149.01</v>
      </c>
      <c r="J172" s="2">
        <f>IFERROR(__xludf.DUMMYFUNCTION("""COMPUTED_VALUE"""),45540.66666666667)</f>
        <v>45540.66667</v>
      </c>
      <c r="K172" s="1">
        <f>IFERROR(__xludf.DUMMYFUNCTION("""COMPUTED_VALUE"""),149.26)</f>
        <v>149.26</v>
      </c>
      <c r="M172" s="2">
        <f>IFERROR(__xludf.DUMMYFUNCTION("""COMPUTED_VALUE"""),45540.66666666667)</f>
        <v>45540.66667</v>
      </c>
      <c r="N172" s="1">
        <f>IFERROR(__xludf.DUMMYFUNCTION("""COMPUTED_VALUE"""),8.3131558E7)</f>
        <v>83131558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IFERROR(__xludf.DUMMYFUNCTION("""COMPUTED_VALUE"""),149.1)</f>
        <v>149.1</v>
      </c>
      <c r="D173" s="2">
        <f>IFERROR(__xludf.DUMMYFUNCTION("""COMPUTED_VALUE"""),45541.66666666667)</f>
        <v>45541.66667</v>
      </c>
      <c r="E173" s="1">
        <f>IFERROR(__xludf.DUMMYFUNCTION("""COMPUTED_VALUE"""),152.21)</f>
        <v>152.21</v>
      </c>
      <c r="G173" s="2">
        <f>IFERROR(__xludf.DUMMYFUNCTION("""COMPUTED_VALUE"""),45541.66666666667)</f>
        <v>45541.66667</v>
      </c>
      <c r="H173" s="1">
        <f>IFERROR(__xludf.DUMMYFUNCTION("""COMPUTED_VALUE"""),147.36)</f>
        <v>147.36</v>
      </c>
      <c r="J173" s="2">
        <f>IFERROR(__xludf.DUMMYFUNCTION("""COMPUTED_VALUE"""),45541.66666666667)</f>
        <v>45541.66667</v>
      </c>
      <c r="K173" s="1">
        <f>IFERROR(__xludf.DUMMYFUNCTION("""COMPUTED_VALUE"""),149.43)</f>
        <v>149.43</v>
      </c>
      <c r="M173" s="2">
        <f>IFERROR(__xludf.DUMMYFUNCTION("""COMPUTED_VALUE"""),45541.66666666667)</f>
        <v>45541.66667</v>
      </c>
      <c r="N173" s="1">
        <f>IFERROR(__xludf.DUMMYFUNCTION("""COMPUTED_VALUE"""),5.9456986E7)</f>
        <v>59456986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IFERROR(__xludf.DUMMYFUNCTION("""COMPUTED_VALUE"""),151.25)</f>
        <v>151.25</v>
      </c>
      <c r="D174" s="2">
        <f>IFERROR(__xludf.DUMMYFUNCTION("""COMPUTED_VALUE"""),45544.66666666667)</f>
        <v>45544.66667</v>
      </c>
      <c r="E174" s="1">
        <f>IFERROR(__xludf.DUMMYFUNCTION("""COMPUTED_VALUE"""),155.42)</f>
        <v>155.42</v>
      </c>
      <c r="G174" s="2">
        <f>IFERROR(__xludf.DUMMYFUNCTION("""COMPUTED_VALUE"""),45544.66666666667)</f>
        <v>45544.66667</v>
      </c>
      <c r="H174" s="1">
        <f>IFERROR(__xludf.DUMMYFUNCTION("""COMPUTED_VALUE"""),151.18)</f>
        <v>151.18</v>
      </c>
      <c r="J174" s="2">
        <f>IFERROR(__xludf.DUMMYFUNCTION("""COMPUTED_VALUE"""),45544.66666666667)</f>
        <v>45544.66667</v>
      </c>
      <c r="K174" s="1">
        <f>IFERROR(__xludf.DUMMYFUNCTION("""COMPUTED_VALUE"""),154.75)</f>
        <v>154.75</v>
      </c>
      <c r="M174" s="2">
        <f>IFERROR(__xludf.DUMMYFUNCTION("""COMPUTED_VALUE"""),45544.66666666667)</f>
        <v>45544.66667</v>
      </c>
      <c r="N174" s="1">
        <f>IFERROR(__xludf.DUMMYFUNCTION("""COMPUTED_VALUE"""),8.4905486E7)</f>
        <v>84905486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IFERROR(__xludf.DUMMYFUNCTION("""COMPUTED_VALUE"""),155.37)</f>
        <v>155.37</v>
      </c>
      <c r="D175" s="2">
        <f>IFERROR(__xludf.DUMMYFUNCTION("""COMPUTED_VALUE"""),45545.66666666667)</f>
        <v>45545.66667</v>
      </c>
      <c r="E175" s="1">
        <f>IFERROR(__xludf.DUMMYFUNCTION("""COMPUTED_VALUE"""),155.37)</f>
        <v>155.37</v>
      </c>
      <c r="G175" s="2">
        <f>IFERROR(__xludf.DUMMYFUNCTION("""COMPUTED_VALUE"""),45545.66666666667)</f>
        <v>45545.66667</v>
      </c>
      <c r="H175" s="1">
        <f>IFERROR(__xludf.DUMMYFUNCTION("""COMPUTED_VALUE"""),150.23)</f>
        <v>150.23</v>
      </c>
      <c r="J175" s="2">
        <f>IFERROR(__xludf.DUMMYFUNCTION("""COMPUTED_VALUE"""),45545.66666666667)</f>
        <v>45545.66667</v>
      </c>
      <c r="K175" s="1">
        <f>IFERROR(__xludf.DUMMYFUNCTION("""COMPUTED_VALUE"""),153.4)</f>
        <v>153.4</v>
      </c>
      <c r="M175" s="2">
        <f>IFERROR(__xludf.DUMMYFUNCTION("""COMPUTED_VALUE"""),45545.66666666667)</f>
        <v>45545.66667</v>
      </c>
      <c r="N175" s="1">
        <f>IFERROR(__xludf.DUMMYFUNCTION("""COMPUTED_VALUE"""),5.8374467E7)</f>
        <v>58374467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IFERROR(__xludf.DUMMYFUNCTION("""COMPUTED_VALUE"""),153.52)</f>
        <v>153.52</v>
      </c>
      <c r="D176" s="2">
        <f>IFERROR(__xludf.DUMMYFUNCTION("""COMPUTED_VALUE"""),45546.66666666667)</f>
        <v>45546.66667</v>
      </c>
      <c r="E176" s="1">
        <f>IFERROR(__xludf.DUMMYFUNCTION("""COMPUTED_VALUE"""),154.01)</f>
        <v>154.01</v>
      </c>
      <c r="G176" s="2">
        <f>IFERROR(__xludf.DUMMYFUNCTION("""COMPUTED_VALUE"""),45546.66666666667)</f>
        <v>45546.66667</v>
      </c>
      <c r="H176" s="1">
        <f>IFERROR(__xludf.DUMMYFUNCTION("""COMPUTED_VALUE"""),151.19)</f>
        <v>151.19</v>
      </c>
      <c r="J176" s="2">
        <f>IFERROR(__xludf.DUMMYFUNCTION("""COMPUTED_VALUE"""),45546.66666666667)</f>
        <v>45546.66667</v>
      </c>
      <c r="K176" s="1">
        <f>IFERROR(__xludf.DUMMYFUNCTION("""COMPUTED_VALUE"""),153.81)</f>
        <v>153.81</v>
      </c>
      <c r="M176" s="2">
        <f>IFERROR(__xludf.DUMMYFUNCTION("""COMPUTED_VALUE"""),45546.66666666667)</f>
        <v>45546.66667</v>
      </c>
      <c r="N176" s="1">
        <f>IFERROR(__xludf.DUMMYFUNCTION("""COMPUTED_VALUE"""),6.9744132E7)</f>
        <v>69744132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IFERROR(__xludf.DUMMYFUNCTION("""COMPUTED_VALUE"""),155.29)</f>
        <v>155.29</v>
      </c>
      <c r="D177" s="2">
        <f>IFERROR(__xludf.DUMMYFUNCTION("""COMPUTED_VALUE"""),45547.66666666667)</f>
        <v>45547.66667</v>
      </c>
      <c r="E177" s="1">
        <f>IFERROR(__xludf.DUMMYFUNCTION("""COMPUTED_VALUE"""),159.61)</f>
        <v>159.61</v>
      </c>
      <c r="G177" s="2">
        <f>IFERROR(__xludf.DUMMYFUNCTION("""COMPUTED_VALUE"""),45547.66666666667)</f>
        <v>45547.66667</v>
      </c>
      <c r="H177" s="1">
        <f>IFERROR(__xludf.DUMMYFUNCTION("""COMPUTED_VALUE"""),150.16)</f>
        <v>150.16</v>
      </c>
      <c r="J177" s="2">
        <f>IFERROR(__xludf.DUMMYFUNCTION("""COMPUTED_VALUE"""),45547.66666666667)</f>
        <v>45547.66667</v>
      </c>
      <c r="K177" s="1">
        <f>IFERROR(__xludf.DUMMYFUNCTION("""COMPUTED_VALUE"""),154.94)</f>
        <v>154.94</v>
      </c>
      <c r="M177" s="2">
        <f>IFERROR(__xludf.DUMMYFUNCTION("""COMPUTED_VALUE"""),45547.66666666667)</f>
        <v>45547.66667</v>
      </c>
      <c r="N177" s="1">
        <f>IFERROR(__xludf.DUMMYFUNCTION("""COMPUTED_VALUE"""),7.7814792E7)</f>
        <v>77814792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IFERROR(__xludf.DUMMYFUNCTION("""COMPUTED_VALUE"""),156.99)</f>
        <v>156.99</v>
      </c>
      <c r="D178" s="2">
        <f>IFERROR(__xludf.DUMMYFUNCTION("""COMPUTED_VALUE"""),45548.66666666667)</f>
        <v>45548.66667</v>
      </c>
      <c r="E178" s="1">
        <f>IFERROR(__xludf.DUMMYFUNCTION("""COMPUTED_VALUE"""),158.92)</f>
        <v>158.92</v>
      </c>
      <c r="G178" s="2">
        <f>IFERROR(__xludf.DUMMYFUNCTION("""COMPUTED_VALUE"""),45548.66666666667)</f>
        <v>45548.66667</v>
      </c>
      <c r="H178" s="1">
        <f>IFERROR(__xludf.DUMMYFUNCTION("""COMPUTED_VALUE"""),155.86)</f>
        <v>155.86</v>
      </c>
      <c r="J178" s="2">
        <f>IFERROR(__xludf.DUMMYFUNCTION("""COMPUTED_VALUE"""),45548.66666666667)</f>
        <v>45548.66667</v>
      </c>
      <c r="K178" s="1">
        <f>IFERROR(__xludf.DUMMYFUNCTION("""COMPUTED_VALUE"""),156.52)</f>
        <v>156.52</v>
      </c>
      <c r="M178" s="2">
        <f>IFERROR(__xludf.DUMMYFUNCTION("""COMPUTED_VALUE"""),45548.66666666667)</f>
        <v>45548.66667</v>
      </c>
      <c r="N178" s="1">
        <f>IFERROR(__xludf.DUMMYFUNCTION("""COMPUTED_VALUE"""),7.005492E7)</f>
        <v>70054920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IFERROR(__xludf.DUMMYFUNCTION("""COMPUTED_VALUE"""),156.48)</f>
        <v>156.48</v>
      </c>
      <c r="D179" s="2">
        <f>IFERROR(__xludf.DUMMYFUNCTION("""COMPUTED_VALUE"""),45551.66666666667)</f>
        <v>45551.66667</v>
      </c>
      <c r="E179" s="1">
        <f>IFERROR(__xludf.DUMMYFUNCTION("""COMPUTED_VALUE"""),158.38)</f>
        <v>158.38</v>
      </c>
      <c r="G179" s="2">
        <f>IFERROR(__xludf.DUMMYFUNCTION("""COMPUTED_VALUE"""),45551.66666666667)</f>
        <v>45551.66667</v>
      </c>
      <c r="H179" s="1">
        <f>IFERROR(__xludf.DUMMYFUNCTION("""COMPUTED_VALUE"""),156.43)</f>
        <v>156.43</v>
      </c>
      <c r="J179" s="2">
        <f>IFERROR(__xludf.DUMMYFUNCTION("""COMPUTED_VALUE"""),45551.66666666667)</f>
        <v>45551.66667</v>
      </c>
      <c r="K179" s="1">
        <f>IFERROR(__xludf.DUMMYFUNCTION("""COMPUTED_VALUE"""),157.28)</f>
        <v>157.28</v>
      </c>
      <c r="M179" s="2">
        <f>IFERROR(__xludf.DUMMYFUNCTION("""COMPUTED_VALUE"""),45551.66666666667)</f>
        <v>45551.66667</v>
      </c>
      <c r="N179" s="1">
        <f>IFERROR(__xludf.DUMMYFUNCTION("""COMPUTED_VALUE"""),5.3792488E7)</f>
        <v>53792488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IFERROR(__xludf.DUMMYFUNCTION("""COMPUTED_VALUE"""),158.98)</f>
        <v>158.98</v>
      </c>
      <c r="D180" s="2">
        <f>IFERROR(__xludf.DUMMYFUNCTION("""COMPUTED_VALUE"""),45552.66666666667)</f>
        <v>45552.66667</v>
      </c>
      <c r="E180" s="1">
        <f>IFERROR(__xludf.DUMMYFUNCTION("""COMPUTED_VALUE"""),162.92)</f>
        <v>162.92</v>
      </c>
      <c r="G180" s="2">
        <f>IFERROR(__xludf.DUMMYFUNCTION("""COMPUTED_VALUE"""),45552.66666666667)</f>
        <v>45552.66667</v>
      </c>
      <c r="H180" s="1">
        <f>IFERROR(__xludf.DUMMYFUNCTION("""COMPUTED_VALUE"""),158.98)</f>
        <v>158.98</v>
      </c>
      <c r="J180" s="2">
        <f>IFERROR(__xludf.DUMMYFUNCTION("""COMPUTED_VALUE"""),45552.66666666667)</f>
        <v>45552.66667</v>
      </c>
      <c r="K180" s="1">
        <f>IFERROR(__xludf.DUMMYFUNCTION("""COMPUTED_VALUE"""),160.15)</f>
        <v>160.15</v>
      </c>
      <c r="M180" s="2">
        <f>IFERROR(__xludf.DUMMYFUNCTION("""COMPUTED_VALUE"""),45552.66666666667)</f>
        <v>45552.66667</v>
      </c>
      <c r="N180" s="1">
        <f>IFERROR(__xludf.DUMMYFUNCTION("""COMPUTED_VALUE"""),6.9809638E7)</f>
        <v>69809638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IFERROR(__xludf.DUMMYFUNCTION("""COMPUTED_VALUE"""),160.53)</f>
        <v>160.53</v>
      </c>
      <c r="D181" s="2">
        <f>IFERROR(__xludf.DUMMYFUNCTION("""COMPUTED_VALUE"""),45553.66666666667)</f>
        <v>45553.66667</v>
      </c>
      <c r="E181" s="1">
        <f>IFERROR(__xludf.DUMMYFUNCTION("""COMPUTED_VALUE"""),164.04)</f>
        <v>164.04</v>
      </c>
      <c r="G181" s="2">
        <f>IFERROR(__xludf.DUMMYFUNCTION("""COMPUTED_VALUE"""),45553.66666666667)</f>
        <v>45553.66667</v>
      </c>
      <c r="H181" s="1">
        <f>IFERROR(__xludf.DUMMYFUNCTION("""COMPUTED_VALUE"""),159.55)</f>
        <v>159.55</v>
      </c>
      <c r="J181" s="2">
        <f>IFERROR(__xludf.DUMMYFUNCTION("""COMPUTED_VALUE"""),45553.66666666667)</f>
        <v>45553.66667</v>
      </c>
      <c r="K181" s="1">
        <f>IFERROR(__xludf.DUMMYFUNCTION("""COMPUTED_VALUE"""),160.69)</f>
        <v>160.69</v>
      </c>
      <c r="M181" s="2">
        <f>IFERROR(__xludf.DUMMYFUNCTION("""COMPUTED_VALUE"""),45553.66666666667)</f>
        <v>45553.66667</v>
      </c>
      <c r="N181" s="1">
        <f>IFERROR(__xludf.DUMMYFUNCTION("""COMPUTED_VALUE"""),7.0163422E7)</f>
        <v>70163422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IFERROR(__xludf.DUMMYFUNCTION("""COMPUTED_VALUE"""),163.82)</f>
        <v>163.82</v>
      </c>
      <c r="D182" s="2">
        <f>IFERROR(__xludf.DUMMYFUNCTION("""COMPUTED_VALUE"""),45554.66666666667)</f>
        <v>45554.66667</v>
      </c>
      <c r="E182" s="1">
        <f>IFERROR(__xludf.DUMMYFUNCTION("""COMPUTED_VALUE"""),163.96)</f>
        <v>163.96</v>
      </c>
      <c r="G182" s="2">
        <f>IFERROR(__xludf.DUMMYFUNCTION("""COMPUTED_VALUE"""),45554.66666666667)</f>
        <v>45554.66667</v>
      </c>
      <c r="H182" s="1">
        <f>IFERROR(__xludf.DUMMYFUNCTION("""COMPUTED_VALUE"""),160.15)</f>
        <v>160.15</v>
      </c>
      <c r="J182" s="2">
        <f>IFERROR(__xludf.DUMMYFUNCTION("""COMPUTED_VALUE"""),45554.66666666667)</f>
        <v>45554.66667</v>
      </c>
      <c r="K182" s="1">
        <f>IFERROR(__xludf.DUMMYFUNCTION("""COMPUTED_VALUE"""),160.81)</f>
        <v>160.81</v>
      </c>
      <c r="M182" s="2">
        <f>IFERROR(__xludf.DUMMYFUNCTION("""COMPUTED_VALUE"""),45554.66666666667)</f>
        <v>45554.66667</v>
      </c>
      <c r="N182" s="1">
        <f>IFERROR(__xludf.DUMMYFUNCTION("""COMPUTED_VALUE"""),6.089576E7)</f>
        <v>60895760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IFERROR(__xludf.DUMMYFUNCTION("""COMPUTED_VALUE"""),160.56)</f>
        <v>160.56</v>
      </c>
      <c r="D183" s="2">
        <f>IFERROR(__xludf.DUMMYFUNCTION("""COMPUTED_VALUE"""),45555.66666666667)</f>
        <v>45555.66667</v>
      </c>
      <c r="E183" s="1">
        <f>IFERROR(__xludf.DUMMYFUNCTION("""COMPUTED_VALUE"""),161.41)</f>
        <v>161.41</v>
      </c>
      <c r="G183" s="2">
        <f>IFERROR(__xludf.DUMMYFUNCTION("""COMPUTED_VALUE"""),45555.66666666667)</f>
        <v>45555.66667</v>
      </c>
      <c r="H183" s="1">
        <f>IFERROR(__xludf.DUMMYFUNCTION("""COMPUTED_VALUE"""),159.03)</f>
        <v>159.03</v>
      </c>
      <c r="J183" s="2">
        <f>IFERROR(__xludf.DUMMYFUNCTION("""COMPUTED_VALUE"""),45555.66666666667)</f>
        <v>45555.66667</v>
      </c>
      <c r="K183" s="1">
        <f>IFERROR(__xludf.DUMMYFUNCTION("""COMPUTED_VALUE"""),160.37)</f>
        <v>160.37</v>
      </c>
      <c r="M183" s="2">
        <f>IFERROR(__xludf.DUMMYFUNCTION("""COMPUTED_VALUE"""),45555.66666666667)</f>
        <v>45555.66667</v>
      </c>
      <c r="N183" s="1">
        <f>IFERROR(__xludf.DUMMYFUNCTION("""COMPUTED_VALUE"""),2.01442197E8)</f>
        <v>201442197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IFERROR(__xludf.DUMMYFUNCTION("""COMPUTED_VALUE"""),160.31)</f>
        <v>160.31</v>
      </c>
      <c r="D184" s="2">
        <f>IFERROR(__xludf.DUMMYFUNCTION("""COMPUTED_VALUE"""),45558.66666666667)</f>
        <v>45558.66667</v>
      </c>
      <c r="E184" s="1">
        <f>IFERROR(__xludf.DUMMYFUNCTION("""COMPUTED_VALUE"""),162.6)</f>
        <v>162.6</v>
      </c>
      <c r="G184" s="2">
        <f>IFERROR(__xludf.DUMMYFUNCTION("""COMPUTED_VALUE"""),45558.66666666667)</f>
        <v>45558.66667</v>
      </c>
      <c r="H184" s="1">
        <f>IFERROR(__xludf.DUMMYFUNCTION("""COMPUTED_VALUE"""),159.02)</f>
        <v>159.02</v>
      </c>
      <c r="J184" s="2">
        <f>IFERROR(__xludf.DUMMYFUNCTION("""COMPUTED_VALUE"""),45558.66666666667)</f>
        <v>45558.66667</v>
      </c>
      <c r="K184" s="1">
        <f>IFERROR(__xludf.DUMMYFUNCTION("""COMPUTED_VALUE"""),161.85)</f>
        <v>161.85</v>
      </c>
      <c r="M184" s="2">
        <f>IFERROR(__xludf.DUMMYFUNCTION("""COMPUTED_VALUE"""),45558.66666666667)</f>
        <v>45558.66667</v>
      </c>
      <c r="N184" s="1">
        <f>IFERROR(__xludf.DUMMYFUNCTION("""COMPUTED_VALUE"""),5.3561884E7)</f>
        <v>53561884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IFERROR(__xludf.DUMMYFUNCTION("""COMPUTED_VALUE"""),162.78)</f>
        <v>162.78</v>
      </c>
      <c r="D185" s="2">
        <f>IFERROR(__xludf.DUMMYFUNCTION("""COMPUTED_VALUE"""),45559.66666666667)</f>
        <v>45559.66667</v>
      </c>
      <c r="E185" s="1">
        <f>IFERROR(__xludf.DUMMYFUNCTION("""COMPUTED_VALUE"""),164.35)</f>
        <v>164.35</v>
      </c>
      <c r="G185" s="2">
        <f>IFERROR(__xludf.DUMMYFUNCTION("""COMPUTED_VALUE"""),45559.66666666667)</f>
        <v>45559.66667</v>
      </c>
      <c r="H185" s="1">
        <f>IFERROR(__xludf.DUMMYFUNCTION("""COMPUTED_VALUE"""),161.31)</f>
        <v>161.31</v>
      </c>
      <c r="J185" s="2">
        <f>IFERROR(__xludf.DUMMYFUNCTION("""COMPUTED_VALUE"""),45559.66666666667)</f>
        <v>45559.66667</v>
      </c>
      <c r="K185" s="1">
        <f>IFERROR(__xludf.DUMMYFUNCTION("""COMPUTED_VALUE"""),163.76)</f>
        <v>163.76</v>
      </c>
      <c r="M185" s="2">
        <f>IFERROR(__xludf.DUMMYFUNCTION("""COMPUTED_VALUE"""),45559.66666666667)</f>
        <v>45559.66667</v>
      </c>
      <c r="N185" s="1">
        <f>IFERROR(__xludf.DUMMYFUNCTION("""COMPUTED_VALUE"""),5.7623678E7)</f>
        <v>57623678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IFERROR(__xludf.DUMMYFUNCTION("""COMPUTED_VALUE"""),164.3)</f>
        <v>164.3</v>
      </c>
      <c r="D186" s="2">
        <f>IFERROR(__xludf.DUMMYFUNCTION("""COMPUTED_VALUE"""),45560.66666666667)</f>
        <v>45560.66667</v>
      </c>
      <c r="E186" s="1">
        <f>IFERROR(__xludf.DUMMYFUNCTION("""COMPUTED_VALUE"""),166.9)</f>
        <v>166.9</v>
      </c>
      <c r="G186" s="2">
        <f>IFERROR(__xludf.DUMMYFUNCTION("""COMPUTED_VALUE"""),45560.66666666667)</f>
        <v>45560.66667</v>
      </c>
      <c r="H186" s="1">
        <f>IFERROR(__xludf.DUMMYFUNCTION("""COMPUTED_VALUE"""),163.52)</f>
        <v>163.52</v>
      </c>
      <c r="J186" s="2">
        <f>IFERROR(__xludf.DUMMYFUNCTION("""COMPUTED_VALUE"""),45560.66666666667)</f>
        <v>45560.66667</v>
      </c>
      <c r="K186" s="1">
        <f>IFERROR(__xludf.DUMMYFUNCTION("""COMPUTED_VALUE"""),163.73)</f>
        <v>163.73</v>
      </c>
      <c r="M186" s="2">
        <f>IFERROR(__xludf.DUMMYFUNCTION("""COMPUTED_VALUE"""),45560.66666666667)</f>
        <v>45560.66667</v>
      </c>
      <c r="N186" s="1">
        <f>IFERROR(__xludf.DUMMYFUNCTION("""COMPUTED_VALUE"""),6.3807851E7)</f>
        <v>63807851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IFERROR(__xludf.DUMMYFUNCTION("""COMPUTED_VALUE"""),169.38)</f>
        <v>169.38</v>
      </c>
      <c r="D187" s="2">
        <f>IFERROR(__xludf.DUMMYFUNCTION("""COMPUTED_VALUE"""),45561.66666666667)</f>
        <v>45561.66667</v>
      </c>
      <c r="E187" s="1">
        <f>IFERROR(__xludf.DUMMYFUNCTION("""COMPUTED_VALUE"""),175.82)</f>
        <v>175.82</v>
      </c>
      <c r="G187" s="2">
        <f>IFERROR(__xludf.DUMMYFUNCTION("""COMPUTED_VALUE"""),45561.66666666667)</f>
        <v>45561.66667</v>
      </c>
      <c r="H187" s="1">
        <f>IFERROR(__xludf.DUMMYFUNCTION("""COMPUTED_VALUE"""),169.38)</f>
        <v>169.38</v>
      </c>
      <c r="J187" s="2">
        <f>IFERROR(__xludf.DUMMYFUNCTION("""COMPUTED_VALUE"""),45561.66666666667)</f>
        <v>45561.66667</v>
      </c>
      <c r="K187" s="1">
        <f>IFERROR(__xludf.DUMMYFUNCTION("""COMPUTED_VALUE"""),174.35)</f>
        <v>174.35</v>
      </c>
      <c r="M187" s="2">
        <f>IFERROR(__xludf.DUMMYFUNCTION("""COMPUTED_VALUE"""),45561.66666666667)</f>
        <v>45561.66667</v>
      </c>
      <c r="N187" s="1">
        <f>IFERROR(__xludf.DUMMYFUNCTION("""COMPUTED_VALUE"""),1.34127229E8)</f>
        <v>134127229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IFERROR(__xludf.DUMMYFUNCTION("""COMPUTED_VALUE"""),175.15)</f>
        <v>175.15</v>
      </c>
      <c r="D188" s="2">
        <f>IFERROR(__xludf.DUMMYFUNCTION("""COMPUTED_VALUE"""),45562.66666666667)</f>
        <v>45562.66667</v>
      </c>
      <c r="E188" s="1">
        <f>IFERROR(__xludf.DUMMYFUNCTION("""COMPUTED_VALUE"""),176.9)</f>
        <v>176.9</v>
      </c>
      <c r="G188" s="2">
        <f>IFERROR(__xludf.DUMMYFUNCTION("""COMPUTED_VALUE"""),45562.66666666667)</f>
        <v>45562.66667</v>
      </c>
      <c r="H188" s="1">
        <f>IFERROR(__xludf.DUMMYFUNCTION("""COMPUTED_VALUE"""),172.56)</f>
        <v>172.56</v>
      </c>
      <c r="J188" s="2">
        <f>IFERROR(__xludf.DUMMYFUNCTION("""COMPUTED_VALUE"""),45562.66666666667)</f>
        <v>45562.66667</v>
      </c>
      <c r="K188" s="1">
        <f>IFERROR(__xludf.DUMMYFUNCTION("""COMPUTED_VALUE"""),172.87)</f>
        <v>172.87</v>
      </c>
      <c r="M188" s="2">
        <f>IFERROR(__xludf.DUMMYFUNCTION("""COMPUTED_VALUE"""),45562.66666666667)</f>
        <v>45562.66667</v>
      </c>
      <c r="N188" s="1">
        <f>IFERROR(__xludf.DUMMYFUNCTION("""COMPUTED_VALUE"""),7.260485E7)</f>
        <v>72604850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IFERROR(__xludf.DUMMYFUNCTION("""COMPUTED_VALUE"""),172.41)</f>
        <v>172.41</v>
      </c>
      <c r="D189" s="2">
        <f>IFERROR(__xludf.DUMMYFUNCTION("""COMPUTED_VALUE"""),45565.66666666667)</f>
        <v>45565.66667</v>
      </c>
      <c r="E189" s="1">
        <f>IFERROR(__xludf.DUMMYFUNCTION("""COMPUTED_VALUE"""),173.3)</f>
        <v>173.3</v>
      </c>
      <c r="G189" s="2">
        <f>IFERROR(__xludf.DUMMYFUNCTION("""COMPUTED_VALUE"""),45565.66666666667)</f>
        <v>45565.66667</v>
      </c>
      <c r="H189" s="1">
        <f>IFERROR(__xludf.DUMMYFUNCTION("""COMPUTED_VALUE"""),169.68)</f>
        <v>169.68</v>
      </c>
      <c r="J189" s="2">
        <f>IFERROR(__xludf.DUMMYFUNCTION("""COMPUTED_VALUE"""),45565.66666666667)</f>
        <v>45565.66667</v>
      </c>
      <c r="K189" s="1">
        <f>IFERROR(__xludf.DUMMYFUNCTION("""COMPUTED_VALUE"""),170.86)</f>
        <v>170.86</v>
      </c>
      <c r="M189" s="2">
        <f>IFERROR(__xludf.DUMMYFUNCTION("""COMPUTED_VALUE"""),45565.66666666667)</f>
        <v>45565.66667</v>
      </c>
      <c r="N189" s="1">
        <f>IFERROR(__xludf.DUMMYFUNCTION("""COMPUTED_VALUE"""),5.8117788E7)</f>
        <v>58117788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IFERROR(__xludf.DUMMYFUNCTION("""COMPUTED_VALUE"""),170.67)</f>
        <v>170.67</v>
      </c>
      <c r="D190" s="2">
        <f>IFERROR(__xludf.DUMMYFUNCTION("""COMPUTED_VALUE"""),45566.66666666667)</f>
        <v>45566.66667</v>
      </c>
      <c r="E190" s="1">
        <f>IFERROR(__xludf.DUMMYFUNCTION("""COMPUTED_VALUE"""),171.01)</f>
        <v>171.01</v>
      </c>
      <c r="G190" s="2">
        <f>IFERROR(__xludf.DUMMYFUNCTION("""COMPUTED_VALUE"""),45566.66666666667)</f>
        <v>45566.66667</v>
      </c>
      <c r="H190" s="1">
        <f>IFERROR(__xludf.DUMMYFUNCTION("""COMPUTED_VALUE"""),165.52)</f>
        <v>165.52</v>
      </c>
      <c r="J190" s="2">
        <f>IFERROR(__xludf.DUMMYFUNCTION("""COMPUTED_VALUE"""),45566.66666666667)</f>
        <v>45566.66667</v>
      </c>
      <c r="K190" s="1">
        <f>IFERROR(__xludf.DUMMYFUNCTION("""COMPUTED_VALUE"""),168.78)</f>
        <v>168.78</v>
      </c>
      <c r="M190" s="2">
        <f>IFERROR(__xludf.DUMMYFUNCTION("""COMPUTED_VALUE"""),45566.66666666667)</f>
        <v>45566.66667</v>
      </c>
      <c r="N190" s="1">
        <f>IFERROR(__xludf.DUMMYFUNCTION("""COMPUTED_VALUE"""),8.4556113E7)</f>
        <v>84556113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IFERROR(__xludf.DUMMYFUNCTION("""COMPUTED_VALUE"""),167.5)</f>
        <v>167.5</v>
      </c>
      <c r="D191" s="2">
        <f>IFERROR(__xludf.DUMMYFUNCTION("""COMPUTED_VALUE"""),45567.66666666667)</f>
        <v>45567.66667</v>
      </c>
      <c r="E191" s="1">
        <f>IFERROR(__xludf.DUMMYFUNCTION("""COMPUTED_VALUE"""),167.62)</f>
        <v>167.62</v>
      </c>
      <c r="G191" s="2">
        <f>IFERROR(__xludf.DUMMYFUNCTION("""COMPUTED_VALUE"""),45567.66666666667)</f>
        <v>45567.66667</v>
      </c>
      <c r="H191" s="1">
        <f>IFERROR(__xludf.DUMMYFUNCTION("""COMPUTED_VALUE"""),164.95)</f>
        <v>164.95</v>
      </c>
      <c r="J191" s="2">
        <f>IFERROR(__xludf.DUMMYFUNCTION("""COMPUTED_VALUE"""),45567.66666666667)</f>
        <v>45567.66667</v>
      </c>
      <c r="K191" s="1">
        <f>IFERROR(__xludf.DUMMYFUNCTION("""COMPUTED_VALUE"""),166.85)</f>
        <v>166.85</v>
      </c>
      <c r="M191" s="2">
        <f>IFERROR(__xludf.DUMMYFUNCTION("""COMPUTED_VALUE"""),45567.66666666667)</f>
        <v>45567.66667</v>
      </c>
      <c r="N191" s="1">
        <f>IFERROR(__xludf.DUMMYFUNCTION("""COMPUTED_VALUE"""),1.21448855E8)</f>
        <v>121448855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IFERROR(__xludf.DUMMYFUNCTION("""COMPUTED_VALUE"""),167.11)</f>
        <v>167.11</v>
      </c>
      <c r="D192" s="2">
        <f>IFERROR(__xludf.DUMMYFUNCTION("""COMPUTED_VALUE"""),45568.66666666667)</f>
        <v>45568.66667</v>
      </c>
      <c r="E192" s="1">
        <f>IFERROR(__xludf.DUMMYFUNCTION("""COMPUTED_VALUE"""),168.46)</f>
        <v>168.46</v>
      </c>
      <c r="G192" s="2">
        <f>IFERROR(__xludf.DUMMYFUNCTION("""COMPUTED_VALUE"""),45568.66666666667)</f>
        <v>45568.66667</v>
      </c>
      <c r="H192" s="1">
        <f>IFERROR(__xludf.DUMMYFUNCTION("""COMPUTED_VALUE"""),164.24)</f>
        <v>164.24</v>
      </c>
      <c r="J192" s="2">
        <f>IFERROR(__xludf.DUMMYFUNCTION("""COMPUTED_VALUE"""),45568.66666666667)</f>
        <v>45568.66667</v>
      </c>
      <c r="K192" s="1">
        <f>IFERROR(__xludf.DUMMYFUNCTION("""COMPUTED_VALUE"""),165.95)</f>
        <v>165.95</v>
      </c>
      <c r="M192" s="2">
        <f>IFERROR(__xludf.DUMMYFUNCTION("""COMPUTED_VALUE"""),45568.66666666667)</f>
        <v>45568.66667</v>
      </c>
      <c r="N192" s="1">
        <f>IFERROR(__xludf.DUMMYFUNCTION("""COMPUTED_VALUE"""),8.1849576E7)</f>
        <v>81849576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IFERROR(__xludf.DUMMYFUNCTION("""COMPUTED_VALUE"""),171.95)</f>
        <v>171.95</v>
      </c>
      <c r="D193" s="2">
        <f>IFERROR(__xludf.DUMMYFUNCTION("""COMPUTED_VALUE"""),45569.66666666667)</f>
        <v>45569.66667</v>
      </c>
      <c r="E193" s="1">
        <f>IFERROR(__xludf.DUMMYFUNCTION("""COMPUTED_VALUE"""),175.06)</f>
        <v>175.06</v>
      </c>
      <c r="G193" s="2">
        <f>IFERROR(__xludf.DUMMYFUNCTION("""COMPUTED_VALUE"""),45569.66666666667)</f>
        <v>45569.66667</v>
      </c>
      <c r="H193" s="1">
        <f>IFERROR(__xludf.DUMMYFUNCTION("""COMPUTED_VALUE"""),169.83)</f>
        <v>169.83</v>
      </c>
      <c r="J193" s="2">
        <f>IFERROR(__xludf.DUMMYFUNCTION("""COMPUTED_VALUE"""),45569.66666666667)</f>
        <v>45569.66667</v>
      </c>
      <c r="K193" s="1">
        <f>IFERROR(__xludf.DUMMYFUNCTION("""COMPUTED_VALUE"""),172.78)</f>
        <v>172.78</v>
      </c>
      <c r="M193" s="2">
        <f>IFERROR(__xludf.DUMMYFUNCTION("""COMPUTED_VALUE"""),45569.66666666667)</f>
        <v>45569.66667</v>
      </c>
      <c r="N193" s="1">
        <f>IFERROR(__xludf.DUMMYFUNCTION("""COMPUTED_VALUE"""),1.04581024E8)</f>
        <v>104581024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IFERROR(__xludf.DUMMYFUNCTION("""COMPUTED_VALUE"""),172.51)</f>
        <v>172.51</v>
      </c>
      <c r="D194" s="2">
        <f>IFERROR(__xludf.DUMMYFUNCTION("""COMPUTED_VALUE"""),45572.66666666667)</f>
        <v>45572.66667</v>
      </c>
      <c r="E194" s="1">
        <f>IFERROR(__xludf.DUMMYFUNCTION("""COMPUTED_VALUE"""),174.11)</f>
        <v>174.11</v>
      </c>
      <c r="G194" s="2">
        <f>IFERROR(__xludf.DUMMYFUNCTION("""COMPUTED_VALUE"""),45572.66666666667)</f>
        <v>45572.66667</v>
      </c>
      <c r="H194" s="1">
        <f>IFERROR(__xludf.DUMMYFUNCTION("""COMPUTED_VALUE"""),171.09)</f>
        <v>171.09</v>
      </c>
      <c r="J194" s="2">
        <f>IFERROR(__xludf.DUMMYFUNCTION("""COMPUTED_VALUE"""),45572.66666666667)</f>
        <v>45572.66667</v>
      </c>
      <c r="K194" s="1">
        <f>IFERROR(__xludf.DUMMYFUNCTION("""COMPUTED_VALUE"""),172.81)</f>
        <v>172.81</v>
      </c>
      <c r="M194" s="2">
        <f>IFERROR(__xludf.DUMMYFUNCTION("""COMPUTED_VALUE"""),45572.66666666667)</f>
        <v>45572.66667</v>
      </c>
      <c r="N194" s="1">
        <f>IFERROR(__xludf.DUMMYFUNCTION("""COMPUTED_VALUE"""),6.2730651E7)</f>
        <v>62730651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IFERROR(__xludf.DUMMYFUNCTION("""COMPUTED_VALUE"""),174.49)</f>
        <v>174.49</v>
      </c>
      <c r="D195" s="2">
        <f>IFERROR(__xludf.DUMMYFUNCTION("""COMPUTED_VALUE"""),45573.66666666667)</f>
        <v>45573.66667</v>
      </c>
      <c r="E195" s="1">
        <f>IFERROR(__xludf.DUMMYFUNCTION("""COMPUTED_VALUE"""),177.54)</f>
        <v>177.54</v>
      </c>
      <c r="G195" s="2">
        <f>IFERROR(__xludf.DUMMYFUNCTION("""COMPUTED_VALUE"""),45573.66666666667)</f>
        <v>45573.66667</v>
      </c>
      <c r="H195" s="1">
        <f>IFERROR(__xludf.DUMMYFUNCTION("""COMPUTED_VALUE"""),174.48)</f>
        <v>174.48</v>
      </c>
      <c r="J195" s="2">
        <f>IFERROR(__xludf.DUMMYFUNCTION("""COMPUTED_VALUE"""),45573.66666666667)</f>
        <v>45573.66667</v>
      </c>
      <c r="K195" s="1">
        <f>IFERROR(__xludf.DUMMYFUNCTION("""COMPUTED_VALUE"""),174.7)</f>
        <v>174.7</v>
      </c>
      <c r="M195" s="2">
        <f>IFERROR(__xludf.DUMMYFUNCTION("""COMPUTED_VALUE"""),45573.66666666667)</f>
        <v>45573.66667</v>
      </c>
      <c r="N195" s="1">
        <f>IFERROR(__xludf.DUMMYFUNCTION("""COMPUTED_VALUE"""),7.9437854E7)</f>
        <v>79437854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IFERROR(__xludf.DUMMYFUNCTION("""COMPUTED_VALUE"""),175.35)</f>
        <v>175.35</v>
      </c>
      <c r="D196" s="2">
        <f>IFERROR(__xludf.DUMMYFUNCTION("""COMPUTED_VALUE"""),45574.66666666667)</f>
        <v>45574.66667</v>
      </c>
      <c r="E196" s="1">
        <f>IFERROR(__xludf.DUMMYFUNCTION("""COMPUTED_VALUE"""),178.31)</f>
        <v>178.31</v>
      </c>
      <c r="G196" s="2">
        <f>IFERROR(__xludf.DUMMYFUNCTION("""COMPUTED_VALUE"""),45574.66666666667)</f>
        <v>45574.66667</v>
      </c>
      <c r="H196" s="1">
        <f>IFERROR(__xludf.DUMMYFUNCTION("""COMPUTED_VALUE"""),174.05)</f>
        <v>174.05</v>
      </c>
      <c r="J196" s="2">
        <f>IFERROR(__xludf.DUMMYFUNCTION("""COMPUTED_VALUE"""),45574.66666666667)</f>
        <v>45574.66667</v>
      </c>
      <c r="K196" s="1">
        <f>IFERROR(__xludf.DUMMYFUNCTION("""COMPUTED_VALUE"""),174.77)</f>
        <v>174.77</v>
      </c>
      <c r="M196" s="2">
        <f>IFERROR(__xludf.DUMMYFUNCTION("""COMPUTED_VALUE"""),45574.66666666667)</f>
        <v>45574.66667</v>
      </c>
      <c r="N196" s="1">
        <f>IFERROR(__xludf.DUMMYFUNCTION("""COMPUTED_VALUE"""),6.4856055E7)</f>
        <v>64856055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IFERROR(__xludf.DUMMYFUNCTION("""COMPUTED_VALUE"""),172.12)</f>
        <v>172.12</v>
      </c>
      <c r="D197" s="2">
        <f>IFERROR(__xludf.DUMMYFUNCTION("""COMPUTED_VALUE"""),45575.66666666667)</f>
        <v>45575.66667</v>
      </c>
      <c r="E197" s="1">
        <f>IFERROR(__xludf.DUMMYFUNCTION("""COMPUTED_VALUE"""),175.62)</f>
        <v>175.62</v>
      </c>
      <c r="G197" s="2">
        <f>IFERROR(__xludf.DUMMYFUNCTION("""COMPUTED_VALUE"""),45575.66666666667)</f>
        <v>45575.66667</v>
      </c>
      <c r="H197" s="1">
        <f>IFERROR(__xludf.DUMMYFUNCTION("""COMPUTED_VALUE"""),170.92)</f>
        <v>170.92</v>
      </c>
      <c r="J197" s="2">
        <f>IFERROR(__xludf.DUMMYFUNCTION("""COMPUTED_VALUE"""),45575.66666666667)</f>
        <v>45575.66667</v>
      </c>
      <c r="K197" s="1">
        <f>IFERROR(__xludf.DUMMYFUNCTION("""COMPUTED_VALUE"""),173.75)</f>
        <v>173.75</v>
      </c>
      <c r="M197" s="2">
        <f>IFERROR(__xludf.DUMMYFUNCTION("""COMPUTED_VALUE"""),45575.66666666667)</f>
        <v>45575.66667</v>
      </c>
      <c r="N197" s="1">
        <f>IFERROR(__xludf.DUMMYFUNCTION("""COMPUTED_VALUE"""),6.4233425E7)</f>
        <v>64233425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IFERROR(__xludf.DUMMYFUNCTION("""COMPUTED_VALUE"""),172.54)</f>
        <v>172.54</v>
      </c>
      <c r="D198" s="2">
        <f>IFERROR(__xludf.DUMMYFUNCTION("""COMPUTED_VALUE"""),45576.66666666667)</f>
        <v>45576.66667</v>
      </c>
      <c r="E198" s="1">
        <f>IFERROR(__xludf.DUMMYFUNCTION("""COMPUTED_VALUE"""),177.54)</f>
        <v>177.54</v>
      </c>
      <c r="G198" s="2">
        <f>IFERROR(__xludf.DUMMYFUNCTION("""COMPUTED_VALUE"""),45576.66666666667)</f>
        <v>45576.66667</v>
      </c>
      <c r="H198" s="1">
        <f>IFERROR(__xludf.DUMMYFUNCTION("""COMPUTED_VALUE"""),171.74)</f>
        <v>171.74</v>
      </c>
      <c r="J198" s="2">
        <f>IFERROR(__xludf.DUMMYFUNCTION("""COMPUTED_VALUE"""),45576.66666666667)</f>
        <v>45576.66667</v>
      </c>
      <c r="K198" s="1">
        <f>IFERROR(__xludf.DUMMYFUNCTION("""COMPUTED_VALUE"""),177.08)</f>
        <v>177.08</v>
      </c>
      <c r="M198" s="2">
        <f>IFERROR(__xludf.DUMMYFUNCTION("""COMPUTED_VALUE"""),45576.66666666667)</f>
        <v>45576.66667</v>
      </c>
      <c r="N198" s="1">
        <f>IFERROR(__xludf.DUMMYFUNCTION("""COMPUTED_VALUE"""),4.3028216E7)</f>
        <v>43028216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IFERROR(__xludf.DUMMYFUNCTION("""COMPUTED_VALUE"""),177.76)</f>
        <v>177.76</v>
      </c>
      <c r="D199" s="2">
        <f>IFERROR(__xludf.DUMMYFUNCTION("""COMPUTED_VALUE"""),45579.66666666667)</f>
        <v>45579.66667</v>
      </c>
      <c r="E199" s="1">
        <f>IFERROR(__xludf.DUMMYFUNCTION("""COMPUTED_VALUE"""),180.98)</f>
        <v>180.98</v>
      </c>
      <c r="G199" s="2">
        <f>IFERROR(__xludf.DUMMYFUNCTION("""COMPUTED_VALUE"""),45579.66666666667)</f>
        <v>45579.66667</v>
      </c>
      <c r="H199" s="1">
        <f>IFERROR(__xludf.DUMMYFUNCTION("""COMPUTED_VALUE"""),176.72)</f>
        <v>176.72</v>
      </c>
      <c r="J199" s="2">
        <f>IFERROR(__xludf.DUMMYFUNCTION("""COMPUTED_VALUE"""),45579.66666666667)</f>
        <v>45579.66667</v>
      </c>
      <c r="K199" s="1">
        <f>IFERROR(__xludf.DUMMYFUNCTION("""COMPUTED_VALUE"""),180.32)</f>
        <v>180.32</v>
      </c>
      <c r="M199" s="2">
        <f>IFERROR(__xludf.DUMMYFUNCTION("""COMPUTED_VALUE"""),45579.66666666667)</f>
        <v>45579.66667</v>
      </c>
      <c r="N199" s="1">
        <f>IFERROR(__xludf.DUMMYFUNCTION("""COMPUTED_VALUE"""),5.3538326E7)</f>
        <v>53538326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IFERROR(__xludf.DUMMYFUNCTION("""COMPUTED_VALUE"""),182.64)</f>
        <v>182.64</v>
      </c>
      <c r="D200" s="2">
        <f>IFERROR(__xludf.DUMMYFUNCTION("""COMPUTED_VALUE"""),45580.66666666667)</f>
        <v>45580.66667</v>
      </c>
      <c r="E200" s="1">
        <f>IFERROR(__xludf.DUMMYFUNCTION("""COMPUTED_VALUE"""),184.71)</f>
        <v>184.71</v>
      </c>
      <c r="G200" s="2">
        <f>IFERROR(__xludf.DUMMYFUNCTION("""COMPUTED_VALUE"""),45580.66666666667)</f>
        <v>45580.66667</v>
      </c>
      <c r="H200" s="1">
        <f>IFERROR(__xludf.DUMMYFUNCTION("""COMPUTED_VALUE"""),179.91)</f>
        <v>179.91</v>
      </c>
      <c r="J200" s="2">
        <f>IFERROR(__xludf.DUMMYFUNCTION("""COMPUTED_VALUE"""),45580.66666666667)</f>
        <v>45580.66667</v>
      </c>
      <c r="K200" s="1">
        <f>IFERROR(__xludf.DUMMYFUNCTION("""COMPUTED_VALUE"""),180.52)</f>
        <v>180.52</v>
      </c>
      <c r="M200" s="2">
        <f>IFERROR(__xludf.DUMMYFUNCTION("""COMPUTED_VALUE"""),45580.66666666667)</f>
        <v>45580.66667</v>
      </c>
      <c r="N200" s="1">
        <f>IFERROR(__xludf.DUMMYFUNCTION("""COMPUTED_VALUE"""),7.1074401E7)</f>
        <v>71074401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IFERROR(__xludf.DUMMYFUNCTION("""COMPUTED_VALUE"""),182.68)</f>
        <v>182.68</v>
      </c>
      <c r="D201" s="2">
        <f>IFERROR(__xludf.DUMMYFUNCTION("""COMPUTED_VALUE"""),45581.66666666667)</f>
        <v>45581.66667</v>
      </c>
      <c r="E201" s="1">
        <f>IFERROR(__xludf.DUMMYFUNCTION("""COMPUTED_VALUE"""),193.79)</f>
        <v>193.79</v>
      </c>
      <c r="G201" s="2">
        <f>IFERROR(__xludf.DUMMYFUNCTION("""COMPUTED_VALUE"""),45581.66666666667)</f>
        <v>45581.66667</v>
      </c>
      <c r="H201" s="1">
        <f>IFERROR(__xludf.DUMMYFUNCTION("""COMPUTED_VALUE"""),182.68)</f>
        <v>182.68</v>
      </c>
      <c r="J201" s="2">
        <f>IFERROR(__xludf.DUMMYFUNCTION("""COMPUTED_VALUE"""),45581.66666666667)</f>
        <v>45581.66667</v>
      </c>
      <c r="K201" s="1">
        <f>IFERROR(__xludf.DUMMYFUNCTION("""COMPUTED_VALUE"""),192.49)</f>
        <v>192.49</v>
      </c>
      <c r="M201" s="2">
        <f>IFERROR(__xludf.DUMMYFUNCTION("""COMPUTED_VALUE"""),45581.66666666667)</f>
        <v>45581.66667</v>
      </c>
      <c r="N201" s="1">
        <f>IFERROR(__xludf.DUMMYFUNCTION("""COMPUTED_VALUE"""),1.23194403E8)</f>
        <v>123194403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IFERROR(__xludf.DUMMYFUNCTION("""COMPUTED_VALUE"""),190.52)</f>
        <v>190.52</v>
      </c>
      <c r="D202" s="2">
        <f>IFERROR(__xludf.DUMMYFUNCTION("""COMPUTED_VALUE"""),45582.66666666667)</f>
        <v>45582.66667</v>
      </c>
      <c r="E202" s="1">
        <f>IFERROR(__xludf.DUMMYFUNCTION("""COMPUTED_VALUE"""),192.47)</f>
        <v>192.47</v>
      </c>
      <c r="G202" s="2">
        <f>IFERROR(__xludf.DUMMYFUNCTION("""COMPUTED_VALUE"""),45582.66666666667)</f>
        <v>45582.66667</v>
      </c>
      <c r="H202" s="1">
        <f>IFERROR(__xludf.DUMMYFUNCTION("""COMPUTED_VALUE"""),189.72)</f>
        <v>189.72</v>
      </c>
      <c r="J202" s="2">
        <f>IFERROR(__xludf.DUMMYFUNCTION("""COMPUTED_VALUE"""),45582.66666666667)</f>
        <v>45582.66667</v>
      </c>
      <c r="K202" s="1">
        <f>IFERROR(__xludf.DUMMYFUNCTION("""COMPUTED_VALUE"""),190.68)</f>
        <v>190.68</v>
      </c>
      <c r="M202" s="2">
        <f>IFERROR(__xludf.DUMMYFUNCTION("""COMPUTED_VALUE"""),45582.66666666667)</f>
        <v>45582.66667</v>
      </c>
      <c r="N202" s="1">
        <f>IFERROR(__xludf.DUMMYFUNCTION("""COMPUTED_VALUE"""),6.7758983E7)</f>
        <v>67758983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IFERROR(__xludf.DUMMYFUNCTION("""COMPUTED_VALUE"""),191.15)</f>
        <v>191.15</v>
      </c>
      <c r="D203" s="2">
        <f>IFERROR(__xludf.DUMMYFUNCTION("""COMPUTED_VALUE"""),45583.66666666667)</f>
        <v>45583.66667</v>
      </c>
      <c r="E203" s="1">
        <f>IFERROR(__xludf.DUMMYFUNCTION("""COMPUTED_VALUE"""),194.63)</f>
        <v>194.63</v>
      </c>
      <c r="G203" s="2">
        <f>IFERROR(__xludf.DUMMYFUNCTION("""COMPUTED_VALUE"""),45583.66666666667)</f>
        <v>45583.66667</v>
      </c>
      <c r="H203" s="1">
        <f>IFERROR(__xludf.DUMMYFUNCTION("""COMPUTED_VALUE"""),189.81)</f>
        <v>189.81</v>
      </c>
      <c r="J203" s="2">
        <f>IFERROR(__xludf.DUMMYFUNCTION("""COMPUTED_VALUE"""),45583.66666666667)</f>
        <v>45583.66667</v>
      </c>
      <c r="K203" s="1">
        <f>IFERROR(__xludf.DUMMYFUNCTION("""COMPUTED_VALUE"""),193.29)</f>
        <v>193.29</v>
      </c>
      <c r="M203" s="2">
        <f>IFERROR(__xludf.DUMMYFUNCTION("""COMPUTED_VALUE"""),45583.66666666667)</f>
        <v>45583.66667</v>
      </c>
      <c r="N203" s="1">
        <f>IFERROR(__xludf.DUMMYFUNCTION("""COMPUTED_VALUE"""),7.0994339E7)</f>
        <v>70994339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IFERROR(__xludf.DUMMYFUNCTION("""COMPUTED_VALUE"""),190.53)</f>
        <v>190.53</v>
      </c>
      <c r="D204" s="2">
        <f>IFERROR(__xludf.DUMMYFUNCTION("""COMPUTED_VALUE"""),45586.66666666667)</f>
        <v>45586.66667</v>
      </c>
      <c r="E204" s="1">
        <f>IFERROR(__xludf.DUMMYFUNCTION("""COMPUTED_VALUE"""),192.45)</f>
        <v>192.45</v>
      </c>
      <c r="G204" s="2">
        <f>IFERROR(__xludf.DUMMYFUNCTION("""COMPUTED_VALUE"""),45586.66666666667)</f>
        <v>45586.66667</v>
      </c>
      <c r="H204" s="1">
        <f>IFERROR(__xludf.DUMMYFUNCTION("""COMPUTED_VALUE"""),189.86)</f>
        <v>189.86</v>
      </c>
      <c r="J204" s="2">
        <f>IFERROR(__xludf.DUMMYFUNCTION("""COMPUTED_VALUE"""),45586.66666666667)</f>
        <v>45586.66667</v>
      </c>
      <c r="K204" s="1">
        <f>IFERROR(__xludf.DUMMYFUNCTION("""COMPUTED_VALUE"""),191.64)</f>
        <v>191.64</v>
      </c>
      <c r="M204" s="2">
        <f>IFERROR(__xludf.DUMMYFUNCTION("""COMPUTED_VALUE"""),45586.66666666667)</f>
        <v>45586.66667</v>
      </c>
      <c r="N204" s="1">
        <f>IFERROR(__xludf.DUMMYFUNCTION("""COMPUTED_VALUE"""),6.3411627E7)</f>
        <v>63411627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IFERROR(__xludf.DUMMYFUNCTION("""COMPUTED_VALUE"""),191.47)</f>
        <v>191.47</v>
      </c>
      <c r="D205" s="2">
        <f>IFERROR(__xludf.DUMMYFUNCTION("""COMPUTED_VALUE"""),45587.66666666667)</f>
        <v>45587.66667</v>
      </c>
      <c r="E205" s="1">
        <f>IFERROR(__xludf.DUMMYFUNCTION("""COMPUTED_VALUE"""),192.94)</f>
        <v>192.94</v>
      </c>
      <c r="G205" s="2">
        <f>IFERROR(__xludf.DUMMYFUNCTION("""COMPUTED_VALUE"""),45587.66666666667)</f>
        <v>45587.66667</v>
      </c>
      <c r="H205" s="1">
        <f>IFERROR(__xludf.DUMMYFUNCTION("""COMPUTED_VALUE"""),188.79)</f>
        <v>188.79</v>
      </c>
      <c r="J205" s="2">
        <f>IFERROR(__xludf.DUMMYFUNCTION("""COMPUTED_VALUE"""),45587.66666666667)</f>
        <v>45587.66667</v>
      </c>
      <c r="K205" s="1">
        <f>IFERROR(__xludf.DUMMYFUNCTION("""COMPUTED_VALUE"""),192.22)</f>
        <v>192.22</v>
      </c>
      <c r="M205" s="2">
        <f>IFERROR(__xludf.DUMMYFUNCTION("""COMPUTED_VALUE"""),45587.66666666667)</f>
        <v>45587.66667</v>
      </c>
      <c r="N205" s="1">
        <f>IFERROR(__xludf.DUMMYFUNCTION("""COMPUTED_VALUE"""),7.2103417E7)</f>
        <v>72103417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IFERROR(__xludf.DUMMYFUNCTION("""COMPUTED_VALUE"""),191.44)</f>
        <v>191.44</v>
      </c>
      <c r="D206" s="2">
        <f>IFERROR(__xludf.DUMMYFUNCTION("""COMPUTED_VALUE"""),45588.66666666667)</f>
        <v>45588.66667</v>
      </c>
      <c r="E206" s="1">
        <f>IFERROR(__xludf.DUMMYFUNCTION("""COMPUTED_VALUE"""),192.66)</f>
        <v>192.66</v>
      </c>
      <c r="G206" s="2">
        <f>IFERROR(__xludf.DUMMYFUNCTION("""COMPUTED_VALUE"""),45588.66666666667)</f>
        <v>45588.66667</v>
      </c>
      <c r="H206" s="1">
        <f>IFERROR(__xludf.DUMMYFUNCTION("""COMPUTED_VALUE"""),189.49)</f>
        <v>189.49</v>
      </c>
      <c r="J206" s="2">
        <f>IFERROR(__xludf.DUMMYFUNCTION("""COMPUTED_VALUE"""),45588.66666666667)</f>
        <v>45588.66667</v>
      </c>
      <c r="K206" s="1">
        <f>IFERROR(__xludf.DUMMYFUNCTION("""COMPUTED_VALUE"""),191.46)</f>
        <v>191.46</v>
      </c>
      <c r="M206" s="2">
        <f>IFERROR(__xludf.DUMMYFUNCTION("""COMPUTED_VALUE"""),45588.66666666667)</f>
        <v>45588.66667</v>
      </c>
      <c r="N206" s="1">
        <f>IFERROR(__xludf.DUMMYFUNCTION("""COMPUTED_VALUE"""),6.9010271E7)</f>
        <v>69010271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IFERROR(__xludf.DUMMYFUNCTION("""COMPUTED_VALUE"""),193.57)</f>
        <v>193.57</v>
      </c>
      <c r="D207" s="2">
        <f>IFERROR(__xludf.DUMMYFUNCTION("""COMPUTED_VALUE"""),45589.66666666667)</f>
        <v>45589.66667</v>
      </c>
      <c r="E207" s="1">
        <f>IFERROR(__xludf.DUMMYFUNCTION("""COMPUTED_VALUE"""),195.04)</f>
        <v>195.04</v>
      </c>
      <c r="G207" s="2">
        <f>IFERROR(__xludf.DUMMYFUNCTION("""COMPUTED_VALUE"""),45589.66666666667)</f>
        <v>45589.66667</v>
      </c>
      <c r="H207" s="1">
        <f>IFERROR(__xludf.DUMMYFUNCTION("""COMPUTED_VALUE"""),187.02)</f>
        <v>187.02</v>
      </c>
      <c r="J207" s="2">
        <f>IFERROR(__xludf.DUMMYFUNCTION("""COMPUTED_VALUE"""),45589.66666666667)</f>
        <v>45589.66667</v>
      </c>
      <c r="K207" s="1">
        <f>IFERROR(__xludf.DUMMYFUNCTION("""COMPUTED_VALUE"""),189.95)</f>
        <v>189.95</v>
      </c>
      <c r="M207" s="2">
        <f>IFERROR(__xludf.DUMMYFUNCTION("""COMPUTED_VALUE"""),45589.66666666667)</f>
        <v>45589.66667</v>
      </c>
      <c r="N207" s="1">
        <f>IFERROR(__xludf.DUMMYFUNCTION("""COMPUTED_VALUE"""),1.12035416E8)</f>
        <v>112035416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IFERROR(__xludf.DUMMYFUNCTION("""COMPUTED_VALUE"""),190.61)</f>
        <v>190.61</v>
      </c>
      <c r="D208" s="2">
        <f>IFERROR(__xludf.DUMMYFUNCTION("""COMPUTED_VALUE"""),45590.66666666667)</f>
        <v>45590.66667</v>
      </c>
      <c r="E208" s="1">
        <f>IFERROR(__xludf.DUMMYFUNCTION("""COMPUTED_VALUE"""),192.27)</f>
        <v>192.27</v>
      </c>
      <c r="G208" s="2">
        <f>IFERROR(__xludf.DUMMYFUNCTION("""COMPUTED_VALUE"""),45590.66666666667)</f>
        <v>45590.66667</v>
      </c>
      <c r="H208" s="1">
        <f>IFERROR(__xludf.DUMMYFUNCTION("""COMPUTED_VALUE"""),188.23)</f>
        <v>188.23</v>
      </c>
      <c r="J208" s="2">
        <f>IFERROR(__xludf.DUMMYFUNCTION("""COMPUTED_VALUE"""),45590.66666666667)</f>
        <v>45590.66667</v>
      </c>
      <c r="K208" s="1">
        <f>IFERROR(__xludf.DUMMYFUNCTION("""COMPUTED_VALUE"""),189.39)</f>
        <v>189.39</v>
      </c>
      <c r="M208" s="2">
        <f>IFERROR(__xludf.DUMMYFUNCTION("""COMPUTED_VALUE"""),45590.66666666667)</f>
        <v>45590.66667</v>
      </c>
      <c r="N208" s="1">
        <f>IFERROR(__xludf.DUMMYFUNCTION("""COMPUTED_VALUE"""),1.49723511E8)</f>
        <v>149723511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IFERROR(__xludf.DUMMYFUNCTION("""COMPUTED_VALUE"""),194.31)</f>
        <v>194.31</v>
      </c>
      <c r="D209" s="2">
        <f>IFERROR(__xludf.DUMMYFUNCTION("""COMPUTED_VALUE"""),45593.66666666667)</f>
        <v>45593.66667</v>
      </c>
      <c r="E209" s="1">
        <f>IFERROR(__xludf.DUMMYFUNCTION("""COMPUTED_VALUE"""),196.89)</f>
        <v>196.89</v>
      </c>
      <c r="G209" s="2">
        <f>IFERROR(__xludf.DUMMYFUNCTION("""COMPUTED_VALUE"""),45593.66666666667)</f>
        <v>45593.66667</v>
      </c>
      <c r="H209" s="1">
        <f>IFERROR(__xludf.DUMMYFUNCTION("""COMPUTED_VALUE"""),194.12)</f>
        <v>194.12</v>
      </c>
      <c r="J209" s="2">
        <f>IFERROR(__xludf.DUMMYFUNCTION("""COMPUTED_VALUE"""),45593.66666666667)</f>
        <v>45593.66667</v>
      </c>
      <c r="K209" s="1">
        <f>IFERROR(__xludf.DUMMYFUNCTION("""COMPUTED_VALUE"""),194.14)</f>
        <v>194.14</v>
      </c>
      <c r="M209" s="2">
        <f>IFERROR(__xludf.DUMMYFUNCTION("""COMPUTED_VALUE"""),45593.66666666667)</f>
        <v>45593.66667</v>
      </c>
      <c r="N209" s="1">
        <f>IFERROR(__xludf.DUMMYFUNCTION("""COMPUTED_VALUE"""),9.071682E7)</f>
        <v>90716820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IFERROR(__xludf.DUMMYFUNCTION("""COMPUTED_VALUE"""),192.01)</f>
        <v>192.01</v>
      </c>
      <c r="D210" s="2">
        <f>IFERROR(__xludf.DUMMYFUNCTION("""COMPUTED_VALUE"""),45594.66666666667)</f>
        <v>45594.66667</v>
      </c>
      <c r="E210" s="1">
        <f>IFERROR(__xludf.DUMMYFUNCTION("""COMPUTED_VALUE"""),198.35)</f>
        <v>198.35</v>
      </c>
      <c r="G210" s="2">
        <f>IFERROR(__xludf.DUMMYFUNCTION("""COMPUTED_VALUE"""),45594.66666666667)</f>
        <v>45594.66667</v>
      </c>
      <c r="H210" s="1">
        <f>IFERROR(__xludf.DUMMYFUNCTION("""COMPUTED_VALUE"""),191.53)</f>
        <v>191.53</v>
      </c>
      <c r="J210" s="2">
        <f>IFERROR(__xludf.DUMMYFUNCTION("""COMPUTED_VALUE"""),45594.66666666667)</f>
        <v>45594.66667</v>
      </c>
      <c r="K210" s="1">
        <f>IFERROR(__xludf.DUMMYFUNCTION("""COMPUTED_VALUE"""),198.12)</f>
        <v>198.12</v>
      </c>
      <c r="M210" s="2">
        <f>IFERROR(__xludf.DUMMYFUNCTION("""COMPUTED_VALUE"""),45594.66666666667)</f>
        <v>45594.66667</v>
      </c>
      <c r="N210" s="1">
        <f>IFERROR(__xludf.DUMMYFUNCTION("""COMPUTED_VALUE"""),7.9913433E7)</f>
        <v>79913433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IFERROR(__xludf.DUMMYFUNCTION("""COMPUTED_VALUE"""),197.67)</f>
        <v>197.67</v>
      </c>
      <c r="D211" s="2">
        <f>IFERROR(__xludf.DUMMYFUNCTION("""COMPUTED_VALUE"""),45595.66666666667)</f>
        <v>45595.66667</v>
      </c>
      <c r="E211" s="1">
        <f>IFERROR(__xludf.DUMMYFUNCTION("""COMPUTED_VALUE"""),203.65)</f>
        <v>203.65</v>
      </c>
      <c r="G211" s="2">
        <f>IFERROR(__xludf.DUMMYFUNCTION("""COMPUTED_VALUE"""),45595.66666666667)</f>
        <v>45595.66667</v>
      </c>
      <c r="H211" s="1">
        <f>IFERROR(__xludf.DUMMYFUNCTION("""COMPUTED_VALUE"""),197.67)</f>
        <v>197.67</v>
      </c>
      <c r="J211" s="2">
        <f>IFERROR(__xludf.DUMMYFUNCTION("""COMPUTED_VALUE"""),45595.66666666667)</f>
        <v>45595.66667</v>
      </c>
      <c r="K211" s="1">
        <f>IFERROR(__xludf.DUMMYFUNCTION("""COMPUTED_VALUE"""),202.65)</f>
        <v>202.65</v>
      </c>
      <c r="M211" s="2">
        <f>IFERROR(__xludf.DUMMYFUNCTION("""COMPUTED_VALUE"""),45595.66666666667)</f>
        <v>45595.66667</v>
      </c>
      <c r="N211" s="1">
        <f>IFERROR(__xludf.DUMMYFUNCTION("""COMPUTED_VALUE"""),6.457421E7)</f>
        <v>64574210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IFERROR(__xludf.DUMMYFUNCTION("""COMPUTED_VALUE"""),201.7)</f>
        <v>201.7</v>
      </c>
      <c r="D212" s="2">
        <f>IFERROR(__xludf.DUMMYFUNCTION("""COMPUTED_VALUE"""),45596.66666666667)</f>
        <v>45596.66667</v>
      </c>
      <c r="E212" s="1">
        <f>IFERROR(__xludf.DUMMYFUNCTION("""COMPUTED_VALUE"""),203.99)</f>
        <v>203.99</v>
      </c>
      <c r="G212" s="2">
        <f>IFERROR(__xludf.DUMMYFUNCTION("""COMPUTED_VALUE"""),45596.66666666667)</f>
        <v>45596.66667</v>
      </c>
      <c r="H212" s="1">
        <f>IFERROR(__xludf.DUMMYFUNCTION("""COMPUTED_VALUE"""),197.76)</f>
        <v>197.76</v>
      </c>
      <c r="J212" s="2">
        <f>IFERROR(__xludf.DUMMYFUNCTION("""COMPUTED_VALUE"""),45596.66666666667)</f>
        <v>45596.66667</v>
      </c>
      <c r="K212" s="1">
        <f>IFERROR(__xludf.DUMMYFUNCTION("""COMPUTED_VALUE"""),197.79)</f>
        <v>197.79</v>
      </c>
      <c r="M212" s="2">
        <f>IFERROR(__xludf.DUMMYFUNCTION("""COMPUTED_VALUE"""),45596.66666666667)</f>
        <v>45596.66667</v>
      </c>
      <c r="N212" s="1">
        <f>IFERROR(__xludf.DUMMYFUNCTION("""COMPUTED_VALUE"""),6.6867276E7)</f>
        <v>66867276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IFERROR(__xludf.DUMMYFUNCTION("""COMPUTED_VALUE"""),199.22)</f>
        <v>199.22</v>
      </c>
      <c r="D213" s="2">
        <f>IFERROR(__xludf.DUMMYFUNCTION("""COMPUTED_VALUE"""),45597.66666666667)</f>
        <v>45597.66667</v>
      </c>
      <c r="E213" s="1">
        <f>IFERROR(__xludf.DUMMYFUNCTION("""COMPUTED_VALUE"""),203.44)</f>
        <v>203.44</v>
      </c>
      <c r="G213" s="2">
        <f>IFERROR(__xludf.DUMMYFUNCTION("""COMPUTED_VALUE"""),45597.66666666667)</f>
        <v>45597.66667</v>
      </c>
      <c r="H213" s="1">
        <f>IFERROR(__xludf.DUMMYFUNCTION("""COMPUTED_VALUE"""),199.22)</f>
        <v>199.22</v>
      </c>
      <c r="J213" s="2">
        <f>IFERROR(__xludf.DUMMYFUNCTION("""COMPUTED_VALUE"""),45597.66666666667)</f>
        <v>45597.66667</v>
      </c>
      <c r="K213" s="1">
        <f>IFERROR(__xludf.DUMMYFUNCTION("""COMPUTED_VALUE"""),201.4)</f>
        <v>201.4</v>
      </c>
      <c r="M213" s="2">
        <f>IFERROR(__xludf.DUMMYFUNCTION("""COMPUTED_VALUE"""),45597.66666666667)</f>
        <v>45597.66667</v>
      </c>
      <c r="N213" s="1">
        <f>IFERROR(__xludf.DUMMYFUNCTION("""COMPUTED_VALUE"""),6.1085648E7)</f>
        <v>61085648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IFERROR(__xludf.DUMMYFUNCTION("""COMPUTED_VALUE"""),199.88)</f>
        <v>199.88</v>
      </c>
      <c r="D214" s="2">
        <f>IFERROR(__xludf.DUMMYFUNCTION("""COMPUTED_VALUE"""),45600.66666666667)</f>
        <v>45600.66667</v>
      </c>
      <c r="E214" s="1">
        <f>IFERROR(__xludf.DUMMYFUNCTION("""COMPUTED_VALUE"""),200.55)</f>
        <v>200.55</v>
      </c>
      <c r="G214" s="2">
        <f>IFERROR(__xludf.DUMMYFUNCTION("""COMPUTED_VALUE"""),45600.66666666667)</f>
        <v>45600.66667</v>
      </c>
      <c r="H214" s="1">
        <f>IFERROR(__xludf.DUMMYFUNCTION("""COMPUTED_VALUE"""),195.27)</f>
        <v>195.27</v>
      </c>
      <c r="J214" s="2">
        <f>IFERROR(__xludf.DUMMYFUNCTION("""COMPUTED_VALUE"""),45600.66666666667)</f>
        <v>45600.66667</v>
      </c>
      <c r="K214" s="1">
        <f>IFERROR(__xludf.DUMMYFUNCTION("""COMPUTED_VALUE"""),195.4)</f>
        <v>195.4</v>
      </c>
      <c r="M214" s="2">
        <f>IFERROR(__xludf.DUMMYFUNCTION("""COMPUTED_VALUE"""),45600.66666666667)</f>
        <v>45600.66667</v>
      </c>
      <c r="N214" s="1">
        <f>IFERROR(__xludf.DUMMYFUNCTION("""COMPUTED_VALUE"""),6.1902921E7)</f>
        <v>61902921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IFERROR(__xludf.DUMMYFUNCTION("""COMPUTED_VALUE"""),195.72)</f>
        <v>195.72</v>
      </c>
      <c r="D215" s="2">
        <f>IFERROR(__xludf.DUMMYFUNCTION("""COMPUTED_VALUE"""),45601.66666666667)</f>
        <v>45601.66667</v>
      </c>
      <c r="E215" s="1">
        <f>IFERROR(__xludf.DUMMYFUNCTION("""COMPUTED_VALUE"""),200.74)</f>
        <v>200.74</v>
      </c>
      <c r="G215" s="2">
        <f>IFERROR(__xludf.DUMMYFUNCTION("""COMPUTED_VALUE"""),45601.66666666667)</f>
        <v>45601.66667</v>
      </c>
      <c r="H215" s="1">
        <f>IFERROR(__xludf.DUMMYFUNCTION("""COMPUTED_VALUE"""),195.72)</f>
        <v>195.72</v>
      </c>
      <c r="J215" s="2">
        <f>IFERROR(__xludf.DUMMYFUNCTION("""COMPUTED_VALUE"""),45601.66666666667)</f>
        <v>45601.66667</v>
      </c>
      <c r="K215" s="1">
        <f>IFERROR(__xludf.DUMMYFUNCTION("""COMPUTED_VALUE"""),200.59)</f>
        <v>200.59</v>
      </c>
      <c r="M215" s="2">
        <f>IFERROR(__xludf.DUMMYFUNCTION("""COMPUTED_VALUE"""),45601.66666666667)</f>
        <v>45601.66667</v>
      </c>
      <c r="N215" s="1">
        <f>IFERROR(__xludf.DUMMYFUNCTION("""COMPUTED_VALUE"""),4.9180378E7)</f>
        <v>49180378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IFERROR(__xludf.DUMMYFUNCTION("""COMPUTED_VALUE"""),209.32)</f>
        <v>209.32</v>
      </c>
      <c r="D216" s="2">
        <f>IFERROR(__xludf.DUMMYFUNCTION("""COMPUTED_VALUE"""),45602.66666666667)</f>
        <v>45602.66667</v>
      </c>
      <c r="E216" s="1">
        <f>IFERROR(__xludf.DUMMYFUNCTION("""COMPUTED_VALUE"""),214.01)</f>
        <v>214.01</v>
      </c>
      <c r="G216" s="2">
        <f>IFERROR(__xludf.DUMMYFUNCTION("""COMPUTED_VALUE"""),45602.66666666667)</f>
        <v>45602.66667</v>
      </c>
      <c r="H216" s="1">
        <f>IFERROR(__xludf.DUMMYFUNCTION("""COMPUTED_VALUE"""),207.92)</f>
        <v>207.92</v>
      </c>
      <c r="J216" s="2">
        <f>IFERROR(__xludf.DUMMYFUNCTION("""COMPUTED_VALUE"""),45602.66666666667)</f>
        <v>45602.66667</v>
      </c>
      <c r="K216" s="1">
        <f>IFERROR(__xludf.DUMMYFUNCTION("""COMPUTED_VALUE"""),213.58)</f>
        <v>213.58</v>
      </c>
      <c r="M216" s="2">
        <f>IFERROR(__xludf.DUMMYFUNCTION("""COMPUTED_VALUE"""),45602.66666666667)</f>
        <v>45602.66667</v>
      </c>
      <c r="N216" s="1">
        <f>IFERROR(__xludf.DUMMYFUNCTION("""COMPUTED_VALUE"""),9.4010809E7)</f>
        <v>94010809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IFERROR(__xludf.DUMMYFUNCTION("""COMPUTED_VALUE"""),211.58)</f>
        <v>211.58</v>
      </c>
      <c r="D217" s="2">
        <f>IFERROR(__xludf.DUMMYFUNCTION("""COMPUTED_VALUE"""),45603.66666666667)</f>
        <v>45603.66667</v>
      </c>
      <c r="E217" s="1">
        <f>IFERROR(__xludf.DUMMYFUNCTION("""COMPUTED_VALUE"""),213.84)</f>
        <v>213.84</v>
      </c>
      <c r="G217" s="2">
        <f>IFERROR(__xludf.DUMMYFUNCTION("""COMPUTED_VALUE"""),45603.66666666667)</f>
        <v>45603.66667</v>
      </c>
      <c r="H217" s="1">
        <f>IFERROR(__xludf.DUMMYFUNCTION("""COMPUTED_VALUE"""),208.84)</f>
        <v>208.84</v>
      </c>
      <c r="J217" s="2">
        <f>IFERROR(__xludf.DUMMYFUNCTION("""COMPUTED_VALUE"""),45603.66666666667)</f>
        <v>45603.66667</v>
      </c>
      <c r="K217" s="1">
        <f>IFERROR(__xludf.DUMMYFUNCTION("""COMPUTED_VALUE"""),208.91)</f>
        <v>208.91</v>
      </c>
      <c r="M217" s="2">
        <f>IFERROR(__xludf.DUMMYFUNCTION("""COMPUTED_VALUE"""),45603.66666666667)</f>
        <v>45603.66667</v>
      </c>
      <c r="N217" s="1">
        <f>IFERROR(__xludf.DUMMYFUNCTION("""COMPUTED_VALUE"""),5.7041704E7)</f>
        <v>57041704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IFERROR(__xludf.DUMMYFUNCTION("""COMPUTED_VALUE"""),210.26)</f>
        <v>210.26</v>
      </c>
      <c r="D218" s="2">
        <f>IFERROR(__xludf.DUMMYFUNCTION("""COMPUTED_VALUE"""),45604.66666666667)</f>
        <v>45604.66667</v>
      </c>
      <c r="E218" s="1">
        <f>IFERROR(__xludf.DUMMYFUNCTION("""COMPUTED_VALUE"""),213.57)</f>
        <v>213.57</v>
      </c>
      <c r="G218" s="2">
        <f>IFERROR(__xludf.DUMMYFUNCTION("""COMPUTED_VALUE"""),45604.66666666667)</f>
        <v>45604.66667</v>
      </c>
      <c r="H218" s="1">
        <f>IFERROR(__xludf.DUMMYFUNCTION("""COMPUTED_VALUE"""),209.39)</f>
        <v>209.39</v>
      </c>
      <c r="J218" s="2">
        <f>IFERROR(__xludf.DUMMYFUNCTION("""COMPUTED_VALUE"""),45604.66666666667)</f>
        <v>45604.66667</v>
      </c>
      <c r="K218" s="1">
        <f>IFERROR(__xludf.DUMMYFUNCTION("""COMPUTED_VALUE"""),212.08)</f>
        <v>212.08</v>
      </c>
      <c r="M218" s="2">
        <f>IFERROR(__xludf.DUMMYFUNCTION("""COMPUTED_VALUE"""),45604.66666666667)</f>
        <v>45604.66667</v>
      </c>
      <c r="N218" s="1">
        <f>IFERROR(__xludf.DUMMYFUNCTION("""COMPUTED_VALUE"""),4.9233247E7)</f>
        <v>49233247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IFERROR(__xludf.DUMMYFUNCTION("""COMPUTED_VALUE"""),212.93)</f>
        <v>212.93</v>
      </c>
      <c r="D219" s="2">
        <f>IFERROR(__xludf.DUMMYFUNCTION("""COMPUTED_VALUE"""),45607.66666666667)</f>
        <v>45607.66667</v>
      </c>
      <c r="E219" s="1">
        <f>IFERROR(__xludf.DUMMYFUNCTION("""COMPUTED_VALUE"""),219.51)</f>
        <v>219.51</v>
      </c>
      <c r="G219" s="2">
        <f>IFERROR(__xludf.DUMMYFUNCTION("""COMPUTED_VALUE"""),45607.66666666667)</f>
        <v>45607.66667</v>
      </c>
      <c r="H219" s="1">
        <f>IFERROR(__xludf.DUMMYFUNCTION("""COMPUTED_VALUE"""),212.93)</f>
        <v>212.93</v>
      </c>
      <c r="J219" s="2">
        <f>IFERROR(__xludf.DUMMYFUNCTION("""COMPUTED_VALUE"""),45607.66666666667)</f>
        <v>45607.66667</v>
      </c>
      <c r="K219" s="1">
        <f>IFERROR(__xludf.DUMMYFUNCTION("""COMPUTED_VALUE"""),219.36)</f>
        <v>219.36</v>
      </c>
      <c r="M219" s="2">
        <f>IFERROR(__xludf.DUMMYFUNCTION("""COMPUTED_VALUE"""),45607.66666666667)</f>
        <v>45607.66667</v>
      </c>
      <c r="N219" s="1">
        <f>IFERROR(__xludf.DUMMYFUNCTION("""COMPUTED_VALUE"""),8.6768968E7)</f>
        <v>86768968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IFERROR(__xludf.DUMMYFUNCTION("""COMPUTED_VALUE"""),217.27)</f>
        <v>217.27</v>
      </c>
      <c r="D220" s="2">
        <f>IFERROR(__xludf.DUMMYFUNCTION("""COMPUTED_VALUE"""),45608.66666666667)</f>
        <v>45608.66667</v>
      </c>
      <c r="E220" s="1">
        <f>IFERROR(__xludf.DUMMYFUNCTION("""COMPUTED_VALUE"""),219.24)</f>
        <v>219.24</v>
      </c>
      <c r="G220" s="2">
        <f>IFERROR(__xludf.DUMMYFUNCTION("""COMPUTED_VALUE"""),45608.66666666667)</f>
        <v>45608.66667</v>
      </c>
      <c r="H220" s="1">
        <f>IFERROR(__xludf.DUMMYFUNCTION("""COMPUTED_VALUE"""),214.49)</f>
        <v>214.49</v>
      </c>
      <c r="J220" s="2">
        <f>IFERROR(__xludf.DUMMYFUNCTION("""COMPUTED_VALUE"""),45608.66666666667)</f>
        <v>45608.66667</v>
      </c>
      <c r="K220" s="1">
        <f>IFERROR(__xludf.DUMMYFUNCTION("""COMPUTED_VALUE"""),218.66)</f>
        <v>218.66</v>
      </c>
      <c r="M220" s="2">
        <f>IFERROR(__xludf.DUMMYFUNCTION("""COMPUTED_VALUE"""),45608.66666666667)</f>
        <v>45608.66667</v>
      </c>
      <c r="N220" s="1">
        <f>IFERROR(__xludf.DUMMYFUNCTION("""COMPUTED_VALUE"""),6.5060174E7)</f>
        <v>65060174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IFERROR(__xludf.DUMMYFUNCTION("""COMPUTED_VALUE"""),219.41)</f>
        <v>219.41</v>
      </c>
      <c r="D221" s="2">
        <f>IFERROR(__xludf.DUMMYFUNCTION("""COMPUTED_VALUE"""),45609.66666666667)</f>
        <v>45609.66667</v>
      </c>
      <c r="E221" s="1">
        <f>IFERROR(__xludf.DUMMYFUNCTION("""COMPUTED_VALUE"""),224.81)</f>
        <v>224.81</v>
      </c>
      <c r="G221" s="2">
        <f>IFERROR(__xludf.DUMMYFUNCTION("""COMPUTED_VALUE"""),45609.66666666667)</f>
        <v>45609.66667</v>
      </c>
      <c r="H221" s="1">
        <f>IFERROR(__xludf.DUMMYFUNCTION("""COMPUTED_VALUE"""),218.65)</f>
        <v>218.65</v>
      </c>
      <c r="J221" s="2">
        <f>IFERROR(__xludf.DUMMYFUNCTION("""COMPUTED_VALUE"""),45609.66666666667)</f>
        <v>45609.66667</v>
      </c>
      <c r="K221" s="1">
        <f>IFERROR(__xludf.DUMMYFUNCTION("""COMPUTED_VALUE"""),219.84)</f>
        <v>219.84</v>
      </c>
      <c r="M221" s="2">
        <f>IFERROR(__xludf.DUMMYFUNCTION("""COMPUTED_VALUE"""),45609.66666666667)</f>
        <v>45609.66667</v>
      </c>
      <c r="N221" s="1">
        <f>IFERROR(__xludf.DUMMYFUNCTION("""COMPUTED_VALUE"""),7.5459683E7)</f>
        <v>75459683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IFERROR(__xludf.DUMMYFUNCTION("""COMPUTED_VALUE"""),222.23)</f>
        <v>222.23</v>
      </c>
      <c r="D222" s="2">
        <f>IFERROR(__xludf.DUMMYFUNCTION("""COMPUTED_VALUE"""),45610.66666666667)</f>
        <v>45610.66667</v>
      </c>
      <c r="E222" s="1">
        <f>IFERROR(__xludf.DUMMYFUNCTION("""COMPUTED_VALUE"""),226.32)</f>
        <v>226.32</v>
      </c>
      <c r="G222" s="2">
        <f>IFERROR(__xludf.DUMMYFUNCTION("""COMPUTED_VALUE"""),45610.66666666667)</f>
        <v>45610.66667</v>
      </c>
      <c r="H222" s="1">
        <f>IFERROR(__xludf.DUMMYFUNCTION("""COMPUTED_VALUE"""),221.3)</f>
        <v>221.3</v>
      </c>
      <c r="J222" s="2">
        <f>IFERROR(__xludf.DUMMYFUNCTION("""COMPUTED_VALUE"""),45610.66666666667)</f>
        <v>45610.66667</v>
      </c>
      <c r="K222" s="1">
        <f>IFERROR(__xludf.DUMMYFUNCTION("""COMPUTED_VALUE"""),221.96)</f>
        <v>221.96</v>
      </c>
      <c r="M222" s="2">
        <f>IFERROR(__xludf.DUMMYFUNCTION("""COMPUTED_VALUE"""),45610.66666666667)</f>
        <v>45610.66667</v>
      </c>
      <c r="N222" s="1">
        <f>IFERROR(__xludf.DUMMYFUNCTION("""COMPUTED_VALUE"""),6.8797939E7)</f>
        <v>68797939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IFERROR(__xludf.DUMMYFUNCTION("""COMPUTED_VALUE"""),223.23)</f>
        <v>223.23</v>
      </c>
      <c r="D223" s="2">
        <f>IFERROR(__xludf.DUMMYFUNCTION("""COMPUTED_VALUE"""),45611.66666666667)</f>
        <v>45611.66667</v>
      </c>
      <c r="E223" s="1">
        <f>IFERROR(__xludf.DUMMYFUNCTION("""COMPUTED_VALUE"""),224.35)</f>
        <v>224.35</v>
      </c>
      <c r="G223" s="2">
        <f>IFERROR(__xludf.DUMMYFUNCTION("""COMPUTED_VALUE"""),45611.66666666667)</f>
        <v>45611.66667</v>
      </c>
      <c r="H223" s="1">
        <f>IFERROR(__xludf.DUMMYFUNCTION("""COMPUTED_VALUE"""),219.64)</f>
        <v>219.64</v>
      </c>
      <c r="J223" s="2">
        <f>IFERROR(__xludf.DUMMYFUNCTION("""COMPUTED_VALUE"""),45611.66666666667)</f>
        <v>45611.66667</v>
      </c>
      <c r="K223" s="1">
        <f>IFERROR(__xludf.DUMMYFUNCTION("""COMPUTED_VALUE"""),221.44)</f>
        <v>221.44</v>
      </c>
      <c r="M223" s="2">
        <f>IFERROR(__xludf.DUMMYFUNCTION("""COMPUTED_VALUE"""),45611.66666666667)</f>
        <v>45611.66667</v>
      </c>
      <c r="N223" s="1">
        <f>IFERROR(__xludf.DUMMYFUNCTION("""COMPUTED_VALUE"""),5.863489E7)</f>
        <v>58634890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IFERROR(__xludf.DUMMYFUNCTION("""COMPUTED_VALUE"""),220.88)</f>
        <v>220.88</v>
      </c>
      <c r="D224" s="2">
        <f>IFERROR(__xludf.DUMMYFUNCTION("""COMPUTED_VALUE"""),45614.66666666667)</f>
        <v>45614.66667</v>
      </c>
      <c r="E224" s="1">
        <f>IFERROR(__xludf.DUMMYFUNCTION("""COMPUTED_VALUE"""),220.96)</f>
        <v>220.96</v>
      </c>
      <c r="G224" s="2">
        <f>IFERROR(__xludf.DUMMYFUNCTION("""COMPUTED_VALUE"""),45614.66666666667)</f>
        <v>45614.66667</v>
      </c>
      <c r="H224" s="1">
        <f>IFERROR(__xludf.DUMMYFUNCTION("""COMPUTED_VALUE"""),216.49)</f>
        <v>216.49</v>
      </c>
      <c r="J224" s="2">
        <f>IFERROR(__xludf.DUMMYFUNCTION("""COMPUTED_VALUE"""),45614.66666666667)</f>
        <v>45614.66667</v>
      </c>
      <c r="K224" s="1">
        <f>IFERROR(__xludf.DUMMYFUNCTION("""COMPUTED_VALUE"""),218.98)</f>
        <v>218.98</v>
      </c>
      <c r="M224" s="2">
        <f>IFERROR(__xludf.DUMMYFUNCTION("""COMPUTED_VALUE"""),45614.66666666667)</f>
        <v>45614.66667</v>
      </c>
      <c r="N224" s="1">
        <f>IFERROR(__xludf.DUMMYFUNCTION("""COMPUTED_VALUE"""),5.0616124E7)</f>
        <v>50616124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IFERROR(__xludf.DUMMYFUNCTION("""COMPUTED_VALUE"""),214.3)</f>
        <v>214.3</v>
      </c>
      <c r="D225" s="2">
        <f>IFERROR(__xludf.DUMMYFUNCTION("""COMPUTED_VALUE"""),45615.66666666667)</f>
        <v>45615.66667</v>
      </c>
      <c r="E225" s="1">
        <f>IFERROR(__xludf.DUMMYFUNCTION("""COMPUTED_VALUE"""),224.84)</f>
        <v>224.84</v>
      </c>
      <c r="G225" s="2">
        <f>IFERROR(__xludf.DUMMYFUNCTION("""COMPUTED_VALUE"""),45615.66666666667)</f>
        <v>45615.66667</v>
      </c>
      <c r="H225" s="1">
        <f>IFERROR(__xludf.DUMMYFUNCTION("""COMPUTED_VALUE"""),214.3)</f>
        <v>214.3</v>
      </c>
      <c r="J225" s="2">
        <f>IFERROR(__xludf.DUMMYFUNCTION("""COMPUTED_VALUE"""),45615.66666666667)</f>
        <v>45615.66667</v>
      </c>
      <c r="K225" s="1">
        <f>IFERROR(__xludf.DUMMYFUNCTION("""COMPUTED_VALUE"""),224.36)</f>
        <v>224.36</v>
      </c>
      <c r="M225" s="2">
        <f>IFERROR(__xludf.DUMMYFUNCTION("""COMPUTED_VALUE"""),45615.66666666667)</f>
        <v>45615.66667</v>
      </c>
      <c r="N225" s="1">
        <f>IFERROR(__xludf.DUMMYFUNCTION("""COMPUTED_VALUE"""),6.8320031E7)</f>
        <v>68320031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IFERROR(__xludf.DUMMYFUNCTION("""COMPUTED_VALUE"""),222.66)</f>
        <v>222.66</v>
      </c>
      <c r="D226" s="2">
        <f>IFERROR(__xludf.DUMMYFUNCTION("""COMPUTED_VALUE"""),45616.66666666667)</f>
        <v>45616.66667</v>
      </c>
      <c r="E226" s="1">
        <f>IFERROR(__xludf.DUMMYFUNCTION("""COMPUTED_VALUE"""),224.83)</f>
        <v>224.83</v>
      </c>
      <c r="G226" s="2">
        <f>IFERROR(__xludf.DUMMYFUNCTION("""COMPUTED_VALUE"""),45616.66666666667)</f>
        <v>45616.66667</v>
      </c>
      <c r="H226" s="1">
        <f>IFERROR(__xludf.DUMMYFUNCTION("""COMPUTED_VALUE"""),216.57)</f>
        <v>216.57</v>
      </c>
      <c r="J226" s="2">
        <f>IFERROR(__xludf.DUMMYFUNCTION("""COMPUTED_VALUE"""),45616.66666666667)</f>
        <v>45616.66667</v>
      </c>
      <c r="K226" s="1">
        <f>IFERROR(__xludf.DUMMYFUNCTION("""COMPUTED_VALUE"""),222.52)</f>
        <v>222.52</v>
      </c>
      <c r="M226" s="2">
        <f>IFERROR(__xludf.DUMMYFUNCTION("""COMPUTED_VALUE"""),45616.66666666667)</f>
        <v>45616.66667</v>
      </c>
      <c r="N226" s="1">
        <f>IFERROR(__xludf.DUMMYFUNCTION("""COMPUTED_VALUE"""),6.5359589E7)</f>
        <v>65359589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IFERROR(__xludf.DUMMYFUNCTION("""COMPUTED_VALUE"""),224.38)</f>
        <v>224.38</v>
      </c>
      <c r="D227" s="2">
        <f>IFERROR(__xludf.DUMMYFUNCTION("""COMPUTED_VALUE"""),45617.66666666667)</f>
        <v>45617.66667</v>
      </c>
      <c r="E227" s="1">
        <f>IFERROR(__xludf.DUMMYFUNCTION("""COMPUTED_VALUE"""),225.38)</f>
        <v>225.38</v>
      </c>
      <c r="G227" s="2">
        <f>IFERROR(__xludf.DUMMYFUNCTION("""COMPUTED_VALUE"""),45617.66666666667)</f>
        <v>45617.66667</v>
      </c>
      <c r="H227" s="1">
        <f>IFERROR(__xludf.DUMMYFUNCTION("""COMPUTED_VALUE"""),221.96)</f>
        <v>221.96</v>
      </c>
      <c r="J227" s="2">
        <f>IFERROR(__xludf.DUMMYFUNCTION("""COMPUTED_VALUE"""),45617.66666666667)</f>
        <v>45617.66667</v>
      </c>
      <c r="K227" s="1">
        <f>IFERROR(__xludf.DUMMYFUNCTION("""COMPUTED_VALUE"""),222.02)</f>
        <v>222.02</v>
      </c>
      <c r="M227" s="2">
        <f>IFERROR(__xludf.DUMMYFUNCTION("""COMPUTED_VALUE"""),45617.66666666667)</f>
        <v>45617.66667</v>
      </c>
      <c r="N227" s="1">
        <f>IFERROR(__xludf.DUMMYFUNCTION("""COMPUTED_VALUE"""),7.4397912E7)</f>
        <v>74397912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IFERROR(__xludf.DUMMYFUNCTION("""COMPUTED_VALUE"""),222.23)</f>
        <v>222.23</v>
      </c>
      <c r="D228" s="2">
        <f>IFERROR(__xludf.DUMMYFUNCTION("""COMPUTED_VALUE"""),45618.66666666667)</f>
        <v>45618.66667</v>
      </c>
      <c r="E228" s="1">
        <f>IFERROR(__xludf.DUMMYFUNCTION("""COMPUTED_VALUE"""),223.73)</f>
        <v>223.73</v>
      </c>
      <c r="G228" s="2">
        <f>IFERROR(__xludf.DUMMYFUNCTION("""COMPUTED_VALUE"""),45618.66666666667)</f>
        <v>45618.66667</v>
      </c>
      <c r="H228" s="1">
        <f>IFERROR(__xludf.DUMMYFUNCTION("""COMPUTED_VALUE"""),220.07)</f>
        <v>220.07</v>
      </c>
      <c r="J228" s="2">
        <f>IFERROR(__xludf.DUMMYFUNCTION("""COMPUTED_VALUE"""),45618.66666666667)</f>
        <v>45618.66667</v>
      </c>
      <c r="K228" s="1">
        <f>IFERROR(__xludf.DUMMYFUNCTION("""COMPUTED_VALUE"""),223.34)</f>
        <v>223.34</v>
      </c>
      <c r="M228" s="2">
        <f>IFERROR(__xludf.DUMMYFUNCTION("""COMPUTED_VALUE"""),45618.66666666667)</f>
        <v>45618.66667</v>
      </c>
      <c r="N228" s="1">
        <f>IFERROR(__xludf.DUMMYFUNCTION("""COMPUTED_VALUE"""),6.4432195E7)</f>
        <v>64432195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IFERROR(__xludf.DUMMYFUNCTION("""COMPUTED_VALUE"""),227.48)</f>
        <v>227.48</v>
      </c>
      <c r="D229" s="2">
        <f>IFERROR(__xludf.DUMMYFUNCTION("""COMPUTED_VALUE"""),45621.66666666667)</f>
        <v>45621.66667</v>
      </c>
      <c r="E229" s="1">
        <f>IFERROR(__xludf.DUMMYFUNCTION("""COMPUTED_VALUE"""),230.13)</f>
        <v>230.13</v>
      </c>
      <c r="G229" s="2">
        <f>IFERROR(__xludf.DUMMYFUNCTION("""COMPUTED_VALUE"""),45621.66666666667)</f>
        <v>45621.66667</v>
      </c>
      <c r="H229" s="1">
        <f>IFERROR(__xludf.DUMMYFUNCTION("""COMPUTED_VALUE"""),226.22)</f>
        <v>226.22</v>
      </c>
      <c r="J229" s="2">
        <f>IFERROR(__xludf.DUMMYFUNCTION("""COMPUTED_VALUE"""),45621.66666666667)</f>
        <v>45621.66667</v>
      </c>
      <c r="K229" s="1">
        <f>IFERROR(__xludf.DUMMYFUNCTION("""COMPUTED_VALUE"""),228.49)</f>
        <v>228.49</v>
      </c>
      <c r="M229" s="2">
        <f>IFERROR(__xludf.DUMMYFUNCTION("""COMPUTED_VALUE"""),45621.66666666667)</f>
        <v>45621.66667</v>
      </c>
      <c r="N229" s="1">
        <f>IFERROR(__xludf.DUMMYFUNCTION("""COMPUTED_VALUE"""),9.5751153E7)</f>
        <v>95751153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IFERROR(__xludf.DUMMYFUNCTION("""COMPUTED_VALUE"""),228.7)</f>
        <v>228.7</v>
      </c>
      <c r="D230" s="2">
        <f>IFERROR(__xludf.DUMMYFUNCTION("""COMPUTED_VALUE"""),45622.66666666667)</f>
        <v>45622.66667</v>
      </c>
      <c r="E230" s="1">
        <f>IFERROR(__xludf.DUMMYFUNCTION("""COMPUTED_VALUE"""),233.22)</f>
        <v>233.22</v>
      </c>
      <c r="G230" s="2">
        <f>IFERROR(__xludf.DUMMYFUNCTION("""COMPUTED_VALUE"""),45622.66666666667)</f>
        <v>45622.66667</v>
      </c>
      <c r="H230" s="1">
        <f>IFERROR(__xludf.DUMMYFUNCTION("""COMPUTED_VALUE"""),226.21)</f>
        <v>226.21</v>
      </c>
      <c r="J230" s="2">
        <f>IFERROR(__xludf.DUMMYFUNCTION("""COMPUTED_VALUE"""),45622.66666666667)</f>
        <v>45622.66667</v>
      </c>
      <c r="K230" s="1">
        <f>IFERROR(__xludf.DUMMYFUNCTION("""COMPUTED_VALUE"""),226.47)</f>
        <v>226.47</v>
      </c>
      <c r="M230" s="2">
        <f>IFERROR(__xludf.DUMMYFUNCTION("""COMPUTED_VALUE"""),45622.66666666667)</f>
        <v>45622.66667</v>
      </c>
      <c r="N230" s="1">
        <f>IFERROR(__xludf.DUMMYFUNCTION("""COMPUTED_VALUE"""),6.4015384E7)</f>
        <v>64015384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IFERROR(__xludf.DUMMYFUNCTION("""COMPUTED_VALUE"""),226.51)</f>
        <v>226.51</v>
      </c>
      <c r="D231" s="2">
        <f>IFERROR(__xludf.DUMMYFUNCTION("""COMPUTED_VALUE"""),45623.66666666667)</f>
        <v>45623.66667</v>
      </c>
      <c r="E231" s="1">
        <f>IFERROR(__xludf.DUMMYFUNCTION("""COMPUTED_VALUE"""),227.89)</f>
        <v>227.89</v>
      </c>
      <c r="G231" s="2">
        <f>IFERROR(__xludf.DUMMYFUNCTION("""COMPUTED_VALUE"""),45623.66666666667)</f>
        <v>45623.66667</v>
      </c>
      <c r="H231" s="1">
        <f>IFERROR(__xludf.DUMMYFUNCTION("""COMPUTED_VALUE"""),224.14)</f>
        <v>224.14</v>
      </c>
      <c r="J231" s="2">
        <f>IFERROR(__xludf.DUMMYFUNCTION("""COMPUTED_VALUE"""),45623.66666666667)</f>
        <v>45623.66667</v>
      </c>
      <c r="K231" s="1">
        <f>IFERROR(__xludf.DUMMYFUNCTION("""COMPUTED_VALUE"""),226.2)</f>
        <v>226.2</v>
      </c>
      <c r="M231" s="2">
        <f>IFERROR(__xludf.DUMMYFUNCTION("""COMPUTED_VALUE"""),45623.66666666667)</f>
        <v>45623.66667</v>
      </c>
      <c r="N231" s="1">
        <f>IFERROR(__xludf.DUMMYFUNCTION("""COMPUTED_VALUE"""),4.7498753E7)</f>
        <v>47498753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IFERROR(__xludf.DUMMYFUNCTION("""COMPUTED_VALUE"""),226.71)</f>
        <v>226.71</v>
      </c>
      <c r="D232" s="2">
        <f>IFERROR(__xludf.DUMMYFUNCTION("""COMPUTED_VALUE"""),45625.54166666667)</f>
        <v>45625.54167</v>
      </c>
      <c r="E232" s="1">
        <f>IFERROR(__xludf.DUMMYFUNCTION("""COMPUTED_VALUE"""),228.58)</f>
        <v>228.58</v>
      </c>
      <c r="G232" s="2">
        <f>IFERROR(__xludf.DUMMYFUNCTION("""COMPUTED_VALUE"""),45625.54166666667)</f>
        <v>45625.54167</v>
      </c>
      <c r="H232" s="1">
        <f>IFERROR(__xludf.DUMMYFUNCTION("""COMPUTED_VALUE"""),226.57)</f>
        <v>226.57</v>
      </c>
      <c r="J232" s="2">
        <f>IFERROR(__xludf.DUMMYFUNCTION("""COMPUTED_VALUE"""),45625.54166666667)</f>
        <v>45625.54167</v>
      </c>
      <c r="K232" s="1">
        <f>IFERROR(__xludf.DUMMYFUNCTION("""COMPUTED_VALUE"""),227.52)</f>
        <v>227.52</v>
      </c>
      <c r="M232" s="2">
        <f>IFERROR(__xludf.DUMMYFUNCTION("""COMPUTED_VALUE"""),45625.54166666667)</f>
        <v>45625.54167</v>
      </c>
      <c r="N232" s="1">
        <f>IFERROR(__xludf.DUMMYFUNCTION("""COMPUTED_VALUE"""),4.1002313E7)</f>
        <v>41002313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IFERROR(__xludf.DUMMYFUNCTION("""COMPUTED_VALUE"""),228.3)</f>
        <v>228.3</v>
      </c>
      <c r="D233" s="2">
        <f>IFERROR(__xludf.DUMMYFUNCTION("""COMPUTED_VALUE"""),45628.66666666667)</f>
        <v>45628.66667</v>
      </c>
      <c r="E233" s="1">
        <f>IFERROR(__xludf.DUMMYFUNCTION("""COMPUTED_VALUE"""),228.97)</f>
        <v>228.97</v>
      </c>
      <c r="G233" s="2">
        <f>IFERROR(__xludf.DUMMYFUNCTION("""COMPUTED_VALUE"""),45628.66666666667)</f>
        <v>45628.66667</v>
      </c>
      <c r="H233" s="1">
        <f>IFERROR(__xludf.DUMMYFUNCTION("""COMPUTED_VALUE"""),225.51)</f>
        <v>225.51</v>
      </c>
      <c r="J233" s="2">
        <f>IFERROR(__xludf.DUMMYFUNCTION("""COMPUTED_VALUE"""),45628.66666666667)</f>
        <v>45628.66667</v>
      </c>
      <c r="K233" s="1">
        <f>IFERROR(__xludf.DUMMYFUNCTION("""COMPUTED_VALUE"""),227.62)</f>
        <v>227.62</v>
      </c>
      <c r="M233" s="2">
        <f>IFERROR(__xludf.DUMMYFUNCTION("""COMPUTED_VALUE"""),45628.66666666667)</f>
        <v>45628.66667</v>
      </c>
      <c r="N233" s="1">
        <f>IFERROR(__xludf.DUMMYFUNCTION("""COMPUTED_VALUE"""),7.9002193E7)</f>
        <v>79002193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IFERROR(__xludf.DUMMYFUNCTION("""COMPUTED_VALUE"""),226.97)</f>
        <v>226.97</v>
      </c>
      <c r="D234" s="2">
        <f>IFERROR(__xludf.DUMMYFUNCTION("""COMPUTED_VALUE"""),45629.66666666667)</f>
        <v>45629.66667</v>
      </c>
      <c r="E234" s="1">
        <f>IFERROR(__xludf.DUMMYFUNCTION("""COMPUTED_VALUE"""),228.14)</f>
        <v>228.14</v>
      </c>
      <c r="G234" s="2">
        <f>IFERROR(__xludf.DUMMYFUNCTION("""COMPUTED_VALUE"""),45629.66666666667)</f>
        <v>45629.66667</v>
      </c>
      <c r="H234" s="1">
        <f>IFERROR(__xludf.DUMMYFUNCTION("""COMPUTED_VALUE"""),224.45)</f>
        <v>224.45</v>
      </c>
      <c r="J234" s="2">
        <f>IFERROR(__xludf.DUMMYFUNCTION("""COMPUTED_VALUE"""),45629.66666666667)</f>
        <v>45629.66667</v>
      </c>
      <c r="K234" s="1">
        <f>IFERROR(__xludf.DUMMYFUNCTION("""COMPUTED_VALUE"""),224.82)</f>
        <v>224.82</v>
      </c>
      <c r="M234" s="2">
        <f>IFERROR(__xludf.DUMMYFUNCTION("""COMPUTED_VALUE"""),45629.66666666667)</f>
        <v>45629.66667</v>
      </c>
      <c r="N234" s="1">
        <f>IFERROR(__xludf.DUMMYFUNCTION("""COMPUTED_VALUE"""),5.5349909E7)</f>
        <v>55349909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IFERROR(__xludf.DUMMYFUNCTION("""COMPUTED_VALUE"""),227.04)</f>
        <v>227.04</v>
      </c>
      <c r="D235" s="2">
        <f>IFERROR(__xludf.DUMMYFUNCTION("""COMPUTED_VALUE"""),45630.66666666667)</f>
        <v>45630.66667</v>
      </c>
      <c r="E235" s="1">
        <f>IFERROR(__xludf.DUMMYFUNCTION("""COMPUTED_VALUE"""),232.0)</f>
        <v>232</v>
      </c>
      <c r="G235" s="2">
        <f>IFERROR(__xludf.DUMMYFUNCTION("""COMPUTED_VALUE"""),45630.66666666667)</f>
        <v>45630.66667</v>
      </c>
      <c r="H235" s="1">
        <f>IFERROR(__xludf.DUMMYFUNCTION("""COMPUTED_VALUE"""),227.04)</f>
        <v>227.04</v>
      </c>
      <c r="J235" s="2">
        <f>IFERROR(__xludf.DUMMYFUNCTION("""COMPUTED_VALUE"""),45630.66666666667)</f>
        <v>45630.66667</v>
      </c>
      <c r="K235" s="1">
        <f>IFERROR(__xludf.DUMMYFUNCTION("""COMPUTED_VALUE"""),231.99)</f>
        <v>231.99</v>
      </c>
      <c r="M235" s="2">
        <f>IFERROR(__xludf.DUMMYFUNCTION("""COMPUTED_VALUE"""),45630.66666666667)</f>
        <v>45630.66667</v>
      </c>
      <c r="N235" s="1">
        <f>IFERROR(__xludf.DUMMYFUNCTION("""COMPUTED_VALUE"""),5.2415078E7)</f>
        <v>52415078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IFERROR(__xludf.DUMMYFUNCTION("""COMPUTED_VALUE"""),240.07)</f>
        <v>240.07</v>
      </c>
      <c r="D236" s="2">
        <f>IFERROR(__xludf.DUMMYFUNCTION("""COMPUTED_VALUE"""),45631.66666666667)</f>
        <v>45631.66667</v>
      </c>
      <c r="E236" s="1">
        <f>IFERROR(__xludf.DUMMYFUNCTION("""COMPUTED_VALUE"""),245.71)</f>
        <v>245.71</v>
      </c>
      <c r="G236" s="2">
        <f>IFERROR(__xludf.DUMMYFUNCTION("""COMPUTED_VALUE"""),45631.66666666667)</f>
        <v>45631.66667</v>
      </c>
      <c r="H236" s="1">
        <f>IFERROR(__xludf.DUMMYFUNCTION("""COMPUTED_VALUE"""),238.21)</f>
        <v>238.21</v>
      </c>
      <c r="J236" s="2">
        <f>IFERROR(__xludf.DUMMYFUNCTION("""COMPUTED_VALUE"""),45631.66666666667)</f>
        <v>45631.66667</v>
      </c>
      <c r="K236" s="1">
        <f>IFERROR(__xludf.DUMMYFUNCTION("""COMPUTED_VALUE"""),240.58)</f>
        <v>240.58</v>
      </c>
      <c r="M236" s="2">
        <f>IFERROR(__xludf.DUMMYFUNCTION("""COMPUTED_VALUE"""),45631.66666666667)</f>
        <v>45631.66667</v>
      </c>
      <c r="N236" s="1">
        <f>IFERROR(__xludf.DUMMYFUNCTION("""COMPUTED_VALUE"""),1.63147932E8)</f>
        <v>163147932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IFERROR(__xludf.DUMMYFUNCTION("""COMPUTED_VALUE"""),243.98)</f>
        <v>243.98</v>
      </c>
      <c r="D237" s="2">
        <f>IFERROR(__xludf.DUMMYFUNCTION("""COMPUTED_VALUE"""),45632.66666666667)</f>
        <v>45632.66667</v>
      </c>
      <c r="E237" s="1">
        <f>IFERROR(__xludf.DUMMYFUNCTION("""COMPUTED_VALUE"""),244.44)</f>
        <v>244.44</v>
      </c>
      <c r="G237" s="2">
        <f>IFERROR(__xludf.DUMMYFUNCTION("""COMPUTED_VALUE"""),45632.66666666667)</f>
        <v>45632.66667</v>
      </c>
      <c r="H237" s="1">
        <f>IFERROR(__xludf.DUMMYFUNCTION("""COMPUTED_VALUE"""),236.08)</f>
        <v>236.08</v>
      </c>
      <c r="J237" s="2">
        <f>IFERROR(__xludf.DUMMYFUNCTION("""COMPUTED_VALUE"""),45632.66666666667)</f>
        <v>45632.66667</v>
      </c>
      <c r="K237" s="1">
        <f>IFERROR(__xludf.DUMMYFUNCTION("""COMPUTED_VALUE"""),237.09)</f>
        <v>237.09</v>
      </c>
      <c r="M237" s="2">
        <f>IFERROR(__xludf.DUMMYFUNCTION("""COMPUTED_VALUE"""),45632.66666666667)</f>
        <v>45632.66667</v>
      </c>
      <c r="N237" s="1">
        <f>IFERROR(__xludf.DUMMYFUNCTION("""COMPUTED_VALUE"""),8.2807675E7)</f>
        <v>82807675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IFERROR(__xludf.DUMMYFUNCTION("""COMPUTED_VALUE"""),237.58)</f>
        <v>237.58</v>
      </c>
      <c r="D238" s="2">
        <f>IFERROR(__xludf.DUMMYFUNCTION("""COMPUTED_VALUE"""),45635.66666666667)</f>
        <v>45635.66667</v>
      </c>
      <c r="E238" s="1">
        <f>IFERROR(__xludf.DUMMYFUNCTION("""COMPUTED_VALUE"""),237.81)</f>
        <v>237.81</v>
      </c>
      <c r="G238" s="2">
        <f>IFERROR(__xludf.DUMMYFUNCTION("""COMPUTED_VALUE"""),45635.66666666667)</f>
        <v>45635.66667</v>
      </c>
      <c r="H238" s="1">
        <f>IFERROR(__xludf.DUMMYFUNCTION("""COMPUTED_VALUE"""),229.92)</f>
        <v>229.92</v>
      </c>
      <c r="J238" s="2">
        <f>IFERROR(__xludf.DUMMYFUNCTION("""COMPUTED_VALUE"""),45635.66666666667)</f>
        <v>45635.66667</v>
      </c>
      <c r="K238" s="1">
        <f>IFERROR(__xludf.DUMMYFUNCTION("""COMPUTED_VALUE"""),230.32)</f>
        <v>230.32</v>
      </c>
      <c r="M238" s="2">
        <f>IFERROR(__xludf.DUMMYFUNCTION("""COMPUTED_VALUE"""),45635.66666666667)</f>
        <v>45635.66667</v>
      </c>
      <c r="N238" s="1">
        <f>IFERROR(__xludf.DUMMYFUNCTION("""COMPUTED_VALUE"""),7.0812906E7)</f>
        <v>70812906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IFERROR(__xludf.DUMMYFUNCTION("""COMPUTED_VALUE"""),236.44)</f>
        <v>236.44</v>
      </c>
      <c r="D239" s="2">
        <f>IFERROR(__xludf.DUMMYFUNCTION("""COMPUTED_VALUE"""),45636.66666666667)</f>
        <v>45636.66667</v>
      </c>
      <c r="E239" s="1">
        <f>IFERROR(__xludf.DUMMYFUNCTION("""COMPUTED_VALUE"""),238.26)</f>
        <v>238.26</v>
      </c>
      <c r="G239" s="2">
        <f>IFERROR(__xludf.DUMMYFUNCTION("""COMPUTED_VALUE"""),45636.66666666667)</f>
        <v>45636.66667</v>
      </c>
      <c r="H239" s="1">
        <f>IFERROR(__xludf.DUMMYFUNCTION("""COMPUTED_VALUE"""),231.57)</f>
        <v>231.57</v>
      </c>
      <c r="J239" s="2">
        <f>IFERROR(__xludf.DUMMYFUNCTION("""COMPUTED_VALUE"""),45636.66666666667)</f>
        <v>45636.66667</v>
      </c>
      <c r="K239" s="1">
        <f>IFERROR(__xludf.DUMMYFUNCTION("""COMPUTED_VALUE"""),233.03)</f>
        <v>233.03</v>
      </c>
      <c r="M239" s="2">
        <f>IFERROR(__xludf.DUMMYFUNCTION("""COMPUTED_VALUE"""),45636.66666666667)</f>
        <v>45636.66667</v>
      </c>
      <c r="N239" s="1">
        <f>IFERROR(__xludf.DUMMYFUNCTION("""COMPUTED_VALUE"""),7.2126125E7)</f>
        <v>72126125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IFERROR(__xludf.DUMMYFUNCTION("""COMPUTED_VALUE"""),233.77)</f>
        <v>233.77</v>
      </c>
      <c r="D240" s="2">
        <f>IFERROR(__xludf.DUMMYFUNCTION("""COMPUTED_VALUE"""),45637.66666666667)</f>
        <v>45637.66667</v>
      </c>
      <c r="E240" s="1">
        <f>IFERROR(__xludf.DUMMYFUNCTION("""COMPUTED_VALUE"""),237.36)</f>
        <v>237.36</v>
      </c>
      <c r="G240" s="2">
        <f>IFERROR(__xludf.DUMMYFUNCTION("""COMPUTED_VALUE"""),45637.66666666667)</f>
        <v>45637.66667</v>
      </c>
      <c r="H240" s="1">
        <f>IFERROR(__xludf.DUMMYFUNCTION("""COMPUTED_VALUE"""),233.77)</f>
        <v>233.77</v>
      </c>
      <c r="J240" s="2">
        <f>IFERROR(__xludf.DUMMYFUNCTION("""COMPUTED_VALUE"""),45637.66666666667)</f>
        <v>45637.66667</v>
      </c>
      <c r="K240" s="1">
        <f>IFERROR(__xludf.DUMMYFUNCTION("""COMPUTED_VALUE"""),235.99)</f>
        <v>235.99</v>
      </c>
      <c r="M240" s="2">
        <f>IFERROR(__xludf.DUMMYFUNCTION("""COMPUTED_VALUE"""),45637.66666666667)</f>
        <v>45637.66667</v>
      </c>
      <c r="N240" s="1">
        <f>IFERROR(__xludf.DUMMYFUNCTION("""COMPUTED_VALUE"""),6.8940231E7)</f>
        <v>68940231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IFERROR(__xludf.DUMMYFUNCTION("""COMPUTED_VALUE"""),236.77)</f>
        <v>236.77</v>
      </c>
      <c r="D241" s="2">
        <f>IFERROR(__xludf.DUMMYFUNCTION("""COMPUTED_VALUE"""),45638.66666666667)</f>
        <v>45638.66667</v>
      </c>
      <c r="E241" s="1">
        <f>IFERROR(__xludf.DUMMYFUNCTION("""COMPUTED_VALUE"""),237.29)</f>
        <v>237.29</v>
      </c>
      <c r="G241" s="2">
        <f>IFERROR(__xludf.DUMMYFUNCTION("""COMPUTED_VALUE"""),45638.66666666667)</f>
        <v>45638.66667</v>
      </c>
      <c r="H241" s="1">
        <f>IFERROR(__xludf.DUMMYFUNCTION("""COMPUTED_VALUE"""),229.99)</f>
        <v>229.99</v>
      </c>
      <c r="J241" s="2">
        <f>IFERROR(__xludf.DUMMYFUNCTION("""COMPUTED_VALUE"""),45638.66666666667)</f>
        <v>45638.66667</v>
      </c>
      <c r="K241" s="1">
        <f>IFERROR(__xludf.DUMMYFUNCTION("""COMPUTED_VALUE"""),230.26)</f>
        <v>230.26</v>
      </c>
      <c r="M241" s="2">
        <f>IFERROR(__xludf.DUMMYFUNCTION("""COMPUTED_VALUE"""),45638.66666666667)</f>
        <v>45638.66667</v>
      </c>
      <c r="N241" s="1">
        <f>IFERROR(__xludf.DUMMYFUNCTION("""COMPUTED_VALUE"""),5.1841109E7)</f>
        <v>51841109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IFERROR(__xludf.DUMMYFUNCTION("""COMPUTED_VALUE"""),230.54)</f>
        <v>230.54</v>
      </c>
      <c r="D242" s="2">
        <f>IFERROR(__xludf.DUMMYFUNCTION("""COMPUTED_VALUE"""),45639.66666666667)</f>
        <v>45639.66667</v>
      </c>
      <c r="E242" s="1">
        <f>IFERROR(__xludf.DUMMYFUNCTION("""COMPUTED_VALUE"""),231.21)</f>
        <v>231.21</v>
      </c>
      <c r="G242" s="2">
        <f>IFERROR(__xludf.DUMMYFUNCTION("""COMPUTED_VALUE"""),45639.66666666667)</f>
        <v>45639.66667</v>
      </c>
      <c r="H242" s="1">
        <f>IFERROR(__xludf.DUMMYFUNCTION("""COMPUTED_VALUE"""),228.24)</f>
        <v>228.24</v>
      </c>
      <c r="J242" s="2">
        <f>IFERROR(__xludf.DUMMYFUNCTION("""COMPUTED_VALUE"""),45639.66666666667)</f>
        <v>45639.66667</v>
      </c>
      <c r="K242" s="1">
        <f>IFERROR(__xludf.DUMMYFUNCTION("""COMPUTED_VALUE"""),228.79)</f>
        <v>228.79</v>
      </c>
      <c r="M242" s="2">
        <f>IFERROR(__xludf.DUMMYFUNCTION("""COMPUTED_VALUE"""),45639.66666666667)</f>
        <v>45639.66667</v>
      </c>
      <c r="N242" s="1">
        <f>IFERROR(__xludf.DUMMYFUNCTION("""COMPUTED_VALUE"""),5.4972569E7)</f>
        <v>54972569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IFERROR(__xludf.DUMMYFUNCTION("""COMPUTED_VALUE"""),228.17)</f>
        <v>228.17</v>
      </c>
      <c r="D243" s="2">
        <f>IFERROR(__xludf.DUMMYFUNCTION("""COMPUTED_VALUE"""),45642.66666666667)</f>
        <v>45642.66667</v>
      </c>
      <c r="E243" s="1">
        <f>IFERROR(__xludf.DUMMYFUNCTION("""COMPUTED_VALUE"""),230.42)</f>
        <v>230.42</v>
      </c>
      <c r="G243" s="2">
        <f>IFERROR(__xludf.DUMMYFUNCTION("""COMPUTED_VALUE"""),45642.66666666667)</f>
        <v>45642.66667</v>
      </c>
      <c r="H243" s="1">
        <f>IFERROR(__xludf.DUMMYFUNCTION("""COMPUTED_VALUE"""),226.61)</f>
        <v>226.61</v>
      </c>
      <c r="J243" s="2">
        <f>IFERROR(__xludf.DUMMYFUNCTION("""COMPUTED_VALUE"""),45642.66666666667)</f>
        <v>45642.66667</v>
      </c>
      <c r="K243" s="1">
        <f>IFERROR(__xludf.DUMMYFUNCTION("""COMPUTED_VALUE"""),227.9)</f>
        <v>227.9</v>
      </c>
      <c r="M243" s="2">
        <f>IFERROR(__xludf.DUMMYFUNCTION("""COMPUTED_VALUE"""),45642.66666666667)</f>
        <v>45642.66667</v>
      </c>
      <c r="N243" s="1">
        <f>IFERROR(__xludf.DUMMYFUNCTION("""COMPUTED_VALUE"""),5.7208264E7)</f>
        <v>57208264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IFERROR(__xludf.DUMMYFUNCTION("""COMPUTED_VALUE"""),226.79)</f>
        <v>226.79</v>
      </c>
      <c r="D244" s="2">
        <f>IFERROR(__xludf.DUMMYFUNCTION("""COMPUTED_VALUE"""),45643.66666666667)</f>
        <v>45643.66667</v>
      </c>
      <c r="E244" s="1">
        <f>IFERROR(__xludf.DUMMYFUNCTION("""COMPUTED_VALUE"""),228.71)</f>
        <v>228.71</v>
      </c>
      <c r="G244" s="2">
        <f>IFERROR(__xludf.DUMMYFUNCTION("""COMPUTED_VALUE"""),45643.66666666667)</f>
        <v>45643.66667</v>
      </c>
      <c r="H244" s="1">
        <f>IFERROR(__xludf.DUMMYFUNCTION("""COMPUTED_VALUE"""),225.29)</f>
        <v>225.29</v>
      </c>
      <c r="J244" s="2">
        <f>IFERROR(__xludf.DUMMYFUNCTION("""COMPUTED_VALUE"""),45643.66666666667)</f>
        <v>45643.66667</v>
      </c>
      <c r="K244" s="1">
        <f>IFERROR(__xludf.DUMMYFUNCTION("""COMPUTED_VALUE"""),227.88)</f>
        <v>227.88</v>
      </c>
      <c r="M244" s="2">
        <f>IFERROR(__xludf.DUMMYFUNCTION("""COMPUTED_VALUE"""),45643.66666666667)</f>
        <v>45643.66667</v>
      </c>
      <c r="N244" s="1">
        <f>IFERROR(__xludf.DUMMYFUNCTION("""COMPUTED_VALUE"""),5.7047872E7)</f>
        <v>57047872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IFERROR(__xludf.DUMMYFUNCTION("""COMPUTED_VALUE"""),228.17)</f>
        <v>228.17</v>
      </c>
      <c r="D245" s="2">
        <f>IFERROR(__xludf.DUMMYFUNCTION("""COMPUTED_VALUE"""),45644.66666666667)</f>
        <v>45644.66667</v>
      </c>
      <c r="E245" s="1">
        <f>IFERROR(__xludf.DUMMYFUNCTION("""COMPUTED_VALUE"""),233.22)</f>
        <v>233.22</v>
      </c>
      <c r="G245" s="2">
        <f>IFERROR(__xludf.DUMMYFUNCTION("""COMPUTED_VALUE"""),45644.66666666667)</f>
        <v>45644.66667</v>
      </c>
      <c r="H245" s="1">
        <f>IFERROR(__xludf.DUMMYFUNCTION("""COMPUTED_VALUE"""),220.02)</f>
        <v>220.02</v>
      </c>
      <c r="J245" s="2">
        <f>IFERROR(__xludf.DUMMYFUNCTION("""COMPUTED_VALUE"""),45644.66666666667)</f>
        <v>45644.66667</v>
      </c>
      <c r="K245" s="1">
        <f>IFERROR(__xludf.DUMMYFUNCTION("""COMPUTED_VALUE"""),221.81)</f>
        <v>221.81</v>
      </c>
      <c r="M245" s="2">
        <f>IFERROR(__xludf.DUMMYFUNCTION("""COMPUTED_VALUE"""),45644.66666666667)</f>
        <v>45644.66667</v>
      </c>
      <c r="N245" s="1">
        <f>IFERROR(__xludf.DUMMYFUNCTION("""COMPUTED_VALUE"""),8.5817897E7)</f>
        <v>85817897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IFERROR(__xludf.DUMMYFUNCTION("""COMPUTED_VALUE"""),224.59)</f>
        <v>224.59</v>
      </c>
      <c r="D246" s="2">
        <f>IFERROR(__xludf.DUMMYFUNCTION("""COMPUTED_VALUE"""),45645.66666666667)</f>
        <v>45645.66667</v>
      </c>
      <c r="E246" s="1">
        <f>IFERROR(__xludf.DUMMYFUNCTION("""COMPUTED_VALUE"""),227.85)</f>
        <v>227.85</v>
      </c>
      <c r="G246" s="2">
        <f>IFERROR(__xludf.DUMMYFUNCTION("""COMPUTED_VALUE"""),45645.66666666667)</f>
        <v>45645.66667</v>
      </c>
      <c r="H246" s="1">
        <f>IFERROR(__xludf.DUMMYFUNCTION("""COMPUTED_VALUE"""),223.11)</f>
        <v>223.11</v>
      </c>
      <c r="J246" s="2">
        <f>IFERROR(__xludf.DUMMYFUNCTION("""COMPUTED_VALUE"""),45645.66666666667)</f>
        <v>45645.66667</v>
      </c>
      <c r="K246" s="1">
        <f>IFERROR(__xludf.DUMMYFUNCTION("""COMPUTED_VALUE"""),227.03)</f>
        <v>227.03</v>
      </c>
      <c r="M246" s="2">
        <f>IFERROR(__xludf.DUMMYFUNCTION("""COMPUTED_VALUE"""),45645.66666666667)</f>
        <v>45645.66667</v>
      </c>
      <c r="N246" s="1">
        <f>IFERROR(__xludf.DUMMYFUNCTION("""COMPUTED_VALUE"""),6.505672E7)</f>
        <v>65056720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IFERROR(__xludf.DUMMYFUNCTION("""COMPUTED_VALUE"""),225.15)</f>
        <v>225.15</v>
      </c>
      <c r="D247" s="2">
        <f>IFERROR(__xludf.DUMMYFUNCTION("""COMPUTED_VALUE"""),45646.66666666667)</f>
        <v>45646.66667</v>
      </c>
      <c r="E247" s="1">
        <f>IFERROR(__xludf.DUMMYFUNCTION("""COMPUTED_VALUE"""),232.77)</f>
        <v>232.77</v>
      </c>
      <c r="G247" s="2">
        <f>IFERROR(__xludf.DUMMYFUNCTION("""COMPUTED_VALUE"""),45646.66666666667)</f>
        <v>45646.66667</v>
      </c>
      <c r="H247" s="1">
        <f>IFERROR(__xludf.DUMMYFUNCTION("""COMPUTED_VALUE"""),225.15)</f>
        <v>225.15</v>
      </c>
      <c r="J247" s="2">
        <f>IFERROR(__xludf.DUMMYFUNCTION("""COMPUTED_VALUE"""),45646.66666666667)</f>
        <v>45646.66667</v>
      </c>
      <c r="K247" s="1">
        <f>IFERROR(__xludf.DUMMYFUNCTION("""COMPUTED_VALUE"""),230.6)</f>
        <v>230.6</v>
      </c>
      <c r="M247" s="2">
        <f>IFERROR(__xludf.DUMMYFUNCTION("""COMPUTED_VALUE"""),45646.66666666667)</f>
        <v>45646.66667</v>
      </c>
      <c r="N247" s="1">
        <f>IFERROR(__xludf.DUMMYFUNCTION("""COMPUTED_VALUE"""),1.04419664E8)</f>
        <v>104419664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IFERROR(__xludf.DUMMYFUNCTION("""COMPUTED_VALUE"""),230.09)</f>
        <v>230.09</v>
      </c>
      <c r="D248" s="2">
        <f>IFERROR(__xludf.DUMMYFUNCTION("""COMPUTED_VALUE"""),45649.66666666667)</f>
        <v>45649.66667</v>
      </c>
      <c r="E248" s="1">
        <f>IFERROR(__xludf.DUMMYFUNCTION("""COMPUTED_VALUE"""),234.3)</f>
        <v>234.3</v>
      </c>
      <c r="G248" s="2">
        <f>IFERROR(__xludf.DUMMYFUNCTION("""COMPUTED_VALUE"""),45649.66666666667)</f>
        <v>45649.66667</v>
      </c>
      <c r="H248" s="1">
        <f>IFERROR(__xludf.DUMMYFUNCTION("""COMPUTED_VALUE"""),228.57)</f>
        <v>228.57</v>
      </c>
      <c r="J248" s="2">
        <f>IFERROR(__xludf.DUMMYFUNCTION("""COMPUTED_VALUE"""),45649.66666666667)</f>
        <v>45649.66667</v>
      </c>
      <c r="K248" s="1">
        <f>IFERROR(__xludf.DUMMYFUNCTION("""COMPUTED_VALUE"""),234.24)</f>
        <v>234.24</v>
      </c>
      <c r="M248" s="2">
        <f>IFERROR(__xludf.DUMMYFUNCTION("""COMPUTED_VALUE"""),45649.66666666667)</f>
        <v>45649.66667</v>
      </c>
      <c r="N248" s="1">
        <f>IFERROR(__xludf.DUMMYFUNCTION("""COMPUTED_VALUE"""),4.6223259E7)</f>
        <v>46223259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IFERROR(__xludf.DUMMYFUNCTION("""COMPUTED_VALUE"""),233.69)</f>
        <v>233.69</v>
      </c>
      <c r="D249" s="2">
        <f>IFERROR(__xludf.DUMMYFUNCTION("""COMPUTED_VALUE"""),45650.54166666667)</f>
        <v>45650.54167</v>
      </c>
      <c r="E249" s="1">
        <f>IFERROR(__xludf.DUMMYFUNCTION("""COMPUTED_VALUE"""),238.64)</f>
        <v>238.64</v>
      </c>
      <c r="G249" s="2">
        <f>IFERROR(__xludf.DUMMYFUNCTION("""COMPUTED_VALUE"""),45650.54166666667)</f>
        <v>45650.54167</v>
      </c>
      <c r="H249" s="1">
        <f>IFERROR(__xludf.DUMMYFUNCTION("""COMPUTED_VALUE"""),233.09)</f>
        <v>233.09</v>
      </c>
      <c r="J249" s="2">
        <f>IFERROR(__xludf.DUMMYFUNCTION("""COMPUTED_VALUE"""),45650.54166666667)</f>
        <v>45650.54167</v>
      </c>
      <c r="K249" s="1">
        <f>IFERROR(__xludf.DUMMYFUNCTION("""COMPUTED_VALUE"""),238.09)</f>
        <v>238.09</v>
      </c>
      <c r="M249" s="2">
        <f>IFERROR(__xludf.DUMMYFUNCTION("""COMPUTED_VALUE"""),45650.54166666667)</f>
        <v>45650.54167</v>
      </c>
      <c r="N249" s="1">
        <f>IFERROR(__xludf.DUMMYFUNCTION("""COMPUTED_VALUE"""),3.8987396E7)</f>
        <v>38987396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IFERROR(__xludf.DUMMYFUNCTION("""COMPUTED_VALUE"""),235.44)</f>
        <v>235.44</v>
      </c>
      <c r="D250" s="2">
        <f>IFERROR(__xludf.DUMMYFUNCTION("""COMPUTED_VALUE"""),45652.66666666667)</f>
        <v>45652.66667</v>
      </c>
      <c r="E250" s="1">
        <f>IFERROR(__xludf.DUMMYFUNCTION("""COMPUTED_VALUE"""),239.1)</f>
        <v>239.1</v>
      </c>
      <c r="G250" s="2">
        <f>IFERROR(__xludf.DUMMYFUNCTION("""COMPUTED_VALUE"""),45652.66666666667)</f>
        <v>45652.66667</v>
      </c>
      <c r="H250" s="1">
        <f>IFERROR(__xludf.DUMMYFUNCTION("""COMPUTED_VALUE"""),235.12)</f>
        <v>235.12</v>
      </c>
      <c r="J250" s="2">
        <f>IFERROR(__xludf.DUMMYFUNCTION("""COMPUTED_VALUE"""),45652.66666666667)</f>
        <v>45652.66667</v>
      </c>
      <c r="K250" s="1">
        <f>IFERROR(__xludf.DUMMYFUNCTION("""COMPUTED_VALUE"""),238.22)</f>
        <v>238.22</v>
      </c>
      <c r="M250" s="2">
        <f>IFERROR(__xludf.DUMMYFUNCTION("""COMPUTED_VALUE"""),45652.66666666667)</f>
        <v>45652.66667</v>
      </c>
      <c r="N250" s="1">
        <f>IFERROR(__xludf.DUMMYFUNCTION("""COMPUTED_VALUE"""),4.9483603E7)</f>
        <v>49483603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IFERROR(__xludf.DUMMYFUNCTION("""COMPUTED_VALUE"""),236.13)</f>
        <v>236.13</v>
      </c>
      <c r="D251" s="2">
        <f>IFERROR(__xludf.DUMMYFUNCTION("""COMPUTED_VALUE"""),45653.66666666667)</f>
        <v>45653.66667</v>
      </c>
      <c r="E251" s="1">
        <f>IFERROR(__xludf.DUMMYFUNCTION("""COMPUTED_VALUE"""),237.56)</f>
        <v>237.56</v>
      </c>
      <c r="G251" s="2">
        <f>IFERROR(__xludf.DUMMYFUNCTION("""COMPUTED_VALUE"""),45653.66666666667)</f>
        <v>45653.66667</v>
      </c>
      <c r="H251" s="1">
        <f>IFERROR(__xludf.DUMMYFUNCTION("""COMPUTED_VALUE"""),232.91)</f>
        <v>232.91</v>
      </c>
      <c r="J251" s="2">
        <f>IFERROR(__xludf.DUMMYFUNCTION("""COMPUTED_VALUE"""),45653.66666666667)</f>
        <v>45653.66667</v>
      </c>
      <c r="K251" s="1">
        <f>IFERROR(__xludf.DUMMYFUNCTION("""COMPUTED_VALUE"""),235.23)</f>
        <v>235.23</v>
      </c>
      <c r="M251" s="2">
        <f>IFERROR(__xludf.DUMMYFUNCTION("""COMPUTED_VALUE"""),45653.66666666667)</f>
        <v>45653.66667</v>
      </c>
      <c r="N251" s="1">
        <f>IFERROR(__xludf.DUMMYFUNCTION("""COMPUTED_VALUE"""),6.3336493E7)</f>
        <v>63336493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IFERROR(__xludf.DUMMYFUNCTION("""COMPUTED_VALUE"""),233.22)</f>
        <v>233.22</v>
      </c>
      <c r="D252" s="2">
        <f>IFERROR(__xludf.DUMMYFUNCTION("""COMPUTED_VALUE"""),45656.66666666667)</f>
        <v>45656.66667</v>
      </c>
      <c r="E252" s="1">
        <f>IFERROR(__xludf.DUMMYFUNCTION("""COMPUTED_VALUE"""),234.22)</f>
        <v>234.22</v>
      </c>
      <c r="G252" s="2">
        <f>IFERROR(__xludf.DUMMYFUNCTION("""COMPUTED_VALUE"""),45656.66666666667)</f>
        <v>45656.66667</v>
      </c>
      <c r="H252" s="1">
        <f>IFERROR(__xludf.DUMMYFUNCTION("""COMPUTED_VALUE"""),227.55)</f>
        <v>227.55</v>
      </c>
      <c r="J252" s="2">
        <f>IFERROR(__xludf.DUMMYFUNCTION("""COMPUTED_VALUE"""),45656.66666666667)</f>
        <v>45656.66667</v>
      </c>
      <c r="K252" s="1">
        <f>IFERROR(__xludf.DUMMYFUNCTION("""COMPUTED_VALUE"""),232.58)</f>
        <v>232.58</v>
      </c>
      <c r="M252" s="2">
        <f>IFERROR(__xludf.DUMMYFUNCTION("""COMPUTED_VALUE"""),45656.66666666667)</f>
        <v>45656.66667</v>
      </c>
      <c r="N252" s="1">
        <f>IFERROR(__xludf.DUMMYFUNCTION("""COMPUTED_VALUE"""),5.2668933E7)</f>
        <v>52668933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IFERROR(__xludf.DUMMYFUNCTION("""COMPUTED_VALUE"""),232.03)</f>
        <v>232.03</v>
      </c>
      <c r="D253" s="2">
        <f>IFERROR(__xludf.DUMMYFUNCTION("""COMPUTED_VALUE"""),45657.66666666667)</f>
        <v>45657.66667</v>
      </c>
      <c r="E253" s="1">
        <f>IFERROR(__xludf.DUMMYFUNCTION("""COMPUTED_VALUE"""),233.66)</f>
        <v>233.66</v>
      </c>
      <c r="G253" s="2">
        <f>IFERROR(__xludf.DUMMYFUNCTION("""COMPUTED_VALUE"""),45657.66666666667)</f>
        <v>45657.66667</v>
      </c>
      <c r="H253" s="1">
        <f>IFERROR(__xludf.DUMMYFUNCTION("""COMPUTED_VALUE"""),229.77)</f>
        <v>229.77</v>
      </c>
      <c r="J253" s="2">
        <f>IFERROR(__xludf.DUMMYFUNCTION("""COMPUTED_VALUE"""),45657.66666666667)</f>
        <v>45657.66667</v>
      </c>
      <c r="K253" s="1">
        <f>IFERROR(__xludf.DUMMYFUNCTION("""COMPUTED_VALUE"""),231.09)</f>
        <v>231.09</v>
      </c>
      <c r="M253" s="2">
        <f>IFERROR(__xludf.DUMMYFUNCTION("""COMPUTED_VALUE"""),45657.66666666667)</f>
        <v>45657.66667</v>
      </c>
      <c r="N253" s="1">
        <f>IFERROR(__xludf.DUMMYFUNCTION("""COMPUTED_VALUE"""),3.6176218E7)</f>
        <v>36176218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IFERROR(__xludf.DUMMYFUNCTION("""COMPUTED_VALUE"""),231.4)</f>
        <v>231.4</v>
      </c>
      <c r="D254" s="2">
        <f>IFERROR(__xludf.DUMMYFUNCTION("""COMPUTED_VALUE"""),45659.66666666667)</f>
        <v>45659.66667</v>
      </c>
      <c r="E254" s="1">
        <f>IFERROR(__xludf.DUMMYFUNCTION("""COMPUTED_VALUE"""),231.66)</f>
        <v>231.66</v>
      </c>
      <c r="G254" s="2">
        <f>IFERROR(__xludf.DUMMYFUNCTION("""COMPUTED_VALUE"""),45659.66666666667)</f>
        <v>45659.66667</v>
      </c>
      <c r="H254" s="1">
        <f>IFERROR(__xludf.DUMMYFUNCTION("""COMPUTED_VALUE"""),225.23)</f>
        <v>225.23</v>
      </c>
      <c r="J254" s="2">
        <f>IFERROR(__xludf.DUMMYFUNCTION("""COMPUTED_VALUE"""),45659.66666666667)</f>
        <v>45659.66667</v>
      </c>
      <c r="K254" s="1">
        <f>IFERROR(__xludf.DUMMYFUNCTION("""COMPUTED_VALUE"""),227.11)</f>
        <v>227.11</v>
      </c>
      <c r="M254" s="2">
        <f>IFERROR(__xludf.DUMMYFUNCTION("""COMPUTED_VALUE"""),45659.66666666667)</f>
        <v>45659.66667</v>
      </c>
      <c r="N254" s="1">
        <f>IFERROR(__xludf.DUMMYFUNCTION("""COMPUTED_VALUE"""),4.8457569E7)</f>
        <v>48457569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IFERROR(__xludf.DUMMYFUNCTION("""COMPUTED_VALUE"""),227.2)</f>
        <v>227.2</v>
      </c>
      <c r="D255" s="2">
        <f>IFERROR(__xludf.DUMMYFUNCTION("""COMPUTED_VALUE"""),45660.66666666667)</f>
        <v>45660.66667</v>
      </c>
      <c r="E255" s="1">
        <f>IFERROR(__xludf.DUMMYFUNCTION("""COMPUTED_VALUE"""),229.08)</f>
        <v>229.08</v>
      </c>
      <c r="G255" s="2">
        <f>IFERROR(__xludf.DUMMYFUNCTION("""COMPUTED_VALUE"""),45660.66666666667)</f>
        <v>45660.66667</v>
      </c>
      <c r="H255" s="1">
        <f>IFERROR(__xludf.DUMMYFUNCTION("""COMPUTED_VALUE"""),220.14)</f>
        <v>220.14</v>
      </c>
      <c r="J255" s="2">
        <f>IFERROR(__xludf.DUMMYFUNCTION("""COMPUTED_VALUE"""),45660.66666666667)</f>
        <v>45660.66667</v>
      </c>
      <c r="K255" s="1">
        <f>IFERROR(__xludf.DUMMYFUNCTION("""COMPUTED_VALUE"""),228.98)</f>
        <v>228.98</v>
      </c>
      <c r="M255" s="2">
        <f>IFERROR(__xludf.DUMMYFUNCTION("""COMPUTED_VALUE"""),45660.66666666667)</f>
        <v>45660.66667</v>
      </c>
      <c r="N255" s="1">
        <f>IFERROR(__xludf.DUMMYFUNCTION("""COMPUTED_VALUE"""),7.4136566E7)</f>
        <v>74136566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IFERROR(__xludf.DUMMYFUNCTION("""COMPUTED_VALUE"""),232.71)</f>
        <v>232.71</v>
      </c>
      <c r="D256" s="2">
        <f>IFERROR(__xludf.DUMMYFUNCTION("""COMPUTED_VALUE"""),45663.66666666667)</f>
        <v>45663.66667</v>
      </c>
      <c r="E256" s="1">
        <f>IFERROR(__xludf.DUMMYFUNCTION("""COMPUTED_VALUE"""),237.43)</f>
        <v>237.43</v>
      </c>
      <c r="G256" s="2">
        <f>IFERROR(__xludf.DUMMYFUNCTION("""COMPUTED_VALUE"""),45663.66666666667)</f>
        <v>45663.66667</v>
      </c>
      <c r="H256" s="1">
        <f>IFERROR(__xludf.DUMMYFUNCTION("""COMPUTED_VALUE"""),231.26)</f>
        <v>231.26</v>
      </c>
      <c r="J256" s="2">
        <f>IFERROR(__xludf.DUMMYFUNCTION("""COMPUTED_VALUE"""),45663.66666666667)</f>
        <v>45663.66667</v>
      </c>
      <c r="K256" s="1">
        <f>IFERROR(__xludf.DUMMYFUNCTION("""COMPUTED_VALUE"""),233.41)</f>
        <v>233.41</v>
      </c>
      <c r="M256" s="2">
        <f>IFERROR(__xludf.DUMMYFUNCTION("""COMPUTED_VALUE"""),45663.66666666667)</f>
        <v>45663.66667</v>
      </c>
      <c r="N256" s="1">
        <f>IFERROR(__xludf.DUMMYFUNCTION("""COMPUTED_VALUE"""),7.524847E7)</f>
        <v>75248470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IFERROR(__xludf.DUMMYFUNCTION("""COMPUTED_VALUE"""),234.98)</f>
        <v>234.98</v>
      </c>
      <c r="D257" s="2">
        <f>IFERROR(__xludf.DUMMYFUNCTION("""COMPUTED_VALUE"""),45664.66666666667)</f>
        <v>45664.66667</v>
      </c>
      <c r="E257" s="1">
        <f>IFERROR(__xludf.DUMMYFUNCTION("""COMPUTED_VALUE"""),238.59)</f>
        <v>238.59</v>
      </c>
      <c r="G257" s="2">
        <f>IFERROR(__xludf.DUMMYFUNCTION("""COMPUTED_VALUE"""),45664.66666666667)</f>
        <v>45664.66667</v>
      </c>
      <c r="H257" s="1">
        <f>IFERROR(__xludf.DUMMYFUNCTION("""COMPUTED_VALUE"""),231.92)</f>
        <v>231.92</v>
      </c>
      <c r="J257" s="2">
        <f>IFERROR(__xludf.DUMMYFUNCTION("""COMPUTED_VALUE"""),45664.66666666667)</f>
        <v>45664.66667</v>
      </c>
      <c r="K257" s="1">
        <f>IFERROR(__xludf.DUMMYFUNCTION("""COMPUTED_VALUE"""),236.43)</f>
        <v>236.43</v>
      </c>
      <c r="M257" s="2">
        <f>IFERROR(__xludf.DUMMYFUNCTION("""COMPUTED_VALUE"""),45664.66666666667)</f>
        <v>45664.66667</v>
      </c>
      <c r="N257" s="1">
        <f>IFERROR(__xludf.DUMMYFUNCTION("""COMPUTED_VALUE"""),7.8943366E7)</f>
        <v>78943366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IFERROR(__xludf.DUMMYFUNCTION("""COMPUTED_VALUE"""),234.43)</f>
        <v>234.43</v>
      </c>
      <c r="D258" s="2">
        <f>IFERROR(__xludf.DUMMYFUNCTION("""COMPUTED_VALUE"""),45665.66666666667)</f>
        <v>45665.66667</v>
      </c>
      <c r="E258" s="1">
        <f>IFERROR(__xludf.DUMMYFUNCTION("""COMPUTED_VALUE"""),238.4)</f>
        <v>238.4</v>
      </c>
      <c r="G258" s="2">
        <f>IFERROR(__xludf.DUMMYFUNCTION("""COMPUTED_VALUE"""),45665.66666666667)</f>
        <v>45665.66667</v>
      </c>
      <c r="H258" s="1">
        <f>IFERROR(__xludf.DUMMYFUNCTION("""COMPUTED_VALUE"""),231.67)</f>
        <v>231.67</v>
      </c>
      <c r="J258" s="2">
        <f>IFERROR(__xludf.DUMMYFUNCTION("""COMPUTED_VALUE"""),45665.66666666667)</f>
        <v>45665.66667</v>
      </c>
      <c r="K258" s="1">
        <f>IFERROR(__xludf.DUMMYFUNCTION("""COMPUTED_VALUE"""),237.73)</f>
        <v>237.73</v>
      </c>
      <c r="M258" s="2">
        <f>IFERROR(__xludf.DUMMYFUNCTION("""COMPUTED_VALUE"""),45665.66666666667)</f>
        <v>45665.66667</v>
      </c>
      <c r="N258" s="1">
        <f>IFERROR(__xludf.DUMMYFUNCTION("""COMPUTED_VALUE"""),6.3247154E7)</f>
        <v>63247154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IFERROR(__xludf.DUMMYFUNCTION("""COMPUTED_VALUE"""),246.87)</f>
        <v>246.87</v>
      </c>
      <c r="D259" s="2">
        <f>IFERROR(__xludf.DUMMYFUNCTION("""COMPUTED_VALUE"""),45667.66666666667)</f>
        <v>45667.66667</v>
      </c>
      <c r="E259" s="1">
        <f>IFERROR(__xludf.DUMMYFUNCTION("""COMPUTED_VALUE"""),253.82)</f>
        <v>253.82</v>
      </c>
      <c r="G259" s="2">
        <f>IFERROR(__xludf.DUMMYFUNCTION("""COMPUTED_VALUE"""),45667.66666666667)</f>
        <v>45667.66667</v>
      </c>
      <c r="H259" s="1">
        <f>IFERROR(__xludf.DUMMYFUNCTION("""COMPUTED_VALUE"""),244.56)</f>
        <v>244.56</v>
      </c>
      <c r="J259" s="2">
        <f>IFERROR(__xludf.DUMMYFUNCTION("""COMPUTED_VALUE"""),45667.66666666667)</f>
        <v>45667.66667</v>
      </c>
      <c r="K259" s="1">
        <f>IFERROR(__xludf.DUMMYFUNCTION("""COMPUTED_VALUE"""),248.21)</f>
        <v>248.21</v>
      </c>
      <c r="M259" s="2">
        <f>IFERROR(__xludf.DUMMYFUNCTION("""COMPUTED_VALUE"""),45667.66666666667)</f>
        <v>45667.66667</v>
      </c>
      <c r="N259" s="1">
        <f>IFERROR(__xludf.DUMMYFUNCTION("""COMPUTED_VALUE"""),1.18498852E8)</f>
        <v>118498852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IFERROR(__xludf.DUMMYFUNCTION("""COMPUTED_VALUE"""),244.06)</f>
        <v>244.06</v>
      </c>
      <c r="D260" s="2">
        <f>IFERROR(__xludf.DUMMYFUNCTION("""COMPUTED_VALUE"""),45670.66666666667)</f>
        <v>45670.66667</v>
      </c>
      <c r="E260" s="1">
        <f>IFERROR(__xludf.DUMMYFUNCTION("""COMPUTED_VALUE"""),244.06)</f>
        <v>244.06</v>
      </c>
      <c r="G260" s="2">
        <f>IFERROR(__xludf.DUMMYFUNCTION("""COMPUTED_VALUE"""),45670.66666666667)</f>
        <v>45670.66667</v>
      </c>
      <c r="H260" s="1">
        <f>IFERROR(__xludf.DUMMYFUNCTION("""COMPUTED_VALUE"""),236.28)</f>
        <v>236.28</v>
      </c>
      <c r="J260" s="2">
        <f>IFERROR(__xludf.DUMMYFUNCTION("""COMPUTED_VALUE"""),45670.66666666667)</f>
        <v>45670.66667</v>
      </c>
      <c r="K260" s="1">
        <f>IFERROR(__xludf.DUMMYFUNCTION("""COMPUTED_VALUE"""),241.44)</f>
        <v>241.44</v>
      </c>
      <c r="M260" s="2">
        <f>IFERROR(__xludf.DUMMYFUNCTION("""COMPUTED_VALUE"""),45670.66666666667)</f>
        <v>45670.66667</v>
      </c>
      <c r="N260" s="1">
        <f>IFERROR(__xludf.DUMMYFUNCTION("""COMPUTED_VALUE"""),7.71069E7)</f>
        <v>77106900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IFERROR(__xludf.DUMMYFUNCTION("""COMPUTED_VALUE"""),246.18)</f>
        <v>246.18</v>
      </c>
      <c r="D261" s="2">
        <f>IFERROR(__xludf.DUMMYFUNCTION("""COMPUTED_VALUE"""),45671.66666666667)</f>
        <v>45671.66667</v>
      </c>
      <c r="E261" s="1">
        <f>IFERROR(__xludf.DUMMYFUNCTION("""COMPUTED_VALUE"""),247.44)</f>
        <v>247.44</v>
      </c>
      <c r="G261" s="2">
        <f>IFERROR(__xludf.DUMMYFUNCTION("""COMPUTED_VALUE"""),45671.66666666667)</f>
        <v>45671.66667</v>
      </c>
      <c r="H261" s="1">
        <f>IFERROR(__xludf.DUMMYFUNCTION("""COMPUTED_VALUE"""),243.34)</f>
        <v>243.34</v>
      </c>
      <c r="J261" s="2">
        <f>IFERROR(__xludf.DUMMYFUNCTION("""COMPUTED_VALUE"""),45671.66666666667)</f>
        <v>45671.66667</v>
      </c>
      <c r="K261" s="1">
        <f>IFERROR(__xludf.DUMMYFUNCTION("""COMPUTED_VALUE"""),246.47)</f>
        <v>246.47</v>
      </c>
      <c r="M261" s="2">
        <f>IFERROR(__xludf.DUMMYFUNCTION("""COMPUTED_VALUE"""),45671.66666666667)</f>
        <v>45671.66667</v>
      </c>
      <c r="N261" s="1">
        <f>IFERROR(__xludf.DUMMYFUNCTION("""COMPUTED_VALUE"""),6.0064697E7)</f>
        <v>60064697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IFERROR(__xludf.DUMMYFUNCTION("""COMPUTED_VALUE"""),250.16)</f>
        <v>250.16</v>
      </c>
      <c r="D262" s="2">
        <f>IFERROR(__xludf.DUMMYFUNCTION("""COMPUTED_VALUE"""),45672.66666666667)</f>
        <v>45672.66667</v>
      </c>
      <c r="E262" s="1">
        <f>IFERROR(__xludf.DUMMYFUNCTION("""COMPUTED_VALUE"""),250.63)</f>
        <v>250.63</v>
      </c>
      <c r="G262" s="2">
        <f>IFERROR(__xludf.DUMMYFUNCTION("""COMPUTED_VALUE"""),45672.66666666667)</f>
        <v>45672.66667</v>
      </c>
      <c r="H262" s="1">
        <f>IFERROR(__xludf.DUMMYFUNCTION("""COMPUTED_VALUE"""),242.43)</f>
        <v>242.43</v>
      </c>
      <c r="J262" s="2">
        <f>IFERROR(__xludf.DUMMYFUNCTION("""COMPUTED_VALUE"""),45672.66666666667)</f>
        <v>45672.66667</v>
      </c>
      <c r="K262" s="1">
        <f>IFERROR(__xludf.DUMMYFUNCTION("""COMPUTED_VALUE"""),243.1)</f>
        <v>243.1</v>
      </c>
      <c r="M262" s="2">
        <f>IFERROR(__xludf.DUMMYFUNCTION("""COMPUTED_VALUE"""),45672.66666666667)</f>
        <v>45672.66667</v>
      </c>
      <c r="N262" s="1">
        <f>IFERROR(__xludf.DUMMYFUNCTION("""COMPUTED_VALUE"""),5.5070579E7)</f>
        <v>55070579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IFERROR(__xludf.DUMMYFUNCTION("""COMPUTED_VALUE"""),243.72)</f>
        <v>243.72</v>
      </c>
      <c r="D263" s="2">
        <f>IFERROR(__xludf.DUMMYFUNCTION("""COMPUTED_VALUE"""),45673.66666666667)</f>
        <v>45673.66667</v>
      </c>
      <c r="E263" s="1">
        <f>IFERROR(__xludf.DUMMYFUNCTION("""COMPUTED_VALUE"""),245.37)</f>
        <v>245.37</v>
      </c>
      <c r="G263" s="2">
        <f>IFERROR(__xludf.DUMMYFUNCTION("""COMPUTED_VALUE"""),45673.66666666667)</f>
        <v>45673.66667</v>
      </c>
      <c r="H263" s="1">
        <f>IFERROR(__xludf.DUMMYFUNCTION("""COMPUTED_VALUE"""),239.74)</f>
        <v>239.74</v>
      </c>
      <c r="J263" s="2">
        <f>IFERROR(__xludf.DUMMYFUNCTION("""COMPUTED_VALUE"""),45673.66666666667)</f>
        <v>45673.66667</v>
      </c>
      <c r="K263" s="1">
        <f>IFERROR(__xludf.DUMMYFUNCTION("""COMPUTED_VALUE"""),244.72)</f>
        <v>244.72</v>
      </c>
      <c r="M263" s="2">
        <f>IFERROR(__xludf.DUMMYFUNCTION("""COMPUTED_VALUE"""),45673.66666666667)</f>
        <v>45673.66667</v>
      </c>
      <c r="N263" s="1">
        <f>IFERROR(__xludf.DUMMYFUNCTION("""COMPUTED_VALUE"""),5.6633885E7)</f>
        <v>56633885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IFERROR(__xludf.DUMMYFUNCTION("""COMPUTED_VALUE"""),246.03)</f>
        <v>246.03</v>
      </c>
      <c r="D264" s="2">
        <f>IFERROR(__xludf.DUMMYFUNCTION("""COMPUTED_VALUE"""),45674.66666666667)</f>
        <v>45674.66667</v>
      </c>
      <c r="E264" s="1">
        <f>IFERROR(__xludf.DUMMYFUNCTION("""COMPUTED_VALUE"""),247.2)</f>
        <v>247.2</v>
      </c>
      <c r="G264" s="2">
        <f>IFERROR(__xludf.DUMMYFUNCTION("""COMPUTED_VALUE"""),45674.66666666667)</f>
        <v>45674.66667</v>
      </c>
      <c r="H264" s="1">
        <f>IFERROR(__xludf.DUMMYFUNCTION("""COMPUTED_VALUE"""),243.97)</f>
        <v>243.97</v>
      </c>
      <c r="J264" s="2">
        <f>IFERROR(__xludf.DUMMYFUNCTION("""COMPUTED_VALUE"""),45674.66666666667)</f>
        <v>45674.66667</v>
      </c>
      <c r="K264" s="1">
        <f>IFERROR(__xludf.DUMMYFUNCTION("""COMPUTED_VALUE"""),244.52)</f>
        <v>244.52</v>
      </c>
      <c r="M264" s="2">
        <f>IFERROR(__xludf.DUMMYFUNCTION("""COMPUTED_VALUE"""),45674.66666666667)</f>
        <v>45674.66667</v>
      </c>
      <c r="N264" s="1">
        <f>IFERROR(__xludf.DUMMYFUNCTION("""COMPUTED_VALUE"""),5.3997768E7)</f>
        <v>53997768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IFERROR(__xludf.DUMMYFUNCTION("""COMPUTED_VALUE"""),247.82)</f>
        <v>247.82</v>
      </c>
      <c r="D265" s="2">
        <f>IFERROR(__xludf.DUMMYFUNCTION("""COMPUTED_VALUE"""),45678.66666666667)</f>
        <v>45678.66667</v>
      </c>
      <c r="E265" s="1">
        <f>IFERROR(__xludf.DUMMYFUNCTION("""COMPUTED_VALUE"""),253.42)</f>
        <v>253.42</v>
      </c>
      <c r="G265" s="2">
        <f>IFERROR(__xludf.DUMMYFUNCTION("""COMPUTED_VALUE"""),45678.66666666667)</f>
        <v>45678.66667</v>
      </c>
      <c r="H265" s="1">
        <f>IFERROR(__xludf.DUMMYFUNCTION("""COMPUTED_VALUE"""),247.82)</f>
        <v>247.82</v>
      </c>
      <c r="J265" s="2">
        <f>IFERROR(__xludf.DUMMYFUNCTION("""COMPUTED_VALUE"""),45678.66666666667)</f>
        <v>45678.66667</v>
      </c>
      <c r="K265" s="1">
        <f>IFERROR(__xludf.DUMMYFUNCTION("""COMPUTED_VALUE"""),253.29)</f>
        <v>253.29</v>
      </c>
      <c r="M265" s="2">
        <f>IFERROR(__xludf.DUMMYFUNCTION("""COMPUTED_VALUE"""),45678.66666666667)</f>
        <v>45678.66667</v>
      </c>
      <c r="N265" s="1">
        <f>IFERROR(__xludf.DUMMYFUNCTION("""COMPUTED_VALUE"""),7.9013613E7)</f>
        <v>79013613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IFERROR(__xludf.DUMMYFUNCTION("""COMPUTED_VALUE"""),259.72)</f>
        <v>259.72</v>
      </c>
      <c r="D266" s="2">
        <f>IFERROR(__xludf.DUMMYFUNCTION("""COMPUTED_VALUE"""),45679.66666666667)</f>
        <v>45679.66667</v>
      </c>
      <c r="E266" s="1">
        <f>IFERROR(__xludf.DUMMYFUNCTION("""COMPUTED_VALUE"""),259.72)</f>
        <v>259.72</v>
      </c>
      <c r="G266" s="2">
        <f>IFERROR(__xludf.DUMMYFUNCTION("""COMPUTED_VALUE"""),45679.66666666667)</f>
        <v>45679.66667</v>
      </c>
      <c r="H266" s="1">
        <f>IFERROR(__xludf.DUMMYFUNCTION("""COMPUTED_VALUE"""),247.39)</f>
        <v>247.39</v>
      </c>
      <c r="J266" s="2">
        <f>IFERROR(__xludf.DUMMYFUNCTION("""COMPUTED_VALUE"""),45679.66666666667)</f>
        <v>45679.66667</v>
      </c>
      <c r="K266" s="1">
        <f>IFERROR(__xludf.DUMMYFUNCTION("""COMPUTED_VALUE"""),248.53)</f>
        <v>248.53</v>
      </c>
      <c r="M266" s="2">
        <f>IFERROR(__xludf.DUMMYFUNCTION("""COMPUTED_VALUE"""),45679.66666666667)</f>
        <v>45679.66667</v>
      </c>
      <c r="N266" s="1">
        <f>IFERROR(__xludf.DUMMYFUNCTION("""COMPUTED_VALUE"""),1.12774303E8)</f>
        <v>112774303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IFERROR(__xludf.DUMMYFUNCTION("""COMPUTED_VALUE"""),248.35)</f>
        <v>248.35</v>
      </c>
      <c r="D267" s="2">
        <f>IFERROR(__xludf.DUMMYFUNCTION("""COMPUTED_VALUE"""),45680.66666666667)</f>
        <v>45680.66667</v>
      </c>
      <c r="E267" s="1">
        <f>IFERROR(__xludf.DUMMYFUNCTION("""COMPUTED_VALUE"""),248.93)</f>
        <v>248.93</v>
      </c>
      <c r="G267" s="2">
        <f>IFERROR(__xludf.DUMMYFUNCTION("""COMPUTED_VALUE"""),45680.66666666667)</f>
        <v>45680.66667</v>
      </c>
      <c r="H267" s="1">
        <f>IFERROR(__xludf.DUMMYFUNCTION("""COMPUTED_VALUE"""),243.0)</f>
        <v>243</v>
      </c>
      <c r="J267" s="2">
        <f>IFERROR(__xludf.DUMMYFUNCTION("""COMPUTED_VALUE"""),45680.66666666667)</f>
        <v>45680.66667</v>
      </c>
      <c r="K267" s="1">
        <f>IFERROR(__xludf.DUMMYFUNCTION("""COMPUTED_VALUE"""),243.0)</f>
        <v>243</v>
      </c>
      <c r="M267" s="2">
        <f>IFERROR(__xludf.DUMMYFUNCTION("""COMPUTED_VALUE"""),45680.66666666667)</f>
        <v>45680.66667</v>
      </c>
      <c r="N267" s="1">
        <f>IFERROR(__xludf.DUMMYFUNCTION("""COMPUTED_VALUE"""),1.4180193E8)</f>
        <v>141801930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IFERROR(__xludf.DUMMYFUNCTION("""COMPUTED_VALUE"""),242.59)</f>
        <v>242.59</v>
      </c>
      <c r="D268" s="2">
        <f>IFERROR(__xludf.DUMMYFUNCTION("""COMPUTED_VALUE"""),45681.66666666667)</f>
        <v>45681.66667</v>
      </c>
      <c r="E268" s="1">
        <f>IFERROR(__xludf.DUMMYFUNCTION("""COMPUTED_VALUE"""),247.94)</f>
        <v>247.94</v>
      </c>
      <c r="G268" s="2">
        <f>IFERROR(__xludf.DUMMYFUNCTION("""COMPUTED_VALUE"""),45681.66666666667)</f>
        <v>45681.66667</v>
      </c>
      <c r="H268" s="1">
        <f>IFERROR(__xludf.DUMMYFUNCTION("""COMPUTED_VALUE"""),241.1)</f>
        <v>241.1</v>
      </c>
      <c r="J268" s="2">
        <f>IFERROR(__xludf.DUMMYFUNCTION("""COMPUTED_VALUE"""),45681.66666666667)</f>
        <v>45681.66667</v>
      </c>
      <c r="K268" s="1">
        <f>IFERROR(__xludf.DUMMYFUNCTION("""COMPUTED_VALUE"""),244.55)</f>
        <v>244.55</v>
      </c>
      <c r="M268" s="2">
        <f>IFERROR(__xludf.DUMMYFUNCTION("""COMPUTED_VALUE"""),45681.66666666667)</f>
        <v>45681.66667</v>
      </c>
      <c r="N268" s="1">
        <f>IFERROR(__xludf.DUMMYFUNCTION("""COMPUTED_VALUE"""),7.3345106E7)</f>
        <v>73345106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IFERROR(__xludf.DUMMYFUNCTION("""COMPUTED_VALUE"""),240.67)</f>
        <v>240.67</v>
      </c>
      <c r="D269" s="2">
        <f>IFERROR(__xludf.DUMMYFUNCTION("""COMPUTED_VALUE"""),45684.66666666667)</f>
        <v>45684.66667</v>
      </c>
      <c r="E269" s="1">
        <f>IFERROR(__xludf.DUMMYFUNCTION("""COMPUTED_VALUE"""),249.27)</f>
        <v>249.27</v>
      </c>
      <c r="G269" s="2">
        <f>IFERROR(__xludf.DUMMYFUNCTION("""COMPUTED_VALUE"""),45684.66666666667)</f>
        <v>45684.66667</v>
      </c>
      <c r="H269" s="1">
        <f>IFERROR(__xludf.DUMMYFUNCTION("""COMPUTED_VALUE"""),240.67)</f>
        <v>240.67</v>
      </c>
      <c r="J269" s="2">
        <f>IFERROR(__xludf.DUMMYFUNCTION("""COMPUTED_VALUE"""),45684.66666666667)</f>
        <v>45684.66667</v>
      </c>
      <c r="K269" s="1">
        <f>IFERROR(__xludf.DUMMYFUNCTION("""COMPUTED_VALUE"""),246.9)</f>
        <v>246.9</v>
      </c>
      <c r="M269" s="2">
        <f>IFERROR(__xludf.DUMMYFUNCTION("""COMPUTED_VALUE"""),45684.66666666667)</f>
        <v>45684.66667</v>
      </c>
      <c r="N269" s="1">
        <f>IFERROR(__xludf.DUMMYFUNCTION("""COMPUTED_VALUE"""),7.3765631E7)</f>
        <v>73765631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IFERROR(__xludf.DUMMYFUNCTION("""COMPUTED_VALUE"""),245.84)</f>
        <v>245.84</v>
      </c>
      <c r="D270" s="2">
        <f>IFERROR(__xludf.DUMMYFUNCTION("""COMPUTED_VALUE"""),45685.66666666667)</f>
        <v>45685.66667</v>
      </c>
      <c r="E270" s="1">
        <f>IFERROR(__xludf.DUMMYFUNCTION("""COMPUTED_VALUE"""),246.38)</f>
        <v>246.38</v>
      </c>
      <c r="G270" s="2">
        <f>IFERROR(__xludf.DUMMYFUNCTION("""COMPUTED_VALUE"""),45685.66666666667)</f>
        <v>45685.66667</v>
      </c>
      <c r="H270" s="1">
        <f>IFERROR(__xludf.DUMMYFUNCTION("""COMPUTED_VALUE"""),242.9)</f>
        <v>242.9</v>
      </c>
      <c r="J270" s="2">
        <f>IFERROR(__xludf.DUMMYFUNCTION("""COMPUTED_VALUE"""),45685.66666666667)</f>
        <v>45685.66667</v>
      </c>
      <c r="K270" s="1">
        <f>IFERROR(__xludf.DUMMYFUNCTION("""COMPUTED_VALUE"""),245.91)</f>
        <v>245.91</v>
      </c>
      <c r="M270" s="2">
        <f>IFERROR(__xludf.DUMMYFUNCTION("""COMPUTED_VALUE"""),45685.66666666667)</f>
        <v>45685.66667</v>
      </c>
      <c r="N270" s="1">
        <f>IFERROR(__xludf.DUMMYFUNCTION("""COMPUTED_VALUE"""),5.7278177E7)</f>
        <v>57278177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IFERROR(__xludf.DUMMYFUNCTION("""COMPUTED_VALUE"""),247.57)</f>
        <v>247.57</v>
      </c>
      <c r="D271" s="2">
        <f>IFERROR(__xludf.DUMMYFUNCTION("""COMPUTED_VALUE"""),45686.66666666667)</f>
        <v>45686.66667</v>
      </c>
      <c r="E271" s="1">
        <f>IFERROR(__xludf.DUMMYFUNCTION("""COMPUTED_VALUE"""),248.76)</f>
        <v>248.76</v>
      </c>
      <c r="G271" s="2">
        <f>IFERROR(__xludf.DUMMYFUNCTION("""COMPUTED_VALUE"""),45686.66666666667)</f>
        <v>45686.66667</v>
      </c>
      <c r="H271" s="1">
        <f>IFERROR(__xludf.DUMMYFUNCTION("""COMPUTED_VALUE"""),246.04)</f>
        <v>246.04</v>
      </c>
      <c r="J271" s="2">
        <f>IFERROR(__xludf.DUMMYFUNCTION("""COMPUTED_VALUE"""),45686.66666666667)</f>
        <v>45686.66667</v>
      </c>
      <c r="K271" s="1">
        <f>IFERROR(__xludf.DUMMYFUNCTION("""COMPUTED_VALUE"""),248.35)</f>
        <v>248.35</v>
      </c>
      <c r="M271" s="2">
        <f>IFERROR(__xludf.DUMMYFUNCTION("""COMPUTED_VALUE"""),45686.66666666667)</f>
        <v>45686.66667</v>
      </c>
      <c r="N271" s="1">
        <f>IFERROR(__xludf.DUMMYFUNCTION("""COMPUTED_VALUE"""),5.1974226E7)</f>
        <v>51974226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IFERROR(__xludf.DUMMYFUNCTION("""COMPUTED_VALUE"""),246.29)</f>
        <v>246.29</v>
      </c>
      <c r="D272" s="2">
        <f>IFERROR(__xludf.DUMMYFUNCTION("""COMPUTED_VALUE"""),45687.66666666667)</f>
        <v>45687.66667</v>
      </c>
      <c r="E272" s="1">
        <f>IFERROR(__xludf.DUMMYFUNCTION("""COMPUTED_VALUE"""),250.77)</f>
        <v>250.77</v>
      </c>
      <c r="G272" s="2">
        <f>IFERROR(__xludf.DUMMYFUNCTION("""COMPUTED_VALUE"""),45687.66666666667)</f>
        <v>45687.66667</v>
      </c>
      <c r="H272" s="1">
        <f>IFERROR(__xludf.DUMMYFUNCTION("""COMPUTED_VALUE"""),245.86)</f>
        <v>245.86</v>
      </c>
      <c r="J272" s="2">
        <f>IFERROR(__xludf.DUMMYFUNCTION("""COMPUTED_VALUE"""),45687.66666666667)</f>
        <v>45687.66667</v>
      </c>
      <c r="K272" s="1">
        <f>IFERROR(__xludf.DUMMYFUNCTION("""COMPUTED_VALUE"""),248.72)</f>
        <v>248.72</v>
      </c>
      <c r="M272" s="2">
        <f>IFERROR(__xludf.DUMMYFUNCTION("""COMPUTED_VALUE"""),45687.66666666667)</f>
        <v>45687.66667</v>
      </c>
      <c r="N272" s="1">
        <f>IFERROR(__xludf.DUMMYFUNCTION("""COMPUTED_VALUE"""),7.9633024E7)</f>
        <v>79633024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IFERROR(__xludf.DUMMYFUNCTION("""COMPUTED_VALUE"""),249.34)</f>
        <v>249.34</v>
      </c>
      <c r="D273" s="2">
        <f>IFERROR(__xludf.DUMMYFUNCTION("""COMPUTED_VALUE"""),45688.66666666667)</f>
        <v>45688.66667</v>
      </c>
      <c r="E273" s="1">
        <f>IFERROR(__xludf.DUMMYFUNCTION("""COMPUTED_VALUE"""),250.64)</f>
        <v>250.64</v>
      </c>
      <c r="G273" s="2">
        <f>IFERROR(__xludf.DUMMYFUNCTION("""COMPUTED_VALUE"""),45688.66666666667)</f>
        <v>45688.66667</v>
      </c>
      <c r="H273" s="1">
        <f>IFERROR(__xludf.DUMMYFUNCTION("""COMPUTED_VALUE"""),243.37)</f>
        <v>243.37</v>
      </c>
      <c r="J273" s="2">
        <f>IFERROR(__xludf.DUMMYFUNCTION("""COMPUTED_VALUE"""),45688.66666666667)</f>
        <v>45688.66667</v>
      </c>
      <c r="K273" s="1">
        <f>IFERROR(__xludf.DUMMYFUNCTION("""COMPUTED_VALUE"""),243.76)</f>
        <v>243.76</v>
      </c>
      <c r="M273" s="2">
        <f>IFERROR(__xludf.DUMMYFUNCTION("""COMPUTED_VALUE"""),45688.66666666667)</f>
        <v>45688.66667</v>
      </c>
      <c r="N273" s="1">
        <f>IFERROR(__xludf.DUMMYFUNCTION("""COMPUTED_VALUE"""),6.6611023E7)</f>
        <v>66611023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IFERROR(__xludf.DUMMYFUNCTION("""COMPUTED_VALUE"""),235.83)</f>
        <v>235.83</v>
      </c>
      <c r="D274" s="2">
        <f>IFERROR(__xludf.DUMMYFUNCTION("""COMPUTED_VALUE"""),45691.66666666667)</f>
        <v>45691.66667</v>
      </c>
      <c r="E274" s="1">
        <f>IFERROR(__xludf.DUMMYFUNCTION("""COMPUTED_VALUE"""),243.71)</f>
        <v>243.71</v>
      </c>
      <c r="G274" s="2">
        <f>IFERROR(__xludf.DUMMYFUNCTION("""COMPUTED_VALUE"""),45691.66666666667)</f>
        <v>45691.66667</v>
      </c>
      <c r="H274" s="1">
        <f>IFERROR(__xludf.DUMMYFUNCTION("""COMPUTED_VALUE"""),235.83)</f>
        <v>235.83</v>
      </c>
      <c r="J274" s="2">
        <f>IFERROR(__xludf.DUMMYFUNCTION("""COMPUTED_VALUE"""),45691.66666666667)</f>
        <v>45691.66667</v>
      </c>
      <c r="K274" s="1">
        <f>IFERROR(__xludf.DUMMYFUNCTION("""COMPUTED_VALUE"""),241.37)</f>
        <v>241.37</v>
      </c>
      <c r="M274" s="2">
        <f>IFERROR(__xludf.DUMMYFUNCTION("""COMPUTED_VALUE"""),45691.66666666667)</f>
        <v>45691.66667</v>
      </c>
      <c r="N274" s="1">
        <f>IFERROR(__xludf.DUMMYFUNCTION("""COMPUTED_VALUE"""),6.8096189E7)</f>
        <v>68096189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IFERROR(__xludf.DUMMYFUNCTION("""COMPUTED_VALUE"""),243.79)</f>
        <v>243.79</v>
      </c>
      <c r="D275" s="2">
        <f>IFERROR(__xludf.DUMMYFUNCTION("""COMPUTED_VALUE"""),45692.66666666667)</f>
        <v>45692.66667</v>
      </c>
      <c r="E275" s="1">
        <f>IFERROR(__xludf.DUMMYFUNCTION("""COMPUTED_VALUE"""),248.47)</f>
        <v>248.47</v>
      </c>
      <c r="G275" s="2">
        <f>IFERROR(__xludf.DUMMYFUNCTION("""COMPUTED_VALUE"""),45692.66666666667)</f>
        <v>45692.66667</v>
      </c>
      <c r="H275" s="1">
        <f>IFERROR(__xludf.DUMMYFUNCTION("""COMPUTED_VALUE"""),241.12)</f>
        <v>241.12</v>
      </c>
      <c r="J275" s="2">
        <f>IFERROR(__xludf.DUMMYFUNCTION("""COMPUTED_VALUE"""),45692.66666666667)</f>
        <v>45692.66667</v>
      </c>
      <c r="K275" s="1">
        <f>IFERROR(__xludf.DUMMYFUNCTION("""COMPUTED_VALUE"""),248.3)</f>
        <v>248.3</v>
      </c>
      <c r="M275" s="2">
        <f>IFERROR(__xludf.DUMMYFUNCTION("""COMPUTED_VALUE"""),45692.66666666667)</f>
        <v>45692.66667</v>
      </c>
      <c r="N275" s="1">
        <f>IFERROR(__xludf.DUMMYFUNCTION("""COMPUTED_VALUE"""),6.4209826E7)</f>
        <v>64209826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IFERROR(__xludf.DUMMYFUNCTION("""COMPUTED_VALUE"""),247.76)</f>
        <v>247.76</v>
      </c>
      <c r="D276" s="2">
        <f>IFERROR(__xludf.DUMMYFUNCTION("""COMPUTED_VALUE"""),45693.66666666667)</f>
        <v>45693.66667</v>
      </c>
      <c r="E276" s="1">
        <f>IFERROR(__xludf.DUMMYFUNCTION("""COMPUTED_VALUE"""),250.16)</f>
        <v>250.16</v>
      </c>
      <c r="G276" s="2">
        <f>IFERROR(__xludf.DUMMYFUNCTION("""COMPUTED_VALUE"""),45693.66666666667)</f>
        <v>45693.66667</v>
      </c>
      <c r="H276" s="1">
        <f>IFERROR(__xludf.DUMMYFUNCTION("""COMPUTED_VALUE"""),244.93)</f>
        <v>244.93</v>
      </c>
      <c r="J276" s="2">
        <f>IFERROR(__xludf.DUMMYFUNCTION("""COMPUTED_VALUE"""),45693.66666666667)</f>
        <v>45693.66667</v>
      </c>
      <c r="K276" s="1">
        <f>IFERROR(__xludf.DUMMYFUNCTION("""COMPUTED_VALUE"""),247.88)</f>
        <v>247.88</v>
      </c>
      <c r="M276" s="2">
        <f>IFERROR(__xludf.DUMMYFUNCTION("""COMPUTED_VALUE"""),45693.66666666667)</f>
        <v>45693.66667</v>
      </c>
      <c r="N276" s="1">
        <f>IFERROR(__xludf.DUMMYFUNCTION("""COMPUTED_VALUE"""),5.3102171E7)</f>
        <v>53102171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IFERROR(__xludf.DUMMYFUNCTION("""COMPUTED_VALUE"""),249.08)</f>
        <v>249.08</v>
      </c>
      <c r="D277" s="2">
        <f>IFERROR(__xludf.DUMMYFUNCTION("""COMPUTED_VALUE"""),45694.66666666667)</f>
        <v>45694.66667</v>
      </c>
      <c r="E277" s="1">
        <f>IFERROR(__xludf.DUMMYFUNCTION("""COMPUTED_VALUE"""),250.43)</f>
        <v>250.43</v>
      </c>
      <c r="G277" s="2">
        <f>IFERROR(__xludf.DUMMYFUNCTION("""COMPUTED_VALUE"""),45694.66666666667)</f>
        <v>45694.66667</v>
      </c>
      <c r="H277" s="1">
        <f>IFERROR(__xludf.DUMMYFUNCTION("""COMPUTED_VALUE"""),245.41)</f>
        <v>245.41</v>
      </c>
      <c r="J277" s="2">
        <f>IFERROR(__xludf.DUMMYFUNCTION("""COMPUTED_VALUE"""),45694.66666666667)</f>
        <v>45694.66667</v>
      </c>
      <c r="K277" s="1">
        <f>IFERROR(__xludf.DUMMYFUNCTION("""COMPUTED_VALUE"""),247.35)</f>
        <v>247.35</v>
      </c>
      <c r="M277" s="2">
        <f>IFERROR(__xludf.DUMMYFUNCTION("""COMPUTED_VALUE"""),45694.66666666667)</f>
        <v>45694.66667</v>
      </c>
      <c r="N277" s="1">
        <f>IFERROR(__xludf.DUMMYFUNCTION("""COMPUTED_VALUE"""),5.3816346E7)</f>
        <v>53816346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IFERROR(__xludf.DUMMYFUNCTION("""COMPUTED_VALUE"""),248.38)</f>
        <v>248.38</v>
      </c>
      <c r="D278" s="2">
        <f>IFERROR(__xludf.DUMMYFUNCTION("""COMPUTED_VALUE"""),45695.66666666667)</f>
        <v>45695.66667</v>
      </c>
      <c r="E278" s="1">
        <f>IFERROR(__xludf.DUMMYFUNCTION("""COMPUTED_VALUE"""),249.59)</f>
        <v>249.59</v>
      </c>
      <c r="G278" s="2">
        <f>IFERROR(__xludf.DUMMYFUNCTION("""COMPUTED_VALUE"""),45695.66666666667)</f>
        <v>45695.66667</v>
      </c>
      <c r="H278" s="1">
        <f>IFERROR(__xludf.DUMMYFUNCTION("""COMPUTED_VALUE"""),246.25)</f>
        <v>246.25</v>
      </c>
      <c r="J278" s="2">
        <f>IFERROR(__xludf.DUMMYFUNCTION("""COMPUTED_VALUE"""),45695.66666666667)</f>
        <v>45695.66667</v>
      </c>
      <c r="K278" s="1">
        <f>IFERROR(__xludf.DUMMYFUNCTION("""COMPUTED_VALUE"""),247.89)</f>
        <v>247.89</v>
      </c>
      <c r="M278" s="2">
        <f>IFERROR(__xludf.DUMMYFUNCTION("""COMPUTED_VALUE"""),45695.66666666667)</f>
        <v>45695.66667</v>
      </c>
      <c r="N278" s="1">
        <f>IFERROR(__xludf.DUMMYFUNCTION("""COMPUTED_VALUE"""),5.0091069E7)</f>
        <v>50091069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IFERROR(__xludf.DUMMYFUNCTION("""COMPUTED_VALUE"""),247.55)</f>
        <v>247.55</v>
      </c>
      <c r="D279" s="2">
        <f>IFERROR(__xludf.DUMMYFUNCTION("""COMPUTED_VALUE"""),45698.66666666667)</f>
        <v>45698.66667</v>
      </c>
      <c r="E279" s="1">
        <f>IFERROR(__xludf.DUMMYFUNCTION("""COMPUTED_VALUE"""),247.55)</f>
        <v>247.55</v>
      </c>
      <c r="G279" s="2">
        <f>IFERROR(__xludf.DUMMYFUNCTION("""COMPUTED_VALUE"""),45698.66666666667)</f>
        <v>45698.66667</v>
      </c>
      <c r="H279" s="1">
        <f>IFERROR(__xludf.DUMMYFUNCTION("""COMPUTED_VALUE"""),240.27)</f>
        <v>240.27</v>
      </c>
      <c r="J279" s="2">
        <f>IFERROR(__xludf.DUMMYFUNCTION("""COMPUTED_VALUE"""),45698.66666666667)</f>
        <v>45698.66667</v>
      </c>
      <c r="K279" s="1">
        <f>IFERROR(__xludf.DUMMYFUNCTION("""COMPUTED_VALUE"""),241.47)</f>
        <v>241.47</v>
      </c>
      <c r="M279" s="2">
        <f>IFERROR(__xludf.DUMMYFUNCTION("""COMPUTED_VALUE"""),45698.66666666667)</f>
        <v>45698.66667</v>
      </c>
      <c r="N279" s="1">
        <f>IFERROR(__xludf.DUMMYFUNCTION("""COMPUTED_VALUE"""),6.6931899E7)</f>
        <v>66931899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IFERROR(__xludf.DUMMYFUNCTION("""COMPUTED_VALUE"""),239.96)</f>
        <v>239.96</v>
      </c>
      <c r="D280" s="2">
        <f>IFERROR(__xludf.DUMMYFUNCTION("""COMPUTED_VALUE"""),45699.66666666667)</f>
        <v>45699.66667</v>
      </c>
      <c r="E280" s="1">
        <f>IFERROR(__xludf.DUMMYFUNCTION("""COMPUTED_VALUE"""),239.96)</f>
        <v>239.96</v>
      </c>
      <c r="G280" s="2">
        <f>IFERROR(__xludf.DUMMYFUNCTION("""COMPUTED_VALUE"""),45699.66666666667)</f>
        <v>45699.66667</v>
      </c>
      <c r="H280" s="1">
        <f>IFERROR(__xludf.DUMMYFUNCTION("""COMPUTED_VALUE"""),234.28)</f>
        <v>234.28</v>
      </c>
      <c r="J280" s="2">
        <f>IFERROR(__xludf.DUMMYFUNCTION("""COMPUTED_VALUE"""),45699.66666666667)</f>
        <v>45699.66667</v>
      </c>
      <c r="K280" s="1">
        <f>IFERROR(__xludf.DUMMYFUNCTION("""COMPUTED_VALUE"""),236.03)</f>
        <v>236.03</v>
      </c>
      <c r="M280" s="2">
        <f>IFERROR(__xludf.DUMMYFUNCTION("""COMPUTED_VALUE"""),45699.66666666667)</f>
        <v>45699.66667</v>
      </c>
      <c r="N280" s="1">
        <f>IFERROR(__xludf.DUMMYFUNCTION("""COMPUTED_VALUE"""),6.7868722E7)</f>
        <v>67868722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IFERROR(__xludf.DUMMYFUNCTION("""COMPUTED_VALUE"""),235.65)</f>
        <v>235.65</v>
      </c>
      <c r="D281" s="2">
        <f>IFERROR(__xludf.DUMMYFUNCTION("""COMPUTED_VALUE"""),45700.66666666667)</f>
        <v>45700.66667</v>
      </c>
      <c r="E281" s="1">
        <f>IFERROR(__xludf.DUMMYFUNCTION("""COMPUTED_VALUE"""),240.7)</f>
        <v>240.7</v>
      </c>
      <c r="G281" s="2">
        <f>IFERROR(__xludf.DUMMYFUNCTION("""COMPUTED_VALUE"""),45700.66666666667)</f>
        <v>45700.66667</v>
      </c>
      <c r="H281" s="1">
        <f>IFERROR(__xludf.DUMMYFUNCTION("""COMPUTED_VALUE"""),235.65)</f>
        <v>235.65</v>
      </c>
      <c r="J281" s="2">
        <f>IFERROR(__xludf.DUMMYFUNCTION("""COMPUTED_VALUE"""),45700.66666666667)</f>
        <v>45700.66667</v>
      </c>
      <c r="K281" s="1">
        <f>IFERROR(__xludf.DUMMYFUNCTION("""COMPUTED_VALUE"""),238.79)</f>
        <v>238.79</v>
      </c>
      <c r="M281" s="2">
        <f>IFERROR(__xludf.DUMMYFUNCTION("""COMPUTED_VALUE"""),45700.66666666667)</f>
        <v>45700.66667</v>
      </c>
      <c r="N281" s="1">
        <f>IFERROR(__xludf.DUMMYFUNCTION("""COMPUTED_VALUE"""),5.7134222E7)</f>
        <v>57134222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IFERROR(__xludf.DUMMYFUNCTION("""COMPUTED_VALUE"""),239.6)</f>
        <v>239.6</v>
      </c>
      <c r="D282" s="2">
        <f>IFERROR(__xludf.DUMMYFUNCTION("""COMPUTED_VALUE"""),45701.66666666667)</f>
        <v>45701.66667</v>
      </c>
      <c r="E282" s="1">
        <f>IFERROR(__xludf.DUMMYFUNCTION("""COMPUTED_VALUE"""),240.61)</f>
        <v>240.61</v>
      </c>
      <c r="G282" s="2">
        <f>IFERROR(__xludf.DUMMYFUNCTION("""COMPUTED_VALUE"""),45701.66666666667)</f>
        <v>45701.66667</v>
      </c>
      <c r="H282" s="1">
        <f>IFERROR(__xludf.DUMMYFUNCTION("""COMPUTED_VALUE"""),224.47)</f>
        <v>224.47</v>
      </c>
      <c r="J282" s="2">
        <f>IFERROR(__xludf.DUMMYFUNCTION("""COMPUTED_VALUE"""),45701.66666666667)</f>
        <v>45701.66667</v>
      </c>
      <c r="K282" s="1">
        <f>IFERROR(__xludf.DUMMYFUNCTION("""COMPUTED_VALUE"""),232.97)</f>
        <v>232.97</v>
      </c>
      <c r="M282" s="2">
        <f>IFERROR(__xludf.DUMMYFUNCTION("""COMPUTED_VALUE"""),45701.66666666667)</f>
        <v>45701.66667</v>
      </c>
      <c r="N282" s="1">
        <f>IFERROR(__xludf.DUMMYFUNCTION("""COMPUTED_VALUE"""),8.8549922E7)</f>
        <v>88549922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IFERROR(__xludf.DUMMYFUNCTION("""COMPUTED_VALUE"""),234.44)</f>
        <v>234.44</v>
      </c>
      <c r="D283" s="2">
        <f>IFERROR(__xludf.DUMMYFUNCTION("""COMPUTED_VALUE"""),45702.66666666667)</f>
        <v>45702.66667</v>
      </c>
      <c r="E283" s="1">
        <f>IFERROR(__xludf.DUMMYFUNCTION("""COMPUTED_VALUE"""),238.86)</f>
        <v>238.86</v>
      </c>
      <c r="G283" s="2">
        <f>IFERROR(__xludf.DUMMYFUNCTION("""COMPUTED_VALUE"""),45702.66666666667)</f>
        <v>45702.66667</v>
      </c>
      <c r="H283" s="1">
        <f>IFERROR(__xludf.DUMMYFUNCTION("""COMPUTED_VALUE"""),232.75)</f>
        <v>232.75</v>
      </c>
      <c r="J283" s="2">
        <f>IFERROR(__xludf.DUMMYFUNCTION("""COMPUTED_VALUE"""),45702.66666666667)</f>
        <v>45702.66667</v>
      </c>
      <c r="K283" s="1">
        <f>IFERROR(__xludf.DUMMYFUNCTION("""COMPUTED_VALUE"""),238.72)</f>
        <v>238.72</v>
      </c>
      <c r="M283" s="2">
        <f>IFERROR(__xludf.DUMMYFUNCTION("""COMPUTED_VALUE"""),45702.66666666667)</f>
        <v>45702.66667</v>
      </c>
      <c r="N283" s="1">
        <f>IFERROR(__xludf.DUMMYFUNCTION("""COMPUTED_VALUE"""),6.3850476E7)</f>
        <v>63850476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IFERROR(__xludf.DUMMYFUNCTION("""COMPUTED_VALUE"""),238.01)</f>
        <v>238.01</v>
      </c>
      <c r="D284" s="2">
        <f>IFERROR(__xludf.DUMMYFUNCTION("""COMPUTED_VALUE"""),45706.66666666667)</f>
        <v>45706.66667</v>
      </c>
      <c r="E284" s="1">
        <f>IFERROR(__xludf.DUMMYFUNCTION("""COMPUTED_VALUE"""),240.85)</f>
        <v>240.85</v>
      </c>
      <c r="G284" s="2">
        <f>IFERROR(__xludf.DUMMYFUNCTION("""COMPUTED_VALUE"""),45706.66666666667)</f>
        <v>45706.66667</v>
      </c>
      <c r="H284" s="1">
        <f>IFERROR(__xludf.DUMMYFUNCTION("""COMPUTED_VALUE"""),235.56)</f>
        <v>235.56</v>
      </c>
      <c r="J284" s="2">
        <f>IFERROR(__xludf.DUMMYFUNCTION("""COMPUTED_VALUE"""),45706.66666666667)</f>
        <v>45706.66667</v>
      </c>
      <c r="K284" s="1">
        <f>IFERROR(__xludf.DUMMYFUNCTION("""COMPUTED_VALUE"""),236.5)</f>
        <v>236.5</v>
      </c>
      <c r="M284" s="2">
        <f>IFERROR(__xludf.DUMMYFUNCTION("""COMPUTED_VALUE"""),45706.66666666667)</f>
        <v>45706.66667</v>
      </c>
      <c r="N284" s="1">
        <f>IFERROR(__xludf.DUMMYFUNCTION("""COMPUTED_VALUE"""),6.8868583E7)</f>
        <v>68868583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IFERROR(__xludf.DUMMYFUNCTION("""COMPUTED_VALUE"""),235.15)</f>
        <v>235.15</v>
      </c>
      <c r="D285" s="2">
        <f>IFERROR(__xludf.DUMMYFUNCTION("""COMPUTED_VALUE"""),45707.66666666667)</f>
        <v>45707.66667</v>
      </c>
      <c r="E285" s="1">
        <f>IFERROR(__xludf.DUMMYFUNCTION("""COMPUTED_VALUE"""),242.83)</f>
        <v>242.83</v>
      </c>
      <c r="G285" s="2">
        <f>IFERROR(__xludf.DUMMYFUNCTION("""COMPUTED_VALUE"""),45707.66666666667)</f>
        <v>45707.66667</v>
      </c>
      <c r="H285" s="1">
        <f>IFERROR(__xludf.DUMMYFUNCTION("""COMPUTED_VALUE"""),234.99)</f>
        <v>234.99</v>
      </c>
      <c r="J285" s="2">
        <f>IFERROR(__xludf.DUMMYFUNCTION("""COMPUTED_VALUE"""),45707.66666666667)</f>
        <v>45707.66667</v>
      </c>
      <c r="K285" s="1">
        <f>IFERROR(__xludf.DUMMYFUNCTION("""COMPUTED_VALUE"""),239.69)</f>
        <v>239.69</v>
      </c>
      <c r="M285" s="2">
        <f>IFERROR(__xludf.DUMMYFUNCTION("""COMPUTED_VALUE"""),45707.66666666667)</f>
        <v>45707.66667</v>
      </c>
      <c r="N285" s="1">
        <f>IFERROR(__xludf.DUMMYFUNCTION("""COMPUTED_VALUE"""),6.2042201E7)</f>
        <v>62042201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IFERROR(__xludf.DUMMYFUNCTION("""COMPUTED_VALUE"""),239.02)</f>
        <v>239.02</v>
      </c>
      <c r="D286" s="2">
        <f>IFERROR(__xludf.DUMMYFUNCTION("""COMPUTED_VALUE"""),45708.66666666667)</f>
        <v>45708.66667</v>
      </c>
      <c r="E286" s="1">
        <f>IFERROR(__xludf.DUMMYFUNCTION("""COMPUTED_VALUE"""),240.27)</f>
        <v>240.27</v>
      </c>
      <c r="G286" s="2">
        <f>IFERROR(__xludf.DUMMYFUNCTION("""COMPUTED_VALUE"""),45708.66666666667)</f>
        <v>45708.66667</v>
      </c>
      <c r="H286" s="1">
        <f>IFERROR(__xludf.DUMMYFUNCTION("""COMPUTED_VALUE"""),230.88)</f>
        <v>230.88</v>
      </c>
      <c r="J286" s="2">
        <f>IFERROR(__xludf.DUMMYFUNCTION("""COMPUTED_VALUE"""),45708.66666666667)</f>
        <v>45708.66667</v>
      </c>
      <c r="K286" s="1">
        <f>IFERROR(__xludf.DUMMYFUNCTION("""COMPUTED_VALUE"""),235.23)</f>
        <v>235.23</v>
      </c>
      <c r="M286" s="2">
        <f>IFERROR(__xludf.DUMMYFUNCTION("""COMPUTED_VALUE"""),45708.66666666667)</f>
        <v>45708.66667</v>
      </c>
      <c r="N286" s="1">
        <f>IFERROR(__xludf.DUMMYFUNCTION("""COMPUTED_VALUE"""),7.0932442E7)</f>
        <v>70932442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IFERROR(__xludf.DUMMYFUNCTION("""COMPUTED_VALUE"""),236.09)</f>
        <v>236.09</v>
      </c>
      <c r="D287" s="2">
        <f>IFERROR(__xludf.DUMMYFUNCTION("""COMPUTED_VALUE"""),45709.66666666667)</f>
        <v>45709.66667</v>
      </c>
      <c r="E287" s="1">
        <f>IFERROR(__xludf.DUMMYFUNCTION("""COMPUTED_VALUE"""),237.5)</f>
        <v>237.5</v>
      </c>
      <c r="G287" s="2">
        <f>IFERROR(__xludf.DUMMYFUNCTION("""COMPUTED_VALUE"""),45709.66666666667)</f>
        <v>45709.66667</v>
      </c>
      <c r="H287" s="1">
        <f>IFERROR(__xludf.DUMMYFUNCTION("""COMPUTED_VALUE"""),221.49)</f>
        <v>221.49</v>
      </c>
      <c r="J287" s="2">
        <f>IFERROR(__xludf.DUMMYFUNCTION("""COMPUTED_VALUE"""),45709.66666666667)</f>
        <v>45709.66667</v>
      </c>
      <c r="K287" s="1">
        <f>IFERROR(__xludf.DUMMYFUNCTION("""COMPUTED_VALUE"""),222.38)</f>
        <v>222.38</v>
      </c>
      <c r="M287" s="2">
        <f>IFERROR(__xludf.DUMMYFUNCTION("""COMPUTED_VALUE"""),45709.66666666667)</f>
        <v>45709.66667</v>
      </c>
      <c r="N287" s="1">
        <f>IFERROR(__xludf.DUMMYFUNCTION("""COMPUTED_VALUE"""),1.06756702E8)</f>
        <v>106756702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IFERROR(__xludf.DUMMYFUNCTION("""COMPUTED_VALUE"""),226.37)</f>
        <v>226.37</v>
      </c>
      <c r="D288" s="2">
        <f>IFERROR(__xludf.DUMMYFUNCTION("""COMPUTED_VALUE"""),45712.66666666667)</f>
        <v>45712.66667</v>
      </c>
      <c r="E288" s="1">
        <f>IFERROR(__xludf.DUMMYFUNCTION("""COMPUTED_VALUE"""),229.17)</f>
        <v>229.17</v>
      </c>
      <c r="G288" s="2">
        <f>IFERROR(__xludf.DUMMYFUNCTION("""COMPUTED_VALUE"""),45712.66666666667)</f>
        <v>45712.66667</v>
      </c>
      <c r="H288" s="1">
        <f>IFERROR(__xludf.DUMMYFUNCTION("""COMPUTED_VALUE"""),221.86)</f>
        <v>221.86</v>
      </c>
      <c r="J288" s="2">
        <f>IFERROR(__xludf.DUMMYFUNCTION("""COMPUTED_VALUE"""),45712.66666666667)</f>
        <v>45712.66667</v>
      </c>
      <c r="K288" s="1">
        <f>IFERROR(__xludf.DUMMYFUNCTION("""COMPUTED_VALUE"""),226.56)</f>
        <v>226.56</v>
      </c>
      <c r="M288" s="2">
        <f>IFERROR(__xludf.DUMMYFUNCTION("""COMPUTED_VALUE"""),45712.66666666667)</f>
        <v>45712.66667</v>
      </c>
      <c r="N288" s="1">
        <f>IFERROR(__xludf.DUMMYFUNCTION("""COMPUTED_VALUE"""),9.5188872E7)</f>
        <v>95188872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IFERROR(__xludf.DUMMYFUNCTION("""COMPUTED_VALUE"""),226.68)</f>
        <v>226.68</v>
      </c>
      <c r="D289" s="2">
        <f>IFERROR(__xludf.DUMMYFUNCTION("""COMPUTED_VALUE"""),45713.66666666667)</f>
        <v>45713.66667</v>
      </c>
      <c r="E289" s="1">
        <f>IFERROR(__xludf.DUMMYFUNCTION("""COMPUTED_VALUE"""),228.07)</f>
        <v>228.07</v>
      </c>
      <c r="G289" s="2">
        <f>IFERROR(__xludf.DUMMYFUNCTION("""COMPUTED_VALUE"""),45713.66666666667)</f>
        <v>45713.66667</v>
      </c>
      <c r="H289" s="1">
        <f>IFERROR(__xludf.DUMMYFUNCTION("""COMPUTED_VALUE"""),219.81)</f>
        <v>219.81</v>
      </c>
      <c r="J289" s="2">
        <f>IFERROR(__xludf.DUMMYFUNCTION("""COMPUTED_VALUE"""),45713.66666666667)</f>
        <v>45713.66667</v>
      </c>
      <c r="K289" s="1">
        <f>IFERROR(__xludf.DUMMYFUNCTION("""COMPUTED_VALUE"""),225.4)</f>
        <v>225.4</v>
      </c>
      <c r="M289" s="2">
        <f>IFERROR(__xludf.DUMMYFUNCTION("""COMPUTED_VALUE"""),45713.66666666667)</f>
        <v>45713.66667</v>
      </c>
      <c r="N289" s="1">
        <f>IFERROR(__xludf.DUMMYFUNCTION("""COMPUTED_VALUE"""),9.3834401E7)</f>
        <v>93834401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IFERROR(__xludf.DUMMYFUNCTION("""COMPUTED_VALUE"""),229.0)</f>
        <v>229</v>
      </c>
      <c r="D290" s="2">
        <f>IFERROR(__xludf.DUMMYFUNCTION("""COMPUTED_VALUE"""),45714.66666666667)</f>
        <v>45714.66667</v>
      </c>
      <c r="E290" s="1">
        <f>IFERROR(__xludf.DUMMYFUNCTION("""COMPUTED_VALUE"""),231.58)</f>
        <v>231.58</v>
      </c>
      <c r="G290" s="2">
        <f>IFERROR(__xludf.DUMMYFUNCTION("""COMPUTED_VALUE"""),45714.66666666667)</f>
        <v>45714.66667</v>
      </c>
      <c r="H290" s="1">
        <f>IFERROR(__xludf.DUMMYFUNCTION("""COMPUTED_VALUE"""),226.7)</f>
        <v>226.7</v>
      </c>
      <c r="J290" s="2">
        <f>IFERROR(__xludf.DUMMYFUNCTION("""COMPUTED_VALUE"""),45714.66666666667)</f>
        <v>45714.66667</v>
      </c>
      <c r="K290" s="1">
        <f>IFERROR(__xludf.DUMMYFUNCTION("""COMPUTED_VALUE"""),226.82)</f>
        <v>226.82</v>
      </c>
      <c r="M290" s="2">
        <f>IFERROR(__xludf.DUMMYFUNCTION("""COMPUTED_VALUE"""),45714.66666666667)</f>
        <v>45714.66667</v>
      </c>
      <c r="N290" s="1">
        <f>IFERROR(__xludf.DUMMYFUNCTION("""COMPUTED_VALUE"""),8.1076782E7)</f>
        <v>81076782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IFERROR(__xludf.DUMMYFUNCTION("""COMPUTED_VALUE"""),227.31)</f>
        <v>227.31</v>
      </c>
      <c r="D291" s="2">
        <f>IFERROR(__xludf.DUMMYFUNCTION("""COMPUTED_VALUE"""),45715.66666666667)</f>
        <v>45715.66667</v>
      </c>
      <c r="E291" s="1">
        <f>IFERROR(__xludf.DUMMYFUNCTION("""COMPUTED_VALUE"""),227.93)</f>
        <v>227.93</v>
      </c>
      <c r="G291" s="2">
        <f>IFERROR(__xludf.DUMMYFUNCTION("""COMPUTED_VALUE"""),45715.66666666667)</f>
        <v>45715.66667</v>
      </c>
      <c r="H291" s="1">
        <f>IFERROR(__xludf.DUMMYFUNCTION("""COMPUTED_VALUE"""),218.57)</f>
        <v>218.57</v>
      </c>
      <c r="J291" s="2">
        <f>IFERROR(__xludf.DUMMYFUNCTION("""COMPUTED_VALUE"""),45715.66666666667)</f>
        <v>45715.66667</v>
      </c>
      <c r="K291" s="1">
        <f>IFERROR(__xludf.DUMMYFUNCTION("""COMPUTED_VALUE"""),219.67)</f>
        <v>219.67</v>
      </c>
      <c r="M291" s="2">
        <f>IFERROR(__xludf.DUMMYFUNCTION("""COMPUTED_VALUE"""),45715.66666666667)</f>
        <v>45715.66667</v>
      </c>
      <c r="N291" s="1">
        <f>IFERROR(__xludf.DUMMYFUNCTION("""COMPUTED_VALUE"""),9.970721E7)</f>
        <v>99707210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IFERROR(__xludf.DUMMYFUNCTION("""COMPUTED_VALUE"""),219.92)</f>
        <v>219.92</v>
      </c>
      <c r="D292" s="2">
        <f>IFERROR(__xludf.DUMMYFUNCTION("""COMPUTED_VALUE"""),45716.66666666667)</f>
        <v>45716.66667</v>
      </c>
      <c r="E292" s="1">
        <f>IFERROR(__xludf.DUMMYFUNCTION("""COMPUTED_VALUE"""),223.82)</f>
        <v>223.82</v>
      </c>
      <c r="G292" s="2">
        <f>IFERROR(__xludf.DUMMYFUNCTION("""COMPUTED_VALUE"""),45716.66666666667)</f>
        <v>45716.66667</v>
      </c>
      <c r="H292" s="1">
        <f>IFERROR(__xludf.DUMMYFUNCTION("""COMPUTED_VALUE"""),218.38)</f>
        <v>218.38</v>
      </c>
      <c r="J292" s="2">
        <f>IFERROR(__xludf.DUMMYFUNCTION("""COMPUTED_VALUE"""),45716.66666666667)</f>
        <v>45716.66667</v>
      </c>
      <c r="K292" s="1">
        <f>IFERROR(__xludf.DUMMYFUNCTION("""COMPUTED_VALUE"""),222.06)</f>
        <v>222.06</v>
      </c>
      <c r="M292" s="2">
        <f>IFERROR(__xludf.DUMMYFUNCTION("""COMPUTED_VALUE"""),45716.66666666667)</f>
        <v>45716.66667</v>
      </c>
      <c r="N292" s="1">
        <f>IFERROR(__xludf.DUMMYFUNCTION("""COMPUTED_VALUE"""),9.3198313E7)</f>
        <v>93198313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IFERROR(__xludf.DUMMYFUNCTION("""COMPUTED_VALUE"""),221.28)</f>
        <v>221.28</v>
      </c>
      <c r="D293" s="2">
        <f>IFERROR(__xludf.DUMMYFUNCTION("""COMPUTED_VALUE"""),45719.66666666667)</f>
        <v>45719.66667</v>
      </c>
      <c r="E293" s="1">
        <f>IFERROR(__xludf.DUMMYFUNCTION("""COMPUTED_VALUE"""),225.29)</f>
        <v>225.29</v>
      </c>
      <c r="G293" s="2">
        <f>IFERROR(__xludf.DUMMYFUNCTION("""COMPUTED_VALUE"""),45719.66666666667)</f>
        <v>45719.66667</v>
      </c>
      <c r="H293" s="1">
        <f>IFERROR(__xludf.DUMMYFUNCTION("""COMPUTED_VALUE"""),213.32)</f>
        <v>213.32</v>
      </c>
      <c r="J293" s="2">
        <f>IFERROR(__xludf.DUMMYFUNCTION("""COMPUTED_VALUE"""),45719.66666666667)</f>
        <v>45719.66667</v>
      </c>
      <c r="K293" s="1">
        <f>IFERROR(__xludf.DUMMYFUNCTION("""COMPUTED_VALUE"""),216.16)</f>
        <v>216.16</v>
      </c>
      <c r="M293" s="2">
        <f>IFERROR(__xludf.DUMMYFUNCTION("""COMPUTED_VALUE"""),45719.66666666667)</f>
        <v>45719.66667</v>
      </c>
      <c r="N293" s="1">
        <f>IFERROR(__xludf.DUMMYFUNCTION("""COMPUTED_VALUE"""),9.4748966E7)</f>
        <v>94748966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IFERROR(__xludf.DUMMYFUNCTION("""COMPUTED_VALUE"""),209.96)</f>
        <v>209.96</v>
      </c>
      <c r="D294" s="2">
        <f>IFERROR(__xludf.DUMMYFUNCTION("""COMPUTED_VALUE"""),45720.66666666667)</f>
        <v>45720.66667</v>
      </c>
      <c r="E294" s="1">
        <f>IFERROR(__xludf.DUMMYFUNCTION("""COMPUTED_VALUE"""),210.63)</f>
        <v>210.63</v>
      </c>
      <c r="G294" s="2">
        <f>IFERROR(__xludf.DUMMYFUNCTION("""COMPUTED_VALUE"""),45720.66666666667)</f>
        <v>45720.66667</v>
      </c>
      <c r="H294" s="1">
        <f>IFERROR(__xludf.DUMMYFUNCTION("""COMPUTED_VALUE"""),201.34)</f>
        <v>201.34</v>
      </c>
      <c r="J294" s="2">
        <f>IFERROR(__xludf.DUMMYFUNCTION("""COMPUTED_VALUE"""),45720.66666666667)</f>
        <v>45720.66667</v>
      </c>
      <c r="K294" s="1">
        <f>IFERROR(__xludf.DUMMYFUNCTION("""COMPUTED_VALUE"""),204.53)</f>
        <v>204.53</v>
      </c>
      <c r="M294" s="2">
        <f>IFERROR(__xludf.DUMMYFUNCTION("""COMPUTED_VALUE"""),45720.66666666667)</f>
        <v>45720.66667</v>
      </c>
      <c r="N294" s="1">
        <f>IFERROR(__xludf.DUMMYFUNCTION("""COMPUTED_VALUE"""),1.29402762E8)</f>
        <v>129402762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IFERROR(__xludf.DUMMYFUNCTION("""COMPUTED_VALUE"""),205.62)</f>
        <v>205.62</v>
      </c>
      <c r="D295" s="2">
        <f>IFERROR(__xludf.DUMMYFUNCTION("""COMPUTED_VALUE"""),45721.66666666667)</f>
        <v>45721.66667</v>
      </c>
      <c r="E295" s="1">
        <f>IFERROR(__xludf.DUMMYFUNCTION("""COMPUTED_VALUE"""),213.53)</f>
        <v>213.53</v>
      </c>
      <c r="G295" s="2">
        <f>IFERROR(__xludf.DUMMYFUNCTION("""COMPUTED_VALUE"""),45721.66666666667)</f>
        <v>45721.66667</v>
      </c>
      <c r="H295" s="1">
        <f>IFERROR(__xludf.DUMMYFUNCTION("""COMPUTED_VALUE"""),204.7)</f>
        <v>204.7</v>
      </c>
      <c r="J295" s="2">
        <f>IFERROR(__xludf.DUMMYFUNCTION("""COMPUTED_VALUE"""),45721.66666666667)</f>
        <v>45721.66667</v>
      </c>
      <c r="K295" s="1">
        <f>IFERROR(__xludf.DUMMYFUNCTION("""COMPUTED_VALUE"""),212.61)</f>
        <v>212.61</v>
      </c>
      <c r="M295" s="2">
        <f>IFERROR(__xludf.DUMMYFUNCTION("""COMPUTED_VALUE"""),45721.66666666667)</f>
        <v>45721.66667</v>
      </c>
      <c r="N295" s="1">
        <f>IFERROR(__xludf.DUMMYFUNCTION("""COMPUTED_VALUE"""),9.6461309E7)</f>
        <v>96461309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IFERROR(__xludf.DUMMYFUNCTION("""COMPUTED_VALUE"""),208.74)</f>
        <v>208.74</v>
      </c>
      <c r="D296" s="2">
        <f>IFERROR(__xludf.DUMMYFUNCTION("""COMPUTED_VALUE"""),45722.66666666667)</f>
        <v>45722.66667</v>
      </c>
      <c r="E296" s="1">
        <f>IFERROR(__xludf.DUMMYFUNCTION("""COMPUTED_VALUE"""),212.52)</f>
        <v>212.52</v>
      </c>
      <c r="G296" s="2">
        <f>IFERROR(__xludf.DUMMYFUNCTION("""COMPUTED_VALUE"""),45722.66666666667)</f>
        <v>45722.66667</v>
      </c>
      <c r="H296" s="1">
        <f>IFERROR(__xludf.DUMMYFUNCTION("""COMPUTED_VALUE"""),203.21)</f>
        <v>203.21</v>
      </c>
      <c r="J296" s="2">
        <f>IFERROR(__xludf.DUMMYFUNCTION("""COMPUTED_VALUE"""),45722.66666666667)</f>
        <v>45722.66667</v>
      </c>
      <c r="K296" s="1">
        <f>IFERROR(__xludf.DUMMYFUNCTION("""COMPUTED_VALUE"""),204.13)</f>
        <v>204.13</v>
      </c>
      <c r="M296" s="2">
        <f>IFERROR(__xludf.DUMMYFUNCTION("""COMPUTED_VALUE"""),45722.66666666667)</f>
        <v>45722.66667</v>
      </c>
      <c r="N296" s="1">
        <f>IFERROR(__xludf.DUMMYFUNCTION("""COMPUTED_VALUE"""),1.01272338E8)</f>
        <v>101272338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IFERROR(__xludf.DUMMYFUNCTION("""COMPUTED_VALUE"""),200.41)</f>
        <v>200.41</v>
      </c>
      <c r="D297" s="2">
        <f>IFERROR(__xludf.DUMMYFUNCTION("""COMPUTED_VALUE"""),45723.66666666667)</f>
        <v>45723.66667</v>
      </c>
      <c r="E297" s="1">
        <f>IFERROR(__xludf.DUMMYFUNCTION("""COMPUTED_VALUE"""),201.1)</f>
        <v>201.1</v>
      </c>
      <c r="G297" s="2">
        <f>IFERROR(__xludf.DUMMYFUNCTION("""COMPUTED_VALUE"""),45723.66666666667)</f>
        <v>45723.66667</v>
      </c>
      <c r="H297" s="1">
        <f>IFERROR(__xludf.DUMMYFUNCTION("""COMPUTED_VALUE"""),190.37)</f>
        <v>190.37</v>
      </c>
      <c r="J297" s="2">
        <f>IFERROR(__xludf.DUMMYFUNCTION("""COMPUTED_VALUE"""),45723.66666666667)</f>
        <v>45723.66667</v>
      </c>
      <c r="K297" s="1">
        <f>IFERROR(__xludf.DUMMYFUNCTION("""COMPUTED_VALUE"""),198.6)</f>
        <v>198.6</v>
      </c>
      <c r="M297" s="2">
        <f>IFERROR(__xludf.DUMMYFUNCTION("""COMPUTED_VALUE"""),45723.66666666667)</f>
        <v>45723.66667</v>
      </c>
      <c r="N297" s="1">
        <f>IFERROR(__xludf.DUMMYFUNCTION("""COMPUTED_VALUE"""),1.48857986E8)</f>
        <v>148857986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IFERROR(__xludf.DUMMYFUNCTION("""COMPUTED_VALUE"""),192.45)</f>
        <v>192.45</v>
      </c>
      <c r="D298" s="2">
        <f>IFERROR(__xludf.DUMMYFUNCTION("""COMPUTED_VALUE"""),45726.66666666667)</f>
        <v>45726.66667</v>
      </c>
      <c r="E298" s="1">
        <f>IFERROR(__xludf.DUMMYFUNCTION("""COMPUTED_VALUE"""),192.45)</f>
        <v>192.45</v>
      </c>
      <c r="G298" s="2">
        <f>IFERROR(__xludf.DUMMYFUNCTION("""COMPUTED_VALUE"""),45726.66666666667)</f>
        <v>45726.66667</v>
      </c>
      <c r="H298" s="1">
        <f>IFERROR(__xludf.DUMMYFUNCTION("""COMPUTED_VALUE"""),182.05)</f>
        <v>182.05</v>
      </c>
      <c r="J298" s="2">
        <f>IFERROR(__xludf.DUMMYFUNCTION("""COMPUTED_VALUE"""),45726.66666666667)</f>
        <v>45726.66667</v>
      </c>
      <c r="K298" s="1">
        <f>IFERROR(__xludf.DUMMYFUNCTION("""COMPUTED_VALUE"""),187.57)</f>
        <v>187.57</v>
      </c>
      <c r="M298" s="2">
        <f>IFERROR(__xludf.DUMMYFUNCTION("""COMPUTED_VALUE"""),45726.66666666667)</f>
        <v>45726.66667</v>
      </c>
      <c r="N298" s="1">
        <f>IFERROR(__xludf.DUMMYFUNCTION("""COMPUTED_VALUE"""),1.5501153E8)</f>
        <v>155011530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IFERROR(__xludf.DUMMYFUNCTION("""COMPUTED_VALUE"""),191.57)</f>
        <v>191.57</v>
      </c>
      <c r="D299" s="2">
        <f>IFERROR(__xludf.DUMMYFUNCTION("""COMPUTED_VALUE"""),45727.66666666667)</f>
        <v>45727.66667</v>
      </c>
      <c r="E299" s="1">
        <f>IFERROR(__xludf.DUMMYFUNCTION("""COMPUTED_VALUE"""),191.83)</f>
        <v>191.83</v>
      </c>
      <c r="G299" s="2">
        <f>IFERROR(__xludf.DUMMYFUNCTION("""COMPUTED_VALUE"""),45727.66666666667)</f>
        <v>45727.66667</v>
      </c>
      <c r="H299" s="1">
        <f>IFERROR(__xludf.DUMMYFUNCTION("""COMPUTED_VALUE"""),178.57)</f>
        <v>178.57</v>
      </c>
      <c r="J299" s="2">
        <f>IFERROR(__xludf.DUMMYFUNCTION("""COMPUTED_VALUE"""),45727.66666666667)</f>
        <v>45727.66667</v>
      </c>
      <c r="K299" s="1">
        <f>IFERROR(__xludf.DUMMYFUNCTION("""COMPUTED_VALUE"""),182.69)</f>
        <v>182.69</v>
      </c>
      <c r="M299" s="2">
        <f>IFERROR(__xludf.DUMMYFUNCTION("""COMPUTED_VALUE"""),45727.66666666667)</f>
        <v>45727.66667</v>
      </c>
      <c r="N299" s="1">
        <f>IFERROR(__xludf.DUMMYFUNCTION("""COMPUTED_VALUE"""),2.16350408E8)</f>
        <v>216350408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IFERROR(__xludf.DUMMYFUNCTION("""COMPUTED_VALUE"""),183.14)</f>
        <v>183.14</v>
      </c>
      <c r="D300" s="2">
        <f>IFERROR(__xludf.DUMMYFUNCTION("""COMPUTED_VALUE"""),45728.66666666667)</f>
        <v>45728.66667</v>
      </c>
      <c r="E300" s="1">
        <f>IFERROR(__xludf.DUMMYFUNCTION("""COMPUTED_VALUE"""),185.55)</f>
        <v>185.55</v>
      </c>
      <c r="G300" s="2">
        <f>IFERROR(__xludf.DUMMYFUNCTION("""COMPUTED_VALUE"""),45728.66666666667)</f>
        <v>45728.66667</v>
      </c>
      <c r="H300" s="1">
        <f>IFERROR(__xludf.DUMMYFUNCTION("""COMPUTED_VALUE"""),173.11)</f>
        <v>173.11</v>
      </c>
      <c r="J300" s="2">
        <f>IFERROR(__xludf.DUMMYFUNCTION("""COMPUTED_VALUE"""),45728.66666666667)</f>
        <v>45728.66667</v>
      </c>
      <c r="K300" s="1">
        <f>IFERROR(__xludf.DUMMYFUNCTION("""COMPUTED_VALUE"""),177.48)</f>
        <v>177.48</v>
      </c>
      <c r="M300" s="2">
        <f>IFERROR(__xludf.DUMMYFUNCTION("""COMPUTED_VALUE"""),45728.66666666667)</f>
        <v>45728.66667</v>
      </c>
      <c r="N300" s="1">
        <f>IFERROR(__xludf.DUMMYFUNCTION("""COMPUTED_VALUE"""),1.65318546E8)</f>
        <v>165318546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IFERROR(__xludf.DUMMYFUNCTION("""COMPUTED_VALUE"""),177.91)</f>
        <v>177.91</v>
      </c>
      <c r="D301" s="2">
        <f>IFERROR(__xludf.DUMMYFUNCTION("""COMPUTED_VALUE"""),45729.66666666667)</f>
        <v>45729.66667</v>
      </c>
      <c r="E301" s="1">
        <f>IFERROR(__xludf.DUMMYFUNCTION("""COMPUTED_VALUE"""),179.88)</f>
        <v>179.88</v>
      </c>
      <c r="G301" s="2">
        <f>IFERROR(__xludf.DUMMYFUNCTION("""COMPUTED_VALUE"""),45729.66666666667)</f>
        <v>45729.66667</v>
      </c>
      <c r="H301" s="1">
        <f>IFERROR(__xludf.DUMMYFUNCTION("""COMPUTED_VALUE"""),169.83)</f>
        <v>169.83</v>
      </c>
      <c r="J301" s="2">
        <f>IFERROR(__xludf.DUMMYFUNCTION("""COMPUTED_VALUE"""),45729.66666666667)</f>
        <v>45729.66667</v>
      </c>
      <c r="K301" s="1">
        <f>IFERROR(__xludf.DUMMYFUNCTION("""COMPUTED_VALUE"""),174.24)</f>
        <v>174.24</v>
      </c>
      <c r="M301" s="2">
        <f>IFERROR(__xludf.DUMMYFUNCTION("""COMPUTED_VALUE"""),45729.66666666667)</f>
        <v>45729.66667</v>
      </c>
      <c r="N301" s="1">
        <f>IFERROR(__xludf.DUMMYFUNCTION("""COMPUTED_VALUE"""),1.53529964E8)</f>
        <v>153529964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IFERROR(__xludf.DUMMYFUNCTION("""COMPUTED_VALUE"""),176.54)</f>
        <v>176.54</v>
      </c>
      <c r="D302" s="2">
        <f>IFERROR(__xludf.DUMMYFUNCTION("""COMPUTED_VALUE"""),45730.66666666667)</f>
        <v>45730.66667</v>
      </c>
      <c r="E302" s="1">
        <f>IFERROR(__xludf.DUMMYFUNCTION("""COMPUTED_VALUE"""),182.14)</f>
        <v>182.14</v>
      </c>
      <c r="G302" s="2">
        <f>IFERROR(__xludf.DUMMYFUNCTION("""COMPUTED_VALUE"""),45730.66666666667)</f>
        <v>45730.66667</v>
      </c>
      <c r="H302" s="1">
        <f>IFERROR(__xludf.DUMMYFUNCTION("""COMPUTED_VALUE"""),174.79)</f>
        <v>174.79</v>
      </c>
      <c r="J302" s="2">
        <f>IFERROR(__xludf.DUMMYFUNCTION("""COMPUTED_VALUE"""),45730.66666666667)</f>
        <v>45730.66667</v>
      </c>
      <c r="K302" s="1">
        <f>IFERROR(__xludf.DUMMYFUNCTION("""COMPUTED_VALUE"""),182.14)</f>
        <v>182.14</v>
      </c>
      <c r="M302" s="2">
        <f>IFERROR(__xludf.DUMMYFUNCTION("""COMPUTED_VALUE"""),45730.66666666667)</f>
        <v>45730.66667</v>
      </c>
      <c r="N302" s="1">
        <f>IFERROR(__xludf.DUMMYFUNCTION("""COMPUTED_VALUE"""),1.17353672E8)</f>
        <v>117353672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IFERROR(__xludf.DUMMYFUNCTION("""COMPUTED_VALUE"""),180.58)</f>
        <v>180.58</v>
      </c>
      <c r="D303" s="2">
        <f>IFERROR(__xludf.DUMMYFUNCTION("""COMPUTED_VALUE"""),45733.66666666667)</f>
        <v>45733.66667</v>
      </c>
      <c r="E303" s="1">
        <f>IFERROR(__xludf.DUMMYFUNCTION("""COMPUTED_VALUE"""),185.37)</f>
        <v>185.37</v>
      </c>
      <c r="G303" s="2">
        <f>IFERROR(__xludf.DUMMYFUNCTION("""COMPUTED_VALUE"""),45733.66666666667)</f>
        <v>45733.66667</v>
      </c>
      <c r="H303" s="1">
        <f>IFERROR(__xludf.DUMMYFUNCTION("""COMPUTED_VALUE"""),180.16)</f>
        <v>180.16</v>
      </c>
      <c r="J303" s="2">
        <f>IFERROR(__xludf.DUMMYFUNCTION("""COMPUTED_VALUE"""),45733.66666666667)</f>
        <v>45733.66667</v>
      </c>
      <c r="K303" s="1">
        <f>IFERROR(__xludf.DUMMYFUNCTION("""COMPUTED_VALUE"""),184.07)</f>
        <v>184.07</v>
      </c>
      <c r="M303" s="2">
        <f>IFERROR(__xludf.DUMMYFUNCTION("""COMPUTED_VALUE"""),45733.66666666667)</f>
        <v>45733.66667</v>
      </c>
      <c r="N303" s="1">
        <f>IFERROR(__xludf.DUMMYFUNCTION("""COMPUTED_VALUE"""),1.10896727E8)</f>
        <v>110896727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IFERROR(__xludf.DUMMYFUNCTION("""COMPUTED_VALUE"""),182.35)</f>
        <v>182.35</v>
      </c>
      <c r="D304" s="2">
        <f>IFERROR(__xludf.DUMMYFUNCTION("""COMPUTED_VALUE"""),45734.66666666667)</f>
        <v>45734.66667</v>
      </c>
      <c r="E304" s="1">
        <f>IFERROR(__xludf.DUMMYFUNCTION("""COMPUTED_VALUE"""),183.05)</f>
        <v>183.05</v>
      </c>
      <c r="G304" s="2">
        <f>IFERROR(__xludf.DUMMYFUNCTION("""COMPUTED_VALUE"""),45734.66666666667)</f>
        <v>45734.66667</v>
      </c>
      <c r="H304" s="1">
        <f>IFERROR(__xludf.DUMMYFUNCTION("""COMPUTED_VALUE"""),177.82)</f>
        <v>177.82</v>
      </c>
      <c r="J304" s="2">
        <f>IFERROR(__xludf.DUMMYFUNCTION("""COMPUTED_VALUE"""),45734.66666666667)</f>
        <v>45734.66667</v>
      </c>
      <c r="K304" s="1">
        <f>IFERROR(__xludf.DUMMYFUNCTION("""COMPUTED_VALUE"""),180.11)</f>
        <v>180.11</v>
      </c>
      <c r="M304" s="2">
        <f>IFERROR(__xludf.DUMMYFUNCTION("""COMPUTED_VALUE"""),45734.66666666667)</f>
        <v>45734.66667</v>
      </c>
      <c r="N304" s="1">
        <f>IFERROR(__xludf.DUMMYFUNCTION("""COMPUTED_VALUE"""),9.2178053E7)</f>
        <v>92178053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IFERROR(__xludf.DUMMYFUNCTION("""COMPUTED_VALUE"""),180.68)</f>
        <v>180.68</v>
      </c>
      <c r="D305" s="2">
        <f>IFERROR(__xludf.DUMMYFUNCTION("""COMPUTED_VALUE"""),45735.66666666667)</f>
        <v>45735.66667</v>
      </c>
      <c r="E305" s="1">
        <f>IFERROR(__xludf.DUMMYFUNCTION("""COMPUTED_VALUE"""),188.88)</f>
        <v>188.88</v>
      </c>
      <c r="G305" s="2">
        <f>IFERROR(__xludf.DUMMYFUNCTION("""COMPUTED_VALUE"""),45735.66666666667)</f>
        <v>45735.66667</v>
      </c>
      <c r="H305" s="1">
        <f>IFERROR(__xludf.DUMMYFUNCTION("""COMPUTED_VALUE"""),180.19)</f>
        <v>180.19</v>
      </c>
      <c r="J305" s="2">
        <f>IFERROR(__xludf.DUMMYFUNCTION("""COMPUTED_VALUE"""),45735.66666666667)</f>
        <v>45735.66667</v>
      </c>
      <c r="K305" s="1">
        <f>IFERROR(__xludf.DUMMYFUNCTION("""COMPUTED_VALUE"""),187.3)</f>
        <v>187.3</v>
      </c>
      <c r="M305" s="2">
        <f>IFERROR(__xludf.DUMMYFUNCTION("""COMPUTED_VALUE"""),45735.66666666667)</f>
        <v>45735.66667</v>
      </c>
      <c r="N305" s="1">
        <f>IFERROR(__xludf.DUMMYFUNCTION("""COMPUTED_VALUE"""),1.1172424E8)</f>
        <v>111724240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IFERROR(__xludf.DUMMYFUNCTION("""COMPUTED_VALUE"""),184.61)</f>
        <v>184.61</v>
      </c>
      <c r="D306" s="2">
        <f>IFERROR(__xludf.DUMMYFUNCTION("""COMPUTED_VALUE"""),45736.66666666667)</f>
        <v>45736.66667</v>
      </c>
      <c r="E306" s="1">
        <f>IFERROR(__xludf.DUMMYFUNCTION("""COMPUTED_VALUE"""),187.62)</f>
        <v>187.62</v>
      </c>
      <c r="G306" s="2">
        <f>IFERROR(__xludf.DUMMYFUNCTION("""COMPUTED_VALUE"""),45736.66666666667)</f>
        <v>45736.66667</v>
      </c>
      <c r="H306" s="1">
        <f>IFERROR(__xludf.DUMMYFUNCTION("""COMPUTED_VALUE"""),184.45)</f>
        <v>184.45</v>
      </c>
      <c r="J306" s="2">
        <f>IFERROR(__xludf.DUMMYFUNCTION("""COMPUTED_VALUE"""),45736.66666666667)</f>
        <v>45736.66667</v>
      </c>
      <c r="K306" s="1">
        <f>IFERROR(__xludf.DUMMYFUNCTION("""COMPUTED_VALUE"""),185.9)</f>
        <v>185.9</v>
      </c>
      <c r="M306" s="2">
        <f>IFERROR(__xludf.DUMMYFUNCTION("""COMPUTED_VALUE"""),45736.66666666667)</f>
        <v>45736.66667</v>
      </c>
      <c r="N306" s="1">
        <f>IFERROR(__xludf.DUMMYFUNCTION("""COMPUTED_VALUE"""),7.9241213E7)</f>
        <v>79241213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IFERROR(__xludf.DUMMYFUNCTION("""COMPUTED_VALUE"""),182.9)</f>
        <v>182.9</v>
      </c>
      <c r="D307" s="2">
        <f>IFERROR(__xludf.DUMMYFUNCTION("""COMPUTED_VALUE"""),45737.66666666667)</f>
        <v>45737.66667</v>
      </c>
      <c r="E307" s="1">
        <f>IFERROR(__xludf.DUMMYFUNCTION("""COMPUTED_VALUE"""),187.88)</f>
        <v>187.88</v>
      </c>
      <c r="G307" s="2">
        <f>IFERROR(__xludf.DUMMYFUNCTION("""COMPUTED_VALUE"""),45737.66666666667)</f>
        <v>45737.66667</v>
      </c>
      <c r="H307" s="1">
        <f>IFERROR(__xludf.DUMMYFUNCTION("""COMPUTED_VALUE"""),181.16)</f>
        <v>181.16</v>
      </c>
      <c r="J307" s="2">
        <f>IFERROR(__xludf.DUMMYFUNCTION("""COMPUTED_VALUE"""),45737.66666666667)</f>
        <v>45737.66667</v>
      </c>
      <c r="K307" s="1">
        <f>IFERROR(__xludf.DUMMYFUNCTION("""COMPUTED_VALUE"""),187.51)</f>
        <v>187.51</v>
      </c>
      <c r="M307" s="2">
        <f>IFERROR(__xludf.DUMMYFUNCTION("""COMPUTED_VALUE"""),45737.66666666667)</f>
        <v>45737.66667</v>
      </c>
      <c r="N307" s="1">
        <f>IFERROR(__xludf.DUMMYFUNCTION("""COMPUTED_VALUE"""),1.43791597E8)</f>
        <v>143791597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IFERROR(__xludf.DUMMYFUNCTION("""COMPUTED_VALUE"""),190.23)</f>
        <v>190.23</v>
      </c>
      <c r="D308" s="2">
        <f>IFERROR(__xludf.DUMMYFUNCTION("""COMPUTED_VALUE"""),45740.66666666667)</f>
        <v>45740.66667</v>
      </c>
      <c r="E308" s="1">
        <f>IFERROR(__xludf.DUMMYFUNCTION("""COMPUTED_VALUE"""),195.37)</f>
        <v>195.37</v>
      </c>
      <c r="G308" s="2">
        <f>IFERROR(__xludf.DUMMYFUNCTION("""COMPUTED_VALUE"""),45740.66666666667)</f>
        <v>45740.66667</v>
      </c>
      <c r="H308" s="1">
        <f>IFERROR(__xludf.DUMMYFUNCTION("""COMPUTED_VALUE"""),190.23)</f>
        <v>190.23</v>
      </c>
      <c r="J308" s="2">
        <f>IFERROR(__xludf.DUMMYFUNCTION("""COMPUTED_VALUE"""),45740.66666666667)</f>
        <v>45740.66667</v>
      </c>
      <c r="K308" s="1">
        <f>IFERROR(__xludf.DUMMYFUNCTION("""COMPUTED_VALUE"""),194.88)</f>
        <v>194.88</v>
      </c>
      <c r="M308" s="2">
        <f>IFERROR(__xludf.DUMMYFUNCTION("""COMPUTED_VALUE"""),45740.66666666667)</f>
        <v>45740.66667</v>
      </c>
      <c r="N308" s="1">
        <f>IFERROR(__xludf.DUMMYFUNCTION("""COMPUTED_VALUE"""),9.3241719E7)</f>
        <v>93241719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IFERROR(__xludf.DUMMYFUNCTION("""COMPUTED_VALUE"""),196.65)</f>
        <v>196.65</v>
      </c>
      <c r="D309" s="2">
        <f>IFERROR(__xludf.DUMMYFUNCTION("""COMPUTED_VALUE"""),45741.66666666667)</f>
        <v>45741.66667</v>
      </c>
      <c r="E309" s="1">
        <f>IFERROR(__xludf.DUMMYFUNCTION("""COMPUTED_VALUE"""),198.64)</f>
        <v>198.64</v>
      </c>
      <c r="G309" s="2">
        <f>IFERROR(__xludf.DUMMYFUNCTION("""COMPUTED_VALUE"""),45741.66666666667)</f>
        <v>45741.66667</v>
      </c>
      <c r="H309" s="1">
        <f>IFERROR(__xludf.DUMMYFUNCTION("""COMPUTED_VALUE"""),192.43)</f>
        <v>192.43</v>
      </c>
      <c r="J309" s="2">
        <f>IFERROR(__xludf.DUMMYFUNCTION("""COMPUTED_VALUE"""),45741.66666666667)</f>
        <v>45741.66667</v>
      </c>
      <c r="K309" s="1">
        <f>IFERROR(__xludf.DUMMYFUNCTION("""COMPUTED_VALUE"""),192.91)</f>
        <v>192.91</v>
      </c>
      <c r="M309" s="2">
        <f>IFERROR(__xludf.DUMMYFUNCTION("""COMPUTED_VALUE"""),45741.66666666667)</f>
        <v>45741.66667</v>
      </c>
      <c r="N309" s="1">
        <f>IFERROR(__xludf.DUMMYFUNCTION("""COMPUTED_VALUE"""),9.1650711E7)</f>
        <v>91650711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IFERROR(__xludf.DUMMYFUNCTION("""COMPUTED_VALUE"""),193.81)</f>
        <v>193.81</v>
      </c>
      <c r="D310" s="2">
        <f>IFERROR(__xludf.DUMMYFUNCTION("""COMPUTED_VALUE"""),45742.66666666667)</f>
        <v>45742.66667</v>
      </c>
      <c r="E310" s="1">
        <f>IFERROR(__xludf.DUMMYFUNCTION("""COMPUTED_VALUE"""),194.77)</f>
        <v>194.77</v>
      </c>
      <c r="G310" s="2">
        <f>IFERROR(__xludf.DUMMYFUNCTION("""COMPUTED_VALUE"""),45742.66666666667)</f>
        <v>45742.66667</v>
      </c>
      <c r="H310" s="1">
        <f>IFERROR(__xludf.DUMMYFUNCTION("""COMPUTED_VALUE"""),189.07)</f>
        <v>189.07</v>
      </c>
      <c r="J310" s="2">
        <f>IFERROR(__xludf.DUMMYFUNCTION("""COMPUTED_VALUE"""),45742.66666666667)</f>
        <v>45742.66667</v>
      </c>
      <c r="K310" s="1">
        <f>IFERROR(__xludf.DUMMYFUNCTION("""COMPUTED_VALUE"""),190.92)</f>
        <v>190.92</v>
      </c>
      <c r="M310" s="2">
        <f>IFERROR(__xludf.DUMMYFUNCTION("""COMPUTED_VALUE"""),45742.66666666667)</f>
        <v>45742.66667</v>
      </c>
      <c r="N310" s="1">
        <f>IFERROR(__xludf.DUMMYFUNCTION("""COMPUTED_VALUE"""),7.8594254E7)</f>
        <v>78594254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IFERROR(__xludf.DUMMYFUNCTION("""COMPUTED_VALUE"""),189.63)</f>
        <v>189.63</v>
      </c>
      <c r="D311" s="2">
        <f>IFERROR(__xludf.DUMMYFUNCTION("""COMPUTED_VALUE"""),45743.66666666667)</f>
        <v>45743.66667</v>
      </c>
      <c r="E311" s="1">
        <f>IFERROR(__xludf.DUMMYFUNCTION("""COMPUTED_VALUE"""),189.63)</f>
        <v>189.63</v>
      </c>
      <c r="G311" s="2">
        <f>IFERROR(__xludf.DUMMYFUNCTION("""COMPUTED_VALUE"""),45743.66666666667)</f>
        <v>45743.66667</v>
      </c>
      <c r="H311" s="1">
        <f>IFERROR(__xludf.DUMMYFUNCTION("""COMPUTED_VALUE"""),183.73)</f>
        <v>183.73</v>
      </c>
      <c r="J311" s="2">
        <f>IFERROR(__xludf.DUMMYFUNCTION("""COMPUTED_VALUE"""),45743.66666666667)</f>
        <v>45743.66667</v>
      </c>
      <c r="K311" s="1">
        <f>IFERROR(__xludf.DUMMYFUNCTION("""COMPUTED_VALUE"""),184.11)</f>
        <v>184.11</v>
      </c>
      <c r="M311" s="2">
        <f>IFERROR(__xludf.DUMMYFUNCTION("""COMPUTED_VALUE"""),45743.66666666667)</f>
        <v>45743.66667</v>
      </c>
      <c r="N311" s="1">
        <f>IFERROR(__xludf.DUMMYFUNCTION("""COMPUTED_VALUE"""),8.880606E7)</f>
        <v>88806060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IFERROR(__xludf.DUMMYFUNCTION("""COMPUTED_VALUE"""),183.81)</f>
        <v>183.81</v>
      </c>
      <c r="D312" s="2">
        <f>IFERROR(__xludf.DUMMYFUNCTION("""COMPUTED_VALUE"""),45744.66666666667)</f>
        <v>45744.66667</v>
      </c>
      <c r="E312" s="1">
        <f>IFERROR(__xludf.DUMMYFUNCTION("""COMPUTED_VALUE"""),183.86)</f>
        <v>183.86</v>
      </c>
      <c r="G312" s="2">
        <f>IFERROR(__xludf.DUMMYFUNCTION("""COMPUTED_VALUE"""),45744.66666666667)</f>
        <v>45744.66667</v>
      </c>
      <c r="H312" s="1">
        <f>IFERROR(__xludf.DUMMYFUNCTION("""COMPUTED_VALUE"""),176.21)</f>
        <v>176.21</v>
      </c>
      <c r="J312" s="2">
        <f>IFERROR(__xludf.DUMMYFUNCTION("""COMPUTED_VALUE"""),45744.66666666667)</f>
        <v>45744.66667</v>
      </c>
      <c r="K312" s="1">
        <f>IFERROR(__xludf.DUMMYFUNCTION("""COMPUTED_VALUE"""),177.05)</f>
        <v>177.05</v>
      </c>
      <c r="M312" s="2">
        <f>IFERROR(__xludf.DUMMYFUNCTION("""COMPUTED_VALUE"""),45744.66666666667)</f>
        <v>45744.66667</v>
      </c>
      <c r="N312" s="1">
        <f>IFERROR(__xludf.DUMMYFUNCTION("""COMPUTED_VALUE"""),1.06884486E8)</f>
        <v>106884486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IFERROR(__xludf.DUMMYFUNCTION("""COMPUTED_VALUE"""),170.3)</f>
        <v>170.3</v>
      </c>
      <c r="D313" s="2">
        <f>IFERROR(__xludf.DUMMYFUNCTION("""COMPUTED_VALUE"""),45747.66666666667)</f>
        <v>45747.66667</v>
      </c>
      <c r="E313" s="1">
        <f>IFERROR(__xludf.DUMMYFUNCTION("""COMPUTED_VALUE"""),176.95)</f>
        <v>176.95</v>
      </c>
      <c r="G313" s="2">
        <f>IFERROR(__xludf.DUMMYFUNCTION("""COMPUTED_VALUE"""),45747.66666666667)</f>
        <v>45747.66667</v>
      </c>
      <c r="H313" s="1">
        <f>IFERROR(__xludf.DUMMYFUNCTION("""COMPUTED_VALUE"""),166.36)</f>
        <v>166.36</v>
      </c>
      <c r="J313" s="2">
        <f>IFERROR(__xludf.DUMMYFUNCTION("""COMPUTED_VALUE"""),45747.66666666667)</f>
        <v>45747.66667</v>
      </c>
      <c r="K313" s="1">
        <f>IFERROR(__xludf.DUMMYFUNCTION("""COMPUTED_VALUE"""),175.38)</f>
        <v>175.38</v>
      </c>
      <c r="M313" s="2">
        <f>IFERROR(__xludf.DUMMYFUNCTION("""COMPUTED_VALUE"""),45747.66666666667)</f>
        <v>45747.66667</v>
      </c>
      <c r="N313" s="1">
        <f>IFERROR(__xludf.DUMMYFUNCTION("""COMPUTED_VALUE"""),1.20486562E8)</f>
        <v>120486562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IFERROR(__xludf.DUMMYFUNCTION("""COMPUTED_VALUE"""),170.87)</f>
        <v>170.87</v>
      </c>
      <c r="D314" s="2">
        <f>IFERROR(__xludf.DUMMYFUNCTION("""COMPUTED_VALUE"""),45748.66666666667)</f>
        <v>45748.66667</v>
      </c>
      <c r="E314" s="1">
        <f>IFERROR(__xludf.DUMMYFUNCTION("""COMPUTED_VALUE"""),170.87)</f>
        <v>170.87</v>
      </c>
      <c r="G314" s="2">
        <f>IFERROR(__xludf.DUMMYFUNCTION("""COMPUTED_VALUE"""),45748.66666666667)</f>
        <v>45748.66667</v>
      </c>
      <c r="H314" s="1">
        <f>IFERROR(__xludf.DUMMYFUNCTION("""COMPUTED_VALUE"""),165.59)</f>
        <v>165.59</v>
      </c>
      <c r="J314" s="2">
        <f>IFERROR(__xludf.DUMMYFUNCTION("""COMPUTED_VALUE"""),45748.66666666667)</f>
        <v>45748.66667</v>
      </c>
      <c r="K314" s="1">
        <f>IFERROR(__xludf.DUMMYFUNCTION("""COMPUTED_VALUE"""),170.42)</f>
        <v>170.42</v>
      </c>
      <c r="M314" s="2">
        <f>IFERROR(__xludf.DUMMYFUNCTION("""COMPUTED_VALUE"""),45748.66666666667)</f>
        <v>45748.66667</v>
      </c>
      <c r="N314" s="1">
        <f>IFERROR(__xludf.DUMMYFUNCTION("""COMPUTED_VALUE"""),1.28249301E8)</f>
        <v>128249301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IFERROR(__xludf.DUMMYFUNCTION("""COMPUTED_VALUE"""),166.97)</f>
        <v>166.97</v>
      </c>
      <c r="D315" s="2">
        <f>IFERROR(__xludf.DUMMYFUNCTION("""COMPUTED_VALUE"""),45749.66666666667)</f>
        <v>45749.66667</v>
      </c>
      <c r="E315" s="1">
        <f>IFERROR(__xludf.DUMMYFUNCTION("""COMPUTED_VALUE"""),175.39)</f>
        <v>175.39</v>
      </c>
      <c r="G315" s="2">
        <f>IFERROR(__xludf.DUMMYFUNCTION("""COMPUTED_VALUE"""),45749.66666666667)</f>
        <v>45749.66667</v>
      </c>
      <c r="H315" s="1">
        <f>IFERROR(__xludf.DUMMYFUNCTION("""COMPUTED_VALUE"""),166.97)</f>
        <v>166.97</v>
      </c>
      <c r="J315" s="2">
        <f>IFERROR(__xludf.DUMMYFUNCTION("""COMPUTED_VALUE"""),45749.66666666667)</f>
        <v>45749.66667</v>
      </c>
      <c r="K315" s="1">
        <f>IFERROR(__xludf.DUMMYFUNCTION("""COMPUTED_VALUE"""),175.11)</f>
        <v>175.11</v>
      </c>
      <c r="M315" s="2">
        <f>IFERROR(__xludf.DUMMYFUNCTION("""COMPUTED_VALUE"""),45749.66666666667)</f>
        <v>45749.66667</v>
      </c>
      <c r="N315" s="1">
        <f>IFERROR(__xludf.DUMMYFUNCTION("""COMPUTED_VALUE"""),1.07847591E8)</f>
        <v>107847591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IFERROR(__xludf.DUMMYFUNCTION("""COMPUTED_VALUE"""),164.02)</f>
        <v>164.02</v>
      </c>
      <c r="D316" s="2">
        <f>IFERROR(__xludf.DUMMYFUNCTION("""COMPUTED_VALUE"""),45750.66666666667)</f>
        <v>45750.66667</v>
      </c>
      <c r="E316" s="1">
        <f>IFERROR(__xludf.DUMMYFUNCTION("""COMPUTED_VALUE"""),164.16)</f>
        <v>164.16</v>
      </c>
      <c r="G316" s="2">
        <f>IFERROR(__xludf.DUMMYFUNCTION("""COMPUTED_VALUE"""),45750.66666666667)</f>
        <v>45750.66667</v>
      </c>
      <c r="H316" s="1">
        <f>IFERROR(__xludf.DUMMYFUNCTION("""COMPUTED_VALUE"""),154.84)</f>
        <v>154.84</v>
      </c>
      <c r="J316" s="2">
        <f>IFERROR(__xludf.DUMMYFUNCTION("""COMPUTED_VALUE"""),45750.66666666667)</f>
        <v>45750.66667</v>
      </c>
      <c r="K316" s="1">
        <f>IFERROR(__xludf.DUMMYFUNCTION("""COMPUTED_VALUE"""),154.9)</f>
        <v>154.9</v>
      </c>
      <c r="M316" s="2">
        <f>IFERROR(__xludf.DUMMYFUNCTION("""COMPUTED_VALUE"""),45750.66666666667)</f>
        <v>45750.66667</v>
      </c>
      <c r="N316" s="1">
        <f>IFERROR(__xludf.DUMMYFUNCTION("""COMPUTED_VALUE"""),1.48674761E8)</f>
        <v>148674761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IFERROR(__xludf.DUMMYFUNCTION("""COMPUTED_VALUE"""),149.92)</f>
        <v>149.92</v>
      </c>
      <c r="D317" s="2">
        <f>IFERROR(__xludf.DUMMYFUNCTION("""COMPUTED_VALUE"""),45751.66666666667)</f>
        <v>45751.66667</v>
      </c>
      <c r="E317" s="1">
        <f>IFERROR(__xludf.DUMMYFUNCTION("""COMPUTED_VALUE"""),149.92)</f>
        <v>149.92</v>
      </c>
      <c r="G317" s="2">
        <f>IFERROR(__xludf.DUMMYFUNCTION("""COMPUTED_VALUE"""),45751.66666666667)</f>
        <v>45751.66667</v>
      </c>
      <c r="H317" s="1">
        <f>IFERROR(__xludf.DUMMYFUNCTION("""COMPUTED_VALUE"""),137.83)</f>
        <v>137.83</v>
      </c>
      <c r="J317" s="2">
        <f>IFERROR(__xludf.DUMMYFUNCTION("""COMPUTED_VALUE"""),45751.66666666667)</f>
        <v>45751.66667</v>
      </c>
      <c r="K317" s="1">
        <f>IFERROR(__xludf.DUMMYFUNCTION("""COMPUTED_VALUE"""),146.97)</f>
        <v>146.97</v>
      </c>
      <c r="M317" s="2">
        <f>IFERROR(__xludf.DUMMYFUNCTION("""COMPUTED_VALUE"""),45751.66666666667)</f>
        <v>45751.66667</v>
      </c>
      <c r="N317" s="1">
        <f>IFERROR(__xludf.DUMMYFUNCTION("""COMPUTED_VALUE"""),1.94167947E8)</f>
        <v>194167947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IFERROR(__xludf.DUMMYFUNCTION("""COMPUTED_VALUE"""),140.34)</f>
        <v>140.34</v>
      </c>
      <c r="D318" s="2">
        <f>IFERROR(__xludf.DUMMYFUNCTION("""COMPUTED_VALUE"""),45754.66666666667)</f>
        <v>45754.66667</v>
      </c>
      <c r="E318" s="1">
        <f>IFERROR(__xludf.DUMMYFUNCTION("""COMPUTED_VALUE"""),157.29)</f>
        <v>157.29</v>
      </c>
      <c r="G318" s="2">
        <f>IFERROR(__xludf.DUMMYFUNCTION("""COMPUTED_VALUE"""),45754.66666666667)</f>
        <v>45754.66667</v>
      </c>
      <c r="H318" s="1">
        <f>IFERROR(__xludf.DUMMYFUNCTION("""COMPUTED_VALUE"""),138.39)</f>
        <v>138.39</v>
      </c>
      <c r="J318" s="2">
        <f>IFERROR(__xludf.DUMMYFUNCTION("""COMPUTED_VALUE"""),45754.66666666667)</f>
        <v>45754.66667</v>
      </c>
      <c r="K318" s="1">
        <f>IFERROR(__xludf.DUMMYFUNCTION("""COMPUTED_VALUE"""),148.27)</f>
        <v>148.27</v>
      </c>
      <c r="M318" s="2">
        <f>IFERROR(__xludf.DUMMYFUNCTION("""COMPUTED_VALUE"""),45754.66666666667)</f>
        <v>45754.66667</v>
      </c>
      <c r="N318" s="1">
        <f>IFERROR(__xludf.DUMMYFUNCTION("""COMPUTED_VALUE"""),1.4879021E8)</f>
        <v>148790210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IFERROR(__xludf.DUMMYFUNCTION("""COMPUTED_VALUE"""),153.44)</f>
        <v>153.44</v>
      </c>
      <c r="D319" s="2">
        <f>IFERROR(__xludf.DUMMYFUNCTION("""COMPUTED_VALUE"""),45755.66666666667)</f>
        <v>45755.66667</v>
      </c>
      <c r="E319" s="1">
        <f>IFERROR(__xludf.DUMMYFUNCTION("""COMPUTED_VALUE"""),154.89)</f>
        <v>154.89</v>
      </c>
      <c r="G319" s="2">
        <f>IFERROR(__xludf.DUMMYFUNCTION("""COMPUTED_VALUE"""),45755.66666666667)</f>
        <v>45755.66667</v>
      </c>
      <c r="H319" s="1">
        <f>IFERROR(__xludf.DUMMYFUNCTION("""COMPUTED_VALUE"""),139.41)</f>
        <v>139.41</v>
      </c>
      <c r="J319" s="2">
        <f>IFERROR(__xludf.DUMMYFUNCTION("""COMPUTED_VALUE"""),45755.66666666667)</f>
        <v>45755.66667</v>
      </c>
      <c r="K319" s="1">
        <f>IFERROR(__xludf.DUMMYFUNCTION("""COMPUTED_VALUE"""),141.42)</f>
        <v>141.42</v>
      </c>
      <c r="M319" s="2">
        <f>IFERROR(__xludf.DUMMYFUNCTION("""COMPUTED_VALUE"""),45755.66666666667)</f>
        <v>45755.66667</v>
      </c>
      <c r="N319" s="1">
        <f>IFERROR(__xludf.DUMMYFUNCTION("""COMPUTED_VALUE"""),1.57825143E8)</f>
        <v>157825143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IFERROR(__xludf.DUMMYFUNCTION("""COMPUTED_VALUE"""),141.43)</f>
        <v>141.43</v>
      </c>
      <c r="D320" s="2">
        <f>IFERROR(__xludf.DUMMYFUNCTION("""COMPUTED_VALUE"""),45756.66666666667)</f>
        <v>45756.66667</v>
      </c>
      <c r="E320" s="1">
        <f>IFERROR(__xludf.DUMMYFUNCTION("""COMPUTED_VALUE"""),175.03)</f>
        <v>175.03</v>
      </c>
      <c r="G320" s="2">
        <f>IFERROR(__xludf.DUMMYFUNCTION("""COMPUTED_VALUE"""),45756.66666666667)</f>
        <v>45756.66667</v>
      </c>
      <c r="H320" s="1">
        <f>IFERROR(__xludf.DUMMYFUNCTION("""COMPUTED_VALUE"""),141.43)</f>
        <v>141.43</v>
      </c>
      <c r="J320" s="2">
        <f>IFERROR(__xludf.DUMMYFUNCTION("""COMPUTED_VALUE"""),45756.66666666667)</f>
        <v>45756.66667</v>
      </c>
      <c r="K320" s="1">
        <f>IFERROR(__xludf.DUMMYFUNCTION("""COMPUTED_VALUE"""),172.65)</f>
        <v>172.65</v>
      </c>
      <c r="M320" s="2">
        <f>IFERROR(__xludf.DUMMYFUNCTION("""COMPUTED_VALUE"""),45756.66666666667)</f>
        <v>45756.66667</v>
      </c>
      <c r="N320" s="1">
        <f>IFERROR(__xludf.DUMMYFUNCTION("""COMPUTED_VALUE"""),2.62459362E8)</f>
        <v>262459362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IFERROR(__xludf.DUMMYFUNCTION("""COMPUTED_VALUE"""),164.1)</f>
        <v>164.1</v>
      </c>
      <c r="D321" s="2">
        <f>IFERROR(__xludf.DUMMYFUNCTION("""COMPUTED_VALUE"""),45757.66666666667)</f>
        <v>45757.66667</v>
      </c>
      <c r="E321" s="1">
        <f>IFERROR(__xludf.DUMMYFUNCTION("""COMPUTED_VALUE"""),166.1)</f>
        <v>166.1</v>
      </c>
      <c r="G321" s="2">
        <f>IFERROR(__xludf.DUMMYFUNCTION("""COMPUTED_VALUE"""),45757.66666666667)</f>
        <v>45757.66667</v>
      </c>
      <c r="H321" s="1">
        <f>IFERROR(__xludf.DUMMYFUNCTION("""COMPUTED_VALUE"""),150.63)</f>
        <v>150.63</v>
      </c>
      <c r="J321" s="2">
        <f>IFERROR(__xludf.DUMMYFUNCTION("""COMPUTED_VALUE"""),45757.66666666667)</f>
        <v>45757.66667</v>
      </c>
      <c r="K321" s="1">
        <f>IFERROR(__xludf.DUMMYFUNCTION("""COMPUTED_VALUE"""),153.73)</f>
        <v>153.73</v>
      </c>
      <c r="M321" s="2">
        <f>IFERROR(__xludf.DUMMYFUNCTION("""COMPUTED_VALUE"""),45757.66666666667)</f>
        <v>45757.66667</v>
      </c>
      <c r="N321" s="1">
        <f>IFERROR(__xludf.DUMMYFUNCTION("""COMPUTED_VALUE"""),1.47565562E8)</f>
        <v>147565562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IFERROR(__xludf.DUMMYFUNCTION("""COMPUTED_VALUE"""),153.46)</f>
        <v>153.46</v>
      </c>
      <c r="D322" s="2">
        <f>IFERROR(__xludf.DUMMYFUNCTION("""COMPUTED_VALUE"""),45758.66666666667)</f>
        <v>45758.66667</v>
      </c>
      <c r="E322" s="1">
        <f>IFERROR(__xludf.DUMMYFUNCTION("""COMPUTED_VALUE"""),158.87)</f>
        <v>158.87</v>
      </c>
      <c r="G322" s="2">
        <f>IFERROR(__xludf.DUMMYFUNCTION("""COMPUTED_VALUE"""),45758.66666666667)</f>
        <v>45758.66667</v>
      </c>
      <c r="H322" s="1">
        <f>IFERROR(__xludf.DUMMYFUNCTION("""COMPUTED_VALUE"""),150.65)</f>
        <v>150.65</v>
      </c>
      <c r="J322" s="2">
        <f>IFERROR(__xludf.DUMMYFUNCTION("""COMPUTED_VALUE"""),45758.66666666667)</f>
        <v>45758.66667</v>
      </c>
      <c r="K322" s="1">
        <f>IFERROR(__xludf.DUMMYFUNCTION("""COMPUTED_VALUE"""),158.53)</f>
        <v>158.53</v>
      </c>
      <c r="M322" s="2">
        <f>IFERROR(__xludf.DUMMYFUNCTION("""COMPUTED_VALUE"""),45758.66666666667)</f>
        <v>45758.66667</v>
      </c>
      <c r="N322" s="1">
        <f>IFERROR(__xludf.DUMMYFUNCTION("""COMPUTED_VALUE"""),1.07768493E8)</f>
        <v>107768493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IFERROR(__xludf.DUMMYFUNCTION("""COMPUTED_VALUE"""),161.37)</f>
        <v>161.37</v>
      </c>
      <c r="D323" s="2">
        <f>IFERROR(__xludf.DUMMYFUNCTION("""COMPUTED_VALUE"""),45761.66666666667)</f>
        <v>45761.66667</v>
      </c>
      <c r="E323" s="1">
        <f>IFERROR(__xludf.DUMMYFUNCTION("""COMPUTED_VALUE"""),161.37)</f>
        <v>161.37</v>
      </c>
      <c r="G323" s="2">
        <f>IFERROR(__xludf.DUMMYFUNCTION("""COMPUTED_VALUE"""),45761.66666666667)</f>
        <v>45761.66667</v>
      </c>
      <c r="H323" s="1">
        <f>IFERROR(__xludf.DUMMYFUNCTION("""COMPUTED_VALUE"""),153.94)</f>
        <v>153.94</v>
      </c>
      <c r="J323" s="2">
        <f>IFERROR(__xludf.DUMMYFUNCTION("""COMPUTED_VALUE"""),45761.66666666667)</f>
        <v>45761.66667</v>
      </c>
      <c r="K323" s="1">
        <f>IFERROR(__xludf.DUMMYFUNCTION("""COMPUTED_VALUE"""),156.86)</f>
        <v>156.86</v>
      </c>
      <c r="M323" s="2">
        <f>IFERROR(__xludf.DUMMYFUNCTION("""COMPUTED_VALUE"""),45761.66666666667)</f>
        <v>45761.66667</v>
      </c>
      <c r="N323" s="1">
        <f>IFERROR(__xludf.DUMMYFUNCTION("""COMPUTED_VALUE"""),1.10283962E8)</f>
        <v>110283962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IFERROR(__xludf.DUMMYFUNCTION("""COMPUTED_VALUE"""),156.93)</f>
        <v>156.93</v>
      </c>
      <c r="D324" s="2">
        <f>IFERROR(__xludf.DUMMYFUNCTION("""COMPUTED_VALUE"""),45762.66666666667)</f>
        <v>45762.66667</v>
      </c>
      <c r="E324" s="1">
        <f>IFERROR(__xludf.DUMMYFUNCTION("""COMPUTED_VALUE"""),162.35)</f>
        <v>162.35</v>
      </c>
      <c r="G324" s="2">
        <f>IFERROR(__xludf.DUMMYFUNCTION("""COMPUTED_VALUE"""),45762.66666666667)</f>
        <v>45762.66667</v>
      </c>
      <c r="H324" s="1">
        <f>IFERROR(__xludf.DUMMYFUNCTION("""COMPUTED_VALUE"""),156.93)</f>
        <v>156.93</v>
      </c>
      <c r="J324" s="2">
        <f>IFERROR(__xludf.DUMMYFUNCTION("""COMPUTED_VALUE"""),45762.66666666667)</f>
        <v>45762.66667</v>
      </c>
      <c r="K324" s="1">
        <f>IFERROR(__xludf.DUMMYFUNCTION("""COMPUTED_VALUE"""),159.14)</f>
        <v>159.14</v>
      </c>
      <c r="M324" s="2">
        <f>IFERROR(__xludf.DUMMYFUNCTION("""COMPUTED_VALUE"""),45762.66666666667)</f>
        <v>45762.66667</v>
      </c>
      <c r="N324" s="1">
        <f>IFERROR(__xludf.DUMMYFUNCTION("""COMPUTED_VALUE"""),1.08490567E8)</f>
        <v>108490567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IFERROR(__xludf.DUMMYFUNCTION("""COMPUTED_VALUE"""),162.31)</f>
        <v>162.31</v>
      </c>
      <c r="D325" s="2">
        <f>IFERROR(__xludf.DUMMYFUNCTION("""COMPUTED_VALUE"""),45763.66666666667)</f>
        <v>45763.66667</v>
      </c>
      <c r="E325" s="1">
        <f>IFERROR(__xludf.DUMMYFUNCTION("""COMPUTED_VALUE"""),163.68)</f>
        <v>163.68</v>
      </c>
      <c r="G325" s="2">
        <f>IFERROR(__xludf.DUMMYFUNCTION("""COMPUTED_VALUE"""),45763.66666666667)</f>
        <v>45763.66667</v>
      </c>
      <c r="H325" s="1">
        <f>IFERROR(__xludf.DUMMYFUNCTION("""COMPUTED_VALUE"""),153.99)</f>
        <v>153.99</v>
      </c>
      <c r="J325" s="2">
        <f>IFERROR(__xludf.DUMMYFUNCTION("""COMPUTED_VALUE"""),45763.66666666667)</f>
        <v>45763.66667</v>
      </c>
      <c r="K325" s="1">
        <f>IFERROR(__xludf.DUMMYFUNCTION("""COMPUTED_VALUE"""),156.73)</f>
        <v>156.73</v>
      </c>
      <c r="M325" s="2">
        <f>IFERROR(__xludf.DUMMYFUNCTION("""COMPUTED_VALUE"""),45763.66666666667)</f>
        <v>45763.66667</v>
      </c>
      <c r="N325" s="1">
        <f>IFERROR(__xludf.DUMMYFUNCTION("""COMPUTED_VALUE"""),1.39155081E8)</f>
        <v>139155081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IFERROR(__xludf.DUMMYFUNCTION("""COMPUTED_VALUE"""),156.57)</f>
        <v>156.57</v>
      </c>
      <c r="D326" s="2">
        <f>IFERROR(__xludf.DUMMYFUNCTION("""COMPUTED_VALUE"""),45764.66666666667)</f>
        <v>45764.66667</v>
      </c>
      <c r="E326" s="1">
        <f>IFERROR(__xludf.DUMMYFUNCTION("""COMPUTED_VALUE"""),158.44)</f>
        <v>158.44</v>
      </c>
      <c r="G326" s="2">
        <f>IFERROR(__xludf.DUMMYFUNCTION("""COMPUTED_VALUE"""),45764.66666666667)</f>
        <v>45764.66667</v>
      </c>
      <c r="H326" s="1">
        <f>IFERROR(__xludf.DUMMYFUNCTION("""COMPUTED_VALUE"""),154.3)</f>
        <v>154.3</v>
      </c>
      <c r="J326" s="2">
        <f>IFERROR(__xludf.DUMMYFUNCTION("""COMPUTED_VALUE"""),45764.66666666667)</f>
        <v>45764.66667</v>
      </c>
      <c r="K326" s="1">
        <f>IFERROR(__xludf.DUMMYFUNCTION("""COMPUTED_VALUE"""),156.75)</f>
        <v>156.75</v>
      </c>
      <c r="M326" s="2">
        <f>IFERROR(__xludf.DUMMYFUNCTION("""COMPUTED_VALUE"""),45764.66666666667)</f>
        <v>45764.66667</v>
      </c>
      <c r="N326" s="1">
        <f>IFERROR(__xludf.DUMMYFUNCTION("""COMPUTED_VALUE"""),9.7834308E7)</f>
        <v>97834308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IFERROR(__xludf.DUMMYFUNCTION("""COMPUTED_VALUE"""),154.04)</f>
        <v>154.04</v>
      </c>
      <c r="D327" s="2">
        <f>IFERROR(__xludf.DUMMYFUNCTION("""COMPUTED_VALUE"""),45768.66666666667)</f>
        <v>45768.66667</v>
      </c>
      <c r="E327" s="1">
        <f>IFERROR(__xludf.DUMMYFUNCTION("""COMPUTED_VALUE"""),154.52)</f>
        <v>154.52</v>
      </c>
      <c r="G327" s="2">
        <f>IFERROR(__xludf.DUMMYFUNCTION("""COMPUTED_VALUE"""),45768.66666666667)</f>
        <v>45768.66667</v>
      </c>
      <c r="H327" s="1">
        <f>IFERROR(__xludf.DUMMYFUNCTION("""COMPUTED_VALUE"""),149.71)</f>
        <v>149.71</v>
      </c>
      <c r="J327" s="2">
        <f>IFERROR(__xludf.DUMMYFUNCTION("""COMPUTED_VALUE"""),45768.66666666667)</f>
        <v>45768.66667</v>
      </c>
      <c r="K327" s="1">
        <f>IFERROR(__xludf.DUMMYFUNCTION("""COMPUTED_VALUE"""),152.47)</f>
        <v>152.47</v>
      </c>
      <c r="M327" s="2">
        <f>IFERROR(__xludf.DUMMYFUNCTION("""COMPUTED_VALUE"""),45768.66666666667)</f>
        <v>45768.66667</v>
      </c>
      <c r="N327" s="1">
        <f>IFERROR(__xludf.DUMMYFUNCTION("""COMPUTED_VALUE"""),9.6932988E7)</f>
        <v>96932988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IFERROR(__xludf.DUMMYFUNCTION("""COMPUTED_VALUE"""),155.1)</f>
        <v>155.1</v>
      </c>
      <c r="D328" s="2">
        <f>IFERROR(__xludf.DUMMYFUNCTION("""COMPUTED_VALUE"""),45769.66666666667)</f>
        <v>45769.66667</v>
      </c>
      <c r="E328" s="1">
        <f>IFERROR(__xludf.DUMMYFUNCTION("""COMPUTED_VALUE"""),156.75)</f>
        <v>156.75</v>
      </c>
      <c r="G328" s="2">
        <f>IFERROR(__xludf.DUMMYFUNCTION("""COMPUTED_VALUE"""),45769.66666666667)</f>
        <v>45769.66667</v>
      </c>
      <c r="H328" s="1">
        <f>IFERROR(__xludf.DUMMYFUNCTION("""COMPUTED_VALUE"""),153.13)</f>
        <v>153.13</v>
      </c>
      <c r="J328" s="2">
        <f>IFERROR(__xludf.DUMMYFUNCTION("""COMPUTED_VALUE"""),45769.66666666667)</f>
        <v>45769.66667</v>
      </c>
      <c r="K328" s="1">
        <f>IFERROR(__xludf.DUMMYFUNCTION("""COMPUTED_VALUE"""),156.29)</f>
        <v>156.29</v>
      </c>
      <c r="M328" s="2">
        <f>IFERROR(__xludf.DUMMYFUNCTION("""COMPUTED_VALUE"""),45769.66666666667)</f>
        <v>45769.66667</v>
      </c>
      <c r="N328" s="1">
        <f>IFERROR(__xludf.DUMMYFUNCTION("""COMPUTED_VALUE"""),9.7470868E7)</f>
        <v>97470868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IFERROR(__xludf.DUMMYFUNCTION("""COMPUTED_VALUE"""),165.67)</f>
        <v>165.67</v>
      </c>
      <c r="D329" s="2">
        <f>IFERROR(__xludf.DUMMYFUNCTION("""COMPUTED_VALUE"""),45770.66666666667)</f>
        <v>45770.66667</v>
      </c>
      <c r="E329" s="1">
        <f>IFERROR(__xludf.DUMMYFUNCTION("""COMPUTED_VALUE"""),169.27)</f>
        <v>169.27</v>
      </c>
      <c r="G329" s="2">
        <f>IFERROR(__xludf.DUMMYFUNCTION("""COMPUTED_VALUE"""),45770.66666666667)</f>
        <v>45770.66667</v>
      </c>
      <c r="H329" s="1">
        <f>IFERROR(__xludf.DUMMYFUNCTION("""COMPUTED_VALUE"""),159.32)</f>
        <v>159.32</v>
      </c>
      <c r="J329" s="2">
        <f>IFERROR(__xludf.DUMMYFUNCTION("""COMPUTED_VALUE"""),45770.66666666667)</f>
        <v>45770.66667</v>
      </c>
      <c r="K329" s="1">
        <f>IFERROR(__xludf.DUMMYFUNCTION("""COMPUTED_VALUE"""),159.87)</f>
        <v>159.87</v>
      </c>
      <c r="M329" s="2">
        <f>IFERROR(__xludf.DUMMYFUNCTION("""COMPUTED_VALUE"""),45770.66666666667)</f>
        <v>45770.66667</v>
      </c>
      <c r="N329" s="1">
        <f>IFERROR(__xludf.DUMMYFUNCTION("""COMPUTED_VALUE"""),1.57530464E8)</f>
        <v>157530464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IFERROR(__xludf.DUMMYFUNCTION("""COMPUTED_VALUE"""),156.96)</f>
        <v>156.96</v>
      </c>
      <c r="D330" s="2">
        <f>IFERROR(__xludf.DUMMYFUNCTION("""COMPUTED_VALUE"""),45771.66666666667)</f>
        <v>45771.66667</v>
      </c>
      <c r="E330" s="1">
        <f>IFERROR(__xludf.DUMMYFUNCTION("""COMPUTED_VALUE"""),162.75)</f>
        <v>162.75</v>
      </c>
      <c r="G330" s="2">
        <f>IFERROR(__xludf.DUMMYFUNCTION("""COMPUTED_VALUE"""),45771.66666666667)</f>
        <v>45771.66667</v>
      </c>
      <c r="H330" s="1">
        <f>IFERROR(__xludf.DUMMYFUNCTION("""COMPUTED_VALUE"""),155.77)</f>
        <v>155.77</v>
      </c>
      <c r="J330" s="2">
        <f>IFERROR(__xludf.DUMMYFUNCTION("""COMPUTED_VALUE"""),45771.66666666667)</f>
        <v>45771.66667</v>
      </c>
      <c r="K330" s="1">
        <f>IFERROR(__xludf.DUMMYFUNCTION("""COMPUTED_VALUE"""),162.04)</f>
        <v>162.04</v>
      </c>
      <c r="M330" s="2">
        <f>IFERROR(__xludf.DUMMYFUNCTION("""COMPUTED_VALUE"""),45771.66666666667)</f>
        <v>45771.66667</v>
      </c>
      <c r="N330" s="1">
        <f>IFERROR(__xludf.DUMMYFUNCTION("""COMPUTED_VALUE"""),1.31433373E8)</f>
        <v>131433373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IFERROR(__xludf.DUMMYFUNCTION("""COMPUTED_VALUE"""),160.72)</f>
        <v>160.72</v>
      </c>
      <c r="D331" s="2">
        <f>IFERROR(__xludf.DUMMYFUNCTION("""COMPUTED_VALUE"""),45772.66666666667)</f>
        <v>45772.66667</v>
      </c>
      <c r="E331" s="1">
        <f>IFERROR(__xludf.DUMMYFUNCTION("""COMPUTED_VALUE"""),162.56)</f>
        <v>162.56</v>
      </c>
      <c r="G331" s="2">
        <f>IFERROR(__xludf.DUMMYFUNCTION("""COMPUTED_VALUE"""),45772.66666666667)</f>
        <v>45772.66667</v>
      </c>
      <c r="H331" s="1">
        <f>IFERROR(__xludf.DUMMYFUNCTION("""COMPUTED_VALUE"""),159.13)</f>
        <v>159.13</v>
      </c>
      <c r="J331" s="2">
        <f>IFERROR(__xludf.DUMMYFUNCTION("""COMPUTED_VALUE"""),45772.66666666667)</f>
        <v>45772.66667</v>
      </c>
      <c r="K331" s="1">
        <f>IFERROR(__xludf.DUMMYFUNCTION("""COMPUTED_VALUE"""),161.24)</f>
        <v>161.24</v>
      </c>
      <c r="M331" s="2">
        <f>IFERROR(__xludf.DUMMYFUNCTION("""COMPUTED_VALUE"""),45772.66666666667)</f>
        <v>45772.66667</v>
      </c>
      <c r="N331" s="1">
        <f>IFERROR(__xludf.DUMMYFUNCTION("""COMPUTED_VALUE"""),1.06788019E8)</f>
        <v>106788019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IFERROR(__xludf.DUMMYFUNCTION("""COMPUTED_VALUE"""),161.94)</f>
        <v>161.94</v>
      </c>
      <c r="D332" s="2">
        <f>IFERROR(__xludf.DUMMYFUNCTION("""COMPUTED_VALUE"""),45775.66666666667)</f>
        <v>45775.66667</v>
      </c>
      <c r="E332" s="1">
        <f>IFERROR(__xludf.DUMMYFUNCTION("""COMPUTED_VALUE"""),166.16)</f>
        <v>166.16</v>
      </c>
      <c r="G332" s="2">
        <f>IFERROR(__xludf.DUMMYFUNCTION("""COMPUTED_VALUE"""),45775.66666666667)</f>
        <v>45775.66667</v>
      </c>
      <c r="H332" s="1">
        <f>IFERROR(__xludf.DUMMYFUNCTION("""COMPUTED_VALUE"""),161.16)</f>
        <v>161.16</v>
      </c>
      <c r="J332" s="2">
        <f>IFERROR(__xludf.DUMMYFUNCTION("""COMPUTED_VALUE"""),45775.66666666667)</f>
        <v>45775.66667</v>
      </c>
      <c r="K332" s="1">
        <f>IFERROR(__xludf.DUMMYFUNCTION("""COMPUTED_VALUE"""),162.71)</f>
        <v>162.71</v>
      </c>
      <c r="M332" s="2">
        <f>IFERROR(__xludf.DUMMYFUNCTION("""COMPUTED_VALUE"""),45775.66666666667)</f>
        <v>45775.66667</v>
      </c>
      <c r="N332" s="1">
        <f>IFERROR(__xludf.DUMMYFUNCTION("""COMPUTED_VALUE"""),1.0306808E8)</f>
        <v>103068080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IFERROR(__xludf.DUMMYFUNCTION("""COMPUTED_VALUE"""),161.73)</f>
        <v>161.73</v>
      </c>
      <c r="D333" s="2">
        <f>IFERROR(__xludf.DUMMYFUNCTION("""COMPUTED_VALUE"""),45776.66666666667)</f>
        <v>45776.66667</v>
      </c>
      <c r="E333" s="1">
        <f>IFERROR(__xludf.DUMMYFUNCTION("""COMPUTED_VALUE"""),165.43)</f>
        <v>165.43</v>
      </c>
      <c r="G333" s="2">
        <f>IFERROR(__xludf.DUMMYFUNCTION("""COMPUTED_VALUE"""),45776.66666666667)</f>
        <v>45776.66667</v>
      </c>
      <c r="H333" s="1">
        <f>IFERROR(__xludf.DUMMYFUNCTION("""COMPUTED_VALUE"""),160.99)</f>
        <v>160.99</v>
      </c>
      <c r="J333" s="2">
        <f>IFERROR(__xludf.DUMMYFUNCTION("""COMPUTED_VALUE"""),45776.66666666667)</f>
        <v>45776.66667</v>
      </c>
      <c r="K333" s="1">
        <f>IFERROR(__xludf.DUMMYFUNCTION("""COMPUTED_VALUE"""),164.01)</f>
        <v>164.01</v>
      </c>
      <c r="M333" s="2">
        <f>IFERROR(__xludf.DUMMYFUNCTION("""COMPUTED_VALUE"""),45776.66666666667)</f>
        <v>45776.66667</v>
      </c>
      <c r="N333" s="1">
        <f>IFERROR(__xludf.DUMMYFUNCTION("""COMPUTED_VALUE"""),9.549967E7)</f>
        <v>95499670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IFERROR(__xludf.DUMMYFUNCTION("""COMPUTED_VALUE"""),159.56)</f>
        <v>159.56</v>
      </c>
      <c r="D334" s="2">
        <f>IFERROR(__xludf.DUMMYFUNCTION("""COMPUTED_VALUE"""),45777.66666666667)</f>
        <v>45777.66667</v>
      </c>
      <c r="E334" s="1">
        <f>IFERROR(__xludf.DUMMYFUNCTION("""COMPUTED_VALUE"""),164.96)</f>
        <v>164.96</v>
      </c>
      <c r="G334" s="2">
        <f>IFERROR(__xludf.DUMMYFUNCTION("""COMPUTED_VALUE"""),45777.66666666667)</f>
        <v>45777.66667</v>
      </c>
      <c r="H334" s="1">
        <f>IFERROR(__xludf.DUMMYFUNCTION("""COMPUTED_VALUE"""),157.07)</f>
        <v>157.07</v>
      </c>
      <c r="J334" s="2">
        <f>IFERROR(__xludf.DUMMYFUNCTION("""COMPUTED_VALUE"""),45777.66666666667)</f>
        <v>45777.66667</v>
      </c>
      <c r="K334" s="1">
        <f>IFERROR(__xludf.DUMMYFUNCTION("""COMPUTED_VALUE"""),164.14)</f>
        <v>164.14</v>
      </c>
      <c r="M334" s="2">
        <f>IFERROR(__xludf.DUMMYFUNCTION("""COMPUTED_VALUE"""),45777.66666666667)</f>
        <v>45777.66667</v>
      </c>
      <c r="N334" s="1">
        <f>IFERROR(__xludf.DUMMYFUNCTION("""COMPUTED_VALUE"""),1.14678259E8)</f>
        <v>114678259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IFERROR(__xludf.DUMMYFUNCTION("""COMPUTED_VALUE"""),166.05)</f>
        <v>166.05</v>
      </c>
      <c r="D335" s="2">
        <f>IFERROR(__xludf.DUMMYFUNCTION("""COMPUTED_VALUE"""),45778.66666666667)</f>
        <v>45778.66667</v>
      </c>
      <c r="E335" s="1">
        <f>IFERROR(__xludf.DUMMYFUNCTION("""COMPUTED_VALUE"""),167.53)</f>
        <v>167.53</v>
      </c>
      <c r="G335" s="2">
        <f>IFERROR(__xludf.DUMMYFUNCTION("""COMPUTED_VALUE"""),45778.66666666667)</f>
        <v>45778.66667</v>
      </c>
      <c r="H335" s="1">
        <f>IFERROR(__xludf.DUMMYFUNCTION("""COMPUTED_VALUE"""),164.43)</f>
        <v>164.43</v>
      </c>
      <c r="J335" s="2">
        <f>IFERROR(__xludf.DUMMYFUNCTION("""COMPUTED_VALUE"""),45778.66666666667)</f>
        <v>45778.66667</v>
      </c>
      <c r="K335" s="1">
        <f>IFERROR(__xludf.DUMMYFUNCTION("""COMPUTED_VALUE"""),165.1)</f>
        <v>165.1</v>
      </c>
      <c r="M335" s="2">
        <f>IFERROR(__xludf.DUMMYFUNCTION("""COMPUTED_VALUE"""),45778.66666666667)</f>
        <v>45778.66667</v>
      </c>
      <c r="N335" s="1">
        <f>IFERROR(__xludf.DUMMYFUNCTION("""COMPUTED_VALUE"""),9.3777329E7)</f>
        <v>93777329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IFERROR(__xludf.DUMMYFUNCTION("""COMPUTED_VALUE"""),170.04)</f>
        <v>170.04</v>
      </c>
      <c r="D336" s="2">
        <f>IFERROR(__xludf.DUMMYFUNCTION("""COMPUTED_VALUE"""),45779.66666666667)</f>
        <v>45779.66667</v>
      </c>
      <c r="E336" s="1">
        <f>IFERROR(__xludf.DUMMYFUNCTION("""COMPUTED_VALUE"""),177.01)</f>
        <v>177.01</v>
      </c>
      <c r="G336" s="2">
        <f>IFERROR(__xludf.DUMMYFUNCTION("""COMPUTED_VALUE"""),45779.66666666667)</f>
        <v>45779.66667</v>
      </c>
      <c r="H336" s="1">
        <f>IFERROR(__xludf.DUMMYFUNCTION("""COMPUTED_VALUE"""),170.04)</f>
        <v>170.04</v>
      </c>
      <c r="J336" s="2">
        <f>IFERROR(__xludf.DUMMYFUNCTION("""COMPUTED_VALUE"""),45779.66666666667)</f>
        <v>45779.66667</v>
      </c>
      <c r="K336" s="1">
        <f>IFERROR(__xludf.DUMMYFUNCTION("""COMPUTED_VALUE"""),175.1)</f>
        <v>175.1</v>
      </c>
      <c r="M336" s="2">
        <f>IFERROR(__xludf.DUMMYFUNCTION("""COMPUTED_VALUE"""),45779.66666666667)</f>
        <v>45779.66667</v>
      </c>
      <c r="N336" s="1">
        <f>IFERROR(__xludf.DUMMYFUNCTION("""COMPUTED_VALUE"""),1.29183852E8)</f>
        <v>129183852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IFERROR(__xludf.DUMMYFUNCTION("""COMPUTED_VALUE"""),173.5)</f>
        <v>173.5</v>
      </c>
      <c r="D337" s="2">
        <f>IFERROR(__xludf.DUMMYFUNCTION("""COMPUTED_VALUE"""),45782.66666666667)</f>
        <v>45782.66667</v>
      </c>
      <c r="E337" s="1">
        <f>IFERROR(__xludf.DUMMYFUNCTION("""COMPUTED_VALUE"""),181.63)</f>
        <v>181.63</v>
      </c>
      <c r="G337" s="2">
        <f>IFERROR(__xludf.DUMMYFUNCTION("""COMPUTED_VALUE"""),45782.66666666667)</f>
        <v>45782.66667</v>
      </c>
      <c r="H337" s="1">
        <f>IFERROR(__xludf.DUMMYFUNCTION("""COMPUTED_VALUE"""),173.5)</f>
        <v>173.5</v>
      </c>
      <c r="J337" s="2">
        <f>IFERROR(__xludf.DUMMYFUNCTION("""COMPUTED_VALUE"""),45782.66666666667)</f>
        <v>45782.66667</v>
      </c>
      <c r="K337" s="1">
        <f>IFERROR(__xludf.DUMMYFUNCTION("""COMPUTED_VALUE"""),177.98)</f>
        <v>177.98</v>
      </c>
      <c r="M337" s="2">
        <f>IFERROR(__xludf.DUMMYFUNCTION("""COMPUTED_VALUE"""),45782.66666666667)</f>
        <v>45782.66667</v>
      </c>
      <c r="N337" s="1">
        <f>IFERROR(__xludf.DUMMYFUNCTION("""COMPUTED_VALUE"""),1.33154139E8)</f>
        <v>133154139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IFERROR(__xludf.DUMMYFUNCTION("""COMPUTED_VALUE"""),173.58)</f>
        <v>173.58</v>
      </c>
      <c r="D338" s="2">
        <f>IFERROR(__xludf.DUMMYFUNCTION("""COMPUTED_VALUE"""),45783.66666666667)</f>
        <v>45783.66667</v>
      </c>
      <c r="E338" s="1">
        <f>IFERROR(__xludf.DUMMYFUNCTION("""COMPUTED_VALUE"""),177.98)</f>
        <v>177.98</v>
      </c>
      <c r="G338" s="2">
        <f>IFERROR(__xludf.DUMMYFUNCTION("""COMPUTED_VALUE"""),45783.66666666667)</f>
        <v>45783.66667</v>
      </c>
      <c r="H338" s="1">
        <f>IFERROR(__xludf.DUMMYFUNCTION("""COMPUTED_VALUE"""),173.58)</f>
        <v>173.58</v>
      </c>
      <c r="J338" s="2">
        <f>IFERROR(__xludf.DUMMYFUNCTION("""COMPUTED_VALUE"""),45783.66666666667)</f>
        <v>45783.66667</v>
      </c>
      <c r="K338" s="1">
        <f>IFERROR(__xludf.DUMMYFUNCTION("""COMPUTED_VALUE"""),175.79)</f>
        <v>175.79</v>
      </c>
      <c r="M338" s="2">
        <f>IFERROR(__xludf.DUMMYFUNCTION("""COMPUTED_VALUE"""),45783.66666666667)</f>
        <v>45783.66667</v>
      </c>
      <c r="N338" s="1">
        <f>IFERROR(__xludf.DUMMYFUNCTION("""COMPUTED_VALUE"""),9.4430901E7)</f>
        <v>94430901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IFERROR(__xludf.DUMMYFUNCTION("""COMPUTED_VALUE"""),176.39)</f>
        <v>176.39</v>
      </c>
      <c r="D339" s="2">
        <f>IFERROR(__xludf.DUMMYFUNCTION("""COMPUTED_VALUE"""),45784.66666666667)</f>
        <v>45784.66667</v>
      </c>
      <c r="E339" s="1">
        <f>IFERROR(__xludf.DUMMYFUNCTION("""COMPUTED_VALUE"""),180.35)</f>
        <v>180.35</v>
      </c>
      <c r="G339" s="2">
        <f>IFERROR(__xludf.DUMMYFUNCTION("""COMPUTED_VALUE"""),45784.66666666667)</f>
        <v>45784.66667</v>
      </c>
      <c r="H339" s="1">
        <f>IFERROR(__xludf.DUMMYFUNCTION("""COMPUTED_VALUE"""),176.28)</f>
        <v>176.28</v>
      </c>
      <c r="J339" s="2">
        <f>IFERROR(__xludf.DUMMYFUNCTION("""COMPUTED_VALUE"""),45784.66666666667)</f>
        <v>45784.66667</v>
      </c>
      <c r="K339" s="1">
        <f>IFERROR(__xludf.DUMMYFUNCTION("""COMPUTED_VALUE"""),178.46)</f>
        <v>178.46</v>
      </c>
      <c r="M339" s="2">
        <f>IFERROR(__xludf.DUMMYFUNCTION("""COMPUTED_VALUE"""),45784.66666666667)</f>
        <v>45784.66667</v>
      </c>
      <c r="N339" s="1">
        <f>IFERROR(__xludf.DUMMYFUNCTION("""COMPUTED_VALUE"""),7.8263039E7)</f>
        <v>78263039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IFERROR(__xludf.DUMMYFUNCTION("""COMPUTED_VALUE"""),182.04)</f>
        <v>182.04</v>
      </c>
      <c r="D340" s="2">
        <f>IFERROR(__xludf.DUMMYFUNCTION("""COMPUTED_VALUE"""),45785.66666666667)</f>
        <v>45785.66667</v>
      </c>
      <c r="E340" s="1">
        <f>IFERROR(__xludf.DUMMYFUNCTION("""COMPUTED_VALUE"""),189.64)</f>
        <v>189.64</v>
      </c>
      <c r="G340" s="2">
        <f>IFERROR(__xludf.DUMMYFUNCTION("""COMPUTED_VALUE"""),45785.66666666667)</f>
        <v>45785.66667</v>
      </c>
      <c r="H340" s="1">
        <f>IFERROR(__xludf.DUMMYFUNCTION("""COMPUTED_VALUE"""),180.68)</f>
        <v>180.68</v>
      </c>
      <c r="J340" s="2">
        <f>IFERROR(__xludf.DUMMYFUNCTION("""COMPUTED_VALUE"""),45785.66666666667)</f>
        <v>45785.66667</v>
      </c>
      <c r="K340" s="1">
        <f>IFERROR(__xludf.DUMMYFUNCTION("""COMPUTED_VALUE"""),187.84)</f>
        <v>187.84</v>
      </c>
      <c r="M340" s="2">
        <f>IFERROR(__xludf.DUMMYFUNCTION("""COMPUTED_VALUE"""),45785.66666666667)</f>
        <v>45785.66667</v>
      </c>
      <c r="N340" s="1">
        <f>IFERROR(__xludf.DUMMYFUNCTION("""COMPUTED_VALUE"""),1.11741242E8)</f>
        <v>111741242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IFERROR(__xludf.DUMMYFUNCTION("""COMPUTED_VALUE"""),188.77)</f>
        <v>188.77</v>
      </c>
      <c r="D341" s="2">
        <f>IFERROR(__xludf.DUMMYFUNCTION("""COMPUTED_VALUE"""),45786.66666666667)</f>
        <v>45786.66667</v>
      </c>
      <c r="E341" s="1">
        <f>IFERROR(__xludf.DUMMYFUNCTION("""COMPUTED_VALUE"""),190.53)</f>
        <v>190.53</v>
      </c>
      <c r="G341" s="2">
        <f>IFERROR(__xludf.DUMMYFUNCTION("""COMPUTED_VALUE"""),45786.66666666667)</f>
        <v>45786.66667</v>
      </c>
      <c r="H341" s="1">
        <f>IFERROR(__xludf.DUMMYFUNCTION("""COMPUTED_VALUE"""),184.49)</f>
        <v>184.49</v>
      </c>
      <c r="J341" s="2">
        <f>IFERROR(__xludf.DUMMYFUNCTION("""COMPUTED_VALUE"""),45786.66666666667)</f>
        <v>45786.66667</v>
      </c>
      <c r="K341" s="1">
        <f>IFERROR(__xludf.DUMMYFUNCTION("""COMPUTED_VALUE"""),186.33)</f>
        <v>186.33</v>
      </c>
      <c r="M341" s="2">
        <f>IFERROR(__xludf.DUMMYFUNCTION("""COMPUTED_VALUE"""),45786.66666666667)</f>
        <v>45786.66667</v>
      </c>
      <c r="N341" s="1">
        <f>IFERROR(__xludf.DUMMYFUNCTION("""COMPUTED_VALUE"""),1.00873584E8)</f>
        <v>100873584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IFERROR(__xludf.DUMMYFUNCTION("""COMPUTED_VALUE"""),199.91)</f>
        <v>199.91</v>
      </c>
      <c r="D342" s="2">
        <f>IFERROR(__xludf.DUMMYFUNCTION("""COMPUTED_VALUE"""),45789.66666666667)</f>
        <v>45789.66667</v>
      </c>
      <c r="E342" s="1">
        <f>IFERROR(__xludf.DUMMYFUNCTION("""COMPUTED_VALUE"""),201.73)</f>
        <v>201.73</v>
      </c>
      <c r="G342" s="2">
        <f>IFERROR(__xludf.DUMMYFUNCTION("""COMPUTED_VALUE"""),45789.66666666667)</f>
        <v>45789.66667</v>
      </c>
      <c r="H342" s="1">
        <f>IFERROR(__xludf.DUMMYFUNCTION("""COMPUTED_VALUE"""),191.03)</f>
        <v>191.03</v>
      </c>
      <c r="J342" s="2">
        <f>IFERROR(__xludf.DUMMYFUNCTION("""COMPUTED_VALUE"""),45789.66666666667)</f>
        <v>45789.66667</v>
      </c>
      <c r="K342" s="1">
        <f>IFERROR(__xludf.DUMMYFUNCTION("""COMPUTED_VALUE"""),192.33)</f>
        <v>192.33</v>
      </c>
      <c r="M342" s="2">
        <f>IFERROR(__xludf.DUMMYFUNCTION("""COMPUTED_VALUE"""),45789.66666666667)</f>
        <v>45789.66667</v>
      </c>
      <c r="N342" s="1">
        <f>IFERROR(__xludf.DUMMYFUNCTION("""COMPUTED_VALUE"""),1.39824855E8)</f>
        <v>139824855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IFERROR(__xludf.DUMMYFUNCTION("""COMPUTED_VALUE"""),192.95)</f>
        <v>192.95</v>
      </c>
      <c r="D343" s="2">
        <f>IFERROR(__xludf.DUMMYFUNCTION("""COMPUTED_VALUE"""),45790.66666666667)</f>
        <v>45790.66667</v>
      </c>
      <c r="E343" s="1">
        <f>IFERROR(__xludf.DUMMYFUNCTION("""COMPUTED_VALUE"""),200.38)</f>
        <v>200.38</v>
      </c>
      <c r="G343" s="2">
        <f>IFERROR(__xludf.DUMMYFUNCTION("""COMPUTED_VALUE"""),45790.66666666667)</f>
        <v>45790.66667</v>
      </c>
      <c r="H343" s="1">
        <f>IFERROR(__xludf.DUMMYFUNCTION("""COMPUTED_VALUE"""),192.74)</f>
        <v>192.74</v>
      </c>
      <c r="J343" s="2">
        <f>IFERROR(__xludf.DUMMYFUNCTION("""COMPUTED_VALUE"""),45790.66666666667)</f>
        <v>45790.66667</v>
      </c>
      <c r="K343" s="1">
        <f>IFERROR(__xludf.DUMMYFUNCTION("""COMPUTED_VALUE"""),198.77)</f>
        <v>198.77</v>
      </c>
      <c r="M343" s="2">
        <f>IFERROR(__xludf.DUMMYFUNCTION("""COMPUTED_VALUE"""),45790.66666666667)</f>
        <v>45790.66667</v>
      </c>
      <c r="N343" s="1">
        <f>IFERROR(__xludf.DUMMYFUNCTION("""COMPUTED_VALUE"""),1.44162834E8)</f>
        <v>144162834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IFERROR(__xludf.DUMMYFUNCTION("""COMPUTED_VALUE"""),198.73)</f>
        <v>198.73</v>
      </c>
      <c r="D344" s="2">
        <f>IFERROR(__xludf.DUMMYFUNCTION("""COMPUTED_VALUE"""),45791.66666666667)</f>
        <v>45791.66667</v>
      </c>
      <c r="E344" s="1">
        <f>IFERROR(__xludf.DUMMYFUNCTION("""COMPUTED_VALUE"""),200.84)</f>
        <v>200.84</v>
      </c>
      <c r="G344" s="2">
        <f>IFERROR(__xludf.DUMMYFUNCTION("""COMPUTED_VALUE"""),45791.66666666667)</f>
        <v>45791.66667</v>
      </c>
      <c r="H344" s="1">
        <f>IFERROR(__xludf.DUMMYFUNCTION("""COMPUTED_VALUE"""),192.25)</f>
        <v>192.25</v>
      </c>
      <c r="J344" s="2">
        <f>IFERROR(__xludf.DUMMYFUNCTION("""COMPUTED_VALUE"""),45791.66666666667)</f>
        <v>45791.66667</v>
      </c>
      <c r="K344" s="1">
        <f>IFERROR(__xludf.DUMMYFUNCTION("""COMPUTED_VALUE"""),192.52)</f>
        <v>192.52</v>
      </c>
      <c r="M344" s="2">
        <f>IFERROR(__xludf.DUMMYFUNCTION("""COMPUTED_VALUE"""),45791.66666666667)</f>
        <v>45791.66667</v>
      </c>
      <c r="N344" s="1">
        <f>IFERROR(__xludf.DUMMYFUNCTION("""COMPUTED_VALUE"""),1.25138725E8)</f>
        <v>125138725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IFERROR(__xludf.DUMMYFUNCTION("""COMPUTED_VALUE"""),192.64)</f>
        <v>192.64</v>
      </c>
      <c r="D345" s="2">
        <f>IFERROR(__xludf.DUMMYFUNCTION("""COMPUTED_VALUE"""),45792.66666666667)</f>
        <v>45792.66667</v>
      </c>
      <c r="E345" s="1">
        <f>IFERROR(__xludf.DUMMYFUNCTION("""COMPUTED_VALUE"""),192.77)</f>
        <v>192.77</v>
      </c>
      <c r="G345" s="2">
        <f>IFERROR(__xludf.DUMMYFUNCTION("""COMPUTED_VALUE"""),45792.66666666667)</f>
        <v>45792.66667</v>
      </c>
      <c r="H345" s="1">
        <f>IFERROR(__xludf.DUMMYFUNCTION("""COMPUTED_VALUE"""),188.33)</f>
        <v>188.33</v>
      </c>
      <c r="J345" s="2">
        <f>IFERROR(__xludf.DUMMYFUNCTION("""COMPUTED_VALUE"""),45792.66666666667)</f>
        <v>45792.66667</v>
      </c>
      <c r="K345" s="1">
        <f>IFERROR(__xludf.DUMMYFUNCTION("""COMPUTED_VALUE"""),190.65)</f>
        <v>190.65</v>
      </c>
      <c r="M345" s="2">
        <f>IFERROR(__xludf.DUMMYFUNCTION("""COMPUTED_VALUE"""),45792.66666666667)</f>
        <v>45792.66667</v>
      </c>
      <c r="N345" s="1">
        <f>IFERROR(__xludf.DUMMYFUNCTION("""COMPUTED_VALUE"""),9.4862864E7)</f>
        <v>94862864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IFERROR(__xludf.DUMMYFUNCTION("""COMPUTED_VALUE"""),191.0)</f>
        <v>191</v>
      </c>
      <c r="D346" s="2">
        <f>IFERROR(__xludf.DUMMYFUNCTION("""COMPUTED_VALUE"""),45793.66666666667)</f>
        <v>45793.66667</v>
      </c>
      <c r="E346" s="1">
        <f>IFERROR(__xludf.DUMMYFUNCTION("""COMPUTED_VALUE"""),195.11)</f>
        <v>195.11</v>
      </c>
      <c r="G346" s="2">
        <f>IFERROR(__xludf.DUMMYFUNCTION("""COMPUTED_VALUE"""),45793.66666666667)</f>
        <v>45793.66667</v>
      </c>
      <c r="H346" s="1">
        <f>IFERROR(__xludf.DUMMYFUNCTION("""COMPUTED_VALUE"""),189.76)</f>
        <v>189.76</v>
      </c>
      <c r="J346" s="2">
        <f>IFERROR(__xludf.DUMMYFUNCTION("""COMPUTED_VALUE"""),45793.66666666667)</f>
        <v>45793.66667</v>
      </c>
      <c r="K346" s="1">
        <f>IFERROR(__xludf.DUMMYFUNCTION("""COMPUTED_VALUE"""),193.92)</f>
        <v>193.92</v>
      </c>
      <c r="M346" s="2">
        <f>IFERROR(__xludf.DUMMYFUNCTION("""COMPUTED_VALUE"""),45793.66666666667)</f>
        <v>45793.66667</v>
      </c>
      <c r="N346" s="1">
        <f>IFERROR(__xludf.DUMMYFUNCTION("""COMPUTED_VALUE"""),9.2045719E7)</f>
        <v>92045719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IFERROR(__xludf.DUMMYFUNCTION("""COMPUTED_VALUE"""),192.34)</f>
        <v>192.34</v>
      </c>
      <c r="D347" s="2">
        <f>IFERROR(__xludf.DUMMYFUNCTION("""COMPUTED_VALUE"""),45796.66666666667)</f>
        <v>45796.66667</v>
      </c>
      <c r="E347" s="1">
        <f>IFERROR(__xludf.DUMMYFUNCTION("""COMPUTED_VALUE"""),196.1)</f>
        <v>196.1</v>
      </c>
      <c r="G347" s="2">
        <f>IFERROR(__xludf.DUMMYFUNCTION("""COMPUTED_VALUE"""),45796.66666666667)</f>
        <v>45796.66667</v>
      </c>
      <c r="H347" s="1">
        <f>IFERROR(__xludf.DUMMYFUNCTION("""COMPUTED_VALUE"""),190.4)</f>
        <v>190.4</v>
      </c>
      <c r="J347" s="2">
        <f>IFERROR(__xludf.DUMMYFUNCTION("""COMPUTED_VALUE"""),45796.66666666667)</f>
        <v>45796.66667</v>
      </c>
      <c r="K347" s="1">
        <f>IFERROR(__xludf.DUMMYFUNCTION("""COMPUTED_VALUE"""),194.27)</f>
        <v>194.27</v>
      </c>
      <c r="M347" s="2">
        <f>IFERROR(__xludf.DUMMYFUNCTION("""COMPUTED_VALUE"""),45796.66666666667)</f>
        <v>45796.66667</v>
      </c>
      <c r="N347" s="1">
        <f>IFERROR(__xludf.DUMMYFUNCTION("""COMPUTED_VALUE"""),8.1872694E7)</f>
        <v>81872694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IFERROR(__xludf.DUMMYFUNCTION("""COMPUTED_VALUE"""),193.93)</f>
        <v>193.93</v>
      </c>
      <c r="D348" s="2">
        <f>IFERROR(__xludf.DUMMYFUNCTION("""COMPUTED_VALUE"""),45797.66666666667)</f>
        <v>45797.66667</v>
      </c>
      <c r="E348" s="1">
        <f>IFERROR(__xludf.DUMMYFUNCTION("""COMPUTED_VALUE"""),194.93)</f>
        <v>194.93</v>
      </c>
      <c r="G348" s="2">
        <f>IFERROR(__xludf.DUMMYFUNCTION("""COMPUTED_VALUE"""),45797.66666666667)</f>
        <v>45797.66667</v>
      </c>
      <c r="H348" s="1">
        <f>IFERROR(__xludf.DUMMYFUNCTION("""COMPUTED_VALUE"""),189.36)</f>
        <v>189.36</v>
      </c>
      <c r="J348" s="2">
        <f>IFERROR(__xludf.DUMMYFUNCTION("""COMPUTED_VALUE"""),45797.66666666667)</f>
        <v>45797.66667</v>
      </c>
      <c r="K348" s="1">
        <f>IFERROR(__xludf.DUMMYFUNCTION("""COMPUTED_VALUE"""),190.42)</f>
        <v>190.42</v>
      </c>
      <c r="M348" s="2">
        <f>IFERROR(__xludf.DUMMYFUNCTION("""COMPUTED_VALUE"""),45797.66666666667)</f>
        <v>45797.66667</v>
      </c>
      <c r="N348" s="1">
        <f>IFERROR(__xludf.DUMMYFUNCTION("""COMPUTED_VALUE"""),7.9126128E7)</f>
        <v>79126128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IFERROR(__xludf.DUMMYFUNCTION("""COMPUTED_VALUE"""),187.65)</f>
        <v>187.65</v>
      </c>
      <c r="D349" s="2">
        <f>IFERROR(__xludf.DUMMYFUNCTION("""COMPUTED_VALUE"""),45798.66666666667)</f>
        <v>45798.66667</v>
      </c>
      <c r="E349" s="1">
        <f>IFERROR(__xludf.DUMMYFUNCTION("""COMPUTED_VALUE"""),188.42)</f>
        <v>188.42</v>
      </c>
      <c r="G349" s="2">
        <f>IFERROR(__xludf.DUMMYFUNCTION("""COMPUTED_VALUE"""),45798.66666666667)</f>
        <v>45798.66667</v>
      </c>
      <c r="H349" s="1">
        <f>IFERROR(__xludf.DUMMYFUNCTION("""COMPUTED_VALUE"""),182.95)</f>
        <v>182.95</v>
      </c>
      <c r="J349" s="2">
        <f>IFERROR(__xludf.DUMMYFUNCTION("""COMPUTED_VALUE"""),45798.66666666667)</f>
        <v>45798.66667</v>
      </c>
      <c r="K349" s="1">
        <f>IFERROR(__xludf.DUMMYFUNCTION("""COMPUTED_VALUE"""),183.77)</f>
        <v>183.77</v>
      </c>
      <c r="M349" s="2">
        <f>IFERROR(__xludf.DUMMYFUNCTION("""COMPUTED_VALUE"""),45798.66666666667)</f>
        <v>45798.66667</v>
      </c>
      <c r="N349" s="1">
        <f>IFERROR(__xludf.DUMMYFUNCTION("""COMPUTED_VALUE"""),9.8515243E7)</f>
        <v>98515243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IFERROR(__xludf.DUMMYFUNCTION("""COMPUTED_VALUE"""),183.6)</f>
        <v>183.6</v>
      </c>
      <c r="D350" s="2">
        <f>IFERROR(__xludf.DUMMYFUNCTION("""COMPUTED_VALUE"""),45799.66666666667)</f>
        <v>45799.66667</v>
      </c>
      <c r="E350" s="1">
        <f>IFERROR(__xludf.DUMMYFUNCTION("""COMPUTED_VALUE"""),187.08)</f>
        <v>187.08</v>
      </c>
      <c r="G350" s="2">
        <f>IFERROR(__xludf.DUMMYFUNCTION("""COMPUTED_VALUE"""),45799.66666666667)</f>
        <v>45799.66667</v>
      </c>
      <c r="H350" s="1">
        <f>IFERROR(__xludf.DUMMYFUNCTION("""COMPUTED_VALUE"""),181.99)</f>
        <v>181.99</v>
      </c>
      <c r="J350" s="2">
        <f>IFERROR(__xludf.DUMMYFUNCTION("""COMPUTED_VALUE"""),45799.66666666667)</f>
        <v>45799.66667</v>
      </c>
      <c r="K350" s="1">
        <f>IFERROR(__xludf.DUMMYFUNCTION("""COMPUTED_VALUE"""),185.5)</f>
        <v>185.5</v>
      </c>
      <c r="M350" s="2">
        <f>IFERROR(__xludf.DUMMYFUNCTION("""COMPUTED_VALUE"""),45799.66666666667)</f>
        <v>45799.66667</v>
      </c>
      <c r="N350" s="1">
        <f>IFERROR(__xludf.DUMMYFUNCTION("""COMPUTED_VALUE"""),1.01262563E8)</f>
        <v>101262563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IFERROR(__xludf.DUMMYFUNCTION("""COMPUTED_VALUE"""),180.17)</f>
        <v>180.17</v>
      </c>
      <c r="D351" s="2">
        <f>IFERROR(__xludf.DUMMYFUNCTION("""COMPUTED_VALUE"""),45800.66666666667)</f>
        <v>45800.66667</v>
      </c>
      <c r="E351" s="1">
        <f>IFERROR(__xludf.DUMMYFUNCTION("""COMPUTED_VALUE"""),184.25)</f>
        <v>184.25</v>
      </c>
      <c r="G351" s="2">
        <f>IFERROR(__xludf.DUMMYFUNCTION("""COMPUTED_VALUE"""),45800.66666666667)</f>
        <v>45800.66667</v>
      </c>
      <c r="H351" s="1">
        <f>IFERROR(__xludf.DUMMYFUNCTION("""COMPUTED_VALUE"""),180.17)</f>
        <v>180.17</v>
      </c>
      <c r="J351" s="2">
        <f>IFERROR(__xludf.DUMMYFUNCTION("""COMPUTED_VALUE"""),45800.66666666667)</f>
        <v>45800.66667</v>
      </c>
      <c r="K351" s="1">
        <f>IFERROR(__xludf.DUMMYFUNCTION("""COMPUTED_VALUE"""),183.39)</f>
        <v>183.39</v>
      </c>
      <c r="M351" s="2">
        <f>IFERROR(__xludf.DUMMYFUNCTION("""COMPUTED_VALUE"""),45800.66666666667)</f>
        <v>45800.66667</v>
      </c>
      <c r="N351" s="1">
        <f>IFERROR(__xludf.DUMMYFUNCTION("""COMPUTED_VALUE"""),7.8266238E7)</f>
        <v>78266238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IFERROR(__xludf.DUMMYFUNCTION("""COMPUTED_VALUE"""),186.75)</f>
        <v>186.75</v>
      </c>
      <c r="D352" s="2">
        <f>IFERROR(__xludf.DUMMYFUNCTION("""COMPUTED_VALUE"""),45804.66666666667)</f>
        <v>45804.66667</v>
      </c>
      <c r="E352" s="1">
        <f>IFERROR(__xludf.DUMMYFUNCTION("""COMPUTED_VALUE"""),192.98)</f>
        <v>192.98</v>
      </c>
      <c r="G352" s="2">
        <f>IFERROR(__xludf.DUMMYFUNCTION("""COMPUTED_VALUE"""),45804.66666666667)</f>
        <v>45804.66667</v>
      </c>
      <c r="H352" s="1">
        <f>IFERROR(__xludf.DUMMYFUNCTION("""COMPUTED_VALUE"""),186.75)</f>
        <v>186.75</v>
      </c>
      <c r="J352" s="2">
        <f>IFERROR(__xludf.DUMMYFUNCTION("""COMPUTED_VALUE"""),45804.66666666667)</f>
        <v>45804.66667</v>
      </c>
      <c r="K352" s="1">
        <f>IFERROR(__xludf.DUMMYFUNCTION("""COMPUTED_VALUE"""),191.01)</f>
        <v>191.01</v>
      </c>
      <c r="M352" s="2">
        <f>IFERROR(__xludf.DUMMYFUNCTION("""COMPUTED_VALUE"""),45804.66666666667)</f>
        <v>45804.66667</v>
      </c>
      <c r="N352" s="1">
        <f>IFERROR(__xludf.DUMMYFUNCTION("""COMPUTED_VALUE"""),1.17016585E8)</f>
        <v>117016585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IFERROR(__xludf.DUMMYFUNCTION("""COMPUTED_VALUE"""),191.94)</f>
        <v>191.94</v>
      </c>
      <c r="D353" s="2">
        <f>IFERROR(__xludf.DUMMYFUNCTION("""COMPUTED_VALUE"""),45805.66666666667)</f>
        <v>45805.66667</v>
      </c>
      <c r="E353" s="1">
        <f>IFERROR(__xludf.DUMMYFUNCTION("""COMPUTED_VALUE"""),193.49)</f>
        <v>193.49</v>
      </c>
      <c r="G353" s="2">
        <f>IFERROR(__xludf.DUMMYFUNCTION("""COMPUTED_VALUE"""),45805.66666666667)</f>
        <v>45805.66667</v>
      </c>
      <c r="H353" s="1">
        <f>IFERROR(__xludf.DUMMYFUNCTION("""COMPUTED_VALUE"""),190.37)</f>
        <v>190.37</v>
      </c>
      <c r="J353" s="2">
        <f>IFERROR(__xludf.DUMMYFUNCTION("""COMPUTED_VALUE"""),45805.66666666667)</f>
        <v>45805.66667</v>
      </c>
      <c r="K353" s="1">
        <f>IFERROR(__xludf.DUMMYFUNCTION("""COMPUTED_VALUE"""),191.24)</f>
        <v>191.24</v>
      </c>
      <c r="M353" s="2">
        <f>IFERROR(__xludf.DUMMYFUNCTION("""COMPUTED_VALUE"""),45805.66666666667)</f>
        <v>45805.66667</v>
      </c>
      <c r="N353" s="1">
        <f>IFERROR(__xludf.DUMMYFUNCTION("""COMPUTED_VALUE"""),1.84395636E8)</f>
        <v>184395636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IFERROR(__xludf.DUMMYFUNCTION("""COMPUTED_VALUE"""),194.4)</f>
        <v>194.4</v>
      </c>
      <c r="D354" s="2">
        <f>IFERROR(__xludf.DUMMYFUNCTION("""COMPUTED_VALUE"""),45806.66666666667)</f>
        <v>45806.66667</v>
      </c>
      <c r="E354" s="1">
        <f>IFERROR(__xludf.DUMMYFUNCTION("""COMPUTED_VALUE"""),196.32)</f>
        <v>196.32</v>
      </c>
      <c r="G354" s="2">
        <f>IFERROR(__xludf.DUMMYFUNCTION("""COMPUTED_VALUE"""),45806.66666666667)</f>
        <v>45806.66667</v>
      </c>
      <c r="H354" s="1">
        <f>IFERROR(__xludf.DUMMYFUNCTION("""COMPUTED_VALUE"""),191.08)</f>
        <v>191.08</v>
      </c>
      <c r="J354" s="2">
        <f>IFERROR(__xludf.DUMMYFUNCTION("""COMPUTED_VALUE"""),45806.66666666667)</f>
        <v>45806.66667</v>
      </c>
      <c r="K354" s="1">
        <f>IFERROR(__xludf.DUMMYFUNCTION("""COMPUTED_VALUE"""),192.54)</f>
        <v>192.54</v>
      </c>
      <c r="M354" s="2">
        <f>IFERROR(__xludf.DUMMYFUNCTION("""COMPUTED_VALUE"""),45806.66666666667)</f>
        <v>45806.66667</v>
      </c>
      <c r="N354" s="1">
        <f>IFERROR(__xludf.DUMMYFUNCTION("""COMPUTED_VALUE"""),1.42783377E8)</f>
        <v>142783377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IFERROR(__xludf.DUMMYFUNCTION("""COMPUTED_VALUE"""),190.38)</f>
        <v>190.38</v>
      </c>
      <c r="D355" s="2">
        <f>IFERROR(__xludf.DUMMYFUNCTION("""COMPUTED_VALUE"""),45807.66666666667)</f>
        <v>45807.66667</v>
      </c>
      <c r="E355" s="1">
        <f>IFERROR(__xludf.DUMMYFUNCTION("""COMPUTED_VALUE"""),192.86)</f>
        <v>192.86</v>
      </c>
      <c r="G355" s="2">
        <f>IFERROR(__xludf.DUMMYFUNCTION("""COMPUTED_VALUE"""),45807.66666666667)</f>
        <v>45807.66667</v>
      </c>
      <c r="H355" s="1">
        <f>IFERROR(__xludf.DUMMYFUNCTION("""COMPUTED_VALUE"""),188.81)</f>
        <v>188.81</v>
      </c>
      <c r="J355" s="2">
        <f>IFERROR(__xludf.DUMMYFUNCTION("""COMPUTED_VALUE"""),45807.66666666667)</f>
        <v>45807.66667</v>
      </c>
      <c r="K355" s="1">
        <f>IFERROR(__xludf.DUMMYFUNCTION("""COMPUTED_VALUE"""),191.63)</f>
        <v>191.63</v>
      </c>
      <c r="M355" s="2">
        <f>IFERROR(__xludf.DUMMYFUNCTION("""COMPUTED_VALUE"""),45807.66666666667)</f>
        <v>45807.66667</v>
      </c>
      <c r="N355" s="1">
        <f>IFERROR(__xludf.DUMMYFUNCTION("""COMPUTED_VALUE"""),1.27030451E8)</f>
        <v>127030451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IFERROR(__xludf.DUMMYFUNCTION("""COMPUTED_VALUE"""),191.02)</f>
        <v>191.02</v>
      </c>
      <c r="D356" s="2">
        <f>IFERROR(__xludf.DUMMYFUNCTION("""COMPUTED_VALUE"""),45810.66666666667)</f>
        <v>45810.66667</v>
      </c>
      <c r="E356" s="1">
        <f>IFERROR(__xludf.DUMMYFUNCTION("""COMPUTED_VALUE"""),192.79)</f>
        <v>192.79</v>
      </c>
      <c r="G356" s="2">
        <f>IFERROR(__xludf.DUMMYFUNCTION("""COMPUTED_VALUE"""),45810.66666666667)</f>
        <v>45810.66667</v>
      </c>
      <c r="H356" s="1">
        <f>IFERROR(__xludf.DUMMYFUNCTION("""COMPUTED_VALUE"""),188.16)</f>
        <v>188.16</v>
      </c>
      <c r="J356" s="2">
        <f>IFERROR(__xludf.DUMMYFUNCTION("""COMPUTED_VALUE"""),45810.66666666667)</f>
        <v>45810.66667</v>
      </c>
      <c r="K356" s="1">
        <f>IFERROR(__xludf.DUMMYFUNCTION("""COMPUTED_VALUE"""),192.28)</f>
        <v>192.28</v>
      </c>
      <c r="M356" s="2">
        <f>IFERROR(__xludf.DUMMYFUNCTION("""COMPUTED_VALUE"""),45810.66666666667)</f>
        <v>45810.66667</v>
      </c>
      <c r="N356" s="1">
        <f>IFERROR(__xludf.DUMMYFUNCTION("""COMPUTED_VALUE"""),9.7902096E7)</f>
        <v>97902096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IFERROR(__xludf.DUMMYFUNCTION("""COMPUTED_VALUE"""),192.91)</f>
        <v>192.91</v>
      </c>
      <c r="D357" s="2">
        <f>IFERROR(__xludf.DUMMYFUNCTION("""COMPUTED_VALUE"""),45811.66666666667)</f>
        <v>45811.66667</v>
      </c>
      <c r="E357" s="1">
        <f>IFERROR(__xludf.DUMMYFUNCTION("""COMPUTED_VALUE"""),194.39)</f>
        <v>194.39</v>
      </c>
      <c r="G357" s="2">
        <f>IFERROR(__xludf.DUMMYFUNCTION("""COMPUTED_VALUE"""),45811.66666666667)</f>
        <v>45811.66667</v>
      </c>
      <c r="H357" s="1">
        <f>IFERROR(__xludf.DUMMYFUNCTION("""COMPUTED_VALUE"""),191.13)</f>
        <v>191.13</v>
      </c>
      <c r="J357" s="2">
        <f>IFERROR(__xludf.DUMMYFUNCTION("""COMPUTED_VALUE"""),45811.66666666667)</f>
        <v>45811.66667</v>
      </c>
      <c r="K357" s="1">
        <f>IFERROR(__xludf.DUMMYFUNCTION("""COMPUTED_VALUE"""),192.6)</f>
        <v>192.6</v>
      </c>
      <c r="M357" s="2">
        <f>IFERROR(__xludf.DUMMYFUNCTION("""COMPUTED_VALUE"""),45811.66666666667)</f>
        <v>45811.66667</v>
      </c>
      <c r="N357" s="1">
        <f>IFERROR(__xludf.DUMMYFUNCTION("""COMPUTED_VALUE"""),1.27168496E8)</f>
        <v>127168496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IFERROR(__xludf.DUMMYFUNCTION("""COMPUTED_VALUE"""),192.5)</f>
        <v>192.5</v>
      </c>
      <c r="D358" s="2">
        <f>IFERROR(__xludf.DUMMYFUNCTION("""COMPUTED_VALUE"""),45812.66666666667)</f>
        <v>45812.66667</v>
      </c>
      <c r="E358" s="1">
        <f>IFERROR(__xludf.DUMMYFUNCTION("""COMPUTED_VALUE"""),194.91)</f>
        <v>194.91</v>
      </c>
      <c r="G358" s="2">
        <f>IFERROR(__xludf.DUMMYFUNCTION("""COMPUTED_VALUE"""),45812.66666666667)</f>
        <v>45812.66667</v>
      </c>
      <c r="H358" s="1">
        <f>IFERROR(__xludf.DUMMYFUNCTION("""COMPUTED_VALUE"""),190.85)</f>
        <v>190.85</v>
      </c>
      <c r="J358" s="2">
        <f>IFERROR(__xludf.DUMMYFUNCTION("""COMPUTED_VALUE"""),45812.66666666667)</f>
        <v>45812.66667</v>
      </c>
      <c r="K358" s="1">
        <f>IFERROR(__xludf.DUMMYFUNCTION("""COMPUTED_VALUE"""),192.63)</f>
        <v>192.63</v>
      </c>
      <c r="M358" s="2">
        <f>IFERROR(__xludf.DUMMYFUNCTION("""COMPUTED_VALUE"""),45812.66666666667)</f>
        <v>45812.66667</v>
      </c>
      <c r="N358" s="1">
        <f>IFERROR(__xludf.DUMMYFUNCTION("""COMPUTED_VALUE"""),8.5357884E7)</f>
        <v>85357884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IFERROR(__xludf.DUMMYFUNCTION("""COMPUTED_VALUE"""),192.04)</f>
        <v>192.04</v>
      </c>
      <c r="D359" s="2">
        <f>IFERROR(__xludf.DUMMYFUNCTION("""COMPUTED_VALUE"""),45813.66666666667)</f>
        <v>45813.66667</v>
      </c>
      <c r="E359" s="1">
        <f>IFERROR(__xludf.DUMMYFUNCTION("""COMPUTED_VALUE"""),195.04)</f>
        <v>195.04</v>
      </c>
      <c r="G359" s="2">
        <f>IFERROR(__xludf.DUMMYFUNCTION("""COMPUTED_VALUE"""),45813.66666666667)</f>
        <v>45813.66667</v>
      </c>
      <c r="H359" s="1">
        <f>IFERROR(__xludf.DUMMYFUNCTION("""COMPUTED_VALUE"""),189.88)</f>
        <v>189.88</v>
      </c>
      <c r="J359" s="2">
        <f>IFERROR(__xludf.DUMMYFUNCTION("""COMPUTED_VALUE"""),45813.66666666667)</f>
        <v>45813.66667</v>
      </c>
      <c r="K359" s="1">
        <f>IFERROR(__xludf.DUMMYFUNCTION("""COMPUTED_VALUE"""),191.22)</f>
        <v>191.22</v>
      </c>
      <c r="M359" s="2">
        <f>IFERROR(__xludf.DUMMYFUNCTION("""COMPUTED_VALUE"""),45813.66666666667)</f>
        <v>45813.66667</v>
      </c>
      <c r="N359" s="1">
        <f>IFERROR(__xludf.DUMMYFUNCTION("""COMPUTED_VALUE"""),9.7336939E7)</f>
        <v>97336939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IFERROR(__xludf.DUMMYFUNCTION("""COMPUTED_VALUE"""),195.09)</f>
        <v>195.09</v>
      </c>
      <c r="D360" s="2">
        <f>IFERROR(__xludf.DUMMYFUNCTION("""COMPUTED_VALUE"""),45814.66666666667)</f>
        <v>45814.66667</v>
      </c>
      <c r="E360" s="1">
        <f>IFERROR(__xludf.DUMMYFUNCTION("""COMPUTED_VALUE"""),199.63)</f>
        <v>199.63</v>
      </c>
      <c r="G360" s="2">
        <f>IFERROR(__xludf.DUMMYFUNCTION("""COMPUTED_VALUE"""),45814.66666666667)</f>
        <v>45814.66667</v>
      </c>
      <c r="H360" s="1">
        <f>IFERROR(__xludf.DUMMYFUNCTION("""COMPUTED_VALUE"""),194.49)</f>
        <v>194.49</v>
      </c>
      <c r="J360" s="2">
        <f>IFERROR(__xludf.DUMMYFUNCTION("""COMPUTED_VALUE"""),45814.66666666667)</f>
        <v>45814.66667</v>
      </c>
      <c r="K360" s="1">
        <f>IFERROR(__xludf.DUMMYFUNCTION("""COMPUTED_VALUE"""),199.46)</f>
        <v>199.46</v>
      </c>
      <c r="M360" s="2">
        <f>IFERROR(__xludf.DUMMYFUNCTION("""COMPUTED_VALUE"""),45814.66666666667)</f>
        <v>45814.66667</v>
      </c>
      <c r="N360" s="1">
        <f>IFERROR(__xludf.DUMMYFUNCTION("""COMPUTED_VALUE"""),1.03525374E8)</f>
        <v>103525374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IFERROR(__xludf.DUMMYFUNCTION("""COMPUTED_VALUE"""),201.29)</f>
        <v>201.29</v>
      </c>
      <c r="D361" s="2">
        <f>IFERROR(__xludf.DUMMYFUNCTION("""COMPUTED_VALUE"""),45817.66666666667)</f>
        <v>45817.66667</v>
      </c>
      <c r="E361" s="1">
        <f>IFERROR(__xludf.DUMMYFUNCTION("""COMPUTED_VALUE"""),203.08)</f>
        <v>203.08</v>
      </c>
      <c r="G361" s="2">
        <f>IFERROR(__xludf.DUMMYFUNCTION("""COMPUTED_VALUE"""),45817.66666666667)</f>
        <v>45817.66667</v>
      </c>
      <c r="H361" s="1">
        <f>IFERROR(__xludf.DUMMYFUNCTION("""COMPUTED_VALUE"""),199.96)</f>
        <v>199.96</v>
      </c>
      <c r="J361" s="2">
        <f>IFERROR(__xludf.DUMMYFUNCTION("""COMPUTED_VALUE"""),45817.66666666667)</f>
        <v>45817.66667</v>
      </c>
      <c r="K361" s="1">
        <f>IFERROR(__xludf.DUMMYFUNCTION("""COMPUTED_VALUE"""),200.25)</f>
        <v>200.25</v>
      </c>
      <c r="M361" s="2">
        <f>IFERROR(__xludf.DUMMYFUNCTION("""COMPUTED_VALUE"""),45817.66666666667)</f>
        <v>45817.66667</v>
      </c>
      <c r="N361" s="1">
        <f>IFERROR(__xludf.DUMMYFUNCTION("""COMPUTED_VALUE"""),1.19145298E8)</f>
        <v>119145298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IFERROR(__xludf.DUMMYFUNCTION("""COMPUTED_VALUE"""),200.01)</f>
        <v>200.01</v>
      </c>
      <c r="D362" s="2">
        <f>IFERROR(__xludf.DUMMYFUNCTION("""COMPUTED_VALUE"""),45818.66666666667)</f>
        <v>45818.66667</v>
      </c>
      <c r="E362" s="1">
        <f>IFERROR(__xludf.DUMMYFUNCTION("""COMPUTED_VALUE"""),203.59)</f>
        <v>203.59</v>
      </c>
      <c r="G362" s="2">
        <f>IFERROR(__xludf.DUMMYFUNCTION("""COMPUTED_VALUE"""),45818.66666666667)</f>
        <v>45818.66667</v>
      </c>
      <c r="H362" s="1">
        <f>IFERROR(__xludf.DUMMYFUNCTION("""COMPUTED_VALUE"""),199.46)</f>
        <v>199.46</v>
      </c>
      <c r="J362" s="2">
        <f>IFERROR(__xludf.DUMMYFUNCTION("""COMPUTED_VALUE"""),45818.66666666667)</f>
        <v>45818.66667</v>
      </c>
      <c r="K362" s="1">
        <f>IFERROR(__xludf.DUMMYFUNCTION("""COMPUTED_VALUE"""),201.92)</f>
        <v>201.92</v>
      </c>
      <c r="M362" s="2">
        <f>IFERROR(__xludf.DUMMYFUNCTION("""COMPUTED_VALUE"""),45818.66666666667)</f>
        <v>45818.66667</v>
      </c>
      <c r="N362" s="1">
        <f>IFERROR(__xludf.DUMMYFUNCTION("""COMPUTED_VALUE"""),9.5902891E7)</f>
        <v>95902891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IFERROR(__xludf.DUMMYFUNCTION("""COMPUTED_VALUE"""),202.61)</f>
        <v>202.61</v>
      </c>
      <c r="D363" s="2">
        <f>IFERROR(__xludf.DUMMYFUNCTION("""COMPUTED_VALUE"""),45819.66666666667)</f>
        <v>45819.66667</v>
      </c>
      <c r="E363" s="1">
        <f>IFERROR(__xludf.DUMMYFUNCTION("""COMPUTED_VALUE"""),203.38)</f>
        <v>203.38</v>
      </c>
      <c r="G363" s="2">
        <f>IFERROR(__xludf.DUMMYFUNCTION("""COMPUTED_VALUE"""),45819.66666666667)</f>
        <v>45819.66667</v>
      </c>
      <c r="H363" s="1">
        <f>IFERROR(__xludf.DUMMYFUNCTION("""COMPUTED_VALUE"""),191.54)</f>
        <v>191.54</v>
      </c>
      <c r="J363" s="2">
        <f>IFERROR(__xludf.DUMMYFUNCTION("""COMPUTED_VALUE"""),45819.66666666667)</f>
        <v>45819.66667</v>
      </c>
      <c r="K363" s="1">
        <f>IFERROR(__xludf.DUMMYFUNCTION("""COMPUTED_VALUE"""),193.1)</f>
        <v>193.1</v>
      </c>
      <c r="M363" s="2">
        <f>IFERROR(__xludf.DUMMYFUNCTION("""COMPUTED_VALUE"""),45819.66666666667)</f>
        <v>45819.66667</v>
      </c>
      <c r="N363" s="1">
        <f>IFERROR(__xludf.DUMMYFUNCTION("""COMPUTED_VALUE"""),1.49076994E8)</f>
        <v>149076994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IFERROR(__xludf.DUMMYFUNCTION("""COMPUTED_VALUE"""),189.53)</f>
        <v>189.53</v>
      </c>
      <c r="D364" s="2">
        <f>IFERROR(__xludf.DUMMYFUNCTION("""COMPUTED_VALUE"""),45820.66666666667)</f>
        <v>45820.66667</v>
      </c>
      <c r="E364" s="1">
        <f>IFERROR(__xludf.DUMMYFUNCTION("""COMPUTED_VALUE"""),190.74)</f>
        <v>190.74</v>
      </c>
      <c r="G364" s="2">
        <f>IFERROR(__xludf.DUMMYFUNCTION("""COMPUTED_VALUE"""),45820.66666666667)</f>
        <v>45820.66667</v>
      </c>
      <c r="H364" s="1">
        <f>IFERROR(__xludf.DUMMYFUNCTION("""COMPUTED_VALUE"""),187.29)</f>
        <v>187.29</v>
      </c>
      <c r="J364" s="2">
        <f>IFERROR(__xludf.DUMMYFUNCTION("""COMPUTED_VALUE"""),45820.66666666667)</f>
        <v>45820.66667</v>
      </c>
      <c r="K364" s="1">
        <f>IFERROR(__xludf.DUMMYFUNCTION("""COMPUTED_VALUE"""),189.99)</f>
        <v>189.99</v>
      </c>
      <c r="M364" s="2">
        <f>IFERROR(__xludf.DUMMYFUNCTION("""COMPUTED_VALUE"""),45820.66666666667)</f>
        <v>45820.66667</v>
      </c>
      <c r="N364" s="1">
        <f>IFERROR(__xludf.DUMMYFUNCTION("""COMPUTED_VALUE"""),1.2455687E8)</f>
        <v>124556870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IFERROR(__xludf.DUMMYFUNCTION("""COMPUTED_VALUE"""),181.02)</f>
        <v>181.02</v>
      </c>
      <c r="D365" s="2">
        <f>IFERROR(__xludf.DUMMYFUNCTION("""COMPUTED_VALUE"""),45821.66666666667)</f>
        <v>45821.66667</v>
      </c>
      <c r="E365" s="1">
        <f>IFERROR(__xludf.DUMMYFUNCTION("""COMPUTED_VALUE"""),187.37)</f>
        <v>187.37</v>
      </c>
      <c r="G365" s="2">
        <f>IFERROR(__xludf.DUMMYFUNCTION("""COMPUTED_VALUE"""),45821.66666666667)</f>
        <v>45821.66667</v>
      </c>
      <c r="H365" s="1">
        <f>IFERROR(__xludf.DUMMYFUNCTION("""COMPUTED_VALUE"""),180.48)</f>
        <v>180.48</v>
      </c>
      <c r="J365" s="2">
        <f>IFERROR(__xludf.DUMMYFUNCTION("""COMPUTED_VALUE"""),45821.66666666667)</f>
        <v>45821.66667</v>
      </c>
      <c r="K365" s="1">
        <f>IFERROR(__xludf.DUMMYFUNCTION("""COMPUTED_VALUE"""),182.77)</f>
        <v>182.77</v>
      </c>
      <c r="M365" s="2">
        <f>IFERROR(__xludf.DUMMYFUNCTION("""COMPUTED_VALUE"""),45821.66666666667)</f>
        <v>45821.66667</v>
      </c>
      <c r="N365" s="1">
        <f>IFERROR(__xludf.DUMMYFUNCTION("""COMPUTED_VALUE"""),1.34787053E8)</f>
        <v>134787053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IFERROR(__xludf.DUMMYFUNCTION("""COMPUTED_VALUE"""),185.39)</f>
        <v>185.39</v>
      </c>
      <c r="D366" s="2">
        <f>IFERROR(__xludf.DUMMYFUNCTION("""COMPUTED_VALUE"""),45824.66666666667)</f>
        <v>45824.66667</v>
      </c>
      <c r="E366" s="1">
        <f>IFERROR(__xludf.DUMMYFUNCTION("""COMPUTED_VALUE"""),191.38)</f>
        <v>191.38</v>
      </c>
      <c r="G366" s="2">
        <f>IFERROR(__xludf.DUMMYFUNCTION("""COMPUTED_VALUE"""),45824.66666666667)</f>
        <v>45824.66667</v>
      </c>
      <c r="H366" s="1">
        <f>IFERROR(__xludf.DUMMYFUNCTION("""COMPUTED_VALUE"""),184.4)</f>
        <v>184.4</v>
      </c>
      <c r="J366" s="2">
        <f>IFERROR(__xludf.DUMMYFUNCTION("""COMPUTED_VALUE"""),45824.66666666667)</f>
        <v>45824.66667</v>
      </c>
      <c r="K366" s="1">
        <f>IFERROR(__xludf.DUMMYFUNCTION("""COMPUTED_VALUE"""),190.93)</f>
        <v>190.93</v>
      </c>
      <c r="M366" s="2">
        <f>IFERROR(__xludf.DUMMYFUNCTION("""COMPUTED_VALUE"""),45824.66666666667)</f>
        <v>45824.66667</v>
      </c>
      <c r="N366" s="1">
        <f>IFERROR(__xludf.DUMMYFUNCTION("""COMPUTED_VALUE"""),1.11245784E8)</f>
        <v>111245784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IFERROR(__xludf.DUMMYFUNCTION("""COMPUTED_VALUE"""),187.36)</f>
        <v>187.36</v>
      </c>
      <c r="D367" s="2">
        <f>IFERROR(__xludf.DUMMYFUNCTION("""COMPUTED_VALUE"""),45825.66666666667)</f>
        <v>45825.66667</v>
      </c>
      <c r="E367" s="1">
        <f>IFERROR(__xludf.DUMMYFUNCTION("""COMPUTED_VALUE"""),188.82)</f>
        <v>188.82</v>
      </c>
      <c r="G367" s="2">
        <f>IFERROR(__xludf.DUMMYFUNCTION("""COMPUTED_VALUE"""),45825.66666666667)</f>
        <v>45825.66667</v>
      </c>
      <c r="H367" s="1">
        <f>IFERROR(__xludf.DUMMYFUNCTION("""COMPUTED_VALUE"""),181.52)</f>
        <v>181.52</v>
      </c>
      <c r="J367" s="2">
        <f>IFERROR(__xludf.DUMMYFUNCTION("""COMPUTED_VALUE"""),45825.66666666667)</f>
        <v>45825.66667</v>
      </c>
      <c r="K367" s="1">
        <f>IFERROR(__xludf.DUMMYFUNCTION("""COMPUTED_VALUE"""),182.68)</f>
        <v>182.68</v>
      </c>
      <c r="M367" s="2">
        <f>IFERROR(__xludf.DUMMYFUNCTION("""COMPUTED_VALUE"""),45825.66666666667)</f>
        <v>45825.66667</v>
      </c>
      <c r="N367" s="1">
        <f>IFERROR(__xludf.DUMMYFUNCTION("""COMPUTED_VALUE"""),1.15574045E8)</f>
        <v>115574045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IFERROR(__xludf.DUMMYFUNCTION("""COMPUTED_VALUE"""),182.41)</f>
        <v>182.41</v>
      </c>
      <c r="D368" s="2">
        <f>IFERROR(__xludf.DUMMYFUNCTION("""COMPUTED_VALUE"""),45826.66666666667)</f>
        <v>45826.66667</v>
      </c>
      <c r="E368" s="1">
        <f>IFERROR(__xludf.DUMMYFUNCTION("""COMPUTED_VALUE"""),186.84)</f>
        <v>186.84</v>
      </c>
      <c r="G368" s="2">
        <f>IFERROR(__xludf.DUMMYFUNCTION("""COMPUTED_VALUE"""),45826.66666666667)</f>
        <v>45826.66667</v>
      </c>
      <c r="H368" s="1">
        <f>IFERROR(__xludf.DUMMYFUNCTION("""COMPUTED_VALUE"""),181.99)</f>
        <v>181.99</v>
      </c>
      <c r="J368" s="2">
        <f>IFERROR(__xludf.DUMMYFUNCTION("""COMPUTED_VALUE"""),45826.66666666667)</f>
        <v>45826.66667</v>
      </c>
      <c r="K368" s="1">
        <f>IFERROR(__xludf.DUMMYFUNCTION("""COMPUTED_VALUE"""),183.33)</f>
        <v>183.33</v>
      </c>
      <c r="M368" s="2">
        <f>IFERROR(__xludf.DUMMYFUNCTION("""COMPUTED_VALUE"""),45826.66666666667)</f>
        <v>45826.66667</v>
      </c>
      <c r="N368" s="1">
        <f>IFERROR(__xludf.DUMMYFUNCTION("""COMPUTED_VALUE"""),1.03527213E8)</f>
        <v>103527213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IFERROR(__xludf.DUMMYFUNCTION("""COMPUTED_VALUE"""),184.64)</f>
        <v>184.64</v>
      </c>
      <c r="D369" s="2">
        <f>IFERROR(__xludf.DUMMYFUNCTION("""COMPUTED_VALUE"""),45828.66666666667)</f>
        <v>45828.66667</v>
      </c>
      <c r="E369" s="1">
        <f>IFERROR(__xludf.DUMMYFUNCTION("""COMPUTED_VALUE"""),185.64)</f>
        <v>185.64</v>
      </c>
      <c r="G369" s="2">
        <f>IFERROR(__xludf.DUMMYFUNCTION("""COMPUTED_VALUE"""),45828.66666666667)</f>
        <v>45828.66667</v>
      </c>
      <c r="H369" s="1">
        <f>IFERROR(__xludf.DUMMYFUNCTION("""COMPUTED_VALUE"""),181.97)</f>
        <v>181.97</v>
      </c>
      <c r="J369" s="2">
        <f>IFERROR(__xludf.DUMMYFUNCTION("""COMPUTED_VALUE"""),45828.66666666667)</f>
        <v>45828.66667</v>
      </c>
      <c r="K369" s="1">
        <f>IFERROR(__xludf.DUMMYFUNCTION("""COMPUTED_VALUE"""),182.91)</f>
        <v>182.91</v>
      </c>
      <c r="M369" s="2">
        <f>IFERROR(__xludf.DUMMYFUNCTION("""COMPUTED_VALUE"""),45828.66666666667)</f>
        <v>45828.66667</v>
      </c>
      <c r="N369" s="1">
        <f>IFERROR(__xludf.DUMMYFUNCTION("""COMPUTED_VALUE"""),1.18274803E8)</f>
        <v>118274803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IFERROR(__xludf.DUMMYFUNCTION("""COMPUTED_VALUE"""),180.98)</f>
        <v>180.98</v>
      </c>
      <c r="D370" s="2">
        <f>IFERROR(__xludf.DUMMYFUNCTION("""COMPUTED_VALUE"""),45831.66666666667)</f>
        <v>45831.66667</v>
      </c>
      <c r="E370" s="1">
        <f>IFERROR(__xludf.DUMMYFUNCTION("""COMPUTED_VALUE"""),188.02)</f>
        <v>188.02</v>
      </c>
      <c r="G370" s="2">
        <f>IFERROR(__xludf.DUMMYFUNCTION("""COMPUTED_VALUE"""),45831.66666666667)</f>
        <v>45831.66667</v>
      </c>
      <c r="H370" s="1">
        <f>IFERROR(__xludf.DUMMYFUNCTION("""COMPUTED_VALUE"""),176.83)</f>
        <v>176.83</v>
      </c>
      <c r="J370" s="2">
        <f>IFERROR(__xludf.DUMMYFUNCTION("""COMPUTED_VALUE"""),45831.66666666667)</f>
        <v>45831.66667</v>
      </c>
      <c r="K370" s="1">
        <f>IFERROR(__xludf.DUMMYFUNCTION("""COMPUTED_VALUE"""),187.19)</f>
        <v>187.19</v>
      </c>
      <c r="M370" s="2">
        <f>IFERROR(__xludf.DUMMYFUNCTION("""COMPUTED_VALUE"""),45831.66666666667)</f>
        <v>45831.66667</v>
      </c>
      <c r="N370" s="1">
        <f>IFERROR(__xludf.DUMMYFUNCTION("""COMPUTED_VALUE"""),1.42313332E8)</f>
        <v>142313332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IFERROR(__xludf.DUMMYFUNCTION("""COMPUTED_VALUE"""),192.58)</f>
        <v>192.58</v>
      </c>
      <c r="D371" s="2">
        <f>IFERROR(__xludf.DUMMYFUNCTION("""COMPUTED_VALUE"""),45832.66666666667)</f>
        <v>45832.66667</v>
      </c>
      <c r="E371" s="1">
        <f>IFERROR(__xludf.DUMMYFUNCTION("""COMPUTED_VALUE"""),194.55)</f>
        <v>194.55</v>
      </c>
      <c r="G371" s="2">
        <f>IFERROR(__xludf.DUMMYFUNCTION("""COMPUTED_VALUE"""),45832.66666666667)</f>
        <v>45832.66667</v>
      </c>
      <c r="H371" s="1">
        <f>IFERROR(__xludf.DUMMYFUNCTION("""COMPUTED_VALUE"""),190.16)</f>
        <v>190.16</v>
      </c>
      <c r="J371" s="2">
        <f>IFERROR(__xludf.DUMMYFUNCTION("""COMPUTED_VALUE"""),45832.66666666667)</f>
        <v>45832.66667</v>
      </c>
      <c r="K371" s="1">
        <f>IFERROR(__xludf.DUMMYFUNCTION("""COMPUTED_VALUE"""),191.68)</f>
        <v>191.68</v>
      </c>
      <c r="M371" s="2">
        <f>IFERROR(__xludf.DUMMYFUNCTION("""COMPUTED_VALUE"""),45832.66666666667)</f>
        <v>45832.66667</v>
      </c>
      <c r="N371" s="1">
        <f>IFERROR(__xludf.DUMMYFUNCTION("""COMPUTED_VALUE"""),1.18075045E8)</f>
        <v>118075045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IFERROR(__xludf.DUMMYFUNCTION("""COMPUTED_VALUE"""),192.31)</f>
        <v>192.31</v>
      </c>
      <c r="D372" s="2">
        <f>IFERROR(__xludf.DUMMYFUNCTION("""COMPUTED_VALUE"""),45833.66666666667)</f>
        <v>45833.66667</v>
      </c>
      <c r="E372" s="1">
        <f>IFERROR(__xludf.DUMMYFUNCTION("""COMPUTED_VALUE"""),192.31)</f>
        <v>192.31</v>
      </c>
      <c r="G372" s="2">
        <f>IFERROR(__xludf.DUMMYFUNCTION("""COMPUTED_VALUE"""),45833.66666666667)</f>
        <v>45833.66667</v>
      </c>
      <c r="H372" s="1">
        <f>IFERROR(__xludf.DUMMYFUNCTION("""COMPUTED_VALUE"""),186.15)</f>
        <v>186.15</v>
      </c>
      <c r="J372" s="2">
        <f>IFERROR(__xludf.DUMMYFUNCTION("""COMPUTED_VALUE"""),45833.66666666667)</f>
        <v>45833.66667</v>
      </c>
      <c r="K372" s="1">
        <f>IFERROR(__xludf.DUMMYFUNCTION("""COMPUTED_VALUE"""),186.94)</f>
        <v>186.94</v>
      </c>
      <c r="M372" s="2">
        <f>IFERROR(__xludf.DUMMYFUNCTION("""COMPUTED_VALUE"""),45833.66666666667)</f>
        <v>45833.66667</v>
      </c>
      <c r="N372" s="1">
        <f>IFERROR(__xludf.DUMMYFUNCTION("""COMPUTED_VALUE"""),8.014305E7)</f>
        <v>80143050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IFERROR(__xludf.DUMMYFUNCTION("""COMPUTED_VALUE"""),188.79)</f>
        <v>188.79</v>
      </c>
      <c r="D373" s="2">
        <f>IFERROR(__xludf.DUMMYFUNCTION("""COMPUTED_VALUE"""),45834.66666666667)</f>
        <v>45834.66667</v>
      </c>
      <c r="E373" s="1">
        <f>IFERROR(__xludf.DUMMYFUNCTION("""COMPUTED_VALUE"""),190.9)</f>
        <v>190.9</v>
      </c>
      <c r="G373" s="2">
        <f>IFERROR(__xludf.DUMMYFUNCTION("""COMPUTED_VALUE"""),45834.66666666667)</f>
        <v>45834.66667</v>
      </c>
      <c r="H373" s="1">
        <f>IFERROR(__xludf.DUMMYFUNCTION("""COMPUTED_VALUE"""),187.67)</f>
        <v>187.67</v>
      </c>
      <c r="J373" s="2">
        <f>IFERROR(__xludf.DUMMYFUNCTION("""COMPUTED_VALUE"""),45834.66666666667)</f>
        <v>45834.66667</v>
      </c>
      <c r="K373" s="1">
        <f>IFERROR(__xludf.DUMMYFUNCTION("""COMPUTED_VALUE"""),189.73)</f>
        <v>189.73</v>
      </c>
      <c r="M373" s="2">
        <f>IFERROR(__xludf.DUMMYFUNCTION("""COMPUTED_VALUE"""),45834.66666666667)</f>
        <v>45834.66667</v>
      </c>
      <c r="N373" s="1">
        <f>IFERROR(__xludf.DUMMYFUNCTION("""COMPUTED_VALUE"""),8.8230843E7)</f>
        <v>88230843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IFERROR(__xludf.DUMMYFUNCTION("""COMPUTED_VALUE"""),190.49)</f>
        <v>190.49</v>
      </c>
      <c r="D374" s="2">
        <f>IFERROR(__xludf.DUMMYFUNCTION("""COMPUTED_VALUE"""),45835.66666666667)</f>
        <v>45835.66667</v>
      </c>
      <c r="E374" s="1">
        <f>IFERROR(__xludf.DUMMYFUNCTION("""COMPUTED_VALUE"""),193.86)</f>
        <v>193.86</v>
      </c>
      <c r="G374" s="2">
        <f>IFERROR(__xludf.DUMMYFUNCTION("""COMPUTED_VALUE"""),45835.66666666667)</f>
        <v>45835.66667</v>
      </c>
      <c r="H374" s="1">
        <f>IFERROR(__xludf.DUMMYFUNCTION("""COMPUTED_VALUE"""),189.16)</f>
        <v>189.16</v>
      </c>
      <c r="J374" s="2">
        <f>IFERROR(__xludf.DUMMYFUNCTION("""COMPUTED_VALUE"""),45835.66666666667)</f>
        <v>45835.66667</v>
      </c>
      <c r="K374" s="1">
        <f>IFERROR(__xludf.DUMMYFUNCTION("""COMPUTED_VALUE"""),192.62)</f>
        <v>192.62</v>
      </c>
      <c r="M374" s="2">
        <f>IFERROR(__xludf.DUMMYFUNCTION("""COMPUTED_VALUE"""),45835.66666666667)</f>
        <v>45835.66667</v>
      </c>
      <c r="N374" s="1">
        <f>IFERROR(__xludf.DUMMYFUNCTION("""COMPUTED_VALUE"""),1.30523027E8)</f>
        <v>130523027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IFERROR(__xludf.DUMMYFUNCTION("""COMPUTED_VALUE"""),193.9)</f>
        <v>193.9</v>
      </c>
      <c r="D375" s="2">
        <f>IFERROR(__xludf.DUMMYFUNCTION("""COMPUTED_VALUE"""),45838.66666666667)</f>
        <v>45838.66667</v>
      </c>
      <c r="E375" s="1">
        <f>IFERROR(__xludf.DUMMYFUNCTION("""COMPUTED_VALUE"""),195.08)</f>
        <v>195.08</v>
      </c>
      <c r="G375" s="2">
        <f>IFERROR(__xludf.DUMMYFUNCTION("""COMPUTED_VALUE"""),45838.66666666667)</f>
        <v>45838.66667</v>
      </c>
      <c r="H375" s="1">
        <f>IFERROR(__xludf.DUMMYFUNCTION("""COMPUTED_VALUE"""),192.93)</f>
        <v>192.93</v>
      </c>
      <c r="J375" s="2">
        <f>IFERROR(__xludf.DUMMYFUNCTION("""COMPUTED_VALUE"""),45838.66666666667)</f>
        <v>45838.66667</v>
      </c>
      <c r="K375" s="1">
        <f>IFERROR(__xludf.DUMMYFUNCTION("""COMPUTED_VALUE"""),193.78)</f>
        <v>193.78</v>
      </c>
      <c r="M375" s="2">
        <f>IFERROR(__xludf.DUMMYFUNCTION("""COMPUTED_VALUE"""),45838.66666666667)</f>
        <v>45838.66667</v>
      </c>
      <c r="N375" s="1">
        <f>IFERROR(__xludf.DUMMYFUNCTION("""COMPUTED_VALUE"""),1.29511754E8)</f>
        <v>129511754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IFERROR(__xludf.DUMMYFUNCTION("""COMPUTED_VALUE"""),193.05)</f>
        <v>193.05</v>
      </c>
      <c r="D376" s="2">
        <f>IFERROR(__xludf.DUMMYFUNCTION("""COMPUTED_VALUE"""),45839.66666666667)</f>
        <v>45839.66667</v>
      </c>
      <c r="E376" s="1">
        <f>IFERROR(__xludf.DUMMYFUNCTION("""COMPUTED_VALUE"""),196.33)</f>
        <v>196.33</v>
      </c>
      <c r="G376" s="2">
        <f>IFERROR(__xludf.DUMMYFUNCTION("""COMPUTED_VALUE"""),45839.66666666667)</f>
        <v>45839.66667</v>
      </c>
      <c r="H376" s="1">
        <f>IFERROR(__xludf.DUMMYFUNCTION("""COMPUTED_VALUE"""),192.25)</f>
        <v>192.25</v>
      </c>
      <c r="J376" s="2">
        <f>IFERROR(__xludf.DUMMYFUNCTION("""COMPUTED_VALUE"""),45839.66666666667)</f>
        <v>45839.66667</v>
      </c>
      <c r="K376" s="1">
        <f>IFERROR(__xludf.DUMMYFUNCTION("""COMPUTED_VALUE"""),194.77)</f>
        <v>194.77</v>
      </c>
      <c r="M376" s="2">
        <f>IFERROR(__xludf.DUMMYFUNCTION("""COMPUTED_VALUE"""),45839.66666666667)</f>
        <v>45839.66667</v>
      </c>
      <c r="N376" s="1">
        <f>IFERROR(__xludf.DUMMYFUNCTION("""COMPUTED_VALUE"""),1.1818891E8)</f>
        <v>118188910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IFERROR(__xludf.DUMMYFUNCTION("""COMPUTED_VALUE"""),195.75)</f>
        <v>195.75</v>
      </c>
      <c r="D377" s="2">
        <f>IFERROR(__xludf.DUMMYFUNCTION("""COMPUTED_VALUE"""),45840.66666666667)</f>
        <v>45840.66667</v>
      </c>
      <c r="E377" s="1">
        <f>IFERROR(__xludf.DUMMYFUNCTION("""COMPUTED_VALUE"""),198.59)</f>
        <v>198.59</v>
      </c>
      <c r="G377" s="2">
        <f>IFERROR(__xludf.DUMMYFUNCTION("""COMPUTED_VALUE"""),45840.66666666667)</f>
        <v>45840.66667</v>
      </c>
      <c r="H377" s="1">
        <f>IFERROR(__xludf.DUMMYFUNCTION("""COMPUTED_VALUE"""),192.36)</f>
        <v>192.36</v>
      </c>
      <c r="J377" s="2">
        <f>IFERROR(__xludf.DUMMYFUNCTION("""COMPUTED_VALUE"""),45840.66666666667)</f>
        <v>45840.66667</v>
      </c>
      <c r="K377" s="1">
        <f>IFERROR(__xludf.DUMMYFUNCTION("""COMPUTED_VALUE"""),198.25)</f>
        <v>198.25</v>
      </c>
      <c r="M377" s="2">
        <f>IFERROR(__xludf.DUMMYFUNCTION("""COMPUTED_VALUE"""),45840.66666666667)</f>
        <v>45840.66667</v>
      </c>
      <c r="N377" s="1">
        <f>IFERROR(__xludf.DUMMYFUNCTION("""COMPUTED_VALUE"""),9.6879194E7)</f>
        <v>96879194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IFERROR(__xludf.DUMMYFUNCTION("""COMPUTED_VALUE"""),199.3)</f>
        <v>199.3</v>
      </c>
      <c r="D378" s="2">
        <f>IFERROR(__xludf.DUMMYFUNCTION("""COMPUTED_VALUE"""),45841.54166666667)</f>
        <v>45841.54167</v>
      </c>
      <c r="E378" s="1">
        <f>IFERROR(__xludf.DUMMYFUNCTION("""COMPUTED_VALUE"""),202.59)</f>
        <v>202.59</v>
      </c>
      <c r="G378" s="2">
        <f>IFERROR(__xludf.DUMMYFUNCTION("""COMPUTED_VALUE"""),45841.54166666667)</f>
        <v>45841.54167</v>
      </c>
      <c r="H378" s="1">
        <f>IFERROR(__xludf.DUMMYFUNCTION("""COMPUTED_VALUE"""),199.22)</f>
        <v>199.22</v>
      </c>
      <c r="J378" s="2">
        <f>IFERROR(__xludf.DUMMYFUNCTION("""COMPUTED_VALUE"""),45841.54166666667)</f>
        <v>45841.54167</v>
      </c>
      <c r="K378" s="1">
        <f>IFERROR(__xludf.DUMMYFUNCTION("""COMPUTED_VALUE"""),200.74)</f>
        <v>200.74</v>
      </c>
      <c r="M378" s="2">
        <f>IFERROR(__xludf.DUMMYFUNCTION("""COMPUTED_VALUE"""),45841.54166666667)</f>
        <v>45841.54167</v>
      </c>
      <c r="N378" s="1">
        <f>IFERROR(__xludf.DUMMYFUNCTION("""COMPUTED_VALUE"""),6.7265444E7)</f>
        <v>67265444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IFERROR(__xludf.DUMMYFUNCTION("""COMPUTED_VALUE"""),199.71)</f>
        <v>199.71</v>
      </c>
      <c r="D379" s="2">
        <f>IFERROR(__xludf.DUMMYFUNCTION("""COMPUTED_VALUE"""),45845.66666666667)</f>
        <v>45845.66667</v>
      </c>
      <c r="E379" s="1">
        <f>IFERROR(__xludf.DUMMYFUNCTION("""COMPUTED_VALUE"""),203.59)</f>
        <v>203.59</v>
      </c>
      <c r="G379" s="2">
        <f>IFERROR(__xludf.DUMMYFUNCTION("""COMPUTED_VALUE"""),45845.66666666667)</f>
        <v>45845.66667</v>
      </c>
      <c r="H379" s="1">
        <f>IFERROR(__xludf.DUMMYFUNCTION("""COMPUTED_VALUE"""),195.3)</f>
        <v>195.3</v>
      </c>
      <c r="J379" s="2">
        <f>IFERROR(__xludf.DUMMYFUNCTION("""COMPUTED_VALUE"""),45845.66666666667)</f>
        <v>45845.66667</v>
      </c>
      <c r="K379" s="1">
        <f>IFERROR(__xludf.DUMMYFUNCTION("""COMPUTED_VALUE"""),198.31)</f>
        <v>198.31</v>
      </c>
      <c r="M379" s="2">
        <f>IFERROR(__xludf.DUMMYFUNCTION("""COMPUTED_VALUE"""),45845.66666666667)</f>
        <v>45845.66667</v>
      </c>
      <c r="N379" s="1">
        <f>IFERROR(__xludf.DUMMYFUNCTION("""COMPUTED_VALUE"""),1.00835953E8)</f>
        <v>100835953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IFERROR(__xludf.DUMMYFUNCTION("""COMPUTED_VALUE"""),200.86)</f>
        <v>200.86</v>
      </c>
      <c r="D380" s="2">
        <f>IFERROR(__xludf.DUMMYFUNCTION("""COMPUTED_VALUE"""),45846.66666666667)</f>
        <v>45846.66667</v>
      </c>
      <c r="E380" s="1">
        <f>IFERROR(__xludf.DUMMYFUNCTION("""COMPUTED_VALUE"""),204.47)</f>
        <v>204.47</v>
      </c>
      <c r="G380" s="2">
        <f>IFERROR(__xludf.DUMMYFUNCTION("""COMPUTED_VALUE"""),45846.66666666667)</f>
        <v>45846.66667</v>
      </c>
      <c r="H380" s="1">
        <f>IFERROR(__xludf.DUMMYFUNCTION("""COMPUTED_VALUE"""),199.55)</f>
        <v>199.55</v>
      </c>
      <c r="J380" s="2">
        <f>IFERROR(__xludf.DUMMYFUNCTION("""COMPUTED_VALUE"""),45846.66666666667)</f>
        <v>45846.66667</v>
      </c>
      <c r="K380" s="1">
        <f>IFERROR(__xludf.DUMMYFUNCTION("""COMPUTED_VALUE"""),199.87)</f>
        <v>199.87</v>
      </c>
      <c r="M380" s="2">
        <f>IFERROR(__xludf.DUMMYFUNCTION("""COMPUTED_VALUE"""),45846.66666666667)</f>
        <v>45846.66667</v>
      </c>
      <c r="N380" s="1">
        <f>IFERROR(__xludf.DUMMYFUNCTION("""COMPUTED_VALUE"""),1.11981144E8)</f>
        <v>111981144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IFERROR(__xludf.DUMMYFUNCTION("""COMPUTED_VALUE"""),202.8)</f>
        <v>202.8</v>
      </c>
      <c r="D381" s="2">
        <f>IFERROR(__xludf.DUMMYFUNCTION("""COMPUTED_VALUE"""),45847.66666666667)</f>
        <v>45847.66667</v>
      </c>
      <c r="E381" s="1">
        <f>IFERROR(__xludf.DUMMYFUNCTION("""COMPUTED_VALUE"""),204.24)</f>
        <v>204.24</v>
      </c>
      <c r="G381" s="2">
        <f>IFERROR(__xludf.DUMMYFUNCTION("""COMPUTED_VALUE"""),45847.66666666667)</f>
        <v>45847.66667</v>
      </c>
      <c r="H381" s="1">
        <f>IFERROR(__xludf.DUMMYFUNCTION("""COMPUTED_VALUE"""),197.77)</f>
        <v>197.77</v>
      </c>
      <c r="J381" s="2">
        <f>IFERROR(__xludf.DUMMYFUNCTION("""COMPUTED_VALUE"""),45847.66666666667)</f>
        <v>45847.66667</v>
      </c>
      <c r="K381" s="1">
        <f>IFERROR(__xludf.DUMMYFUNCTION("""COMPUTED_VALUE"""),200.03)</f>
        <v>200.03</v>
      </c>
      <c r="M381" s="2">
        <f>IFERROR(__xludf.DUMMYFUNCTION("""COMPUTED_VALUE"""),45847.66666666667)</f>
        <v>45847.66667</v>
      </c>
      <c r="N381" s="1">
        <f>IFERROR(__xludf.DUMMYFUNCTION("""COMPUTED_VALUE"""),1.1867771E8)</f>
        <v>118677710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IFERROR(__xludf.DUMMYFUNCTION("""COMPUTED_VALUE"""),215.92)</f>
        <v>215.92</v>
      </c>
      <c r="D382" s="2">
        <f>IFERROR(__xludf.DUMMYFUNCTION("""COMPUTED_VALUE"""),45848.66666666667)</f>
        <v>45848.66667</v>
      </c>
      <c r="E382" s="1">
        <f>IFERROR(__xludf.DUMMYFUNCTION("""COMPUTED_VALUE"""),226.41)</f>
        <v>226.41</v>
      </c>
      <c r="G382" s="2">
        <f>IFERROR(__xludf.DUMMYFUNCTION("""COMPUTED_VALUE"""),45848.66666666667)</f>
        <v>45848.66667</v>
      </c>
      <c r="H382" s="1">
        <f>IFERROR(__xludf.DUMMYFUNCTION("""COMPUTED_VALUE"""),211.27)</f>
        <v>211.27</v>
      </c>
      <c r="J382" s="2">
        <f>IFERROR(__xludf.DUMMYFUNCTION("""COMPUTED_VALUE"""),45848.66666666667)</f>
        <v>45848.66667</v>
      </c>
      <c r="K382" s="1">
        <f>IFERROR(__xludf.DUMMYFUNCTION("""COMPUTED_VALUE"""),222.83)</f>
        <v>222.83</v>
      </c>
      <c r="M382" s="2">
        <f>IFERROR(__xludf.DUMMYFUNCTION("""COMPUTED_VALUE"""),45848.66666666667)</f>
        <v>45848.66667</v>
      </c>
      <c r="N382" s="1">
        <f>IFERROR(__xludf.DUMMYFUNCTION("""COMPUTED_VALUE"""),2.77612815E8)</f>
        <v>277612815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IFERROR(__xludf.DUMMYFUNCTION("""COMPUTED_VALUE"""),220.88)</f>
        <v>220.88</v>
      </c>
      <c r="D383" s="2">
        <f>IFERROR(__xludf.DUMMYFUNCTION("""COMPUTED_VALUE"""),45849.66666666667)</f>
        <v>45849.66667</v>
      </c>
      <c r="E383" s="1">
        <f>IFERROR(__xludf.DUMMYFUNCTION("""COMPUTED_VALUE"""),221.29)</f>
        <v>221.29</v>
      </c>
      <c r="G383" s="2">
        <f>IFERROR(__xludf.DUMMYFUNCTION("""COMPUTED_VALUE"""),45849.66666666667)</f>
        <v>45849.66667</v>
      </c>
      <c r="H383" s="1">
        <f>IFERROR(__xludf.DUMMYFUNCTION("""COMPUTED_VALUE"""),216.2)</f>
        <v>216.2</v>
      </c>
      <c r="J383" s="2">
        <f>IFERROR(__xludf.DUMMYFUNCTION("""COMPUTED_VALUE"""),45849.66666666667)</f>
        <v>45849.66667</v>
      </c>
      <c r="K383" s="1">
        <f>IFERROR(__xludf.DUMMYFUNCTION("""COMPUTED_VALUE"""),218.09)</f>
        <v>218.09</v>
      </c>
      <c r="M383" s="2">
        <f>IFERROR(__xludf.DUMMYFUNCTION("""COMPUTED_VALUE"""),45849.66666666667)</f>
        <v>45849.66667</v>
      </c>
      <c r="N383" s="1">
        <f>IFERROR(__xludf.DUMMYFUNCTION("""COMPUTED_VALUE"""),1.54185984E8)</f>
        <v>154185984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IFERROR(__xludf.DUMMYFUNCTION("""COMPUTED_VALUE"""),218.7)</f>
        <v>218.7</v>
      </c>
      <c r="D384" s="2">
        <f>IFERROR(__xludf.DUMMYFUNCTION("""COMPUTED_VALUE"""),45852.66666666667)</f>
        <v>45852.66667</v>
      </c>
      <c r="E384" s="1">
        <f>IFERROR(__xludf.DUMMYFUNCTION("""COMPUTED_VALUE"""),222.71)</f>
        <v>222.71</v>
      </c>
      <c r="G384" s="2">
        <f>IFERROR(__xludf.DUMMYFUNCTION("""COMPUTED_VALUE"""),45852.66666666667)</f>
        <v>45852.66667</v>
      </c>
      <c r="H384" s="1">
        <f>IFERROR(__xludf.DUMMYFUNCTION("""COMPUTED_VALUE"""),216.82)</f>
        <v>216.82</v>
      </c>
      <c r="J384" s="2">
        <f>IFERROR(__xludf.DUMMYFUNCTION("""COMPUTED_VALUE"""),45852.66666666667)</f>
        <v>45852.66667</v>
      </c>
      <c r="K384" s="1">
        <f>IFERROR(__xludf.DUMMYFUNCTION("""COMPUTED_VALUE"""),222.43)</f>
        <v>222.43</v>
      </c>
      <c r="M384" s="2">
        <f>IFERROR(__xludf.DUMMYFUNCTION("""COMPUTED_VALUE"""),45852.66666666667)</f>
        <v>45852.66667</v>
      </c>
      <c r="N384" s="1">
        <f>IFERROR(__xludf.DUMMYFUNCTION("""COMPUTED_VALUE"""),1.14751629E8)</f>
        <v>114751629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IFERROR(__xludf.DUMMYFUNCTION("""COMPUTED_VALUE"""),222.92)</f>
        <v>222.92</v>
      </c>
      <c r="D385" s="2">
        <f>IFERROR(__xludf.DUMMYFUNCTION("""COMPUTED_VALUE"""),45853.66666666667)</f>
        <v>45853.66667</v>
      </c>
      <c r="E385" s="1">
        <f>IFERROR(__xludf.DUMMYFUNCTION("""COMPUTED_VALUE"""),223.5)</f>
        <v>223.5</v>
      </c>
      <c r="G385" s="2">
        <f>IFERROR(__xludf.DUMMYFUNCTION("""COMPUTED_VALUE"""),45853.66666666667)</f>
        <v>45853.66667</v>
      </c>
      <c r="H385" s="1">
        <f>IFERROR(__xludf.DUMMYFUNCTION("""COMPUTED_VALUE"""),217.25)</f>
        <v>217.25</v>
      </c>
      <c r="J385" s="2">
        <f>IFERROR(__xludf.DUMMYFUNCTION("""COMPUTED_VALUE"""),45853.66666666667)</f>
        <v>45853.66667</v>
      </c>
      <c r="K385" s="1">
        <f>IFERROR(__xludf.DUMMYFUNCTION("""COMPUTED_VALUE"""),217.62)</f>
        <v>217.62</v>
      </c>
      <c r="M385" s="2">
        <f>IFERROR(__xludf.DUMMYFUNCTION("""COMPUTED_VALUE"""),45853.66666666667)</f>
        <v>45853.66667</v>
      </c>
      <c r="N385" s="1">
        <f>IFERROR(__xludf.DUMMYFUNCTION("""COMPUTED_VALUE"""),1.36049957E8)</f>
        <v>136049957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IFERROR(__xludf.DUMMYFUNCTION("""COMPUTED_VALUE"""),221.23)</f>
        <v>221.23</v>
      </c>
      <c r="D386" s="2">
        <f>IFERROR(__xludf.DUMMYFUNCTION("""COMPUTED_VALUE"""),45854.66666666667)</f>
        <v>45854.66667</v>
      </c>
      <c r="E386" s="1">
        <f>IFERROR(__xludf.DUMMYFUNCTION("""COMPUTED_VALUE"""),223.07)</f>
        <v>223.07</v>
      </c>
      <c r="G386" s="2">
        <f>IFERROR(__xludf.DUMMYFUNCTION("""COMPUTED_VALUE"""),45854.66666666667)</f>
        <v>45854.66667</v>
      </c>
      <c r="H386" s="1">
        <f>IFERROR(__xludf.DUMMYFUNCTION("""COMPUTED_VALUE"""),216.54)</f>
        <v>216.54</v>
      </c>
      <c r="J386" s="2">
        <f>IFERROR(__xludf.DUMMYFUNCTION("""COMPUTED_VALUE"""),45854.66666666667)</f>
        <v>45854.66667</v>
      </c>
      <c r="K386" s="1">
        <f>IFERROR(__xludf.DUMMYFUNCTION("""COMPUTED_VALUE"""),221.69)</f>
        <v>221.69</v>
      </c>
      <c r="M386" s="2">
        <f>IFERROR(__xludf.DUMMYFUNCTION("""COMPUTED_VALUE"""),45854.66666666667)</f>
        <v>45854.66667</v>
      </c>
      <c r="N386" s="1">
        <f>IFERROR(__xludf.DUMMYFUNCTION("""COMPUTED_VALUE"""),1.81750392E8)</f>
        <v>181750392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IFERROR(__xludf.DUMMYFUNCTION("""COMPUTED_VALUE"""),225.45)</f>
        <v>225.45</v>
      </c>
      <c r="D387" s="2">
        <f>IFERROR(__xludf.DUMMYFUNCTION("""COMPUTED_VALUE"""),45855.66666666667)</f>
        <v>45855.66667</v>
      </c>
      <c r="E387" s="1">
        <f>IFERROR(__xludf.DUMMYFUNCTION("""COMPUTED_VALUE"""),230.52)</f>
        <v>230.52</v>
      </c>
      <c r="G387" s="2">
        <f>IFERROR(__xludf.DUMMYFUNCTION("""COMPUTED_VALUE"""),45855.66666666667)</f>
        <v>45855.66667</v>
      </c>
      <c r="H387" s="1">
        <f>IFERROR(__xludf.DUMMYFUNCTION("""COMPUTED_VALUE"""),222.02)</f>
        <v>222.02</v>
      </c>
      <c r="J387" s="2">
        <f>IFERROR(__xludf.DUMMYFUNCTION("""COMPUTED_VALUE"""),45855.66666666667)</f>
        <v>45855.66667</v>
      </c>
      <c r="K387" s="1">
        <f>IFERROR(__xludf.DUMMYFUNCTION("""COMPUTED_VALUE"""),225.48)</f>
        <v>225.48</v>
      </c>
      <c r="M387" s="2">
        <f>IFERROR(__xludf.DUMMYFUNCTION("""COMPUTED_VALUE"""),45855.66666666667)</f>
        <v>45855.66667</v>
      </c>
      <c r="N387" s="1">
        <f>IFERROR(__xludf.DUMMYFUNCTION("""COMPUTED_VALUE"""),2.33431485E8)</f>
        <v>233431485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IFERROR(__xludf.DUMMYFUNCTION("""COMPUTED_VALUE"""),225.46)</f>
        <v>225.46</v>
      </c>
      <c r="D388" s="2">
        <f>IFERROR(__xludf.DUMMYFUNCTION("""COMPUTED_VALUE"""),45856.66666666667)</f>
        <v>45856.66667</v>
      </c>
      <c r="E388" s="1">
        <f>IFERROR(__xludf.DUMMYFUNCTION("""COMPUTED_VALUE"""),227.5)</f>
        <v>227.5</v>
      </c>
      <c r="G388" s="2">
        <f>IFERROR(__xludf.DUMMYFUNCTION("""COMPUTED_VALUE"""),45856.66666666667)</f>
        <v>45856.66667</v>
      </c>
      <c r="H388" s="1">
        <f>IFERROR(__xludf.DUMMYFUNCTION("""COMPUTED_VALUE"""),222.3)</f>
        <v>222.3</v>
      </c>
      <c r="J388" s="2">
        <f>IFERROR(__xludf.DUMMYFUNCTION("""COMPUTED_VALUE"""),45856.66666666667)</f>
        <v>45856.66667</v>
      </c>
      <c r="K388" s="1">
        <f>IFERROR(__xludf.DUMMYFUNCTION("""COMPUTED_VALUE"""),226.29)</f>
        <v>226.29</v>
      </c>
      <c r="M388" s="2">
        <f>IFERROR(__xludf.DUMMYFUNCTION("""COMPUTED_VALUE"""),45856.66666666667)</f>
        <v>45856.66667</v>
      </c>
      <c r="N388" s="1">
        <f>IFERROR(__xludf.DUMMYFUNCTION("""COMPUTED_VALUE"""),1.56832723E8)</f>
        <v>156832723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IFERROR(__xludf.DUMMYFUNCTION("""COMPUTED_VALUE"""),226.98)</f>
        <v>226.98</v>
      </c>
      <c r="D389" s="2">
        <f>IFERROR(__xludf.DUMMYFUNCTION("""COMPUTED_VALUE"""),45859.66666666667)</f>
        <v>45859.66667</v>
      </c>
      <c r="E389" s="1">
        <f>IFERROR(__xludf.DUMMYFUNCTION("""COMPUTED_VALUE"""),228.15)</f>
        <v>228.15</v>
      </c>
      <c r="G389" s="2">
        <f>IFERROR(__xludf.DUMMYFUNCTION("""COMPUTED_VALUE"""),45859.66666666667)</f>
        <v>45859.66667</v>
      </c>
      <c r="H389" s="1">
        <f>IFERROR(__xludf.DUMMYFUNCTION("""COMPUTED_VALUE"""),224.76)</f>
        <v>224.76</v>
      </c>
      <c r="J389" s="2">
        <f>IFERROR(__xludf.DUMMYFUNCTION("""COMPUTED_VALUE"""),45859.66666666667)</f>
        <v>45859.66667</v>
      </c>
      <c r="K389" s="1">
        <f>IFERROR(__xludf.DUMMYFUNCTION("""COMPUTED_VALUE"""),225.09)</f>
        <v>225.09</v>
      </c>
      <c r="M389" s="2">
        <f>IFERROR(__xludf.DUMMYFUNCTION("""COMPUTED_VALUE"""),45859.66666666667)</f>
        <v>45859.66667</v>
      </c>
      <c r="N389" s="1">
        <f>IFERROR(__xludf.DUMMYFUNCTION("""COMPUTED_VALUE"""),1.3739101E8)</f>
        <v>137391010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IFERROR(__xludf.DUMMYFUNCTION("""COMPUTED_VALUE"""),224.28)</f>
        <v>224.28</v>
      </c>
      <c r="D390" s="2">
        <f>IFERROR(__xludf.DUMMYFUNCTION("""COMPUTED_VALUE"""),45860.66666666667)</f>
        <v>45860.66667</v>
      </c>
      <c r="E390" s="1">
        <f>IFERROR(__xludf.DUMMYFUNCTION("""COMPUTED_VALUE"""),225.35)</f>
        <v>225.35</v>
      </c>
      <c r="G390" s="2">
        <f>IFERROR(__xludf.DUMMYFUNCTION("""COMPUTED_VALUE"""),45860.66666666667)</f>
        <v>45860.66667</v>
      </c>
      <c r="H390" s="1">
        <f>IFERROR(__xludf.DUMMYFUNCTION("""COMPUTED_VALUE"""),220.73)</f>
        <v>220.73</v>
      </c>
      <c r="J390" s="2">
        <f>IFERROR(__xludf.DUMMYFUNCTION("""COMPUTED_VALUE"""),45860.66666666667)</f>
        <v>45860.66667</v>
      </c>
      <c r="K390" s="1">
        <f>IFERROR(__xludf.DUMMYFUNCTION("""COMPUTED_VALUE"""),224.03)</f>
        <v>224.03</v>
      </c>
      <c r="M390" s="2">
        <f>IFERROR(__xludf.DUMMYFUNCTION("""COMPUTED_VALUE"""),45860.66666666667)</f>
        <v>45860.66667</v>
      </c>
      <c r="N390" s="1">
        <f>IFERROR(__xludf.DUMMYFUNCTION("""COMPUTED_VALUE"""),1.25596566E8)</f>
        <v>125596566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IFERROR(__xludf.DUMMYFUNCTION("""COMPUTED_VALUE"""),226.52)</f>
        <v>226.52</v>
      </c>
      <c r="D391" s="2">
        <f>IFERROR(__xludf.DUMMYFUNCTION("""COMPUTED_VALUE"""),45861.66666666667)</f>
        <v>45861.66667</v>
      </c>
      <c r="E391" s="1">
        <f>IFERROR(__xludf.DUMMYFUNCTION("""COMPUTED_VALUE"""),227.98)</f>
        <v>227.98</v>
      </c>
      <c r="G391" s="2">
        <f>IFERROR(__xludf.DUMMYFUNCTION("""COMPUTED_VALUE"""),45861.66666666667)</f>
        <v>45861.66667</v>
      </c>
      <c r="H391" s="1">
        <f>IFERROR(__xludf.DUMMYFUNCTION("""COMPUTED_VALUE"""),225.5)</f>
        <v>225.5</v>
      </c>
      <c r="J391" s="2">
        <f>IFERROR(__xludf.DUMMYFUNCTION("""COMPUTED_VALUE"""),45861.66666666667)</f>
        <v>45861.66667</v>
      </c>
      <c r="K391" s="1">
        <f>IFERROR(__xludf.DUMMYFUNCTION("""COMPUTED_VALUE"""),225.96)</f>
        <v>225.96</v>
      </c>
      <c r="M391" s="2">
        <f>IFERROR(__xludf.DUMMYFUNCTION("""COMPUTED_VALUE"""),45861.66666666667)</f>
        <v>45861.66667</v>
      </c>
      <c r="N391" s="1">
        <f>IFERROR(__xludf.DUMMYFUNCTION("""COMPUTED_VALUE"""),1.37046653E8)</f>
        <v>137046653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IFERROR(__xludf.DUMMYFUNCTION("""COMPUTED_VALUE"""),222.34)</f>
        <v>222.34</v>
      </c>
      <c r="D392" s="2">
        <f>IFERROR(__xludf.DUMMYFUNCTION("""COMPUTED_VALUE"""),45862.66666666667)</f>
        <v>45862.66667</v>
      </c>
      <c r="E392" s="1">
        <f>IFERROR(__xludf.DUMMYFUNCTION("""COMPUTED_VALUE"""),223.91)</f>
        <v>223.91</v>
      </c>
      <c r="G392" s="2">
        <f>IFERROR(__xludf.DUMMYFUNCTION("""COMPUTED_VALUE"""),45862.66666666667)</f>
        <v>45862.66667</v>
      </c>
      <c r="H392" s="1">
        <f>IFERROR(__xludf.DUMMYFUNCTION("""COMPUTED_VALUE"""),215.01)</f>
        <v>215.01</v>
      </c>
      <c r="J392" s="2">
        <f>IFERROR(__xludf.DUMMYFUNCTION("""COMPUTED_VALUE"""),45862.66666666667)</f>
        <v>45862.66667</v>
      </c>
      <c r="K392" s="1">
        <f>IFERROR(__xludf.DUMMYFUNCTION("""COMPUTED_VALUE"""),216.5)</f>
        <v>216.5</v>
      </c>
      <c r="M392" s="2">
        <f>IFERROR(__xludf.DUMMYFUNCTION("""COMPUTED_VALUE"""),45862.66666666667)</f>
        <v>45862.66667</v>
      </c>
      <c r="N392" s="1">
        <f>IFERROR(__xludf.DUMMYFUNCTION("""COMPUTED_VALUE"""),2.20522504E8)</f>
        <v>220522504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IFERROR(__xludf.DUMMYFUNCTION("""COMPUTED_VALUE"""),216.86)</f>
        <v>216.86</v>
      </c>
      <c r="D393" s="2">
        <f>IFERROR(__xludf.DUMMYFUNCTION("""COMPUTED_VALUE"""),45863.66666666667)</f>
        <v>45863.66667</v>
      </c>
      <c r="E393" s="1">
        <f>IFERROR(__xludf.DUMMYFUNCTION("""COMPUTED_VALUE"""),219.31)</f>
        <v>219.31</v>
      </c>
      <c r="G393" s="2">
        <f>IFERROR(__xludf.DUMMYFUNCTION("""COMPUTED_VALUE"""),45863.66666666667)</f>
        <v>45863.66667</v>
      </c>
      <c r="H393" s="1">
        <f>IFERROR(__xludf.DUMMYFUNCTION("""COMPUTED_VALUE"""),215.25)</f>
        <v>215.25</v>
      </c>
      <c r="J393" s="2">
        <f>IFERROR(__xludf.DUMMYFUNCTION("""COMPUTED_VALUE"""),45863.66666666667)</f>
        <v>45863.66667</v>
      </c>
      <c r="K393" s="1">
        <f>IFERROR(__xludf.DUMMYFUNCTION("""COMPUTED_VALUE"""),218.53)</f>
        <v>218.53</v>
      </c>
      <c r="M393" s="2">
        <f>IFERROR(__xludf.DUMMYFUNCTION("""COMPUTED_VALUE"""),45863.66666666667)</f>
        <v>45863.66667</v>
      </c>
      <c r="N393" s="1">
        <f>IFERROR(__xludf.DUMMYFUNCTION("""COMPUTED_VALUE"""),1.31223387E8)</f>
        <v>131223387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IFERROR(__xludf.DUMMYFUNCTION("""COMPUTED_VALUE"""),218.86)</f>
        <v>218.86</v>
      </c>
      <c r="D394" s="2">
        <f>IFERROR(__xludf.DUMMYFUNCTION("""COMPUTED_VALUE"""),45866.66666666667)</f>
        <v>45866.66667</v>
      </c>
      <c r="E394" s="1">
        <f>IFERROR(__xludf.DUMMYFUNCTION("""COMPUTED_VALUE"""),219.88)</f>
        <v>219.88</v>
      </c>
      <c r="G394" s="2">
        <f>IFERROR(__xludf.DUMMYFUNCTION("""COMPUTED_VALUE"""),45866.66666666667)</f>
        <v>45866.66667</v>
      </c>
      <c r="H394" s="1">
        <f>IFERROR(__xludf.DUMMYFUNCTION("""COMPUTED_VALUE"""),216.92)</f>
        <v>216.92</v>
      </c>
      <c r="J394" s="2">
        <f>IFERROR(__xludf.DUMMYFUNCTION("""COMPUTED_VALUE"""),45866.66666666667)</f>
        <v>45866.66667</v>
      </c>
      <c r="K394" s="1">
        <f>IFERROR(__xludf.DUMMYFUNCTION("""COMPUTED_VALUE"""),219.3)</f>
        <v>219.3</v>
      </c>
      <c r="M394" s="2">
        <f>IFERROR(__xludf.DUMMYFUNCTION("""COMPUTED_VALUE"""),45866.66666666667)</f>
        <v>45866.66667</v>
      </c>
      <c r="N394" s="1">
        <f>IFERROR(__xludf.DUMMYFUNCTION("""COMPUTED_VALUE"""),1.37945473E8)</f>
        <v>137945473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IFERROR(__xludf.DUMMYFUNCTION("""COMPUTED_VALUE"""),220.33)</f>
        <v>220.33</v>
      </c>
      <c r="D395" s="2">
        <f>IFERROR(__xludf.DUMMYFUNCTION("""COMPUTED_VALUE"""),45867.66666666667)</f>
        <v>45867.66667</v>
      </c>
      <c r="E395" s="1">
        <f>IFERROR(__xludf.DUMMYFUNCTION("""COMPUTED_VALUE"""),221.1)</f>
        <v>221.1</v>
      </c>
      <c r="G395" s="2">
        <f>IFERROR(__xludf.DUMMYFUNCTION("""COMPUTED_VALUE"""),45867.66666666667)</f>
        <v>45867.66667</v>
      </c>
      <c r="H395" s="1">
        <f>IFERROR(__xludf.DUMMYFUNCTION("""COMPUTED_VALUE"""),214.13)</f>
        <v>214.13</v>
      </c>
      <c r="J395" s="2">
        <f>IFERROR(__xludf.DUMMYFUNCTION("""COMPUTED_VALUE"""),45867.66666666667)</f>
        <v>45867.66667</v>
      </c>
      <c r="K395" s="1">
        <f>IFERROR(__xludf.DUMMYFUNCTION("""COMPUTED_VALUE"""),214.46)</f>
        <v>214.46</v>
      </c>
      <c r="M395" s="2">
        <f>IFERROR(__xludf.DUMMYFUNCTION("""COMPUTED_VALUE"""),45867.66666666667)</f>
        <v>45867.66667</v>
      </c>
      <c r="N395" s="1">
        <f>IFERROR(__xludf.DUMMYFUNCTION("""COMPUTED_VALUE"""),1.24029852E8)</f>
        <v>124029852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IFERROR(__xludf.DUMMYFUNCTION("""COMPUTED_VALUE"""),214.2)</f>
        <v>214.2</v>
      </c>
      <c r="D396" s="2">
        <f>IFERROR(__xludf.DUMMYFUNCTION("""COMPUTED_VALUE"""),45868.66666666667)</f>
        <v>45868.66667</v>
      </c>
      <c r="E396" s="1">
        <f>IFERROR(__xludf.DUMMYFUNCTION("""COMPUTED_VALUE"""),215.44)</f>
        <v>215.44</v>
      </c>
      <c r="G396" s="2">
        <f>IFERROR(__xludf.DUMMYFUNCTION("""COMPUTED_VALUE"""),45868.66666666667)</f>
        <v>45868.66667</v>
      </c>
      <c r="H396" s="1">
        <f>IFERROR(__xludf.DUMMYFUNCTION("""COMPUTED_VALUE"""),210.46)</f>
        <v>210.46</v>
      </c>
      <c r="J396" s="2">
        <f>IFERROR(__xludf.DUMMYFUNCTION("""COMPUTED_VALUE"""),45868.66666666667)</f>
        <v>45868.66667</v>
      </c>
      <c r="K396" s="1">
        <f>IFERROR(__xludf.DUMMYFUNCTION("""COMPUTED_VALUE"""),212.39)</f>
        <v>212.39</v>
      </c>
      <c r="M396" s="2">
        <f>IFERROR(__xludf.DUMMYFUNCTION("""COMPUTED_VALUE"""),45868.66666666667)</f>
        <v>45868.66667</v>
      </c>
      <c r="N396" s="1">
        <f>IFERROR(__xludf.DUMMYFUNCTION("""COMPUTED_VALUE"""),1.25812111E8)</f>
        <v>125812111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IFERROR(__xludf.DUMMYFUNCTION("""COMPUTED_VALUE"""),212.02)</f>
        <v>212.02</v>
      </c>
      <c r="D397" s="2">
        <f>IFERROR(__xludf.DUMMYFUNCTION("""COMPUTED_VALUE"""),45869.66666666667)</f>
        <v>45869.66667</v>
      </c>
      <c r="E397" s="1">
        <f>IFERROR(__xludf.DUMMYFUNCTION("""COMPUTED_VALUE"""),213.25)</f>
        <v>213.25</v>
      </c>
      <c r="G397" s="2">
        <f>IFERROR(__xludf.DUMMYFUNCTION("""COMPUTED_VALUE"""),45869.66666666667)</f>
        <v>45869.66667</v>
      </c>
      <c r="H397" s="1">
        <f>IFERROR(__xludf.DUMMYFUNCTION("""COMPUTED_VALUE"""),209.61)</f>
        <v>209.61</v>
      </c>
      <c r="J397" s="2">
        <f>IFERROR(__xludf.DUMMYFUNCTION("""COMPUTED_VALUE"""),45869.66666666667)</f>
        <v>45869.66667</v>
      </c>
      <c r="K397" s="1">
        <f>IFERROR(__xludf.DUMMYFUNCTION("""COMPUTED_VALUE"""),210.56)</f>
        <v>210.56</v>
      </c>
      <c r="M397" s="2">
        <f>IFERROR(__xludf.DUMMYFUNCTION("""COMPUTED_VALUE"""),45869.66666666667)</f>
        <v>45869.66667</v>
      </c>
      <c r="N397" s="1">
        <f>IFERROR(__xludf.DUMMYFUNCTION("""COMPUTED_VALUE"""),1.34113398E8)</f>
        <v>134113398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IFERROR(__xludf.DUMMYFUNCTION("""COMPUTED_VALUE"""),205.6)</f>
        <v>205.6</v>
      </c>
      <c r="D398" s="2">
        <f>IFERROR(__xludf.DUMMYFUNCTION("""COMPUTED_VALUE"""),45870.66666666667)</f>
        <v>45870.66667</v>
      </c>
      <c r="E398" s="1">
        <f>IFERROR(__xludf.DUMMYFUNCTION("""COMPUTED_VALUE"""),206.18)</f>
        <v>206.18</v>
      </c>
      <c r="G398" s="2">
        <f>IFERROR(__xludf.DUMMYFUNCTION("""COMPUTED_VALUE"""),45870.66666666667)</f>
        <v>45870.66667</v>
      </c>
      <c r="H398" s="1">
        <f>IFERROR(__xludf.DUMMYFUNCTION("""COMPUTED_VALUE"""),200.15)</f>
        <v>200.15</v>
      </c>
      <c r="J398" s="2">
        <f>IFERROR(__xludf.DUMMYFUNCTION("""COMPUTED_VALUE"""),45870.66666666667)</f>
        <v>45870.66667</v>
      </c>
      <c r="K398" s="1">
        <f>IFERROR(__xludf.DUMMYFUNCTION("""COMPUTED_VALUE"""),203.53)</f>
        <v>203.53</v>
      </c>
      <c r="M398" s="2">
        <f>IFERROR(__xludf.DUMMYFUNCTION("""COMPUTED_VALUE"""),45870.66666666667)</f>
        <v>45870.66667</v>
      </c>
      <c r="N398" s="1">
        <f>IFERROR(__xludf.DUMMYFUNCTION("""COMPUTED_VALUE"""),1.49357579E8)</f>
        <v>149357579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IFERROR(__xludf.DUMMYFUNCTION("""COMPUTED_VALUE"""),205.91)</f>
        <v>205.91</v>
      </c>
      <c r="D399" s="2">
        <f>IFERROR(__xludf.DUMMYFUNCTION("""COMPUTED_VALUE"""),45873.66666666667)</f>
        <v>45873.66667</v>
      </c>
      <c r="E399" s="1">
        <f>IFERROR(__xludf.DUMMYFUNCTION("""COMPUTED_VALUE"""),211.18)</f>
        <v>211.18</v>
      </c>
      <c r="G399" s="2">
        <f>IFERROR(__xludf.DUMMYFUNCTION("""COMPUTED_VALUE"""),45873.66666666667)</f>
        <v>45873.66667</v>
      </c>
      <c r="H399" s="1">
        <f>IFERROR(__xludf.DUMMYFUNCTION("""COMPUTED_VALUE"""),205.64)</f>
        <v>205.64</v>
      </c>
      <c r="J399" s="2">
        <f>IFERROR(__xludf.DUMMYFUNCTION("""COMPUTED_VALUE"""),45873.66666666667)</f>
        <v>45873.66667</v>
      </c>
      <c r="K399" s="1">
        <f>IFERROR(__xludf.DUMMYFUNCTION("""COMPUTED_VALUE"""),210.81)</f>
        <v>210.81</v>
      </c>
      <c r="M399" s="2">
        <f>IFERROR(__xludf.DUMMYFUNCTION("""COMPUTED_VALUE"""),45873.66666666667)</f>
        <v>45873.66667</v>
      </c>
      <c r="N399" s="1">
        <f>IFERROR(__xludf.DUMMYFUNCTION("""COMPUTED_VALUE"""),1.73197071E8)</f>
        <v>173197071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IFERROR(__xludf.DUMMYFUNCTION("""COMPUTED_VALUE"""),211.85)</f>
        <v>211.85</v>
      </c>
      <c r="D400" s="2">
        <f>IFERROR(__xludf.DUMMYFUNCTION("""COMPUTED_VALUE"""),45874.66666666667)</f>
        <v>45874.66667</v>
      </c>
      <c r="E400" s="1">
        <f>IFERROR(__xludf.DUMMYFUNCTION("""COMPUTED_VALUE"""),212.14)</f>
        <v>212.14</v>
      </c>
      <c r="G400" s="2">
        <f>IFERROR(__xludf.DUMMYFUNCTION("""COMPUTED_VALUE"""),45874.66666666667)</f>
        <v>45874.66667</v>
      </c>
      <c r="H400" s="1">
        <f>IFERROR(__xludf.DUMMYFUNCTION("""COMPUTED_VALUE"""),207.23)</f>
        <v>207.23</v>
      </c>
      <c r="J400" s="2">
        <f>IFERROR(__xludf.DUMMYFUNCTION("""COMPUTED_VALUE"""),45874.66666666667)</f>
        <v>45874.66667</v>
      </c>
      <c r="K400" s="1">
        <f>IFERROR(__xludf.DUMMYFUNCTION("""COMPUTED_VALUE"""),211.64)</f>
        <v>211.64</v>
      </c>
      <c r="M400" s="2">
        <f>IFERROR(__xludf.DUMMYFUNCTION("""COMPUTED_VALUE"""),45874.66666666667)</f>
        <v>45874.66667</v>
      </c>
      <c r="N400" s="1">
        <f>IFERROR(__xludf.DUMMYFUNCTION("""COMPUTED_VALUE"""),1.32029334E8)</f>
        <v>132029334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IFERROR(__xludf.DUMMYFUNCTION("""COMPUTED_VALUE"""),212.13)</f>
        <v>212.13</v>
      </c>
      <c r="D401" s="2">
        <f>IFERROR(__xludf.DUMMYFUNCTION("""COMPUTED_VALUE"""),45875.66666666667)</f>
        <v>45875.66667</v>
      </c>
      <c r="E401" s="1">
        <f>IFERROR(__xludf.DUMMYFUNCTION("""COMPUTED_VALUE"""),214.43)</f>
        <v>214.43</v>
      </c>
      <c r="G401" s="2">
        <f>IFERROR(__xludf.DUMMYFUNCTION("""COMPUTED_VALUE"""),45875.66666666667)</f>
        <v>45875.66667</v>
      </c>
      <c r="H401" s="1">
        <f>IFERROR(__xludf.DUMMYFUNCTION("""COMPUTED_VALUE"""),210.47)</f>
        <v>210.47</v>
      </c>
      <c r="J401" s="2">
        <f>IFERROR(__xludf.DUMMYFUNCTION("""COMPUTED_VALUE"""),45875.66666666667)</f>
        <v>45875.66667</v>
      </c>
      <c r="K401" s="1">
        <f>IFERROR(__xludf.DUMMYFUNCTION("""COMPUTED_VALUE"""),213.63)</f>
        <v>213.63</v>
      </c>
      <c r="M401" s="2">
        <f>IFERROR(__xludf.DUMMYFUNCTION("""COMPUTED_VALUE"""),45875.66666666667)</f>
        <v>45875.66667</v>
      </c>
      <c r="N401" s="1">
        <f>IFERROR(__xludf.DUMMYFUNCTION("""COMPUTED_VALUE"""),1.16808996E8)</f>
        <v>116808996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IFERROR(__xludf.DUMMYFUNCTION("""COMPUTED_VALUE"""),213.44)</f>
        <v>213.44</v>
      </c>
      <c r="D402" s="2">
        <f>IFERROR(__xludf.DUMMYFUNCTION("""COMPUTED_VALUE"""),45876.66666666667)</f>
        <v>45876.66667</v>
      </c>
      <c r="E402" s="1">
        <f>IFERROR(__xludf.DUMMYFUNCTION("""COMPUTED_VALUE"""),214.94)</f>
        <v>214.94</v>
      </c>
      <c r="G402" s="2">
        <f>IFERROR(__xludf.DUMMYFUNCTION("""COMPUTED_VALUE"""),45876.66666666667)</f>
        <v>45876.66667</v>
      </c>
      <c r="H402" s="1">
        <f>IFERROR(__xludf.DUMMYFUNCTION("""COMPUTED_VALUE"""),208.32)</f>
        <v>208.32</v>
      </c>
      <c r="J402" s="2">
        <f>IFERROR(__xludf.DUMMYFUNCTION("""COMPUTED_VALUE"""),45876.66666666667)</f>
        <v>45876.66667</v>
      </c>
      <c r="K402" s="1">
        <f>IFERROR(__xludf.DUMMYFUNCTION("""COMPUTED_VALUE"""),210.31)</f>
        <v>210.31</v>
      </c>
      <c r="M402" s="2">
        <f>IFERROR(__xludf.DUMMYFUNCTION("""COMPUTED_VALUE"""),45876.66666666667)</f>
        <v>45876.66667</v>
      </c>
      <c r="N402" s="1">
        <f>IFERROR(__xludf.DUMMYFUNCTION("""COMPUTED_VALUE"""),1.06046793E8)</f>
        <v>106046793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IFERROR(__xludf.DUMMYFUNCTION("""COMPUTED_VALUE"""),211.62)</f>
        <v>211.62</v>
      </c>
      <c r="D403" s="2">
        <f>IFERROR(__xludf.DUMMYFUNCTION("""COMPUTED_VALUE"""),45877.66666666667)</f>
        <v>45877.66667</v>
      </c>
      <c r="E403" s="1">
        <f>IFERROR(__xludf.DUMMYFUNCTION("""COMPUTED_VALUE"""),212.21)</f>
        <v>212.21</v>
      </c>
      <c r="G403" s="2">
        <f>IFERROR(__xludf.DUMMYFUNCTION("""COMPUTED_VALUE"""),45877.66666666667)</f>
        <v>45877.66667</v>
      </c>
      <c r="H403" s="1">
        <f>IFERROR(__xludf.DUMMYFUNCTION("""COMPUTED_VALUE"""),207.82)</f>
        <v>207.82</v>
      </c>
      <c r="J403" s="2">
        <f>IFERROR(__xludf.DUMMYFUNCTION("""COMPUTED_VALUE"""),45877.66666666667)</f>
        <v>45877.66667</v>
      </c>
      <c r="K403" s="1">
        <f>IFERROR(__xludf.DUMMYFUNCTION("""COMPUTED_VALUE"""),210.25)</f>
        <v>210.25</v>
      </c>
      <c r="M403" s="2">
        <f>IFERROR(__xludf.DUMMYFUNCTION("""COMPUTED_VALUE"""),45877.66666666667)</f>
        <v>45877.66667</v>
      </c>
      <c r="N403" s="1">
        <f>IFERROR(__xludf.DUMMYFUNCTION("""COMPUTED_VALUE"""),9.1099752E7)</f>
        <v>91099752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IFERROR(__xludf.DUMMYFUNCTION("""COMPUTED_VALUE"""),210.19)</f>
        <v>210.19</v>
      </c>
      <c r="D404" s="2">
        <f>IFERROR(__xludf.DUMMYFUNCTION("""COMPUTED_VALUE"""),45880.66666666667)</f>
        <v>45880.66667</v>
      </c>
      <c r="E404" s="1">
        <f>IFERROR(__xludf.DUMMYFUNCTION("""COMPUTED_VALUE"""),213.41)</f>
        <v>213.41</v>
      </c>
      <c r="G404" s="2">
        <f>IFERROR(__xludf.DUMMYFUNCTION("""COMPUTED_VALUE"""),45880.66666666667)</f>
        <v>45880.66667</v>
      </c>
      <c r="H404" s="1">
        <f>IFERROR(__xludf.DUMMYFUNCTION("""COMPUTED_VALUE"""),209.15)</f>
        <v>209.15</v>
      </c>
      <c r="J404" s="2">
        <f>IFERROR(__xludf.DUMMYFUNCTION("""COMPUTED_VALUE"""),45880.66666666667)</f>
        <v>45880.66667</v>
      </c>
      <c r="K404" s="1">
        <f>IFERROR(__xludf.DUMMYFUNCTION("""COMPUTED_VALUE"""),209.55)</f>
        <v>209.55</v>
      </c>
      <c r="M404" s="2">
        <f>IFERROR(__xludf.DUMMYFUNCTION("""COMPUTED_VALUE"""),45880.66666666667)</f>
        <v>45880.66667</v>
      </c>
      <c r="N404" s="1">
        <f>IFERROR(__xludf.DUMMYFUNCTION("""COMPUTED_VALUE"""),9.3134543E7)</f>
        <v>93134543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IFERROR(__xludf.DUMMYFUNCTION("""COMPUTED_VALUE"""),214.02)</f>
        <v>214.02</v>
      </c>
      <c r="D405" s="2">
        <f>IFERROR(__xludf.DUMMYFUNCTION("""COMPUTED_VALUE"""),45881.66666666667)</f>
        <v>45881.66667</v>
      </c>
      <c r="E405" s="1">
        <f>IFERROR(__xludf.DUMMYFUNCTION("""COMPUTED_VALUE"""),228.85)</f>
        <v>228.85</v>
      </c>
      <c r="G405" s="2">
        <f>IFERROR(__xludf.DUMMYFUNCTION("""COMPUTED_VALUE"""),45881.66666666667)</f>
        <v>45881.66667</v>
      </c>
      <c r="H405" s="1">
        <f>IFERROR(__xludf.DUMMYFUNCTION("""COMPUTED_VALUE"""),214.02)</f>
        <v>214.02</v>
      </c>
      <c r="J405" s="2">
        <f>IFERROR(__xludf.DUMMYFUNCTION("""COMPUTED_VALUE"""),45881.66666666667)</f>
        <v>45881.66667</v>
      </c>
      <c r="K405" s="1">
        <f>IFERROR(__xludf.DUMMYFUNCTION("""COMPUTED_VALUE"""),228.19)</f>
        <v>228.19</v>
      </c>
      <c r="M405" s="2">
        <f>IFERROR(__xludf.DUMMYFUNCTION("""COMPUTED_VALUE"""),45881.66666666667)</f>
        <v>45881.66667</v>
      </c>
      <c r="N405" s="1">
        <f>IFERROR(__xludf.DUMMYFUNCTION("""COMPUTED_VALUE"""),1.79779357E8)</f>
        <v>179779357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IFERROR(__xludf.DUMMYFUNCTION("""COMPUTED_VALUE"""),227.51)</f>
        <v>227.51</v>
      </c>
      <c r="D406" s="2">
        <f>IFERROR(__xludf.DUMMYFUNCTION("""COMPUTED_VALUE"""),45882.66666666667)</f>
        <v>45882.66667</v>
      </c>
      <c r="E406" s="1">
        <f>IFERROR(__xludf.DUMMYFUNCTION("""COMPUTED_VALUE"""),231.71)</f>
        <v>231.71</v>
      </c>
      <c r="G406" s="2">
        <f>IFERROR(__xludf.DUMMYFUNCTION("""COMPUTED_VALUE"""),45882.66666666667)</f>
        <v>45882.66667</v>
      </c>
      <c r="H406" s="1">
        <f>IFERROR(__xludf.DUMMYFUNCTION("""COMPUTED_VALUE"""),225.57)</f>
        <v>225.57</v>
      </c>
      <c r="J406" s="2">
        <f>IFERROR(__xludf.DUMMYFUNCTION("""COMPUTED_VALUE"""),45882.66666666667)</f>
        <v>45882.66667</v>
      </c>
      <c r="K406" s="1">
        <f>IFERROR(__xludf.DUMMYFUNCTION("""COMPUTED_VALUE"""),230.98)</f>
        <v>230.98</v>
      </c>
      <c r="M406" s="2">
        <f>IFERROR(__xludf.DUMMYFUNCTION("""COMPUTED_VALUE"""),45882.66666666667)</f>
        <v>45882.66667</v>
      </c>
      <c r="N406" s="1">
        <f>IFERROR(__xludf.DUMMYFUNCTION("""COMPUTED_VALUE"""),1.06675583E8)</f>
        <v>106675583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IFERROR(__xludf.DUMMYFUNCTION("""COMPUTED_VALUE"""),227.48)</f>
        <v>227.48</v>
      </c>
      <c r="D407" s="2">
        <f>IFERROR(__xludf.DUMMYFUNCTION("""COMPUTED_VALUE"""),45883.66666666667)</f>
        <v>45883.66667</v>
      </c>
      <c r="E407" s="1">
        <f>IFERROR(__xludf.DUMMYFUNCTION("""COMPUTED_VALUE"""),228.83)</f>
        <v>228.83</v>
      </c>
      <c r="G407" s="2">
        <f>IFERROR(__xludf.DUMMYFUNCTION("""COMPUTED_VALUE"""),45883.66666666667)</f>
        <v>45883.66667</v>
      </c>
      <c r="H407" s="1">
        <f>IFERROR(__xludf.DUMMYFUNCTION("""COMPUTED_VALUE"""),225.88)</f>
        <v>225.88</v>
      </c>
      <c r="J407" s="2">
        <f>IFERROR(__xludf.DUMMYFUNCTION("""COMPUTED_VALUE"""),45883.66666666667)</f>
        <v>45883.66667</v>
      </c>
      <c r="K407" s="1">
        <f>IFERROR(__xludf.DUMMYFUNCTION("""COMPUTED_VALUE"""),228.6)</f>
        <v>228.6</v>
      </c>
      <c r="M407" s="2">
        <f>IFERROR(__xludf.DUMMYFUNCTION("""COMPUTED_VALUE"""),45883.66666666667)</f>
        <v>45883.66667</v>
      </c>
      <c r="N407" s="1">
        <f>IFERROR(__xludf.DUMMYFUNCTION("""COMPUTED_VALUE"""),8.7453585E7)</f>
        <v>87453585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IFERROR(__xludf.DUMMYFUNCTION("""COMPUTED_VALUE"""),231.3)</f>
        <v>231.3</v>
      </c>
      <c r="D408" s="2">
        <f>IFERROR(__xludf.DUMMYFUNCTION("""COMPUTED_VALUE"""),45884.66666666667)</f>
        <v>45884.66667</v>
      </c>
      <c r="E408" s="1">
        <f>IFERROR(__xludf.DUMMYFUNCTION("""COMPUTED_VALUE"""),233.39)</f>
        <v>233.39</v>
      </c>
      <c r="G408" s="2">
        <f>IFERROR(__xludf.DUMMYFUNCTION("""COMPUTED_VALUE"""),45884.66666666667)</f>
        <v>45884.66667</v>
      </c>
      <c r="H408" s="1">
        <f>IFERROR(__xludf.DUMMYFUNCTION("""COMPUTED_VALUE"""),229.78)</f>
        <v>229.78</v>
      </c>
      <c r="J408" s="2">
        <f>IFERROR(__xludf.DUMMYFUNCTION("""COMPUTED_VALUE"""),45884.66666666667)</f>
        <v>45884.66667</v>
      </c>
      <c r="K408" s="1">
        <f>IFERROR(__xludf.DUMMYFUNCTION("""COMPUTED_VALUE"""),232.25)</f>
        <v>232.25</v>
      </c>
      <c r="M408" s="2">
        <f>IFERROR(__xludf.DUMMYFUNCTION("""COMPUTED_VALUE"""),45884.66666666667)</f>
        <v>45884.66667</v>
      </c>
      <c r="N408" s="1">
        <f>IFERROR(__xludf.DUMMYFUNCTION("""COMPUTED_VALUE"""),1.12221278E8)</f>
        <v>112221278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IFERROR(__xludf.DUMMYFUNCTION("""COMPUTED_VALUE"""),231.01)</f>
        <v>231.01</v>
      </c>
      <c r="D409" s="2">
        <f>IFERROR(__xludf.DUMMYFUNCTION("""COMPUTED_VALUE"""),45887.66666666667)</f>
        <v>45887.66667</v>
      </c>
      <c r="E409" s="1">
        <f>IFERROR(__xludf.DUMMYFUNCTION("""COMPUTED_VALUE"""),234.33)</f>
        <v>234.33</v>
      </c>
      <c r="G409" s="2">
        <f>IFERROR(__xludf.DUMMYFUNCTION("""COMPUTED_VALUE"""),45887.66666666667)</f>
        <v>45887.66667</v>
      </c>
      <c r="H409" s="1">
        <f>IFERROR(__xludf.DUMMYFUNCTION("""COMPUTED_VALUE"""),229.58)</f>
        <v>229.58</v>
      </c>
      <c r="J409" s="2">
        <f>IFERROR(__xludf.DUMMYFUNCTION("""COMPUTED_VALUE"""),45887.66666666667)</f>
        <v>45887.66667</v>
      </c>
      <c r="K409" s="1">
        <f>IFERROR(__xludf.DUMMYFUNCTION("""COMPUTED_VALUE"""),233.55)</f>
        <v>233.55</v>
      </c>
      <c r="M409" s="2">
        <f>IFERROR(__xludf.DUMMYFUNCTION("""COMPUTED_VALUE"""),45887.66666666667)</f>
        <v>45887.66667</v>
      </c>
      <c r="N409" s="1">
        <f>IFERROR(__xludf.DUMMYFUNCTION("""COMPUTED_VALUE"""),1.02003394E8)</f>
        <v>102003394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IFERROR(__xludf.DUMMYFUNCTION("""COMPUTED_VALUE"""),233.96)</f>
        <v>233.96</v>
      </c>
      <c r="D410" s="2">
        <f>IFERROR(__xludf.DUMMYFUNCTION("""COMPUTED_VALUE"""),45888.66666666667)</f>
        <v>45888.66667</v>
      </c>
      <c r="E410" s="1">
        <f>IFERROR(__xludf.DUMMYFUNCTION("""COMPUTED_VALUE"""),235.14)</f>
        <v>235.14</v>
      </c>
      <c r="G410" s="2">
        <f>IFERROR(__xludf.DUMMYFUNCTION("""COMPUTED_VALUE"""),45888.66666666667)</f>
        <v>45888.66667</v>
      </c>
      <c r="H410" s="1">
        <f>IFERROR(__xludf.DUMMYFUNCTION("""COMPUTED_VALUE"""),230.85)</f>
        <v>230.85</v>
      </c>
      <c r="J410" s="2">
        <f>IFERROR(__xludf.DUMMYFUNCTION("""COMPUTED_VALUE"""),45888.66666666667)</f>
        <v>45888.66667</v>
      </c>
      <c r="K410" s="1">
        <f>IFERROR(__xludf.DUMMYFUNCTION("""COMPUTED_VALUE"""),231.74)</f>
        <v>231.74</v>
      </c>
      <c r="M410" s="2">
        <f>IFERROR(__xludf.DUMMYFUNCTION("""COMPUTED_VALUE"""),45888.66666666667)</f>
        <v>45888.66667</v>
      </c>
      <c r="N410" s="1">
        <f>IFERROR(__xludf.DUMMYFUNCTION("""COMPUTED_VALUE"""),9.8759473E7)</f>
        <v>98759473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IFERROR(__xludf.DUMMYFUNCTION("""COMPUTED_VALUE"""),228.91)</f>
        <v>228.91</v>
      </c>
      <c r="D411" s="2">
        <f>IFERROR(__xludf.DUMMYFUNCTION("""COMPUTED_VALUE"""),45889.66666666667)</f>
        <v>45889.66667</v>
      </c>
      <c r="E411" s="1">
        <f>IFERROR(__xludf.DUMMYFUNCTION("""COMPUTED_VALUE"""),230.76)</f>
        <v>230.76</v>
      </c>
      <c r="G411" s="2">
        <f>IFERROR(__xludf.DUMMYFUNCTION("""COMPUTED_VALUE"""),45889.66666666667)</f>
        <v>45889.66667</v>
      </c>
      <c r="H411" s="1">
        <f>IFERROR(__xludf.DUMMYFUNCTION("""COMPUTED_VALUE"""),224.2)</f>
        <v>224.2</v>
      </c>
      <c r="J411" s="2">
        <f>IFERROR(__xludf.DUMMYFUNCTION("""COMPUTED_VALUE"""),45889.66666666667)</f>
        <v>45889.66667</v>
      </c>
      <c r="K411" s="1">
        <f>IFERROR(__xludf.DUMMYFUNCTION("""COMPUTED_VALUE"""),226.79)</f>
        <v>226.79</v>
      </c>
      <c r="M411" s="2">
        <f>IFERROR(__xludf.DUMMYFUNCTION("""COMPUTED_VALUE"""),45889.66666666667)</f>
        <v>45889.66667</v>
      </c>
      <c r="N411" s="1">
        <f>IFERROR(__xludf.DUMMYFUNCTION("""COMPUTED_VALUE"""),1.20561799E8)</f>
        <v>120561799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IFERROR(__xludf.DUMMYFUNCTION("""COMPUTED_VALUE"""),226.17)</f>
        <v>226.17</v>
      </c>
      <c r="D412" s="2">
        <f>IFERROR(__xludf.DUMMYFUNCTION("""COMPUTED_VALUE"""),45890.66666666667)</f>
        <v>45890.66667</v>
      </c>
      <c r="E412" s="1">
        <f>IFERROR(__xludf.DUMMYFUNCTION("""COMPUTED_VALUE"""),226.17)</f>
        <v>226.17</v>
      </c>
      <c r="G412" s="2">
        <f>IFERROR(__xludf.DUMMYFUNCTION("""COMPUTED_VALUE"""),45890.66666666667)</f>
        <v>45890.66667</v>
      </c>
      <c r="H412" s="1">
        <f>IFERROR(__xludf.DUMMYFUNCTION("""COMPUTED_VALUE"""),221.5)</f>
        <v>221.5</v>
      </c>
      <c r="J412" s="2">
        <f>IFERROR(__xludf.DUMMYFUNCTION("""COMPUTED_VALUE"""),45890.66666666667)</f>
        <v>45890.66667</v>
      </c>
      <c r="K412" s="1">
        <f>IFERROR(__xludf.DUMMYFUNCTION("""COMPUTED_VALUE"""),222.46)</f>
        <v>222.46</v>
      </c>
      <c r="M412" s="2">
        <f>IFERROR(__xludf.DUMMYFUNCTION("""COMPUTED_VALUE"""),45890.66666666667)</f>
        <v>45890.66667</v>
      </c>
      <c r="N412" s="1">
        <f>IFERROR(__xludf.DUMMYFUNCTION("""COMPUTED_VALUE"""),1.0225845E8)</f>
        <v>102258450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IFERROR(__xludf.DUMMYFUNCTION("""COMPUTED_VALUE"""),223.58)</f>
        <v>223.58</v>
      </c>
      <c r="D413" s="2">
        <f>IFERROR(__xludf.DUMMYFUNCTION("""COMPUTED_VALUE"""),45891.66666666667)</f>
        <v>45891.66667</v>
      </c>
      <c r="E413" s="1">
        <f>IFERROR(__xludf.DUMMYFUNCTION("""COMPUTED_VALUE"""),237.08)</f>
        <v>237.08</v>
      </c>
      <c r="G413" s="2">
        <f>IFERROR(__xludf.DUMMYFUNCTION("""COMPUTED_VALUE"""),45891.66666666667)</f>
        <v>45891.66667</v>
      </c>
      <c r="H413" s="1">
        <f>IFERROR(__xludf.DUMMYFUNCTION("""COMPUTED_VALUE"""),223.53)</f>
        <v>223.53</v>
      </c>
      <c r="J413" s="2">
        <f>IFERROR(__xludf.DUMMYFUNCTION("""COMPUTED_VALUE"""),45891.66666666667)</f>
        <v>45891.66667</v>
      </c>
      <c r="K413" s="1">
        <f>IFERROR(__xludf.DUMMYFUNCTION("""COMPUTED_VALUE"""),236.35)</f>
        <v>236.35</v>
      </c>
      <c r="M413" s="2">
        <f>IFERROR(__xludf.DUMMYFUNCTION("""COMPUTED_VALUE"""),45891.66666666667)</f>
        <v>45891.66667</v>
      </c>
      <c r="N413" s="1">
        <f>IFERROR(__xludf.DUMMYFUNCTION("""COMPUTED_VALUE"""),1.25367665E8)</f>
        <v>125367665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IFERROR(__xludf.DUMMYFUNCTION("""COMPUTED_VALUE"""),233.6)</f>
        <v>233.6</v>
      </c>
      <c r="D414" s="2">
        <f>IFERROR(__xludf.DUMMYFUNCTION("""COMPUTED_VALUE"""),45894.66666666667)</f>
        <v>45894.66667</v>
      </c>
      <c r="E414" s="1">
        <f>IFERROR(__xludf.DUMMYFUNCTION("""COMPUTED_VALUE"""),234.42)</f>
        <v>234.42</v>
      </c>
      <c r="G414" s="2">
        <f>IFERROR(__xludf.DUMMYFUNCTION("""COMPUTED_VALUE"""),45894.66666666667)</f>
        <v>45894.66667</v>
      </c>
      <c r="H414" s="1">
        <f>IFERROR(__xludf.DUMMYFUNCTION("""COMPUTED_VALUE"""),232.07)</f>
        <v>232.07</v>
      </c>
      <c r="J414" s="2">
        <f>IFERROR(__xludf.DUMMYFUNCTION("""COMPUTED_VALUE"""),45894.66666666667)</f>
        <v>45894.66667</v>
      </c>
      <c r="K414" s="1">
        <f>IFERROR(__xludf.DUMMYFUNCTION("""COMPUTED_VALUE"""),232.66)</f>
        <v>232.66</v>
      </c>
      <c r="M414" s="2">
        <f>IFERROR(__xludf.DUMMYFUNCTION("""COMPUTED_VALUE"""),45894.66666666667)</f>
        <v>45894.66667</v>
      </c>
      <c r="N414" s="1">
        <f>IFERROR(__xludf.DUMMYFUNCTION("""COMPUTED_VALUE"""),1.17037177E8)</f>
        <v>117037177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IFERROR(__xludf.DUMMYFUNCTION("""COMPUTED_VALUE"""),232.88)</f>
        <v>232.88</v>
      </c>
      <c r="D415" s="2">
        <f>IFERROR(__xludf.DUMMYFUNCTION("""COMPUTED_VALUE"""),45895.66666666667)</f>
        <v>45895.66667</v>
      </c>
      <c r="E415" s="1">
        <f>IFERROR(__xludf.DUMMYFUNCTION("""COMPUTED_VALUE"""),237.11)</f>
        <v>237.11</v>
      </c>
      <c r="G415" s="2">
        <f>IFERROR(__xludf.DUMMYFUNCTION("""COMPUTED_VALUE"""),45895.66666666667)</f>
        <v>45895.66667</v>
      </c>
      <c r="H415" s="1">
        <f>IFERROR(__xludf.DUMMYFUNCTION("""COMPUTED_VALUE"""),232.48)</f>
        <v>232.48</v>
      </c>
      <c r="J415" s="2">
        <f>IFERROR(__xludf.DUMMYFUNCTION("""COMPUTED_VALUE"""),45895.66666666667)</f>
        <v>45895.66667</v>
      </c>
      <c r="K415" s="1">
        <f>IFERROR(__xludf.DUMMYFUNCTION("""COMPUTED_VALUE"""),236.57)</f>
        <v>236.57</v>
      </c>
      <c r="M415" s="2">
        <f>IFERROR(__xludf.DUMMYFUNCTION("""COMPUTED_VALUE"""),45895.66666666667)</f>
        <v>45895.66667</v>
      </c>
      <c r="N415" s="1">
        <f>IFERROR(__xludf.DUMMYFUNCTION("""COMPUTED_VALUE"""),1.18142419E8)</f>
        <v>118142419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IFERROR(__xludf.DUMMYFUNCTION("""COMPUTED_VALUE"""),236.42)</f>
        <v>236.42</v>
      </c>
      <c r="D416" s="2">
        <f>IFERROR(__xludf.DUMMYFUNCTION("""COMPUTED_VALUE"""),45896.66666666667)</f>
        <v>45896.66667</v>
      </c>
      <c r="E416" s="1">
        <f>IFERROR(__xludf.DUMMYFUNCTION("""COMPUTED_VALUE"""),239.0)</f>
        <v>239</v>
      </c>
      <c r="G416" s="2">
        <f>IFERROR(__xludf.DUMMYFUNCTION("""COMPUTED_VALUE"""),45896.66666666667)</f>
        <v>45896.66667</v>
      </c>
      <c r="H416" s="1">
        <f>IFERROR(__xludf.DUMMYFUNCTION("""COMPUTED_VALUE"""),235.56)</f>
        <v>235.56</v>
      </c>
      <c r="J416" s="2">
        <f>IFERROR(__xludf.DUMMYFUNCTION("""COMPUTED_VALUE"""),45896.66666666667)</f>
        <v>45896.66667</v>
      </c>
      <c r="K416" s="1">
        <f>IFERROR(__xludf.DUMMYFUNCTION("""COMPUTED_VALUE"""),236.55)</f>
        <v>236.55</v>
      </c>
      <c r="M416" s="2">
        <f>IFERROR(__xludf.DUMMYFUNCTION("""COMPUTED_VALUE"""),45896.66666666667)</f>
        <v>45896.66667</v>
      </c>
      <c r="N416" s="1">
        <f>IFERROR(__xludf.DUMMYFUNCTION("""COMPUTED_VALUE"""),9.6219109E7)</f>
        <v>96219109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IFERROR(__xludf.DUMMYFUNCTION("""COMPUTED_VALUE"""),237.96)</f>
        <v>237.96</v>
      </c>
      <c r="D417" s="2">
        <f>IFERROR(__xludf.DUMMYFUNCTION("""COMPUTED_VALUE"""),45897.66666666667)</f>
        <v>45897.66667</v>
      </c>
      <c r="E417" s="1">
        <f>IFERROR(__xludf.DUMMYFUNCTION("""COMPUTED_VALUE"""),240.02)</f>
        <v>240.02</v>
      </c>
      <c r="G417" s="2">
        <f>IFERROR(__xludf.DUMMYFUNCTION("""COMPUTED_VALUE"""),45897.66666666667)</f>
        <v>45897.66667</v>
      </c>
      <c r="H417" s="1">
        <f>IFERROR(__xludf.DUMMYFUNCTION("""COMPUTED_VALUE"""),234.61)</f>
        <v>234.61</v>
      </c>
      <c r="J417" s="2">
        <f>IFERROR(__xludf.DUMMYFUNCTION("""COMPUTED_VALUE"""),45897.66666666667)</f>
        <v>45897.66667</v>
      </c>
      <c r="K417" s="1">
        <f>IFERROR(__xludf.DUMMYFUNCTION("""COMPUTED_VALUE"""),238.17)</f>
        <v>238.17</v>
      </c>
      <c r="M417" s="2">
        <f>IFERROR(__xludf.DUMMYFUNCTION("""COMPUTED_VALUE"""),45897.66666666667)</f>
        <v>45897.66667</v>
      </c>
      <c r="N417" s="1">
        <f>IFERROR(__xludf.DUMMYFUNCTION("""COMPUTED_VALUE"""),1.08682547E8)</f>
        <v>108682547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IFERROR(__xludf.DUMMYFUNCTION("""COMPUTED_VALUE"""),237.87)</f>
        <v>237.87</v>
      </c>
      <c r="D418" s="2">
        <f>IFERROR(__xludf.DUMMYFUNCTION("""COMPUTED_VALUE"""),45898.66666666667)</f>
        <v>45898.66667</v>
      </c>
      <c r="E418" s="1">
        <f>IFERROR(__xludf.DUMMYFUNCTION("""COMPUTED_VALUE"""),239.26)</f>
        <v>239.26</v>
      </c>
      <c r="G418" s="2">
        <f>IFERROR(__xludf.DUMMYFUNCTION("""COMPUTED_VALUE"""),45898.66666666667)</f>
        <v>45898.66667</v>
      </c>
      <c r="H418" s="1">
        <f>IFERROR(__xludf.DUMMYFUNCTION("""COMPUTED_VALUE"""),235.25)</f>
        <v>235.25</v>
      </c>
      <c r="J418" s="2">
        <f>IFERROR(__xludf.DUMMYFUNCTION("""COMPUTED_VALUE"""),45898.66666666667)</f>
        <v>45898.66667</v>
      </c>
      <c r="K418" s="1">
        <f>IFERROR(__xludf.DUMMYFUNCTION("""COMPUTED_VALUE"""),237.71)</f>
        <v>237.71</v>
      </c>
      <c r="M418" s="2">
        <f>IFERROR(__xludf.DUMMYFUNCTION("""COMPUTED_VALUE"""),45898.66666666667)</f>
        <v>45898.66667</v>
      </c>
      <c r="N418" s="1">
        <f>IFERROR(__xludf.DUMMYFUNCTION("""COMPUTED_VALUE"""),1.08258152E8)</f>
        <v>108258152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IFERROR(__xludf.DUMMYFUNCTION("""COMPUTED_VALUE"""),232.93)</f>
        <v>232.93</v>
      </c>
      <c r="D419" s="2">
        <f>IFERROR(__xludf.DUMMYFUNCTION("""COMPUTED_VALUE"""),45902.66666666667)</f>
        <v>45902.66667</v>
      </c>
      <c r="E419" s="1">
        <f>IFERROR(__xludf.DUMMYFUNCTION("""COMPUTED_VALUE"""),236.19)</f>
        <v>236.19</v>
      </c>
      <c r="G419" s="2">
        <f>IFERROR(__xludf.DUMMYFUNCTION("""COMPUTED_VALUE"""),45902.66666666667)</f>
        <v>45902.66667</v>
      </c>
      <c r="H419" s="1">
        <f>IFERROR(__xludf.DUMMYFUNCTION("""COMPUTED_VALUE"""),230.17)</f>
        <v>230.17</v>
      </c>
      <c r="J419" s="2">
        <f>IFERROR(__xludf.DUMMYFUNCTION("""COMPUTED_VALUE"""),45902.66666666667)</f>
        <v>45902.66667</v>
      </c>
      <c r="K419" s="1">
        <f>IFERROR(__xludf.DUMMYFUNCTION("""COMPUTED_VALUE"""),235.08)</f>
        <v>235.08</v>
      </c>
      <c r="M419" s="2">
        <f>IFERROR(__xludf.DUMMYFUNCTION("""COMPUTED_VALUE"""),45902.66666666667)</f>
        <v>45902.66667</v>
      </c>
      <c r="N419" s="1">
        <f>IFERROR(__xludf.DUMMYFUNCTION("""COMPUTED_VALUE"""),1.50503913E8)</f>
        <v>150503913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IFERROR(__xludf.DUMMYFUNCTION("""COMPUTED_VALUE"""),235.75)</f>
        <v>235.75</v>
      </c>
      <c r="D420" s="2">
        <f>IFERROR(__xludf.DUMMYFUNCTION("""COMPUTED_VALUE"""),45903.66666666667)</f>
        <v>45903.66667</v>
      </c>
      <c r="E420" s="1">
        <f>IFERROR(__xludf.DUMMYFUNCTION("""COMPUTED_VALUE"""),244.62)</f>
        <v>244.62</v>
      </c>
      <c r="G420" s="2">
        <f>IFERROR(__xludf.DUMMYFUNCTION("""COMPUTED_VALUE"""),45903.66666666667)</f>
        <v>45903.66667</v>
      </c>
      <c r="H420" s="1">
        <f>IFERROR(__xludf.DUMMYFUNCTION("""COMPUTED_VALUE"""),235.61)</f>
        <v>235.61</v>
      </c>
      <c r="J420" s="2">
        <f>IFERROR(__xludf.DUMMYFUNCTION("""COMPUTED_VALUE"""),45903.66666666667)</f>
        <v>45903.66667</v>
      </c>
      <c r="K420" s="1">
        <f>IFERROR(__xludf.DUMMYFUNCTION("""COMPUTED_VALUE"""),236.05)</f>
        <v>236.05</v>
      </c>
      <c r="M420" s="2">
        <f>IFERROR(__xludf.DUMMYFUNCTION("""COMPUTED_VALUE"""),45903.66666666667)</f>
        <v>45903.66667</v>
      </c>
      <c r="N420" s="1">
        <f>IFERROR(__xludf.DUMMYFUNCTION("""COMPUTED_VALUE"""),1.40346164E8)</f>
        <v>140346164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IFERROR(__xludf.DUMMYFUNCTION("""COMPUTED_VALUE"""),236.15)</f>
        <v>236.15</v>
      </c>
      <c r="D421" s="2">
        <f>IFERROR(__xludf.DUMMYFUNCTION("""COMPUTED_VALUE"""),45904.66666666667)</f>
        <v>45904.66667</v>
      </c>
      <c r="E421" s="1">
        <f>IFERROR(__xludf.DUMMYFUNCTION("""COMPUTED_VALUE"""),240.71)</f>
        <v>240.71</v>
      </c>
      <c r="G421" s="2">
        <f>IFERROR(__xludf.DUMMYFUNCTION("""COMPUTED_VALUE"""),45904.66666666667)</f>
        <v>45904.66667</v>
      </c>
      <c r="H421" s="1">
        <f>IFERROR(__xludf.DUMMYFUNCTION("""COMPUTED_VALUE"""),232.1)</f>
        <v>232.1</v>
      </c>
      <c r="J421" s="2">
        <f>IFERROR(__xludf.DUMMYFUNCTION("""COMPUTED_VALUE"""),45904.66666666667)</f>
        <v>45904.66667</v>
      </c>
      <c r="K421" s="1">
        <f>IFERROR(__xludf.DUMMYFUNCTION("""COMPUTED_VALUE"""),232.97)</f>
        <v>232.97</v>
      </c>
      <c r="M421" s="2">
        <f>IFERROR(__xludf.DUMMYFUNCTION("""COMPUTED_VALUE"""),45904.66666666667)</f>
        <v>45904.66667</v>
      </c>
      <c r="N421" s="1">
        <f>IFERROR(__xludf.DUMMYFUNCTION("""COMPUTED_VALUE"""),1.41080148E8)</f>
        <v>141080148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IFERROR(__xludf.DUMMYFUNCTION("""COMPUTED_VALUE"""),233.78)</f>
        <v>233.78</v>
      </c>
      <c r="D422" s="2">
        <f>IFERROR(__xludf.DUMMYFUNCTION("""COMPUTED_VALUE"""),45905.66666666667)</f>
        <v>45905.66667</v>
      </c>
      <c r="E422" s="1">
        <f>IFERROR(__xludf.DUMMYFUNCTION("""COMPUTED_VALUE"""),237.82)</f>
        <v>237.82</v>
      </c>
      <c r="G422" s="2">
        <f>IFERROR(__xludf.DUMMYFUNCTION("""COMPUTED_VALUE"""),45905.66666666667)</f>
        <v>45905.66667</v>
      </c>
      <c r="H422" s="1">
        <f>IFERROR(__xludf.DUMMYFUNCTION("""COMPUTED_VALUE"""),232.47)</f>
        <v>232.47</v>
      </c>
      <c r="J422" s="2">
        <f>IFERROR(__xludf.DUMMYFUNCTION("""COMPUTED_VALUE"""),45905.66666666667)</f>
        <v>45905.66667</v>
      </c>
      <c r="K422" s="1">
        <f>IFERROR(__xludf.DUMMYFUNCTION("""COMPUTED_VALUE"""),235.23)</f>
        <v>235.23</v>
      </c>
      <c r="M422" s="2">
        <f>IFERROR(__xludf.DUMMYFUNCTION("""COMPUTED_VALUE"""),45905.66666666667)</f>
        <v>45905.66667</v>
      </c>
      <c r="N422" s="1">
        <f>IFERROR(__xludf.DUMMYFUNCTION("""COMPUTED_VALUE"""),1.38090325E8)</f>
        <v>138090325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IFERROR(__xludf.DUMMYFUNCTION("""COMPUTED_VALUE"""),235.86)</f>
        <v>235.86</v>
      </c>
      <c r="D423" s="2">
        <f>IFERROR(__xludf.DUMMYFUNCTION("""COMPUTED_VALUE"""),45908.66666666667)</f>
        <v>45908.66667</v>
      </c>
      <c r="E423" s="1">
        <f>IFERROR(__xludf.DUMMYFUNCTION("""COMPUTED_VALUE"""),238.35)</f>
        <v>238.35</v>
      </c>
      <c r="G423" s="2">
        <f>IFERROR(__xludf.DUMMYFUNCTION("""COMPUTED_VALUE"""),45908.66666666667)</f>
        <v>45908.66667</v>
      </c>
      <c r="H423" s="1">
        <f>IFERROR(__xludf.DUMMYFUNCTION("""COMPUTED_VALUE"""),233.72)</f>
        <v>233.72</v>
      </c>
      <c r="J423" s="2">
        <f>IFERROR(__xludf.DUMMYFUNCTION("""COMPUTED_VALUE"""),45908.66666666667)</f>
        <v>45908.66667</v>
      </c>
      <c r="K423" s="1">
        <f>IFERROR(__xludf.DUMMYFUNCTION("""COMPUTED_VALUE"""),237.08)</f>
        <v>237.08</v>
      </c>
      <c r="M423" s="2">
        <f>IFERROR(__xludf.DUMMYFUNCTION("""COMPUTED_VALUE"""),45908.66666666667)</f>
        <v>45908.66667</v>
      </c>
      <c r="N423" s="1">
        <f>IFERROR(__xludf.DUMMYFUNCTION("""COMPUTED_VALUE"""),1.41866155E8)</f>
        <v>141866155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IFERROR(__xludf.DUMMYFUNCTION("""COMPUTED_VALUE"""),236.62)</f>
        <v>236.62</v>
      </c>
      <c r="D424" s="2">
        <f>IFERROR(__xludf.DUMMYFUNCTION("""COMPUTED_VALUE"""),45909.66666666667)</f>
        <v>45909.66667</v>
      </c>
      <c r="E424" s="1">
        <f>IFERROR(__xludf.DUMMYFUNCTION("""COMPUTED_VALUE"""),236.98)</f>
        <v>236.98</v>
      </c>
      <c r="G424" s="2">
        <f>IFERROR(__xludf.DUMMYFUNCTION("""COMPUTED_VALUE"""),45909.66666666667)</f>
        <v>45909.66667</v>
      </c>
      <c r="H424" s="1">
        <f>IFERROR(__xludf.DUMMYFUNCTION("""COMPUTED_VALUE"""),230.04)</f>
        <v>230.04</v>
      </c>
      <c r="J424" s="2">
        <f>IFERROR(__xludf.DUMMYFUNCTION("""COMPUTED_VALUE"""),45909.66666666667)</f>
        <v>45909.66667</v>
      </c>
      <c r="K424" s="1">
        <f>IFERROR(__xludf.DUMMYFUNCTION("""COMPUTED_VALUE"""),232.79)</f>
        <v>232.79</v>
      </c>
      <c r="M424" s="2">
        <f>IFERROR(__xludf.DUMMYFUNCTION("""COMPUTED_VALUE"""),45909.66666666667)</f>
        <v>45909.66667</v>
      </c>
      <c r="N424" s="1">
        <f>IFERROR(__xludf.DUMMYFUNCTION("""COMPUTED_VALUE"""),9.6375751E7)</f>
        <v>96375751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IFERROR(__xludf.DUMMYFUNCTION("""COMPUTED_VALUE"""),233.2)</f>
        <v>233.2</v>
      </c>
      <c r="D425" s="2">
        <f>IFERROR(__xludf.DUMMYFUNCTION("""COMPUTED_VALUE"""),45910.66666666667)</f>
        <v>45910.66667</v>
      </c>
      <c r="E425" s="1">
        <f>IFERROR(__xludf.DUMMYFUNCTION("""COMPUTED_VALUE"""),237.67)</f>
        <v>237.67</v>
      </c>
      <c r="G425" s="2">
        <f>IFERROR(__xludf.DUMMYFUNCTION("""COMPUTED_VALUE"""),45910.66666666667)</f>
        <v>45910.66667</v>
      </c>
      <c r="H425" s="1">
        <f>IFERROR(__xludf.DUMMYFUNCTION("""COMPUTED_VALUE"""),232.39)</f>
        <v>232.39</v>
      </c>
      <c r="J425" s="2">
        <f>IFERROR(__xludf.DUMMYFUNCTION("""COMPUTED_VALUE"""),45910.66666666667)</f>
        <v>45910.66667</v>
      </c>
      <c r="K425" s="1">
        <f>IFERROR(__xludf.DUMMYFUNCTION("""COMPUTED_VALUE"""),235.12)</f>
        <v>235.12</v>
      </c>
      <c r="M425" s="2">
        <f>IFERROR(__xludf.DUMMYFUNCTION("""COMPUTED_VALUE"""),45910.66666666667)</f>
        <v>45910.66667</v>
      </c>
      <c r="N425" s="1">
        <f>IFERROR(__xludf.DUMMYFUNCTION("""COMPUTED_VALUE"""),1.48054997E8)</f>
        <v>148054997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IFERROR(__xludf.DUMMYFUNCTION("""COMPUTED_VALUE"""),237.09)</f>
        <v>237.09</v>
      </c>
      <c r="D426" s="2">
        <f>IFERROR(__xludf.DUMMYFUNCTION("""COMPUTED_VALUE"""),45911.66666666667)</f>
        <v>45911.66667</v>
      </c>
      <c r="E426" s="1">
        <f>IFERROR(__xludf.DUMMYFUNCTION("""COMPUTED_VALUE"""),239.0)</f>
        <v>239</v>
      </c>
      <c r="G426" s="2">
        <f>IFERROR(__xludf.DUMMYFUNCTION("""COMPUTED_VALUE"""),45911.66666666667)</f>
        <v>45911.66667</v>
      </c>
      <c r="H426" s="1">
        <f>IFERROR(__xludf.DUMMYFUNCTION("""COMPUTED_VALUE"""),229.52)</f>
        <v>229.52</v>
      </c>
      <c r="J426" s="2">
        <f>IFERROR(__xludf.DUMMYFUNCTION("""COMPUTED_VALUE"""),45911.66666666667)</f>
        <v>45911.66667</v>
      </c>
      <c r="K426" s="1">
        <f>IFERROR(__xludf.DUMMYFUNCTION("""COMPUTED_VALUE"""),236.69)</f>
        <v>236.69</v>
      </c>
      <c r="M426" s="2">
        <f>IFERROR(__xludf.DUMMYFUNCTION("""COMPUTED_VALUE"""),45911.66666666667)</f>
        <v>45911.66667</v>
      </c>
      <c r="N426" s="1">
        <f>IFERROR(__xludf.DUMMYFUNCTION("""COMPUTED_VALUE"""),1.80642735E8)</f>
        <v>180642735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IFERROR(__xludf.DUMMYFUNCTION("""COMPUTED_VALUE"""),238.25)</f>
        <v>238.25</v>
      </c>
      <c r="D427" s="2">
        <f>IFERROR(__xludf.DUMMYFUNCTION("""COMPUTED_VALUE"""),45912.66666666667)</f>
        <v>45912.66667</v>
      </c>
      <c r="E427" s="1">
        <f>IFERROR(__xludf.DUMMYFUNCTION("""COMPUTED_VALUE"""),239.93)</f>
        <v>239.93</v>
      </c>
      <c r="G427" s="2">
        <f>IFERROR(__xludf.DUMMYFUNCTION("""COMPUTED_VALUE"""),45912.66666666667)</f>
        <v>45912.66667</v>
      </c>
      <c r="H427" s="1">
        <f>IFERROR(__xludf.DUMMYFUNCTION("""COMPUTED_VALUE"""),234.07)</f>
        <v>234.07</v>
      </c>
      <c r="J427" s="2">
        <f>IFERROR(__xludf.DUMMYFUNCTION("""COMPUTED_VALUE"""),45912.66666666667)</f>
        <v>45912.66667</v>
      </c>
      <c r="K427" s="1">
        <f>IFERROR(__xludf.DUMMYFUNCTION("""COMPUTED_VALUE"""),234.17)</f>
        <v>234.17</v>
      </c>
      <c r="M427" s="2">
        <f>IFERROR(__xludf.DUMMYFUNCTION("""COMPUTED_VALUE"""),45912.66666666667)</f>
        <v>45912.66667</v>
      </c>
      <c r="N427" s="1">
        <f>IFERROR(__xludf.DUMMYFUNCTION("""COMPUTED_VALUE"""),1.87561286E8)</f>
        <v>187561286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IFERROR(__xludf.DUMMYFUNCTION("""COMPUTED_VALUE"""),234.48)</f>
        <v>234.48</v>
      </c>
      <c r="D428" s="2">
        <f>IFERROR(__xludf.DUMMYFUNCTION("""COMPUTED_VALUE"""),45915.66666666667)</f>
        <v>45915.66667</v>
      </c>
      <c r="E428" s="1">
        <f>IFERROR(__xludf.DUMMYFUNCTION("""COMPUTED_VALUE"""),234.48)</f>
        <v>234.48</v>
      </c>
      <c r="G428" s="2">
        <f>IFERROR(__xludf.DUMMYFUNCTION("""COMPUTED_VALUE"""),45915.66666666667)</f>
        <v>45915.66667</v>
      </c>
      <c r="H428" s="1">
        <f>IFERROR(__xludf.DUMMYFUNCTION("""COMPUTED_VALUE"""),227.93)</f>
        <v>227.93</v>
      </c>
      <c r="J428" s="2">
        <f>IFERROR(__xludf.DUMMYFUNCTION("""COMPUTED_VALUE"""),45915.66666666667)</f>
        <v>45915.66667</v>
      </c>
      <c r="K428" s="1">
        <f>IFERROR(__xludf.DUMMYFUNCTION("""COMPUTED_VALUE"""),229.19)</f>
        <v>229.19</v>
      </c>
      <c r="M428" s="2">
        <f>IFERROR(__xludf.DUMMYFUNCTION("""COMPUTED_VALUE"""),45915.66666666667)</f>
        <v>45915.66667</v>
      </c>
      <c r="N428" s="1">
        <f>IFERROR(__xludf.DUMMYFUNCTION("""COMPUTED_VALUE"""),1.9178312E8)</f>
        <v>191783120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IFERROR(__xludf.DUMMYFUNCTION("""COMPUTED_VALUE"""),229.69)</f>
        <v>229.69</v>
      </c>
      <c r="D429" s="2">
        <f>IFERROR(__xludf.DUMMYFUNCTION("""COMPUTED_VALUE"""),45916.66666666667)</f>
        <v>45916.66667</v>
      </c>
      <c r="E429" s="1">
        <f>IFERROR(__xludf.DUMMYFUNCTION("""COMPUTED_VALUE"""),230.31)</f>
        <v>230.31</v>
      </c>
      <c r="G429" s="2">
        <f>IFERROR(__xludf.DUMMYFUNCTION("""COMPUTED_VALUE"""),45916.66666666667)</f>
        <v>45916.66667</v>
      </c>
      <c r="H429" s="1">
        <f>IFERROR(__xludf.DUMMYFUNCTION("""COMPUTED_VALUE"""),224.25)</f>
        <v>224.25</v>
      </c>
      <c r="J429" s="2">
        <f>IFERROR(__xludf.DUMMYFUNCTION("""COMPUTED_VALUE"""),45916.66666666667)</f>
        <v>45916.66667</v>
      </c>
      <c r="K429" s="1">
        <f>IFERROR(__xludf.DUMMYFUNCTION("""COMPUTED_VALUE"""),228.11)</f>
        <v>228.11</v>
      </c>
      <c r="M429" s="2">
        <f>IFERROR(__xludf.DUMMYFUNCTION("""COMPUTED_VALUE"""),45916.66666666667)</f>
        <v>45916.66667</v>
      </c>
      <c r="N429" s="1">
        <f>IFERROR(__xludf.DUMMYFUNCTION("""COMPUTED_VALUE"""),1.74386747E8)</f>
        <v>174386747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IFERROR(__xludf.DUMMYFUNCTION("""COMPUTED_VALUE"""),229.29)</f>
        <v>229.29</v>
      </c>
      <c r="D430" s="2">
        <f>IFERROR(__xludf.DUMMYFUNCTION("""COMPUTED_VALUE"""),45917.66666666667)</f>
        <v>45917.66667</v>
      </c>
      <c r="E430" s="1">
        <f>IFERROR(__xludf.DUMMYFUNCTION("""COMPUTED_VALUE"""),235.73)</f>
        <v>235.73</v>
      </c>
      <c r="G430" s="2">
        <f>IFERROR(__xludf.DUMMYFUNCTION("""COMPUTED_VALUE"""),45917.66666666667)</f>
        <v>45917.66667</v>
      </c>
      <c r="H430" s="1">
        <f>IFERROR(__xludf.DUMMYFUNCTION("""COMPUTED_VALUE"""),228.1)</f>
        <v>228.1</v>
      </c>
      <c r="J430" s="2">
        <f>IFERROR(__xludf.DUMMYFUNCTION("""COMPUTED_VALUE"""),45917.66666666667)</f>
        <v>45917.66667</v>
      </c>
      <c r="K430" s="1">
        <f>IFERROR(__xludf.DUMMYFUNCTION("""COMPUTED_VALUE"""),230.98)</f>
        <v>230.98</v>
      </c>
      <c r="M430" s="2">
        <f>IFERROR(__xludf.DUMMYFUNCTION("""COMPUTED_VALUE"""),45917.66666666667)</f>
        <v>45917.66667</v>
      </c>
      <c r="N430" s="1">
        <f>IFERROR(__xludf.DUMMYFUNCTION("""COMPUTED_VALUE"""),1.89017983E8)</f>
        <v>189017983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IFERROR(__xludf.DUMMYFUNCTION("""COMPUTED_VALUE"""),232.7)</f>
        <v>232.7</v>
      </c>
      <c r="D431" s="2">
        <f>IFERROR(__xludf.DUMMYFUNCTION("""COMPUTED_VALUE"""),45918.66666666667)</f>
        <v>45918.66667</v>
      </c>
      <c r="E431" s="1">
        <f>IFERROR(__xludf.DUMMYFUNCTION("""COMPUTED_VALUE"""),233.79)</f>
        <v>233.79</v>
      </c>
      <c r="G431" s="2">
        <f>IFERROR(__xludf.DUMMYFUNCTION("""COMPUTED_VALUE"""),45918.66666666667)</f>
        <v>45918.66667</v>
      </c>
      <c r="H431" s="1">
        <f>IFERROR(__xludf.DUMMYFUNCTION("""COMPUTED_VALUE"""),230.94)</f>
        <v>230.94</v>
      </c>
      <c r="J431" s="2">
        <f>IFERROR(__xludf.DUMMYFUNCTION("""COMPUTED_VALUE"""),45918.66666666667)</f>
        <v>45918.66667</v>
      </c>
      <c r="K431" s="1">
        <f>IFERROR(__xludf.DUMMYFUNCTION("""COMPUTED_VALUE"""),232.27)</f>
        <v>232.27</v>
      </c>
      <c r="M431" s="2">
        <f>IFERROR(__xludf.DUMMYFUNCTION("""COMPUTED_VALUE"""),45918.66666666667)</f>
        <v>45918.66667</v>
      </c>
      <c r="N431" s="1">
        <f>IFERROR(__xludf.DUMMYFUNCTION("""COMPUTED_VALUE"""),1.70630756E8)</f>
        <v>170630756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IFERROR(__xludf.DUMMYFUNCTION("""COMPUTED_VALUE"""),233.11)</f>
        <v>233.11</v>
      </c>
      <c r="D432" s="2">
        <f>IFERROR(__xludf.DUMMYFUNCTION("""COMPUTED_VALUE"""),45919.66666666667)</f>
        <v>45919.66667</v>
      </c>
      <c r="E432" s="1">
        <f>IFERROR(__xludf.DUMMYFUNCTION("""COMPUTED_VALUE"""),236.0)</f>
        <v>236</v>
      </c>
      <c r="G432" s="2">
        <f>IFERROR(__xludf.DUMMYFUNCTION("""COMPUTED_VALUE"""),45919.66666666667)</f>
        <v>45919.66667</v>
      </c>
      <c r="H432" s="1">
        <f>IFERROR(__xludf.DUMMYFUNCTION("""COMPUTED_VALUE"""),229.85)</f>
        <v>229.85</v>
      </c>
      <c r="J432" s="2">
        <f>IFERROR(__xludf.DUMMYFUNCTION("""COMPUTED_VALUE"""),45919.66666666667)</f>
        <v>45919.66667</v>
      </c>
      <c r="K432" s="1">
        <f>IFERROR(__xludf.DUMMYFUNCTION("""COMPUTED_VALUE"""),235.33)</f>
        <v>235.33</v>
      </c>
      <c r="M432" s="2">
        <f>IFERROR(__xludf.DUMMYFUNCTION("""COMPUTED_VALUE"""),45919.66666666667)</f>
        <v>45919.66667</v>
      </c>
      <c r="N432" s="1">
        <f>IFERROR(__xludf.DUMMYFUNCTION("""COMPUTED_VALUE"""),1.96427166E8)</f>
        <v>196427166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IFERROR(__xludf.DUMMYFUNCTION("""COMPUTED_VALUE"""),233.01)</f>
        <v>233.01</v>
      </c>
      <c r="D433" s="2">
        <f>IFERROR(__xludf.DUMMYFUNCTION("""COMPUTED_VALUE"""),45922.66666666667)</f>
        <v>45922.66667</v>
      </c>
      <c r="E433" s="1">
        <f>IFERROR(__xludf.DUMMYFUNCTION("""COMPUTED_VALUE"""),233.49)</f>
        <v>233.49</v>
      </c>
      <c r="G433" s="2">
        <f>IFERROR(__xludf.DUMMYFUNCTION("""COMPUTED_VALUE"""),45922.66666666667)</f>
        <v>45922.66667</v>
      </c>
      <c r="H433" s="1">
        <f>IFERROR(__xludf.DUMMYFUNCTION("""COMPUTED_VALUE"""),226.37)</f>
        <v>226.37</v>
      </c>
      <c r="J433" s="2">
        <f>IFERROR(__xludf.DUMMYFUNCTION("""COMPUTED_VALUE"""),45922.66666666667)</f>
        <v>45922.66667</v>
      </c>
      <c r="K433" s="1">
        <f>IFERROR(__xludf.DUMMYFUNCTION("""COMPUTED_VALUE"""),230.69)</f>
        <v>230.69</v>
      </c>
      <c r="M433" s="2">
        <f>IFERROR(__xludf.DUMMYFUNCTION("""COMPUTED_VALUE"""),45922.66666666667)</f>
        <v>45922.66667</v>
      </c>
      <c r="N433" s="1">
        <f>IFERROR(__xludf.DUMMYFUNCTION("""COMPUTED_VALUE"""),1.72451986E8)</f>
        <v>172451986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IFERROR(__xludf.DUMMYFUNCTION("""COMPUTED_VALUE"""),231.64)</f>
        <v>231.64</v>
      </c>
      <c r="D434" s="2">
        <f>IFERROR(__xludf.DUMMYFUNCTION("""COMPUTED_VALUE"""),45923.66666666667)</f>
        <v>45923.66667</v>
      </c>
      <c r="E434" s="1">
        <f>IFERROR(__xludf.DUMMYFUNCTION("""COMPUTED_VALUE"""),236.03)</f>
        <v>236.03</v>
      </c>
      <c r="G434" s="2">
        <f>IFERROR(__xludf.DUMMYFUNCTION("""COMPUTED_VALUE"""),45923.66666666667)</f>
        <v>45923.66667</v>
      </c>
      <c r="H434" s="1">
        <f>IFERROR(__xludf.DUMMYFUNCTION("""COMPUTED_VALUE"""),231.5)</f>
        <v>231.5</v>
      </c>
      <c r="J434" s="2">
        <f>IFERROR(__xludf.DUMMYFUNCTION("""COMPUTED_VALUE"""),45923.66666666667)</f>
        <v>45923.66667</v>
      </c>
      <c r="K434" s="1">
        <f>IFERROR(__xludf.DUMMYFUNCTION("""COMPUTED_VALUE"""),232.68)</f>
        <v>232.68</v>
      </c>
      <c r="M434" s="2">
        <f>IFERROR(__xludf.DUMMYFUNCTION("""COMPUTED_VALUE"""),45923.66666666667)</f>
        <v>45923.66667</v>
      </c>
      <c r="N434" s="1">
        <f>IFERROR(__xludf.DUMMYFUNCTION("""COMPUTED_VALUE"""),1.42724324E8)</f>
        <v>142724324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IFERROR(__xludf.DUMMYFUNCTION("""COMPUTED_VALUE"""),233.27)</f>
        <v>233.27</v>
      </c>
      <c r="D435" s="2">
        <f>IFERROR(__xludf.DUMMYFUNCTION("""COMPUTED_VALUE"""),45924.66666666667)</f>
        <v>45924.66667</v>
      </c>
      <c r="E435" s="1">
        <f>IFERROR(__xludf.DUMMYFUNCTION("""COMPUTED_VALUE"""),233.54)</f>
        <v>233.54</v>
      </c>
      <c r="G435" s="2">
        <f>IFERROR(__xludf.DUMMYFUNCTION("""COMPUTED_VALUE"""),45924.66666666667)</f>
        <v>45924.66667</v>
      </c>
      <c r="H435" s="1">
        <f>IFERROR(__xludf.DUMMYFUNCTION("""COMPUTED_VALUE"""),227.21)</f>
        <v>227.21</v>
      </c>
      <c r="J435" s="2">
        <f>IFERROR(__xludf.DUMMYFUNCTION("""COMPUTED_VALUE"""),45924.66666666667)</f>
        <v>45924.66667</v>
      </c>
      <c r="K435" s="1">
        <f>IFERROR(__xludf.DUMMYFUNCTION("""COMPUTED_VALUE"""),227.44)</f>
        <v>227.44</v>
      </c>
      <c r="M435" s="2">
        <f>IFERROR(__xludf.DUMMYFUNCTION("""COMPUTED_VALUE"""),45924.66666666667)</f>
        <v>45924.66667</v>
      </c>
      <c r="N435" s="1">
        <f>IFERROR(__xludf.DUMMYFUNCTION("""COMPUTED_VALUE"""),1.54616249E8)</f>
        <v>154616249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IFERROR(__xludf.DUMMYFUNCTION("""COMPUTED_VALUE"""),224.66)</f>
        <v>224.66</v>
      </c>
      <c r="D436" s="2">
        <f>IFERROR(__xludf.DUMMYFUNCTION("""COMPUTED_VALUE"""),45925.66666666667)</f>
        <v>45925.66667</v>
      </c>
      <c r="E436" s="1">
        <f>IFERROR(__xludf.DUMMYFUNCTION("""COMPUTED_VALUE"""),225.39)</f>
        <v>225.39</v>
      </c>
      <c r="G436" s="2">
        <f>IFERROR(__xludf.DUMMYFUNCTION("""COMPUTED_VALUE"""),45925.66666666667)</f>
        <v>45925.66667</v>
      </c>
      <c r="H436" s="1">
        <f>IFERROR(__xludf.DUMMYFUNCTION("""COMPUTED_VALUE"""),220.88)</f>
        <v>220.88</v>
      </c>
      <c r="J436" s="2">
        <f>IFERROR(__xludf.DUMMYFUNCTION("""COMPUTED_VALUE"""),45925.66666666667)</f>
        <v>45925.66667</v>
      </c>
      <c r="K436" s="1">
        <f>IFERROR(__xludf.DUMMYFUNCTION("""COMPUTED_VALUE"""),222.33)</f>
        <v>222.33</v>
      </c>
      <c r="M436" s="2">
        <f>IFERROR(__xludf.DUMMYFUNCTION("""COMPUTED_VALUE"""),45925.66666666667)</f>
        <v>45925.66667</v>
      </c>
      <c r="N436" s="1">
        <f>IFERROR(__xludf.DUMMYFUNCTION("""COMPUTED_VALUE"""),1.6053323E8)</f>
        <v>160533230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IFERROR(__xludf.DUMMYFUNCTION("""COMPUTED_VALUE"""),223.93)</f>
        <v>223.93</v>
      </c>
      <c r="D437" s="2">
        <f>IFERROR(__xludf.DUMMYFUNCTION("""COMPUTED_VALUE"""),45926.66666666667)</f>
        <v>45926.66667</v>
      </c>
      <c r="E437" s="1">
        <f>IFERROR(__xludf.DUMMYFUNCTION("""COMPUTED_VALUE"""),226.71)</f>
        <v>226.71</v>
      </c>
      <c r="G437" s="2">
        <f>IFERROR(__xludf.DUMMYFUNCTION("""COMPUTED_VALUE"""),45926.66666666667)</f>
        <v>45926.66667</v>
      </c>
      <c r="H437" s="1">
        <f>IFERROR(__xludf.DUMMYFUNCTION("""COMPUTED_VALUE"""),221.71)</f>
        <v>221.71</v>
      </c>
      <c r="J437" s="2">
        <f>IFERROR(__xludf.DUMMYFUNCTION("""COMPUTED_VALUE"""),45926.66666666667)</f>
        <v>45926.66667</v>
      </c>
      <c r="K437" s="1">
        <f>IFERROR(__xludf.DUMMYFUNCTION("""COMPUTED_VALUE"""),222.97)</f>
        <v>222.97</v>
      </c>
      <c r="M437" s="2">
        <f>IFERROR(__xludf.DUMMYFUNCTION("""COMPUTED_VALUE"""),45926.66666666667)</f>
        <v>45926.66667</v>
      </c>
      <c r="N437" s="1">
        <f>IFERROR(__xludf.DUMMYFUNCTION("""COMPUTED_VALUE"""),1.34576995E8)</f>
        <v>134576995</v>
      </c>
    </row>
  </sheetData>
  <drawing r:id="rId1"/>
</worksheet>
</file>