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IFERROR(__xludf.DUMMYFUNCTION("""COMPUTED_VALUE"""),466.07)</f>
        <v>466.07</v>
      </c>
      <c r="D2" s="2">
        <f>IFERROR(__xludf.DUMMYFUNCTION("""COMPUTED_VALUE"""),45293.66666666667)</f>
        <v>45293.66667</v>
      </c>
      <c r="E2" s="1">
        <f>IFERROR(__xludf.DUMMYFUNCTION("""COMPUTED_VALUE"""),473.5)</f>
        <v>473.5</v>
      </c>
      <c r="G2" s="2">
        <f>IFERROR(__xludf.DUMMYFUNCTION("""COMPUTED_VALUE"""),45293.66666666667)</f>
        <v>45293.66667</v>
      </c>
      <c r="H2" s="1">
        <f>IFERROR(__xludf.DUMMYFUNCTION("""COMPUTED_VALUE"""),464.61)</f>
        <v>464.61</v>
      </c>
      <c r="J2" s="2">
        <f>IFERROR(__xludf.DUMMYFUNCTION("""COMPUTED_VALUE"""),45293.66666666667)</f>
        <v>45293.66667</v>
      </c>
      <c r="K2" s="1">
        <f>IFERROR(__xludf.DUMMYFUNCTION("""COMPUTED_VALUE"""),467.65)</f>
        <v>467.65</v>
      </c>
      <c r="M2" s="2">
        <f>IFERROR(__xludf.DUMMYFUNCTION("""COMPUTED_VALUE"""),45293.66666666667)</f>
        <v>45293.66667</v>
      </c>
      <c r="N2" s="1">
        <f>IFERROR(__xludf.DUMMYFUNCTION("""COMPUTED_VALUE"""),1.3183838E7)</f>
        <v>13183838</v>
      </c>
    </row>
    <row r="3">
      <c r="A3" s="2">
        <f>IFERROR(__xludf.DUMMYFUNCTION("""COMPUTED_VALUE"""),45294.66666666667)</f>
        <v>45294.66667</v>
      </c>
      <c r="B3" s="1">
        <f>IFERROR(__xludf.DUMMYFUNCTION("""COMPUTED_VALUE"""),459.36)</f>
        <v>459.36</v>
      </c>
      <c r="D3" s="2">
        <f>IFERROR(__xludf.DUMMYFUNCTION("""COMPUTED_VALUE"""),45294.66666666667)</f>
        <v>45294.66667</v>
      </c>
      <c r="E3" s="1">
        <f>IFERROR(__xludf.DUMMYFUNCTION("""COMPUTED_VALUE"""),459.36)</f>
        <v>459.36</v>
      </c>
      <c r="G3" s="2">
        <f>IFERROR(__xludf.DUMMYFUNCTION("""COMPUTED_VALUE"""),45294.66666666667)</f>
        <v>45294.66667</v>
      </c>
      <c r="H3" s="1">
        <f>IFERROR(__xludf.DUMMYFUNCTION("""COMPUTED_VALUE"""),446.07)</f>
        <v>446.07</v>
      </c>
      <c r="J3" s="2">
        <f>IFERROR(__xludf.DUMMYFUNCTION("""COMPUTED_VALUE"""),45294.66666666667)</f>
        <v>45294.66667</v>
      </c>
      <c r="K3" s="1">
        <f>IFERROR(__xludf.DUMMYFUNCTION("""COMPUTED_VALUE"""),447.12)</f>
        <v>447.12</v>
      </c>
      <c r="M3" s="2">
        <f>IFERROR(__xludf.DUMMYFUNCTION("""COMPUTED_VALUE"""),45294.66666666667)</f>
        <v>45294.66667</v>
      </c>
      <c r="N3" s="1">
        <f>IFERROR(__xludf.DUMMYFUNCTION("""COMPUTED_VALUE"""),1.7875991E7)</f>
        <v>17875991</v>
      </c>
    </row>
    <row r="4">
      <c r="A4" s="2">
        <f>IFERROR(__xludf.DUMMYFUNCTION("""COMPUTED_VALUE"""),45295.66666666667)</f>
        <v>45295.66667</v>
      </c>
      <c r="B4" s="1">
        <f>IFERROR(__xludf.DUMMYFUNCTION("""COMPUTED_VALUE"""),434.27)</f>
        <v>434.27</v>
      </c>
      <c r="D4" s="2">
        <f>IFERROR(__xludf.DUMMYFUNCTION("""COMPUTED_VALUE"""),45295.66666666667)</f>
        <v>45295.66667</v>
      </c>
      <c r="E4" s="1">
        <f>IFERROR(__xludf.DUMMYFUNCTION("""COMPUTED_VALUE"""),449.96)</f>
        <v>449.96</v>
      </c>
      <c r="G4" s="2">
        <f>IFERROR(__xludf.DUMMYFUNCTION("""COMPUTED_VALUE"""),45295.66666666667)</f>
        <v>45295.66667</v>
      </c>
      <c r="H4" s="1">
        <f>IFERROR(__xludf.DUMMYFUNCTION("""COMPUTED_VALUE"""),431.96)</f>
        <v>431.96</v>
      </c>
      <c r="J4" s="2">
        <f>IFERROR(__xludf.DUMMYFUNCTION("""COMPUTED_VALUE"""),45295.66666666667)</f>
        <v>45295.66667</v>
      </c>
      <c r="K4" s="1">
        <f>IFERROR(__xludf.DUMMYFUNCTION("""COMPUTED_VALUE"""),447.34)</f>
        <v>447.34</v>
      </c>
      <c r="M4" s="2">
        <f>IFERROR(__xludf.DUMMYFUNCTION("""COMPUTED_VALUE"""),45295.66666666667)</f>
        <v>45295.66667</v>
      </c>
      <c r="N4" s="1">
        <f>IFERROR(__xludf.DUMMYFUNCTION("""COMPUTED_VALUE"""),1.63959178E8)</f>
        <v>163959178</v>
      </c>
    </row>
    <row r="5">
      <c r="A5" s="2">
        <f>IFERROR(__xludf.DUMMYFUNCTION("""COMPUTED_VALUE"""),45296.66666666667)</f>
        <v>45296.66667</v>
      </c>
      <c r="B5" s="1">
        <f>IFERROR(__xludf.DUMMYFUNCTION("""COMPUTED_VALUE"""),447.33)</f>
        <v>447.33</v>
      </c>
      <c r="D5" s="2">
        <f>IFERROR(__xludf.DUMMYFUNCTION("""COMPUTED_VALUE"""),45296.66666666667)</f>
        <v>45296.66667</v>
      </c>
      <c r="E5" s="1">
        <f>IFERROR(__xludf.DUMMYFUNCTION("""COMPUTED_VALUE"""),454.56)</f>
        <v>454.56</v>
      </c>
      <c r="G5" s="2">
        <f>IFERROR(__xludf.DUMMYFUNCTION("""COMPUTED_VALUE"""),45296.66666666667)</f>
        <v>45296.66667</v>
      </c>
      <c r="H5" s="1">
        <f>IFERROR(__xludf.DUMMYFUNCTION("""COMPUTED_VALUE"""),445.89)</f>
        <v>445.89</v>
      </c>
      <c r="J5" s="2">
        <f>IFERROR(__xludf.DUMMYFUNCTION("""COMPUTED_VALUE"""),45296.66666666667)</f>
        <v>45296.66667</v>
      </c>
      <c r="K5" s="1">
        <f>IFERROR(__xludf.DUMMYFUNCTION("""COMPUTED_VALUE"""),448.85)</f>
        <v>448.85</v>
      </c>
      <c r="M5" s="2">
        <f>IFERROR(__xludf.DUMMYFUNCTION("""COMPUTED_VALUE"""),45296.66666666667)</f>
        <v>45296.66667</v>
      </c>
      <c r="N5" s="1">
        <f>IFERROR(__xludf.DUMMYFUNCTION("""COMPUTED_VALUE"""),7.5620587E7)</f>
        <v>75620587</v>
      </c>
    </row>
    <row r="6">
      <c r="A6" s="2">
        <f>IFERROR(__xludf.DUMMYFUNCTION("""COMPUTED_VALUE"""),45299.66666666667)</f>
        <v>45299.66667</v>
      </c>
      <c r="B6" s="1">
        <f>IFERROR(__xludf.DUMMYFUNCTION("""COMPUTED_VALUE"""),448.7)</f>
        <v>448.7</v>
      </c>
      <c r="D6" s="2">
        <f>IFERROR(__xludf.DUMMYFUNCTION("""COMPUTED_VALUE"""),45299.66666666667)</f>
        <v>45299.66667</v>
      </c>
      <c r="E6" s="1">
        <f>IFERROR(__xludf.DUMMYFUNCTION("""COMPUTED_VALUE"""),454.96)</f>
        <v>454.96</v>
      </c>
      <c r="G6" s="2">
        <f>IFERROR(__xludf.DUMMYFUNCTION("""COMPUTED_VALUE"""),45299.66666666667)</f>
        <v>45299.66667</v>
      </c>
      <c r="H6" s="1">
        <f>IFERROR(__xludf.DUMMYFUNCTION("""COMPUTED_VALUE"""),446.0)</f>
        <v>446</v>
      </c>
      <c r="J6" s="2">
        <f>IFERROR(__xludf.DUMMYFUNCTION("""COMPUTED_VALUE"""),45299.66666666667)</f>
        <v>45299.66667</v>
      </c>
      <c r="K6" s="1">
        <f>IFERROR(__xludf.DUMMYFUNCTION("""COMPUTED_VALUE"""),454.45)</f>
        <v>454.45</v>
      </c>
      <c r="M6" s="2">
        <f>IFERROR(__xludf.DUMMYFUNCTION("""COMPUTED_VALUE"""),45299.66666666667)</f>
        <v>45299.66667</v>
      </c>
      <c r="N6" s="1">
        <f>IFERROR(__xludf.DUMMYFUNCTION("""COMPUTED_VALUE"""),3.954547E7)</f>
        <v>39545470</v>
      </c>
    </row>
    <row r="7">
      <c r="A7" s="2">
        <f>IFERROR(__xludf.DUMMYFUNCTION("""COMPUTED_VALUE"""),45300.66666666667)</f>
        <v>45300.66667</v>
      </c>
      <c r="B7" s="1">
        <f>IFERROR(__xludf.DUMMYFUNCTION("""COMPUTED_VALUE"""),450.49)</f>
        <v>450.49</v>
      </c>
      <c r="D7" s="2">
        <f>IFERROR(__xludf.DUMMYFUNCTION("""COMPUTED_VALUE"""),45300.66666666667)</f>
        <v>45300.66667</v>
      </c>
      <c r="E7" s="1">
        <f>IFERROR(__xludf.DUMMYFUNCTION("""COMPUTED_VALUE"""),452.36)</f>
        <v>452.36</v>
      </c>
      <c r="G7" s="2">
        <f>IFERROR(__xludf.DUMMYFUNCTION("""COMPUTED_VALUE"""),45300.66666666667)</f>
        <v>45300.66667</v>
      </c>
      <c r="H7" s="1">
        <f>IFERROR(__xludf.DUMMYFUNCTION("""COMPUTED_VALUE"""),445.07)</f>
        <v>445.07</v>
      </c>
      <c r="J7" s="2">
        <f>IFERROR(__xludf.DUMMYFUNCTION("""COMPUTED_VALUE"""),45300.66666666667)</f>
        <v>45300.66667</v>
      </c>
      <c r="K7" s="1">
        <f>IFERROR(__xludf.DUMMYFUNCTION("""COMPUTED_VALUE"""),446.31)</f>
        <v>446.31</v>
      </c>
      <c r="M7" s="2">
        <f>IFERROR(__xludf.DUMMYFUNCTION("""COMPUTED_VALUE"""),45300.66666666667)</f>
        <v>45300.66667</v>
      </c>
      <c r="N7" s="1">
        <f>IFERROR(__xludf.DUMMYFUNCTION("""COMPUTED_VALUE"""),4.8993394E7)</f>
        <v>48993394</v>
      </c>
    </row>
    <row r="8">
      <c r="A8" s="2">
        <f>IFERROR(__xludf.DUMMYFUNCTION("""COMPUTED_VALUE"""),45301.66666666667)</f>
        <v>45301.66667</v>
      </c>
      <c r="B8" s="1">
        <f>IFERROR(__xludf.DUMMYFUNCTION("""COMPUTED_VALUE"""),448.52)</f>
        <v>448.52</v>
      </c>
      <c r="D8" s="2">
        <f>IFERROR(__xludf.DUMMYFUNCTION("""COMPUTED_VALUE"""),45301.66666666667)</f>
        <v>45301.66667</v>
      </c>
      <c r="E8" s="1">
        <f>IFERROR(__xludf.DUMMYFUNCTION("""COMPUTED_VALUE"""),448.52)</f>
        <v>448.52</v>
      </c>
      <c r="G8" s="2">
        <f>IFERROR(__xludf.DUMMYFUNCTION("""COMPUTED_VALUE"""),45301.66666666667)</f>
        <v>45301.66667</v>
      </c>
      <c r="H8" s="1">
        <f>IFERROR(__xludf.DUMMYFUNCTION("""COMPUTED_VALUE"""),443.11)</f>
        <v>443.11</v>
      </c>
      <c r="J8" s="2">
        <f>IFERROR(__xludf.DUMMYFUNCTION("""COMPUTED_VALUE"""),45301.66666666667)</f>
        <v>45301.66667</v>
      </c>
      <c r="K8" s="1">
        <f>IFERROR(__xludf.DUMMYFUNCTION("""COMPUTED_VALUE"""),447.03)</f>
        <v>447.03</v>
      </c>
      <c r="M8" s="2">
        <f>IFERROR(__xludf.DUMMYFUNCTION("""COMPUTED_VALUE"""),45301.66666666667)</f>
        <v>45301.66667</v>
      </c>
      <c r="N8" s="1">
        <f>IFERROR(__xludf.DUMMYFUNCTION("""COMPUTED_VALUE"""),3.2735041E7)</f>
        <v>32735041</v>
      </c>
    </row>
    <row r="9">
      <c r="A9" s="2">
        <f>IFERROR(__xludf.DUMMYFUNCTION("""COMPUTED_VALUE"""),45302.66666666667)</f>
        <v>45302.66667</v>
      </c>
      <c r="B9" s="1">
        <f>IFERROR(__xludf.DUMMYFUNCTION("""COMPUTED_VALUE"""),447.17)</f>
        <v>447.17</v>
      </c>
      <c r="D9" s="2">
        <f>IFERROR(__xludf.DUMMYFUNCTION("""COMPUTED_VALUE"""),45302.66666666667)</f>
        <v>45302.66667</v>
      </c>
      <c r="E9" s="1">
        <f>IFERROR(__xludf.DUMMYFUNCTION("""COMPUTED_VALUE"""),449.55)</f>
        <v>449.55</v>
      </c>
      <c r="G9" s="2">
        <f>IFERROR(__xludf.DUMMYFUNCTION("""COMPUTED_VALUE"""),45302.66666666667)</f>
        <v>45302.66667</v>
      </c>
      <c r="H9" s="1">
        <f>IFERROR(__xludf.DUMMYFUNCTION("""COMPUTED_VALUE"""),443.08)</f>
        <v>443.08</v>
      </c>
      <c r="J9" s="2">
        <f>IFERROR(__xludf.DUMMYFUNCTION("""COMPUTED_VALUE"""),45302.66666666667)</f>
        <v>45302.66667</v>
      </c>
      <c r="K9" s="1">
        <f>IFERROR(__xludf.DUMMYFUNCTION("""COMPUTED_VALUE"""),449.15)</f>
        <v>449.15</v>
      </c>
      <c r="M9" s="2">
        <f>IFERROR(__xludf.DUMMYFUNCTION("""COMPUTED_VALUE"""),45302.66666666667)</f>
        <v>45302.66667</v>
      </c>
      <c r="N9" s="1">
        <f>IFERROR(__xludf.DUMMYFUNCTION("""COMPUTED_VALUE"""),2.558972E7)</f>
        <v>25589720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IFERROR(__xludf.DUMMYFUNCTION("""COMPUTED_VALUE"""),451.58)</f>
        <v>451.58</v>
      </c>
      <c r="D10" s="2">
        <f>IFERROR(__xludf.DUMMYFUNCTION("""COMPUTED_VALUE"""),45303.66666666667)</f>
        <v>45303.66667</v>
      </c>
      <c r="E10" s="1">
        <f>IFERROR(__xludf.DUMMYFUNCTION("""COMPUTED_VALUE"""),451.89)</f>
        <v>451.89</v>
      </c>
      <c r="G10" s="2">
        <f>IFERROR(__xludf.DUMMYFUNCTION("""COMPUTED_VALUE"""),45303.66666666667)</f>
        <v>45303.66667</v>
      </c>
      <c r="H10" s="1">
        <f>IFERROR(__xludf.DUMMYFUNCTION("""COMPUTED_VALUE"""),439.27)</f>
        <v>439.27</v>
      </c>
      <c r="J10" s="2">
        <f>IFERROR(__xludf.DUMMYFUNCTION("""COMPUTED_VALUE"""),45303.66666666667)</f>
        <v>45303.66667</v>
      </c>
      <c r="K10" s="1">
        <f>IFERROR(__xludf.DUMMYFUNCTION("""COMPUTED_VALUE"""),439.84)</f>
        <v>439.84</v>
      </c>
      <c r="M10" s="2">
        <f>IFERROR(__xludf.DUMMYFUNCTION("""COMPUTED_VALUE"""),45303.66666666667)</f>
        <v>45303.66667</v>
      </c>
      <c r="N10" s="1">
        <f>IFERROR(__xludf.DUMMYFUNCTION("""COMPUTED_VALUE"""),3.0488355E7)</f>
        <v>30488355</v>
      </c>
    </row>
    <row r="11">
      <c r="A11" s="2">
        <f>IFERROR(__xludf.DUMMYFUNCTION("""COMPUTED_VALUE"""),45307.66666666667)</f>
        <v>45307.66667</v>
      </c>
      <c r="B11" s="1">
        <f>IFERROR(__xludf.DUMMYFUNCTION("""COMPUTED_VALUE"""),436.46)</f>
        <v>436.46</v>
      </c>
      <c r="D11" s="2">
        <f>IFERROR(__xludf.DUMMYFUNCTION("""COMPUTED_VALUE"""),45307.66666666667)</f>
        <v>45307.66667</v>
      </c>
      <c r="E11" s="1">
        <f>IFERROR(__xludf.DUMMYFUNCTION("""COMPUTED_VALUE"""),441.06)</f>
        <v>441.06</v>
      </c>
      <c r="G11" s="2">
        <f>IFERROR(__xludf.DUMMYFUNCTION("""COMPUTED_VALUE"""),45307.66666666667)</f>
        <v>45307.66667</v>
      </c>
      <c r="H11" s="1">
        <f>IFERROR(__xludf.DUMMYFUNCTION("""COMPUTED_VALUE"""),433.24)</f>
        <v>433.24</v>
      </c>
      <c r="J11" s="2">
        <f>IFERROR(__xludf.DUMMYFUNCTION("""COMPUTED_VALUE"""),45307.66666666667)</f>
        <v>45307.66667</v>
      </c>
      <c r="K11" s="1">
        <f>IFERROR(__xludf.DUMMYFUNCTION("""COMPUTED_VALUE"""),441.06)</f>
        <v>441.06</v>
      </c>
      <c r="M11" s="2">
        <f>IFERROR(__xludf.DUMMYFUNCTION("""COMPUTED_VALUE"""),45307.66666666667)</f>
        <v>45307.66667</v>
      </c>
      <c r="N11" s="1">
        <f>IFERROR(__xludf.DUMMYFUNCTION("""COMPUTED_VALUE"""),2.5643727E7)</f>
        <v>25643727</v>
      </c>
    </row>
    <row r="12">
      <c r="A12" s="2">
        <f>IFERROR(__xludf.DUMMYFUNCTION("""COMPUTED_VALUE"""),45308.66666666667)</f>
        <v>45308.66667</v>
      </c>
      <c r="B12" s="1">
        <f>IFERROR(__xludf.DUMMYFUNCTION("""COMPUTED_VALUE"""),435.92)</f>
        <v>435.92</v>
      </c>
      <c r="D12" s="2">
        <f>IFERROR(__xludf.DUMMYFUNCTION("""COMPUTED_VALUE"""),45308.66666666667)</f>
        <v>45308.66667</v>
      </c>
      <c r="E12" s="1">
        <f>IFERROR(__xludf.DUMMYFUNCTION("""COMPUTED_VALUE"""),435.95)</f>
        <v>435.95</v>
      </c>
      <c r="G12" s="2">
        <f>IFERROR(__xludf.DUMMYFUNCTION("""COMPUTED_VALUE"""),45308.66666666667)</f>
        <v>45308.66667</v>
      </c>
      <c r="H12" s="1">
        <f>IFERROR(__xludf.DUMMYFUNCTION("""COMPUTED_VALUE"""),430.32)</f>
        <v>430.32</v>
      </c>
      <c r="J12" s="2">
        <f>IFERROR(__xludf.DUMMYFUNCTION("""COMPUTED_VALUE"""),45308.66666666667)</f>
        <v>45308.66667</v>
      </c>
      <c r="K12" s="1">
        <f>IFERROR(__xludf.DUMMYFUNCTION("""COMPUTED_VALUE"""),433.36)</f>
        <v>433.36</v>
      </c>
      <c r="M12" s="2">
        <f>IFERROR(__xludf.DUMMYFUNCTION("""COMPUTED_VALUE"""),45308.66666666667)</f>
        <v>45308.66667</v>
      </c>
      <c r="N12" s="1">
        <f>IFERROR(__xludf.DUMMYFUNCTION("""COMPUTED_VALUE"""),2.4128132E7)</f>
        <v>24128132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IFERROR(__xludf.DUMMYFUNCTION("""COMPUTED_VALUE"""),434.12)</f>
        <v>434.12</v>
      </c>
      <c r="D13" s="2">
        <f>IFERROR(__xludf.DUMMYFUNCTION("""COMPUTED_VALUE"""),45309.66666666667)</f>
        <v>45309.66667</v>
      </c>
      <c r="E13" s="1">
        <f>IFERROR(__xludf.DUMMYFUNCTION("""COMPUTED_VALUE"""),436.86)</f>
        <v>436.86</v>
      </c>
      <c r="G13" s="2">
        <f>IFERROR(__xludf.DUMMYFUNCTION("""COMPUTED_VALUE"""),45309.66666666667)</f>
        <v>45309.66667</v>
      </c>
      <c r="H13" s="1">
        <f>IFERROR(__xludf.DUMMYFUNCTION("""COMPUTED_VALUE"""),429.46)</f>
        <v>429.46</v>
      </c>
      <c r="J13" s="2">
        <f>IFERROR(__xludf.DUMMYFUNCTION("""COMPUTED_VALUE"""),45309.66666666667)</f>
        <v>45309.66667</v>
      </c>
      <c r="K13" s="1">
        <f>IFERROR(__xludf.DUMMYFUNCTION("""COMPUTED_VALUE"""),435.4)</f>
        <v>435.4</v>
      </c>
      <c r="M13" s="2">
        <f>IFERROR(__xludf.DUMMYFUNCTION("""COMPUTED_VALUE"""),45309.66666666667)</f>
        <v>45309.66667</v>
      </c>
      <c r="N13" s="1">
        <f>IFERROR(__xludf.DUMMYFUNCTION("""COMPUTED_VALUE"""),2.2201934E7)</f>
        <v>22201934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IFERROR(__xludf.DUMMYFUNCTION("""COMPUTED_VALUE"""),434.42)</f>
        <v>434.42</v>
      </c>
      <c r="D14" s="2">
        <f>IFERROR(__xludf.DUMMYFUNCTION("""COMPUTED_VALUE"""),45310.66666666667)</f>
        <v>45310.66667</v>
      </c>
      <c r="E14" s="1">
        <f>IFERROR(__xludf.DUMMYFUNCTION("""COMPUTED_VALUE"""),438.07)</f>
        <v>438.07</v>
      </c>
      <c r="G14" s="2">
        <f>IFERROR(__xludf.DUMMYFUNCTION("""COMPUTED_VALUE"""),45310.66666666667)</f>
        <v>45310.66667</v>
      </c>
      <c r="H14" s="1">
        <f>IFERROR(__xludf.DUMMYFUNCTION("""COMPUTED_VALUE"""),432.19)</f>
        <v>432.19</v>
      </c>
      <c r="J14" s="2">
        <f>IFERROR(__xludf.DUMMYFUNCTION("""COMPUTED_VALUE"""),45310.66666666667)</f>
        <v>45310.66667</v>
      </c>
      <c r="K14" s="1">
        <f>IFERROR(__xludf.DUMMYFUNCTION("""COMPUTED_VALUE"""),436.72)</f>
        <v>436.72</v>
      </c>
      <c r="M14" s="2">
        <f>IFERROR(__xludf.DUMMYFUNCTION("""COMPUTED_VALUE"""),45310.66666666667)</f>
        <v>45310.66667</v>
      </c>
      <c r="N14" s="1">
        <f>IFERROR(__xludf.DUMMYFUNCTION("""COMPUTED_VALUE"""),2.1506035E7)</f>
        <v>21506035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IFERROR(__xludf.DUMMYFUNCTION("""COMPUTED_VALUE"""),438.4)</f>
        <v>438.4</v>
      </c>
      <c r="D15" s="2">
        <f>IFERROR(__xludf.DUMMYFUNCTION("""COMPUTED_VALUE"""),45313.66666666667)</f>
        <v>45313.66667</v>
      </c>
      <c r="E15" s="1">
        <f>IFERROR(__xludf.DUMMYFUNCTION("""COMPUTED_VALUE"""),443.86)</f>
        <v>443.86</v>
      </c>
      <c r="G15" s="2">
        <f>IFERROR(__xludf.DUMMYFUNCTION("""COMPUTED_VALUE"""),45313.66666666667)</f>
        <v>45313.66667</v>
      </c>
      <c r="H15" s="1">
        <f>IFERROR(__xludf.DUMMYFUNCTION("""COMPUTED_VALUE"""),438.28)</f>
        <v>438.28</v>
      </c>
      <c r="J15" s="2">
        <f>IFERROR(__xludf.DUMMYFUNCTION("""COMPUTED_VALUE"""),45313.66666666667)</f>
        <v>45313.66667</v>
      </c>
      <c r="K15" s="1">
        <f>IFERROR(__xludf.DUMMYFUNCTION("""COMPUTED_VALUE"""),441.68)</f>
        <v>441.68</v>
      </c>
      <c r="M15" s="2">
        <f>IFERROR(__xludf.DUMMYFUNCTION("""COMPUTED_VALUE"""),45313.66666666667)</f>
        <v>45313.66667</v>
      </c>
      <c r="N15" s="1">
        <f>IFERROR(__xludf.DUMMYFUNCTION("""COMPUTED_VALUE"""),2.6546738E7)</f>
        <v>26546738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IFERROR(__xludf.DUMMYFUNCTION("""COMPUTED_VALUE"""),448.09)</f>
        <v>448.09</v>
      </c>
      <c r="D16" s="2">
        <f>IFERROR(__xludf.DUMMYFUNCTION("""COMPUTED_VALUE"""),45314.66666666667)</f>
        <v>45314.66667</v>
      </c>
      <c r="E16" s="1">
        <f>IFERROR(__xludf.DUMMYFUNCTION("""COMPUTED_VALUE"""),449.16)</f>
        <v>449.16</v>
      </c>
      <c r="G16" s="2">
        <f>IFERROR(__xludf.DUMMYFUNCTION("""COMPUTED_VALUE"""),45314.66666666667)</f>
        <v>45314.66667</v>
      </c>
      <c r="H16" s="1">
        <f>IFERROR(__xludf.DUMMYFUNCTION("""COMPUTED_VALUE"""),441.18)</f>
        <v>441.18</v>
      </c>
      <c r="J16" s="2">
        <f>IFERROR(__xludf.DUMMYFUNCTION("""COMPUTED_VALUE"""),45314.66666666667)</f>
        <v>45314.66667</v>
      </c>
      <c r="K16" s="1">
        <f>IFERROR(__xludf.DUMMYFUNCTION("""COMPUTED_VALUE"""),443.42)</f>
        <v>443.42</v>
      </c>
      <c r="M16" s="2">
        <f>IFERROR(__xludf.DUMMYFUNCTION("""COMPUTED_VALUE"""),45314.66666666667)</f>
        <v>45314.66667</v>
      </c>
      <c r="N16" s="1">
        <f>IFERROR(__xludf.DUMMYFUNCTION("""COMPUTED_VALUE"""),2.1796459E7)</f>
        <v>21796459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IFERROR(__xludf.DUMMYFUNCTION("""COMPUTED_VALUE"""),444.19)</f>
        <v>444.19</v>
      </c>
      <c r="D17" s="2">
        <f>IFERROR(__xludf.DUMMYFUNCTION("""COMPUTED_VALUE"""),45315.66666666667)</f>
        <v>45315.66667</v>
      </c>
      <c r="E17" s="1">
        <f>IFERROR(__xludf.DUMMYFUNCTION("""COMPUTED_VALUE"""),446.25)</f>
        <v>446.25</v>
      </c>
      <c r="G17" s="2">
        <f>IFERROR(__xludf.DUMMYFUNCTION("""COMPUTED_VALUE"""),45315.66666666667)</f>
        <v>45315.66667</v>
      </c>
      <c r="H17" s="1">
        <f>IFERROR(__xludf.DUMMYFUNCTION("""COMPUTED_VALUE"""),439.95)</f>
        <v>439.95</v>
      </c>
      <c r="J17" s="2">
        <f>IFERROR(__xludf.DUMMYFUNCTION("""COMPUTED_VALUE"""),45315.66666666667)</f>
        <v>45315.66667</v>
      </c>
      <c r="K17" s="1">
        <f>IFERROR(__xludf.DUMMYFUNCTION("""COMPUTED_VALUE"""),441.33)</f>
        <v>441.33</v>
      </c>
      <c r="M17" s="2">
        <f>IFERROR(__xludf.DUMMYFUNCTION("""COMPUTED_VALUE"""),45315.66666666667)</f>
        <v>45315.66667</v>
      </c>
      <c r="N17" s="1">
        <f>IFERROR(__xludf.DUMMYFUNCTION("""COMPUTED_VALUE"""),2.32339E7)</f>
        <v>23233900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IFERROR(__xludf.DUMMYFUNCTION("""COMPUTED_VALUE"""),442.78)</f>
        <v>442.78</v>
      </c>
      <c r="D18" s="2">
        <f>IFERROR(__xludf.DUMMYFUNCTION("""COMPUTED_VALUE"""),45316.66666666667)</f>
        <v>45316.66667</v>
      </c>
      <c r="E18" s="1">
        <f>IFERROR(__xludf.DUMMYFUNCTION("""COMPUTED_VALUE"""),446.97)</f>
        <v>446.97</v>
      </c>
      <c r="G18" s="2">
        <f>IFERROR(__xludf.DUMMYFUNCTION("""COMPUTED_VALUE"""),45316.66666666667)</f>
        <v>45316.66667</v>
      </c>
      <c r="H18" s="1">
        <f>IFERROR(__xludf.DUMMYFUNCTION("""COMPUTED_VALUE"""),441.15)</f>
        <v>441.15</v>
      </c>
      <c r="J18" s="2">
        <f>IFERROR(__xludf.DUMMYFUNCTION("""COMPUTED_VALUE"""),45316.66666666667)</f>
        <v>45316.66667</v>
      </c>
      <c r="K18" s="1">
        <f>IFERROR(__xludf.DUMMYFUNCTION("""COMPUTED_VALUE"""),446.79)</f>
        <v>446.79</v>
      </c>
      <c r="M18" s="2">
        <f>IFERROR(__xludf.DUMMYFUNCTION("""COMPUTED_VALUE"""),45316.66666666667)</f>
        <v>45316.66667</v>
      </c>
      <c r="N18" s="1">
        <f>IFERROR(__xludf.DUMMYFUNCTION("""COMPUTED_VALUE"""),2.6731147E7)</f>
        <v>26731147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IFERROR(__xludf.DUMMYFUNCTION("""COMPUTED_VALUE"""),452.39)</f>
        <v>452.39</v>
      </c>
      <c r="D19" s="2">
        <f>IFERROR(__xludf.DUMMYFUNCTION("""COMPUTED_VALUE"""),45317.66666666667)</f>
        <v>45317.66667</v>
      </c>
      <c r="E19" s="1">
        <f>IFERROR(__xludf.DUMMYFUNCTION("""COMPUTED_VALUE"""),457.85)</f>
        <v>457.85</v>
      </c>
      <c r="G19" s="2">
        <f>IFERROR(__xludf.DUMMYFUNCTION("""COMPUTED_VALUE"""),45317.66666666667)</f>
        <v>45317.66667</v>
      </c>
      <c r="H19" s="1">
        <f>IFERROR(__xludf.DUMMYFUNCTION("""COMPUTED_VALUE"""),450.76)</f>
        <v>450.76</v>
      </c>
      <c r="J19" s="2">
        <f>IFERROR(__xludf.DUMMYFUNCTION("""COMPUTED_VALUE"""),45317.66666666667)</f>
        <v>45317.66667</v>
      </c>
      <c r="K19" s="1">
        <f>IFERROR(__xludf.DUMMYFUNCTION("""COMPUTED_VALUE"""),454.01)</f>
        <v>454.01</v>
      </c>
      <c r="M19" s="2">
        <f>IFERROR(__xludf.DUMMYFUNCTION("""COMPUTED_VALUE"""),45317.66666666667)</f>
        <v>45317.66667</v>
      </c>
      <c r="N19" s="1">
        <f>IFERROR(__xludf.DUMMYFUNCTION("""COMPUTED_VALUE"""),2.2276568E7)</f>
        <v>22276568</v>
      </c>
    </row>
    <row r="20">
      <c r="A20" s="2">
        <f>IFERROR(__xludf.DUMMYFUNCTION("""COMPUTED_VALUE"""),45320.66666666667)</f>
        <v>45320.66667</v>
      </c>
      <c r="B20" s="1">
        <f>IFERROR(__xludf.DUMMYFUNCTION("""COMPUTED_VALUE"""),452.85)</f>
        <v>452.85</v>
      </c>
      <c r="D20" s="2">
        <f>IFERROR(__xludf.DUMMYFUNCTION("""COMPUTED_VALUE"""),45320.66666666667)</f>
        <v>45320.66667</v>
      </c>
      <c r="E20" s="1">
        <f>IFERROR(__xludf.DUMMYFUNCTION("""COMPUTED_VALUE"""),458.85)</f>
        <v>458.85</v>
      </c>
      <c r="G20" s="2">
        <f>IFERROR(__xludf.DUMMYFUNCTION("""COMPUTED_VALUE"""),45320.66666666667)</f>
        <v>45320.66667</v>
      </c>
      <c r="H20" s="1">
        <f>IFERROR(__xludf.DUMMYFUNCTION("""COMPUTED_VALUE"""),451.53)</f>
        <v>451.53</v>
      </c>
      <c r="J20" s="2">
        <f>IFERROR(__xludf.DUMMYFUNCTION("""COMPUTED_VALUE"""),45320.66666666667)</f>
        <v>45320.66667</v>
      </c>
      <c r="K20" s="1">
        <f>IFERROR(__xludf.DUMMYFUNCTION("""COMPUTED_VALUE"""),458.51)</f>
        <v>458.51</v>
      </c>
      <c r="M20" s="2">
        <f>IFERROR(__xludf.DUMMYFUNCTION("""COMPUTED_VALUE"""),45320.66666666667)</f>
        <v>45320.66667</v>
      </c>
      <c r="N20" s="1">
        <f>IFERROR(__xludf.DUMMYFUNCTION("""COMPUTED_VALUE"""),2.8047786E7)</f>
        <v>28047786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IFERROR(__xludf.DUMMYFUNCTION("""COMPUTED_VALUE"""),458.7)</f>
        <v>458.7</v>
      </c>
      <c r="D21" s="2">
        <f>IFERROR(__xludf.DUMMYFUNCTION("""COMPUTED_VALUE"""),45321.66666666667)</f>
        <v>45321.66667</v>
      </c>
      <c r="E21" s="1">
        <f>IFERROR(__xludf.DUMMYFUNCTION("""COMPUTED_VALUE"""),459.56)</f>
        <v>459.56</v>
      </c>
      <c r="G21" s="2">
        <f>IFERROR(__xludf.DUMMYFUNCTION("""COMPUTED_VALUE"""),45321.66666666667)</f>
        <v>45321.66667</v>
      </c>
      <c r="H21" s="1">
        <f>IFERROR(__xludf.DUMMYFUNCTION("""COMPUTED_VALUE"""),455.73)</f>
        <v>455.73</v>
      </c>
      <c r="J21" s="2">
        <f>IFERROR(__xludf.DUMMYFUNCTION("""COMPUTED_VALUE"""),45321.66666666667)</f>
        <v>45321.66667</v>
      </c>
      <c r="K21" s="1">
        <f>IFERROR(__xludf.DUMMYFUNCTION("""COMPUTED_VALUE"""),456.57)</f>
        <v>456.57</v>
      </c>
      <c r="M21" s="2">
        <f>IFERROR(__xludf.DUMMYFUNCTION("""COMPUTED_VALUE"""),45321.66666666667)</f>
        <v>45321.66667</v>
      </c>
      <c r="N21" s="1">
        <f>IFERROR(__xludf.DUMMYFUNCTION("""COMPUTED_VALUE"""),2.3998931E7)</f>
        <v>23998931</v>
      </c>
    </row>
    <row r="22">
      <c r="A22" s="2">
        <f>IFERROR(__xludf.DUMMYFUNCTION("""COMPUTED_VALUE"""),45322.66666666667)</f>
        <v>45322.66667</v>
      </c>
      <c r="B22" s="1">
        <f>IFERROR(__xludf.DUMMYFUNCTION("""COMPUTED_VALUE"""),456.99)</f>
        <v>456.99</v>
      </c>
      <c r="D22" s="2">
        <f>IFERROR(__xludf.DUMMYFUNCTION("""COMPUTED_VALUE"""),45322.66666666667)</f>
        <v>45322.66667</v>
      </c>
      <c r="E22" s="1">
        <f>IFERROR(__xludf.DUMMYFUNCTION("""COMPUTED_VALUE"""),460.31)</f>
        <v>460.31</v>
      </c>
      <c r="G22" s="2">
        <f>IFERROR(__xludf.DUMMYFUNCTION("""COMPUTED_VALUE"""),45322.66666666667)</f>
        <v>45322.66667</v>
      </c>
      <c r="H22" s="1">
        <f>IFERROR(__xludf.DUMMYFUNCTION("""COMPUTED_VALUE"""),442.01)</f>
        <v>442.01</v>
      </c>
      <c r="J22" s="2">
        <f>IFERROR(__xludf.DUMMYFUNCTION("""COMPUTED_VALUE"""),45322.66666666667)</f>
        <v>45322.66667</v>
      </c>
      <c r="K22" s="1">
        <f>IFERROR(__xludf.DUMMYFUNCTION("""COMPUTED_VALUE"""),442.64)</f>
        <v>442.64</v>
      </c>
      <c r="M22" s="2">
        <f>IFERROR(__xludf.DUMMYFUNCTION("""COMPUTED_VALUE"""),45322.66666666667)</f>
        <v>45322.66667</v>
      </c>
      <c r="N22" s="1">
        <f>IFERROR(__xludf.DUMMYFUNCTION("""COMPUTED_VALUE"""),2.4313038E7)</f>
        <v>24313038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IFERROR(__xludf.DUMMYFUNCTION("""COMPUTED_VALUE"""),445.4)</f>
        <v>445.4</v>
      </c>
      <c r="D23" s="2">
        <f>IFERROR(__xludf.DUMMYFUNCTION("""COMPUTED_VALUE"""),45323.66666666667)</f>
        <v>45323.66667</v>
      </c>
      <c r="E23" s="1">
        <f>IFERROR(__xludf.DUMMYFUNCTION("""COMPUTED_VALUE"""),453.38)</f>
        <v>453.38</v>
      </c>
      <c r="G23" s="2">
        <f>IFERROR(__xludf.DUMMYFUNCTION("""COMPUTED_VALUE"""),45323.66666666667)</f>
        <v>45323.66667</v>
      </c>
      <c r="H23" s="1">
        <f>IFERROR(__xludf.DUMMYFUNCTION("""COMPUTED_VALUE"""),441.97)</f>
        <v>441.97</v>
      </c>
      <c r="J23" s="2">
        <f>IFERROR(__xludf.DUMMYFUNCTION("""COMPUTED_VALUE"""),45323.66666666667)</f>
        <v>45323.66667</v>
      </c>
      <c r="K23" s="1">
        <f>IFERROR(__xludf.DUMMYFUNCTION("""COMPUTED_VALUE"""),453.0)</f>
        <v>453</v>
      </c>
      <c r="M23" s="2">
        <f>IFERROR(__xludf.DUMMYFUNCTION("""COMPUTED_VALUE"""),45323.66666666667)</f>
        <v>45323.66667</v>
      </c>
      <c r="N23" s="1">
        <f>IFERROR(__xludf.DUMMYFUNCTION("""COMPUTED_VALUE"""),2.0513743E7)</f>
        <v>20513743</v>
      </c>
    </row>
    <row r="24">
      <c r="A24" s="2">
        <f>IFERROR(__xludf.DUMMYFUNCTION("""COMPUTED_VALUE"""),45324.66666666667)</f>
        <v>45324.66667</v>
      </c>
      <c r="B24" s="1">
        <f>IFERROR(__xludf.DUMMYFUNCTION("""COMPUTED_VALUE"""),449.77)</f>
        <v>449.77</v>
      </c>
      <c r="D24" s="2">
        <f>IFERROR(__xludf.DUMMYFUNCTION("""COMPUTED_VALUE"""),45324.66666666667)</f>
        <v>45324.66667</v>
      </c>
      <c r="E24" s="1">
        <f>IFERROR(__xludf.DUMMYFUNCTION("""COMPUTED_VALUE"""),455.4)</f>
        <v>455.4</v>
      </c>
      <c r="G24" s="2">
        <f>IFERROR(__xludf.DUMMYFUNCTION("""COMPUTED_VALUE"""),45324.66666666667)</f>
        <v>45324.66667</v>
      </c>
      <c r="H24" s="1">
        <f>IFERROR(__xludf.DUMMYFUNCTION("""COMPUTED_VALUE"""),447.12)</f>
        <v>447.12</v>
      </c>
      <c r="J24" s="2">
        <f>IFERROR(__xludf.DUMMYFUNCTION("""COMPUTED_VALUE"""),45324.66666666667)</f>
        <v>45324.66667</v>
      </c>
      <c r="K24" s="1">
        <f>IFERROR(__xludf.DUMMYFUNCTION("""COMPUTED_VALUE"""),452.04)</f>
        <v>452.04</v>
      </c>
      <c r="M24" s="2">
        <f>IFERROR(__xludf.DUMMYFUNCTION("""COMPUTED_VALUE"""),45324.66666666667)</f>
        <v>45324.66667</v>
      </c>
      <c r="N24" s="1">
        <f>IFERROR(__xludf.DUMMYFUNCTION("""COMPUTED_VALUE"""),1.7615482E7)</f>
        <v>17615482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IFERROR(__xludf.DUMMYFUNCTION("""COMPUTED_VALUE"""),450.31)</f>
        <v>450.31</v>
      </c>
      <c r="D25" s="2">
        <f>IFERROR(__xludf.DUMMYFUNCTION("""COMPUTED_VALUE"""),45327.66666666667)</f>
        <v>45327.66667</v>
      </c>
      <c r="E25" s="1">
        <f>IFERROR(__xludf.DUMMYFUNCTION("""COMPUTED_VALUE"""),450.31)</f>
        <v>450.31</v>
      </c>
      <c r="G25" s="2">
        <f>IFERROR(__xludf.DUMMYFUNCTION("""COMPUTED_VALUE"""),45327.66666666667)</f>
        <v>45327.66667</v>
      </c>
      <c r="H25" s="1">
        <f>IFERROR(__xludf.DUMMYFUNCTION("""COMPUTED_VALUE"""),444.24)</f>
        <v>444.24</v>
      </c>
      <c r="J25" s="2">
        <f>IFERROR(__xludf.DUMMYFUNCTION("""COMPUTED_VALUE"""),45327.66666666667)</f>
        <v>45327.66667</v>
      </c>
      <c r="K25" s="1">
        <f>IFERROR(__xludf.DUMMYFUNCTION("""COMPUTED_VALUE"""),445.72)</f>
        <v>445.72</v>
      </c>
      <c r="M25" s="2">
        <f>IFERROR(__xludf.DUMMYFUNCTION("""COMPUTED_VALUE"""),45327.66666666667)</f>
        <v>45327.66667</v>
      </c>
      <c r="N25" s="1">
        <f>IFERROR(__xludf.DUMMYFUNCTION("""COMPUTED_VALUE"""),1.8537721E7)</f>
        <v>18537721</v>
      </c>
    </row>
    <row r="26">
      <c r="A26" s="2">
        <f>IFERROR(__xludf.DUMMYFUNCTION("""COMPUTED_VALUE"""),45328.66666666667)</f>
        <v>45328.66667</v>
      </c>
      <c r="B26" s="1">
        <f>IFERROR(__xludf.DUMMYFUNCTION("""COMPUTED_VALUE"""),443.91)</f>
        <v>443.91</v>
      </c>
      <c r="D26" s="2">
        <f>IFERROR(__xludf.DUMMYFUNCTION("""COMPUTED_VALUE"""),45328.66666666667)</f>
        <v>45328.66667</v>
      </c>
      <c r="E26" s="1">
        <f>IFERROR(__xludf.DUMMYFUNCTION("""COMPUTED_VALUE"""),454.73)</f>
        <v>454.73</v>
      </c>
      <c r="G26" s="2">
        <f>IFERROR(__xludf.DUMMYFUNCTION("""COMPUTED_VALUE"""),45328.66666666667)</f>
        <v>45328.66667</v>
      </c>
      <c r="H26" s="1">
        <f>IFERROR(__xludf.DUMMYFUNCTION("""COMPUTED_VALUE"""),442.07)</f>
        <v>442.07</v>
      </c>
      <c r="J26" s="2">
        <f>IFERROR(__xludf.DUMMYFUNCTION("""COMPUTED_VALUE"""),45328.66666666667)</f>
        <v>45328.66667</v>
      </c>
      <c r="K26" s="1">
        <f>IFERROR(__xludf.DUMMYFUNCTION("""COMPUTED_VALUE"""),453.66)</f>
        <v>453.66</v>
      </c>
      <c r="M26" s="2">
        <f>IFERROR(__xludf.DUMMYFUNCTION("""COMPUTED_VALUE"""),45328.66666666667)</f>
        <v>45328.66667</v>
      </c>
      <c r="N26" s="1">
        <f>IFERROR(__xludf.DUMMYFUNCTION("""COMPUTED_VALUE"""),1.9981155E7)</f>
        <v>19981155</v>
      </c>
    </row>
    <row r="27">
      <c r="A27" s="2">
        <f>IFERROR(__xludf.DUMMYFUNCTION("""COMPUTED_VALUE"""),45329.66666666667)</f>
        <v>45329.66667</v>
      </c>
      <c r="B27" s="1">
        <f>IFERROR(__xludf.DUMMYFUNCTION("""COMPUTED_VALUE"""),452.73)</f>
        <v>452.73</v>
      </c>
      <c r="D27" s="2">
        <f>IFERROR(__xludf.DUMMYFUNCTION("""COMPUTED_VALUE"""),45329.66666666667)</f>
        <v>45329.66667</v>
      </c>
      <c r="E27" s="1">
        <f>IFERROR(__xludf.DUMMYFUNCTION("""COMPUTED_VALUE"""),454.2)</f>
        <v>454.2</v>
      </c>
      <c r="G27" s="2">
        <f>IFERROR(__xludf.DUMMYFUNCTION("""COMPUTED_VALUE"""),45329.66666666667)</f>
        <v>45329.66667</v>
      </c>
      <c r="H27" s="1">
        <f>IFERROR(__xludf.DUMMYFUNCTION("""COMPUTED_VALUE"""),447.06)</f>
        <v>447.06</v>
      </c>
      <c r="J27" s="2">
        <f>IFERROR(__xludf.DUMMYFUNCTION("""COMPUTED_VALUE"""),45329.66666666667)</f>
        <v>45329.66667</v>
      </c>
      <c r="K27" s="1">
        <f>IFERROR(__xludf.DUMMYFUNCTION("""COMPUTED_VALUE"""),449.16)</f>
        <v>449.16</v>
      </c>
      <c r="M27" s="2">
        <f>IFERROR(__xludf.DUMMYFUNCTION("""COMPUTED_VALUE"""),45329.66666666667)</f>
        <v>45329.66667</v>
      </c>
      <c r="N27" s="1">
        <f>IFERROR(__xludf.DUMMYFUNCTION("""COMPUTED_VALUE"""),1.8151112E7)</f>
        <v>18151112</v>
      </c>
    </row>
    <row r="28">
      <c r="A28" s="2">
        <f>IFERROR(__xludf.DUMMYFUNCTION("""COMPUTED_VALUE"""),45330.66666666667)</f>
        <v>45330.66667</v>
      </c>
      <c r="B28" s="1">
        <f>IFERROR(__xludf.DUMMYFUNCTION("""COMPUTED_VALUE"""),445.19)</f>
        <v>445.19</v>
      </c>
      <c r="D28" s="2">
        <f>IFERROR(__xludf.DUMMYFUNCTION("""COMPUTED_VALUE"""),45330.66666666667)</f>
        <v>45330.66667</v>
      </c>
      <c r="E28" s="1">
        <f>IFERROR(__xludf.DUMMYFUNCTION("""COMPUTED_VALUE"""),447.28)</f>
        <v>447.28</v>
      </c>
      <c r="G28" s="2">
        <f>IFERROR(__xludf.DUMMYFUNCTION("""COMPUTED_VALUE"""),45330.66666666667)</f>
        <v>45330.66667</v>
      </c>
      <c r="H28" s="1">
        <f>IFERROR(__xludf.DUMMYFUNCTION("""COMPUTED_VALUE"""),442.73)</f>
        <v>442.73</v>
      </c>
      <c r="J28" s="2">
        <f>IFERROR(__xludf.DUMMYFUNCTION("""COMPUTED_VALUE"""),45330.66666666667)</f>
        <v>45330.66667</v>
      </c>
      <c r="K28" s="1">
        <f>IFERROR(__xludf.DUMMYFUNCTION("""COMPUTED_VALUE"""),446.28)</f>
        <v>446.28</v>
      </c>
      <c r="M28" s="2">
        <f>IFERROR(__xludf.DUMMYFUNCTION("""COMPUTED_VALUE"""),45330.66666666667)</f>
        <v>45330.66667</v>
      </c>
      <c r="N28" s="1">
        <f>IFERROR(__xludf.DUMMYFUNCTION("""COMPUTED_VALUE"""),2.3149188E7)</f>
        <v>23149188</v>
      </c>
    </row>
    <row r="29">
      <c r="A29" s="2">
        <f>IFERROR(__xludf.DUMMYFUNCTION("""COMPUTED_VALUE"""),45331.66666666667)</f>
        <v>45331.66667</v>
      </c>
      <c r="B29" s="1">
        <f>IFERROR(__xludf.DUMMYFUNCTION("""COMPUTED_VALUE"""),446.16)</f>
        <v>446.16</v>
      </c>
      <c r="D29" s="2">
        <f>IFERROR(__xludf.DUMMYFUNCTION("""COMPUTED_VALUE"""),45331.66666666667)</f>
        <v>45331.66667</v>
      </c>
      <c r="E29" s="1">
        <f>IFERROR(__xludf.DUMMYFUNCTION("""COMPUTED_VALUE"""),451.56)</f>
        <v>451.56</v>
      </c>
      <c r="G29" s="2">
        <f>IFERROR(__xludf.DUMMYFUNCTION("""COMPUTED_VALUE"""),45331.66666666667)</f>
        <v>45331.66667</v>
      </c>
      <c r="H29" s="1">
        <f>IFERROR(__xludf.DUMMYFUNCTION("""COMPUTED_VALUE"""),445.16)</f>
        <v>445.16</v>
      </c>
      <c r="J29" s="2">
        <f>IFERROR(__xludf.DUMMYFUNCTION("""COMPUTED_VALUE"""),45331.66666666667)</f>
        <v>45331.66667</v>
      </c>
      <c r="K29" s="1">
        <f>IFERROR(__xludf.DUMMYFUNCTION("""COMPUTED_VALUE"""),450.56)</f>
        <v>450.56</v>
      </c>
      <c r="M29" s="2">
        <f>IFERROR(__xludf.DUMMYFUNCTION("""COMPUTED_VALUE"""),45331.66666666667)</f>
        <v>45331.66667</v>
      </c>
      <c r="N29" s="1">
        <f>IFERROR(__xludf.DUMMYFUNCTION("""COMPUTED_VALUE"""),2.1471229E7)</f>
        <v>21471229</v>
      </c>
    </row>
    <row r="30">
      <c r="A30" s="2">
        <f>IFERROR(__xludf.DUMMYFUNCTION("""COMPUTED_VALUE"""),45334.66666666667)</f>
        <v>45334.66667</v>
      </c>
      <c r="B30" s="1">
        <f>IFERROR(__xludf.DUMMYFUNCTION("""COMPUTED_VALUE"""),450.78)</f>
        <v>450.78</v>
      </c>
      <c r="D30" s="2">
        <f>IFERROR(__xludf.DUMMYFUNCTION("""COMPUTED_VALUE"""),45334.66666666667)</f>
        <v>45334.66667</v>
      </c>
      <c r="E30" s="1">
        <f>IFERROR(__xludf.DUMMYFUNCTION("""COMPUTED_VALUE"""),459.71)</f>
        <v>459.71</v>
      </c>
      <c r="G30" s="2">
        <f>IFERROR(__xludf.DUMMYFUNCTION("""COMPUTED_VALUE"""),45334.66666666667)</f>
        <v>45334.66667</v>
      </c>
      <c r="H30" s="1">
        <f>IFERROR(__xludf.DUMMYFUNCTION("""COMPUTED_VALUE"""),450.24)</f>
        <v>450.24</v>
      </c>
      <c r="J30" s="2">
        <f>IFERROR(__xludf.DUMMYFUNCTION("""COMPUTED_VALUE"""),45334.66666666667)</f>
        <v>45334.66667</v>
      </c>
      <c r="K30" s="1">
        <f>IFERROR(__xludf.DUMMYFUNCTION("""COMPUTED_VALUE"""),458.04)</f>
        <v>458.04</v>
      </c>
      <c r="M30" s="2">
        <f>IFERROR(__xludf.DUMMYFUNCTION("""COMPUTED_VALUE"""),45334.66666666667)</f>
        <v>45334.66667</v>
      </c>
      <c r="N30" s="1">
        <f>IFERROR(__xludf.DUMMYFUNCTION("""COMPUTED_VALUE"""),2.1363425E7)</f>
        <v>21363425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IFERROR(__xludf.DUMMYFUNCTION("""COMPUTED_VALUE"""),448.5)</f>
        <v>448.5</v>
      </c>
      <c r="D31" s="2">
        <f>IFERROR(__xludf.DUMMYFUNCTION("""COMPUTED_VALUE"""),45335.66666666667)</f>
        <v>45335.66667</v>
      </c>
      <c r="E31" s="1">
        <f>IFERROR(__xludf.DUMMYFUNCTION("""COMPUTED_VALUE"""),448.5)</f>
        <v>448.5</v>
      </c>
      <c r="G31" s="2">
        <f>IFERROR(__xludf.DUMMYFUNCTION("""COMPUTED_VALUE"""),45335.66666666667)</f>
        <v>45335.66667</v>
      </c>
      <c r="H31" s="1">
        <f>IFERROR(__xludf.DUMMYFUNCTION("""COMPUTED_VALUE"""),438.46)</f>
        <v>438.46</v>
      </c>
      <c r="J31" s="2">
        <f>IFERROR(__xludf.DUMMYFUNCTION("""COMPUTED_VALUE"""),45335.66666666667)</f>
        <v>45335.66667</v>
      </c>
      <c r="K31" s="1">
        <f>IFERROR(__xludf.DUMMYFUNCTION("""COMPUTED_VALUE"""),441.27)</f>
        <v>441.27</v>
      </c>
      <c r="M31" s="2">
        <f>IFERROR(__xludf.DUMMYFUNCTION("""COMPUTED_VALUE"""),45335.66666666667)</f>
        <v>45335.66667</v>
      </c>
      <c r="N31" s="1">
        <f>IFERROR(__xludf.DUMMYFUNCTION("""COMPUTED_VALUE"""),2.1465333E7)</f>
        <v>21465333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IFERROR(__xludf.DUMMYFUNCTION("""COMPUTED_VALUE"""),445.07)</f>
        <v>445.07</v>
      </c>
      <c r="D32" s="2">
        <f>IFERROR(__xludf.DUMMYFUNCTION("""COMPUTED_VALUE"""),45336.66666666667)</f>
        <v>45336.66667</v>
      </c>
      <c r="E32" s="1">
        <f>IFERROR(__xludf.DUMMYFUNCTION("""COMPUTED_VALUE"""),447.06)</f>
        <v>447.06</v>
      </c>
      <c r="G32" s="2">
        <f>IFERROR(__xludf.DUMMYFUNCTION("""COMPUTED_VALUE"""),45336.66666666667)</f>
        <v>45336.66667</v>
      </c>
      <c r="H32" s="1">
        <f>IFERROR(__xludf.DUMMYFUNCTION("""COMPUTED_VALUE"""),442.42)</f>
        <v>442.42</v>
      </c>
      <c r="J32" s="2">
        <f>IFERROR(__xludf.DUMMYFUNCTION("""COMPUTED_VALUE"""),45336.66666666667)</f>
        <v>45336.66667</v>
      </c>
      <c r="K32" s="1">
        <f>IFERROR(__xludf.DUMMYFUNCTION("""COMPUTED_VALUE"""),444.98)</f>
        <v>444.98</v>
      </c>
      <c r="M32" s="2">
        <f>IFERROR(__xludf.DUMMYFUNCTION("""COMPUTED_VALUE"""),45336.66666666667)</f>
        <v>45336.66667</v>
      </c>
      <c r="N32" s="1">
        <f>IFERROR(__xludf.DUMMYFUNCTION("""COMPUTED_VALUE"""),2.3072817E7)</f>
        <v>23072817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IFERROR(__xludf.DUMMYFUNCTION("""COMPUTED_VALUE"""),448.2)</f>
        <v>448.2</v>
      </c>
      <c r="D33" s="2">
        <f>IFERROR(__xludf.DUMMYFUNCTION("""COMPUTED_VALUE"""),45337.66666666667)</f>
        <v>45337.66667</v>
      </c>
      <c r="E33" s="1">
        <f>IFERROR(__xludf.DUMMYFUNCTION("""COMPUTED_VALUE"""),448.2)</f>
        <v>448.2</v>
      </c>
      <c r="G33" s="2">
        <f>IFERROR(__xludf.DUMMYFUNCTION("""COMPUTED_VALUE"""),45337.66666666667)</f>
        <v>45337.66667</v>
      </c>
      <c r="H33" s="1">
        <f>IFERROR(__xludf.DUMMYFUNCTION("""COMPUTED_VALUE"""),439.94)</f>
        <v>439.94</v>
      </c>
      <c r="J33" s="2">
        <f>IFERROR(__xludf.DUMMYFUNCTION("""COMPUTED_VALUE"""),45337.66666666667)</f>
        <v>45337.66667</v>
      </c>
      <c r="K33" s="1">
        <f>IFERROR(__xludf.DUMMYFUNCTION("""COMPUTED_VALUE"""),447.61)</f>
        <v>447.61</v>
      </c>
      <c r="M33" s="2">
        <f>IFERROR(__xludf.DUMMYFUNCTION("""COMPUTED_VALUE"""),45337.66666666667)</f>
        <v>45337.66667</v>
      </c>
      <c r="N33" s="1">
        <f>IFERROR(__xludf.DUMMYFUNCTION("""COMPUTED_VALUE"""),2.9512736E7)</f>
        <v>29512736</v>
      </c>
    </row>
    <row r="34">
      <c r="A34" s="2">
        <f>IFERROR(__xludf.DUMMYFUNCTION("""COMPUTED_VALUE"""),45338.66666666667)</f>
        <v>45338.66667</v>
      </c>
      <c r="B34" s="1">
        <f>IFERROR(__xludf.DUMMYFUNCTION("""COMPUTED_VALUE"""),446.35)</f>
        <v>446.35</v>
      </c>
      <c r="D34" s="2">
        <f>IFERROR(__xludf.DUMMYFUNCTION("""COMPUTED_VALUE"""),45338.66666666667)</f>
        <v>45338.66667</v>
      </c>
      <c r="E34" s="1">
        <f>IFERROR(__xludf.DUMMYFUNCTION("""COMPUTED_VALUE"""),447.14)</f>
        <v>447.14</v>
      </c>
      <c r="G34" s="2">
        <f>IFERROR(__xludf.DUMMYFUNCTION("""COMPUTED_VALUE"""),45338.66666666667)</f>
        <v>45338.66667</v>
      </c>
      <c r="H34" s="1">
        <f>IFERROR(__xludf.DUMMYFUNCTION("""COMPUTED_VALUE"""),441.71)</f>
        <v>441.71</v>
      </c>
      <c r="J34" s="2">
        <f>IFERROR(__xludf.DUMMYFUNCTION("""COMPUTED_VALUE"""),45338.66666666667)</f>
        <v>45338.66667</v>
      </c>
      <c r="K34" s="1">
        <f>IFERROR(__xludf.DUMMYFUNCTION("""COMPUTED_VALUE"""),443.44)</f>
        <v>443.44</v>
      </c>
      <c r="M34" s="2">
        <f>IFERROR(__xludf.DUMMYFUNCTION("""COMPUTED_VALUE"""),45338.66666666667)</f>
        <v>45338.66667</v>
      </c>
      <c r="N34" s="1">
        <f>IFERROR(__xludf.DUMMYFUNCTION("""COMPUTED_VALUE"""),2.2513549E7)</f>
        <v>22513549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IFERROR(__xludf.DUMMYFUNCTION("""COMPUTED_VALUE"""),439.48)</f>
        <v>439.48</v>
      </c>
      <c r="D35" s="2">
        <f>IFERROR(__xludf.DUMMYFUNCTION("""COMPUTED_VALUE"""),45342.66666666667)</f>
        <v>45342.66667</v>
      </c>
      <c r="E35" s="1">
        <f>IFERROR(__xludf.DUMMYFUNCTION("""COMPUTED_VALUE"""),441.01)</f>
        <v>441.01</v>
      </c>
      <c r="G35" s="2">
        <f>IFERROR(__xludf.DUMMYFUNCTION("""COMPUTED_VALUE"""),45342.66666666667)</f>
        <v>45342.66667</v>
      </c>
      <c r="H35" s="1">
        <f>IFERROR(__xludf.DUMMYFUNCTION("""COMPUTED_VALUE"""),435.32)</f>
        <v>435.32</v>
      </c>
      <c r="J35" s="2">
        <f>IFERROR(__xludf.DUMMYFUNCTION("""COMPUTED_VALUE"""),45342.66666666667)</f>
        <v>45342.66667</v>
      </c>
      <c r="K35" s="1">
        <f>IFERROR(__xludf.DUMMYFUNCTION("""COMPUTED_VALUE"""),440.01)</f>
        <v>440.01</v>
      </c>
      <c r="M35" s="2">
        <f>IFERROR(__xludf.DUMMYFUNCTION("""COMPUTED_VALUE"""),45342.66666666667)</f>
        <v>45342.66667</v>
      </c>
      <c r="N35" s="1">
        <f>IFERROR(__xludf.DUMMYFUNCTION("""COMPUTED_VALUE"""),2.3485737E7)</f>
        <v>23485737</v>
      </c>
    </row>
    <row r="36">
      <c r="A36" s="2">
        <f>IFERROR(__xludf.DUMMYFUNCTION("""COMPUTED_VALUE"""),45343.66666666667)</f>
        <v>45343.66667</v>
      </c>
      <c r="B36" s="1">
        <f>IFERROR(__xludf.DUMMYFUNCTION("""COMPUTED_VALUE"""),438.82)</f>
        <v>438.82</v>
      </c>
      <c r="D36" s="2">
        <f>IFERROR(__xludf.DUMMYFUNCTION("""COMPUTED_VALUE"""),45343.66666666667)</f>
        <v>45343.66667</v>
      </c>
      <c r="E36" s="1">
        <f>IFERROR(__xludf.DUMMYFUNCTION("""COMPUTED_VALUE"""),440.58)</f>
        <v>440.58</v>
      </c>
      <c r="G36" s="2">
        <f>IFERROR(__xludf.DUMMYFUNCTION("""COMPUTED_VALUE"""),45343.66666666667)</f>
        <v>45343.66667</v>
      </c>
      <c r="H36" s="1">
        <f>IFERROR(__xludf.DUMMYFUNCTION("""COMPUTED_VALUE"""),435.96)</f>
        <v>435.96</v>
      </c>
      <c r="J36" s="2">
        <f>IFERROR(__xludf.DUMMYFUNCTION("""COMPUTED_VALUE"""),45343.66666666667)</f>
        <v>45343.66667</v>
      </c>
      <c r="K36" s="1">
        <f>IFERROR(__xludf.DUMMYFUNCTION("""COMPUTED_VALUE"""),439.58)</f>
        <v>439.58</v>
      </c>
      <c r="M36" s="2">
        <f>IFERROR(__xludf.DUMMYFUNCTION("""COMPUTED_VALUE"""),45343.66666666667)</f>
        <v>45343.66667</v>
      </c>
      <c r="N36" s="1">
        <f>IFERROR(__xludf.DUMMYFUNCTION("""COMPUTED_VALUE"""),1.8746417E7)</f>
        <v>18746417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IFERROR(__xludf.DUMMYFUNCTION("""COMPUTED_VALUE"""),440.87)</f>
        <v>440.87</v>
      </c>
      <c r="D37" s="2">
        <f>IFERROR(__xludf.DUMMYFUNCTION("""COMPUTED_VALUE"""),45344.66666666667)</f>
        <v>45344.66667</v>
      </c>
      <c r="E37" s="1">
        <f>IFERROR(__xludf.DUMMYFUNCTION("""COMPUTED_VALUE"""),444.14)</f>
        <v>444.14</v>
      </c>
      <c r="G37" s="2">
        <f>IFERROR(__xludf.DUMMYFUNCTION("""COMPUTED_VALUE"""),45344.66666666667)</f>
        <v>45344.66667</v>
      </c>
      <c r="H37" s="1">
        <f>IFERROR(__xludf.DUMMYFUNCTION("""COMPUTED_VALUE"""),439.39)</f>
        <v>439.39</v>
      </c>
      <c r="J37" s="2">
        <f>IFERROR(__xludf.DUMMYFUNCTION("""COMPUTED_VALUE"""),45344.66666666667)</f>
        <v>45344.66667</v>
      </c>
      <c r="K37" s="1">
        <f>IFERROR(__xludf.DUMMYFUNCTION("""COMPUTED_VALUE"""),441.83)</f>
        <v>441.83</v>
      </c>
      <c r="M37" s="2">
        <f>IFERROR(__xludf.DUMMYFUNCTION("""COMPUTED_VALUE"""),45344.66666666667)</f>
        <v>45344.66667</v>
      </c>
      <c r="N37" s="1">
        <f>IFERROR(__xludf.DUMMYFUNCTION("""COMPUTED_VALUE"""),1.9677584E7)</f>
        <v>19677584</v>
      </c>
    </row>
    <row r="38">
      <c r="A38" s="2">
        <f>IFERROR(__xludf.DUMMYFUNCTION("""COMPUTED_VALUE"""),45345.66666666667)</f>
        <v>45345.66667</v>
      </c>
      <c r="B38" s="1">
        <f>IFERROR(__xludf.DUMMYFUNCTION("""COMPUTED_VALUE"""),437.9)</f>
        <v>437.9</v>
      </c>
      <c r="D38" s="2">
        <f>IFERROR(__xludf.DUMMYFUNCTION("""COMPUTED_VALUE"""),45345.66666666667)</f>
        <v>45345.66667</v>
      </c>
      <c r="E38" s="1">
        <f>IFERROR(__xludf.DUMMYFUNCTION("""COMPUTED_VALUE"""),440.37)</f>
        <v>440.37</v>
      </c>
      <c r="G38" s="2">
        <f>IFERROR(__xludf.DUMMYFUNCTION("""COMPUTED_VALUE"""),45345.66666666667)</f>
        <v>45345.66667</v>
      </c>
      <c r="H38" s="1">
        <f>IFERROR(__xludf.DUMMYFUNCTION("""COMPUTED_VALUE"""),435.25)</f>
        <v>435.25</v>
      </c>
      <c r="J38" s="2">
        <f>IFERROR(__xludf.DUMMYFUNCTION("""COMPUTED_VALUE"""),45345.66666666667)</f>
        <v>45345.66667</v>
      </c>
      <c r="K38" s="1">
        <f>IFERROR(__xludf.DUMMYFUNCTION("""COMPUTED_VALUE"""),438.38)</f>
        <v>438.38</v>
      </c>
      <c r="M38" s="2">
        <f>IFERROR(__xludf.DUMMYFUNCTION("""COMPUTED_VALUE"""),45345.66666666667)</f>
        <v>45345.66667</v>
      </c>
      <c r="N38" s="1">
        <f>IFERROR(__xludf.DUMMYFUNCTION("""COMPUTED_VALUE"""),1.9944275E7)</f>
        <v>19944275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IFERROR(__xludf.DUMMYFUNCTION("""COMPUTED_VALUE"""),438.75)</f>
        <v>438.75</v>
      </c>
      <c r="D39" s="2">
        <f>IFERROR(__xludf.DUMMYFUNCTION("""COMPUTED_VALUE"""),45348.66666666667)</f>
        <v>45348.66667</v>
      </c>
      <c r="E39" s="1">
        <f>IFERROR(__xludf.DUMMYFUNCTION("""COMPUTED_VALUE"""),441.81)</f>
        <v>441.81</v>
      </c>
      <c r="G39" s="2">
        <f>IFERROR(__xludf.DUMMYFUNCTION("""COMPUTED_VALUE"""),45348.66666666667)</f>
        <v>45348.66667</v>
      </c>
      <c r="H39" s="1">
        <f>IFERROR(__xludf.DUMMYFUNCTION("""COMPUTED_VALUE"""),435.84)</f>
        <v>435.84</v>
      </c>
      <c r="J39" s="2">
        <f>IFERROR(__xludf.DUMMYFUNCTION("""COMPUTED_VALUE"""),45348.66666666667)</f>
        <v>45348.66667</v>
      </c>
      <c r="K39" s="1">
        <f>IFERROR(__xludf.DUMMYFUNCTION("""COMPUTED_VALUE"""),439.61)</f>
        <v>439.61</v>
      </c>
      <c r="M39" s="2">
        <f>IFERROR(__xludf.DUMMYFUNCTION("""COMPUTED_VALUE"""),45348.66666666667)</f>
        <v>45348.66667</v>
      </c>
      <c r="N39" s="1">
        <f>IFERROR(__xludf.DUMMYFUNCTION("""COMPUTED_VALUE"""),2.0163859E7)</f>
        <v>20163859</v>
      </c>
    </row>
    <row r="40">
      <c r="A40" s="2">
        <f>IFERROR(__xludf.DUMMYFUNCTION("""COMPUTED_VALUE"""),45349.66666666667)</f>
        <v>45349.66667</v>
      </c>
      <c r="B40" s="1">
        <f>IFERROR(__xludf.DUMMYFUNCTION("""COMPUTED_VALUE"""),442.33)</f>
        <v>442.33</v>
      </c>
      <c r="D40" s="2">
        <f>IFERROR(__xludf.DUMMYFUNCTION("""COMPUTED_VALUE"""),45349.66666666667)</f>
        <v>45349.66667</v>
      </c>
      <c r="E40" s="1">
        <f>IFERROR(__xludf.DUMMYFUNCTION("""COMPUTED_VALUE"""),447.66)</f>
        <v>447.66</v>
      </c>
      <c r="G40" s="2">
        <f>IFERROR(__xludf.DUMMYFUNCTION("""COMPUTED_VALUE"""),45349.66666666667)</f>
        <v>45349.66667</v>
      </c>
      <c r="H40" s="1">
        <f>IFERROR(__xludf.DUMMYFUNCTION("""COMPUTED_VALUE"""),442.33)</f>
        <v>442.33</v>
      </c>
      <c r="J40" s="2">
        <f>IFERROR(__xludf.DUMMYFUNCTION("""COMPUTED_VALUE"""),45349.66666666667)</f>
        <v>45349.66667</v>
      </c>
      <c r="K40" s="1">
        <f>IFERROR(__xludf.DUMMYFUNCTION("""COMPUTED_VALUE"""),446.42)</f>
        <v>446.42</v>
      </c>
      <c r="M40" s="2">
        <f>IFERROR(__xludf.DUMMYFUNCTION("""COMPUTED_VALUE"""),45349.66666666667)</f>
        <v>45349.66667</v>
      </c>
      <c r="N40" s="1">
        <f>IFERROR(__xludf.DUMMYFUNCTION("""COMPUTED_VALUE"""),2.7169272E7)</f>
        <v>27169272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IFERROR(__xludf.DUMMYFUNCTION("""COMPUTED_VALUE"""),445.26)</f>
        <v>445.26</v>
      </c>
      <c r="D41" s="2">
        <f>IFERROR(__xludf.DUMMYFUNCTION("""COMPUTED_VALUE"""),45350.66666666667)</f>
        <v>45350.66667</v>
      </c>
      <c r="E41" s="1">
        <f>IFERROR(__xludf.DUMMYFUNCTION("""COMPUTED_VALUE"""),449.54)</f>
        <v>449.54</v>
      </c>
      <c r="G41" s="2">
        <f>IFERROR(__xludf.DUMMYFUNCTION("""COMPUTED_VALUE"""),45350.66666666667)</f>
        <v>45350.66667</v>
      </c>
      <c r="H41" s="1">
        <f>IFERROR(__xludf.DUMMYFUNCTION("""COMPUTED_VALUE"""),443.35)</f>
        <v>443.35</v>
      </c>
      <c r="J41" s="2">
        <f>IFERROR(__xludf.DUMMYFUNCTION("""COMPUTED_VALUE"""),45350.66666666667)</f>
        <v>45350.66667</v>
      </c>
      <c r="K41" s="1">
        <f>IFERROR(__xludf.DUMMYFUNCTION("""COMPUTED_VALUE"""),447.92)</f>
        <v>447.92</v>
      </c>
      <c r="M41" s="2">
        <f>IFERROR(__xludf.DUMMYFUNCTION("""COMPUTED_VALUE"""),45350.66666666667)</f>
        <v>45350.66667</v>
      </c>
      <c r="N41" s="1">
        <f>IFERROR(__xludf.DUMMYFUNCTION("""COMPUTED_VALUE"""),1.7360538E7)</f>
        <v>17360538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IFERROR(__xludf.DUMMYFUNCTION("""COMPUTED_VALUE"""),449.46)</f>
        <v>449.46</v>
      </c>
      <c r="D42" s="2">
        <f>IFERROR(__xludf.DUMMYFUNCTION("""COMPUTED_VALUE"""),45351.66666666667)</f>
        <v>45351.66667</v>
      </c>
      <c r="E42" s="1">
        <f>IFERROR(__xludf.DUMMYFUNCTION("""COMPUTED_VALUE"""),452.34)</f>
        <v>452.34</v>
      </c>
      <c r="G42" s="2">
        <f>IFERROR(__xludf.DUMMYFUNCTION("""COMPUTED_VALUE"""),45351.66666666667)</f>
        <v>45351.66667</v>
      </c>
      <c r="H42" s="1">
        <f>IFERROR(__xludf.DUMMYFUNCTION("""COMPUTED_VALUE"""),445.79)</f>
        <v>445.79</v>
      </c>
      <c r="J42" s="2">
        <f>IFERROR(__xludf.DUMMYFUNCTION("""COMPUTED_VALUE"""),45351.66666666667)</f>
        <v>45351.66667</v>
      </c>
      <c r="K42" s="1">
        <f>IFERROR(__xludf.DUMMYFUNCTION("""COMPUTED_VALUE"""),448.47)</f>
        <v>448.47</v>
      </c>
      <c r="M42" s="2">
        <f>IFERROR(__xludf.DUMMYFUNCTION("""COMPUTED_VALUE"""),45351.66666666667)</f>
        <v>45351.66667</v>
      </c>
      <c r="N42" s="1">
        <f>IFERROR(__xludf.DUMMYFUNCTION("""COMPUTED_VALUE"""),1.9593975E7)</f>
        <v>19593975</v>
      </c>
    </row>
    <row r="43">
      <c r="A43" s="2">
        <f>IFERROR(__xludf.DUMMYFUNCTION("""COMPUTED_VALUE"""),45352.66666666667)</f>
        <v>45352.66667</v>
      </c>
      <c r="B43" s="1">
        <f>IFERROR(__xludf.DUMMYFUNCTION("""COMPUTED_VALUE"""),448.47)</f>
        <v>448.47</v>
      </c>
      <c r="D43" s="2">
        <f>IFERROR(__xludf.DUMMYFUNCTION("""COMPUTED_VALUE"""),45352.66666666667)</f>
        <v>45352.66667</v>
      </c>
      <c r="E43" s="1">
        <f>IFERROR(__xludf.DUMMYFUNCTION("""COMPUTED_VALUE"""),450.14)</f>
        <v>450.14</v>
      </c>
      <c r="G43" s="2">
        <f>IFERROR(__xludf.DUMMYFUNCTION("""COMPUTED_VALUE"""),45352.66666666667)</f>
        <v>45352.66667</v>
      </c>
      <c r="H43" s="1">
        <f>IFERROR(__xludf.DUMMYFUNCTION("""COMPUTED_VALUE"""),444.29)</f>
        <v>444.29</v>
      </c>
      <c r="J43" s="2">
        <f>IFERROR(__xludf.DUMMYFUNCTION("""COMPUTED_VALUE"""),45352.66666666667)</f>
        <v>45352.66667</v>
      </c>
      <c r="K43" s="1">
        <f>IFERROR(__xludf.DUMMYFUNCTION("""COMPUTED_VALUE"""),449.19)</f>
        <v>449.19</v>
      </c>
      <c r="M43" s="2">
        <f>IFERROR(__xludf.DUMMYFUNCTION("""COMPUTED_VALUE"""),45352.66666666667)</f>
        <v>45352.66667</v>
      </c>
      <c r="N43" s="1">
        <f>IFERROR(__xludf.DUMMYFUNCTION("""COMPUTED_VALUE"""),1.8646833E7)</f>
        <v>18646833</v>
      </c>
    </row>
    <row r="44">
      <c r="A44" s="2">
        <f>IFERROR(__xludf.DUMMYFUNCTION("""COMPUTED_VALUE"""),45355.66666666667)</f>
        <v>45355.66667</v>
      </c>
      <c r="B44" s="1">
        <f>IFERROR(__xludf.DUMMYFUNCTION("""COMPUTED_VALUE"""),448.84)</f>
        <v>448.84</v>
      </c>
      <c r="D44" s="2">
        <f>IFERROR(__xludf.DUMMYFUNCTION("""COMPUTED_VALUE"""),45355.66666666667)</f>
        <v>45355.66667</v>
      </c>
      <c r="E44" s="1">
        <f>IFERROR(__xludf.DUMMYFUNCTION("""COMPUTED_VALUE"""),449.66)</f>
        <v>449.66</v>
      </c>
      <c r="G44" s="2">
        <f>IFERROR(__xludf.DUMMYFUNCTION("""COMPUTED_VALUE"""),45355.66666666667)</f>
        <v>45355.66667</v>
      </c>
      <c r="H44" s="1">
        <f>IFERROR(__xludf.DUMMYFUNCTION("""COMPUTED_VALUE"""),445.71)</f>
        <v>445.71</v>
      </c>
      <c r="J44" s="2">
        <f>IFERROR(__xludf.DUMMYFUNCTION("""COMPUTED_VALUE"""),45355.66666666667)</f>
        <v>45355.66667</v>
      </c>
      <c r="K44" s="1">
        <f>IFERROR(__xludf.DUMMYFUNCTION("""COMPUTED_VALUE"""),448.49)</f>
        <v>448.49</v>
      </c>
      <c r="M44" s="2">
        <f>IFERROR(__xludf.DUMMYFUNCTION("""COMPUTED_VALUE"""),45355.66666666667)</f>
        <v>45355.66667</v>
      </c>
      <c r="N44" s="1">
        <f>IFERROR(__xludf.DUMMYFUNCTION("""COMPUTED_VALUE"""),1.7624629E7)</f>
        <v>17624629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IFERROR(__xludf.DUMMYFUNCTION("""COMPUTED_VALUE"""),447.94)</f>
        <v>447.94</v>
      </c>
      <c r="D45" s="2">
        <f>IFERROR(__xludf.DUMMYFUNCTION("""COMPUTED_VALUE"""),45356.66666666667)</f>
        <v>45356.66667</v>
      </c>
      <c r="E45" s="1">
        <f>IFERROR(__xludf.DUMMYFUNCTION("""COMPUTED_VALUE"""),454.75)</f>
        <v>454.75</v>
      </c>
      <c r="G45" s="2">
        <f>IFERROR(__xludf.DUMMYFUNCTION("""COMPUTED_VALUE"""),45356.66666666667)</f>
        <v>45356.66667</v>
      </c>
      <c r="H45" s="1">
        <f>IFERROR(__xludf.DUMMYFUNCTION("""COMPUTED_VALUE"""),446.17)</f>
        <v>446.17</v>
      </c>
      <c r="J45" s="2">
        <f>IFERROR(__xludf.DUMMYFUNCTION("""COMPUTED_VALUE"""),45356.66666666667)</f>
        <v>45356.66667</v>
      </c>
      <c r="K45" s="1">
        <f>IFERROR(__xludf.DUMMYFUNCTION("""COMPUTED_VALUE"""),450.04)</f>
        <v>450.04</v>
      </c>
      <c r="M45" s="2">
        <f>IFERROR(__xludf.DUMMYFUNCTION("""COMPUTED_VALUE"""),45356.66666666667)</f>
        <v>45356.66667</v>
      </c>
      <c r="N45" s="1">
        <f>IFERROR(__xludf.DUMMYFUNCTION("""COMPUTED_VALUE"""),1.8006835E7)</f>
        <v>18006835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IFERROR(__xludf.DUMMYFUNCTION("""COMPUTED_VALUE"""),451.57)</f>
        <v>451.57</v>
      </c>
      <c r="D46" s="2">
        <f>IFERROR(__xludf.DUMMYFUNCTION("""COMPUTED_VALUE"""),45357.66666666667)</f>
        <v>45357.66667</v>
      </c>
      <c r="E46" s="1">
        <f>IFERROR(__xludf.DUMMYFUNCTION("""COMPUTED_VALUE"""),453.55)</f>
        <v>453.55</v>
      </c>
      <c r="G46" s="2">
        <f>IFERROR(__xludf.DUMMYFUNCTION("""COMPUTED_VALUE"""),45357.66666666667)</f>
        <v>45357.66667</v>
      </c>
      <c r="H46" s="1">
        <f>IFERROR(__xludf.DUMMYFUNCTION("""COMPUTED_VALUE"""),448.13)</f>
        <v>448.13</v>
      </c>
      <c r="J46" s="2">
        <f>IFERROR(__xludf.DUMMYFUNCTION("""COMPUTED_VALUE"""),45357.66666666667)</f>
        <v>45357.66667</v>
      </c>
      <c r="K46" s="1">
        <f>IFERROR(__xludf.DUMMYFUNCTION("""COMPUTED_VALUE"""),450.53)</f>
        <v>450.53</v>
      </c>
      <c r="M46" s="2">
        <f>IFERROR(__xludf.DUMMYFUNCTION("""COMPUTED_VALUE"""),45357.66666666667)</f>
        <v>45357.66667</v>
      </c>
      <c r="N46" s="1">
        <f>IFERROR(__xludf.DUMMYFUNCTION("""COMPUTED_VALUE"""),2.8725833E7)</f>
        <v>28725833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IFERROR(__xludf.DUMMYFUNCTION("""COMPUTED_VALUE"""),451.84)</f>
        <v>451.84</v>
      </c>
      <c r="D47" s="2">
        <f>IFERROR(__xludf.DUMMYFUNCTION("""COMPUTED_VALUE"""),45358.66666666667)</f>
        <v>45358.66667</v>
      </c>
      <c r="E47" s="1">
        <f>IFERROR(__xludf.DUMMYFUNCTION("""COMPUTED_VALUE"""),458.83)</f>
        <v>458.83</v>
      </c>
      <c r="G47" s="2">
        <f>IFERROR(__xludf.DUMMYFUNCTION("""COMPUTED_VALUE"""),45358.66666666667)</f>
        <v>45358.66667</v>
      </c>
      <c r="H47" s="1">
        <f>IFERROR(__xludf.DUMMYFUNCTION("""COMPUTED_VALUE"""),451.84)</f>
        <v>451.84</v>
      </c>
      <c r="J47" s="2">
        <f>IFERROR(__xludf.DUMMYFUNCTION("""COMPUTED_VALUE"""),45358.66666666667)</f>
        <v>45358.66667</v>
      </c>
      <c r="K47" s="1">
        <f>IFERROR(__xludf.DUMMYFUNCTION("""COMPUTED_VALUE"""),454.35)</f>
        <v>454.35</v>
      </c>
      <c r="M47" s="2">
        <f>IFERROR(__xludf.DUMMYFUNCTION("""COMPUTED_VALUE"""),45358.66666666667)</f>
        <v>45358.66667</v>
      </c>
      <c r="N47" s="1">
        <f>IFERROR(__xludf.DUMMYFUNCTION("""COMPUTED_VALUE"""),2.0448869E7)</f>
        <v>20448869</v>
      </c>
    </row>
    <row r="48">
      <c r="A48" s="2">
        <f>IFERROR(__xludf.DUMMYFUNCTION("""COMPUTED_VALUE"""),45359.66666666667)</f>
        <v>45359.66667</v>
      </c>
      <c r="B48" s="1">
        <f>IFERROR(__xludf.DUMMYFUNCTION("""COMPUTED_VALUE"""),455.04)</f>
        <v>455.04</v>
      </c>
      <c r="D48" s="2">
        <f>IFERROR(__xludf.DUMMYFUNCTION("""COMPUTED_VALUE"""),45359.66666666667)</f>
        <v>45359.66667</v>
      </c>
      <c r="E48" s="1">
        <f>IFERROR(__xludf.DUMMYFUNCTION("""COMPUTED_VALUE"""),459.0)</f>
        <v>459</v>
      </c>
      <c r="G48" s="2">
        <f>IFERROR(__xludf.DUMMYFUNCTION("""COMPUTED_VALUE"""),45359.66666666667)</f>
        <v>45359.66667</v>
      </c>
      <c r="H48" s="1">
        <f>IFERROR(__xludf.DUMMYFUNCTION("""COMPUTED_VALUE"""),450.41)</f>
        <v>450.41</v>
      </c>
      <c r="J48" s="2">
        <f>IFERROR(__xludf.DUMMYFUNCTION("""COMPUTED_VALUE"""),45359.66666666667)</f>
        <v>45359.66667</v>
      </c>
      <c r="K48" s="1">
        <f>IFERROR(__xludf.DUMMYFUNCTION("""COMPUTED_VALUE"""),450.69)</f>
        <v>450.69</v>
      </c>
      <c r="M48" s="2">
        <f>IFERROR(__xludf.DUMMYFUNCTION("""COMPUTED_VALUE"""),45359.66666666667)</f>
        <v>45359.66667</v>
      </c>
      <c r="N48" s="1">
        <f>IFERROR(__xludf.DUMMYFUNCTION("""COMPUTED_VALUE"""),2.008056E7)</f>
        <v>20080560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IFERROR(__xludf.DUMMYFUNCTION("""COMPUTED_VALUE"""),449.65)</f>
        <v>449.65</v>
      </c>
      <c r="D49" s="2">
        <f>IFERROR(__xludf.DUMMYFUNCTION("""COMPUTED_VALUE"""),45362.66666666667)</f>
        <v>45362.66667</v>
      </c>
      <c r="E49" s="1">
        <f>IFERROR(__xludf.DUMMYFUNCTION("""COMPUTED_VALUE"""),454.58)</f>
        <v>454.58</v>
      </c>
      <c r="G49" s="2">
        <f>IFERROR(__xludf.DUMMYFUNCTION("""COMPUTED_VALUE"""),45362.66666666667)</f>
        <v>45362.66667</v>
      </c>
      <c r="H49" s="1">
        <f>IFERROR(__xludf.DUMMYFUNCTION("""COMPUTED_VALUE"""),449.43)</f>
        <v>449.43</v>
      </c>
      <c r="J49" s="2">
        <f>IFERROR(__xludf.DUMMYFUNCTION("""COMPUTED_VALUE"""),45362.66666666667)</f>
        <v>45362.66667</v>
      </c>
      <c r="K49" s="1">
        <f>IFERROR(__xludf.DUMMYFUNCTION("""COMPUTED_VALUE"""),453.12)</f>
        <v>453.12</v>
      </c>
      <c r="M49" s="2">
        <f>IFERROR(__xludf.DUMMYFUNCTION("""COMPUTED_VALUE"""),45362.66666666667)</f>
        <v>45362.66667</v>
      </c>
      <c r="N49" s="1">
        <f>IFERROR(__xludf.DUMMYFUNCTION("""COMPUTED_VALUE"""),1.6566511E7)</f>
        <v>16566511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IFERROR(__xludf.DUMMYFUNCTION("""COMPUTED_VALUE"""),454.21)</f>
        <v>454.21</v>
      </c>
      <c r="D50" s="2">
        <f>IFERROR(__xludf.DUMMYFUNCTION("""COMPUTED_VALUE"""),45363.66666666667)</f>
        <v>45363.66667</v>
      </c>
      <c r="E50" s="1">
        <f>IFERROR(__xludf.DUMMYFUNCTION("""COMPUTED_VALUE"""),458.67)</f>
        <v>458.67</v>
      </c>
      <c r="G50" s="2">
        <f>IFERROR(__xludf.DUMMYFUNCTION("""COMPUTED_VALUE"""),45363.66666666667)</f>
        <v>45363.66667</v>
      </c>
      <c r="H50" s="1">
        <f>IFERROR(__xludf.DUMMYFUNCTION("""COMPUTED_VALUE"""),452.27)</f>
        <v>452.27</v>
      </c>
      <c r="J50" s="2">
        <f>IFERROR(__xludf.DUMMYFUNCTION("""COMPUTED_VALUE"""),45363.66666666667)</f>
        <v>45363.66667</v>
      </c>
      <c r="K50" s="1">
        <f>IFERROR(__xludf.DUMMYFUNCTION("""COMPUTED_VALUE"""),455.74)</f>
        <v>455.74</v>
      </c>
      <c r="M50" s="2">
        <f>IFERROR(__xludf.DUMMYFUNCTION("""COMPUTED_VALUE"""),45363.66666666667)</f>
        <v>45363.66667</v>
      </c>
      <c r="N50" s="1">
        <f>IFERROR(__xludf.DUMMYFUNCTION("""COMPUTED_VALUE"""),1.6362939E7)</f>
        <v>16362939</v>
      </c>
    </row>
    <row r="51">
      <c r="A51" s="2">
        <f>IFERROR(__xludf.DUMMYFUNCTION("""COMPUTED_VALUE"""),45364.66666666667)</f>
        <v>45364.66667</v>
      </c>
      <c r="B51" s="1">
        <f>IFERROR(__xludf.DUMMYFUNCTION("""COMPUTED_VALUE"""),455.76)</f>
        <v>455.76</v>
      </c>
      <c r="D51" s="2">
        <f>IFERROR(__xludf.DUMMYFUNCTION("""COMPUTED_VALUE"""),45364.66666666667)</f>
        <v>45364.66667</v>
      </c>
      <c r="E51" s="1">
        <f>IFERROR(__xludf.DUMMYFUNCTION("""COMPUTED_VALUE"""),460.67)</f>
        <v>460.67</v>
      </c>
      <c r="G51" s="2">
        <f>IFERROR(__xludf.DUMMYFUNCTION("""COMPUTED_VALUE"""),45364.66666666667)</f>
        <v>45364.66667</v>
      </c>
      <c r="H51" s="1">
        <f>IFERROR(__xludf.DUMMYFUNCTION("""COMPUTED_VALUE"""),455.29)</f>
        <v>455.29</v>
      </c>
      <c r="J51" s="2">
        <f>IFERROR(__xludf.DUMMYFUNCTION("""COMPUTED_VALUE"""),45364.66666666667)</f>
        <v>45364.66667</v>
      </c>
      <c r="K51" s="1">
        <f>IFERROR(__xludf.DUMMYFUNCTION("""COMPUTED_VALUE"""),458.28)</f>
        <v>458.28</v>
      </c>
      <c r="M51" s="2">
        <f>IFERROR(__xludf.DUMMYFUNCTION("""COMPUTED_VALUE"""),45364.66666666667)</f>
        <v>45364.66667</v>
      </c>
      <c r="N51" s="1">
        <f>IFERROR(__xludf.DUMMYFUNCTION("""COMPUTED_VALUE"""),1.6353114E7)</f>
        <v>16353114</v>
      </c>
    </row>
    <row r="52">
      <c r="A52" s="2">
        <f>IFERROR(__xludf.DUMMYFUNCTION("""COMPUTED_VALUE"""),45365.66666666667)</f>
        <v>45365.66667</v>
      </c>
      <c r="B52" s="1">
        <f>IFERROR(__xludf.DUMMYFUNCTION("""COMPUTED_VALUE"""),456.88)</f>
        <v>456.88</v>
      </c>
      <c r="D52" s="2">
        <f>IFERROR(__xludf.DUMMYFUNCTION("""COMPUTED_VALUE"""),45365.66666666667)</f>
        <v>45365.66667</v>
      </c>
      <c r="E52" s="1">
        <f>IFERROR(__xludf.DUMMYFUNCTION("""COMPUTED_VALUE"""),458.11)</f>
        <v>458.11</v>
      </c>
      <c r="G52" s="2">
        <f>IFERROR(__xludf.DUMMYFUNCTION("""COMPUTED_VALUE"""),45365.66666666667)</f>
        <v>45365.66667</v>
      </c>
      <c r="H52" s="1">
        <f>IFERROR(__xludf.DUMMYFUNCTION("""COMPUTED_VALUE"""),446.47)</f>
        <v>446.47</v>
      </c>
      <c r="J52" s="2">
        <f>IFERROR(__xludf.DUMMYFUNCTION("""COMPUTED_VALUE"""),45365.66666666667)</f>
        <v>45365.66667</v>
      </c>
      <c r="K52" s="1">
        <f>IFERROR(__xludf.DUMMYFUNCTION("""COMPUTED_VALUE"""),448.02)</f>
        <v>448.02</v>
      </c>
      <c r="M52" s="2">
        <f>IFERROR(__xludf.DUMMYFUNCTION("""COMPUTED_VALUE"""),45365.66666666667)</f>
        <v>45365.66667</v>
      </c>
      <c r="N52" s="1">
        <f>IFERROR(__xludf.DUMMYFUNCTION("""COMPUTED_VALUE"""),1.9455813E7)</f>
        <v>19455813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IFERROR(__xludf.DUMMYFUNCTION("""COMPUTED_VALUE"""),447.38)</f>
        <v>447.38</v>
      </c>
      <c r="D53" s="2">
        <f>IFERROR(__xludf.DUMMYFUNCTION("""COMPUTED_VALUE"""),45366.66666666667)</f>
        <v>45366.66667</v>
      </c>
      <c r="E53" s="1">
        <f>IFERROR(__xludf.DUMMYFUNCTION("""COMPUTED_VALUE"""),453.46)</f>
        <v>453.46</v>
      </c>
      <c r="G53" s="2">
        <f>IFERROR(__xludf.DUMMYFUNCTION("""COMPUTED_VALUE"""),45366.66666666667)</f>
        <v>45366.66667</v>
      </c>
      <c r="H53" s="1">
        <f>IFERROR(__xludf.DUMMYFUNCTION("""COMPUTED_VALUE"""),446.38)</f>
        <v>446.38</v>
      </c>
      <c r="J53" s="2">
        <f>IFERROR(__xludf.DUMMYFUNCTION("""COMPUTED_VALUE"""),45366.66666666667)</f>
        <v>45366.66667</v>
      </c>
      <c r="K53" s="1">
        <f>IFERROR(__xludf.DUMMYFUNCTION("""COMPUTED_VALUE"""),450.1)</f>
        <v>450.1</v>
      </c>
      <c r="M53" s="2">
        <f>IFERROR(__xludf.DUMMYFUNCTION("""COMPUTED_VALUE"""),45366.66666666667)</f>
        <v>45366.66667</v>
      </c>
      <c r="N53" s="1">
        <f>IFERROR(__xludf.DUMMYFUNCTION("""COMPUTED_VALUE"""),2.6697246E7)</f>
        <v>26697246</v>
      </c>
    </row>
    <row r="54">
      <c r="A54" s="2">
        <f>IFERROR(__xludf.DUMMYFUNCTION("""COMPUTED_VALUE"""),45369.66666666667)</f>
        <v>45369.66667</v>
      </c>
      <c r="B54" s="1">
        <f>IFERROR(__xludf.DUMMYFUNCTION("""COMPUTED_VALUE"""),451.55)</f>
        <v>451.55</v>
      </c>
      <c r="D54" s="2">
        <f>IFERROR(__xludf.DUMMYFUNCTION("""COMPUTED_VALUE"""),45369.66666666667)</f>
        <v>45369.66667</v>
      </c>
      <c r="E54" s="1">
        <f>IFERROR(__xludf.DUMMYFUNCTION("""COMPUTED_VALUE"""),455.18)</f>
        <v>455.18</v>
      </c>
      <c r="G54" s="2">
        <f>IFERROR(__xludf.DUMMYFUNCTION("""COMPUTED_VALUE"""),45369.66666666667)</f>
        <v>45369.66667</v>
      </c>
      <c r="H54" s="1">
        <f>IFERROR(__xludf.DUMMYFUNCTION("""COMPUTED_VALUE"""),449.36)</f>
        <v>449.36</v>
      </c>
      <c r="J54" s="2">
        <f>IFERROR(__xludf.DUMMYFUNCTION("""COMPUTED_VALUE"""),45369.66666666667)</f>
        <v>45369.66667</v>
      </c>
      <c r="K54" s="1">
        <f>IFERROR(__xludf.DUMMYFUNCTION("""COMPUTED_VALUE"""),451.63)</f>
        <v>451.63</v>
      </c>
      <c r="M54" s="2">
        <f>IFERROR(__xludf.DUMMYFUNCTION("""COMPUTED_VALUE"""),45369.66666666667)</f>
        <v>45369.66667</v>
      </c>
      <c r="N54" s="1">
        <f>IFERROR(__xludf.DUMMYFUNCTION("""COMPUTED_VALUE"""),1.5062121E7)</f>
        <v>15062121</v>
      </c>
    </row>
    <row r="55">
      <c r="A55" s="2">
        <f>IFERROR(__xludf.DUMMYFUNCTION("""COMPUTED_VALUE"""),45370.66666666667)</f>
        <v>45370.66667</v>
      </c>
      <c r="B55" s="1">
        <f>IFERROR(__xludf.DUMMYFUNCTION("""COMPUTED_VALUE"""),451.55)</f>
        <v>451.55</v>
      </c>
      <c r="D55" s="2">
        <f>IFERROR(__xludf.DUMMYFUNCTION("""COMPUTED_VALUE"""),45370.66666666667)</f>
        <v>45370.66667</v>
      </c>
      <c r="E55" s="1">
        <f>IFERROR(__xludf.DUMMYFUNCTION("""COMPUTED_VALUE"""),454.36)</f>
        <v>454.36</v>
      </c>
      <c r="G55" s="2">
        <f>IFERROR(__xludf.DUMMYFUNCTION("""COMPUTED_VALUE"""),45370.66666666667)</f>
        <v>45370.66667</v>
      </c>
      <c r="H55" s="1">
        <f>IFERROR(__xludf.DUMMYFUNCTION("""COMPUTED_VALUE"""),450.16)</f>
        <v>450.16</v>
      </c>
      <c r="J55" s="2">
        <f>IFERROR(__xludf.DUMMYFUNCTION("""COMPUTED_VALUE"""),45370.66666666667)</f>
        <v>45370.66667</v>
      </c>
      <c r="K55" s="1">
        <f>IFERROR(__xludf.DUMMYFUNCTION("""COMPUTED_VALUE"""),453.27)</f>
        <v>453.27</v>
      </c>
      <c r="M55" s="2">
        <f>IFERROR(__xludf.DUMMYFUNCTION("""COMPUTED_VALUE"""),45370.66666666667)</f>
        <v>45370.66667</v>
      </c>
      <c r="N55" s="1">
        <f>IFERROR(__xludf.DUMMYFUNCTION("""COMPUTED_VALUE"""),1.5967506E7)</f>
        <v>15967506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IFERROR(__xludf.DUMMYFUNCTION("""COMPUTED_VALUE"""),455.04)</f>
        <v>455.04</v>
      </c>
      <c r="D56" s="2">
        <f>IFERROR(__xludf.DUMMYFUNCTION("""COMPUTED_VALUE"""),45371.66666666667)</f>
        <v>45371.66667</v>
      </c>
      <c r="E56" s="1">
        <f>IFERROR(__xludf.DUMMYFUNCTION("""COMPUTED_VALUE"""),459.81)</f>
        <v>459.81</v>
      </c>
      <c r="G56" s="2">
        <f>IFERROR(__xludf.DUMMYFUNCTION("""COMPUTED_VALUE"""),45371.66666666667)</f>
        <v>45371.66667</v>
      </c>
      <c r="H56" s="1">
        <f>IFERROR(__xludf.DUMMYFUNCTION("""COMPUTED_VALUE"""),453.83)</f>
        <v>453.83</v>
      </c>
      <c r="J56" s="2">
        <f>IFERROR(__xludf.DUMMYFUNCTION("""COMPUTED_VALUE"""),45371.66666666667)</f>
        <v>45371.66667</v>
      </c>
      <c r="K56" s="1">
        <f>IFERROR(__xludf.DUMMYFUNCTION("""COMPUTED_VALUE"""),459.5)</f>
        <v>459.5</v>
      </c>
      <c r="M56" s="2">
        <f>IFERROR(__xludf.DUMMYFUNCTION("""COMPUTED_VALUE"""),45371.66666666667)</f>
        <v>45371.66667</v>
      </c>
      <c r="N56" s="1">
        <f>IFERROR(__xludf.DUMMYFUNCTION("""COMPUTED_VALUE"""),2.0400152E7)</f>
        <v>20400152</v>
      </c>
    </row>
    <row r="57">
      <c r="A57" s="2">
        <f>IFERROR(__xludf.DUMMYFUNCTION("""COMPUTED_VALUE"""),45372.66666666667)</f>
        <v>45372.66667</v>
      </c>
      <c r="B57" s="1">
        <f>IFERROR(__xludf.DUMMYFUNCTION("""COMPUTED_VALUE"""),460.14)</f>
        <v>460.14</v>
      </c>
      <c r="D57" s="2">
        <f>IFERROR(__xludf.DUMMYFUNCTION("""COMPUTED_VALUE"""),45372.66666666667)</f>
        <v>45372.66667</v>
      </c>
      <c r="E57" s="1">
        <f>IFERROR(__xludf.DUMMYFUNCTION("""COMPUTED_VALUE"""),466.22)</f>
        <v>466.22</v>
      </c>
      <c r="G57" s="2">
        <f>IFERROR(__xludf.DUMMYFUNCTION("""COMPUTED_VALUE"""),45372.66666666667)</f>
        <v>45372.66667</v>
      </c>
      <c r="H57" s="1">
        <f>IFERROR(__xludf.DUMMYFUNCTION("""COMPUTED_VALUE"""),460.14)</f>
        <v>460.14</v>
      </c>
      <c r="J57" s="2">
        <f>IFERROR(__xludf.DUMMYFUNCTION("""COMPUTED_VALUE"""),45372.66666666667)</f>
        <v>45372.66667</v>
      </c>
      <c r="K57" s="1">
        <f>IFERROR(__xludf.DUMMYFUNCTION("""COMPUTED_VALUE"""),465.72)</f>
        <v>465.72</v>
      </c>
      <c r="M57" s="2">
        <f>IFERROR(__xludf.DUMMYFUNCTION("""COMPUTED_VALUE"""),45372.66666666667)</f>
        <v>45372.66667</v>
      </c>
      <c r="N57" s="1">
        <f>IFERROR(__xludf.DUMMYFUNCTION("""COMPUTED_VALUE"""),2.058979E7)</f>
        <v>20589790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IFERROR(__xludf.DUMMYFUNCTION("""COMPUTED_VALUE"""),465.24)</f>
        <v>465.24</v>
      </c>
      <c r="D58" s="2">
        <f>IFERROR(__xludf.DUMMYFUNCTION("""COMPUTED_VALUE"""),45373.66666666667)</f>
        <v>45373.66667</v>
      </c>
      <c r="E58" s="1">
        <f>IFERROR(__xludf.DUMMYFUNCTION("""COMPUTED_VALUE"""),465.24)</f>
        <v>465.24</v>
      </c>
      <c r="G58" s="2">
        <f>IFERROR(__xludf.DUMMYFUNCTION("""COMPUTED_VALUE"""),45373.66666666667)</f>
        <v>45373.66667</v>
      </c>
      <c r="H58" s="1">
        <f>IFERROR(__xludf.DUMMYFUNCTION("""COMPUTED_VALUE"""),458.85)</f>
        <v>458.85</v>
      </c>
      <c r="J58" s="2">
        <f>IFERROR(__xludf.DUMMYFUNCTION("""COMPUTED_VALUE"""),45373.66666666667)</f>
        <v>45373.66667</v>
      </c>
      <c r="K58" s="1">
        <f>IFERROR(__xludf.DUMMYFUNCTION("""COMPUTED_VALUE"""),461.25)</f>
        <v>461.25</v>
      </c>
      <c r="M58" s="2">
        <f>IFERROR(__xludf.DUMMYFUNCTION("""COMPUTED_VALUE"""),45373.66666666667)</f>
        <v>45373.66667</v>
      </c>
      <c r="N58" s="1">
        <f>IFERROR(__xludf.DUMMYFUNCTION("""COMPUTED_VALUE"""),1.6006478E7)</f>
        <v>16006478</v>
      </c>
    </row>
    <row r="59">
      <c r="A59" s="2">
        <f>IFERROR(__xludf.DUMMYFUNCTION("""COMPUTED_VALUE"""),45376.66666666667)</f>
        <v>45376.66667</v>
      </c>
      <c r="B59" s="1">
        <f>IFERROR(__xludf.DUMMYFUNCTION("""COMPUTED_VALUE"""),462.2)</f>
        <v>462.2</v>
      </c>
      <c r="D59" s="2">
        <f>IFERROR(__xludf.DUMMYFUNCTION("""COMPUTED_VALUE"""),45376.66666666667)</f>
        <v>45376.66667</v>
      </c>
      <c r="E59" s="1">
        <f>IFERROR(__xludf.DUMMYFUNCTION("""COMPUTED_VALUE"""),464.48)</f>
        <v>464.48</v>
      </c>
      <c r="G59" s="2">
        <f>IFERROR(__xludf.DUMMYFUNCTION("""COMPUTED_VALUE"""),45376.66666666667)</f>
        <v>45376.66667</v>
      </c>
      <c r="H59" s="1">
        <f>IFERROR(__xludf.DUMMYFUNCTION("""COMPUTED_VALUE"""),458.25)</f>
        <v>458.25</v>
      </c>
      <c r="J59" s="2">
        <f>IFERROR(__xludf.DUMMYFUNCTION("""COMPUTED_VALUE"""),45376.66666666667)</f>
        <v>45376.66667</v>
      </c>
      <c r="K59" s="1">
        <f>IFERROR(__xludf.DUMMYFUNCTION("""COMPUTED_VALUE"""),459.09)</f>
        <v>459.09</v>
      </c>
      <c r="M59" s="2">
        <f>IFERROR(__xludf.DUMMYFUNCTION("""COMPUTED_VALUE"""),45376.66666666667)</f>
        <v>45376.66667</v>
      </c>
      <c r="N59" s="1">
        <f>IFERROR(__xludf.DUMMYFUNCTION("""COMPUTED_VALUE"""),1.6183072E7)</f>
        <v>16183072</v>
      </c>
    </row>
    <row r="60">
      <c r="A60" s="2">
        <f>IFERROR(__xludf.DUMMYFUNCTION("""COMPUTED_VALUE"""),45377.66666666667)</f>
        <v>45377.66667</v>
      </c>
      <c r="B60" s="1">
        <f>IFERROR(__xludf.DUMMYFUNCTION("""COMPUTED_VALUE"""),458.74)</f>
        <v>458.74</v>
      </c>
      <c r="D60" s="2">
        <f>IFERROR(__xludf.DUMMYFUNCTION("""COMPUTED_VALUE"""),45377.66666666667)</f>
        <v>45377.66667</v>
      </c>
      <c r="E60" s="1">
        <f>IFERROR(__xludf.DUMMYFUNCTION("""COMPUTED_VALUE"""),459.08)</f>
        <v>459.08</v>
      </c>
      <c r="G60" s="2">
        <f>IFERROR(__xludf.DUMMYFUNCTION("""COMPUTED_VALUE"""),45377.66666666667)</f>
        <v>45377.66667</v>
      </c>
      <c r="H60" s="1">
        <f>IFERROR(__xludf.DUMMYFUNCTION("""COMPUTED_VALUE"""),452.76)</f>
        <v>452.76</v>
      </c>
      <c r="J60" s="2">
        <f>IFERROR(__xludf.DUMMYFUNCTION("""COMPUTED_VALUE"""),45377.66666666667)</f>
        <v>45377.66667</v>
      </c>
      <c r="K60" s="1">
        <f>IFERROR(__xludf.DUMMYFUNCTION("""COMPUTED_VALUE"""),453.31)</f>
        <v>453.31</v>
      </c>
      <c r="M60" s="2">
        <f>IFERROR(__xludf.DUMMYFUNCTION("""COMPUTED_VALUE"""),45377.66666666667)</f>
        <v>45377.66667</v>
      </c>
      <c r="N60" s="1">
        <f>IFERROR(__xludf.DUMMYFUNCTION("""COMPUTED_VALUE"""),1.5674682E7)</f>
        <v>15674682</v>
      </c>
    </row>
    <row r="61">
      <c r="A61" s="2">
        <f>IFERROR(__xludf.DUMMYFUNCTION("""COMPUTED_VALUE"""),45378.66666666667)</f>
        <v>45378.66667</v>
      </c>
      <c r="B61" s="1">
        <f>IFERROR(__xludf.DUMMYFUNCTION("""COMPUTED_VALUE"""),454.81)</f>
        <v>454.81</v>
      </c>
      <c r="D61" s="2">
        <f>IFERROR(__xludf.DUMMYFUNCTION("""COMPUTED_VALUE"""),45378.66666666667)</f>
        <v>45378.66667</v>
      </c>
      <c r="E61" s="1">
        <f>IFERROR(__xludf.DUMMYFUNCTION("""COMPUTED_VALUE"""),463.79)</f>
        <v>463.79</v>
      </c>
      <c r="G61" s="2">
        <f>IFERROR(__xludf.DUMMYFUNCTION("""COMPUTED_VALUE"""),45378.66666666667)</f>
        <v>45378.66667</v>
      </c>
      <c r="H61" s="1">
        <f>IFERROR(__xludf.DUMMYFUNCTION("""COMPUTED_VALUE"""),454.24)</f>
        <v>454.24</v>
      </c>
      <c r="J61" s="2">
        <f>IFERROR(__xludf.DUMMYFUNCTION("""COMPUTED_VALUE"""),45378.66666666667)</f>
        <v>45378.66667</v>
      </c>
      <c r="K61" s="1">
        <f>IFERROR(__xludf.DUMMYFUNCTION("""COMPUTED_VALUE"""),463.67)</f>
        <v>463.67</v>
      </c>
      <c r="M61" s="2">
        <f>IFERROR(__xludf.DUMMYFUNCTION("""COMPUTED_VALUE"""),45378.66666666667)</f>
        <v>45378.66667</v>
      </c>
      <c r="N61" s="1">
        <f>IFERROR(__xludf.DUMMYFUNCTION("""COMPUTED_VALUE"""),2.3681018E7)</f>
        <v>23681018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IFERROR(__xludf.DUMMYFUNCTION("""COMPUTED_VALUE"""),464.35)</f>
        <v>464.35</v>
      </c>
      <c r="D62" s="2">
        <f>IFERROR(__xludf.DUMMYFUNCTION("""COMPUTED_VALUE"""),45379.66666666667)</f>
        <v>45379.66667</v>
      </c>
      <c r="E62" s="1">
        <f>IFERROR(__xludf.DUMMYFUNCTION("""COMPUTED_VALUE"""),466.99)</f>
        <v>466.99</v>
      </c>
      <c r="G62" s="2">
        <f>IFERROR(__xludf.DUMMYFUNCTION("""COMPUTED_VALUE"""),45379.66666666667)</f>
        <v>45379.66667</v>
      </c>
      <c r="H62" s="1">
        <f>IFERROR(__xludf.DUMMYFUNCTION("""COMPUTED_VALUE"""),463.67)</f>
        <v>463.67</v>
      </c>
      <c r="J62" s="2">
        <f>IFERROR(__xludf.DUMMYFUNCTION("""COMPUTED_VALUE"""),45379.66666666667)</f>
        <v>45379.66667</v>
      </c>
      <c r="K62" s="1">
        <f>IFERROR(__xludf.DUMMYFUNCTION("""COMPUTED_VALUE"""),464.5)</f>
        <v>464.5</v>
      </c>
      <c r="M62" s="2">
        <f>IFERROR(__xludf.DUMMYFUNCTION("""COMPUTED_VALUE"""),45379.66666666667)</f>
        <v>45379.66667</v>
      </c>
      <c r="N62" s="1">
        <f>IFERROR(__xludf.DUMMYFUNCTION("""COMPUTED_VALUE"""),2.01266E7)</f>
        <v>20126600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IFERROR(__xludf.DUMMYFUNCTION("""COMPUTED_VALUE"""),464.94)</f>
        <v>464.94</v>
      </c>
      <c r="D63" s="2">
        <f>IFERROR(__xludf.DUMMYFUNCTION("""COMPUTED_VALUE"""),45383.66666666667)</f>
        <v>45383.66667</v>
      </c>
      <c r="E63" s="1">
        <f>IFERROR(__xludf.DUMMYFUNCTION("""COMPUTED_VALUE"""),466.76)</f>
        <v>466.76</v>
      </c>
      <c r="G63" s="2">
        <f>IFERROR(__xludf.DUMMYFUNCTION("""COMPUTED_VALUE"""),45383.66666666667)</f>
        <v>45383.66667</v>
      </c>
      <c r="H63" s="1">
        <f>IFERROR(__xludf.DUMMYFUNCTION("""COMPUTED_VALUE"""),461.95)</f>
        <v>461.95</v>
      </c>
      <c r="J63" s="2">
        <f>IFERROR(__xludf.DUMMYFUNCTION("""COMPUTED_VALUE"""),45383.66666666667)</f>
        <v>45383.66667</v>
      </c>
      <c r="K63" s="1">
        <f>IFERROR(__xludf.DUMMYFUNCTION("""COMPUTED_VALUE"""),462.68)</f>
        <v>462.68</v>
      </c>
      <c r="M63" s="2">
        <f>IFERROR(__xludf.DUMMYFUNCTION("""COMPUTED_VALUE"""),45383.66666666667)</f>
        <v>45383.66667</v>
      </c>
      <c r="N63" s="1">
        <f>IFERROR(__xludf.DUMMYFUNCTION("""COMPUTED_VALUE"""),1.5931639E7)</f>
        <v>15931639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IFERROR(__xludf.DUMMYFUNCTION("""COMPUTED_VALUE"""),458.71)</f>
        <v>458.71</v>
      </c>
      <c r="D64" s="2">
        <f>IFERROR(__xludf.DUMMYFUNCTION("""COMPUTED_VALUE"""),45384.66666666667)</f>
        <v>45384.66667</v>
      </c>
      <c r="E64" s="1">
        <f>IFERROR(__xludf.DUMMYFUNCTION("""COMPUTED_VALUE"""),459.44)</f>
        <v>459.44</v>
      </c>
      <c r="G64" s="2">
        <f>IFERROR(__xludf.DUMMYFUNCTION("""COMPUTED_VALUE"""),45384.66666666667)</f>
        <v>45384.66667</v>
      </c>
      <c r="H64" s="1">
        <f>IFERROR(__xludf.DUMMYFUNCTION("""COMPUTED_VALUE"""),455.75)</f>
        <v>455.75</v>
      </c>
      <c r="J64" s="2">
        <f>IFERROR(__xludf.DUMMYFUNCTION("""COMPUTED_VALUE"""),45384.66666666667)</f>
        <v>45384.66667</v>
      </c>
      <c r="K64" s="1">
        <f>IFERROR(__xludf.DUMMYFUNCTION("""COMPUTED_VALUE"""),458.06)</f>
        <v>458.06</v>
      </c>
      <c r="M64" s="2">
        <f>IFERROR(__xludf.DUMMYFUNCTION("""COMPUTED_VALUE"""),45384.66666666667)</f>
        <v>45384.66667</v>
      </c>
      <c r="N64" s="1">
        <f>IFERROR(__xludf.DUMMYFUNCTION("""COMPUTED_VALUE"""),2.2962292E7)</f>
        <v>22962292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IFERROR(__xludf.DUMMYFUNCTION("""COMPUTED_VALUE"""),457.29)</f>
        <v>457.29</v>
      </c>
      <c r="D65" s="2">
        <f>IFERROR(__xludf.DUMMYFUNCTION("""COMPUTED_VALUE"""),45385.66666666667)</f>
        <v>45385.66667</v>
      </c>
      <c r="E65" s="1">
        <f>IFERROR(__xludf.DUMMYFUNCTION("""COMPUTED_VALUE"""),458.65)</f>
        <v>458.65</v>
      </c>
      <c r="G65" s="2">
        <f>IFERROR(__xludf.DUMMYFUNCTION("""COMPUTED_VALUE"""),45385.66666666667)</f>
        <v>45385.66667</v>
      </c>
      <c r="H65" s="1">
        <f>IFERROR(__xludf.DUMMYFUNCTION("""COMPUTED_VALUE"""),456.03)</f>
        <v>456.03</v>
      </c>
      <c r="J65" s="2">
        <f>IFERROR(__xludf.DUMMYFUNCTION("""COMPUTED_VALUE"""),45385.66666666667)</f>
        <v>45385.66667</v>
      </c>
      <c r="K65" s="1">
        <f>IFERROR(__xludf.DUMMYFUNCTION("""COMPUTED_VALUE"""),457.68)</f>
        <v>457.68</v>
      </c>
      <c r="M65" s="2">
        <f>IFERROR(__xludf.DUMMYFUNCTION("""COMPUTED_VALUE"""),45385.66666666667)</f>
        <v>45385.66667</v>
      </c>
      <c r="N65" s="1">
        <f>IFERROR(__xludf.DUMMYFUNCTION("""COMPUTED_VALUE"""),1.47829E7)</f>
        <v>14782900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IFERROR(__xludf.DUMMYFUNCTION("""COMPUTED_VALUE"""),460.6)</f>
        <v>460.6</v>
      </c>
      <c r="D66" s="2">
        <f>IFERROR(__xludf.DUMMYFUNCTION("""COMPUTED_VALUE"""),45386.66666666667)</f>
        <v>45386.66667</v>
      </c>
      <c r="E66" s="1">
        <f>IFERROR(__xludf.DUMMYFUNCTION("""COMPUTED_VALUE"""),462.34)</f>
        <v>462.34</v>
      </c>
      <c r="G66" s="2">
        <f>IFERROR(__xludf.DUMMYFUNCTION("""COMPUTED_VALUE"""),45386.66666666667)</f>
        <v>45386.66667</v>
      </c>
      <c r="H66" s="1">
        <f>IFERROR(__xludf.DUMMYFUNCTION("""COMPUTED_VALUE"""),446.9)</f>
        <v>446.9</v>
      </c>
      <c r="J66" s="2">
        <f>IFERROR(__xludf.DUMMYFUNCTION("""COMPUTED_VALUE"""),45386.66666666667)</f>
        <v>45386.66667</v>
      </c>
      <c r="K66" s="1">
        <f>IFERROR(__xludf.DUMMYFUNCTION("""COMPUTED_VALUE"""),447.36)</f>
        <v>447.36</v>
      </c>
      <c r="M66" s="2">
        <f>IFERROR(__xludf.DUMMYFUNCTION("""COMPUTED_VALUE"""),45386.66666666667)</f>
        <v>45386.66667</v>
      </c>
      <c r="N66" s="1">
        <f>IFERROR(__xludf.DUMMYFUNCTION("""COMPUTED_VALUE"""),1.7743856E7)</f>
        <v>17743856</v>
      </c>
    </row>
    <row r="67">
      <c r="A67" s="2">
        <f>IFERROR(__xludf.DUMMYFUNCTION("""COMPUTED_VALUE"""),45387.66666666667)</f>
        <v>45387.66667</v>
      </c>
      <c r="B67" s="1">
        <f>IFERROR(__xludf.DUMMYFUNCTION("""COMPUTED_VALUE"""),448.48)</f>
        <v>448.48</v>
      </c>
      <c r="D67" s="2">
        <f>IFERROR(__xludf.DUMMYFUNCTION("""COMPUTED_VALUE"""),45387.66666666667)</f>
        <v>45387.66667</v>
      </c>
      <c r="E67" s="1">
        <f>IFERROR(__xludf.DUMMYFUNCTION("""COMPUTED_VALUE"""),451.44)</f>
        <v>451.44</v>
      </c>
      <c r="G67" s="2">
        <f>IFERROR(__xludf.DUMMYFUNCTION("""COMPUTED_VALUE"""),45387.66666666667)</f>
        <v>45387.66667</v>
      </c>
      <c r="H67" s="1">
        <f>IFERROR(__xludf.DUMMYFUNCTION("""COMPUTED_VALUE"""),446.35)</f>
        <v>446.35</v>
      </c>
      <c r="J67" s="2">
        <f>IFERROR(__xludf.DUMMYFUNCTION("""COMPUTED_VALUE"""),45387.66666666667)</f>
        <v>45387.66667</v>
      </c>
      <c r="K67" s="1">
        <f>IFERROR(__xludf.DUMMYFUNCTION("""COMPUTED_VALUE"""),448.94)</f>
        <v>448.94</v>
      </c>
      <c r="M67" s="2">
        <f>IFERROR(__xludf.DUMMYFUNCTION("""COMPUTED_VALUE"""),45387.66666666667)</f>
        <v>45387.66667</v>
      </c>
      <c r="N67" s="1">
        <f>IFERROR(__xludf.DUMMYFUNCTION("""COMPUTED_VALUE"""),1.3306936E7)</f>
        <v>13306936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IFERROR(__xludf.DUMMYFUNCTION("""COMPUTED_VALUE"""),449.66)</f>
        <v>449.66</v>
      </c>
      <c r="D68" s="2">
        <f>IFERROR(__xludf.DUMMYFUNCTION("""COMPUTED_VALUE"""),45390.66666666667)</f>
        <v>45390.66667</v>
      </c>
      <c r="E68" s="1">
        <f>IFERROR(__xludf.DUMMYFUNCTION("""COMPUTED_VALUE"""),456.22)</f>
        <v>456.22</v>
      </c>
      <c r="G68" s="2">
        <f>IFERROR(__xludf.DUMMYFUNCTION("""COMPUTED_VALUE"""),45390.66666666667)</f>
        <v>45390.66667</v>
      </c>
      <c r="H68" s="1">
        <f>IFERROR(__xludf.DUMMYFUNCTION("""COMPUTED_VALUE"""),449.66)</f>
        <v>449.66</v>
      </c>
      <c r="J68" s="2">
        <f>IFERROR(__xludf.DUMMYFUNCTION("""COMPUTED_VALUE"""),45390.66666666667)</f>
        <v>45390.66667</v>
      </c>
      <c r="K68" s="1">
        <f>IFERROR(__xludf.DUMMYFUNCTION("""COMPUTED_VALUE"""),452.46)</f>
        <v>452.46</v>
      </c>
      <c r="M68" s="2">
        <f>IFERROR(__xludf.DUMMYFUNCTION("""COMPUTED_VALUE"""),45390.66666666667)</f>
        <v>45390.66667</v>
      </c>
      <c r="N68" s="1">
        <f>IFERROR(__xludf.DUMMYFUNCTION("""COMPUTED_VALUE"""),1.4848322E7)</f>
        <v>14848322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IFERROR(__xludf.DUMMYFUNCTION("""COMPUTED_VALUE"""),452.83)</f>
        <v>452.83</v>
      </c>
      <c r="D69" s="2">
        <f>IFERROR(__xludf.DUMMYFUNCTION("""COMPUTED_VALUE"""),45391.66666666667)</f>
        <v>45391.66667</v>
      </c>
      <c r="E69" s="1">
        <f>IFERROR(__xludf.DUMMYFUNCTION("""COMPUTED_VALUE"""),459.7)</f>
        <v>459.7</v>
      </c>
      <c r="G69" s="2">
        <f>IFERROR(__xludf.DUMMYFUNCTION("""COMPUTED_VALUE"""),45391.66666666667)</f>
        <v>45391.66667</v>
      </c>
      <c r="H69" s="1">
        <f>IFERROR(__xludf.DUMMYFUNCTION("""COMPUTED_VALUE"""),452.83)</f>
        <v>452.83</v>
      </c>
      <c r="J69" s="2">
        <f>IFERROR(__xludf.DUMMYFUNCTION("""COMPUTED_VALUE"""),45391.66666666667)</f>
        <v>45391.66667</v>
      </c>
      <c r="K69" s="1">
        <f>IFERROR(__xludf.DUMMYFUNCTION("""COMPUTED_VALUE"""),459.55)</f>
        <v>459.55</v>
      </c>
      <c r="M69" s="2">
        <f>IFERROR(__xludf.DUMMYFUNCTION("""COMPUTED_VALUE"""),45391.66666666667)</f>
        <v>45391.66667</v>
      </c>
      <c r="N69" s="1">
        <f>IFERROR(__xludf.DUMMYFUNCTION("""COMPUTED_VALUE"""),1.4811226E7)</f>
        <v>14811226</v>
      </c>
    </row>
    <row r="70">
      <c r="A70" s="2">
        <f>IFERROR(__xludf.DUMMYFUNCTION("""COMPUTED_VALUE"""),45392.66666666667)</f>
        <v>45392.66667</v>
      </c>
      <c r="B70" s="1">
        <f>IFERROR(__xludf.DUMMYFUNCTION("""COMPUTED_VALUE"""),456.23)</f>
        <v>456.23</v>
      </c>
      <c r="D70" s="2">
        <f>IFERROR(__xludf.DUMMYFUNCTION("""COMPUTED_VALUE"""),45392.66666666667)</f>
        <v>45392.66667</v>
      </c>
      <c r="E70" s="1">
        <f>IFERROR(__xludf.DUMMYFUNCTION("""COMPUTED_VALUE"""),456.23)</f>
        <v>456.23</v>
      </c>
      <c r="G70" s="2">
        <f>IFERROR(__xludf.DUMMYFUNCTION("""COMPUTED_VALUE"""),45392.66666666667)</f>
        <v>45392.66667</v>
      </c>
      <c r="H70" s="1">
        <f>IFERROR(__xludf.DUMMYFUNCTION("""COMPUTED_VALUE"""),442.26)</f>
        <v>442.26</v>
      </c>
      <c r="J70" s="2">
        <f>IFERROR(__xludf.DUMMYFUNCTION("""COMPUTED_VALUE"""),45392.66666666667)</f>
        <v>45392.66667</v>
      </c>
      <c r="K70" s="1">
        <f>IFERROR(__xludf.DUMMYFUNCTION("""COMPUTED_VALUE"""),444.19)</f>
        <v>444.19</v>
      </c>
      <c r="M70" s="2">
        <f>IFERROR(__xludf.DUMMYFUNCTION("""COMPUTED_VALUE"""),45392.66666666667)</f>
        <v>45392.66667</v>
      </c>
      <c r="N70" s="1">
        <f>IFERROR(__xludf.DUMMYFUNCTION("""COMPUTED_VALUE"""),2.382289E7)</f>
        <v>23822890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IFERROR(__xludf.DUMMYFUNCTION("""COMPUTED_VALUE"""),445.05)</f>
        <v>445.05</v>
      </c>
      <c r="D71" s="2">
        <f>IFERROR(__xludf.DUMMYFUNCTION("""COMPUTED_VALUE"""),45393.66666666667)</f>
        <v>45393.66667</v>
      </c>
      <c r="E71" s="1">
        <f>IFERROR(__xludf.DUMMYFUNCTION("""COMPUTED_VALUE"""),445.61)</f>
        <v>445.61</v>
      </c>
      <c r="G71" s="2">
        <f>IFERROR(__xludf.DUMMYFUNCTION("""COMPUTED_VALUE"""),45393.66666666667)</f>
        <v>45393.66667</v>
      </c>
      <c r="H71" s="1">
        <f>IFERROR(__xludf.DUMMYFUNCTION("""COMPUTED_VALUE"""),438.13)</f>
        <v>438.13</v>
      </c>
      <c r="J71" s="2">
        <f>IFERROR(__xludf.DUMMYFUNCTION("""COMPUTED_VALUE"""),45393.66666666667)</f>
        <v>45393.66667</v>
      </c>
      <c r="K71" s="1">
        <f>IFERROR(__xludf.DUMMYFUNCTION("""COMPUTED_VALUE"""),442.98)</f>
        <v>442.98</v>
      </c>
      <c r="M71" s="2">
        <f>IFERROR(__xludf.DUMMYFUNCTION("""COMPUTED_VALUE"""),45393.66666666667)</f>
        <v>45393.66667</v>
      </c>
      <c r="N71" s="1">
        <f>IFERROR(__xludf.DUMMYFUNCTION("""COMPUTED_VALUE"""),1.5292169E7)</f>
        <v>15292169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IFERROR(__xludf.DUMMYFUNCTION("""COMPUTED_VALUE"""),441.73)</f>
        <v>441.73</v>
      </c>
      <c r="D72" s="2">
        <f>IFERROR(__xludf.DUMMYFUNCTION("""COMPUTED_VALUE"""),45394.66666666667)</f>
        <v>45394.66667</v>
      </c>
      <c r="E72" s="1">
        <f>IFERROR(__xludf.DUMMYFUNCTION("""COMPUTED_VALUE"""),441.73)</f>
        <v>441.73</v>
      </c>
      <c r="G72" s="2">
        <f>IFERROR(__xludf.DUMMYFUNCTION("""COMPUTED_VALUE"""),45394.66666666667)</f>
        <v>45394.66667</v>
      </c>
      <c r="H72" s="1">
        <f>IFERROR(__xludf.DUMMYFUNCTION("""COMPUTED_VALUE"""),434.18)</f>
        <v>434.18</v>
      </c>
      <c r="J72" s="2">
        <f>IFERROR(__xludf.DUMMYFUNCTION("""COMPUTED_VALUE"""),45394.66666666667)</f>
        <v>45394.66667</v>
      </c>
      <c r="K72" s="1">
        <f>IFERROR(__xludf.DUMMYFUNCTION("""COMPUTED_VALUE"""),435.78)</f>
        <v>435.78</v>
      </c>
      <c r="M72" s="2">
        <f>IFERROR(__xludf.DUMMYFUNCTION("""COMPUTED_VALUE"""),45394.66666666667)</f>
        <v>45394.66667</v>
      </c>
      <c r="N72" s="1">
        <f>IFERROR(__xludf.DUMMYFUNCTION("""COMPUTED_VALUE"""),1.6231503E7)</f>
        <v>16231503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IFERROR(__xludf.DUMMYFUNCTION("""COMPUTED_VALUE"""),438.74)</f>
        <v>438.74</v>
      </c>
      <c r="D73" s="2">
        <f>IFERROR(__xludf.DUMMYFUNCTION("""COMPUTED_VALUE"""),45397.66666666667)</f>
        <v>45397.66667</v>
      </c>
      <c r="E73" s="1">
        <f>IFERROR(__xludf.DUMMYFUNCTION("""COMPUTED_VALUE"""),440.51)</f>
        <v>440.51</v>
      </c>
      <c r="G73" s="2">
        <f>IFERROR(__xludf.DUMMYFUNCTION("""COMPUTED_VALUE"""),45397.66666666667)</f>
        <v>45397.66667</v>
      </c>
      <c r="H73" s="1">
        <f>IFERROR(__xludf.DUMMYFUNCTION("""COMPUTED_VALUE"""),429.58)</f>
        <v>429.58</v>
      </c>
      <c r="J73" s="2">
        <f>IFERROR(__xludf.DUMMYFUNCTION("""COMPUTED_VALUE"""),45397.66666666667)</f>
        <v>45397.66667</v>
      </c>
      <c r="K73" s="1">
        <f>IFERROR(__xludf.DUMMYFUNCTION("""COMPUTED_VALUE"""),431.49)</f>
        <v>431.49</v>
      </c>
      <c r="M73" s="2">
        <f>IFERROR(__xludf.DUMMYFUNCTION("""COMPUTED_VALUE"""),45397.66666666667)</f>
        <v>45397.66667</v>
      </c>
      <c r="N73" s="1">
        <f>IFERROR(__xludf.DUMMYFUNCTION("""COMPUTED_VALUE"""),2.0985049E7)</f>
        <v>20985049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IFERROR(__xludf.DUMMYFUNCTION("""COMPUTED_VALUE"""),429.77)</f>
        <v>429.77</v>
      </c>
      <c r="D74" s="2">
        <f>IFERROR(__xludf.DUMMYFUNCTION("""COMPUTED_VALUE"""),45398.66666666667)</f>
        <v>45398.66667</v>
      </c>
      <c r="E74" s="1">
        <f>IFERROR(__xludf.DUMMYFUNCTION("""COMPUTED_VALUE"""),432.04)</f>
        <v>432.04</v>
      </c>
      <c r="G74" s="2">
        <f>IFERROR(__xludf.DUMMYFUNCTION("""COMPUTED_VALUE"""),45398.66666666667)</f>
        <v>45398.66667</v>
      </c>
      <c r="H74" s="1">
        <f>IFERROR(__xludf.DUMMYFUNCTION("""COMPUTED_VALUE"""),427.05)</f>
        <v>427.05</v>
      </c>
      <c r="J74" s="2">
        <f>IFERROR(__xludf.DUMMYFUNCTION("""COMPUTED_VALUE"""),45398.66666666667)</f>
        <v>45398.66667</v>
      </c>
      <c r="K74" s="1">
        <f>IFERROR(__xludf.DUMMYFUNCTION("""COMPUTED_VALUE"""),427.74)</f>
        <v>427.74</v>
      </c>
      <c r="M74" s="2">
        <f>IFERROR(__xludf.DUMMYFUNCTION("""COMPUTED_VALUE"""),45398.66666666667)</f>
        <v>45398.66667</v>
      </c>
      <c r="N74" s="1">
        <f>IFERROR(__xludf.DUMMYFUNCTION("""COMPUTED_VALUE"""),1.8708995E7)</f>
        <v>18708995</v>
      </c>
    </row>
    <row r="75">
      <c r="A75" s="2">
        <f>IFERROR(__xludf.DUMMYFUNCTION("""COMPUTED_VALUE"""),45399.66666666667)</f>
        <v>45399.66667</v>
      </c>
      <c r="B75" s="1">
        <f>IFERROR(__xludf.DUMMYFUNCTION("""COMPUTED_VALUE"""),428.24)</f>
        <v>428.24</v>
      </c>
      <c r="D75" s="2">
        <f>IFERROR(__xludf.DUMMYFUNCTION("""COMPUTED_VALUE"""),45399.66666666667)</f>
        <v>45399.66667</v>
      </c>
      <c r="E75" s="1">
        <f>IFERROR(__xludf.DUMMYFUNCTION("""COMPUTED_VALUE"""),430.96)</f>
        <v>430.96</v>
      </c>
      <c r="G75" s="2">
        <f>IFERROR(__xludf.DUMMYFUNCTION("""COMPUTED_VALUE"""),45399.66666666667)</f>
        <v>45399.66667</v>
      </c>
      <c r="H75" s="1">
        <f>IFERROR(__xludf.DUMMYFUNCTION("""COMPUTED_VALUE"""),422.39)</f>
        <v>422.39</v>
      </c>
      <c r="J75" s="2">
        <f>IFERROR(__xludf.DUMMYFUNCTION("""COMPUTED_VALUE"""),45399.66666666667)</f>
        <v>45399.66667</v>
      </c>
      <c r="K75" s="1">
        <f>IFERROR(__xludf.DUMMYFUNCTION("""COMPUTED_VALUE"""),422.39)</f>
        <v>422.39</v>
      </c>
      <c r="M75" s="2">
        <f>IFERROR(__xludf.DUMMYFUNCTION("""COMPUTED_VALUE"""),45399.66666666667)</f>
        <v>45399.66667</v>
      </c>
      <c r="N75" s="1">
        <f>IFERROR(__xludf.DUMMYFUNCTION("""COMPUTED_VALUE"""),2.0324606E7)</f>
        <v>20324606</v>
      </c>
    </row>
    <row r="76">
      <c r="A76" s="2">
        <f>IFERROR(__xludf.DUMMYFUNCTION("""COMPUTED_VALUE"""),45400.66666666667)</f>
        <v>45400.66667</v>
      </c>
      <c r="B76" s="1">
        <f>IFERROR(__xludf.DUMMYFUNCTION("""COMPUTED_VALUE"""),432.16)</f>
        <v>432.16</v>
      </c>
      <c r="D76" s="2">
        <f>IFERROR(__xludf.DUMMYFUNCTION("""COMPUTED_VALUE"""),45400.66666666667)</f>
        <v>45400.66667</v>
      </c>
      <c r="E76" s="1">
        <f>IFERROR(__xludf.DUMMYFUNCTION("""COMPUTED_VALUE"""),438.92)</f>
        <v>438.92</v>
      </c>
      <c r="G76" s="2">
        <f>IFERROR(__xludf.DUMMYFUNCTION("""COMPUTED_VALUE"""),45400.66666666667)</f>
        <v>45400.66667</v>
      </c>
      <c r="H76" s="1">
        <f>IFERROR(__xludf.DUMMYFUNCTION("""COMPUTED_VALUE"""),431.38)</f>
        <v>431.38</v>
      </c>
      <c r="J76" s="2">
        <f>IFERROR(__xludf.DUMMYFUNCTION("""COMPUTED_VALUE"""),45400.66666666667)</f>
        <v>45400.66667</v>
      </c>
      <c r="K76" s="1">
        <f>IFERROR(__xludf.DUMMYFUNCTION("""COMPUTED_VALUE"""),434.61)</f>
        <v>434.61</v>
      </c>
      <c r="M76" s="2">
        <f>IFERROR(__xludf.DUMMYFUNCTION("""COMPUTED_VALUE"""),45400.66666666667)</f>
        <v>45400.66667</v>
      </c>
      <c r="N76" s="1">
        <f>IFERROR(__xludf.DUMMYFUNCTION("""COMPUTED_VALUE"""),1.8915208E7)</f>
        <v>18915208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IFERROR(__xludf.DUMMYFUNCTION("""COMPUTED_VALUE"""),434.56)</f>
        <v>434.56</v>
      </c>
      <c r="D77" s="2">
        <f>IFERROR(__xludf.DUMMYFUNCTION("""COMPUTED_VALUE"""),45401.66666666667)</f>
        <v>45401.66667</v>
      </c>
      <c r="E77" s="1">
        <f>IFERROR(__xludf.DUMMYFUNCTION("""COMPUTED_VALUE"""),438.99)</f>
        <v>438.99</v>
      </c>
      <c r="G77" s="2">
        <f>IFERROR(__xludf.DUMMYFUNCTION("""COMPUTED_VALUE"""),45401.66666666667)</f>
        <v>45401.66667</v>
      </c>
      <c r="H77" s="1">
        <f>IFERROR(__xludf.DUMMYFUNCTION("""COMPUTED_VALUE"""),434.56)</f>
        <v>434.56</v>
      </c>
      <c r="J77" s="2">
        <f>IFERROR(__xludf.DUMMYFUNCTION("""COMPUTED_VALUE"""),45401.66666666667)</f>
        <v>45401.66667</v>
      </c>
      <c r="K77" s="1">
        <f>IFERROR(__xludf.DUMMYFUNCTION("""COMPUTED_VALUE"""),438.23)</f>
        <v>438.23</v>
      </c>
      <c r="M77" s="2">
        <f>IFERROR(__xludf.DUMMYFUNCTION("""COMPUTED_VALUE"""),45401.66666666667)</f>
        <v>45401.66667</v>
      </c>
      <c r="N77" s="1">
        <f>IFERROR(__xludf.DUMMYFUNCTION("""COMPUTED_VALUE"""),1.8664575E7)</f>
        <v>18664575</v>
      </c>
    </row>
    <row r="78">
      <c r="A78" s="2">
        <f>IFERROR(__xludf.DUMMYFUNCTION("""COMPUTED_VALUE"""),45404.66666666667)</f>
        <v>45404.66667</v>
      </c>
      <c r="B78" s="1">
        <f>IFERROR(__xludf.DUMMYFUNCTION("""COMPUTED_VALUE"""),441.08)</f>
        <v>441.08</v>
      </c>
      <c r="D78" s="2">
        <f>IFERROR(__xludf.DUMMYFUNCTION("""COMPUTED_VALUE"""),45404.66666666667)</f>
        <v>45404.66667</v>
      </c>
      <c r="E78" s="1">
        <f>IFERROR(__xludf.DUMMYFUNCTION("""COMPUTED_VALUE"""),443.51)</f>
        <v>443.51</v>
      </c>
      <c r="G78" s="2">
        <f>IFERROR(__xludf.DUMMYFUNCTION("""COMPUTED_VALUE"""),45404.66666666667)</f>
        <v>45404.66667</v>
      </c>
      <c r="H78" s="1">
        <f>IFERROR(__xludf.DUMMYFUNCTION("""COMPUTED_VALUE"""),436.66)</f>
        <v>436.66</v>
      </c>
      <c r="J78" s="2">
        <f>IFERROR(__xludf.DUMMYFUNCTION("""COMPUTED_VALUE"""),45404.66666666667)</f>
        <v>45404.66667</v>
      </c>
      <c r="K78" s="1">
        <f>IFERROR(__xludf.DUMMYFUNCTION("""COMPUTED_VALUE"""),441.73)</f>
        <v>441.73</v>
      </c>
      <c r="M78" s="2">
        <f>IFERROR(__xludf.DUMMYFUNCTION("""COMPUTED_VALUE"""),45404.66666666667)</f>
        <v>45404.66667</v>
      </c>
      <c r="N78" s="1">
        <f>IFERROR(__xludf.DUMMYFUNCTION("""COMPUTED_VALUE"""),1.6906E7)</f>
        <v>16906000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IFERROR(__xludf.DUMMYFUNCTION("""COMPUTED_VALUE"""),441.46)</f>
        <v>441.46</v>
      </c>
      <c r="D79" s="2">
        <f>IFERROR(__xludf.DUMMYFUNCTION("""COMPUTED_VALUE"""),45405.66666666667)</f>
        <v>45405.66667</v>
      </c>
      <c r="E79" s="1">
        <f>IFERROR(__xludf.DUMMYFUNCTION("""COMPUTED_VALUE"""),444.82)</f>
        <v>444.82</v>
      </c>
      <c r="G79" s="2">
        <f>IFERROR(__xludf.DUMMYFUNCTION("""COMPUTED_VALUE"""),45405.66666666667)</f>
        <v>45405.66667</v>
      </c>
      <c r="H79" s="1">
        <f>IFERROR(__xludf.DUMMYFUNCTION("""COMPUTED_VALUE"""),440.26)</f>
        <v>440.26</v>
      </c>
      <c r="J79" s="2">
        <f>IFERROR(__xludf.DUMMYFUNCTION("""COMPUTED_VALUE"""),45405.66666666667)</f>
        <v>45405.66667</v>
      </c>
      <c r="K79" s="1">
        <f>IFERROR(__xludf.DUMMYFUNCTION("""COMPUTED_VALUE"""),443.64)</f>
        <v>443.64</v>
      </c>
      <c r="M79" s="2">
        <f>IFERROR(__xludf.DUMMYFUNCTION("""COMPUTED_VALUE"""),45405.66666666667)</f>
        <v>45405.66667</v>
      </c>
      <c r="N79" s="1">
        <f>IFERROR(__xludf.DUMMYFUNCTION("""COMPUTED_VALUE"""),1.526595E7)</f>
        <v>15265950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IFERROR(__xludf.DUMMYFUNCTION("""COMPUTED_VALUE"""),444.16)</f>
        <v>444.16</v>
      </c>
      <c r="D80" s="2">
        <f>IFERROR(__xludf.DUMMYFUNCTION("""COMPUTED_VALUE"""),45406.66666666667)</f>
        <v>45406.66667</v>
      </c>
      <c r="E80" s="1">
        <f>IFERROR(__xludf.DUMMYFUNCTION("""COMPUTED_VALUE"""),448.62)</f>
        <v>448.62</v>
      </c>
      <c r="G80" s="2">
        <f>IFERROR(__xludf.DUMMYFUNCTION("""COMPUTED_VALUE"""),45406.66666666667)</f>
        <v>45406.66667</v>
      </c>
      <c r="H80" s="1">
        <f>IFERROR(__xludf.DUMMYFUNCTION("""COMPUTED_VALUE"""),442.9)</f>
        <v>442.9</v>
      </c>
      <c r="J80" s="2">
        <f>IFERROR(__xludf.DUMMYFUNCTION("""COMPUTED_VALUE"""),45406.66666666667)</f>
        <v>45406.66667</v>
      </c>
      <c r="K80" s="1">
        <f>IFERROR(__xludf.DUMMYFUNCTION("""COMPUTED_VALUE"""),445.62)</f>
        <v>445.62</v>
      </c>
      <c r="M80" s="2">
        <f>IFERROR(__xludf.DUMMYFUNCTION("""COMPUTED_VALUE"""),45406.66666666667)</f>
        <v>45406.66667</v>
      </c>
      <c r="N80" s="1">
        <f>IFERROR(__xludf.DUMMYFUNCTION("""COMPUTED_VALUE"""),1.8516865E7)</f>
        <v>18516865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IFERROR(__xludf.DUMMYFUNCTION("""COMPUTED_VALUE"""),442.55)</f>
        <v>442.55</v>
      </c>
      <c r="D81" s="2">
        <f>IFERROR(__xludf.DUMMYFUNCTION("""COMPUTED_VALUE"""),45407.66666666667)</f>
        <v>45407.66667</v>
      </c>
      <c r="E81" s="1">
        <f>IFERROR(__xludf.DUMMYFUNCTION("""COMPUTED_VALUE"""),442.55)</f>
        <v>442.55</v>
      </c>
      <c r="G81" s="2">
        <f>IFERROR(__xludf.DUMMYFUNCTION("""COMPUTED_VALUE"""),45407.66666666667)</f>
        <v>45407.66667</v>
      </c>
      <c r="H81" s="1">
        <f>IFERROR(__xludf.DUMMYFUNCTION("""COMPUTED_VALUE"""),434.4)</f>
        <v>434.4</v>
      </c>
      <c r="J81" s="2">
        <f>IFERROR(__xludf.DUMMYFUNCTION("""COMPUTED_VALUE"""),45407.66666666667)</f>
        <v>45407.66667</v>
      </c>
      <c r="K81" s="1">
        <f>IFERROR(__xludf.DUMMYFUNCTION("""COMPUTED_VALUE"""),439.08)</f>
        <v>439.08</v>
      </c>
      <c r="M81" s="2">
        <f>IFERROR(__xludf.DUMMYFUNCTION("""COMPUTED_VALUE"""),45407.66666666667)</f>
        <v>45407.66667</v>
      </c>
      <c r="N81" s="1">
        <f>IFERROR(__xludf.DUMMYFUNCTION("""COMPUTED_VALUE"""),2.6171044E7)</f>
        <v>26171044</v>
      </c>
    </row>
    <row r="82">
      <c r="A82" s="2">
        <f>IFERROR(__xludf.DUMMYFUNCTION("""COMPUTED_VALUE"""),45408.66666666667)</f>
        <v>45408.66667</v>
      </c>
      <c r="B82" s="1">
        <f>IFERROR(__xludf.DUMMYFUNCTION("""COMPUTED_VALUE"""),440.06)</f>
        <v>440.06</v>
      </c>
      <c r="D82" s="2">
        <f>IFERROR(__xludf.DUMMYFUNCTION("""COMPUTED_VALUE"""),45408.66666666667)</f>
        <v>45408.66667</v>
      </c>
      <c r="E82" s="1">
        <f>IFERROR(__xludf.DUMMYFUNCTION("""COMPUTED_VALUE"""),445.93)</f>
        <v>445.93</v>
      </c>
      <c r="G82" s="2">
        <f>IFERROR(__xludf.DUMMYFUNCTION("""COMPUTED_VALUE"""),45408.66666666667)</f>
        <v>45408.66667</v>
      </c>
      <c r="H82" s="1">
        <f>IFERROR(__xludf.DUMMYFUNCTION("""COMPUTED_VALUE"""),438.18)</f>
        <v>438.18</v>
      </c>
      <c r="J82" s="2">
        <f>IFERROR(__xludf.DUMMYFUNCTION("""COMPUTED_VALUE"""),45408.66666666667)</f>
        <v>45408.66667</v>
      </c>
      <c r="K82" s="1">
        <f>IFERROR(__xludf.DUMMYFUNCTION("""COMPUTED_VALUE"""),444.05)</f>
        <v>444.05</v>
      </c>
      <c r="M82" s="2">
        <f>IFERROR(__xludf.DUMMYFUNCTION("""COMPUTED_VALUE"""),45408.66666666667)</f>
        <v>45408.66667</v>
      </c>
      <c r="N82" s="1">
        <f>IFERROR(__xludf.DUMMYFUNCTION("""COMPUTED_VALUE"""),2.4194888E7)</f>
        <v>24194888</v>
      </c>
    </row>
    <row r="83">
      <c r="A83" s="2">
        <f>IFERROR(__xludf.DUMMYFUNCTION("""COMPUTED_VALUE"""),45411.66666666667)</f>
        <v>45411.66667</v>
      </c>
      <c r="B83" s="1">
        <f>IFERROR(__xludf.DUMMYFUNCTION("""COMPUTED_VALUE"""),446.15)</f>
        <v>446.15</v>
      </c>
      <c r="D83" s="2">
        <f>IFERROR(__xludf.DUMMYFUNCTION("""COMPUTED_VALUE"""),45411.66666666667)</f>
        <v>45411.66667</v>
      </c>
      <c r="E83" s="1">
        <f>IFERROR(__xludf.DUMMYFUNCTION("""COMPUTED_VALUE"""),448.48)</f>
        <v>448.48</v>
      </c>
      <c r="G83" s="2">
        <f>IFERROR(__xludf.DUMMYFUNCTION("""COMPUTED_VALUE"""),45411.66666666667)</f>
        <v>45411.66667</v>
      </c>
      <c r="H83" s="1">
        <f>IFERROR(__xludf.DUMMYFUNCTION("""COMPUTED_VALUE"""),445.33)</f>
        <v>445.33</v>
      </c>
      <c r="J83" s="2">
        <f>IFERROR(__xludf.DUMMYFUNCTION("""COMPUTED_VALUE"""),45411.66666666667)</f>
        <v>45411.66667</v>
      </c>
      <c r="K83" s="1">
        <f>IFERROR(__xludf.DUMMYFUNCTION("""COMPUTED_VALUE"""),447.34)</f>
        <v>447.34</v>
      </c>
      <c r="M83" s="2">
        <f>IFERROR(__xludf.DUMMYFUNCTION("""COMPUTED_VALUE"""),45411.66666666667)</f>
        <v>45411.66667</v>
      </c>
      <c r="N83" s="1">
        <f>IFERROR(__xludf.DUMMYFUNCTION("""COMPUTED_VALUE"""),2.4904855E7)</f>
        <v>24904855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IFERROR(__xludf.DUMMYFUNCTION("""COMPUTED_VALUE"""),442.39)</f>
        <v>442.39</v>
      </c>
      <c r="D84" s="2">
        <f>IFERROR(__xludf.DUMMYFUNCTION("""COMPUTED_VALUE"""),45412.66666666667)</f>
        <v>45412.66667</v>
      </c>
      <c r="E84" s="1">
        <f>IFERROR(__xludf.DUMMYFUNCTION("""COMPUTED_VALUE"""),442.39)</f>
        <v>442.39</v>
      </c>
      <c r="G84" s="2">
        <f>IFERROR(__xludf.DUMMYFUNCTION("""COMPUTED_VALUE"""),45412.66666666667)</f>
        <v>45412.66667</v>
      </c>
      <c r="H84" s="1">
        <f>IFERROR(__xludf.DUMMYFUNCTION("""COMPUTED_VALUE"""),435.18)</f>
        <v>435.18</v>
      </c>
      <c r="J84" s="2">
        <f>IFERROR(__xludf.DUMMYFUNCTION("""COMPUTED_VALUE"""),45412.66666666667)</f>
        <v>45412.66667</v>
      </c>
      <c r="K84" s="1">
        <f>IFERROR(__xludf.DUMMYFUNCTION("""COMPUTED_VALUE"""),435.23)</f>
        <v>435.23</v>
      </c>
      <c r="M84" s="2">
        <f>IFERROR(__xludf.DUMMYFUNCTION("""COMPUTED_VALUE"""),45412.66666666667)</f>
        <v>45412.66667</v>
      </c>
      <c r="N84" s="1">
        <f>IFERROR(__xludf.DUMMYFUNCTION("""COMPUTED_VALUE"""),2.2052585E7)</f>
        <v>22052585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IFERROR(__xludf.DUMMYFUNCTION("""COMPUTED_VALUE"""),434.71)</f>
        <v>434.71</v>
      </c>
      <c r="D85" s="2">
        <f>IFERROR(__xludf.DUMMYFUNCTION("""COMPUTED_VALUE"""),45413.66666666667)</f>
        <v>45413.66667</v>
      </c>
      <c r="E85" s="1">
        <f>IFERROR(__xludf.DUMMYFUNCTION("""COMPUTED_VALUE"""),440.22)</f>
        <v>440.22</v>
      </c>
      <c r="G85" s="2">
        <f>IFERROR(__xludf.DUMMYFUNCTION("""COMPUTED_VALUE"""),45413.66666666667)</f>
        <v>45413.66667</v>
      </c>
      <c r="H85" s="1">
        <f>IFERROR(__xludf.DUMMYFUNCTION("""COMPUTED_VALUE"""),432.9)</f>
        <v>432.9</v>
      </c>
      <c r="J85" s="2">
        <f>IFERROR(__xludf.DUMMYFUNCTION("""COMPUTED_VALUE"""),45413.66666666667)</f>
        <v>45413.66667</v>
      </c>
      <c r="K85" s="1">
        <f>IFERROR(__xludf.DUMMYFUNCTION("""COMPUTED_VALUE"""),432.97)</f>
        <v>432.97</v>
      </c>
      <c r="M85" s="2">
        <f>IFERROR(__xludf.DUMMYFUNCTION("""COMPUTED_VALUE"""),45413.66666666667)</f>
        <v>45413.66667</v>
      </c>
      <c r="N85" s="1">
        <f>IFERROR(__xludf.DUMMYFUNCTION("""COMPUTED_VALUE"""),2.0194155E7)</f>
        <v>20194155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IFERROR(__xludf.DUMMYFUNCTION("""COMPUTED_VALUE"""),443.79)</f>
        <v>443.79</v>
      </c>
      <c r="D86" s="2">
        <f>IFERROR(__xludf.DUMMYFUNCTION("""COMPUTED_VALUE"""),45414.66666666667)</f>
        <v>45414.66667</v>
      </c>
      <c r="E86" s="1">
        <f>IFERROR(__xludf.DUMMYFUNCTION("""COMPUTED_VALUE"""),452.76)</f>
        <v>452.76</v>
      </c>
      <c r="G86" s="2">
        <f>IFERROR(__xludf.DUMMYFUNCTION("""COMPUTED_VALUE"""),45414.66666666667)</f>
        <v>45414.66667</v>
      </c>
      <c r="H86" s="1">
        <f>IFERROR(__xludf.DUMMYFUNCTION("""COMPUTED_VALUE"""),443.32)</f>
        <v>443.32</v>
      </c>
      <c r="J86" s="2">
        <f>IFERROR(__xludf.DUMMYFUNCTION("""COMPUTED_VALUE"""),45414.66666666667)</f>
        <v>45414.66667</v>
      </c>
      <c r="K86" s="1">
        <f>IFERROR(__xludf.DUMMYFUNCTION("""COMPUTED_VALUE"""),451.09)</f>
        <v>451.09</v>
      </c>
      <c r="M86" s="2">
        <f>IFERROR(__xludf.DUMMYFUNCTION("""COMPUTED_VALUE"""),45414.66666666667)</f>
        <v>45414.66667</v>
      </c>
      <c r="N86" s="1">
        <f>IFERROR(__xludf.DUMMYFUNCTION("""COMPUTED_VALUE"""),2.4103459E7)</f>
        <v>24103459</v>
      </c>
    </row>
    <row r="87">
      <c r="A87" s="2">
        <f>IFERROR(__xludf.DUMMYFUNCTION("""COMPUTED_VALUE"""),45415.66666666667)</f>
        <v>45415.66667</v>
      </c>
      <c r="B87" s="1">
        <f>IFERROR(__xludf.DUMMYFUNCTION("""COMPUTED_VALUE"""),456.37)</f>
        <v>456.37</v>
      </c>
      <c r="D87" s="2">
        <f>IFERROR(__xludf.DUMMYFUNCTION("""COMPUTED_VALUE"""),45415.66666666667)</f>
        <v>45415.66667</v>
      </c>
      <c r="E87" s="1">
        <f>IFERROR(__xludf.DUMMYFUNCTION("""COMPUTED_VALUE"""),459.72)</f>
        <v>459.72</v>
      </c>
      <c r="G87" s="2">
        <f>IFERROR(__xludf.DUMMYFUNCTION("""COMPUTED_VALUE"""),45415.66666666667)</f>
        <v>45415.66667</v>
      </c>
      <c r="H87" s="1">
        <f>IFERROR(__xludf.DUMMYFUNCTION("""COMPUTED_VALUE"""),455.76)</f>
        <v>455.76</v>
      </c>
      <c r="J87" s="2">
        <f>IFERROR(__xludf.DUMMYFUNCTION("""COMPUTED_VALUE"""),45415.66666666667)</f>
        <v>45415.66667</v>
      </c>
      <c r="K87" s="1">
        <f>IFERROR(__xludf.DUMMYFUNCTION("""COMPUTED_VALUE"""),458.6)</f>
        <v>458.6</v>
      </c>
      <c r="M87" s="2">
        <f>IFERROR(__xludf.DUMMYFUNCTION("""COMPUTED_VALUE"""),45415.66666666667)</f>
        <v>45415.66667</v>
      </c>
      <c r="N87" s="1">
        <f>IFERROR(__xludf.DUMMYFUNCTION("""COMPUTED_VALUE"""),2.0987155E7)</f>
        <v>20987155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IFERROR(__xludf.DUMMYFUNCTION("""COMPUTED_VALUE"""),461.47)</f>
        <v>461.47</v>
      </c>
      <c r="D88" s="2">
        <f>IFERROR(__xludf.DUMMYFUNCTION("""COMPUTED_VALUE"""),45418.66666666667)</f>
        <v>45418.66667</v>
      </c>
      <c r="E88" s="1">
        <f>IFERROR(__xludf.DUMMYFUNCTION("""COMPUTED_VALUE"""),467.17)</f>
        <v>467.17</v>
      </c>
      <c r="G88" s="2">
        <f>IFERROR(__xludf.DUMMYFUNCTION("""COMPUTED_VALUE"""),45418.66666666667)</f>
        <v>45418.66667</v>
      </c>
      <c r="H88" s="1">
        <f>IFERROR(__xludf.DUMMYFUNCTION("""COMPUTED_VALUE"""),461.47)</f>
        <v>461.47</v>
      </c>
      <c r="J88" s="2">
        <f>IFERROR(__xludf.DUMMYFUNCTION("""COMPUTED_VALUE"""),45418.66666666667)</f>
        <v>45418.66667</v>
      </c>
      <c r="K88" s="1">
        <f>IFERROR(__xludf.DUMMYFUNCTION("""COMPUTED_VALUE"""),466.29)</f>
        <v>466.29</v>
      </c>
      <c r="M88" s="2">
        <f>IFERROR(__xludf.DUMMYFUNCTION("""COMPUTED_VALUE"""),45418.66666666667)</f>
        <v>45418.66667</v>
      </c>
      <c r="N88" s="1">
        <f>IFERROR(__xludf.DUMMYFUNCTION("""COMPUTED_VALUE"""),1.7040637E7)</f>
        <v>17040637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IFERROR(__xludf.DUMMYFUNCTION("""COMPUTED_VALUE"""),466.5)</f>
        <v>466.5</v>
      </c>
      <c r="D89" s="2">
        <f>IFERROR(__xludf.DUMMYFUNCTION("""COMPUTED_VALUE"""),45419.66666666667)</f>
        <v>45419.66667</v>
      </c>
      <c r="E89" s="1">
        <f>IFERROR(__xludf.DUMMYFUNCTION("""COMPUTED_VALUE"""),469.63)</f>
        <v>469.63</v>
      </c>
      <c r="G89" s="2">
        <f>IFERROR(__xludf.DUMMYFUNCTION("""COMPUTED_VALUE"""),45419.66666666667)</f>
        <v>45419.66667</v>
      </c>
      <c r="H89" s="1">
        <f>IFERROR(__xludf.DUMMYFUNCTION("""COMPUTED_VALUE"""),461.84)</f>
        <v>461.84</v>
      </c>
      <c r="J89" s="2">
        <f>IFERROR(__xludf.DUMMYFUNCTION("""COMPUTED_VALUE"""),45419.66666666667)</f>
        <v>45419.66667</v>
      </c>
      <c r="K89" s="1">
        <f>IFERROR(__xludf.DUMMYFUNCTION("""COMPUTED_VALUE"""),461.91)</f>
        <v>461.91</v>
      </c>
      <c r="M89" s="2">
        <f>IFERROR(__xludf.DUMMYFUNCTION("""COMPUTED_VALUE"""),45419.66666666667)</f>
        <v>45419.66667</v>
      </c>
      <c r="N89" s="1">
        <f>IFERROR(__xludf.DUMMYFUNCTION("""COMPUTED_VALUE"""),1.64399E7)</f>
        <v>16439900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IFERROR(__xludf.DUMMYFUNCTION("""COMPUTED_VALUE"""),457.37)</f>
        <v>457.37</v>
      </c>
      <c r="D90" s="2">
        <f>IFERROR(__xludf.DUMMYFUNCTION("""COMPUTED_VALUE"""),45420.66666666667)</f>
        <v>45420.66667</v>
      </c>
      <c r="E90" s="1">
        <f>IFERROR(__xludf.DUMMYFUNCTION("""COMPUTED_VALUE"""),463.69)</f>
        <v>463.69</v>
      </c>
      <c r="G90" s="2">
        <f>IFERROR(__xludf.DUMMYFUNCTION("""COMPUTED_VALUE"""),45420.66666666667)</f>
        <v>45420.66667</v>
      </c>
      <c r="H90" s="1">
        <f>IFERROR(__xludf.DUMMYFUNCTION("""COMPUTED_VALUE"""),456.36)</f>
        <v>456.36</v>
      </c>
      <c r="J90" s="2">
        <f>IFERROR(__xludf.DUMMYFUNCTION("""COMPUTED_VALUE"""),45420.66666666667)</f>
        <v>45420.66667</v>
      </c>
      <c r="K90" s="1">
        <f>IFERROR(__xludf.DUMMYFUNCTION("""COMPUTED_VALUE"""),463.5)</f>
        <v>463.5</v>
      </c>
      <c r="M90" s="2">
        <f>IFERROR(__xludf.DUMMYFUNCTION("""COMPUTED_VALUE"""),45420.66666666667)</f>
        <v>45420.66667</v>
      </c>
      <c r="N90" s="1">
        <f>IFERROR(__xludf.DUMMYFUNCTION("""COMPUTED_VALUE"""),1.4443422E7)</f>
        <v>14443422</v>
      </c>
    </row>
    <row r="91">
      <c r="A91" s="2">
        <f>IFERROR(__xludf.DUMMYFUNCTION("""COMPUTED_VALUE"""),45421.66666666667)</f>
        <v>45421.66667</v>
      </c>
      <c r="B91" s="1">
        <f>IFERROR(__xludf.DUMMYFUNCTION("""COMPUTED_VALUE"""),464.4)</f>
        <v>464.4</v>
      </c>
      <c r="D91" s="2">
        <f>IFERROR(__xludf.DUMMYFUNCTION("""COMPUTED_VALUE"""),45421.66666666667)</f>
        <v>45421.66667</v>
      </c>
      <c r="E91" s="1">
        <f>IFERROR(__xludf.DUMMYFUNCTION("""COMPUTED_VALUE"""),467.17)</f>
        <v>467.17</v>
      </c>
      <c r="G91" s="2">
        <f>IFERROR(__xludf.DUMMYFUNCTION("""COMPUTED_VALUE"""),45421.66666666667)</f>
        <v>45421.66667</v>
      </c>
      <c r="H91" s="1">
        <f>IFERROR(__xludf.DUMMYFUNCTION("""COMPUTED_VALUE"""),463.62)</f>
        <v>463.62</v>
      </c>
      <c r="J91" s="2">
        <f>IFERROR(__xludf.DUMMYFUNCTION("""COMPUTED_VALUE"""),45421.66666666667)</f>
        <v>45421.66667</v>
      </c>
      <c r="K91" s="1">
        <f>IFERROR(__xludf.DUMMYFUNCTION("""COMPUTED_VALUE"""),465.6)</f>
        <v>465.6</v>
      </c>
      <c r="M91" s="2">
        <f>IFERROR(__xludf.DUMMYFUNCTION("""COMPUTED_VALUE"""),45421.66666666667)</f>
        <v>45421.66667</v>
      </c>
      <c r="N91" s="1">
        <f>IFERROR(__xludf.DUMMYFUNCTION("""COMPUTED_VALUE"""),1.4388834E7)</f>
        <v>14388834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IFERROR(__xludf.DUMMYFUNCTION("""COMPUTED_VALUE"""),468.78)</f>
        <v>468.78</v>
      </c>
      <c r="D92" s="2">
        <f>IFERROR(__xludf.DUMMYFUNCTION("""COMPUTED_VALUE"""),45422.66666666667)</f>
        <v>45422.66667</v>
      </c>
      <c r="E92" s="1">
        <f>IFERROR(__xludf.DUMMYFUNCTION("""COMPUTED_VALUE"""),469.48)</f>
        <v>469.48</v>
      </c>
      <c r="G92" s="2">
        <f>IFERROR(__xludf.DUMMYFUNCTION("""COMPUTED_VALUE"""),45422.66666666667)</f>
        <v>45422.66667</v>
      </c>
      <c r="H92" s="1">
        <f>IFERROR(__xludf.DUMMYFUNCTION("""COMPUTED_VALUE"""),462.75)</f>
        <v>462.75</v>
      </c>
      <c r="J92" s="2">
        <f>IFERROR(__xludf.DUMMYFUNCTION("""COMPUTED_VALUE"""),45422.66666666667)</f>
        <v>45422.66667</v>
      </c>
      <c r="K92" s="1">
        <f>IFERROR(__xludf.DUMMYFUNCTION("""COMPUTED_VALUE"""),464.17)</f>
        <v>464.17</v>
      </c>
      <c r="M92" s="2">
        <f>IFERROR(__xludf.DUMMYFUNCTION("""COMPUTED_VALUE"""),45422.66666666667)</f>
        <v>45422.66667</v>
      </c>
      <c r="N92" s="1">
        <f>IFERROR(__xludf.DUMMYFUNCTION("""COMPUTED_VALUE"""),1.5237022E7)</f>
        <v>15237022</v>
      </c>
    </row>
    <row r="93">
      <c r="A93" s="2">
        <f>IFERROR(__xludf.DUMMYFUNCTION("""COMPUTED_VALUE"""),45425.66666666667)</f>
        <v>45425.66667</v>
      </c>
      <c r="B93" s="1">
        <f>IFERROR(__xludf.DUMMYFUNCTION("""COMPUTED_VALUE"""),466.05)</f>
        <v>466.05</v>
      </c>
      <c r="D93" s="2">
        <f>IFERROR(__xludf.DUMMYFUNCTION("""COMPUTED_VALUE"""),45425.66666666667)</f>
        <v>45425.66667</v>
      </c>
      <c r="E93" s="1">
        <f>IFERROR(__xludf.DUMMYFUNCTION("""COMPUTED_VALUE"""),470.79)</f>
        <v>470.79</v>
      </c>
      <c r="G93" s="2">
        <f>IFERROR(__xludf.DUMMYFUNCTION("""COMPUTED_VALUE"""),45425.66666666667)</f>
        <v>45425.66667</v>
      </c>
      <c r="H93" s="1">
        <f>IFERROR(__xludf.DUMMYFUNCTION("""COMPUTED_VALUE"""),465.92)</f>
        <v>465.92</v>
      </c>
      <c r="J93" s="2">
        <f>IFERROR(__xludf.DUMMYFUNCTION("""COMPUTED_VALUE"""),45425.66666666667)</f>
        <v>45425.66667</v>
      </c>
      <c r="K93" s="1">
        <f>IFERROR(__xludf.DUMMYFUNCTION("""COMPUTED_VALUE"""),466.43)</f>
        <v>466.43</v>
      </c>
      <c r="M93" s="2">
        <f>IFERROR(__xludf.DUMMYFUNCTION("""COMPUTED_VALUE"""),45425.66666666667)</f>
        <v>45425.66667</v>
      </c>
      <c r="N93" s="1">
        <f>IFERROR(__xludf.DUMMYFUNCTION("""COMPUTED_VALUE"""),2.1099139E7)</f>
        <v>21099139</v>
      </c>
    </row>
    <row r="94">
      <c r="A94" s="2">
        <f>IFERROR(__xludf.DUMMYFUNCTION("""COMPUTED_VALUE"""),45426.66666666667)</f>
        <v>45426.66667</v>
      </c>
      <c r="B94" s="1">
        <f>IFERROR(__xludf.DUMMYFUNCTION("""COMPUTED_VALUE"""),470.17)</f>
        <v>470.17</v>
      </c>
      <c r="D94" s="2">
        <f>IFERROR(__xludf.DUMMYFUNCTION("""COMPUTED_VALUE"""),45426.66666666667)</f>
        <v>45426.66667</v>
      </c>
      <c r="E94" s="1">
        <f>IFERROR(__xludf.DUMMYFUNCTION("""COMPUTED_VALUE"""),472.06)</f>
        <v>472.06</v>
      </c>
      <c r="G94" s="2">
        <f>IFERROR(__xludf.DUMMYFUNCTION("""COMPUTED_VALUE"""),45426.66666666667)</f>
        <v>45426.66667</v>
      </c>
      <c r="H94" s="1">
        <f>IFERROR(__xludf.DUMMYFUNCTION("""COMPUTED_VALUE"""),464.34)</f>
        <v>464.34</v>
      </c>
      <c r="J94" s="2">
        <f>IFERROR(__xludf.DUMMYFUNCTION("""COMPUTED_VALUE"""),45426.66666666667)</f>
        <v>45426.66667</v>
      </c>
      <c r="K94" s="1">
        <f>IFERROR(__xludf.DUMMYFUNCTION("""COMPUTED_VALUE"""),465.84)</f>
        <v>465.84</v>
      </c>
      <c r="M94" s="2">
        <f>IFERROR(__xludf.DUMMYFUNCTION("""COMPUTED_VALUE"""),45426.66666666667)</f>
        <v>45426.66667</v>
      </c>
      <c r="N94" s="1">
        <f>IFERROR(__xludf.DUMMYFUNCTION("""COMPUTED_VALUE"""),1.9748637E7)</f>
        <v>19748637</v>
      </c>
    </row>
    <row r="95">
      <c r="A95" s="2">
        <f>IFERROR(__xludf.DUMMYFUNCTION("""COMPUTED_VALUE"""),45427.66666666667)</f>
        <v>45427.66667</v>
      </c>
      <c r="B95" s="1">
        <f>IFERROR(__xludf.DUMMYFUNCTION("""COMPUTED_VALUE"""),468.63)</f>
        <v>468.63</v>
      </c>
      <c r="D95" s="2">
        <f>IFERROR(__xludf.DUMMYFUNCTION("""COMPUTED_VALUE"""),45427.66666666667)</f>
        <v>45427.66667</v>
      </c>
      <c r="E95" s="1">
        <f>IFERROR(__xludf.DUMMYFUNCTION("""COMPUTED_VALUE"""),470.38)</f>
        <v>470.38</v>
      </c>
      <c r="G95" s="2">
        <f>IFERROR(__xludf.DUMMYFUNCTION("""COMPUTED_VALUE"""),45427.66666666667)</f>
        <v>45427.66667</v>
      </c>
      <c r="H95" s="1">
        <f>IFERROR(__xludf.DUMMYFUNCTION("""COMPUTED_VALUE"""),462.19)</f>
        <v>462.19</v>
      </c>
      <c r="J95" s="2">
        <f>IFERROR(__xludf.DUMMYFUNCTION("""COMPUTED_VALUE"""),45427.66666666667)</f>
        <v>45427.66667</v>
      </c>
      <c r="K95" s="1">
        <f>IFERROR(__xludf.DUMMYFUNCTION("""COMPUTED_VALUE"""),464.78)</f>
        <v>464.78</v>
      </c>
      <c r="M95" s="2">
        <f>IFERROR(__xludf.DUMMYFUNCTION("""COMPUTED_VALUE"""),45427.66666666667)</f>
        <v>45427.66667</v>
      </c>
      <c r="N95" s="1">
        <f>IFERROR(__xludf.DUMMYFUNCTION("""COMPUTED_VALUE"""),1.5777881E7)</f>
        <v>15777881</v>
      </c>
    </row>
    <row r="96">
      <c r="A96" s="2">
        <f>IFERROR(__xludf.DUMMYFUNCTION("""COMPUTED_VALUE"""),45428.66666666667)</f>
        <v>45428.66667</v>
      </c>
      <c r="B96" s="1">
        <f>IFERROR(__xludf.DUMMYFUNCTION("""COMPUTED_VALUE"""),464.87)</f>
        <v>464.87</v>
      </c>
      <c r="D96" s="2">
        <f>IFERROR(__xludf.DUMMYFUNCTION("""COMPUTED_VALUE"""),45428.66666666667)</f>
        <v>45428.66667</v>
      </c>
      <c r="E96" s="1">
        <f>IFERROR(__xludf.DUMMYFUNCTION("""COMPUTED_VALUE"""),465.99)</f>
        <v>465.99</v>
      </c>
      <c r="G96" s="2">
        <f>IFERROR(__xludf.DUMMYFUNCTION("""COMPUTED_VALUE"""),45428.66666666667)</f>
        <v>45428.66667</v>
      </c>
      <c r="H96" s="1">
        <f>IFERROR(__xludf.DUMMYFUNCTION("""COMPUTED_VALUE"""),463.56)</f>
        <v>463.56</v>
      </c>
      <c r="J96" s="2">
        <f>IFERROR(__xludf.DUMMYFUNCTION("""COMPUTED_VALUE"""),45428.66666666667)</f>
        <v>45428.66667</v>
      </c>
      <c r="K96" s="1">
        <f>IFERROR(__xludf.DUMMYFUNCTION("""COMPUTED_VALUE"""),464.08)</f>
        <v>464.08</v>
      </c>
      <c r="M96" s="2">
        <f>IFERROR(__xludf.DUMMYFUNCTION("""COMPUTED_VALUE"""),45428.66666666667)</f>
        <v>45428.66667</v>
      </c>
      <c r="N96" s="1">
        <f>IFERROR(__xludf.DUMMYFUNCTION("""COMPUTED_VALUE"""),1.1696011E7)</f>
        <v>11696011</v>
      </c>
    </row>
    <row r="97">
      <c r="A97" s="2">
        <f>IFERROR(__xludf.DUMMYFUNCTION("""COMPUTED_VALUE"""),45429.66666666667)</f>
        <v>45429.66667</v>
      </c>
      <c r="B97" s="1">
        <f>IFERROR(__xludf.DUMMYFUNCTION("""COMPUTED_VALUE"""),464.75)</f>
        <v>464.75</v>
      </c>
      <c r="D97" s="2">
        <f>IFERROR(__xludf.DUMMYFUNCTION("""COMPUTED_VALUE"""),45429.66666666667)</f>
        <v>45429.66667</v>
      </c>
      <c r="E97" s="1">
        <f>IFERROR(__xludf.DUMMYFUNCTION("""COMPUTED_VALUE"""),464.97)</f>
        <v>464.97</v>
      </c>
      <c r="G97" s="2">
        <f>IFERROR(__xludf.DUMMYFUNCTION("""COMPUTED_VALUE"""),45429.66666666667)</f>
        <v>45429.66667</v>
      </c>
      <c r="H97" s="1">
        <f>IFERROR(__xludf.DUMMYFUNCTION("""COMPUTED_VALUE"""),460.42)</f>
        <v>460.42</v>
      </c>
      <c r="J97" s="2">
        <f>IFERROR(__xludf.DUMMYFUNCTION("""COMPUTED_VALUE"""),45429.66666666667)</f>
        <v>45429.66667</v>
      </c>
      <c r="K97" s="1">
        <f>IFERROR(__xludf.DUMMYFUNCTION("""COMPUTED_VALUE"""),461.24)</f>
        <v>461.24</v>
      </c>
      <c r="M97" s="2">
        <f>IFERROR(__xludf.DUMMYFUNCTION("""COMPUTED_VALUE"""),45429.66666666667)</f>
        <v>45429.66667</v>
      </c>
      <c r="N97" s="1">
        <f>IFERROR(__xludf.DUMMYFUNCTION("""COMPUTED_VALUE"""),1.4142983E7)</f>
        <v>14142983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IFERROR(__xludf.DUMMYFUNCTION("""COMPUTED_VALUE"""),460.59)</f>
        <v>460.59</v>
      </c>
      <c r="D98" s="2">
        <f>IFERROR(__xludf.DUMMYFUNCTION("""COMPUTED_VALUE"""),45432.66666666667)</f>
        <v>45432.66667</v>
      </c>
      <c r="E98" s="1">
        <f>IFERROR(__xludf.DUMMYFUNCTION("""COMPUTED_VALUE"""),463.49)</f>
        <v>463.49</v>
      </c>
      <c r="G98" s="2">
        <f>IFERROR(__xludf.DUMMYFUNCTION("""COMPUTED_VALUE"""),45432.66666666667)</f>
        <v>45432.66667</v>
      </c>
      <c r="H98" s="1">
        <f>IFERROR(__xludf.DUMMYFUNCTION("""COMPUTED_VALUE"""),458.35)</f>
        <v>458.35</v>
      </c>
      <c r="J98" s="2">
        <f>IFERROR(__xludf.DUMMYFUNCTION("""COMPUTED_VALUE"""),45432.66666666667)</f>
        <v>45432.66667</v>
      </c>
      <c r="K98" s="1">
        <f>IFERROR(__xludf.DUMMYFUNCTION("""COMPUTED_VALUE"""),458.67)</f>
        <v>458.67</v>
      </c>
      <c r="M98" s="2">
        <f>IFERROR(__xludf.DUMMYFUNCTION("""COMPUTED_VALUE"""),45432.66666666667)</f>
        <v>45432.66667</v>
      </c>
      <c r="N98" s="1">
        <f>IFERROR(__xludf.DUMMYFUNCTION("""COMPUTED_VALUE"""),1.3543846E7)</f>
        <v>13543846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IFERROR(__xludf.DUMMYFUNCTION("""COMPUTED_VALUE"""),456.87)</f>
        <v>456.87</v>
      </c>
      <c r="D99" s="2">
        <f>IFERROR(__xludf.DUMMYFUNCTION("""COMPUTED_VALUE"""),45433.66666666667)</f>
        <v>45433.66667</v>
      </c>
      <c r="E99" s="1">
        <f>IFERROR(__xludf.DUMMYFUNCTION("""COMPUTED_VALUE"""),459.22)</f>
        <v>459.22</v>
      </c>
      <c r="G99" s="2">
        <f>IFERROR(__xludf.DUMMYFUNCTION("""COMPUTED_VALUE"""),45433.66666666667)</f>
        <v>45433.66667</v>
      </c>
      <c r="H99" s="1">
        <f>IFERROR(__xludf.DUMMYFUNCTION("""COMPUTED_VALUE"""),455.89)</f>
        <v>455.89</v>
      </c>
      <c r="J99" s="2">
        <f>IFERROR(__xludf.DUMMYFUNCTION("""COMPUTED_VALUE"""),45433.66666666667)</f>
        <v>45433.66667</v>
      </c>
      <c r="K99" s="1">
        <f>IFERROR(__xludf.DUMMYFUNCTION("""COMPUTED_VALUE"""),458.55)</f>
        <v>458.55</v>
      </c>
      <c r="M99" s="2">
        <f>IFERROR(__xludf.DUMMYFUNCTION("""COMPUTED_VALUE"""),45433.66666666667)</f>
        <v>45433.66667</v>
      </c>
      <c r="N99" s="1">
        <f>IFERROR(__xludf.DUMMYFUNCTION("""COMPUTED_VALUE"""),1.3941435E7)</f>
        <v>13941435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IFERROR(__xludf.DUMMYFUNCTION("""COMPUTED_VALUE"""),457.05)</f>
        <v>457.05</v>
      </c>
      <c r="D100" s="2">
        <f>IFERROR(__xludf.DUMMYFUNCTION("""COMPUTED_VALUE"""),45434.66666666667)</f>
        <v>45434.66667</v>
      </c>
      <c r="E100" s="1">
        <f>IFERROR(__xludf.DUMMYFUNCTION("""COMPUTED_VALUE"""),458.02)</f>
        <v>458.02</v>
      </c>
      <c r="G100" s="2">
        <f>IFERROR(__xludf.DUMMYFUNCTION("""COMPUTED_VALUE"""),45434.66666666667)</f>
        <v>45434.66667</v>
      </c>
      <c r="H100" s="1">
        <f>IFERROR(__xludf.DUMMYFUNCTION("""COMPUTED_VALUE"""),453.14)</f>
        <v>453.14</v>
      </c>
      <c r="J100" s="2">
        <f>IFERROR(__xludf.DUMMYFUNCTION("""COMPUTED_VALUE"""),45434.66666666667)</f>
        <v>45434.66667</v>
      </c>
      <c r="K100" s="1">
        <f>IFERROR(__xludf.DUMMYFUNCTION("""COMPUTED_VALUE"""),454.61)</f>
        <v>454.61</v>
      </c>
      <c r="M100" s="2">
        <f>IFERROR(__xludf.DUMMYFUNCTION("""COMPUTED_VALUE"""),45434.66666666667)</f>
        <v>45434.66667</v>
      </c>
      <c r="N100" s="1">
        <f>IFERROR(__xludf.DUMMYFUNCTION("""COMPUTED_VALUE"""),1.5970809E7)</f>
        <v>15970809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IFERROR(__xludf.DUMMYFUNCTION("""COMPUTED_VALUE"""),455.95)</f>
        <v>455.95</v>
      </c>
      <c r="D101" s="2">
        <f>IFERROR(__xludf.DUMMYFUNCTION("""COMPUTED_VALUE"""),45435.66666666667)</f>
        <v>45435.66667</v>
      </c>
      <c r="E101" s="1">
        <f>IFERROR(__xludf.DUMMYFUNCTION("""COMPUTED_VALUE"""),456.82)</f>
        <v>456.82</v>
      </c>
      <c r="G101" s="2">
        <f>IFERROR(__xludf.DUMMYFUNCTION("""COMPUTED_VALUE"""),45435.66666666667)</f>
        <v>45435.66667</v>
      </c>
      <c r="H101" s="1">
        <f>IFERROR(__xludf.DUMMYFUNCTION("""COMPUTED_VALUE"""),444.66)</f>
        <v>444.66</v>
      </c>
      <c r="J101" s="2">
        <f>IFERROR(__xludf.DUMMYFUNCTION("""COMPUTED_VALUE"""),45435.66666666667)</f>
        <v>45435.66667</v>
      </c>
      <c r="K101" s="1">
        <f>IFERROR(__xludf.DUMMYFUNCTION("""COMPUTED_VALUE"""),445.43)</f>
        <v>445.43</v>
      </c>
      <c r="M101" s="2">
        <f>IFERROR(__xludf.DUMMYFUNCTION("""COMPUTED_VALUE"""),45435.66666666667)</f>
        <v>45435.66667</v>
      </c>
      <c r="N101" s="1">
        <f>IFERROR(__xludf.DUMMYFUNCTION("""COMPUTED_VALUE"""),1.684986E7)</f>
        <v>16849860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IFERROR(__xludf.DUMMYFUNCTION("""COMPUTED_VALUE"""),447.73)</f>
        <v>447.73</v>
      </c>
      <c r="D102" s="2">
        <f>IFERROR(__xludf.DUMMYFUNCTION("""COMPUTED_VALUE"""),45436.66666666667)</f>
        <v>45436.66667</v>
      </c>
      <c r="E102" s="1">
        <f>IFERROR(__xludf.DUMMYFUNCTION("""COMPUTED_VALUE"""),451.13)</f>
        <v>451.13</v>
      </c>
      <c r="G102" s="2">
        <f>IFERROR(__xludf.DUMMYFUNCTION("""COMPUTED_VALUE"""),45436.66666666667)</f>
        <v>45436.66667</v>
      </c>
      <c r="H102" s="1">
        <f>IFERROR(__xludf.DUMMYFUNCTION("""COMPUTED_VALUE"""),447.14)</f>
        <v>447.14</v>
      </c>
      <c r="J102" s="2">
        <f>IFERROR(__xludf.DUMMYFUNCTION("""COMPUTED_VALUE"""),45436.66666666667)</f>
        <v>45436.66667</v>
      </c>
      <c r="K102" s="1">
        <f>IFERROR(__xludf.DUMMYFUNCTION("""COMPUTED_VALUE"""),451.13)</f>
        <v>451.13</v>
      </c>
      <c r="M102" s="2">
        <f>IFERROR(__xludf.DUMMYFUNCTION("""COMPUTED_VALUE"""),45436.66666666667)</f>
        <v>45436.66667</v>
      </c>
      <c r="N102" s="1">
        <f>IFERROR(__xludf.DUMMYFUNCTION("""COMPUTED_VALUE"""),1.5609156E7)</f>
        <v>15609156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IFERROR(__xludf.DUMMYFUNCTION("""COMPUTED_VALUE"""),452.21)</f>
        <v>452.21</v>
      </c>
      <c r="D103" s="2">
        <f>IFERROR(__xludf.DUMMYFUNCTION("""COMPUTED_VALUE"""),45440.66666666667)</f>
        <v>45440.66667</v>
      </c>
      <c r="E103" s="1">
        <f>IFERROR(__xludf.DUMMYFUNCTION("""COMPUTED_VALUE"""),455.58)</f>
        <v>455.58</v>
      </c>
      <c r="G103" s="2">
        <f>IFERROR(__xludf.DUMMYFUNCTION("""COMPUTED_VALUE"""),45440.66666666667)</f>
        <v>45440.66667</v>
      </c>
      <c r="H103" s="1">
        <f>IFERROR(__xludf.DUMMYFUNCTION("""COMPUTED_VALUE"""),449.18)</f>
        <v>449.18</v>
      </c>
      <c r="J103" s="2">
        <f>IFERROR(__xludf.DUMMYFUNCTION("""COMPUTED_VALUE"""),45440.66666666667)</f>
        <v>45440.66667</v>
      </c>
      <c r="K103" s="1">
        <f>IFERROR(__xludf.DUMMYFUNCTION("""COMPUTED_VALUE"""),451.24)</f>
        <v>451.24</v>
      </c>
      <c r="M103" s="2">
        <f>IFERROR(__xludf.DUMMYFUNCTION("""COMPUTED_VALUE"""),45440.66666666667)</f>
        <v>45440.66667</v>
      </c>
      <c r="N103" s="1">
        <f>IFERROR(__xludf.DUMMYFUNCTION("""COMPUTED_VALUE"""),1.5064875E7)</f>
        <v>15064875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IFERROR(__xludf.DUMMYFUNCTION("""COMPUTED_VALUE"""),445.51)</f>
        <v>445.51</v>
      </c>
      <c r="D104" s="2">
        <f>IFERROR(__xludf.DUMMYFUNCTION("""COMPUTED_VALUE"""),45441.66666666667)</f>
        <v>45441.66667</v>
      </c>
      <c r="E104" s="1">
        <f>IFERROR(__xludf.DUMMYFUNCTION("""COMPUTED_VALUE"""),446.31)</f>
        <v>446.31</v>
      </c>
      <c r="G104" s="2">
        <f>IFERROR(__xludf.DUMMYFUNCTION("""COMPUTED_VALUE"""),45441.66666666667)</f>
        <v>45441.66667</v>
      </c>
      <c r="H104" s="1">
        <f>IFERROR(__xludf.DUMMYFUNCTION("""COMPUTED_VALUE"""),441.92)</f>
        <v>441.92</v>
      </c>
      <c r="J104" s="2">
        <f>IFERROR(__xludf.DUMMYFUNCTION("""COMPUTED_VALUE"""),45441.66666666667)</f>
        <v>45441.66667</v>
      </c>
      <c r="K104" s="1">
        <f>IFERROR(__xludf.DUMMYFUNCTION("""COMPUTED_VALUE"""),442.53)</f>
        <v>442.53</v>
      </c>
      <c r="M104" s="2">
        <f>IFERROR(__xludf.DUMMYFUNCTION("""COMPUTED_VALUE"""),45441.66666666667)</f>
        <v>45441.66667</v>
      </c>
      <c r="N104" s="1">
        <f>IFERROR(__xludf.DUMMYFUNCTION("""COMPUTED_VALUE"""),1.3578142E7)</f>
        <v>13578142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IFERROR(__xludf.DUMMYFUNCTION("""COMPUTED_VALUE"""),444.03)</f>
        <v>444.03</v>
      </c>
      <c r="D105" s="2">
        <f>IFERROR(__xludf.DUMMYFUNCTION("""COMPUTED_VALUE"""),45442.66666666667)</f>
        <v>45442.66667</v>
      </c>
      <c r="E105" s="1">
        <f>IFERROR(__xludf.DUMMYFUNCTION("""COMPUTED_VALUE"""),447.78)</f>
        <v>447.78</v>
      </c>
      <c r="G105" s="2">
        <f>IFERROR(__xludf.DUMMYFUNCTION("""COMPUTED_VALUE"""),45442.66666666667)</f>
        <v>45442.66667</v>
      </c>
      <c r="H105" s="1">
        <f>IFERROR(__xludf.DUMMYFUNCTION("""COMPUTED_VALUE"""),442.14)</f>
        <v>442.14</v>
      </c>
      <c r="J105" s="2">
        <f>IFERROR(__xludf.DUMMYFUNCTION("""COMPUTED_VALUE"""),45442.66666666667)</f>
        <v>45442.66667</v>
      </c>
      <c r="K105" s="1">
        <f>IFERROR(__xludf.DUMMYFUNCTION("""COMPUTED_VALUE"""),447.14)</f>
        <v>447.14</v>
      </c>
      <c r="M105" s="2">
        <f>IFERROR(__xludf.DUMMYFUNCTION("""COMPUTED_VALUE"""),45442.66666666667)</f>
        <v>45442.66667</v>
      </c>
      <c r="N105" s="1">
        <f>IFERROR(__xludf.DUMMYFUNCTION("""COMPUTED_VALUE"""),1.7244155E7)</f>
        <v>17244155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IFERROR(__xludf.DUMMYFUNCTION("""COMPUTED_VALUE"""),446.75)</f>
        <v>446.75</v>
      </c>
      <c r="D106" s="2">
        <f>IFERROR(__xludf.DUMMYFUNCTION("""COMPUTED_VALUE"""),45443.66666666667)</f>
        <v>45443.66667</v>
      </c>
      <c r="E106" s="1">
        <f>IFERROR(__xludf.DUMMYFUNCTION("""COMPUTED_VALUE"""),453.69)</f>
        <v>453.69</v>
      </c>
      <c r="G106" s="2">
        <f>IFERROR(__xludf.DUMMYFUNCTION("""COMPUTED_VALUE"""),45443.66666666667)</f>
        <v>45443.66667</v>
      </c>
      <c r="H106" s="1">
        <f>IFERROR(__xludf.DUMMYFUNCTION("""COMPUTED_VALUE"""),445.9)</f>
        <v>445.9</v>
      </c>
      <c r="J106" s="2">
        <f>IFERROR(__xludf.DUMMYFUNCTION("""COMPUTED_VALUE"""),45443.66666666667)</f>
        <v>45443.66667</v>
      </c>
      <c r="K106" s="1">
        <f>IFERROR(__xludf.DUMMYFUNCTION("""COMPUTED_VALUE"""),453.46)</f>
        <v>453.46</v>
      </c>
      <c r="M106" s="2">
        <f>IFERROR(__xludf.DUMMYFUNCTION("""COMPUTED_VALUE"""),45443.66666666667)</f>
        <v>45443.66667</v>
      </c>
      <c r="N106" s="1">
        <f>IFERROR(__xludf.DUMMYFUNCTION("""COMPUTED_VALUE"""),4.0788133E7)</f>
        <v>40788133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IFERROR(__xludf.DUMMYFUNCTION("""COMPUTED_VALUE"""),454.9)</f>
        <v>454.9</v>
      </c>
      <c r="D107" s="2">
        <f>IFERROR(__xludf.DUMMYFUNCTION("""COMPUTED_VALUE"""),45446.66666666667)</f>
        <v>45446.66667</v>
      </c>
      <c r="E107" s="1">
        <f>IFERROR(__xludf.DUMMYFUNCTION("""COMPUTED_VALUE"""),458.27)</f>
        <v>458.27</v>
      </c>
      <c r="G107" s="2">
        <f>IFERROR(__xludf.DUMMYFUNCTION("""COMPUTED_VALUE"""),45446.66666666667)</f>
        <v>45446.66667</v>
      </c>
      <c r="H107" s="1">
        <f>IFERROR(__xludf.DUMMYFUNCTION("""COMPUTED_VALUE"""),452.93)</f>
        <v>452.93</v>
      </c>
      <c r="J107" s="2">
        <f>IFERROR(__xludf.DUMMYFUNCTION("""COMPUTED_VALUE"""),45446.66666666667)</f>
        <v>45446.66667</v>
      </c>
      <c r="K107" s="1">
        <f>IFERROR(__xludf.DUMMYFUNCTION("""COMPUTED_VALUE"""),456.41)</f>
        <v>456.41</v>
      </c>
      <c r="M107" s="2">
        <f>IFERROR(__xludf.DUMMYFUNCTION("""COMPUTED_VALUE"""),45446.66666666667)</f>
        <v>45446.66667</v>
      </c>
      <c r="N107" s="1">
        <f>IFERROR(__xludf.DUMMYFUNCTION("""COMPUTED_VALUE"""),1.4403488E7)</f>
        <v>14403488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IFERROR(__xludf.DUMMYFUNCTION("""COMPUTED_VALUE"""),452.71)</f>
        <v>452.71</v>
      </c>
      <c r="D108" s="2">
        <f>IFERROR(__xludf.DUMMYFUNCTION("""COMPUTED_VALUE"""),45447.66666666667)</f>
        <v>45447.66667</v>
      </c>
      <c r="E108" s="1">
        <f>IFERROR(__xludf.DUMMYFUNCTION("""COMPUTED_VALUE"""),455.12)</f>
        <v>455.12</v>
      </c>
      <c r="G108" s="2">
        <f>IFERROR(__xludf.DUMMYFUNCTION("""COMPUTED_VALUE"""),45447.66666666667)</f>
        <v>45447.66667</v>
      </c>
      <c r="H108" s="1">
        <f>IFERROR(__xludf.DUMMYFUNCTION("""COMPUTED_VALUE"""),448.92)</f>
        <v>448.92</v>
      </c>
      <c r="J108" s="2">
        <f>IFERROR(__xludf.DUMMYFUNCTION("""COMPUTED_VALUE"""),45447.66666666667)</f>
        <v>45447.66667</v>
      </c>
      <c r="K108" s="1">
        <f>IFERROR(__xludf.DUMMYFUNCTION("""COMPUTED_VALUE"""),449.03)</f>
        <v>449.03</v>
      </c>
      <c r="M108" s="2">
        <f>IFERROR(__xludf.DUMMYFUNCTION("""COMPUTED_VALUE"""),45447.66666666667)</f>
        <v>45447.66667</v>
      </c>
      <c r="N108" s="1">
        <f>IFERROR(__xludf.DUMMYFUNCTION("""COMPUTED_VALUE"""),1.37706E7)</f>
        <v>13770600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IFERROR(__xludf.DUMMYFUNCTION("""COMPUTED_VALUE"""),449.4)</f>
        <v>449.4</v>
      </c>
      <c r="D109" s="2">
        <f>IFERROR(__xludf.DUMMYFUNCTION("""COMPUTED_VALUE"""),45448.66666666667)</f>
        <v>45448.66667</v>
      </c>
      <c r="E109" s="1">
        <f>IFERROR(__xludf.DUMMYFUNCTION("""COMPUTED_VALUE"""),450.28)</f>
        <v>450.28</v>
      </c>
      <c r="G109" s="2">
        <f>IFERROR(__xludf.DUMMYFUNCTION("""COMPUTED_VALUE"""),45448.66666666667)</f>
        <v>45448.66667</v>
      </c>
      <c r="H109" s="1">
        <f>IFERROR(__xludf.DUMMYFUNCTION("""COMPUTED_VALUE"""),442.07)</f>
        <v>442.07</v>
      </c>
      <c r="J109" s="2">
        <f>IFERROR(__xludf.DUMMYFUNCTION("""COMPUTED_VALUE"""),45448.66666666667)</f>
        <v>45448.66667</v>
      </c>
      <c r="K109" s="1">
        <f>IFERROR(__xludf.DUMMYFUNCTION("""COMPUTED_VALUE"""),444.16)</f>
        <v>444.16</v>
      </c>
      <c r="M109" s="2">
        <f>IFERROR(__xludf.DUMMYFUNCTION("""COMPUTED_VALUE"""),45448.66666666667)</f>
        <v>45448.66667</v>
      </c>
      <c r="N109" s="1">
        <f>IFERROR(__xludf.DUMMYFUNCTION("""COMPUTED_VALUE"""),1.5156506E7)</f>
        <v>15156506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IFERROR(__xludf.DUMMYFUNCTION("""COMPUTED_VALUE"""),442.13)</f>
        <v>442.13</v>
      </c>
      <c r="D110" s="2">
        <f>IFERROR(__xludf.DUMMYFUNCTION("""COMPUTED_VALUE"""),45449.66666666667)</f>
        <v>45449.66667</v>
      </c>
      <c r="E110" s="1">
        <f>IFERROR(__xludf.DUMMYFUNCTION("""COMPUTED_VALUE"""),446.5)</f>
        <v>446.5</v>
      </c>
      <c r="G110" s="2">
        <f>IFERROR(__xludf.DUMMYFUNCTION("""COMPUTED_VALUE"""),45449.66666666667)</f>
        <v>45449.66667</v>
      </c>
      <c r="H110" s="1">
        <f>IFERROR(__xludf.DUMMYFUNCTION("""COMPUTED_VALUE"""),441.71)</f>
        <v>441.71</v>
      </c>
      <c r="J110" s="2">
        <f>IFERROR(__xludf.DUMMYFUNCTION("""COMPUTED_VALUE"""),45449.66666666667)</f>
        <v>45449.66667</v>
      </c>
      <c r="K110" s="1">
        <f>IFERROR(__xludf.DUMMYFUNCTION("""COMPUTED_VALUE"""),444.8)</f>
        <v>444.8</v>
      </c>
      <c r="M110" s="2">
        <f>IFERROR(__xludf.DUMMYFUNCTION("""COMPUTED_VALUE"""),45449.66666666667)</f>
        <v>45449.66667</v>
      </c>
      <c r="N110" s="1">
        <f>IFERROR(__xludf.DUMMYFUNCTION("""COMPUTED_VALUE"""),1.6041326E7)</f>
        <v>16041326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IFERROR(__xludf.DUMMYFUNCTION("""COMPUTED_VALUE"""),442.47)</f>
        <v>442.47</v>
      </c>
      <c r="D111" s="2">
        <f>IFERROR(__xludf.DUMMYFUNCTION("""COMPUTED_VALUE"""),45450.66666666667)</f>
        <v>45450.66667</v>
      </c>
      <c r="E111" s="1">
        <f>IFERROR(__xludf.DUMMYFUNCTION("""COMPUTED_VALUE"""),446.87)</f>
        <v>446.87</v>
      </c>
      <c r="G111" s="2">
        <f>IFERROR(__xludf.DUMMYFUNCTION("""COMPUTED_VALUE"""),45450.66666666667)</f>
        <v>45450.66667</v>
      </c>
      <c r="H111" s="1">
        <f>IFERROR(__xludf.DUMMYFUNCTION("""COMPUTED_VALUE"""),440.72)</f>
        <v>440.72</v>
      </c>
      <c r="J111" s="2">
        <f>IFERROR(__xludf.DUMMYFUNCTION("""COMPUTED_VALUE"""),45450.66666666667)</f>
        <v>45450.66667</v>
      </c>
      <c r="K111" s="1">
        <f>IFERROR(__xludf.DUMMYFUNCTION("""COMPUTED_VALUE"""),446.33)</f>
        <v>446.33</v>
      </c>
      <c r="M111" s="2">
        <f>IFERROR(__xludf.DUMMYFUNCTION("""COMPUTED_VALUE"""),45450.66666666667)</f>
        <v>45450.66667</v>
      </c>
      <c r="N111" s="1">
        <f>IFERROR(__xludf.DUMMYFUNCTION("""COMPUTED_VALUE"""),2.9643335E7)</f>
        <v>29643335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IFERROR(__xludf.DUMMYFUNCTION("""COMPUTED_VALUE"""),443.27)</f>
        <v>443.27</v>
      </c>
      <c r="D112" s="2">
        <f>IFERROR(__xludf.DUMMYFUNCTION("""COMPUTED_VALUE"""),45453.66666666667)</f>
        <v>45453.66667</v>
      </c>
      <c r="E112" s="1">
        <f>IFERROR(__xludf.DUMMYFUNCTION("""COMPUTED_VALUE"""),443.73)</f>
        <v>443.73</v>
      </c>
      <c r="G112" s="2">
        <f>IFERROR(__xludf.DUMMYFUNCTION("""COMPUTED_VALUE"""),45453.66666666667)</f>
        <v>45453.66667</v>
      </c>
      <c r="H112" s="1">
        <f>IFERROR(__xludf.DUMMYFUNCTION("""COMPUTED_VALUE"""),438.83)</f>
        <v>438.83</v>
      </c>
      <c r="J112" s="2">
        <f>IFERROR(__xludf.DUMMYFUNCTION("""COMPUTED_VALUE"""),45453.66666666667)</f>
        <v>45453.66667</v>
      </c>
      <c r="K112" s="1">
        <f>IFERROR(__xludf.DUMMYFUNCTION("""COMPUTED_VALUE"""),441.82)</f>
        <v>441.82</v>
      </c>
      <c r="M112" s="2">
        <f>IFERROR(__xludf.DUMMYFUNCTION("""COMPUTED_VALUE"""),45453.66666666667)</f>
        <v>45453.66667</v>
      </c>
      <c r="N112" s="1">
        <f>IFERROR(__xludf.DUMMYFUNCTION("""COMPUTED_VALUE"""),2.1566924E7)</f>
        <v>21566924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IFERROR(__xludf.DUMMYFUNCTION("""COMPUTED_VALUE"""),440.44)</f>
        <v>440.44</v>
      </c>
      <c r="D113" s="2">
        <f>IFERROR(__xludf.DUMMYFUNCTION("""COMPUTED_VALUE"""),45454.66666666667)</f>
        <v>45454.66667</v>
      </c>
      <c r="E113" s="1">
        <f>IFERROR(__xludf.DUMMYFUNCTION("""COMPUTED_VALUE"""),440.44)</f>
        <v>440.44</v>
      </c>
      <c r="G113" s="2">
        <f>IFERROR(__xludf.DUMMYFUNCTION("""COMPUTED_VALUE"""),45454.66666666667)</f>
        <v>45454.66667</v>
      </c>
      <c r="H113" s="1">
        <f>IFERROR(__xludf.DUMMYFUNCTION("""COMPUTED_VALUE"""),429.46)</f>
        <v>429.46</v>
      </c>
      <c r="J113" s="2">
        <f>IFERROR(__xludf.DUMMYFUNCTION("""COMPUTED_VALUE"""),45454.66666666667)</f>
        <v>45454.66667</v>
      </c>
      <c r="K113" s="1">
        <f>IFERROR(__xludf.DUMMYFUNCTION("""COMPUTED_VALUE"""),430.34)</f>
        <v>430.34</v>
      </c>
      <c r="M113" s="2">
        <f>IFERROR(__xludf.DUMMYFUNCTION("""COMPUTED_VALUE"""),45454.66666666667)</f>
        <v>45454.66667</v>
      </c>
      <c r="N113" s="1">
        <f>IFERROR(__xludf.DUMMYFUNCTION("""COMPUTED_VALUE"""),2.0100038E7)</f>
        <v>20100038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IFERROR(__xludf.DUMMYFUNCTION("""COMPUTED_VALUE"""),432.18)</f>
        <v>432.18</v>
      </c>
      <c r="D114" s="2">
        <f>IFERROR(__xludf.DUMMYFUNCTION("""COMPUTED_VALUE"""),45455.66666666667)</f>
        <v>45455.66667</v>
      </c>
      <c r="E114" s="1">
        <f>IFERROR(__xludf.DUMMYFUNCTION("""COMPUTED_VALUE"""),438.14)</f>
        <v>438.14</v>
      </c>
      <c r="G114" s="2">
        <f>IFERROR(__xludf.DUMMYFUNCTION("""COMPUTED_VALUE"""),45455.66666666667)</f>
        <v>45455.66667</v>
      </c>
      <c r="H114" s="1">
        <f>IFERROR(__xludf.DUMMYFUNCTION("""COMPUTED_VALUE"""),430.14)</f>
        <v>430.14</v>
      </c>
      <c r="J114" s="2">
        <f>IFERROR(__xludf.DUMMYFUNCTION("""COMPUTED_VALUE"""),45455.66666666667)</f>
        <v>45455.66667</v>
      </c>
      <c r="K114" s="1">
        <f>IFERROR(__xludf.DUMMYFUNCTION("""COMPUTED_VALUE"""),431.9)</f>
        <v>431.9</v>
      </c>
      <c r="M114" s="2">
        <f>IFERROR(__xludf.DUMMYFUNCTION("""COMPUTED_VALUE"""),45455.66666666667)</f>
        <v>45455.66667</v>
      </c>
      <c r="N114" s="1">
        <f>IFERROR(__xludf.DUMMYFUNCTION("""COMPUTED_VALUE"""),2.2423014E7)</f>
        <v>22423014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IFERROR(__xludf.DUMMYFUNCTION("""COMPUTED_VALUE"""),429.95)</f>
        <v>429.95</v>
      </c>
      <c r="D115" s="2">
        <f>IFERROR(__xludf.DUMMYFUNCTION("""COMPUTED_VALUE"""),45456.66666666667)</f>
        <v>45456.66667</v>
      </c>
      <c r="E115" s="1">
        <f>IFERROR(__xludf.DUMMYFUNCTION("""COMPUTED_VALUE"""),431.25)</f>
        <v>431.25</v>
      </c>
      <c r="G115" s="2">
        <f>IFERROR(__xludf.DUMMYFUNCTION("""COMPUTED_VALUE"""),45456.66666666667)</f>
        <v>45456.66667</v>
      </c>
      <c r="H115" s="1">
        <f>IFERROR(__xludf.DUMMYFUNCTION("""COMPUTED_VALUE"""),424.36)</f>
        <v>424.36</v>
      </c>
      <c r="J115" s="2">
        <f>IFERROR(__xludf.DUMMYFUNCTION("""COMPUTED_VALUE"""),45456.66666666667)</f>
        <v>45456.66667</v>
      </c>
      <c r="K115" s="1">
        <f>IFERROR(__xludf.DUMMYFUNCTION("""COMPUTED_VALUE"""),427.47)</f>
        <v>427.47</v>
      </c>
      <c r="M115" s="2">
        <f>IFERROR(__xludf.DUMMYFUNCTION("""COMPUTED_VALUE"""),45456.66666666667)</f>
        <v>45456.66667</v>
      </c>
      <c r="N115" s="1">
        <f>IFERROR(__xludf.DUMMYFUNCTION("""COMPUTED_VALUE"""),2.2605999E7)</f>
        <v>22605999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IFERROR(__xludf.DUMMYFUNCTION("""COMPUTED_VALUE"""),421.1)</f>
        <v>421.1</v>
      </c>
      <c r="D116" s="2">
        <f>IFERROR(__xludf.DUMMYFUNCTION("""COMPUTED_VALUE"""),45457.66666666667)</f>
        <v>45457.66667</v>
      </c>
      <c r="E116" s="1">
        <f>IFERROR(__xludf.DUMMYFUNCTION("""COMPUTED_VALUE"""),421.59)</f>
        <v>421.59</v>
      </c>
      <c r="G116" s="2">
        <f>IFERROR(__xludf.DUMMYFUNCTION("""COMPUTED_VALUE"""),45457.66666666667)</f>
        <v>45457.66667</v>
      </c>
      <c r="H116" s="1">
        <f>IFERROR(__xludf.DUMMYFUNCTION("""COMPUTED_VALUE"""),408.27)</f>
        <v>408.27</v>
      </c>
      <c r="J116" s="2">
        <f>IFERROR(__xludf.DUMMYFUNCTION("""COMPUTED_VALUE"""),45457.66666666667)</f>
        <v>45457.66667</v>
      </c>
      <c r="K116" s="1">
        <f>IFERROR(__xludf.DUMMYFUNCTION("""COMPUTED_VALUE"""),411.34)</f>
        <v>411.34</v>
      </c>
      <c r="M116" s="2">
        <f>IFERROR(__xludf.DUMMYFUNCTION("""COMPUTED_VALUE"""),45457.66666666667)</f>
        <v>45457.66667</v>
      </c>
      <c r="N116" s="1">
        <f>IFERROR(__xludf.DUMMYFUNCTION("""COMPUTED_VALUE"""),2.0991382E7)</f>
        <v>20991382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IFERROR(__xludf.DUMMYFUNCTION("""COMPUTED_VALUE"""),412.54)</f>
        <v>412.54</v>
      </c>
      <c r="D117" s="2">
        <f>IFERROR(__xludf.DUMMYFUNCTION("""COMPUTED_VALUE"""),45460.66666666667)</f>
        <v>45460.66667</v>
      </c>
      <c r="E117" s="1">
        <f>IFERROR(__xludf.DUMMYFUNCTION("""COMPUTED_VALUE"""),417.66)</f>
        <v>417.66</v>
      </c>
      <c r="G117" s="2">
        <f>IFERROR(__xludf.DUMMYFUNCTION("""COMPUTED_VALUE"""),45460.66666666667)</f>
        <v>45460.66667</v>
      </c>
      <c r="H117" s="1">
        <f>IFERROR(__xludf.DUMMYFUNCTION("""COMPUTED_VALUE"""),411.74)</f>
        <v>411.74</v>
      </c>
      <c r="J117" s="2">
        <f>IFERROR(__xludf.DUMMYFUNCTION("""COMPUTED_VALUE"""),45460.66666666667)</f>
        <v>45460.66667</v>
      </c>
      <c r="K117" s="1">
        <f>IFERROR(__xludf.DUMMYFUNCTION("""COMPUTED_VALUE"""),417.13)</f>
        <v>417.13</v>
      </c>
      <c r="M117" s="2">
        <f>IFERROR(__xludf.DUMMYFUNCTION("""COMPUTED_VALUE"""),45460.66666666667)</f>
        <v>45460.66667</v>
      </c>
      <c r="N117" s="1">
        <f>IFERROR(__xludf.DUMMYFUNCTION("""COMPUTED_VALUE"""),1.7550517E7)</f>
        <v>17550517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IFERROR(__xludf.DUMMYFUNCTION("""COMPUTED_VALUE"""),417.69)</f>
        <v>417.69</v>
      </c>
      <c r="D118" s="2">
        <f>IFERROR(__xludf.DUMMYFUNCTION("""COMPUTED_VALUE"""),45461.66666666667)</f>
        <v>45461.66667</v>
      </c>
      <c r="E118" s="1">
        <f>IFERROR(__xludf.DUMMYFUNCTION("""COMPUTED_VALUE"""),420.46)</f>
        <v>420.46</v>
      </c>
      <c r="G118" s="2">
        <f>IFERROR(__xludf.DUMMYFUNCTION("""COMPUTED_VALUE"""),45461.66666666667)</f>
        <v>45461.66667</v>
      </c>
      <c r="H118" s="1">
        <f>IFERROR(__xludf.DUMMYFUNCTION("""COMPUTED_VALUE"""),412.55)</f>
        <v>412.55</v>
      </c>
      <c r="J118" s="2">
        <f>IFERROR(__xludf.DUMMYFUNCTION("""COMPUTED_VALUE"""),45461.66666666667)</f>
        <v>45461.66667</v>
      </c>
      <c r="K118" s="1">
        <f>IFERROR(__xludf.DUMMYFUNCTION("""COMPUTED_VALUE"""),413.79)</f>
        <v>413.79</v>
      </c>
      <c r="M118" s="2">
        <f>IFERROR(__xludf.DUMMYFUNCTION("""COMPUTED_VALUE"""),45461.66666666667)</f>
        <v>45461.66667</v>
      </c>
      <c r="N118" s="1">
        <f>IFERROR(__xludf.DUMMYFUNCTION("""COMPUTED_VALUE"""),2.0035404E7)</f>
        <v>20035404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IFERROR(__xludf.DUMMYFUNCTION("""COMPUTED_VALUE"""),415.0)</f>
        <v>415</v>
      </c>
      <c r="D119" s="2">
        <f>IFERROR(__xludf.DUMMYFUNCTION("""COMPUTED_VALUE"""),45463.66666666667)</f>
        <v>45463.66667</v>
      </c>
      <c r="E119" s="1">
        <f>IFERROR(__xludf.DUMMYFUNCTION("""COMPUTED_VALUE"""),420.0)</f>
        <v>420</v>
      </c>
      <c r="G119" s="2">
        <f>IFERROR(__xludf.DUMMYFUNCTION("""COMPUTED_VALUE"""),45463.66666666667)</f>
        <v>45463.66667</v>
      </c>
      <c r="H119" s="1">
        <f>IFERROR(__xludf.DUMMYFUNCTION("""COMPUTED_VALUE"""),414.3)</f>
        <v>414.3</v>
      </c>
      <c r="J119" s="2">
        <f>IFERROR(__xludf.DUMMYFUNCTION("""COMPUTED_VALUE"""),45463.66666666667)</f>
        <v>45463.66667</v>
      </c>
      <c r="K119" s="1">
        <f>IFERROR(__xludf.DUMMYFUNCTION("""COMPUTED_VALUE"""),418.3)</f>
        <v>418.3</v>
      </c>
      <c r="M119" s="2">
        <f>IFERROR(__xludf.DUMMYFUNCTION("""COMPUTED_VALUE"""),45463.66666666667)</f>
        <v>45463.66667</v>
      </c>
      <c r="N119" s="1">
        <f>IFERROR(__xludf.DUMMYFUNCTION("""COMPUTED_VALUE"""),2.2017179E7)</f>
        <v>22017179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IFERROR(__xludf.DUMMYFUNCTION("""COMPUTED_VALUE"""),418.58)</f>
        <v>418.58</v>
      </c>
      <c r="D120" s="2">
        <f>IFERROR(__xludf.DUMMYFUNCTION("""COMPUTED_VALUE"""),45464.66666666667)</f>
        <v>45464.66667</v>
      </c>
      <c r="E120" s="1">
        <f>IFERROR(__xludf.DUMMYFUNCTION("""COMPUTED_VALUE"""),423.58)</f>
        <v>423.58</v>
      </c>
      <c r="G120" s="2">
        <f>IFERROR(__xludf.DUMMYFUNCTION("""COMPUTED_VALUE"""),45464.66666666667)</f>
        <v>45464.66667</v>
      </c>
      <c r="H120" s="1">
        <f>IFERROR(__xludf.DUMMYFUNCTION("""COMPUTED_VALUE"""),416.39)</f>
        <v>416.39</v>
      </c>
      <c r="J120" s="2">
        <f>IFERROR(__xludf.DUMMYFUNCTION("""COMPUTED_VALUE"""),45464.66666666667)</f>
        <v>45464.66667</v>
      </c>
      <c r="K120" s="1">
        <f>IFERROR(__xludf.DUMMYFUNCTION("""COMPUTED_VALUE"""),423.1)</f>
        <v>423.1</v>
      </c>
      <c r="M120" s="2">
        <f>IFERROR(__xludf.DUMMYFUNCTION("""COMPUTED_VALUE"""),45464.66666666667)</f>
        <v>45464.66667</v>
      </c>
      <c r="N120" s="1">
        <f>IFERROR(__xludf.DUMMYFUNCTION("""COMPUTED_VALUE"""),3.8032878E7)</f>
        <v>38032878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IFERROR(__xludf.DUMMYFUNCTION("""COMPUTED_VALUE"""),423.5)</f>
        <v>423.5</v>
      </c>
      <c r="D121" s="2">
        <f>IFERROR(__xludf.DUMMYFUNCTION("""COMPUTED_VALUE"""),45467.66666666667)</f>
        <v>45467.66667</v>
      </c>
      <c r="E121" s="1">
        <f>IFERROR(__xludf.DUMMYFUNCTION("""COMPUTED_VALUE"""),430.39)</f>
        <v>430.39</v>
      </c>
      <c r="G121" s="2">
        <f>IFERROR(__xludf.DUMMYFUNCTION("""COMPUTED_VALUE"""),45467.66666666667)</f>
        <v>45467.66667</v>
      </c>
      <c r="H121" s="1">
        <f>IFERROR(__xludf.DUMMYFUNCTION("""COMPUTED_VALUE"""),423.5)</f>
        <v>423.5</v>
      </c>
      <c r="J121" s="2">
        <f>IFERROR(__xludf.DUMMYFUNCTION("""COMPUTED_VALUE"""),45467.66666666667)</f>
        <v>45467.66667</v>
      </c>
      <c r="K121" s="1">
        <f>IFERROR(__xludf.DUMMYFUNCTION("""COMPUTED_VALUE"""),427.73)</f>
        <v>427.73</v>
      </c>
      <c r="M121" s="2">
        <f>IFERROR(__xludf.DUMMYFUNCTION("""COMPUTED_VALUE"""),45467.66666666667)</f>
        <v>45467.66667</v>
      </c>
      <c r="N121" s="1">
        <f>IFERROR(__xludf.DUMMYFUNCTION("""COMPUTED_VALUE"""),1.7433706E7)</f>
        <v>17433706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IFERROR(__xludf.DUMMYFUNCTION("""COMPUTED_VALUE"""),424.7)</f>
        <v>424.7</v>
      </c>
      <c r="D122" s="2">
        <f>IFERROR(__xludf.DUMMYFUNCTION("""COMPUTED_VALUE"""),45468.66666666667)</f>
        <v>45468.66667</v>
      </c>
      <c r="E122" s="1">
        <f>IFERROR(__xludf.DUMMYFUNCTION("""COMPUTED_VALUE"""),425.45)</f>
        <v>425.45</v>
      </c>
      <c r="G122" s="2">
        <f>IFERROR(__xludf.DUMMYFUNCTION("""COMPUTED_VALUE"""),45468.66666666667)</f>
        <v>45468.66667</v>
      </c>
      <c r="H122" s="1">
        <f>IFERROR(__xludf.DUMMYFUNCTION("""COMPUTED_VALUE"""),415.7)</f>
        <v>415.7</v>
      </c>
      <c r="J122" s="2">
        <f>IFERROR(__xludf.DUMMYFUNCTION("""COMPUTED_VALUE"""),45468.66666666667)</f>
        <v>45468.66667</v>
      </c>
      <c r="K122" s="1">
        <f>IFERROR(__xludf.DUMMYFUNCTION("""COMPUTED_VALUE"""),416.8)</f>
        <v>416.8</v>
      </c>
      <c r="M122" s="2">
        <f>IFERROR(__xludf.DUMMYFUNCTION("""COMPUTED_VALUE"""),45468.66666666667)</f>
        <v>45468.66667</v>
      </c>
      <c r="N122" s="1">
        <f>IFERROR(__xludf.DUMMYFUNCTION("""COMPUTED_VALUE"""),1.714818E7)</f>
        <v>17148180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IFERROR(__xludf.DUMMYFUNCTION("""COMPUTED_VALUE"""),415.57)</f>
        <v>415.57</v>
      </c>
      <c r="D123" s="2">
        <f>IFERROR(__xludf.DUMMYFUNCTION("""COMPUTED_VALUE"""),45469.66666666667)</f>
        <v>45469.66667</v>
      </c>
      <c r="E123" s="1">
        <f>IFERROR(__xludf.DUMMYFUNCTION("""COMPUTED_VALUE"""),415.57)</f>
        <v>415.57</v>
      </c>
      <c r="G123" s="2">
        <f>IFERROR(__xludf.DUMMYFUNCTION("""COMPUTED_VALUE"""),45469.66666666667)</f>
        <v>45469.66667</v>
      </c>
      <c r="H123" s="1">
        <f>IFERROR(__xludf.DUMMYFUNCTION("""COMPUTED_VALUE"""),401.79)</f>
        <v>401.79</v>
      </c>
      <c r="J123" s="2">
        <f>IFERROR(__xludf.DUMMYFUNCTION("""COMPUTED_VALUE"""),45469.66666666667)</f>
        <v>45469.66667</v>
      </c>
      <c r="K123" s="1">
        <f>IFERROR(__xludf.DUMMYFUNCTION("""COMPUTED_VALUE"""),407.05)</f>
        <v>407.05</v>
      </c>
      <c r="M123" s="2">
        <f>IFERROR(__xludf.DUMMYFUNCTION("""COMPUTED_VALUE"""),45469.66666666667)</f>
        <v>45469.66667</v>
      </c>
      <c r="N123" s="1">
        <f>IFERROR(__xludf.DUMMYFUNCTION("""COMPUTED_VALUE"""),2.6236958E7)</f>
        <v>26236958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IFERROR(__xludf.DUMMYFUNCTION("""COMPUTED_VALUE"""),406.16)</f>
        <v>406.16</v>
      </c>
      <c r="D124" s="2">
        <f>IFERROR(__xludf.DUMMYFUNCTION("""COMPUTED_VALUE"""),45470.66666666667)</f>
        <v>45470.66667</v>
      </c>
      <c r="E124" s="1">
        <f>IFERROR(__xludf.DUMMYFUNCTION("""COMPUTED_VALUE"""),408.54)</f>
        <v>408.54</v>
      </c>
      <c r="G124" s="2">
        <f>IFERROR(__xludf.DUMMYFUNCTION("""COMPUTED_VALUE"""),45470.66666666667)</f>
        <v>45470.66667</v>
      </c>
      <c r="H124" s="1">
        <f>IFERROR(__xludf.DUMMYFUNCTION("""COMPUTED_VALUE"""),404.13)</f>
        <v>404.13</v>
      </c>
      <c r="J124" s="2">
        <f>IFERROR(__xludf.DUMMYFUNCTION("""COMPUTED_VALUE"""),45470.66666666667)</f>
        <v>45470.66667</v>
      </c>
      <c r="K124" s="1">
        <f>IFERROR(__xludf.DUMMYFUNCTION("""COMPUTED_VALUE"""),407.01)</f>
        <v>407.01</v>
      </c>
      <c r="M124" s="2">
        <f>IFERROR(__xludf.DUMMYFUNCTION("""COMPUTED_VALUE"""),45470.66666666667)</f>
        <v>45470.66667</v>
      </c>
      <c r="N124" s="1">
        <f>IFERROR(__xludf.DUMMYFUNCTION("""COMPUTED_VALUE"""),2.5169551E7)</f>
        <v>25169551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IFERROR(__xludf.DUMMYFUNCTION("""COMPUTED_VALUE"""),408.16)</f>
        <v>408.16</v>
      </c>
      <c r="D125" s="2">
        <f>IFERROR(__xludf.DUMMYFUNCTION("""COMPUTED_VALUE"""),45471.66666666667)</f>
        <v>45471.66667</v>
      </c>
      <c r="E125" s="1">
        <f>IFERROR(__xludf.DUMMYFUNCTION("""COMPUTED_VALUE"""),411.32)</f>
        <v>411.32</v>
      </c>
      <c r="G125" s="2">
        <f>IFERROR(__xludf.DUMMYFUNCTION("""COMPUTED_VALUE"""),45471.66666666667)</f>
        <v>45471.66667</v>
      </c>
      <c r="H125" s="1">
        <f>IFERROR(__xludf.DUMMYFUNCTION("""COMPUTED_VALUE"""),406.53)</f>
        <v>406.53</v>
      </c>
      <c r="J125" s="2">
        <f>IFERROR(__xludf.DUMMYFUNCTION("""COMPUTED_VALUE"""),45471.66666666667)</f>
        <v>45471.66667</v>
      </c>
      <c r="K125" s="1">
        <f>IFERROR(__xludf.DUMMYFUNCTION("""COMPUTED_VALUE"""),410.99)</f>
        <v>410.99</v>
      </c>
      <c r="M125" s="2">
        <f>IFERROR(__xludf.DUMMYFUNCTION("""COMPUTED_VALUE"""),45471.66666666667)</f>
        <v>45471.66667</v>
      </c>
      <c r="N125" s="1">
        <f>IFERROR(__xludf.DUMMYFUNCTION("""COMPUTED_VALUE"""),2.6253235E7)</f>
        <v>26253235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IFERROR(__xludf.DUMMYFUNCTION("""COMPUTED_VALUE"""),412.16)</f>
        <v>412.16</v>
      </c>
      <c r="D126" s="2">
        <f>IFERROR(__xludf.DUMMYFUNCTION("""COMPUTED_VALUE"""),45474.66666666667)</f>
        <v>45474.66667</v>
      </c>
      <c r="E126" s="1">
        <f>IFERROR(__xludf.DUMMYFUNCTION("""COMPUTED_VALUE"""),413.83)</f>
        <v>413.83</v>
      </c>
      <c r="G126" s="2">
        <f>IFERROR(__xludf.DUMMYFUNCTION("""COMPUTED_VALUE"""),45474.66666666667)</f>
        <v>45474.66667</v>
      </c>
      <c r="H126" s="1">
        <f>IFERROR(__xludf.DUMMYFUNCTION("""COMPUTED_VALUE"""),402.98)</f>
        <v>402.98</v>
      </c>
      <c r="J126" s="2">
        <f>IFERROR(__xludf.DUMMYFUNCTION("""COMPUTED_VALUE"""),45474.66666666667)</f>
        <v>45474.66667</v>
      </c>
      <c r="K126" s="1">
        <f>IFERROR(__xludf.DUMMYFUNCTION("""COMPUTED_VALUE"""),403.0)</f>
        <v>403</v>
      </c>
      <c r="M126" s="2">
        <f>IFERROR(__xludf.DUMMYFUNCTION("""COMPUTED_VALUE"""),45474.66666666667)</f>
        <v>45474.66667</v>
      </c>
      <c r="N126" s="1">
        <f>IFERROR(__xludf.DUMMYFUNCTION("""COMPUTED_VALUE"""),1.6995977E7)</f>
        <v>16995977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IFERROR(__xludf.DUMMYFUNCTION("""COMPUTED_VALUE"""),400.74)</f>
        <v>400.74</v>
      </c>
      <c r="D127" s="2">
        <f>IFERROR(__xludf.DUMMYFUNCTION("""COMPUTED_VALUE"""),45475.66666666667)</f>
        <v>45475.66667</v>
      </c>
      <c r="E127" s="1">
        <f>IFERROR(__xludf.DUMMYFUNCTION("""COMPUTED_VALUE"""),409.56)</f>
        <v>409.56</v>
      </c>
      <c r="G127" s="2">
        <f>IFERROR(__xludf.DUMMYFUNCTION("""COMPUTED_VALUE"""),45475.66666666667)</f>
        <v>45475.66667</v>
      </c>
      <c r="H127" s="1">
        <f>IFERROR(__xludf.DUMMYFUNCTION("""COMPUTED_VALUE"""),400.74)</f>
        <v>400.74</v>
      </c>
      <c r="J127" s="2">
        <f>IFERROR(__xludf.DUMMYFUNCTION("""COMPUTED_VALUE"""),45475.66666666667)</f>
        <v>45475.66667</v>
      </c>
      <c r="K127" s="1">
        <f>IFERROR(__xludf.DUMMYFUNCTION("""COMPUTED_VALUE"""),407.3)</f>
        <v>407.3</v>
      </c>
      <c r="M127" s="2">
        <f>IFERROR(__xludf.DUMMYFUNCTION("""COMPUTED_VALUE"""),45475.66666666667)</f>
        <v>45475.66667</v>
      </c>
      <c r="N127" s="1">
        <f>IFERROR(__xludf.DUMMYFUNCTION("""COMPUTED_VALUE"""),1.5395275E7)</f>
        <v>15395275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IFERROR(__xludf.DUMMYFUNCTION("""COMPUTED_VALUE"""),408.02)</f>
        <v>408.02</v>
      </c>
      <c r="D128" s="2">
        <f>IFERROR(__xludf.DUMMYFUNCTION("""COMPUTED_VALUE"""),45476.54166666667)</f>
        <v>45476.54167</v>
      </c>
      <c r="E128" s="1">
        <f>IFERROR(__xludf.DUMMYFUNCTION("""COMPUTED_VALUE"""),410.4)</f>
        <v>410.4</v>
      </c>
      <c r="G128" s="2">
        <f>IFERROR(__xludf.DUMMYFUNCTION("""COMPUTED_VALUE"""),45476.54166666667)</f>
        <v>45476.54167</v>
      </c>
      <c r="H128" s="1">
        <f>IFERROR(__xludf.DUMMYFUNCTION("""COMPUTED_VALUE"""),405.6)</f>
        <v>405.6</v>
      </c>
      <c r="J128" s="2">
        <f>IFERROR(__xludf.DUMMYFUNCTION("""COMPUTED_VALUE"""),45476.54166666667)</f>
        <v>45476.54167</v>
      </c>
      <c r="K128" s="1">
        <f>IFERROR(__xludf.DUMMYFUNCTION("""COMPUTED_VALUE"""),406.79)</f>
        <v>406.79</v>
      </c>
      <c r="M128" s="2">
        <f>IFERROR(__xludf.DUMMYFUNCTION("""COMPUTED_VALUE"""),45476.54166666667)</f>
        <v>45476.54167</v>
      </c>
      <c r="N128" s="1">
        <f>IFERROR(__xludf.DUMMYFUNCTION("""COMPUTED_VALUE"""),1.1111312E7)</f>
        <v>11111312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IFERROR(__xludf.DUMMYFUNCTION("""COMPUTED_VALUE"""),405.09)</f>
        <v>405.09</v>
      </c>
      <c r="D129" s="2">
        <f>IFERROR(__xludf.DUMMYFUNCTION("""COMPUTED_VALUE"""),45478.66666666667)</f>
        <v>45478.66667</v>
      </c>
      <c r="E129" s="1">
        <f>IFERROR(__xludf.DUMMYFUNCTION("""COMPUTED_VALUE"""),406.14)</f>
        <v>406.14</v>
      </c>
      <c r="G129" s="2">
        <f>IFERROR(__xludf.DUMMYFUNCTION("""COMPUTED_VALUE"""),45478.66666666667)</f>
        <v>45478.66667</v>
      </c>
      <c r="H129" s="1">
        <f>IFERROR(__xludf.DUMMYFUNCTION("""COMPUTED_VALUE"""),401.83)</f>
        <v>401.83</v>
      </c>
      <c r="J129" s="2">
        <f>IFERROR(__xludf.DUMMYFUNCTION("""COMPUTED_VALUE"""),45478.66666666667)</f>
        <v>45478.66667</v>
      </c>
      <c r="K129" s="1">
        <f>IFERROR(__xludf.DUMMYFUNCTION("""COMPUTED_VALUE"""),403.82)</f>
        <v>403.82</v>
      </c>
      <c r="M129" s="2">
        <f>IFERROR(__xludf.DUMMYFUNCTION("""COMPUTED_VALUE"""),45478.66666666667)</f>
        <v>45478.66667</v>
      </c>
      <c r="N129" s="1">
        <f>IFERROR(__xludf.DUMMYFUNCTION("""COMPUTED_VALUE"""),1.9006266E7)</f>
        <v>19006266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IFERROR(__xludf.DUMMYFUNCTION("""COMPUTED_VALUE"""),407.62)</f>
        <v>407.62</v>
      </c>
      <c r="D130" s="2">
        <f>IFERROR(__xludf.DUMMYFUNCTION("""COMPUTED_VALUE"""),45481.66666666667)</f>
        <v>45481.66667</v>
      </c>
      <c r="E130" s="1">
        <f>IFERROR(__xludf.DUMMYFUNCTION("""COMPUTED_VALUE"""),410.29)</f>
        <v>410.29</v>
      </c>
      <c r="G130" s="2">
        <f>IFERROR(__xludf.DUMMYFUNCTION("""COMPUTED_VALUE"""),45481.66666666667)</f>
        <v>45481.66667</v>
      </c>
      <c r="H130" s="1">
        <f>IFERROR(__xludf.DUMMYFUNCTION("""COMPUTED_VALUE"""),404.11)</f>
        <v>404.11</v>
      </c>
      <c r="J130" s="2">
        <f>IFERROR(__xludf.DUMMYFUNCTION("""COMPUTED_VALUE"""),45481.66666666667)</f>
        <v>45481.66667</v>
      </c>
      <c r="K130" s="1">
        <f>IFERROR(__xludf.DUMMYFUNCTION("""COMPUTED_VALUE"""),404.4)</f>
        <v>404.4</v>
      </c>
      <c r="M130" s="2">
        <f>IFERROR(__xludf.DUMMYFUNCTION("""COMPUTED_VALUE"""),45481.66666666667)</f>
        <v>45481.66667</v>
      </c>
      <c r="N130" s="1">
        <f>IFERROR(__xludf.DUMMYFUNCTION("""COMPUTED_VALUE"""),1.4287466E7)</f>
        <v>14287466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IFERROR(__xludf.DUMMYFUNCTION("""COMPUTED_VALUE"""),403.38)</f>
        <v>403.38</v>
      </c>
      <c r="D131" s="2">
        <f>IFERROR(__xludf.DUMMYFUNCTION("""COMPUTED_VALUE"""),45482.66666666667)</f>
        <v>45482.66667</v>
      </c>
      <c r="E131" s="1">
        <f>IFERROR(__xludf.DUMMYFUNCTION("""COMPUTED_VALUE"""),403.99)</f>
        <v>403.99</v>
      </c>
      <c r="G131" s="2">
        <f>IFERROR(__xludf.DUMMYFUNCTION("""COMPUTED_VALUE"""),45482.66666666667)</f>
        <v>45482.66667</v>
      </c>
      <c r="H131" s="1">
        <f>IFERROR(__xludf.DUMMYFUNCTION("""COMPUTED_VALUE"""),400.08)</f>
        <v>400.08</v>
      </c>
      <c r="J131" s="2">
        <f>IFERROR(__xludf.DUMMYFUNCTION("""COMPUTED_VALUE"""),45482.66666666667)</f>
        <v>45482.66667</v>
      </c>
      <c r="K131" s="1">
        <f>IFERROR(__xludf.DUMMYFUNCTION("""COMPUTED_VALUE"""),400.97)</f>
        <v>400.97</v>
      </c>
      <c r="M131" s="2">
        <f>IFERROR(__xludf.DUMMYFUNCTION("""COMPUTED_VALUE"""),45482.66666666667)</f>
        <v>45482.66667</v>
      </c>
      <c r="N131" s="1">
        <f>IFERROR(__xludf.DUMMYFUNCTION("""COMPUTED_VALUE"""),1.8590266E7)</f>
        <v>18590266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IFERROR(__xludf.DUMMYFUNCTION("""COMPUTED_VALUE"""),402.26)</f>
        <v>402.26</v>
      </c>
      <c r="D132" s="2">
        <f>IFERROR(__xludf.DUMMYFUNCTION("""COMPUTED_VALUE"""),45483.66666666667)</f>
        <v>45483.66667</v>
      </c>
      <c r="E132" s="1">
        <f>IFERROR(__xludf.DUMMYFUNCTION("""COMPUTED_VALUE"""),405.42)</f>
        <v>405.42</v>
      </c>
      <c r="G132" s="2">
        <f>IFERROR(__xludf.DUMMYFUNCTION("""COMPUTED_VALUE"""),45483.66666666667)</f>
        <v>45483.66667</v>
      </c>
      <c r="H132" s="1">
        <f>IFERROR(__xludf.DUMMYFUNCTION("""COMPUTED_VALUE"""),400.56)</f>
        <v>400.56</v>
      </c>
      <c r="J132" s="2">
        <f>IFERROR(__xludf.DUMMYFUNCTION("""COMPUTED_VALUE"""),45483.66666666667)</f>
        <v>45483.66667</v>
      </c>
      <c r="K132" s="1">
        <f>IFERROR(__xludf.DUMMYFUNCTION("""COMPUTED_VALUE"""),404.77)</f>
        <v>404.77</v>
      </c>
      <c r="M132" s="2">
        <f>IFERROR(__xludf.DUMMYFUNCTION("""COMPUTED_VALUE"""),45483.66666666667)</f>
        <v>45483.66667</v>
      </c>
      <c r="N132" s="1">
        <f>IFERROR(__xludf.DUMMYFUNCTION("""COMPUTED_VALUE"""),1.5786735E7)</f>
        <v>15786735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IFERROR(__xludf.DUMMYFUNCTION("""COMPUTED_VALUE"""),413.63)</f>
        <v>413.63</v>
      </c>
      <c r="D133" s="2">
        <f>IFERROR(__xludf.DUMMYFUNCTION("""COMPUTED_VALUE"""),45484.66666666667)</f>
        <v>45484.66667</v>
      </c>
      <c r="E133" s="1">
        <f>IFERROR(__xludf.DUMMYFUNCTION("""COMPUTED_VALUE"""),419.76)</f>
        <v>419.76</v>
      </c>
      <c r="G133" s="2">
        <f>IFERROR(__xludf.DUMMYFUNCTION("""COMPUTED_VALUE"""),45484.66666666667)</f>
        <v>45484.66667</v>
      </c>
      <c r="H133" s="1">
        <f>IFERROR(__xludf.DUMMYFUNCTION("""COMPUTED_VALUE"""),411.39)</f>
        <v>411.39</v>
      </c>
      <c r="J133" s="2">
        <f>IFERROR(__xludf.DUMMYFUNCTION("""COMPUTED_VALUE"""),45484.66666666667)</f>
        <v>45484.66667</v>
      </c>
      <c r="K133" s="1">
        <f>IFERROR(__xludf.DUMMYFUNCTION("""COMPUTED_VALUE"""),419.3)</f>
        <v>419.3</v>
      </c>
      <c r="M133" s="2">
        <f>IFERROR(__xludf.DUMMYFUNCTION("""COMPUTED_VALUE"""),45484.66666666667)</f>
        <v>45484.66667</v>
      </c>
      <c r="N133" s="1">
        <f>IFERROR(__xludf.DUMMYFUNCTION("""COMPUTED_VALUE"""),9.8302576E7)</f>
        <v>98302576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IFERROR(__xludf.DUMMYFUNCTION("""COMPUTED_VALUE"""),420.61)</f>
        <v>420.61</v>
      </c>
      <c r="D134" s="2">
        <f>IFERROR(__xludf.DUMMYFUNCTION("""COMPUTED_VALUE"""),45485.66666666667)</f>
        <v>45485.66667</v>
      </c>
      <c r="E134" s="1">
        <f>IFERROR(__xludf.DUMMYFUNCTION("""COMPUTED_VALUE"""),427.25)</f>
        <v>427.25</v>
      </c>
      <c r="G134" s="2">
        <f>IFERROR(__xludf.DUMMYFUNCTION("""COMPUTED_VALUE"""),45485.66666666667)</f>
        <v>45485.66667</v>
      </c>
      <c r="H134" s="1">
        <f>IFERROR(__xludf.DUMMYFUNCTION("""COMPUTED_VALUE"""),420.35)</f>
        <v>420.35</v>
      </c>
      <c r="J134" s="2">
        <f>IFERROR(__xludf.DUMMYFUNCTION("""COMPUTED_VALUE"""),45485.66666666667)</f>
        <v>45485.66667</v>
      </c>
      <c r="K134" s="1">
        <f>IFERROR(__xludf.DUMMYFUNCTION("""COMPUTED_VALUE"""),425.1)</f>
        <v>425.1</v>
      </c>
      <c r="M134" s="2">
        <f>IFERROR(__xludf.DUMMYFUNCTION("""COMPUTED_VALUE"""),45485.66666666667)</f>
        <v>45485.66667</v>
      </c>
      <c r="N134" s="1">
        <f>IFERROR(__xludf.DUMMYFUNCTION("""COMPUTED_VALUE"""),7.6505222E7)</f>
        <v>76505222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IFERROR(__xludf.DUMMYFUNCTION("""COMPUTED_VALUE"""),423.81)</f>
        <v>423.81</v>
      </c>
      <c r="D135" s="2">
        <f>IFERROR(__xludf.DUMMYFUNCTION("""COMPUTED_VALUE"""),45488.66666666667)</f>
        <v>45488.66667</v>
      </c>
      <c r="E135" s="1">
        <f>IFERROR(__xludf.DUMMYFUNCTION("""COMPUTED_VALUE"""),430.18)</f>
        <v>430.18</v>
      </c>
      <c r="G135" s="2">
        <f>IFERROR(__xludf.DUMMYFUNCTION("""COMPUTED_VALUE"""),45488.66666666667)</f>
        <v>45488.66667</v>
      </c>
      <c r="H135" s="1">
        <f>IFERROR(__xludf.DUMMYFUNCTION("""COMPUTED_VALUE"""),422.37)</f>
        <v>422.37</v>
      </c>
      <c r="J135" s="2">
        <f>IFERROR(__xludf.DUMMYFUNCTION("""COMPUTED_VALUE"""),45488.66666666667)</f>
        <v>45488.66667</v>
      </c>
      <c r="K135" s="1">
        <f>IFERROR(__xludf.DUMMYFUNCTION("""COMPUTED_VALUE"""),427.61)</f>
        <v>427.61</v>
      </c>
      <c r="M135" s="2">
        <f>IFERROR(__xludf.DUMMYFUNCTION("""COMPUTED_VALUE"""),45488.66666666667)</f>
        <v>45488.66667</v>
      </c>
      <c r="N135" s="1">
        <f>IFERROR(__xludf.DUMMYFUNCTION("""COMPUTED_VALUE"""),4.3755E7)</f>
        <v>43755000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IFERROR(__xludf.DUMMYFUNCTION("""COMPUTED_VALUE"""),429.67)</f>
        <v>429.67</v>
      </c>
      <c r="D136" s="2">
        <f>IFERROR(__xludf.DUMMYFUNCTION("""COMPUTED_VALUE"""),45489.66666666667)</f>
        <v>45489.66667</v>
      </c>
      <c r="E136" s="1">
        <f>IFERROR(__xludf.DUMMYFUNCTION("""COMPUTED_VALUE"""),436.69)</f>
        <v>436.69</v>
      </c>
      <c r="G136" s="2">
        <f>IFERROR(__xludf.DUMMYFUNCTION("""COMPUTED_VALUE"""),45489.66666666667)</f>
        <v>45489.66667</v>
      </c>
      <c r="H136" s="1">
        <f>IFERROR(__xludf.DUMMYFUNCTION("""COMPUTED_VALUE"""),427.86)</f>
        <v>427.86</v>
      </c>
      <c r="J136" s="2">
        <f>IFERROR(__xludf.DUMMYFUNCTION("""COMPUTED_VALUE"""),45489.66666666667)</f>
        <v>45489.66667</v>
      </c>
      <c r="K136" s="1">
        <f>IFERROR(__xludf.DUMMYFUNCTION("""COMPUTED_VALUE"""),436.29)</f>
        <v>436.29</v>
      </c>
      <c r="M136" s="2">
        <f>IFERROR(__xludf.DUMMYFUNCTION("""COMPUTED_VALUE"""),45489.66666666667)</f>
        <v>45489.66667</v>
      </c>
      <c r="N136" s="1">
        <f>IFERROR(__xludf.DUMMYFUNCTION("""COMPUTED_VALUE"""),3.7419111E7)</f>
        <v>37419111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IFERROR(__xludf.DUMMYFUNCTION("""COMPUTED_VALUE"""),432.84)</f>
        <v>432.84</v>
      </c>
      <c r="D137" s="2">
        <f>IFERROR(__xludf.DUMMYFUNCTION("""COMPUTED_VALUE"""),45490.66666666667)</f>
        <v>45490.66667</v>
      </c>
      <c r="E137" s="1">
        <f>IFERROR(__xludf.DUMMYFUNCTION("""COMPUTED_VALUE"""),434.69)</f>
        <v>434.69</v>
      </c>
      <c r="G137" s="2">
        <f>IFERROR(__xludf.DUMMYFUNCTION("""COMPUTED_VALUE"""),45490.66666666667)</f>
        <v>45490.66667</v>
      </c>
      <c r="H137" s="1">
        <f>IFERROR(__xludf.DUMMYFUNCTION("""COMPUTED_VALUE"""),428.5)</f>
        <v>428.5</v>
      </c>
      <c r="J137" s="2">
        <f>IFERROR(__xludf.DUMMYFUNCTION("""COMPUTED_VALUE"""),45490.66666666667)</f>
        <v>45490.66667</v>
      </c>
      <c r="K137" s="1">
        <f>IFERROR(__xludf.DUMMYFUNCTION("""COMPUTED_VALUE"""),433.81)</f>
        <v>433.81</v>
      </c>
      <c r="M137" s="2">
        <f>IFERROR(__xludf.DUMMYFUNCTION("""COMPUTED_VALUE"""),45490.66666666667)</f>
        <v>45490.66667</v>
      </c>
      <c r="N137" s="1">
        <f>IFERROR(__xludf.DUMMYFUNCTION("""COMPUTED_VALUE"""),3.9566875E7)</f>
        <v>39566875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IFERROR(__xludf.DUMMYFUNCTION("""COMPUTED_VALUE"""),435.05)</f>
        <v>435.05</v>
      </c>
      <c r="D138" s="2">
        <f>IFERROR(__xludf.DUMMYFUNCTION("""COMPUTED_VALUE"""),45491.66666666667)</f>
        <v>45491.66667</v>
      </c>
      <c r="E138" s="1">
        <f>IFERROR(__xludf.DUMMYFUNCTION("""COMPUTED_VALUE"""),441.96)</f>
        <v>441.96</v>
      </c>
      <c r="G138" s="2">
        <f>IFERROR(__xludf.DUMMYFUNCTION("""COMPUTED_VALUE"""),45491.66666666667)</f>
        <v>45491.66667</v>
      </c>
      <c r="H138" s="1">
        <f>IFERROR(__xludf.DUMMYFUNCTION("""COMPUTED_VALUE"""),427.47)</f>
        <v>427.47</v>
      </c>
      <c r="J138" s="2">
        <f>IFERROR(__xludf.DUMMYFUNCTION("""COMPUTED_VALUE"""),45491.66666666667)</f>
        <v>45491.66667</v>
      </c>
      <c r="K138" s="1">
        <f>IFERROR(__xludf.DUMMYFUNCTION("""COMPUTED_VALUE"""),427.55)</f>
        <v>427.55</v>
      </c>
      <c r="M138" s="2">
        <f>IFERROR(__xludf.DUMMYFUNCTION("""COMPUTED_VALUE"""),45491.66666666667)</f>
        <v>45491.66667</v>
      </c>
      <c r="N138" s="1">
        <f>IFERROR(__xludf.DUMMYFUNCTION("""COMPUTED_VALUE"""),3.683721E7)</f>
        <v>36837210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IFERROR(__xludf.DUMMYFUNCTION("""COMPUTED_VALUE"""),419.82)</f>
        <v>419.82</v>
      </c>
      <c r="D139" s="2">
        <f>IFERROR(__xludf.DUMMYFUNCTION("""COMPUTED_VALUE"""),45492.66666666667)</f>
        <v>45492.66667</v>
      </c>
      <c r="E139" s="1">
        <f>IFERROR(__xludf.DUMMYFUNCTION("""COMPUTED_VALUE"""),419.82)</f>
        <v>419.82</v>
      </c>
      <c r="G139" s="2">
        <f>IFERROR(__xludf.DUMMYFUNCTION("""COMPUTED_VALUE"""),45492.66666666667)</f>
        <v>45492.66667</v>
      </c>
      <c r="H139" s="1">
        <f>IFERROR(__xludf.DUMMYFUNCTION("""COMPUTED_VALUE"""),407.96)</f>
        <v>407.96</v>
      </c>
      <c r="J139" s="2">
        <f>IFERROR(__xludf.DUMMYFUNCTION("""COMPUTED_VALUE"""),45492.66666666667)</f>
        <v>45492.66667</v>
      </c>
      <c r="K139" s="1">
        <f>IFERROR(__xludf.DUMMYFUNCTION("""COMPUTED_VALUE"""),410.99)</f>
        <v>410.99</v>
      </c>
      <c r="M139" s="2">
        <f>IFERROR(__xludf.DUMMYFUNCTION("""COMPUTED_VALUE"""),45492.66666666667)</f>
        <v>45492.66667</v>
      </c>
      <c r="N139" s="1">
        <f>IFERROR(__xludf.DUMMYFUNCTION("""COMPUTED_VALUE"""),3.5815369E7)</f>
        <v>35815369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IFERROR(__xludf.DUMMYFUNCTION("""COMPUTED_VALUE"""),414.9)</f>
        <v>414.9</v>
      </c>
      <c r="D140" s="2">
        <f>IFERROR(__xludf.DUMMYFUNCTION("""COMPUTED_VALUE"""),45495.66666666667)</f>
        <v>45495.66667</v>
      </c>
      <c r="E140" s="1">
        <f>IFERROR(__xludf.DUMMYFUNCTION("""COMPUTED_VALUE"""),414.97)</f>
        <v>414.97</v>
      </c>
      <c r="G140" s="2">
        <f>IFERROR(__xludf.DUMMYFUNCTION("""COMPUTED_VALUE"""),45495.66666666667)</f>
        <v>45495.66667</v>
      </c>
      <c r="H140" s="1">
        <f>IFERROR(__xludf.DUMMYFUNCTION("""COMPUTED_VALUE"""),408.57)</f>
        <v>408.57</v>
      </c>
      <c r="J140" s="2">
        <f>IFERROR(__xludf.DUMMYFUNCTION("""COMPUTED_VALUE"""),45495.66666666667)</f>
        <v>45495.66667</v>
      </c>
      <c r="K140" s="1">
        <f>IFERROR(__xludf.DUMMYFUNCTION("""COMPUTED_VALUE"""),412.87)</f>
        <v>412.87</v>
      </c>
      <c r="M140" s="2">
        <f>IFERROR(__xludf.DUMMYFUNCTION("""COMPUTED_VALUE"""),45495.66666666667)</f>
        <v>45495.66667</v>
      </c>
      <c r="N140" s="1">
        <f>IFERROR(__xludf.DUMMYFUNCTION("""COMPUTED_VALUE"""),2.8916689E7)</f>
        <v>28916689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IFERROR(__xludf.DUMMYFUNCTION("""COMPUTED_VALUE"""),409.54)</f>
        <v>409.54</v>
      </c>
      <c r="D141" s="2">
        <f>IFERROR(__xludf.DUMMYFUNCTION("""COMPUTED_VALUE"""),45496.66666666667)</f>
        <v>45496.66667</v>
      </c>
      <c r="E141" s="1">
        <f>IFERROR(__xludf.DUMMYFUNCTION("""COMPUTED_VALUE"""),411.39)</f>
        <v>411.39</v>
      </c>
      <c r="G141" s="2">
        <f>IFERROR(__xludf.DUMMYFUNCTION("""COMPUTED_VALUE"""),45496.66666666667)</f>
        <v>45496.66667</v>
      </c>
      <c r="H141" s="1">
        <f>IFERROR(__xludf.DUMMYFUNCTION("""COMPUTED_VALUE"""),405.93)</f>
        <v>405.93</v>
      </c>
      <c r="J141" s="2">
        <f>IFERROR(__xludf.DUMMYFUNCTION("""COMPUTED_VALUE"""),45496.66666666667)</f>
        <v>45496.66667</v>
      </c>
      <c r="K141" s="1">
        <f>IFERROR(__xludf.DUMMYFUNCTION("""COMPUTED_VALUE"""),409.15)</f>
        <v>409.15</v>
      </c>
      <c r="M141" s="2">
        <f>IFERROR(__xludf.DUMMYFUNCTION("""COMPUTED_VALUE"""),45496.66666666667)</f>
        <v>45496.66667</v>
      </c>
      <c r="N141" s="1">
        <f>IFERROR(__xludf.DUMMYFUNCTION("""COMPUTED_VALUE"""),2.4722445E7)</f>
        <v>24722445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IFERROR(__xludf.DUMMYFUNCTION("""COMPUTED_VALUE"""),407.56)</f>
        <v>407.56</v>
      </c>
      <c r="D142" s="2">
        <f>IFERROR(__xludf.DUMMYFUNCTION("""COMPUTED_VALUE"""),45497.66666666667)</f>
        <v>45497.66667</v>
      </c>
      <c r="E142" s="1">
        <f>IFERROR(__xludf.DUMMYFUNCTION("""COMPUTED_VALUE"""),410.25)</f>
        <v>410.25</v>
      </c>
      <c r="G142" s="2">
        <f>IFERROR(__xludf.DUMMYFUNCTION("""COMPUTED_VALUE"""),45497.66666666667)</f>
        <v>45497.66667</v>
      </c>
      <c r="H142" s="1">
        <f>IFERROR(__xludf.DUMMYFUNCTION("""COMPUTED_VALUE"""),400.97)</f>
        <v>400.97</v>
      </c>
      <c r="J142" s="2">
        <f>IFERROR(__xludf.DUMMYFUNCTION("""COMPUTED_VALUE"""),45497.66666666667)</f>
        <v>45497.66667</v>
      </c>
      <c r="K142" s="1">
        <f>IFERROR(__xludf.DUMMYFUNCTION("""COMPUTED_VALUE"""),401.23)</f>
        <v>401.23</v>
      </c>
      <c r="M142" s="2">
        <f>IFERROR(__xludf.DUMMYFUNCTION("""COMPUTED_VALUE"""),45497.66666666667)</f>
        <v>45497.66667</v>
      </c>
      <c r="N142" s="1">
        <f>IFERROR(__xludf.DUMMYFUNCTION("""COMPUTED_VALUE"""),2.8282466E7)</f>
        <v>28282466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IFERROR(__xludf.DUMMYFUNCTION("""COMPUTED_VALUE"""),400.35)</f>
        <v>400.35</v>
      </c>
      <c r="D143" s="2">
        <f>IFERROR(__xludf.DUMMYFUNCTION("""COMPUTED_VALUE"""),45498.66666666667)</f>
        <v>45498.66667</v>
      </c>
      <c r="E143" s="1">
        <f>IFERROR(__xludf.DUMMYFUNCTION("""COMPUTED_VALUE"""),411.74)</f>
        <v>411.74</v>
      </c>
      <c r="G143" s="2">
        <f>IFERROR(__xludf.DUMMYFUNCTION("""COMPUTED_VALUE"""),45498.66666666667)</f>
        <v>45498.66667</v>
      </c>
      <c r="H143" s="1">
        <f>IFERROR(__xludf.DUMMYFUNCTION("""COMPUTED_VALUE"""),396.97)</f>
        <v>396.97</v>
      </c>
      <c r="J143" s="2">
        <f>IFERROR(__xludf.DUMMYFUNCTION("""COMPUTED_VALUE"""),45498.66666666667)</f>
        <v>45498.66667</v>
      </c>
      <c r="K143" s="1">
        <f>IFERROR(__xludf.DUMMYFUNCTION("""COMPUTED_VALUE"""),405.13)</f>
        <v>405.13</v>
      </c>
      <c r="M143" s="2">
        <f>IFERROR(__xludf.DUMMYFUNCTION("""COMPUTED_VALUE"""),45498.66666666667)</f>
        <v>45498.66667</v>
      </c>
      <c r="N143" s="1">
        <f>IFERROR(__xludf.DUMMYFUNCTION("""COMPUTED_VALUE"""),4.174493E7)</f>
        <v>41744930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IFERROR(__xludf.DUMMYFUNCTION("""COMPUTED_VALUE"""),404.38)</f>
        <v>404.38</v>
      </c>
      <c r="D144" s="2">
        <f>IFERROR(__xludf.DUMMYFUNCTION("""COMPUTED_VALUE"""),45499.66666666667)</f>
        <v>45499.66667</v>
      </c>
      <c r="E144" s="1">
        <f>IFERROR(__xludf.DUMMYFUNCTION("""COMPUTED_VALUE"""),410.89)</f>
        <v>410.89</v>
      </c>
      <c r="G144" s="2">
        <f>IFERROR(__xludf.DUMMYFUNCTION("""COMPUTED_VALUE"""),45499.66666666667)</f>
        <v>45499.66667</v>
      </c>
      <c r="H144" s="1">
        <f>IFERROR(__xludf.DUMMYFUNCTION("""COMPUTED_VALUE"""),403.42)</f>
        <v>403.42</v>
      </c>
      <c r="J144" s="2">
        <f>IFERROR(__xludf.DUMMYFUNCTION("""COMPUTED_VALUE"""),45499.66666666667)</f>
        <v>45499.66667</v>
      </c>
      <c r="K144" s="1">
        <f>IFERROR(__xludf.DUMMYFUNCTION("""COMPUTED_VALUE"""),410.05)</f>
        <v>410.05</v>
      </c>
      <c r="M144" s="2">
        <f>IFERROR(__xludf.DUMMYFUNCTION("""COMPUTED_VALUE"""),45499.66666666667)</f>
        <v>45499.66667</v>
      </c>
      <c r="N144" s="1">
        <f>IFERROR(__xludf.DUMMYFUNCTION("""COMPUTED_VALUE"""),2.6361053E7)</f>
        <v>26361053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IFERROR(__xludf.DUMMYFUNCTION("""COMPUTED_VALUE"""),408.37)</f>
        <v>408.37</v>
      </c>
      <c r="D145" s="2">
        <f>IFERROR(__xludf.DUMMYFUNCTION("""COMPUTED_VALUE"""),45502.66666666667)</f>
        <v>45502.66667</v>
      </c>
      <c r="E145" s="1">
        <f>IFERROR(__xludf.DUMMYFUNCTION("""COMPUTED_VALUE"""),410.74)</f>
        <v>410.74</v>
      </c>
      <c r="G145" s="2">
        <f>IFERROR(__xludf.DUMMYFUNCTION("""COMPUTED_VALUE"""),45502.66666666667)</f>
        <v>45502.66667</v>
      </c>
      <c r="H145" s="1">
        <f>IFERROR(__xludf.DUMMYFUNCTION("""COMPUTED_VALUE"""),406.0)</f>
        <v>406</v>
      </c>
      <c r="J145" s="2">
        <f>IFERROR(__xludf.DUMMYFUNCTION("""COMPUTED_VALUE"""),45502.66666666667)</f>
        <v>45502.66667</v>
      </c>
      <c r="K145" s="1">
        <f>IFERROR(__xludf.DUMMYFUNCTION("""COMPUTED_VALUE"""),409.88)</f>
        <v>409.88</v>
      </c>
      <c r="M145" s="2">
        <f>IFERROR(__xludf.DUMMYFUNCTION("""COMPUTED_VALUE"""),45502.66666666667)</f>
        <v>45502.66667</v>
      </c>
      <c r="N145" s="1">
        <f>IFERROR(__xludf.DUMMYFUNCTION("""COMPUTED_VALUE"""),2.5362475E7)</f>
        <v>25362475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IFERROR(__xludf.DUMMYFUNCTION("""COMPUTED_VALUE"""),411.0)</f>
        <v>411</v>
      </c>
      <c r="D146" s="2">
        <f>IFERROR(__xludf.DUMMYFUNCTION("""COMPUTED_VALUE"""),45503.66666666667)</f>
        <v>45503.66667</v>
      </c>
      <c r="E146" s="1">
        <f>IFERROR(__xludf.DUMMYFUNCTION("""COMPUTED_VALUE"""),413.35)</f>
        <v>413.35</v>
      </c>
      <c r="G146" s="2">
        <f>IFERROR(__xludf.DUMMYFUNCTION("""COMPUTED_VALUE"""),45503.66666666667)</f>
        <v>45503.66667</v>
      </c>
      <c r="H146" s="1">
        <f>IFERROR(__xludf.DUMMYFUNCTION("""COMPUTED_VALUE"""),407.54)</f>
        <v>407.54</v>
      </c>
      <c r="J146" s="2">
        <f>IFERROR(__xludf.DUMMYFUNCTION("""COMPUTED_VALUE"""),45503.66666666667)</f>
        <v>45503.66667</v>
      </c>
      <c r="K146" s="1">
        <f>IFERROR(__xludf.DUMMYFUNCTION("""COMPUTED_VALUE"""),410.13)</f>
        <v>410.13</v>
      </c>
      <c r="M146" s="2">
        <f>IFERROR(__xludf.DUMMYFUNCTION("""COMPUTED_VALUE"""),45503.66666666667)</f>
        <v>45503.66667</v>
      </c>
      <c r="N146" s="1">
        <f>IFERROR(__xludf.DUMMYFUNCTION("""COMPUTED_VALUE"""),2.2654783E7)</f>
        <v>22654783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IFERROR(__xludf.DUMMYFUNCTION("""COMPUTED_VALUE"""),418.59)</f>
        <v>418.59</v>
      </c>
      <c r="D147" s="2">
        <f>IFERROR(__xludf.DUMMYFUNCTION("""COMPUTED_VALUE"""),45504.66666666667)</f>
        <v>45504.66667</v>
      </c>
      <c r="E147" s="1">
        <f>IFERROR(__xludf.DUMMYFUNCTION("""COMPUTED_VALUE"""),425.72)</f>
        <v>425.72</v>
      </c>
      <c r="G147" s="2">
        <f>IFERROR(__xludf.DUMMYFUNCTION("""COMPUTED_VALUE"""),45504.66666666667)</f>
        <v>45504.66667</v>
      </c>
      <c r="H147" s="1">
        <f>IFERROR(__xludf.DUMMYFUNCTION("""COMPUTED_VALUE"""),415.97)</f>
        <v>415.97</v>
      </c>
      <c r="J147" s="2">
        <f>IFERROR(__xludf.DUMMYFUNCTION("""COMPUTED_VALUE"""),45504.66666666667)</f>
        <v>45504.66667</v>
      </c>
      <c r="K147" s="1">
        <f>IFERROR(__xludf.DUMMYFUNCTION("""COMPUTED_VALUE"""),418.12)</f>
        <v>418.12</v>
      </c>
      <c r="M147" s="2">
        <f>IFERROR(__xludf.DUMMYFUNCTION("""COMPUTED_VALUE"""),45504.66666666667)</f>
        <v>45504.66667</v>
      </c>
      <c r="N147" s="1">
        <f>IFERROR(__xludf.DUMMYFUNCTION("""COMPUTED_VALUE"""),3.2399811E7)</f>
        <v>32399811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IFERROR(__xludf.DUMMYFUNCTION("""COMPUTED_VALUE"""),417.35)</f>
        <v>417.35</v>
      </c>
      <c r="D148" s="2">
        <f>IFERROR(__xludf.DUMMYFUNCTION("""COMPUTED_VALUE"""),45505.66666666667)</f>
        <v>45505.66667</v>
      </c>
      <c r="E148" s="1">
        <f>IFERROR(__xludf.DUMMYFUNCTION("""COMPUTED_VALUE"""),436.25)</f>
        <v>436.25</v>
      </c>
      <c r="G148" s="2">
        <f>IFERROR(__xludf.DUMMYFUNCTION("""COMPUTED_VALUE"""),45505.66666666667)</f>
        <v>45505.66667</v>
      </c>
      <c r="H148" s="1">
        <f>IFERROR(__xludf.DUMMYFUNCTION("""COMPUTED_VALUE"""),410.57)</f>
        <v>410.57</v>
      </c>
      <c r="J148" s="2">
        <f>IFERROR(__xludf.DUMMYFUNCTION("""COMPUTED_VALUE"""),45505.66666666667)</f>
        <v>45505.66667</v>
      </c>
      <c r="K148" s="1">
        <f>IFERROR(__xludf.DUMMYFUNCTION("""COMPUTED_VALUE"""),413.62)</f>
        <v>413.62</v>
      </c>
      <c r="M148" s="2">
        <f>IFERROR(__xludf.DUMMYFUNCTION("""COMPUTED_VALUE"""),45505.66666666667)</f>
        <v>45505.66667</v>
      </c>
      <c r="N148" s="1">
        <f>IFERROR(__xludf.DUMMYFUNCTION("""COMPUTED_VALUE"""),5.5358288E7)</f>
        <v>55358288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IFERROR(__xludf.DUMMYFUNCTION("""COMPUTED_VALUE"""),407.55)</f>
        <v>407.55</v>
      </c>
      <c r="D149" s="2">
        <f>IFERROR(__xludf.DUMMYFUNCTION("""COMPUTED_VALUE"""),45506.66666666667)</f>
        <v>45506.66667</v>
      </c>
      <c r="E149" s="1">
        <f>IFERROR(__xludf.DUMMYFUNCTION("""COMPUTED_VALUE"""),407.55)</f>
        <v>407.55</v>
      </c>
      <c r="G149" s="2">
        <f>IFERROR(__xludf.DUMMYFUNCTION("""COMPUTED_VALUE"""),45506.66666666667)</f>
        <v>45506.66667</v>
      </c>
      <c r="H149" s="1">
        <f>IFERROR(__xludf.DUMMYFUNCTION("""COMPUTED_VALUE"""),394.49)</f>
        <v>394.49</v>
      </c>
      <c r="J149" s="2">
        <f>IFERROR(__xludf.DUMMYFUNCTION("""COMPUTED_VALUE"""),45506.66666666667)</f>
        <v>45506.66667</v>
      </c>
      <c r="K149" s="1">
        <f>IFERROR(__xludf.DUMMYFUNCTION("""COMPUTED_VALUE"""),400.29)</f>
        <v>400.29</v>
      </c>
      <c r="M149" s="2">
        <f>IFERROR(__xludf.DUMMYFUNCTION("""COMPUTED_VALUE"""),45506.66666666667)</f>
        <v>45506.66667</v>
      </c>
      <c r="N149" s="1">
        <f>IFERROR(__xludf.DUMMYFUNCTION("""COMPUTED_VALUE"""),3.5853435E7)</f>
        <v>35853435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IFERROR(__xludf.DUMMYFUNCTION("""COMPUTED_VALUE"""),389.45)</f>
        <v>389.45</v>
      </c>
      <c r="D150" s="2">
        <f>IFERROR(__xludf.DUMMYFUNCTION("""COMPUTED_VALUE"""),45509.66666666667)</f>
        <v>45509.66667</v>
      </c>
      <c r="E150" s="1">
        <f>IFERROR(__xludf.DUMMYFUNCTION("""COMPUTED_VALUE"""),394.58)</f>
        <v>394.58</v>
      </c>
      <c r="G150" s="2">
        <f>IFERROR(__xludf.DUMMYFUNCTION("""COMPUTED_VALUE"""),45509.66666666667)</f>
        <v>45509.66667</v>
      </c>
      <c r="H150" s="1">
        <f>IFERROR(__xludf.DUMMYFUNCTION("""COMPUTED_VALUE"""),383.37)</f>
        <v>383.37</v>
      </c>
      <c r="J150" s="2">
        <f>IFERROR(__xludf.DUMMYFUNCTION("""COMPUTED_VALUE"""),45509.66666666667)</f>
        <v>45509.66667</v>
      </c>
      <c r="K150" s="1">
        <f>IFERROR(__xludf.DUMMYFUNCTION("""COMPUTED_VALUE"""),392.63)</f>
        <v>392.63</v>
      </c>
      <c r="M150" s="2">
        <f>IFERROR(__xludf.DUMMYFUNCTION("""COMPUTED_VALUE"""),45509.66666666667)</f>
        <v>45509.66667</v>
      </c>
      <c r="N150" s="1">
        <f>IFERROR(__xludf.DUMMYFUNCTION("""COMPUTED_VALUE"""),3.0891776E7)</f>
        <v>30891776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IFERROR(__xludf.DUMMYFUNCTION("""COMPUTED_VALUE"""),392.28)</f>
        <v>392.28</v>
      </c>
      <c r="D151" s="2">
        <f>IFERROR(__xludf.DUMMYFUNCTION("""COMPUTED_VALUE"""),45510.66666666667)</f>
        <v>45510.66667</v>
      </c>
      <c r="E151" s="1">
        <f>IFERROR(__xludf.DUMMYFUNCTION("""COMPUTED_VALUE"""),397.15)</f>
        <v>397.15</v>
      </c>
      <c r="G151" s="2">
        <f>IFERROR(__xludf.DUMMYFUNCTION("""COMPUTED_VALUE"""),45510.66666666667)</f>
        <v>45510.66667</v>
      </c>
      <c r="H151" s="1">
        <f>IFERROR(__xludf.DUMMYFUNCTION("""COMPUTED_VALUE"""),390.98)</f>
        <v>390.98</v>
      </c>
      <c r="J151" s="2">
        <f>IFERROR(__xludf.DUMMYFUNCTION("""COMPUTED_VALUE"""),45510.66666666667)</f>
        <v>45510.66667</v>
      </c>
      <c r="K151" s="1">
        <f>IFERROR(__xludf.DUMMYFUNCTION("""COMPUTED_VALUE"""),392.31)</f>
        <v>392.31</v>
      </c>
      <c r="M151" s="2">
        <f>IFERROR(__xludf.DUMMYFUNCTION("""COMPUTED_VALUE"""),45510.66666666667)</f>
        <v>45510.66667</v>
      </c>
      <c r="N151" s="1">
        <f>IFERROR(__xludf.DUMMYFUNCTION("""COMPUTED_VALUE"""),2.5952117E7)</f>
        <v>25952117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IFERROR(__xludf.DUMMYFUNCTION("""COMPUTED_VALUE"""),398.62)</f>
        <v>398.62</v>
      </c>
      <c r="D152" s="2">
        <f>IFERROR(__xludf.DUMMYFUNCTION("""COMPUTED_VALUE"""),45511.66666666667)</f>
        <v>45511.66667</v>
      </c>
      <c r="E152" s="1">
        <f>IFERROR(__xludf.DUMMYFUNCTION("""COMPUTED_VALUE"""),401.15)</f>
        <v>401.15</v>
      </c>
      <c r="G152" s="2">
        <f>IFERROR(__xludf.DUMMYFUNCTION("""COMPUTED_VALUE"""),45511.66666666667)</f>
        <v>45511.66667</v>
      </c>
      <c r="H152" s="1">
        <f>IFERROR(__xludf.DUMMYFUNCTION("""COMPUTED_VALUE"""),386.56)</f>
        <v>386.56</v>
      </c>
      <c r="J152" s="2">
        <f>IFERROR(__xludf.DUMMYFUNCTION("""COMPUTED_VALUE"""),45511.66666666667)</f>
        <v>45511.66667</v>
      </c>
      <c r="K152" s="1">
        <f>IFERROR(__xludf.DUMMYFUNCTION("""COMPUTED_VALUE"""),386.64)</f>
        <v>386.64</v>
      </c>
      <c r="M152" s="2">
        <f>IFERROR(__xludf.DUMMYFUNCTION("""COMPUTED_VALUE"""),45511.66666666667)</f>
        <v>45511.66667</v>
      </c>
      <c r="N152" s="1">
        <f>IFERROR(__xludf.DUMMYFUNCTION("""COMPUTED_VALUE"""),2.6151454E7)</f>
        <v>26151454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IFERROR(__xludf.DUMMYFUNCTION("""COMPUTED_VALUE"""),389.25)</f>
        <v>389.25</v>
      </c>
      <c r="D153" s="2">
        <f>IFERROR(__xludf.DUMMYFUNCTION("""COMPUTED_VALUE"""),45512.66666666667)</f>
        <v>45512.66667</v>
      </c>
      <c r="E153" s="1">
        <f>IFERROR(__xludf.DUMMYFUNCTION("""COMPUTED_VALUE"""),392.61)</f>
        <v>392.61</v>
      </c>
      <c r="G153" s="2">
        <f>IFERROR(__xludf.DUMMYFUNCTION("""COMPUTED_VALUE"""),45512.66666666667)</f>
        <v>45512.66667</v>
      </c>
      <c r="H153" s="1">
        <f>IFERROR(__xludf.DUMMYFUNCTION("""COMPUTED_VALUE"""),388.03)</f>
        <v>388.03</v>
      </c>
      <c r="J153" s="2">
        <f>IFERROR(__xludf.DUMMYFUNCTION("""COMPUTED_VALUE"""),45512.66666666667)</f>
        <v>45512.66667</v>
      </c>
      <c r="K153" s="1">
        <f>IFERROR(__xludf.DUMMYFUNCTION("""COMPUTED_VALUE"""),391.03)</f>
        <v>391.03</v>
      </c>
      <c r="M153" s="2">
        <f>IFERROR(__xludf.DUMMYFUNCTION("""COMPUTED_VALUE"""),45512.66666666667)</f>
        <v>45512.66667</v>
      </c>
      <c r="N153" s="1">
        <f>IFERROR(__xludf.DUMMYFUNCTION("""COMPUTED_VALUE"""),1.9634894E7)</f>
        <v>19634894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IFERROR(__xludf.DUMMYFUNCTION("""COMPUTED_VALUE"""),390.24)</f>
        <v>390.24</v>
      </c>
      <c r="D154" s="2">
        <f>IFERROR(__xludf.DUMMYFUNCTION("""COMPUTED_VALUE"""),45513.66666666667)</f>
        <v>45513.66667</v>
      </c>
      <c r="E154" s="1">
        <f>IFERROR(__xludf.DUMMYFUNCTION("""COMPUTED_VALUE"""),391.93)</f>
        <v>391.93</v>
      </c>
      <c r="G154" s="2">
        <f>IFERROR(__xludf.DUMMYFUNCTION("""COMPUTED_VALUE"""),45513.66666666667)</f>
        <v>45513.66667</v>
      </c>
      <c r="H154" s="1">
        <f>IFERROR(__xludf.DUMMYFUNCTION("""COMPUTED_VALUE"""),385.7)</f>
        <v>385.7</v>
      </c>
      <c r="J154" s="2">
        <f>IFERROR(__xludf.DUMMYFUNCTION("""COMPUTED_VALUE"""),45513.66666666667)</f>
        <v>45513.66667</v>
      </c>
      <c r="K154" s="1">
        <f>IFERROR(__xludf.DUMMYFUNCTION("""COMPUTED_VALUE"""),386.53)</f>
        <v>386.53</v>
      </c>
      <c r="M154" s="2">
        <f>IFERROR(__xludf.DUMMYFUNCTION("""COMPUTED_VALUE"""),45513.66666666667)</f>
        <v>45513.66667</v>
      </c>
      <c r="N154" s="1">
        <f>IFERROR(__xludf.DUMMYFUNCTION("""COMPUTED_VALUE"""),1.8447857E7)</f>
        <v>18447857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IFERROR(__xludf.DUMMYFUNCTION("""COMPUTED_VALUE"""),387.17)</f>
        <v>387.17</v>
      </c>
      <c r="D155" s="2">
        <f>IFERROR(__xludf.DUMMYFUNCTION("""COMPUTED_VALUE"""),45516.66666666667)</f>
        <v>45516.66667</v>
      </c>
      <c r="E155" s="1">
        <f>IFERROR(__xludf.DUMMYFUNCTION("""COMPUTED_VALUE"""),387.93)</f>
        <v>387.93</v>
      </c>
      <c r="G155" s="2">
        <f>IFERROR(__xludf.DUMMYFUNCTION("""COMPUTED_VALUE"""),45516.66666666667)</f>
        <v>45516.66667</v>
      </c>
      <c r="H155" s="1">
        <f>IFERROR(__xludf.DUMMYFUNCTION("""COMPUTED_VALUE"""),381.87)</f>
        <v>381.87</v>
      </c>
      <c r="J155" s="2">
        <f>IFERROR(__xludf.DUMMYFUNCTION("""COMPUTED_VALUE"""),45516.66666666667)</f>
        <v>45516.66667</v>
      </c>
      <c r="K155" s="1">
        <f>IFERROR(__xludf.DUMMYFUNCTION("""COMPUTED_VALUE"""),382.34)</f>
        <v>382.34</v>
      </c>
      <c r="M155" s="2">
        <f>IFERROR(__xludf.DUMMYFUNCTION("""COMPUTED_VALUE"""),45516.66666666667)</f>
        <v>45516.66667</v>
      </c>
      <c r="N155" s="1">
        <f>IFERROR(__xludf.DUMMYFUNCTION("""COMPUTED_VALUE"""),2.0936953E7)</f>
        <v>20936953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IFERROR(__xludf.DUMMYFUNCTION("""COMPUTED_VALUE"""),383.3)</f>
        <v>383.3</v>
      </c>
      <c r="D156" s="2">
        <f>IFERROR(__xludf.DUMMYFUNCTION("""COMPUTED_VALUE"""),45517.66666666667)</f>
        <v>45517.66667</v>
      </c>
      <c r="E156" s="1">
        <f>IFERROR(__xludf.DUMMYFUNCTION("""COMPUTED_VALUE"""),389.77)</f>
        <v>389.77</v>
      </c>
      <c r="G156" s="2">
        <f>IFERROR(__xludf.DUMMYFUNCTION("""COMPUTED_VALUE"""),45517.66666666667)</f>
        <v>45517.66667</v>
      </c>
      <c r="H156" s="1">
        <f>IFERROR(__xludf.DUMMYFUNCTION("""COMPUTED_VALUE"""),383.3)</f>
        <v>383.3</v>
      </c>
      <c r="J156" s="2">
        <f>IFERROR(__xludf.DUMMYFUNCTION("""COMPUTED_VALUE"""),45517.66666666667)</f>
        <v>45517.66667</v>
      </c>
      <c r="K156" s="1">
        <f>IFERROR(__xludf.DUMMYFUNCTION("""COMPUTED_VALUE"""),388.85)</f>
        <v>388.85</v>
      </c>
      <c r="M156" s="2">
        <f>IFERROR(__xludf.DUMMYFUNCTION("""COMPUTED_VALUE"""),45517.66666666667)</f>
        <v>45517.66667</v>
      </c>
      <c r="N156" s="1">
        <f>IFERROR(__xludf.DUMMYFUNCTION("""COMPUTED_VALUE"""),2.0948419E7)</f>
        <v>20948419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IFERROR(__xludf.DUMMYFUNCTION("""COMPUTED_VALUE"""),389.79)</f>
        <v>389.79</v>
      </c>
      <c r="D157" s="2">
        <f>IFERROR(__xludf.DUMMYFUNCTION("""COMPUTED_VALUE"""),45518.66666666667)</f>
        <v>45518.66667</v>
      </c>
      <c r="E157" s="1">
        <f>IFERROR(__xludf.DUMMYFUNCTION("""COMPUTED_VALUE"""),390.5)</f>
        <v>390.5</v>
      </c>
      <c r="G157" s="2">
        <f>IFERROR(__xludf.DUMMYFUNCTION("""COMPUTED_VALUE"""),45518.66666666667)</f>
        <v>45518.66667</v>
      </c>
      <c r="H157" s="1">
        <f>IFERROR(__xludf.DUMMYFUNCTION("""COMPUTED_VALUE"""),385.84)</f>
        <v>385.84</v>
      </c>
      <c r="J157" s="2">
        <f>IFERROR(__xludf.DUMMYFUNCTION("""COMPUTED_VALUE"""),45518.66666666667)</f>
        <v>45518.66667</v>
      </c>
      <c r="K157" s="1">
        <f>IFERROR(__xludf.DUMMYFUNCTION("""COMPUTED_VALUE"""),386.19)</f>
        <v>386.19</v>
      </c>
      <c r="M157" s="2">
        <f>IFERROR(__xludf.DUMMYFUNCTION("""COMPUTED_VALUE"""),45518.66666666667)</f>
        <v>45518.66667</v>
      </c>
      <c r="N157" s="1">
        <f>IFERROR(__xludf.DUMMYFUNCTION("""COMPUTED_VALUE"""),1.7809175E7)</f>
        <v>17809175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IFERROR(__xludf.DUMMYFUNCTION("""COMPUTED_VALUE"""),391.42)</f>
        <v>391.42</v>
      </c>
      <c r="D158" s="2">
        <f>IFERROR(__xludf.DUMMYFUNCTION("""COMPUTED_VALUE"""),45519.66666666667)</f>
        <v>45519.66667</v>
      </c>
      <c r="E158" s="1">
        <f>IFERROR(__xludf.DUMMYFUNCTION("""COMPUTED_VALUE"""),396.34)</f>
        <v>396.34</v>
      </c>
      <c r="G158" s="2">
        <f>IFERROR(__xludf.DUMMYFUNCTION("""COMPUTED_VALUE"""),45519.66666666667)</f>
        <v>45519.66667</v>
      </c>
      <c r="H158" s="1">
        <f>IFERROR(__xludf.DUMMYFUNCTION("""COMPUTED_VALUE"""),391.42)</f>
        <v>391.42</v>
      </c>
      <c r="J158" s="2">
        <f>IFERROR(__xludf.DUMMYFUNCTION("""COMPUTED_VALUE"""),45519.66666666667)</f>
        <v>45519.66667</v>
      </c>
      <c r="K158" s="1">
        <f>IFERROR(__xludf.DUMMYFUNCTION("""COMPUTED_VALUE"""),394.14)</f>
        <v>394.14</v>
      </c>
      <c r="M158" s="2">
        <f>IFERROR(__xludf.DUMMYFUNCTION("""COMPUTED_VALUE"""),45519.66666666667)</f>
        <v>45519.66667</v>
      </c>
      <c r="N158" s="1">
        <f>IFERROR(__xludf.DUMMYFUNCTION("""COMPUTED_VALUE"""),2.2969168E7)</f>
        <v>22969168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IFERROR(__xludf.DUMMYFUNCTION("""COMPUTED_VALUE"""),394.17)</f>
        <v>394.17</v>
      </c>
      <c r="D159" s="2">
        <f>IFERROR(__xludf.DUMMYFUNCTION("""COMPUTED_VALUE"""),45520.66666666667)</f>
        <v>45520.66667</v>
      </c>
      <c r="E159" s="1">
        <f>IFERROR(__xludf.DUMMYFUNCTION("""COMPUTED_VALUE"""),395.59)</f>
        <v>395.59</v>
      </c>
      <c r="G159" s="2">
        <f>IFERROR(__xludf.DUMMYFUNCTION("""COMPUTED_VALUE"""),45520.66666666667)</f>
        <v>45520.66667</v>
      </c>
      <c r="H159" s="1">
        <f>IFERROR(__xludf.DUMMYFUNCTION("""COMPUTED_VALUE"""),393.15)</f>
        <v>393.15</v>
      </c>
      <c r="J159" s="2">
        <f>IFERROR(__xludf.DUMMYFUNCTION("""COMPUTED_VALUE"""),45520.66666666667)</f>
        <v>45520.66667</v>
      </c>
      <c r="K159" s="1">
        <f>IFERROR(__xludf.DUMMYFUNCTION("""COMPUTED_VALUE"""),394.91)</f>
        <v>394.91</v>
      </c>
      <c r="M159" s="2">
        <f>IFERROR(__xludf.DUMMYFUNCTION("""COMPUTED_VALUE"""),45520.66666666667)</f>
        <v>45520.66667</v>
      </c>
      <c r="N159" s="1">
        <f>IFERROR(__xludf.DUMMYFUNCTION("""COMPUTED_VALUE"""),1.6648011E7)</f>
        <v>16648011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IFERROR(__xludf.DUMMYFUNCTION("""COMPUTED_VALUE"""),396.94)</f>
        <v>396.94</v>
      </c>
      <c r="D160" s="2">
        <f>IFERROR(__xludf.DUMMYFUNCTION("""COMPUTED_VALUE"""),45523.66666666667)</f>
        <v>45523.66667</v>
      </c>
      <c r="E160" s="1">
        <f>IFERROR(__xludf.DUMMYFUNCTION("""COMPUTED_VALUE"""),402.02)</f>
        <v>402.02</v>
      </c>
      <c r="G160" s="2">
        <f>IFERROR(__xludf.DUMMYFUNCTION("""COMPUTED_VALUE"""),45523.66666666667)</f>
        <v>45523.66667</v>
      </c>
      <c r="H160" s="1">
        <f>IFERROR(__xludf.DUMMYFUNCTION("""COMPUTED_VALUE"""),396.94)</f>
        <v>396.94</v>
      </c>
      <c r="J160" s="2">
        <f>IFERROR(__xludf.DUMMYFUNCTION("""COMPUTED_VALUE"""),45523.66666666667)</f>
        <v>45523.66667</v>
      </c>
      <c r="K160" s="1">
        <f>IFERROR(__xludf.DUMMYFUNCTION("""COMPUTED_VALUE"""),401.24)</f>
        <v>401.24</v>
      </c>
      <c r="M160" s="2">
        <f>IFERROR(__xludf.DUMMYFUNCTION("""COMPUTED_VALUE"""),45523.66666666667)</f>
        <v>45523.66667</v>
      </c>
      <c r="N160" s="1">
        <f>IFERROR(__xludf.DUMMYFUNCTION("""COMPUTED_VALUE"""),1.6576398E7)</f>
        <v>16576398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IFERROR(__xludf.DUMMYFUNCTION("""COMPUTED_VALUE"""),400.72)</f>
        <v>400.72</v>
      </c>
      <c r="D161" s="2">
        <f>IFERROR(__xludf.DUMMYFUNCTION("""COMPUTED_VALUE"""),45524.66666666667)</f>
        <v>45524.66667</v>
      </c>
      <c r="E161" s="1">
        <f>IFERROR(__xludf.DUMMYFUNCTION("""COMPUTED_VALUE"""),401.78)</f>
        <v>401.78</v>
      </c>
      <c r="G161" s="2">
        <f>IFERROR(__xludf.DUMMYFUNCTION("""COMPUTED_VALUE"""),45524.66666666667)</f>
        <v>45524.66667</v>
      </c>
      <c r="H161" s="1">
        <f>IFERROR(__xludf.DUMMYFUNCTION("""COMPUTED_VALUE"""),397.99)</f>
        <v>397.99</v>
      </c>
      <c r="J161" s="2">
        <f>IFERROR(__xludf.DUMMYFUNCTION("""COMPUTED_VALUE"""),45524.66666666667)</f>
        <v>45524.66667</v>
      </c>
      <c r="K161" s="1">
        <f>IFERROR(__xludf.DUMMYFUNCTION("""COMPUTED_VALUE"""),398.79)</f>
        <v>398.79</v>
      </c>
      <c r="M161" s="2">
        <f>IFERROR(__xludf.DUMMYFUNCTION("""COMPUTED_VALUE"""),45524.66666666667)</f>
        <v>45524.66667</v>
      </c>
      <c r="N161" s="1">
        <f>IFERROR(__xludf.DUMMYFUNCTION("""COMPUTED_VALUE"""),1.5351169E7)</f>
        <v>15351169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IFERROR(__xludf.DUMMYFUNCTION("""COMPUTED_VALUE"""),402.12)</f>
        <v>402.12</v>
      </c>
      <c r="D162" s="2">
        <f>IFERROR(__xludf.DUMMYFUNCTION("""COMPUTED_VALUE"""),45525.66666666667)</f>
        <v>45525.66667</v>
      </c>
      <c r="E162" s="1">
        <f>IFERROR(__xludf.DUMMYFUNCTION("""COMPUTED_VALUE"""),406.29)</f>
        <v>406.29</v>
      </c>
      <c r="G162" s="2">
        <f>IFERROR(__xludf.DUMMYFUNCTION("""COMPUTED_VALUE"""),45525.66666666667)</f>
        <v>45525.66667</v>
      </c>
      <c r="H162" s="1">
        <f>IFERROR(__xludf.DUMMYFUNCTION("""COMPUTED_VALUE"""),401.67)</f>
        <v>401.67</v>
      </c>
      <c r="J162" s="2">
        <f>IFERROR(__xludf.DUMMYFUNCTION("""COMPUTED_VALUE"""),45525.66666666667)</f>
        <v>45525.66667</v>
      </c>
      <c r="K162" s="1">
        <f>IFERROR(__xludf.DUMMYFUNCTION("""COMPUTED_VALUE"""),406.2)</f>
        <v>406.2</v>
      </c>
      <c r="M162" s="2">
        <f>IFERROR(__xludf.DUMMYFUNCTION("""COMPUTED_VALUE"""),45525.66666666667)</f>
        <v>45525.66667</v>
      </c>
      <c r="N162" s="1">
        <f>IFERROR(__xludf.DUMMYFUNCTION("""COMPUTED_VALUE"""),1.633915E7)</f>
        <v>16339150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IFERROR(__xludf.DUMMYFUNCTION("""COMPUTED_VALUE"""),405.55)</f>
        <v>405.55</v>
      </c>
      <c r="D163" s="2">
        <f>IFERROR(__xludf.DUMMYFUNCTION("""COMPUTED_VALUE"""),45526.66666666667)</f>
        <v>45526.66667</v>
      </c>
      <c r="E163" s="1">
        <f>IFERROR(__xludf.DUMMYFUNCTION("""COMPUTED_VALUE"""),406.12)</f>
        <v>406.12</v>
      </c>
      <c r="G163" s="2">
        <f>IFERROR(__xludf.DUMMYFUNCTION("""COMPUTED_VALUE"""),45526.66666666667)</f>
        <v>45526.66667</v>
      </c>
      <c r="H163" s="1">
        <f>IFERROR(__xludf.DUMMYFUNCTION("""COMPUTED_VALUE"""),400.33)</f>
        <v>400.33</v>
      </c>
      <c r="J163" s="2">
        <f>IFERROR(__xludf.DUMMYFUNCTION("""COMPUTED_VALUE"""),45526.66666666667)</f>
        <v>45526.66667</v>
      </c>
      <c r="K163" s="1">
        <f>IFERROR(__xludf.DUMMYFUNCTION("""COMPUTED_VALUE"""),400.7)</f>
        <v>400.7</v>
      </c>
      <c r="M163" s="2">
        <f>IFERROR(__xludf.DUMMYFUNCTION("""COMPUTED_VALUE"""),45526.66666666667)</f>
        <v>45526.66667</v>
      </c>
      <c r="N163" s="1">
        <f>IFERROR(__xludf.DUMMYFUNCTION("""COMPUTED_VALUE"""),1.575826E7)</f>
        <v>15758260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IFERROR(__xludf.DUMMYFUNCTION("""COMPUTED_VALUE"""),403.53)</f>
        <v>403.53</v>
      </c>
      <c r="D164" s="2">
        <f>IFERROR(__xludf.DUMMYFUNCTION("""COMPUTED_VALUE"""),45527.66666666667)</f>
        <v>45527.66667</v>
      </c>
      <c r="E164" s="1">
        <f>IFERROR(__xludf.DUMMYFUNCTION("""COMPUTED_VALUE"""),412.64)</f>
        <v>412.64</v>
      </c>
      <c r="G164" s="2">
        <f>IFERROR(__xludf.DUMMYFUNCTION("""COMPUTED_VALUE"""),45527.66666666667)</f>
        <v>45527.66667</v>
      </c>
      <c r="H164" s="1">
        <f>IFERROR(__xludf.DUMMYFUNCTION("""COMPUTED_VALUE"""),403.39)</f>
        <v>403.39</v>
      </c>
      <c r="J164" s="2">
        <f>IFERROR(__xludf.DUMMYFUNCTION("""COMPUTED_VALUE"""),45527.66666666667)</f>
        <v>45527.66667</v>
      </c>
      <c r="K164" s="1">
        <f>IFERROR(__xludf.DUMMYFUNCTION("""COMPUTED_VALUE"""),409.57)</f>
        <v>409.57</v>
      </c>
      <c r="M164" s="2">
        <f>IFERROR(__xludf.DUMMYFUNCTION("""COMPUTED_VALUE"""),45527.66666666667)</f>
        <v>45527.66667</v>
      </c>
      <c r="N164" s="1">
        <f>IFERROR(__xludf.DUMMYFUNCTION("""COMPUTED_VALUE"""),1.7488532E7)</f>
        <v>17488532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IFERROR(__xludf.DUMMYFUNCTION("""COMPUTED_VALUE"""),409.75)</f>
        <v>409.75</v>
      </c>
      <c r="D165" s="2">
        <f>IFERROR(__xludf.DUMMYFUNCTION("""COMPUTED_VALUE"""),45530.66666666667)</f>
        <v>45530.66667</v>
      </c>
      <c r="E165" s="1">
        <f>IFERROR(__xludf.DUMMYFUNCTION("""COMPUTED_VALUE"""),414.52)</f>
        <v>414.52</v>
      </c>
      <c r="G165" s="2">
        <f>IFERROR(__xludf.DUMMYFUNCTION("""COMPUTED_VALUE"""),45530.66666666667)</f>
        <v>45530.66667</v>
      </c>
      <c r="H165" s="1">
        <f>IFERROR(__xludf.DUMMYFUNCTION("""COMPUTED_VALUE"""),408.28)</f>
        <v>408.28</v>
      </c>
      <c r="J165" s="2">
        <f>IFERROR(__xludf.DUMMYFUNCTION("""COMPUTED_VALUE"""),45530.66666666667)</f>
        <v>45530.66667</v>
      </c>
      <c r="K165" s="1">
        <f>IFERROR(__xludf.DUMMYFUNCTION("""COMPUTED_VALUE"""),408.98)</f>
        <v>408.98</v>
      </c>
      <c r="M165" s="2">
        <f>IFERROR(__xludf.DUMMYFUNCTION("""COMPUTED_VALUE"""),45530.66666666667)</f>
        <v>45530.66667</v>
      </c>
      <c r="N165" s="1">
        <f>IFERROR(__xludf.DUMMYFUNCTION("""COMPUTED_VALUE"""),1.7955565E7)</f>
        <v>17955565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IFERROR(__xludf.DUMMYFUNCTION("""COMPUTED_VALUE"""),408.33)</f>
        <v>408.33</v>
      </c>
      <c r="D166" s="2">
        <f>IFERROR(__xludf.DUMMYFUNCTION("""COMPUTED_VALUE"""),45531.66666666667)</f>
        <v>45531.66667</v>
      </c>
      <c r="E166" s="1">
        <f>IFERROR(__xludf.DUMMYFUNCTION("""COMPUTED_VALUE"""),408.83)</f>
        <v>408.83</v>
      </c>
      <c r="G166" s="2">
        <f>IFERROR(__xludf.DUMMYFUNCTION("""COMPUTED_VALUE"""),45531.66666666667)</f>
        <v>45531.66667</v>
      </c>
      <c r="H166" s="1">
        <f>IFERROR(__xludf.DUMMYFUNCTION("""COMPUTED_VALUE"""),405.01)</f>
        <v>405.01</v>
      </c>
      <c r="J166" s="2">
        <f>IFERROR(__xludf.DUMMYFUNCTION("""COMPUTED_VALUE"""),45531.66666666667)</f>
        <v>45531.66667</v>
      </c>
      <c r="K166" s="1">
        <f>IFERROR(__xludf.DUMMYFUNCTION("""COMPUTED_VALUE"""),405.63)</f>
        <v>405.63</v>
      </c>
      <c r="M166" s="2">
        <f>IFERROR(__xludf.DUMMYFUNCTION("""COMPUTED_VALUE"""),45531.66666666667)</f>
        <v>45531.66667</v>
      </c>
      <c r="N166" s="1">
        <f>IFERROR(__xludf.DUMMYFUNCTION("""COMPUTED_VALUE"""),1.7102575E7)</f>
        <v>17102575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IFERROR(__xludf.DUMMYFUNCTION("""COMPUTED_VALUE"""),404.02)</f>
        <v>404.02</v>
      </c>
      <c r="D167" s="2">
        <f>IFERROR(__xludf.DUMMYFUNCTION("""COMPUTED_VALUE"""),45532.66666666667)</f>
        <v>45532.66667</v>
      </c>
      <c r="E167" s="1">
        <f>IFERROR(__xludf.DUMMYFUNCTION("""COMPUTED_VALUE"""),405.04)</f>
        <v>405.04</v>
      </c>
      <c r="G167" s="2">
        <f>IFERROR(__xludf.DUMMYFUNCTION("""COMPUTED_VALUE"""),45532.66666666667)</f>
        <v>45532.66667</v>
      </c>
      <c r="H167" s="1">
        <f>IFERROR(__xludf.DUMMYFUNCTION("""COMPUTED_VALUE"""),400.46)</f>
        <v>400.46</v>
      </c>
      <c r="J167" s="2">
        <f>IFERROR(__xludf.DUMMYFUNCTION("""COMPUTED_VALUE"""),45532.66666666667)</f>
        <v>45532.66667</v>
      </c>
      <c r="K167" s="1">
        <f>IFERROR(__xludf.DUMMYFUNCTION("""COMPUTED_VALUE"""),403.0)</f>
        <v>403</v>
      </c>
      <c r="M167" s="2">
        <f>IFERROR(__xludf.DUMMYFUNCTION("""COMPUTED_VALUE"""),45532.66666666667)</f>
        <v>45532.66667</v>
      </c>
      <c r="N167" s="1">
        <f>IFERROR(__xludf.DUMMYFUNCTION("""COMPUTED_VALUE"""),1.7477905E7)</f>
        <v>17477905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IFERROR(__xludf.DUMMYFUNCTION("""COMPUTED_VALUE"""),405.64)</f>
        <v>405.64</v>
      </c>
      <c r="D168" s="2">
        <f>IFERROR(__xludf.DUMMYFUNCTION("""COMPUTED_VALUE"""),45533.66666666667)</f>
        <v>45533.66667</v>
      </c>
      <c r="E168" s="1">
        <f>IFERROR(__xludf.DUMMYFUNCTION("""COMPUTED_VALUE"""),409.92)</f>
        <v>409.92</v>
      </c>
      <c r="G168" s="2">
        <f>IFERROR(__xludf.DUMMYFUNCTION("""COMPUTED_VALUE"""),45533.66666666667)</f>
        <v>45533.66667</v>
      </c>
      <c r="H168" s="1">
        <f>IFERROR(__xludf.DUMMYFUNCTION("""COMPUTED_VALUE"""),402.69)</f>
        <v>402.69</v>
      </c>
      <c r="J168" s="2">
        <f>IFERROR(__xludf.DUMMYFUNCTION("""COMPUTED_VALUE"""),45533.66666666667)</f>
        <v>45533.66667</v>
      </c>
      <c r="K168" s="1">
        <f>IFERROR(__xludf.DUMMYFUNCTION("""COMPUTED_VALUE"""),405.56)</f>
        <v>405.56</v>
      </c>
      <c r="M168" s="2">
        <f>IFERROR(__xludf.DUMMYFUNCTION("""COMPUTED_VALUE"""),45533.66666666667)</f>
        <v>45533.66667</v>
      </c>
      <c r="N168" s="1">
        <f>IFERROR(__xludf.DUMMYFUNCTION("""COMPUTED_VALUE"""),1.308222E7)</f>
        <v>13082220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IFERROR(__xludf.DUMMYFUNCTION("""COMPUTED_VALUE"""),407.61)</f>
        <v>407.61</v>
      </c>
      <c r="D169" s="2">
        <f>IFERROR(__xludf.DUMMYFUNCTION("""COMPUTED_VALUE"""),45534.66666666667)</f>
        <v>45534.66667</v>
      </c>
      <c r="E169" s="1">
        <f>IFERROR(__xludf.DUMMYFUNCTION("""COMPUTED_VALUE"""),408.94)</f>
        <v>408.94</v>
      </c>
      <c r="G169" s="2">
        <f>IFERROR(__xludf.DUMMYFUNCTION("""COMPUTED_VALUE"""),45534.66666666667)</f>
        <v>45534.66667</v>
      </c>
      <c r="H169" s="1">
        <f>IFERROR(__xludf.DUMMYFUNCTION("""COMPUTED_VALUE"""),403.74)</f>
        <v>403.74</v>
      </c>
      <c r="J169" s="2">
        <f>IFERROR(__xludf.DUMMYFUNCTION("""COMPUTED_VALUE"""),45534.66666666667)</f>
        <v>45534.66667</v>
      </c>
      <c r="K169" s="1">
        <f>IFERROR(__xludf.DUMMYFUNCTION("""COMPUTED_VALUE"""),408.8)</f>
        <v>408.8</v>
      </c>
      <c r="M169" s="2">
        <f>IFERROR(__xludf.DUMMYFUNCTION("""COMPUTED_VALUE"""),45534.66666666667)</f>
        <v>45534.66667</v>
      </c>
      <c r="N169" s="1">
        <f>IFERROR(__xludf.DUMMYFUNCTION("""COMPUTED_VALUE"""),1.5511801E7)</f>
        <v>15511801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IFERROR(__xludf.DUMMYFUNCTION("""COMPUTED_VALUE"""),405.9)</f>
        <v>405.9</v>
      </c>
      <c r="D170" s="2">
        <f>IFERROR(__xludf.DUMMYFUNCTION("""COMPUTED_VALUE"""),45538.66666666667)</f>
        <v>45538.66667</v>
      </c>
      <c r="E170" s="1">
        <f>IFERROR(__xludf.DUMMYFUNCTION("""COMPUTED_VALUE"""),407.25)</f>
        <v>407.25</v>
      </c>
      <c r="G170" s="2">
        <f>IFERROR(__xludf.DUMMYFUNCTION("""COMPUTED_VALUE"""),45538.66666666667)</f>
        <v>45538.66667</v>
      </c>
      <c r="H170" s="1">
        <f>IFERROR(__xludf.DUMMYFUNCTION("""COMPUTED_VALUE"""),400.11)</f>
        <v>400.11</v>
      </c>
      <c r="J170" s="2">
        <f>IFERROR(__xludf.DUMMYFUNCTION("""COMPUTED_VALUE"""),45538.66666666667)</f>
        <v>45538.66667</v>
      </c>
      <c r="K170" s="1">
        <f>IFERROR(__xludf.DUMMYFUNCTION("""COMPUTED_VALUE"""),401.55)</f>
        <v>401.55</v>
      </c>
      <c r="M170" s="2">
        <f>IFERROR(__xludf.DUMMYFUNCTION("""COMPUTED_VALUE"""),45538.66666666667)</f>
        <v>45538.66667</v>
      </c>
      <c r="N170" s="1">
        <f>IFERROR(__xludf.DUMMYFUNCTION("""COMPUTED_VALUE"""),1.7858274E7)</f>
        <v>17858274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IFERROR(__xludf.DUMMYFUNCTION("""COMPUTED_VALUE"""),400.61)</f>
        <v>400.61</v>
      </c>
      <c r="D171" s="2">
        <f>IFERROR(__xludf.DUMMYFUNCTION("""COMPUTED_VALUE"""),45539.66666666667)</f>
        <v>45539.66667</v>
      </c>
      <c r="E171" s="1">
        <f>IFERROR(__xludf.DUMMYFUNCTION("""COMPUTED_VALUE"""),402.19)</f>
        <v>402.19</v>
      </c>
      <c r="G171" s="2">
        <f>IFERROR(__xludf.DUMMYFUNCTION("""COMPUTED_VALUE"""),45539.66666666667)</f>
        <v>45539.66667</v>
      </c>
      <c r="H171" s="1">
        <f>IFERROR(__xludf.DUMMYFUNCTION("""COMPUTED_VALUE"""),396.63)</f>
        <v>396.63</v>
      </c>
      <c r="J171" s="2">
        <f>IFERROR(__xludf.DUMMYFUNCTION("""COMPUTED_VALUE"""),45539.66666666667)</f>
        <v>45539.66667</v>
      </c>
      <c r="K171" s="1">
        <f>IFERROR(__xludf.DUMMYFUNCTION("""COMPUTED_VALUE"""),399.12)</f>
        <v>399.12</v>
      </c>
      <c r="M171" s="2">
        <f>IFERROR(__xludf.DUMMYFUNCTION("""COMPUTED_VALUE"""),45539.66666666667)</f>
        <v>45539.66667</v>
      </c>
      <c r="N171" s="1">
        <f>IFERROR(__xludf.DUMMYFUNCTION("""COMPUTED_VALUE"""),1.5407746E7)</f>
        <v>15407746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IFERROR(__xludf.DUMMYFUNCTION("""COMPUTED_VALUE"""),400.85)</f>
        <v>400.85</v>
      </c>
      <c r="D172" s="2">
        <f>IFERROR(__xludf.DUMMYFUNCTION("""COMPUTED_VALUE"""),45540.66666666667)</f>
        <v>45540.66667</v>
      </c>
      <c r="E172" s="1">
        <f>IFERROR(__xludf.DUMMYFUNCTION("""COMPUTED_VALUE"""),401.4)</f>
        <v>401.4</v>
      </c>
      <c r="G172" s="2">
        <f>IFERROR(__xludf.DUMMYFUNCTION("""COMPUTED_VALUE"""),45540.66666666667)</f>
        <v>45540.66667</v>
      </c>
      <c r="H172" s="1">
        <f>IFERROR(__xludf.DUMMYFUNCTION("""COMPUTED_VALUE"""),393.65)</f>
        <v>393.65</v>
      </c>
      <c r="J172" s="2">
        <f>IFERROR(__xludf.DUMMYFUNCTION("""COMPUTED_VALUE"""),45540.66666666667)</f>
        <v>45540.66667</v>
      </c>
      <c r="K172" s="1">
        <f>IFERROR(__xludf.DUMMYFUNCTION("""COMPUTED_VALUE"""),396.9)</f>
        <v>396.9</v>
      </c>
      <c r="M172" s="2">
        <f>IFERROR(__xludf.DUMMYFUNCTION("""COMPUTED_VALUE"""),45540.66666666667)</f>
        <v>45540.66667</v>
      </c>
      <c r="N172" s="1">
        <f>IFERROR(__xludf.DUMMYFUNCTION("""COMPUTED_VALUE"""),1.8877286E7)</f>
        <v>18877286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IFERROR(__xludf.DUMMYFUNCTION("""COMPUTED_VALUE"""),395.87)</f>
        <v>395.87</v>
      </c>
      <c r="D173" s="2">
        <f>IFERROR(__xludf.DUMMYFUNCTION("""COMPUTED_VALUE"""),45541.66666666667)</f>
        <v>45541.66667</v>
      </c>
      <c r="E173" s="1">
        <f>IFERROR(__xludf.DUMMYFUNCTION("""COMPUTED_VALUE"""),398.84)</f>
        <v>398.84</v>
      </c>
      <c r="G173" s="2">
        <f>IFERROR(__xludf.DUMMYFUNCTION("""COMPUTED_VALUE"""),45541.66666666667)</f>
        <v>45541.66667</v>
      </c>
      <c r="H173" s="1">
        <f>IFERROR(__xludf.DUMMYFUNCTION("""COMPUTED_VALUE"""),386.11)</f>
        <v>386.11</v>
      </c>
      <c r="J173" s="2">
        <f>IFERROR(__xludf.DUMMYFUNCTION("""COMPUTED_VALUE"""),45541.66666666667)</f>
        <v>45541.66667</v>
      </c>
      <c r="K173" s="1">
        <f>IFERROR(__xludf.DUMMYFUNCTION("""COMPUTED_VALUE"""),386.16)</f>
        <v>386.16</v>
      </c>
      <c r="M173" s="2">
        <f>IFERROR(__xludf.DUMMYFUNCTION("""COMPUTED_VALUE"""),45541.66666666667)</f>
        <v>45541.66667</v>
      </c>
      <c r="N173" s="1">
        <f>IFERROR(__xludf.DUMMYFUNCTION("""COMPUTED_VALUE"""),2.3710179E7)</f>
        <v>23710179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IFERROR(__xludf.DUMMYFUNCTION("""COMPUTED_VALUE"""),386.48)</f>
        <v>386.48</v>
      </c>
      <c r="D174" s="2">
        <f>IFERROR(__xludf.DUMMYFUNCTION("""COMPUTED_VALUE"""),45544.66666666667)</f>
        <v>45544.66667</v>
      </c>
      <c r="E174" s="1">
        <f>IFERROR(__xludf.DUMMYFUNCTION("""COMPUTED_VALUE"""),393.09)</f>
        <v>393.09</v>
      </c>
      <c r="G174" s="2">
        <f>IFERROR(__xludf.DUMMYFUNCTION("""COMPUTED_VALUE"""),45544.66666666667)</f>
        <v>45544.66667</v>
      </c>
      <c r="H174" s="1">
        <f>IFERROR(__xludf.DUMMYFUNCTION("""COMPUTED_VALUE"""),385.53)</f>
        <v>385.53</v>
      </c>
      <c r="J174" s="2">
        <f>IFERROR(__xludf.DUMMYFUNCTION("""COMPUTED_VALUE"""),45544.66666666667)</f>
        <v>45544.66667</v>
      </c>
      <c r="K174" s="1">
        <f>IFERROR(__xludf.DUMMYFUNCTION("""COMPUTED_VALUE"""),389.43)</f>
        <v>389.43</v>
      </c>
      <c r="M174" s="2">
        <f>IFERROR(__xludf.DUMMYFUNCTION("""COMPUTED_VALUE"""),45544.66666666667)</f>
        <v>45544.66667</v>
      </c>
      <c r="N174" s="1">
        <f>IFERROR(__xludf.DUMMYFUNCTION("""COMPUTED_VALUE"""),2.123053E7)</f>
        <v>21230530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IFERROR(__xludf.DUMMYFUNCTION("""COMPUTED_VALUE"""),384.57)</f>
        <v>384.57</v>
      </c>
      <c r="D175" s="2">
        <f>IFERROR(__xludf.DUMMYFUNCTION("""COMPUTED_VALUE"""),45545.66666666667)</f>
        <v>45545.66667</v>
      </c>
      <c r="E175" s="1">
        <f>IFERROR(__xludf.DUMMYFUNCTION("""COMPUTED_VALUE"""),386.86)</f>
        <v>386.86</v>
      </c>
      <c r="G175" s="2">
        <f>IFERROR(__xludf.DUMMYFUNCTION("""COMPUTED_VALUE"""),45545.66666666667)</f>
        <v>45545.66667</v>
      </c>
      <c r="H175" s="1">
        <f>IFERROR(__xludf.DUMMYFUNCTION("""COMPUTED_VALUE"""),374.87)</f>
        <v>374.87</v>
      </c>
      <c r="J175" s="2">
        <f>IFERROR(__xludf.DUMMYFUNCTION("""COMPUTED_VALUE"""),45545.66666666667)</f>
        <v>45545.66667</v>
      </c>
      <c r="K175" s="1">
        <f>IFERROR(__xludf.DUMMYFUNCTION("""COMPUTED_VALUE"""),377.42)</f>
        <v>377.42</v>
      </c>
      <c r="M175" s="2">
        <f>IFERROR(__xludf.DUMMYFUNCTION("""COMPUTED_VALUE"""),45545.66666666667)</f>
        <v>45545.66667</v>
      </c>
      <c r="N175" s="1">
        <f>IFERROR(__xludf.DUMMYFUNCTION("""COMPUTED_VALUE"""),2.2245693E7)</f>
        <v>22245693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IFERROR(__xludf.DUMMYFUNCTION("""COMPUTED_VALUE"""),377.28)</f>
        <v>377.28</v>
      </c>
      <c r="D176" s="2">
        <f>IFERROR(__xludf.DUMMYFUNCTION("""COMPUTED_VALUE"""),45546.66666666667)</f>
        <v>45546.66667</v>
      </c>
      <c r="E176" s="1">
        <f>IFERROR(__xludf.DUMMYFUNCTION("""COMPUTED_VALUE"""),377.7)</f>
        <v>377.7</v>
      </c>
      <c r="G176" s="2">
        <f>IFERROR(__xludf.DUMMYFUNCTION("""COMPUTED_VALUE"""),45546.66666666667)</f>
        <v>45546.66667</v>
      </c>
      <c r="H176" s="1">
        <f>IFERROR(__xludf.DUMMYFUNCTION("""COMPUTED_VALUE"""),369.69)</f>
        <v>369.69</v>
      </c>
      <c r="J176" s="2">
        <f>IFERROR(__xludf.DUMMYFUNCTION("""COMPUTED_VALUE"""),45546.66666666667)</f>
        <v>45546.66667</v>
      </c>
      <c r="K176" s="1">
        <f>IFERROR(__xludf.DUMMYFUNCTION("""COMPUTED_VALUE"""),377.29)</f>
        <v>377.29</v>
      </c>
      <c r="M176" s="2">
        <f>IFERROR(__xludf.DUMMYFUNCTION("""COMPUTED_VALUE"""),45546.66666666667)</f>
        <v>45546.66667</v>
      </c>
      <c r="N176" s="1">
        <f>IFERROR(__xludf.DUMMYFUNCTION("""COMPUTED_VALUE"""),2.4099546E7)</f>
        <v>24099546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IFERROR(__xludf.DUMMYFUNCTION("""COMPUTED_VALUE"""),377.78)</f>
        <v>377.78</v>
      </c>
      <c r="D177" s="2">
        <f>IFERROR(__xludf.DUMMYFUNCTION("""COMPUTED_VALUE"""),45547.66666666667)</f>
        <v>45547.66667</v>
      </c>
      <c r="E177" s="1">
        <f>IFERROR(__xludf.DUMMYFUNCTION("""COMPUTED_VALUE"""),382.08)</f>
        <v>382.08</v>
      </c>
      <c r="G177" s="2">
        <f>IFERROR(__xludf.DUMMYFUNCTION("""COMPUTED_VALUE"""),45547.66666666667)</f>
        <v>45547.66667</v>
      </c>
      <c r="H177" s="1">
        <f>IFERROR(__xludf.DUMMYFUNCTION("""COMPUTED_VALUE"""),373.84)</f>
        <v>373.84</v>
      </c>
      <c r="J177" s="2">
        <f>IFERROR(__xludf.DUMMYFUNCTION("""COMPUTED_VALUE"""),45547.66666666667)</f>
        <v>45547.66667</v>
      </c>
      <c r="K177" s="1">
        <f>IFERROR(__xludf.DUMMYFUNCTION("""COMPUTED_VALUE"""),380.99)</f>
        <v>380.99</v>
      </c>
      <c r="M177" s="2">
        <f>IFERROR(__xludf.DUMMYFUNCTION("""COMPUTED_VALUE"""),45547.66666666667)</f>
        <v>45547.66667</v>
      </c>
      <c r="N177" s="1">
        <f>IFERROR(__xludf.DUMMYFUNCTION("""COMPUTED_VALUE"""),2.1282871E7)</f>
        <v>21282871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IFERROR(__xludf.DUMMYFUNCTION("""COMPUTED_VALUE"""),385.96)</f>
        <v>385.96</v>
      </c>
      <c r="D178" s="2">
        <f>IFERROR(__xludf.DUMMYFUNCTION("""COMPUTED_VALUE"""),45548.66666666667)</f>
        <v>45548.66667</v>
      </c>
      <c r="E178" s="1">
        <f>IFERROR(__xludf.DUMMYFUNCTION("""COMPUTED_VALUE"""),389.79)</f>
        <v>389.79</v>
      </c>
      <c r="G178" s="2">
        <f>IFERROR(__xludf.DUMMYFUNCTION("""COMPUTED_VALUE"""),45548.66666666667)</f>
        <v>45548.66667</v>
      </c>
      <c r="H178" s="1">
        <f>IFERROR(__xludf.DUMMYFUNCTION("""COMPUTED_VALUE"""),385.81)</f>
        <v>385.81</v>
      </c>
      <c r="J178" s="2">
        <f>IFERROR(__xludf.DUMMYFUNCTION("""COMPUTED_VALUE"""),45548.66666666667)</f>
        <v>45548.66667</v>
      </c>
      <c r="K178" s="1">
        <f>IFERROR(__xludf.DUMMYFUNCTION("""COMPUTED_VALUE"""),387.2)</f>
        <v>387.2</v>
      </c>
      <c r="M178" s="2">
        <f>IFERROR(__xludf.DUMMYFUNCTION("""COMPUTED_VALUE"""),45548.66666666667)</f>
        <v>45548.66667</v>
      </c>
      <c r="N178" s="1">
        <f>IFERROR(__xludf.DUMMYFUNCTION("""COMPUTED_VALUE"""),2.0227747E7)</f>
        <v>20227747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IFERROR(__xludf.DUMMYFUNCTION("""COMPUTED_VALUE"""),387.93)</f>
        <v>387.93</v>
      </c>
      <c r="D179" s="2">
        <f>IFERROR(__xludf.DUMMYFUNCTION("""COMPUTED_VALUE"""),45551.66666666667)</f>
        <v>45551.66667</v>
      </c>
      <c r="E179" s="1">
        <f>IFERROR(__xludf.DUMMYFUNCTION("""COMPUTED_VALUE"""),390.04)</f>
        <v>390.04</v>
      </c>
      <c r="G179" s="2">
        <f>IFERROR(__xludf.DUMMYFUNCTION("""COMPUTED_VALUE"""),45551.66666666667)</f>
        <v>45551.66667</v>
      </c>
      <c r="H179" s="1">
        <f>IFERROR(__xludf.DUMMYFUNCTION("""COMPUTED_VALUE"""),383.81)</f>
        <v>383.81</v>
      </c>
      <c r="J179" s="2">
        <f>IFERROR(__xludf.DUMMYFUNCTION("""COMPUTED_VALUE"""),45551.66666666667)</f>
        <v>45551.66667</v>
      </c>
      <c r="K179" s="1">
        <f>IFERROR(__xludf.DUMMYFUNCTION("""COMPUTED_VALUE"""),386.12)</f>
        <v>386.12</v>
      </c>
      <c r="M179" s="2">
        <f>IFERROR(__xludf.DUMMYFUNCTION("""COMPUTED_VALUE"""),45551.66666666667)</f>
        <v>45551.66667</v>
      </c>
      <c r="N179" s="1">
        <f>IFERROR(__xludf.DUMMYFUNCTION("""COMPUTED_VALUE"""),1.7905275E7)</f>
        <v>17905275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IFERROR(__xludf.DUMMYFUNCTION("""COMPUTED_VALUE"""),389.7)</f>
        <v>389.7</v>
      </c>
      <c r="D180" s="2">
        <f>IFERROR(__xludf.DUMMYFUNCTION("""COMPUTED_VALUE"""),45552.66666666667)</f>
        <v>45552.66667</v>
      </c>
      <c r="E180" s="1">
        <f>IFERROR(__xludf.DUMMYFUNCTION("""COMPUTED_VALUE"""),397.08)</f>
        <v>397.08</v>
      </c>
      <c r="G180" s="2">
        <f>IFERROR(__xludf.DUMMYFUNCTION("""COMPUTED_VALUE"""),45552.66666666667)</f>
        <v>45552.66667</v>
      </c>
      <c r="H180" s="1">
        <f>IFERROR(__xludf.DUMMYFUNCTION("""COMPUTED_VALUE"""),389.31)</f>
        <v>389.31</v>
      </c>
      <c r="J180" s="2">
        <f>IFERROR(__xludf.DUMMYFUNCTION("""COMPUTED_VALUE"""),45552.66666666667)</f>
        <v>45552.66667</v>
      </c>
      <c r="K180" s="1">
        <f>IFERROR(__xludf.DUMMYFUNCTION("""COMPUTED_VALUE"""),392.48)</f>
        <v>392.48</v>
      </c>
      <c r="M180" s="2">
        <f>IFERROR(__xludf.DUMMYFUNCTION("""COMPUTED_VALUE"""),45552.66666666667)</f>
        <v>45552.66667</v>
      </c>
      <c r="N180" s="1">
        <f>IFERROR(__xludf.DUMMYFUNCTION("""COMPUTED_VALUE"""),2.2675242E7)</f>
        <v>22675242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IFERROR(__xludf.DUMMYFUNCTION("""COMPUTED_VALUE"""),394.84)</f>
        <v>394.84</v>
      </c>
      <c r="D181" s="2">
        <f>IFERROR(__xludf.DUMMYFUNCTION("""COMPUTED_VALUE"""),45553.66666666667)</f>
        <v>45553.66667</v>
      </c>
      <c r="E181" s="1">
        <f>IFERROR(__xludf.DUMMYFUNCTION("""COMPUTED_VALUE"""),399.21)</f>
        <v>399.21</v>
      </c>
      <c r="G181" s="2">
        <f>IFERROR(__xludf.DUMMYFUNCTION("""COMPUTED_VALUE"""),45553.66666666667)</f>
        <v>45553.66667</v>
      </c>
      <c r="H181" s="1">
        <f>IFERROR(__xludf.DUMMYFUNCTION("""COMPUTED_VALUE"""),390.03)</f>
        <v>390.03</v>
      </c>
      <c r="J181" s="2">
        <f>IFERROR(__xludf.DUMMYFUNCTION("""COMPUTED_VALUE"""),45553.66666666667)</f>
        <v>45553.66667</v>
      </c>
      <c r="K181" s="1">
        <f>IFERROR(__xludf.DUMMYFUNCTION("""COMPUTED_VALUE"""),390.57)</f>
        <v>390.57</v>
      </c>
      <c r="M181" s="2">
        <f>IFERROR(__xludf.DUMMYFUNCTION("""COMPUTED_VALUE"""),45553.66666666667)</f>
        <v>45553.66667</v>
      </c>
      <c r="N181" s="1">
        <f>IFERROR(__xludf.DUMMYFUNCTION("""COMPUTED_VALUE"""),1.9936813E7)</f>
        <v>19936813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IFERROR(__xludf.DUMMYFUNCTION("""COMPUTED_VALUE"""),398.79)</f>
        <v>398.79</v>
      </c>
      <c r="D182" s="2">
        <f>IFERROR(__xludf.DUMMYFUNCTION("""COMPUTED_VALUE"""),45554.66666666667)</f>
        <v>45554.66667</v>
      </c>
      <c r="E182" s="1">
        <f>IFERROR(__xludf.DUMMYFUNCTION("""COMPUTED_VALUE"""),401.13)</f>
        <v>401.13</v>
      </c>
      <c r="G182" s="2">
        <f>IFERROR(__xludf.DUMMYFUNCTION("""COMPUTED_VALUE"""),45554.66666666667)</f>
        <v>45554.66667</v>
      </c>
      <c r="H182" s="1">
        <f>IFERROR(__xludf.DUMMYFUNCTION("""COMPUTED_VALUE"""),396.67)</f>
        <v>396.67</v>
      </c>
      <c r="J182" s="2">
        <f>IFERROR(__xludf.DUMMYFUNCTION("""COMPUTED_VALUE"""),45554.66666666667)</f>
        <v>45554.66667</v>
      </c>
      <c r="K182" s="1">
        <f>IFERROR(__xludf.DUMMYFUNCTION("""COMPUTED_VALUE"""),398.2)</f>
        <v>398.2</v>
      </c>
      <c r="M182" s="2">
        <f>IFERROR(__xludf.DUMMYFUNCTION("""COMPUTED_VALUE"""),45554.66666666667)</f>
        <v>45554.66667</v>
      </c>
      <c r="N182" s="1">
        <f>IFERROR(__xludf.DUMMYFUNCTION("""COMPUTED_VALUE"""),3.4025311E7)</f>
        <v>34025311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IFERROR(__xludf.DUMMYFUNCTION("""COMPUTED_VALUE"""),398.52)</f>
        <v>398.52</v>
      </c>
      <c r="D183" s="2">
        <f>IFERROR(__xludf.DUMMYFUNCTION("""COMPUTED_VALUE"""),45555.66666666667)</f>
        <v>45555.66667</v>
      </c>
      <c r="E183" s="1">
        <f>IFERROR(__xludf.DUMMYFUNCTION("""COMPUTED_VALUE"""),398.52)</f>
        <v>398.52</v>
      </c>
      <c r="G183" s="2">
        <f>IFERROR(__xludf.DUMMYFUNCTION("""COMPUTED_VALUE"""),45555.66666666667)</f>
        <v>45555.66667</v>
      </c>
      <c r="H183" s="1">
        <f>IFERROR(__xludf.DUMMYFUNCTION("""COMPUTED_VALUE"""),391.02)</f>
        <v>391.02</v>
      </c>
      <c r="J183" s="2">
        <f>IFERROR(__xludf.DUMMYFUNCTION("""COMPUTED_VALUE"""),45555.66666666667)</f>
        <v>45555.66667</v>
      </c>
      <c r="K183" s="1">
        <f>IFERROR(__xludf.DUMMYFUNCTION("""COMPUTED_VALUE"""),391.7)</f>
        <v>391.7</v>
      </c>
      <c r="M183" s="2">
        <f>IFERROR(__xludf.DUMMYFUNCTION("""COMPUTED_VALUE"""),45555.66666666667)</f>
        <v>45555.66667</v>
      </c>
      <c r="N183" s="1">
        <f>IFERROR(__xludf.DUMMYFUNCTION("""COMPUTED_VALUE"""),5.2090584E7)</f>
        <v>52090584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IFERROR(__xludf.DUMMYFUNCTION("""COMPUTED_VALUE"""),391.76)</f>
        <v>391.76</v>
      </c>
      <c r="D184" s="2">
        <f>IFERROR(__xludf.DUMMYFUNCTION("""COMPUTED_VALUE"""),45558.66666666667)</f>
        <v>45558.66667</v>
      </c>
      <c r="E184" s="1">
        <f>IFERROR(__xludf.DUMMYFUNCTION("""COMPUTED_VALUE"""),398.54)</f>
        <v>398.54</v>
      </c>
      <c r="G184" s="2">
        <f>IFERROR(__xludf.DUMMYFUNCTION("""COMPUTED_VALUE"""),45558.66666666667)</f>
        <v>45558.66667</v>
      </c>
      <c r="H184" s="1">
        <f>IFERROR(__xludf.DUMMYFUNCTION("""COMPUTED_VALUE"""),391.32)</f>
        <v>391.32</v>
      </c>
      <c r="J184" s="2">
        <f>IFERROR(__xludf.DUMMYFUNCTION("""COMPUTED_VALUE"""),45558.66666666667)</f>
        <v>45558.66667</v>
      </c>
      <c r="K184" s="1">
        <f>IFERROR(__xludf.DUMMYFUNCTION("""COMPUTED_VALUE"""),397.06)</f>
        <v>397.06</v>
      </c>
      <c r="M184" s="2">
        <f>IFERROR(__xludf.DUMMYFUNCTION("""COMPUTED_VALUE"""),45558.66666666667)</f>
        <v>45558.66667</v>
      </c>
      <c r="N184" s="1">
        <f>IFERROR(__xludf.DUMMYFUNCTION("""COMPUTED_VALUE"""),1.8761046E7)</f>
        <v>18761046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IFERROR(__xludf.DUMMYFUNCTION("""COMPUTED_VALUE"""),399.54)</f>
        <v>399.54</v>
      </c>
      <c r="D185" s="2">
        <f>IFERROR(__xludf.DUMMYFUNCTION("""COMPUTED_VALUE"""),45559.66666666667)</f>
        <v>45559.66667</v>
      </c>
      <c r="E185" s="1">
        <f>IFERROR(__xludf.DUMMYFUNCTION("""COMPUTED_VALUE"""),402.67)</f>
        <v>402.67</v>
      </c>
      <c r="G185" s="2">
        <f>IFERROR(__xludf.DUMMYFUNCTION("""COMPUTED_VALUE"""),45559.66666666667)</f>
        <v>45559.66667</v>
      </c>
      <c r="H185" s="1">
        <f>IFERROR(__xludf.DUMMYFUNCTION("""COMPUTED_VALUE"""),399.29)</f>
        <v>399.29</v>
      </c>
      <c r="J185" s="2">
        <f>IFERROR(__xludf.DUMMYFUNCTION("""COMPUTED_VALUE"""),45559.66666666667)</f>
        <v>45559.66667</v>
      </c>
      <c r="K185" s="1">
        <f>IFERROR(__xludf.DUMMYFUNCTION("""COMPUTED_VALUE"""),402.48)</f>
        <v>402.48</v>
      </c>
      <c r="M185" s="2">
        <f>IFERROR(__xludf.DUMMYFUNCTION("""COMPUTED_VALUE"""),45559.66666666667)</f>
        <v>45559.66667</v>
      </c>
      <c r="N185" s="1">
        <f>IFERROR(__xludf.DUMMYFUNCTION("""COMPUTED_VALUE"""),1.7296315E7)</f>
        <v>17296315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IFERROR(__xludf.DUMMYFUNCTION("""COMPUTED_VALUE"""),399.88)</f>
        <v>399.88</v>
      </c>
      <c r="D186" s="2">
        <f>IFERROR(__xludf.DUMMYFUNCTION("""COMPUTED_VALUE"""),45560.66666666667)</f>
        <v>45560.66667</v>
      </c>
      <c r="E186" s="1">
        <f>IFERROR(__xludf.DUMMYFUNCTION("""COMPUTED_VALUE"""),400.35)</f>
        <v>400.35</v>
      </c>
      <c r="G186" s="2">
        <f>IFERROR(__xludf.DUMMYFUNCTION("""COMPUTED_VALUE"""),45560.66666666667)</f>
        <v>45560.66667</v>
      </c>
      <c r="H186" s="1">
        <f>IFERROR(__xludf.DUMMYFUNCTION("""COMPUTED_VALUE"""),394.09)</f>
        <v>394.09</v>
      </c>
      <c r="J186" s="2">
        <f>IFERROR(__xludf.DUMMYFUNCTION("""COMPUTED_VALUE"""),45560.66666666667)</f>
        <v>45560.66667</v>
      </c>
      <c r="K186" s="1">
        <f>IFERROR(__xludf.DUMMYFUNCTION("""COMPUTED_VALUE"""),394.79)</f>
        <v>394.79</v>
      </c>
      <c r="M186" s="2">
        <f>IFERROR(__xludf.DUMMYFUNCTION("""COMPUTED_VALUE"""),45560.66666666667)</f>
        <v>45560.66667</v>
      </c>
      <c r="N186" s="1">
        <f>IFERROR(__xludf.DUMMYFUNCTION("""COMPUTED_VALUE"""),1.5916965E7)</f>
        <v>15916965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IFERROR(__xludf.DUMMYFUNCTION("""COMPUTED_VALUE"""),399.89)</f>
        <v>399.89</v>
      </c>
      <c r="D187" s="2">
        <f>IFERROR(__xludf.DUMMYFUNCTION("""COMPUTED_VALUE"""),45561.66666666667)</f>
        <v>45561.66667</v>
      </c>
      <c r="E187" s="1">
        <f>IFERROR(__xludf.DUMMYFUNCTION("""COMPUTED_VALUE"""),406.03)</f>
        <v>406.03</v>
      </c>
      <c r="G187" s="2">
        <f>IFERROR(__xludf.DUMMYFUNCTION("""COMPUTED_VALUE"""),45561.66666666667)</f>
        <v>45561.66667</v>
      </c>
      <c r="H187" s="1">
        <f>IFERROR(__xludf.DUMMYFUNCTION("""COMPUTED_VALUE"""),399.39)</f>
        <v>399.39</v>
      </c>
      <c r="J187" s="2">
        <f>IFERROR(__xludf.DUMMYFUNCTION("""COMPUTED_VALUE"""),45561.66666666667)</f>
        <v>45561.66667</v>
      </c>
      <c r="K187" s="1">
        <f>IFERROR(__xludf.DUMMYFUNCTION("""COMPUTED_VALUE"""),405.7)</f>
        <v>405.7</v>
      </c>
      <c r="M187" s="2">
        <f>IFERROR(__xludf.DUMMYFUNCTION("""COMPUTED_VALUE"""),45561.66666666667)</f>
        <v>45561.66667</v>
      </c>
      <c r="N187" s="1">
        <f>IFERROR(__xludf.DUMMYFUNCTION("""COMPUTED_VALUE"""),2.2501836E7)</f>
        <v>22501836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IFERROR(__xludf.DUMMYFUNCTION("""COMPUTED_VALUE"""),410.55)</f>
        <v>410.55</v>
      </c>
      <c r="D188" s="2">
        <f>IFERROR(__xludf.DUMMYFUNCTION("""COMPUTED_VALUE"""),45562.66666666667)</f>
        <v>45562.66667</v>
      </c>
      <c r="E188" s="1">
        <f>IFERROR(__xludf.DUMMYFUNCTION("""COMPUTED_VALUE"""),418.83)</f>
        <v>418.83</v>
      </c>
      <c r="G188" s="2">
        <f>IFERROR(__xludf.DUMMYFUNCTION("""COMPUTED_VALUE"""),45562.66666666667)</f>
        <v>45562.66667</v>
      </c>
      <c r="H188" s="1">
        <f>IFERROR(__xludf.DUMMYFUNCTION("""COMPUTED_VALUE"""),410.25)</f>
        <v>410.25</v>
      </c>
      <c r="J188" s="2">
        <f>IFERROR(__xludf.DUMMYFUNCTION("""COMPUTED_VALUE"""),45562.66666666667)</f>
        <v>45562.66667</v>
      </c>
      <c r="K188" s="1">
        <f>IFERROR(__xludf.DUMMYFUNCTION("""COMPUTED_VALUE"""),412.13)</f>
        <v>412.13</v>
      </c>
      <c r="M188" s="2">
        <f>IFERROR(__xludf.DUMMYFUNCTION("""COMPUTED_VALUE"""),45562.66666666667)</f>
        <v>45562.66667</v>
      </c>
      <c r="N188" s="1">
        <f>IFERROR(__xludf.DUMMYFUNCTION("""COMPUTED_VALUE"""),2.4270211E7)</f>
        <v>24270211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IFERROR(__xludf.DUMMYFUNCTION("""COMPUTED_VALUE"""),407.89)</f>
        <v>407.89</v>
      </c>
      <c r="D189" s="2">
        <f>IFERROR(__xludf.DUMMYFUNCTION("""COMPUTED_VALUE"""),45565.66666666667)</f>
        <v>45565.66667</v>
      </c>
      <c r="E189" s="1">
        <f>IFERROR(__xludf.DUMMYFUNCTION("""COMPUTED_VALUE"""),407.89)</f>
        <v>407.89</v>
      </c>
      <c r="G189" s="2">
        <f>IFERROR(__xludf.DUMMYFUNCTION("""COMPUTED_VALUE"""),45565.66666666667)</f>
        <v>45565.66667</v>
      </c>
      <c r="H189" s="1">
        <f>IFERROR(__xludf.DUMMYFUNCTION("""COMPUTED_VALUE"""),400.59)</f>
        <v>400.59</v>
      </c>
      <c r="J189" s="2">
        <f>IFERROR(__xludf.DUMMYFUNCTION("""COMPUTED_VALUE"""),45565.66666666667)</f>
        <v>45565.66667</v>
      </c>
      <c r="K189" s="1">
        <f>IFERROR(__xludf.DUMMYFUNCTION("""COMPUTED_VALUE"""),402.5)</f>
        <v>402.5</v>
      </c>
      <c r="M189" s="2">
        <f>IFERROR(__xludf.DUMMYFUNCTION("""COMPUTED_VALUE"""),45565.66666666667)</f>
        <v>45565.66667</v>
      </c>
      <c r="N189" s="1">
        <f>IFERROR(__xludf.DUMMYFUNCTION("""COMPUTED_VALUE"""),1.6132901E7)</f>
        <v>16132901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IFERROR(__xludf.DUMMYFUNCTION("""COMPUTED_VALUE"""),402.0)</f>
        <v>402</v>
      </c>
      <c r="D190" s="2">
        <f>IFERROR(__xludf.DUMMYFUNCTION("""COMPUTED_VALUE"""),45566.66666666667)</f>
        <v>45566.66667</v>
      </c>
      <c r="E190" s="1">
        <f>IFERROR(__xludf.DUMMYFUNCTION("""COMPUTED_VALUE"""),402.0)</f>
        <v>402</v>
      </c>
      <c r="G190" s="2">
        <f>IFERROR(__xludf.DUMMYFUNCTION("""COMPUTED_VALUE"""),45566.66666666667)</f>
        <v>45566.66667</v>
      </c>
      <c r="H190" s="1">
        <f>IFERROR(__xludf.DUMMYFUNCTION("""COMPUTED_VALUE"""),395.97)</f>
        <v>395.97</v>
      </c>
      <c r="J190" s="2">
        <f>IFERROR(__xludf.DUMMYFUNCTION("""COMPUTED_VALUE"""),45566.66666666667)</f>
        <v>45566.66667</v>
      </c>
      <c r="K190" s="1">
        <f>IFERROR(__xludf.DUMMYFUNCTION("""COMPUTED_VALUE"""),398.41)</f>
        <v>398.41</v>
      </c>
      <c r="M190" s="2">
        <f>IFERROR(__xludf.DUMMYFUNCTION("""COMPUTED_VALUE"""),45566.66666666667)</f>
        <v>45566.66667</v>
      </c>
      <c r="N190" s="1">
        <f>IFERROR(__xludf.DUMMYFUNCTION("""COMPUTED_VALUE"""),1.6501928E7)</f>
        <v>16501928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IFERROR(__xludf.DUMMYFUNCTION("""COMPUTED_VALUE"""),397.67)</f>
        <v>397.67</v>
      </c>
      <c r="D191" s="2">
        <f>IFERROR(__xludf.DUMMYFUNCTION("""COMPUTED_VALUE"""),45567.66666666667)</f>
        <v>45567.66667</v>
      </c>
      <c r="E191" s="1">
        <f>IFERROR(__xludf.DUMMYFUNCTION("""COMPUTED_VALUE"""),400.39)</f>
        <v>400.39</v>
      </c>
      <c r="G191" s="2">
        <f>IFERROR(__xludf.DUMMYFUNCTION("""COMPUTED_VALUE"""),45567.66666666667)</f>
        <v>45567.66667</v>
      </c>
      <c r="H191" s="1">
        <f>IFERROR(__xludf.DUMMYFUNCTION("""COMPUTED_VALUE"""),396.12)</f>
        <v>396.12</v>
      </c>
      <c r="J191" s="2">
        <f>IFERROR(__xludf.DUMMYFUNCTION("""COMPUTED_VALUE"""),45567.66666666667)</f>
        <v>45567.66667</v>
      </c>
      <c r="K191" s="1">
        <f>IFERROR(__xludf.DUMMYFUNCTION("""COMPUTED_VALUE"""),396.58)</f>
        <v>396.58</v>
      </c>
      <c r="M191" s="2">
        <f>IFERROR(__xludf.DUMMYFUNCTION("""COMPUTED_VALUE"""),45567.66666666667)</f>
        <v>45567.66667</v>
      </c>
      <c r="N191" s="1">
        <f>IFERROR(__xludf.DUMMYFUNCTION("""COMPUTED_VALUE"""),1.2698173E7)</f>
        <v>12698173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IFERROR(__xludf.DUMMYFUNCTION("""COMPUTED_VALUE"""),391.83)</f>
        <v>391.83</v>
      </c>
      <c r="D192" s="2">
        <f>IFERROR(__xludf.DUMMYFUNCTION("""COMPUTED_VALUE"""),45568.66666666667)</f>
        <v>45568.66667</v>
      </c>
      <c r="E192" s="1">
        <f>IFERROR(__xludf.DUMMYFUNCTION("""COMPUTED_VALUE"""),392.67)</f>
        <v>392.67</v>
      </c>
      <c r="G192" s="2">
        <f>IFERROR(__xludf.DUMMYFUNCTION("""COMPUTED_VALUE"""),45568.66666666667)</f>
        <v>45568.66667</v>
      </c>
      <c r="H192" s="1">
        <f>IFERROR(__xludf.DUMMYFUNCTION("""COMPUTED_VALUE"""),388.32)</f>
        <v>388.32</v>
      </c>
      <c r="J192" s="2">
        <f>IFERROR(__xludf.DUMMYFUNCTION("""COMPUTED_VALUE"""),45568.66666666667)</f>
        <v>45568.66667</v>
      </c>
      <c r="K192" s="1">
        <f>IFERROR(__xludf.DUMMYFUNCTION("""COMPUTED_VALUE"""),390.36)</f>
        <v>390.36</v>
      </c>
      <c r="M192" s="2">
        <f>IFERROR(__xludf.DUMMYFUNCTION("""COMPUTED_VALUE"""),45568.66666666667)</f>
        <v>45568.66667</v>
      </c>
      <c r="N192" s="1">
        <f>IFERROR(__xludf.DUMMYFUNCTION("""COMPUTED_VALUE"""),1.6315375E7)</f>
        <v>16315375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IFERROR(__xludf.DUMMYFUNCTION("""COMPUTED_VALUE"""),395.36)</f>
        <v>395.36</v>
      </c>
      <c r="D193" s="2">
        <f>IFERROR(__xludf.DUMMYFUNCTION("""COMPUTED_VALUE"""),45569.66666666667)</f>
        <v>45569.66667</v>
      </c>
      <c r="E193" s="1">
        <f>IFERROR(__xludf.DUMMYFUNCTION("""COMPUTED_VALUE"""),396.62)</f>
        <v>396.62</v>
      </c>
      <c r="G193" s="2">
        <f>IFERROR(__xludf.DUMMYFUNCTION("""COMPUTED_VALUE"""),45569.66666666667)</f>
        <v>45569.66667</v>
      </c>
      <c r="H193" s="1">
        <f>IFERROR(__xludf.DUMMYFUNCTION("""COMPUTED_VALUE"""),392.17)</f>
        <v>392.17</v>
      </c>
      <c r="J193" s="2">
        <f>IFERROR(__xludf.DUMMYFUNCTION("""COMPUTED_VALUE"""),45569.66666666667)</f>
        <v>45569.66667</v>
      </c>
      <c r="K193" s="1">
        <f>IFERROR(__xludf.DUMMYFUNCTION("""COMPUTED_VALUE"""),394.22)</f>
        <v>394.22</v>
      </c>
      <c r="M193" s="2">
        <f>IFERROR(__xludf.DUMMYFUNCTION("""COMPUTED_VALUE"""),45569.66666666667)</f>
        <v>45569.66667</v>
      </c>
      <c r="N193" s="1">
        <f>IFERROR(__xludf.DUMMYFUNCTION("""COMPUTED_VALUE"""),1.2808924E7)</f>
        <v>12808924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IFERROR(__xludf.DUMMYFUNCTION("""COMPUTED_VALUE"""),391.83)</f>
        <v>391.83</v>
      </c>
      <c r="D194" s="2">
        <f>IFERROR(__xludf.DUMMYFUNCTION("""COMPUTED_VALUE"""),45572.66666666667)</f>
        <v>45572.66667</v>
      </c>
      <c r="E194" s="1">
        <f>IFERROR(__xludf.DUMMYFUNCTION("""COMPUTED_VALUE"""),393.97)</f>
        <v>393.97</v>
      </c>
      <c r="G194" s="2">
        <f>IFERROR(__xludf.DUMMYFUNCTION("""COMPUTED_VALUE"""),45572.66666666667)</f>
        <v>45572.66667</v>
      </c>
      <c r="H194" s="1">
        <f>IFERROR(__xludf.DUMMYFUNCTION("""COMPUTED_VALUE"""),389.4)</f>
        <v>389.4</v>
      </c>
      <c r="J194" s="2">
        <f>IFERROR(__xludf.DUMMYFUNCTION("""COMPUTED_VALUE"""),45572.66666666667)</f>
        <v>45572.66667</v>
      </c>
      <c r="K194" s="1">
        <f>IFERROR(__xludf.DUMMYFUNCTION("""COMPUTED_VALUE"""),391.48)</f>
        <v>391.48</v>
      </c>
      <c r="M194" s="2">
        <f>IFERROR(__xludf.DUMMYFUNCTION("""COMPUTED_VALUE"""),45572.66666666667)</f>
        <v>45572.66667</v>
      </c>
      <c r="N194" s="1">
        <f>IFERROR(__xludf.DUMMYFUNCTION("""COMPUTED_VALUE"""),1.2277148E7)</f>
        <v>12277148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IFERROR(__xludf.DUMMYFUNCTION("""COMPUTED_VALUE"""),391.07)</f>
        <v>391.07</v>
      </c>
      <c r="D195" s="2">
        <f>IFERROR(__xludf.DUMMYFUNCTION("""COMPUTED_VALUE"""),45573.66666666667)</f>
        <v>45573.66667</v>
      </c>
      <c r="E195" s="1">
        <f>IFERROR(__xludf.DUMMYFUNCTION("""COMPUTED_VALUE"""),391.5)</f>
        <v>391.5</v>
      </c>
      <c r="G195" s="2">
        <f>IFERROR(__xludf.DUMMYFUNCTION("""COMPUTED_VALUE"""),45573.66666666667)</f>
        <v>45573.66667</v>
      </c>
      <c r="H195" s="1">
        <f>IFERROR(__xludf.DUMMYFUNCTION("""COMPUTED_VALUE"""),385.57)</f>
        <v>385.57</v>
      </c>
      <c r="J195" s="2">
        <f>IFERROR(__xludf.DUMMYFUNCTION("""COMPUTED_VALUE"""),45573.66666666667)</f>
        <v>45573.66667</v>
      </c>
      <c r="K195" s="1">
        <f>IFERROR(__xludf.DUMMYFUNCTION("""COMPUTED_VALUE"""),387.84)</f>
        <v>387.84</v>
      </c>
      <c r="M195" s="2">
        <f>IFERROR(__xludf.DUMMYFUNCTION("""COMPUTED_VALUE"""),45573.66666666667)</f>
        <v>45573.66667</v>
      </c>
      <c r="N195" s="1">
        <f>IFERROR(__xludf.DUMMYFUNCTION("""COMPUTED_VALUE"""),1.3094979E7)</f>
        <v>13094979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IFERROR(__xludf.DUMMYFUNCTION("""COMPUTED_VALUE"""),387.71)</f>
        <v>387.71</v>
      </c>
      <c r="D196" s="2">
        <f>IFERROR(__xludf.DUMMYFUNCTION("""COMPUTED_VALUE"""),45574.66666666667)</f>
        <v>45574.66667</v>
      </c>
      <c r="E196" s="1">
        <f>IFERROR(__xludf.DUMMYFUNCTION("""COMPUTED_VALUE"""),394.14)</f>
        <v>394.14</v>
      </c>
      <c r="G196" s="2">
        <f>IFERROR(__xludf.DUMMYFUNCTION("""COMPUTED_VALUE"""),45574.66666666667)</f>
        <v>45574.66667</v>
      </c>
      <c r="H196" s="1">
        <f>IFERROR(__xludf.DUMMYFUNCTION("""COMPUTED_VALUE"""),386.29)</f>
        <v>386.29</v>
      </c>
      <c r="J196" s="2">
        <f>IFERROR(__xludf.DUMMYFUNCTION("""COMPUTED_VALUE"""),45574.66666666667)</f>
        <v>45574.66667</v>
      </c>
      <c r="K196" s="1">
        <f>IFERROR(__xludf.DUMMYFUNCTION("""COMPUTED_VALUE"""),392.53)</f>
        <v>392.53</v>
      </c>
      <c r="M196" s="2">
        <f>IFERROR(__xludf.DUMMYFUNCTION("""COMPUTED_VALUE"""),45574.66666666667)</f>
        <v>45574.66667</v>
      </c>
      <c r="N196" s="1">
        <f>IFERROR(__xludf.DUMMYFUNCTION("""COMPUTED_VALUE"""),1.14246E7)</f>
        <v>11424600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IFERROR(__xludf.DUMMYFUNCTION("""COMPUTED_VALUE"""),390.71)</f>
        <v>390.71</v>
      </c>
      <c r="D197" s="2">
        <f>IFERROR(__xludf.DUMMYFUNCTION("""COMPUTED_VALUE"""),45575.66666666667)</f>
        <v>45575.66667</v>
      </c>
      <c r="E197" s="1">
        <f>IFERROR(__xludf.DUMMYFUNCTION("""COMPUTED_VALUE"""),393.18)</f>
        <v>393.18</v>
      </c>
      <c r="G197" s="2">
        <f>IFERROR(__xludf.DUMMYFUNCTION("""COMPUTED_VALUE"""),45575.66666666667)</f>
        <v>45575.66667</v>
      </c>
      <c r="H197" s="1">
        <f>IFERROR(__xludf.DUMMYFUNCTION("""COMPUTED_VALUE"""),389.82)</f>
        <v>389.82</v>
      </c>
      <c r="J197" s="2">
        <f>IFERROR(__xludf.DUMMYFUNCTION("""COMPUTED_VALUE"""),45575.66666666667)</f>
        <v>45575.66667</v>
      </c>
      <c r="K197" s="1">
        <f>IFERROR(__xludf.DUMMYFUNCTION("""COMPUTED_VALUE"""),391.05)</f>
        <v>391.05</v>
      </c>
      <c r="M197" s="2">
        <f>IFERROR(__xludf.DUMMYFUNCTION("""COMPUTED_VALUE"""),45575.66666666667)</f>
        <v>45575.66667</v>
      </c>
      <c r="N197" s="1">
        <f>IFERROR(__xludf.DUMMYFUNCTION("""COMPUTED_VALUE"""),1.0836273E7)</f>
        <v>10836273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IFERROR(__xludf.DUMMYFUNCTION("""COMPUTED_VALUE"""),390.42)</f>
        <v>390.42</v>
      </c>
      <c r="D198" s="2">
        <f>IFERROR(__xludf.DUMMYFUNCTION("""COMPUTED_VALUE"""),45576.66666666667)</f>
        <v>45576.66667</v>
      </c>
      <c r="E198" s="1">
        <f>IFERROR(__xludf.DUMMYFUNCTION("""COMPUTED_VALUE"""),397.68)</f>
        <v>397.68</v>
      </c>
      <c r="G198" s="2">
        <f>IFERROR(__xludf.DUMMYFUNCTION("""COMPUTED_VALUE"""),45576.66666666667)</f>
        <v>45576.66667</v>
      </c>
      <c r="H198" s="1">
        <f>IFERROR(__xludf.DUMMYFUNCTION("""COMPUTED_VALUE"""),390.29)</f>
        <v>390.29</v>
      </c>
      <c r="J198" s="2">
        <f>IFERROR(__xludf.DUMMYFUNCTION("""COMPUTED_VALUE"""),45576.66666666667)</f>
        <v>45576.66667</v>
      </c>
      <c r="K198" s="1">
        <f>IFERROR(__xludf.DUMMYFUNCTION("""COMPUTED_VALUE"""),396.8)</f>
        <v>396.8</v>
      </c>
      <c r="M198" s="2">
        <f>IFERROR(__xludf.DUMMYFUNCTION("""COMPUTED_VALUE"""),45576.66666666667)</f>
        <v>45576.66667</v>
      </c>
      <c r="N198" s="1">
        <f>IFERROR(__xludf.DUMMYFUNCTION("""COMPUTED_VALUE"""),1.4250835E7)</f>
        <v>14250835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IFERROR(__xludf.DUMMYFUNCTION("""COMPUTED_VALUE"""),395.53)</f>
        <v>395.53</v>
      </c>
      <c r="D199" s="2">
        <f>IFERROR(__xludf.DUMMYFUNCTION("""COMPUTED_VALUE"""),45579.66666666667)</f>
        <v>45579.66667</v>
      </c>
      <c r="E199" s="1">
        <f>IFERROR(__xludf.DUMMYFUNCTION("""COMPUTED_VALUE"""),398.88)</f>
        <v>398.88</v>
      </c>
      <c r="G199" s="2">
        <f>IFERROR(__xludf.DUMMYFUNCTION("""COMPUTED_VALUE"""),45579.66666666667)</f>
        <v>45579.66667</v>
      </c>
      <c r="H199" s="1">
        <f>IFERROR(__xludf.DUMMYFUNCTION("""COMPUTED_VALUE"""),393.37)</f>
        <v>393.37</v>
      </c>
      <c r="J199" s="2">
        <f>IFERROR(__xludf.DUMMYFUNCTION("""COMPUTED_VALUE"""),45579.66666666667)</f>
        <v>45579.66667</v>
      </c>
      <c r="K199" s="1">
        <f>IFERROR(__xludf.DUMMYFUNCTION("""COMPUTED_VALUE"""),398.78)</f>
        <v>398.78</v>
      </c>
      <c r="M199" s="2">
        <f>IFERROR(__xludf.DUMMYFUNCTION("""COMPUTED_VALUE"""),45579.66666666667)</f>
        <v>45579.66667</v>
      </c>
      <c r="N199" s="1">
        <f>IFERROR(__xludf.DUMMYFUNCTION("""COMPUTED_VALUE"""),1.2237078E7)</f>
        <v>12237078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IFERROR(__xludf.DUMMYFUNCTION("""COMPUTED_VALUE"""),397.41)</f>
        <v>397.41</v>
      </c>
      <c r="D200" s="2">
        <f>IFERROR(__xludf.DUMMYFUNCTION("""COMPUTED_VALUE"""),45580.66666666667)</f>
        <v>45580.66667</v>
      </c>
      <c r="E200" s="1">
        <f>IFERROR(__xludf.DUMMYFUNCTION("""COMPUTED_VALUE"""),401.74)</f>
        <v>401.74</v>
      </c>
      <c r="G200" s="2">
        <f>IFERROR(__xludf.DUMMYFUNCTION("""COMPUTED_VALUE"""),45580.66666666667)</f>
        <v>45580.66667</v>
      </c>
      <c r="H200" s="1">
        <f>IFERROR(__xludf.DUMMYFUNCTION("""COMPUTED_VALUE"""),395.0)</f>
        <v>395</v>
      </c>
      <c r="J200" s="2">
        <f>IFERROR(__xludf.DUMMYFUNCTION("""COMPUTED_VALUE"""),45580.66666666667)</f>
        <v>45580.66667</v>
      </c>
      <c r="K200" s="1">
        <f>IFERROR(__xludf.DUMMYFUNCTION("""COMPUTED_VALUE"""),395.35)</f>
        <v>395.35</v>
      </c>
      <c r="M200" s="2">
        <f>IFERROR(__xludf.DUMMYFUNCTION("""COMPUTED_VALUE"""),45580.66666666667)</f>
        <v>45580.66667</v>
      </c>
      <c r="N200" s="1">
        <f>IFERROR(__xludf.DUMMYFUNCTION("""COMPUTED_VALUE"""),1.5295676E7)</f>
        <v>15295676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IFERROR(__xludf.DUMMYFUNCTION("""COMPUTED_VALUE"""),398.18)</f>
        <v>398.18</v>
      </c>
      <c r="D201" s="2">
        <f>IFERROR(__xludf.DUMMYFUNCTION("""COMPUTED_VALUE"""),45581.66666666667)</f>
        <v>45581.66667</v>
      </c>
      <c r="E201" s="1">
        <f>IFERROR(__xludf.DUMMYFUNCTION("""COMPUTED_VALUE"""),401.44)</f>
        <v>401.44</v>
      </c>
      <c r="G201" s="2">
        <f>IFERROR(__xludf.DUMMYFUNCTION("""COMPUTED_VALUE"""),45581.66666666667)</f>
        <v>45581.66667</v>
      </c>
      <c r="H201" s="1">
        <f>IFERROR(__xludf.DUMMYFUNCTION("""COMPUTED_VALUE"""),397.49)</f>
        <v>397.49</v>
      </c>
      <c r="J201" s="2">
        <f>IFERROR(__xludf.DUMMYFUNCTION("""COMPUTED_VALUE"""),45581.66666666667)</f>
        <v>45581.66667</v>
      </c>
      <c r="K201" s="1">
        <f>IFERROR(__xludf.DUMMYFUNCTION("""COMPUTED_VALUE"""),397.9)</f>
        <v>397.9</v>
      </c>
      <c r="M201" s="2">
        <f>IFERROR(__xludf.DUMMYFUNCTION("""COMPUTED_VALUE"""),45581.66666666667)</f>
        <v>45581.66667</v>
      </c>
      <c r="N201" s="1">
        <f>IFERROR(__xludf.DUMMYFUNCTION("""COMPUTED_VALUE"""),1.456453E7)</f>
        <v>14564530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IFERROR(__xludf.DUMMYFUNCTION("""COMPUTED_VALUE"""),397.56)</f>
        <v>397.56</v>
      </c>
      <c r="D202" s="2">
        <f>IFERROR(__xludf.DUMMYFUNCTION("""COMPUTED_VALUE"""),45582.66666666667)</f>
        <v>45582.66667</v>
      </c>
      <c r="E202" s="1">
        <f>IFERROR(__xludf.DUMMYFUNCTION("""COMPUTED_VALUE"""),399.31)</f>
        <v>399.31</v>
      </c>
      <c r="G202" s="2">
        <f>IFERROR(__xludf.DUMMYFUNCTION("""COMPUTED_VALUE"""),45582.66666666667)</f>
        <v>45582.66667</v>
      </c>
      <c r="H202" s="1">
        <f>IFERROR(__xludf.DUMMYFUNCTION("""COMPUTED_VALUE"""),394.62)</f>
        <v>394.62</v>
      </c>
      <c r="J202" s="2">
        <f>IFERROR(__xludf.DUMMYFUNCTION("""COMPUTED_VALUE"""),45582.66666666667)</f>
        <v>45582.66667</v>
      </c>
      <c r="K202" s="1">
        <f>IFERROR(__xludf.DUMMYFUNCTION("""COMPUTED_VALUE"""),399.26)</f>
        <v>399.26</v>
      </c>
      <c r="M202" s="2">
        <f>IFERROR(__xludf.DUMMYFUNCTION("""COMPUTED_VALUE"""),45582.66666666667)</f>
        <v>45582.66667</v>
      </c>
      <c r="N202" s="1">
        <f>IFERROR(__xludf.DUMMYFUNCTION("""COMPUTED_VALUE"""),1.5850027E7)</f>
        <v>15850027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IFERROR(__xludf.DUMMYFUNCTION("""COMPUTED_VALUE"""),407.31)</f>
        <v>407.31</v>
      </c>
      <c r="D203" s="2">
        <f>IFERROR(__xludf.DUMMYFUNCTION("""COMPUTED_VALUE"""),45583.66666666667)</f>
        <v>45583.66667</v>
      </c>
      <c r="E203" s="1">
        <f>IFERROR(__xludf.DUMMYFUNCTION("""COMPUTED_VALUE"""),411.75)</f>
        <v>411.75</v>
      </c>
      <c r="G203" s="2">
        <f>IFERROR(__xludf.DUMMYFUNCTION("""COMPUTED_VALUE"""),45583.66666666667)</f>
        <v>45583.66667</v>
      </c>
      <c r="H203" s="1">
        <f>IFERROR(__xludf.DUMMYFUNCTION("""COMPUTED_VALUE"""),404.29)</f>
        <v>404.29</v>
      </c>
      <c r="J203" s="2">
        <f>IFERROR(__xludf.DUMMYFUNCTION("""COMPUTED_VALUE"""),45583.66666666667)</f>
        <v>45583.66667</v>
      </c>
      <c r="K203" s="1">
        <f>IFERROR(__xludf.DUMMYFUNCTION("""COMPUTED_VALUE"""),405.89)</f>
        <v>405.89</v>
      </c>
      <c r="M203" s="2">
        <f>IFERROR(__xludf.DUMMYFUNCTION("""COMPUTED_VALUE"""),45583.66666666667)</f>
        <v>45583.66667</v>
      </c>
      <c r="N203" s="1">
        <f>IFERROR(__xludf.DUMMYFUNCTION("""COMPUTED_VALUE"""),1.2190769E7)</f>
        <v>12190769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IFERROR(__xludf.DUMMYFUNCTION("""COMPUTED_VALUE"""),407.05)</f>
        <v>407.05</v>
      </c>
      <c r="D204" s="2">
        <f>IFERROR(__xludf.DUMMYFUNCTION("""COMPUTED_VALUE"""),45586.66666666667)</f>
        <v>45586.66667</v>
      </c>
      <c r="E204" s="1">
        <f>IFERROR(__xludf.DUMMYFUNCTION("""COMPUTED_VALUE"""),407.78)</f>
        <v>407.78</v>
      </c>
      <c r="G204" s="2">
        <f>IFERROR(__xludf.DUMMYFUNCTION("""COMPUTED_VALUE"""),45586.66666666667)</f>
        <v>45586.66667</v>
      </c>
      <c r="H204" s="1">
        <f>IFERROR(__xludf.DUMMYFUNCTION("""COMPUTED_VALUE"""),398.89)</f>
        <v>398.89</v>
      </c>
      <c r="J204" s="2">
        <f>IFERROR(__xludf.DUMMYFUNCTION("""COMPUTED_VALUE"""),45586.66666666667)</f>
        <v>45586.66667</v>
      </c>
      <c r="K204" s="1">
        <f>IFERROR(__xludf.DUMMYFUNCTION("""COMPUTED_VALUE"""),399.29)</f>
        <v>399.29</v>
      </c>
      <c r="M204" s="2">
        <f>IFERROR(__xludf.DUMMYFUNCTION("""COMPUTED_VALUE"""),45586.66666666667)</f>
        <v>45586.66667</v>
      </c>
      <c r="N204" s="1">
        <f>IFERROR(__xludf.DUMMYFUNCTION("""COMPUTED_VALUE"""),1.1088872E7)</f>
        <v>11088872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IFERROR(__xludf.DUMMYFUNCTION("""COMPUTED_VALUE"""),380.96)</f>
        <v>380.96</v>
      </c>
      <c r="D205" s="2">
        <f>IFERROR(__xludf.DUMMYFUNCTION("""COMPUTED_VALUE"""),45587.66666666667)</f>
        <v>45587.66667</v>
      </c>
      <c r="E205" s="1">
        <f>IFERROR(__xludf.DUMMYFUNCTION("""COMPUTED_VALUE"""),381.6)</f>
        <v>381.6</v>
      </c>
      <c r="G205" s="2">
        <f>IFERROR(__xludf.DUMMYFUNCTION("""COMPUTED_VALUE"""),45587.66666666667)</f>
        <v>45587.66667</v>
      </c>
      <c r="H205" s="1">
        <f>IFERROR(__xludf.DUMMYFUNCTION("""COMPUTED_VALUE"""),372.93)</f>
        <v>372.93</v>
      </c>
      <c r="J205" s="2">
        <f>IFERROR(__xludf.DUMMYFUNCTION("""COMPUTED_VALUE"""),45587.66666666667)</f>
        <v>45587.66667</v>
      </c>
      <c r="K205" s="1">
        <f>IFERROR(__xludf.DUMMYFUNCTION("""COMPUTED_VALUE"""),373.95)</f>
        <v>373.95</v>
      </c>
      <c r="M205" s="2">
        <f>IFERROR(__xludf.DUMMYFUNCTION("""COMPUTED_VALUE"""),45587.66666666667)</f>
        <v>45587.66667</v>
      </c>
      <c r="N205" s="1">
        <f>IFERROR(__xludf.DUMMYFUNCTION("""COMPUTED_VALUE"""),1.6220624E7)</f>
        <v>16220624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IFERROR(__xludf.DUMMYFUNCTION("""COMPUTED_VALUE"""),372.68)</f>
        <v>372.68</v>
      </c>
      <c r="D206" s="2">
        <f>IFERROR(__xludf.DUMMYFUNCTION("""COMPUTED_VALUE"""),45588.66666666667)</f>
        <v>45588.66667</v>
      </c>
      <c r="E206" s="1">
        <f>IFERROR(__xludf.DUMMYFUNCTION("""COMPUTED_VALUE"""),376.23)</f>
        <v>376.23</v>
      </c>
      <c r="G206" s="2">
        <f>IFERROR(__xludf.DUMMYFUNCTION("""COMPUTED_VALUE"""),45588.66666666667)</f>
        <v>45588.66667</v>
      </c>
      <c r="H206" s="1">
        <f>IFERROR(__xludf.DUMMYFUNCTION("""COMPUTED_VALUE"""),372.09)</f>
        <v>372.09</v>
      </c>
      <c r="J206" s="2">
        <f>IFERROR(__xludf.DUMMYFUNCTION("""COMPUTED_VALUE"""),45588.66666666667)</f>
        <v>45588.66667</v>
      </c>
      <c r="K206" s="1">
        <f>IFERROR(__xludf.DUMMYFUNCTION("""COMPUTED_VALUE"""),375.42)</f>
        <v>375.42</v>
      </c>
      <c r="M206" s="2">
        <f>IFERROR(__xludf.DUMMYFUNCTION("""COMPUTED_VALUE"""),45588.66666666667)</f>
        <v>45588.66667</v>
      </c>
      <c r="N206" s="1">
        <f>IFERROR(__xludf.DUMMYFUNCTION("""COMPUTED_VALUE"""),1.3244013E7)</f>
        <v>13244013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IFERROR(__xludf.DUMMYFUNCTION("""COMPUTED_VALUE"""),376.67)</f>
        <v>376.67</v>
      </c>
      <c r="D207" s="2">
        <f>IFERROR(__xludf.DUMMYFUNCTION("""COMPUTED_VALUE"""),45589.66666666667)</f>
        <v>45589.66667</v>
      </c>
      <c r="E207" s="1">
        <f>IFERROR(__xludf.DUMMYFUNCTION("""COMPUTED_VALUE"""),379.69)</f>
        <v>379.69</v>
      </c>
      <c r="G207" s="2">
        <f>IFERROR(__xludf.DUMMYFUNCTION("""COMPUTED_VALUE"""),45589.66666666667)</f>
        <v>45589.66667</v>
      </c>
      <c r="H207" s="1">
        <f>IFERROR(__xludf.DUMMYFUNCTION("""COMPUTED_VALUE"""),366.17)</f>
        <v>366.17</v>
      </c>
      <c r="J207" s="2">
        <f>IFERROR(__xludf.DUMMYFUNCTION("""COMPUTED_VALUE"""),45589.66666666667)</f>
        <v>45589.66667</v>
      </c>
      <c r="K207" s="1">
        <f>IFERROR(__xludf.DUMMYFUNCTION("""COMPUTED_VALUE"""),367.28)</f>
        <v>367.28</v>
      </c>
      <c r="M207" s="2">
        <f>IFERROR(__xludf.DUMMYFUNCTION("""COMPUTED_VALUE"""),45589.66666666667)</f>
        <v>45589.66667</v>
      </c>
      <c r="N207" s="1">
        <f>IFERROR(__xludf.DUMMYFUNCTION("""COMPUTED_VALUE"""),1.6841939E7)</f>
        <v>16841939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IFERROR(__xludf.DUMMYFUNCTION("""COMPUTED_VALUE"""),368.48)</f>
        <v>368.48</v>
      </c>
      <c r="D208" s="2">
        <f>IFERROR(__xludf.DUMMYFUNCTION("""COMPUTED_VALUE"""),45590.66666666667)</f>
        <v>45590.66667</v>
      </c>
      <c r="E208" s="1">
        <f>IFERROR(__xludf.DUMMYFUNCTION("""COMPUTED_VALUE"""),374.28)</f>
        <v>374.28</v>
      </c>
      <c r="G208" s="2">
        <f>IFERROR(__xludf.DUMMYFUNCTION("""COMPUTED_VALUE"""),45590.66666666667)</f>
        <v>45590.66667</v>
      </c>
      <c r="H208" s="1">
        <f>IFERROR(__xludf.DUMMYFUNCTION("""COMPUTED_VALUE"""),368.48)</f>
        <v>368.48</v>
      </c>
      <c r="J208" s="2">
        <f>IFERROR(__xludf.DUMMYFUNCTION("""COMPUTED_VALUE"""),45590.66666666667)</f>
        <v>45590.66667</v>
      </c>
      <c r="K208" s="1">
        <f>IFERROR(__xludf.DUMMYFUNCTION("""COMPUTED_VALUE"""),372.28)</f>
        <v>372.28</v>
      </c>
      <c r="M208" s="2">
        <f>IFERROR(__xludf.DUMMYFUNCTION("""COMPUTED_VALUE"""),45590.66666666667)</f>
        <v>45590.66667</v>
      </c>
      <c r="N208" s="1">
        <f>IFERROR(__xludf.DUMMYFUNCTION("""COMPUTED_VALUE"""),1.4212234E7)</f>
        <v>14212234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IFERROR(__xludf.DUMMYFUNCTION("""COMPUTED_VALUE"""),373.53)</f>
        <v>373.53</v>
      </c>
      <c r="D209" s="2">
        <f>IFERROR(__xludf.DUMMYFUNCTION("""COMPUTED_VALUE"""),45593.66666666667)</f>
        <v>45593.66667</v>
      </c>
      <c r="E209" s="1">
        <f>IFERROR(__xludf.DUMMYFUNCTION("""COMPUTED_VALUE"""),381.81)</f>
        <v>381.81</v>
      </c>
      <c r="G209" s="2">
        <f>IFERROR(__xludf.DUMMYFUNCTION("""COMPUTED_VALUE"""),45593.66666666667)</f>
        <v>45593.66667</v>
      </c>
      <c r="H209" s="1">
        <f>IFERROR(__xludf.DUMMYFUNCTION("""COMPUTED_VALUE"""),373.53)</f>
        <v>373.53</v>
      </c>
      <c r="J209" s="2">
        <f>IFERROR(__xludf.DUMMYFUNCTION("""COMPUTED_VALUE"""),45593.66666666667)</f>
        <v>45593.66667</v>
      </c>
      <c r="K209" s="1">
        <f>IFERROR(__xludf.DUMMYFUNCTION("""COMPUTED_VALUE"""),380.48)</f>
        <v>380.48</v>
      </c>
      <c r="M209" s="2">
        <f>IFERROR(__xludf.DUMMYFUNCTION("""COMPUTED_VALUE"""),45593.66666666667)</f>
        <v>45593.66667</v>
      </c>
      <c r="N209" s="1">
        <f>IFERROR(__xludf.DUMMYFUNCTION("""COMPUTED_VALUE"""),1.4758667E7)</f>
        <v>14758667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IFERROR(__xludf.DUMMYFUNCTION("""COMPUTED_VALUE"""),377.23)</f>
        <v>377.23</v>
      </c>
      <c r="D210" s="2">
        <f>IFERROR(__xludf.DUMMYFUNCTION("""COMPUTED_VALUE"""),45594.66666666667)</f>
        <v>45594.66667</v>
      </c>
      <c r="E210" s="1">
        <f>IFERROR(__xludf.DUMMYFUNCTION("""COMPUTED_VALUE"""),378.12)</f>
        <v>378.12</v>
      </c>
      <c r="G210" s="2">
        <f>IFERROR(__xludf.DUMMYFUNCTION("""COMPUTED_VALUE"""),45594.66666666667)</f>
        <v>45594.66667</v>
      </c>
      <c r="H210" s="1">
        <f>IFERROR(__xludf.DUMMYFUNCTION("""COMPUTED_VALUE"""),374.05)</f>
        <v>374.05</v>
      </c>
      <c r="J210" s="2">
        <f>IFERROR(__xludf.DUMMYFUNCTION("""COMPUTED_VALUE"""),45594.66666666667)</f>
        <v>45594.66667</v>
      </c>
      <c r="K210" s="1">
        <f>IFERROR(__xludf.DUMMYFUNCTION("""COMPUTED_VALUE"""),376.7)</f>
        <v>376.7</v>
      </c>
      <c r="M210" s="2">
        <f>IFERROR(__xludf.DUMMYFUNCTION("""COMPUTED_VALUE"""),45594.66666666667)</f>
        <v>45594.66667</v>
      </c>
      <c r="N210" s="1">
        <f>IFERROR(__xludf.DUMMYFUNCTION("""COMPUTED_VALUE"""),1.5238772E7)</f>
        <v>15238772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IFERROR(__xludf.DUMMYFUNCTION("""COMPUTED_VALUE"""),374.61)</f>
        <v>374.61</v>
      </c>
      <c r="D211" s="2">
        <f>IFERROR(__xludf.DUMMYFUNCTION("""COMPUTED_VALUE"""),45595.66666666667)</f>
        <v>45595.66667</v>
      </c>
      <c r="E211" s="1">
        <f>IFERROR(__xludf.DUMMYFUNCTION("""COMPUTED_VALUE"""),378.36)</f>
        <v>378.36</v>
      </c>
      <c r="G211" s="2">
        <f>IFERROR(__xludf.DUMMYFUNCTION("""COMPUTED_VALUE"""),45595.66666666667)</f>
        <v>45595.66667</v>
      </c>
      <c r="H211" s="1">
        <f>IFERROR(__xludf.DUMMYFUNCTION("""COMPUTED_VALUE"""),372.08)</f>
        <v>372.08</v>
      </c>
      <c r="J211" s="2">
        <f>IFERROR(__xludf.DUMMYFUNCTION("""COMPUTED_VALUE"""),45595.66666666667)</f>
        <v>45595.66667</v>
      </c>
      <c r="K211" s="1">
        <f>IFERROR(__xludf.DUMMYFUNCTION("""COMPUTED_VALUE"""),372.92)</f>
        <v>372.92</v>
      </c>
      <c r="M211" s="2">
        <f>IFERROR(__xludf.DUMMYFUNCTION("""COMPUTED_VALUE"""),45595.66666666667)</f>
        <v>45595.66667</v>
      </c>
      <c r="N211" s="1">
        <f>IFERROR(__xludf.DUMMYFUNCTION("""COMPUTED_VALUE"""),1.8371141E7)</f>
        <v>18371141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IFERROR(__xludf.DUMMYFUNCTION("""COMPUTED_VALUE"""),363.3)</f>
        <v>363.3</v>
      </c>
      <c r="D212" s="2">
        <f>IFERROR(__xludf.DUMMYFUNCTION("""COMPUTED_VALUE"""),45596.66666666667)</f>
        <v>45596.66667</v>
      </c>
      <c r="E212" s="1">
        <f>IFERROR(__xludf.DUMMYFUNCTION("""COMPUTED_VALUE"""),367.99)</f>
        <v>367.99</v>
      </c>
      <c r="G212" s="2">
        <f>IFERROR(__xludf.DUMMYFUNCTION("""COMPUTED_VALUE"""),45596.66666666667)</f>
        <v>45596.66667</v>
      </c>
      <c r="H212" s="1">
        <f>IFERROR(__xludf.DUMMYFUNCTION("""COMPUTED_VALUE"""),347.09)</f>
        <v>347.09</v>
      </c>
      <c r="J212" s="2">
        <f>IFERROR(__xludf.DUMMYFUNCTION("""COMPUTED_VALUE"""),45596.66666666667)</f>
        <v>45596.66667</v>
      </c>
      <c r="K212" s="1">
        <f>IFERROR(__xludf.DUMMYFUNCTION("""COMPUTED_VALUE"""),350.58)</f>
        <v>350.58</v>
      </c>
      <c r="M212" s="2">
        <f>IFERROR(__xludf.DUMMYFUNCTION("""COMPUTED_VALUE"""),45596.66666666667)</f>
        <v>45596.66667</v>
      </c>
      <c r="N212" s="1">
        <f>IFERROR(__xludf.DUMMYFUNCTION("""COMPUTED_VALUE"""),4.4502421E7)</f>
        <v>44502421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IFERROR(__xludf.DUMMYFUNCTION("""COMPUTED_VALUE"""),352.27)</f>
        <v>352.27</v>
      </c>
      <c r="D213" s="2">
        <f>IFERROR(__xludf.DUMMYFUNCTION("""COMPUTED_VALUE"""),45597.66666666667)</f>
        <v>45597.66667</v>
      </c>
      <c r="E213" s="1">
        <f>IFERROR(__xludf.DUMMYFUNCTION("""COMPUTED_VALUE"""),357.59)</f>
        <v>357.59</v>
      </c>
      <c r="G213" s="2">
        <f>IFERROR(__xludf.DUMMYFUNCTION("""COMPUTED_VALUE"""),45597.66666666667)</f>
        <v>45597.66667</v>
      </c>
      <c r="H213" s="1">
        <f>IFERROR(__xludf.DUMMYFUNCTION("""COMPUTED_VALUE"""),350.32)</f>
        <v>350.32</v>
      </c>
      <c r="J213" s="2">
        <f>IFERROR(__xludf.DUMMYFUNCTION("""COMPUTED_VALUE"""),45597.66666666667)</f>
        <v>45597.66667</v>
      </c>
      <c r="K213" s="1">
        <f>IFERROR(__xludf.DUMMYFUNCTION("""COMPUTED_VALUE"""),351.47)</f>
        <v>351.47</v>
      </c>
      <c r="M213" s="2">
        <f>IFERROR(__xludf.DUMMYFUNCTION("""COMPUTED_VALUE"""),45597.66666666667)</f>
        <v>45597.66667</v>
      </c>
      <c r="N213" s="1">
        <f>IFERROR(__xludf.DUMMYFUNCTION("""COMPUTED_VALUE"""),2.9812823E7)</f>
        <v>29812823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IFERROR(__xludf.DUMMYFUNCTION("""COMPUTED_VALUE"""),352.39)</f>
        <v>352.39</v>
      </c>
      <c r="D214" s="2">
        <f>IFERROR(__xludf.DUMMYFUNCTION("""COMPUTED_VALUE"""),45600.66666666667)</f>
        <v>45600.66667</v>
      </c>
      <c r="E214" s="1">
        <f>IFERROR(__xludf.DUMMYFUNCTION("""COMPUTED_VALUE"""),358.15)</f>
        <v>358.15</v>
      </c>
      <c r="G214" s="2">
        <f>IFERROR(__xludf.DUMMYFUNCTION("""COMPUTED_VALUE"""),45600.66666666667)</f>
        <v>45600.66667</v>
      </c>
      <c r="H214" s="1">
        <f>IFERROR(__xludf.DUMMYFUNCTION("""COMPUTED_VALUE"""),351.34)</f>
        <v>351.34</v>
      </c>
      <c r="J214" s="2">
        <f>IFERROR(__xludf.DUMMYFUNCTION("""COMPUTED_VALUE"""),45600.66666666667)</f>
        <v>45600.66667</v>
      </c>
      <c r="K214" s="1">
        <f>IFERROR(__xludf.DUMMYFUNCTION("""COMPUTED_VALUE"""),351.38)</f>
        <v>351.38</v>
      </c>
      <c r="M214" s="2">
        <f>IFERROR(__xludf.DUMMYFUNCTION("""COMPUTED_VALUE"""),45600.66666666667)</f>
        <v>45600.66667</v>
      </c>
      <c r="N214" s="1">
        <f>IFERROR(__xludf.DUMMYFUNCTION("""COMPUTED_VALUE"""),1.8625303E7)</f>
        <v>18625303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IFERROR(__xludf.DUMMYFUNCTION("""COMPUTED_VALUE"""),349.83)</f>
        <v>349.83</v>
      </c>
      <c r="D215" s="2">
        <f>IFERROR(__xludf.DUMMYFUNCTION("""COMPUTED_VALUE"""),45601.66666666667)</f>
        <v>45601.66667</v>
      </c>
      <c r="E215" s="1">
        <f>IFERROR(__xludf.DUMMYFUNCTION("""COMPUTED_VALUE"""),353.41)</f>
        <v>353.41</v>
      </c>
      <c r="G215" s="2">
        <f>IFERROR(__xludf.DUMMYFUNCTION("""COMPUTED_VALUE"""),45601.66666666667)</f>
        <v>45601.66667</v>
      </c>
      <c r="H215" s="1">
        <f>IFERROR(__xludf.DUMMYFUNCTION("""COMPUTED_VALUE"""),347.83)</f>
        <v>347.83</v>
      </c>
      <c r="J215" s="2">
        <f>IFERROR(__xludf.DUMMYFUNCTION("""COMPUTED_VALUE"""),45601.66666666667)</f>
        <v>45601.66667</v>
      </c>
      <c r="K215" s="1">
        <f>IFERROR(__xludf.DUMMYFUNCTION("""COMPUTED_VALUE"""),353.13)</f>
        <v>353.13</v>
      </c>
      <c r="M215" s="2">
        <f>IFERROR(__xludf.DUMMYFUNCTION("""COMPUTED_VALUE"""),45601.66666666667)</f>
        <v>45601.66667</v>
      </c>
      <c r="N215" s="1">
        <f>IFERROR(__xludf.DUMMYFUNCTION("""COMPUTED_VALUE"""),1.6615675E7)</f>
        <v>16615675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IFERROR(__xludf.DUMMYFUNCTION("""COMPUTED_VALUE"""),360.73)</f>
        <v>360.73</v>
      </c>
      <c r="D216" s="2">
        <f>IFERROR(__xludf.DUMMYFUNCTION("""COMPUTED_VALUE"""),45602.66666666667)</f>
        <v>45602.66667</v>
      </c>
      <c r="E216" s="1">
        <f>IFERROR(__xludf.DUMMYFUNCTION("""COMPUTED_VALUE"""),360.73)</f>
        <v>360.73</v>
      </c>
      <c r="G216" s="2">
        <f>IFERROR(__xludf.DUMMYFUNCTION("""COMPUTED_VALUE"""),45602.66666666667)</f>
        <v>45602.66667</v>
      </c>
      <c r="H216" s="1">
        <f>IFERROR(__xludf.DUMMYFUNCTION("""COMPUTED_VALUE"""),351.88)</f>
        <v>351.88</v>
      </c>
      <c r="J216" s="2">
        <f>IFERROR(__xludf.DUMMYFUNCTION("""COMPUTED_VALUE"""),45602.66666666667)</f>
        <v>45602.66667</v>
      </c>
      <c r="K216" s="1">
        <f>IFERROR(__xludf.DUMMYFUNCTION("""COMPUTED_VALUE"""),357.4)</f>
        <v>357.4</v>
      </c>
      <c r="M216" s="2">
        <f>IFERROR(__xludf.DUMMYFUNCTION("""COMPUTED_VALUE"""),45602.66666666667)</f>
        <v>45602.66667</v>
      </c>
      <c r="N216" s="1">
        <f>IFERROR(__xludf.DUMMYFUNCTION("""COMPUTED_VALUE"""),2.5656498E7)</f>
        <v>25656498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IFERROR(__xludf.DUMMYFUNCTION("""COMPUTED_VALUE"""),360.63)</f>
        <v>360.63</v>
      </c>
      <c r="D217" s="2">
        <f>IFERROR(__xludf.DUMMYFUNCTION("""COMPUTED_VALUE"""),45603.66666666667)</f>
        <v>45603.66667</v>
      </c>
      <c r="E217" s="1">
        <f>IFERROR(__xludf.DUMMYFUNCTION("""COMPUTED_VALUE"""),366.35)</f>
        <v>366.35</v>
      </c>
      <c r="G217" s="2">
        <f>IFERROR(__xludf.DUMMYFUNCTION("""COMPUTED_VALUE"""),45603.66666666667)</f>
        <v>45603.66667</v>
      </c>
      <c r="H217" s="1">
        <f>IFERROR(__xludf.DUMMYFUNCTION("""COMPUTED_VALUE"""),359.59)</f>
        <v>359.59</v>
      </c>
      <c r="J217" s="2">
        <f>IFERROR(__xludf.DUMMYFUNCTION("""COMPUTED_VALUE"""),45603.66666666667)</f>
        <v>45603.66667</v>
      </c>
      <c r="K217" s="1">
        <f>IFERROR(__xludf.DUMMYFUNCTION("""COMPUTED_VALUE"""),362.92)</f>
        <v>362.92</v>
      </c>
      <c r="M217" s="2">
        <f>IFERROR(__xludf.DUMMYFUNCTION("""COMPUTED_VALUE"""),45603.66666666667)</f>
        <v>45603.66667</v>
      </c>
      <c r="N217" s="1">
        <f>IFERROR(__xludf.DUMMYFUNCTION("""COMPUTED_VALUE"""),2.4453745E7)</f>
        <v>24453745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IFERROR(__xludf.DUMMYFUNCTION("""COMPUTED_VALUE"""),360.25)</f>
        <v>360.25</v>
      </c>
      <c r="D218" s="2">
        <f>IFERROR(__xludf.DUMMYFUNCTION("""COMPUTED_VALUE"""),45604.66666666667)</f>
        <v>45604.66667</v>
      </c>
      <c r="E218" s="1">
        <f>IFERROR(__xludf.DUMMYFUNCTION("""COMPUTED_VALUE"""),363.34)</f>
        <v>363.34</v>
      </c>
      <c r="G218" s="2">
        <f>IFERROR(__xludf.DUMMYFUNCTION("""COMPUTED_VALUE"""),45604.66666666667)</f>
        <v>45604.66667</v>
      </c>
      <c r="H218" s="1">
        <f>IFERROR(__xludf.DUMMYFUNCTION("""COMPUTED_VALUE"""),358.81)</f>
        <v>358.81</v>
      </c>
      <c r="J218" s="2">
        <f>IFERROR(__xludf.DUMMYFUNCTION("""COMPUTED_VALUE"""),45604.66666666667)</f>
        <v>45604.66667</v>
      </c>
      <c r="K218" s="1">
        <f>IFERROR(__xludf.DUMMYFUNCTION("""COMPUTED_VALUE"""),360.66)</f>
        <v>360.66</v>
      </c>
      <c r="M218" s="2">
        <f>IFERROR(__xludf.DUMMYFUNCTION("""COMPUTED_VALUE"""),45604.66666666667)</f>
        <v>45604.66667</v>
      </c>
      <c r="N218" s="1">
        <f>IFERROR(__xludf.DUMMYFUNCTION("""COMPUTED_VALUE"""),1.6815599E7)</f>
        <v>16815599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IFERROR(__xludf.DUMMYFUNCTION("""COMPUTED_VALUE"""),363.35)</f>
        <v>363.35</v>
      </c>
      <c r="D219" s="2">
        <f>IFERROR(__xludf.DUMMYFUNCTION("""COMPUTED_VALUE"""),45607.66666666667)</f>
        <v>45607.66667</v>
      </c>
      <c r="E219" s="1">
        <f>IFERROR(__xludf.DUMMYFUNCTION("""COMPUTED_VALUE"""),366.28)</f>
        <v>366.28</v>
      </c>
      <c r="G219" s="2">
        <f>IFERROR(__xludf.DUMMYFUNCTION("""COMPUTED_VALUE"""),45607.66666666667)</f>
        <v>45607.66667</v>
      </c>
      <c r="H219" s="1">
        <f>IFERROR(__xludf.DUMMYFUNCTION("""COMPUTED_VALUE"""),361.45)</f>
        <v>361.45</v>
      </c>
      <c r="J219" s="2">
        <f>IFERROR(__xludf.DUMMYFUNCTION("""COMPUTED_VALUE"""),45607.66666666667)</f>
        <v>45607.66667</v>
      </c>
      <c r="K219" s="1">
        <f>IFERROR(__xludf.DUMMYFUNCTION("""COMPUTED_VALUE"""),362.48)</f>
        <v>362.48</v>
      </c>
      <c r="M219" s="2">
        <f>IFERROR(__xludf.DUMMYFUNCTION("""COMPUTED_VALUE"""),45607.66666666667)</f>
        <v>45607.66667</v>
      </c>
      <c r="N219" s="1">
        <f>IFERROR(__xludf.DUMMYFUNCTION("""COMPUTED_VALUE"""),1.52477E7)</f>
        <v>15247700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IFERROR(__xludf.DUMMYFUNCTION("""COMPUTED_VALUE"""),361.97)</f>
        <v>361.97</v>
      </c>
      <c r="D220" s="2">
        <f>IFERROR(__xludf.DUMMYFUNCTION("""COMPUTED_VALUE"""),45608.66666666667)</f>
        <v>45608.66667</v>
      </c>
      <c r="E220" s="1">
        <f>IFERROR(__xludf.DUMMYFUNCTION("""COMPUTED_VALUE"""),365.79)</f>
        <v>365.79</v>
      </c>
      <c r="G220" s="2">
        <f>IFERROR(__xludf.DUMMYFUNCTION("""COMPUTED_VALUE"""),45608.66666666667)</f>
        <v>45608.66667</v>
      </c>
      <c r="H220" s="1">
        <f>IFERROR(__xludf.DUMMYFUNCTION("""COMPUTED_VALUE"""),360.18)</f>
        <v>360.18</v>
      </c>
      <c r="J220" s="2">
        <f>IFERROR(__xludf.DUMMYFUNCTION("""COMPUTED_VALUE"""),45608.66666666667)</f>
        <v>45608.66667</v>
      </c>
      <c r="K220" s="1">
        <f>IFERROR(__xludf.DUMMYFUNCTION("""COMPUTED_VALUE"""),364.51)</f>
        <v>364.51</v>
      </c>
      <c r="M220" s="2">
        <f>IFERROR(__xludf.DUMMYFUNCTION("""COMPUTED_VALUE"""),45608.66666666667)</f>
        <v>45608.66667</v>
      </c>
      <c r="N220" s="1">
        <f>IFERROR(__xludf.DUMMYFUNCTION("""COMPUTED_VALUE"""),1.928794E7)</f>
        <v>19287940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IFERROR(__xludf.DUMMYFUNCTION("""COMPUTED_VALUE"""),364.75)</f>
        <v>364.75</v>
      </c>
      <c r="D221" s="2">
        <f>IFERROR(__xludf.DUMMYFUNCTION("""COMPUTED_VALUE"""),45609.66666666667)</f>
        <v>45609.66667</v>
      </c>
      <c r="E221" s="1">
        <f>IFERROR(__xludf.DUMMYFUNCTION("""COMPUTED_VALUE"""),369.11)</f>
        <v>369.11</v>
      </c>
      <c r="G221" s="2">
        <f>IFERROR(__xludf.DUMMYFUNCTION("""COMPUTED_VALUE"""),45609.66666666667)</f>
        <v>45609.66667</v>
      </c>
      <c r="H221" s="1">
        <f>IFERROR(__xludf.DUMMYFUNCTION("""COMPUTED_VALUE"""),363.62)</f>
        <v>363.62</v>
      </c>
      <c r="J221" s="2">
        <f>IFERROR(__xludf.DUMMYFUNCTION("""COMPUTED_VALUE"""),45609.66666666667)</f>
        <v>45609.66667</v>
      </c>
      <c r="K221" s="1">
        <f>IFERROR(__xludf.DUMMYFUNCTION("""COMPUTED_VALUE"""),365.69)</f>
        <v>365.69</v>
      </c>
      <c r="M221" s="2">
        <f>IFERROR(__xludf.DUMMYFUNCTION("""COMPUTED_VALUE"""),45609.66666666667)</f>
        <v>45609.66667</v>
      </c>
      <c r="N221" s="1">
        <f>IFERROR(__xludf.DUMMYFUNCTION("""COMPUTED_VALUE"""),1.4951442E7)</f>
        <v>14951442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IFERROR(__xludf.DUMMYFUNCTION("""COMPUTED_VALUE"""),366.91)</f>
        <v>366.91</v>
      </c>
      <c r="D222" s="2">
        <f>IFERROR(__xludf.DUMMYFUNCTION("""COMPUTED_VALUE"""),45610.66666666667)</f>
        <v>45610.66667</v>
      </c>
      <c r="E222" s="1">
        <f>IFERROR(__xludf.DUMMYFUNCTION("""COMPUTED_VALUE"""),368.53)</f>
        <v>368.53</v>
      </c>
      <c r="G222" s="2">
        <f>IFERROR(__xludf.DUMMYFUNCTION("""COMPUTED_VALUE"""),45610.66666666667)</f>
        <v>45610.66667</v>
      </c>
      <c r="H222" s="1">
        <f>IFERROR(__xludf.DUMMYFUNCTION("""COMPUTED_VALUE"""),358.39)</f>
        <v>358.39</v>
      </c>
      <c r="J222" s="2">
        <f>IFERROR(__xludf.DUMMYFUNCTION("""COMPUTED_VALUE"""),45610.66666666667)</f>
        <v>45610.66667</v>
      </c>
      <c r="K222" s="1">
        <f>IFERROR(__xludf.DUMMYFUNCTION("""COMPUTED_VALUE"""),358.49)</f>
        <v>358.49</v>
      </c>
      <c r="M222" s="2">
        <f>IFERROR(__xludf.DUMMYFUNCTION("""COMPUTED_VALUE"""),45610.66666666667)</f>
        <v>45610.66667</v>
      </c>
      <c r="N222" s="1">
        <f>IFERROR(__xludf.DUMMYFUNCTION("""COMPUTED_VALUE"""),1.9351372E7)</f>
        <v>19351372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IFERROR(__xludf.DUMMYFUNCTION("""COMPUTED_VALUE"""),358.68)</f>
        <v>358.68</v>
      </c>
      <c r="D223" s="2">
        <f>IFERROR(__xludf.DUMMYFUNCTION("""COMPUTED_VALUE"""),45611.66666666667)</f>
        <v>45611.66667</v>
      </c>
      <c r="E223" s="1">
        <f>IFERROR(__xludf.DUMMYFUNCTION("""COMPUTED_VALUE"""),360.33)</f>
        <v>360.33</v>
      </c>
      <c r="G223" s="2">
        <f>IFERROR(__xludf.DUMMYFUNCTION("""COMPUTED_VALUE"""),45611.66666666667)</f>
        <v>45611.66667</v>
      </c>
      <c r="H223" s="1">
        <f>IFERROR(__xludf.DUMMYFUNCTION("""COMPUTED_VALUE"""),353.49)</f>
        <v>353.49</v>
      </c>
      <c r="J223" s="2">
        <f>IFERROR(__xludf.DUMMYFUNCTION("""COMPUTED_VALUE"""),45611.66666666667)</f>
        <v>45611.66667</v>
      </c>
      <c r="K223" s="1">
        <f>IFERROR(__xludf.DUMMYFUNCTION("""COMPUTED_VALUE"""),354.89)</f>
        <v>354.89</v>
      </c>
      <c r="M223" s="2">
        <f>IFERROR(__xludf.DUMMYFUNCTION("""COMPUTED_VALUE"""),45611.66666666667)</f>
        <v>45611.66667</v>
      </c>
      <c r="N223" s="1">
        <f>IFERROR(__xludf.DUMMYFUNCTION("""COMPUTED_VALUE"""),1.9197994E7)</f>
        <v>19197994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IFERROR(__xludf.DUMMYFUNCTION("""COMPUTED_VALUE"""),356.83)</f>
        <v>356.83</v>
      </c>
      <c r="D224" s="2">
        <f>IFERROR(__xludf.DUMMYFUNCTION("""COMPUTED_VALUE"""),45614.66666666667)</f>
        <v>45614.66667</v>
      </c>
      <c r="E224" s="1">
        <f>IFERROR(__xludf.DUMMYFUNCTION("""COMPUTED_VALUE"""),359.22)</f>
        <v>359.22</v>
      </c>
      <c r="G224" s="2">
        <f>IFERROR(__xludf.DUMMYFUNCTION("""COMPUTED_VALUE"""),45614.66666666667)</f>
        <v>45614.66667</v>
      </c>
      <c r="H224" s="1">
        <f>IFERROR(__xludf.DUMMYFUNCTION("""COMPUTED_VALUE"""),354.88)</f>
        <v>354.88</v>
      </c>
      <c r="J224" s="2">
        <f>IFERROR(__xludf.DUMMYFUNCTION("""COMPUTED_VALUE"""),45614.66666666667)</f>
        <v>45614.66667</v>
      </c>
      <c r="K224" s="1">
        <f>IFERROR(__xludf.DUMMYFUNCTION("""COMPUTED_VALUE"""),356.01)</f>
        <v>356.01</v>
      </c>
      <c r="M224" s="2">
        <f>IFERROR(__xludf.DUMMYFUNCTION("""COMPUTED_VALUE"""),45614.66666666667)</f>
        <v>45614.66667</v>
      </c>
      <c r="N224" s="1">
        <f>IFERROR(__xludf.DUMMYFUNCTION("""COMPUTED_VALUE"""),1.9285096E7)</f>
        <v>19285096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IFERROR(__xludf.DUMMYFUNCTION("""COMPUTED_VALUE"""),350.84)</f>
        <v>350.84</v>
      </c>
      <c r="D225" s="2">
        <f>IFERROR(__xludf.DUMMYFUNCTION("""COMPUTED_VALUE"""),45615.66666666667)</f>
        <v>45615.66667</v>
      </c>
      <c r="E225" s="1">
        <f>IFERROR(__xludf.DUMMYFUNCTION("""COMPUTED_VALUE"""),352.74)</f>
        <v>352.74</v>
      </c>
      <c r="G225" s="2">
        <f>IFERROR(__xludf.DUMMYFUNCTION("""COMPUTED_VALUE"""),45615.66666666667)</f>
        <v>45615.66667</v>
      </c>
      <c r="H225" s="1">
        <f>IFERROR(__xludf.DUMMYFUNCTION("""COMPUTED_VALUE"""),348.18)</f>
        <v>348.18</v>
      </c>
      <c r="J225" s="2">
        <f>IFERROR(__xludf.DUMMYFUNCTION("""COMPUTED_VALUE"""),45615.66666666667)</f>
        <v>45615.66667</v>
      </c>
      <c r="K225" s="1">
        <f>IFERROR(__xludf.DUMMYFUNCTION("""COMPUTED_VALUE"""),348.33)</f>
        <v>348.33</v>
      </c>
      <c r="M225" s="2">
        <f>IFERROR(__xludf.DUMMYFUNCTION("""COMPUTED_VALUE"""),45615.66666666667)</f>
        <v>45615.66667</v>
      </c>
      <c r="N225" s="1">
        <f>IFERROR(__xludf.DUMMYFUNCTION("""COMPUTED_VALUE"""),1.6775462E7)</f>
        <v>16775462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IFERROR(__xludf.DUMMYFUNCTION("""COMPUTED_VALUE"""),348.11)</f>
        <v>348.11</v>
      </c>
      <c r="D226" s="2">
        <f>IFERROR(__xludf.DUMMYFUNCTION("""COMPUTED_VALUE"""),45616.66666666667)</f>
        <v>45616.66667</v>
      </c>
      <c r="E226" s="1">
        <f>IFERROR(__xludf.DUMMYFUNCTION("""COMPUTED_VALUE"""),350.62)</f>
        <v>350.62</v>
      </c>
      <c r="G226" s="2">
        <f>IFERROR(__xludf.DUMMYFUNCTION("""COMPUTED_VALUE"""),45616.66666666667)</f>
        <v>45616.66667</v>
      </c>
      <c r="H226" s="1">
        <f>IFERROR(__xludf.DUMMYFUNCTION("""COMPUTED_VALUE"""),347.36)</f>
        <v>347.36</v>
      </c>
      <c r="J226" s="2">
        <f>IFERROR(__xludf.DUMMYFUNCTION("""COMPUTED_VALUE"""),45616.66666666667)</f>
        <v>45616.66667</v>
      </c>
      <c r="K226" s="1">
        <f>IFERROR(__xludf.DUMMYFUNCTION("""COMPUTED_VALUE"""),350.16)</f>
        <v>350.16</v>
      </c>
      <c r="M226" s="2">
        <f>IFERROR(__xludf.DUMMYFUNCTION("""COMPUTED_VALUE"""),45616.66666666667)</f>
        <v>45616.66667</v>
      </c>
      <c r="N226" s="1">
        <f>IFERROR(__xludf.DUMMYFUNCTION("""COMPUTED_VALUE"""),1.279009E7)</f>
        <v>12790090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IFERROR(__xludf.DUMMYFUNCTION("""COMPUTED_VALUE"""),350.68)</f>
        <v>350.68</v>
      </c>
      <c r="D227" s="2">
        <f>IFERROR(__xludf.DUMMYFUNCTION("""COMPUTED_VALUE"""),45617.66666666667)</f>
        <v>45617.66667</v>
      </c>
      <c r="E227" s="1">
        <f>IFERROR(__xludf.DUMMYFUNCTION("""COMPUTED_VALUE"""),355.96)</f>
        <v>355.96</v>
      </c>
      <c r="G227" s="2">
        <f>IFERROR(__xludf.DUMMYFUNCTION("""COMPUTED_VALUE"""),45617.66666666667)</f>
        <v>45617.66667</v>
      </c>
      <c r="H227" s="1">
        <f>IFERROR(__xludf.DUMMYFUNCTION("""COMPUTED_VALUE"""),348.15)</f>
        <v>348.15</v>
      </c>
      <c r="J227" s="2">
        <f>IFERROR(__xludf.DUMMYFUNCTION("""COMPUTED_VALUE"""),45617.66666666667)</f>
        <v>45617.66667</v>
      </c>
      <c r="K227" s="1">
        <f>IFERROR(__xludf.DUMMYFUNCTION("""COMPUTED_VALUE"""),355.8)</f>
        <v>355.8</v>
      </c>
      <c r="M227" s="2">
        <f>IFERROR(__xludf.DUMMYFUNCTION("""COMPUTED_VALUE"""),45617.66666666667)</f>
        <v>45617.66667</v>
      </c>
      <c r="N227" s="1">
        <f>IFERROR(__xludf.DUMMYFUNCTION("""COMPUTED_VALUE"""),1.1990303E7)</f>
        <v>11990303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IFERROR(__xludf.DUMMYFUNCTION("""COMPUTED_VALUE"""),355.7)</f>
        <v>355.7</v>
      </c>
      <c r="D228" s="2">
        <f>IFERROR(__xludf.DUMMYFUNCTION("""COMPUTED_VALUE"""),45618.66666666667)</f>
        <v>45618.66667</v>
      </c>
      <c r="E228" s="1">
        <f>IFERROR(__xludf.DUMMYFUNCTION("""COMPUTED_VALUE"""),363.01)</f>
        <v>363.01</v>
      </c>
      <c r="G228" s="2">
        <f>IFERROR(__xludf.DUMMYFUNCTION("""COMPUTED_VALUE"""),45618.66666666667)</f>
        <v>45618.66667</v>
      </c>
      <c r="H228" s="1">
        <f>IFERROR(__xludf.DUMMYFUNCTION("""COMPUTED_VALUE"""),355.7)</f>
        <v>355.7</v>
      </c>
      <c r="J228" s="2">
        <f>IFERROR(__xludf.DUMMYFUNCTION("""COMPUTED_VALUE"""),45618.66666666667)</f>
        <v>45618.66667</v>
      </c>
      <c r="K228" s="1">
        <f>IFERROR(__xludf.DUMMYFUNCTION("""COMPUTED_VALUE"""),361.71)</f>
        <v>361.71</v>
      </c>
      <c r="M228" s="2">
        <f>IFERROR(__xludf.DUMMYFUNCTION("""COMPUTED_VALUE"""),45618.66666666667)</f>
        <v>45618.66667</v>
      </c>
      <c r="N228" s="1">
        <f>IFERROR(__xludf.DUMMYFUNCTION("""COMPUTED_VALUE"""),1.4518573E7)</f>
        <v>14518573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IFERROR(__xludf.DUMMYFUNCTION("""COMPUTED_VALUE"""),364.26)</f>
        <v>364.26</v>
      </c>
      <c r="D229" s="2">
        <f>IFERROR(__xludf.DUMMYFUNCTION("""COMPUTED_VALUE"""),45621.66666666667)</f>
        <v>45621.66667</v>
      </c>
      <c r="E229" s="1">
        <f>IFERROR(__xludf.DUMMYFUNCTION("""COMPUTED_VALUE"""),378.35)</f>
        <v>378.35</v>
      </c>
      <c r="G229" s="2">
        <f>IFERROR(__xludf.DUMMYFUNCTION("""COMPUTED_VALUE"""),45621.66666666667)</f>
        <v>45621.66667</v>
      </c>
      <c r="H229" s="1">
        <f>IFERROR(__xludf.DUMMYFUNCTION("""COMPUTED_VALUE"""),364.26)</f>
        <v>364.26</v>
      </c>
      <c r="J229" s="2">
        <f>IFERROR(__xludf.DUMMYFUNCTION("""COMPUTED_VALUE"""),45621.66666666667)</f>
        <v>45621.66667</v>
      </c>
      <c r="K229" s="1">
        <f>IFERROR(__xludf.DUMMYFUNCTION("""COMPUTED_VALUE"""),374.74)</f>
        <v>374.74</v>
      </c>
      <c r="M229" s="2">
        <f>IFERROR(__xludf.DUMMYFUNCTION("""COMPUTED_VALUE"""),45621.66666666667)</f>
        <v>45621.66667</v>
      </c>
      <c r="N229" s="1">
        <f>IFERROR(__xludf.DUMMYFUNCTION("""COMPUTED_VALUE"""),2.1698025E7)</f>
        <v>21698025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IFERROR(__xludf.DUMMYFUNCTION("""COMPUTED_VALUE"""),369.18)</f>
        <v>369.18</v>
      </c>
      <c r="D230" s="2">
        <f>IFERROR(__xludf.DUMMYFUNCTION("""COMPUTED_VALUE"""),45622.66666666667)</f>
        <v>45622.66667</v>
      </c>
      <c r="E230" s="1">
        <f>IFERROR(__xludf.DUMMYFUNCTION("""COMPUTED_VALUE"""),369.73)</f>
        <v>369.73</v>
      </c>
      <c r="G230" s="2">
        <f>IFERROR(__xludf.DUMMYFUNCTION("""COMPUTED_VALUE"""),45622.66666666667)</f>
        <v>45622.66667</v>
      </c>
      <c r="H230" s="1">
        <f>IFERROR(__xludf.DUMMYFUNCTION("""COMPUTED_VALUE"""),364.51)</f>
        <v>364.51</v>
      </c>
      <c r="J230" s="2">
        <f>IFERROR(__xludf.DUMMYFUNCTION("""COMPUTED_VALUE"""),45622.66666666667)</f>
        <v>45622.66667</v>
      </c>
      <c r="K230" s="1">
        <f>IFERROR(__xludf.DUMMYFUNCTION("""COMPUTED_VALUE"""),366.18)</f>
        <v>366.18</v>
      </c>
      <c r="M230" s="2">
        <f>IFERROR(__xludf.DUMMYFUNCTION("""COMPUTED_VALUE"""),45622.66666666667)</f>
        <v>45622.66667</v>
      </c>
      <c r="N230" s="1">
        <f>IFERROR(__xludf.DUMMYFUNCTION("""COMPUTED_VALUE"""),1.5258638E7)</f>
        <v>15258638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IFERROR(__xludf.DUMMYFUNCTION("""COMPUTED_VALUE"""),367.4)</f>
        <v>367.4</v>
      </c>
      <c r="D231" s="2">
        <f>IFERROR(__xludf.DUMMYFUNCTION("""COMPUTED_VALUE"""),45623.66666666667)</f>
        <v>45623.66667</v>
      </c>
      <c r="E231" s="1">
        <f>IFERROR(__xludf.DUMMYFUNCTION("""COMPUTED_VALUE"""),371.94)</f>
        <v>371.94</v>
      </c>
      <c r="G231" s="2">
        <f>IFERROR(__xludf.DUMMYFUNCTION("""COMPUTED_VALUE"""),45623.66666666667)</f>
        <v>45623.66667</v>
      </c>
      <c r="H231" s="1">
        <f>IFERROR(__xludf.DUMMYFUNCTION("""COMPUTED_VALUE"""),364.27)</f>
        <v>364.27</v>
      </c>
      <c r="J231" s="2">
        <f>IFERROR(__xludf.DUMMYFUNCTION("""COMPUTED_VALUE"""),45623.66666666667)</f>
        <v>45623.66667</v>
      </c>
      <c r="K231" s="1">
        <f>IFERROR(__xludf.DUMMYFUNCTION("""COMPUTED_VALUE"""),365.35)</f>
        <v>365.35</v>
      </c>
      <c r="M231" s="2">
        <f>IFERROR(__xludf.DUMMYFUNCTION("""COMPUTED_VALUE"""),45623.66666666667)</f>
        <v>45623.66667</v>
      </c>
      <c r="N231" s="1">
        <f>IFERROR(__xludf.DUMMYFUNCTION("""COMPUTED_VALUE"""),9748460.0)</f>
        <v>9748460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IFERROR(__xludf.DUMMYFUNCTION("""COMPUTED_VALUE"""),365.75)</f>
        <v>365.75</v>
      </c>
      <c r="D232" s="2">
        <f>IFERROR(__xludf.DUMMYFUNCTION("""COMPUTED_VALUE"""),45625.54166666667)</f>
        <v>45625.54167</v>
      </c>
      <c r="E232" s="1">
        <f>IFERROR(__xludf.DUMMYFUNCTION("""COMPUTED_VALUE"""),366.91)</f>
        <v>366.91</v>
      </c>
      <c r="G232" s="2">
        <f>IFERROR(__xludf.DUMMYFUNCTION("""COMPUTED_VALUE"""),45625.54166666667)</f>
        <v>45625.54167</v>
      </c>
      <c r="H232" s="1">
        <f>IFERROR(__xludf.DUMMYFUNCTION("""COMPUTED_VALUE"""),363.09)</f>
        <v>363.09</v>
      </c>
      <c r="J232" s="2">
        <f>IFERROR(__xludf.DUMMYFUNCTION("""COMPUTED_VALUE"""),45625.54166666667)</f>
        <v>45625.54167</v>
      </c>
      <c r="K232" s="1">
        <f>IFERROR(__xludf.DUMMYFUNCTION("""COMPUTED_VALUE"""),365.73)</f>
        <v>365.73</v>
      </c>
      <c r="M232" s="2">
        <f>IFERROR(__xludf.DUMMYFUNCTION("""COMPUTED_VALUE"""),45625.54166666667)</f>
        <v>45625.54167</v>
      </c>
      <c r="N232" s="1">
        <f>IFERROR(__xludf.DUMMYFUNCTION("""COMPUTED_VALUE"""),6642078.0)</f>
        <v>6642078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IFERROR(__xludf.DUMMYFUNCTION("""COMPUTED_VALUE"""),366.04)</f>
        <v>366.04</v>
      </c>
      <c r="D233" s="2">
        <f>IFERROR(__xludf.DUMMYFUNCTION("""COMPUTED_VALUE"""),45628.66666666667)</f>
        <v>45628.66667</v>
      </c>
      <c r="E233" s="1">
        <f>IFERROR(__xludf.DUMMYFUNCTION("""COMPUTED_VALUE"""),369.98)</f>
        <v>369.98</v>
      </c>
      <c r="G233" s="2">
        <f>IFERROR(__xludf.DUMMYFUNCTION("""COMPUTED_VALUE"""),45628.66666666667)</f>
        <v>45628.66667</v>
      </c>
      <c r="H233" s="1">
        <f>IFERROR(__xludf.DUMMYFUNCTION("""COMPUTED_VALUE"""),363.87)</f>
        <v>363.87</v>
      </c>
      <c r="J233" s="2">
        <f>IFERROR(__xludf.DUMMYFUNCTION("""COMPUTED_VALUE"""),45628.66666666667)</f>
        <v>45628.66667</v>
      </c>
      <c r="K233" s="1">
        <f>IFERROR(__xludf.DUMMYFUNCTION("""COMPUTED_VALUE"""),368.07)</f>
        <v>368.07</v>
      </c>
      <c r="M233" s="2">
        <f>IFERROR(__xludf.DUMMYFUNCTION("""COMPUTED_VALUE"""),45628.66666666667)</f>
        <v>45628.66667</v>
      </c>
      <c r="N233" s="1">
        <f>IFERROR(__xludf.DUMMYFUNCTION("""COMPUTED_VALUE"""),1.4495589E7)</f>
        <v>14495589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IFERROR(__xludf.DUMMYFUNCTION("""COMPUTED_VALUE"""),365.52)</f>
        <v>365.52</v>
      </c>
      <c r="D234" s="2">
        <f>IFERROR(__xludf.DUMMYFUNCTION("""COMPUTED_VALUE"""),45629.66666666667)</f>
        <v>45629.66667</v>
      </c>
      <c r="E234" s="1">
        <f>IFERROR(__xludf.DUMMYFUNCTION("""COMPUTED_VALUE"""),366.16)</f>
        <v>366.16</v>
      </c>
      <c r="G234" s="2">
        <f>IFERROR(__xludf.DUMMYFUNCTION("""COMPUTED_VALUE"""),45629.66666666667)</f>
        <v>45629.66667</v>
      </c>
      <c r="H234" s="1">
        <f>IFERROR(__xludf.DUMMYFUNCTION("""COMPUTED_VALUE"""),361.37)</f>
        <v>361.37</v>
      </c>
      <c r="J234" s="2">
        <f>IFERROR(__xludf.DUMMYFUNCTION("""COMPUTED_VALUE"""),45629.66666666667)</f>
        <v>45629.66667</v>
      </c>
      <c r="K234" s="1">
        <f>IFERROR(__xludf.DUMMYFUNCTION("""COMPUTED_VALUE"""),364.58)</f>
        <v>364.58</v>
      </c>
      <c r="M234" s="2">
        <f>IFERROR(__xludf.DUMMYFUNCTION("""COMPUTED_VALUE"""),45629.66666666667)</f>
        <v>45629.66667</v>
      </c>
      <c r="N234" s="1">
        <f>IFERROR(__xludf.DUMMYFUNCTION("""COMPUTED_VALUE"""),1.7260496E7)</f>
        <v>17260496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IFERROR(__xludf.DUMMYFUNCTION("""COMPUTED_VALUE"""),365.11)</f>
        <v>365.11</v>
      </c>
      <c r="D235" s="2">
        <f>IFERROR(__xludf.DUMMYFUNCTION("""COMPUTED_VALUE"""),45630.66666666667)</f>
        <v>45630.66667</v>
      </c>
      <c r="E235" s="1">
        <f>IFERROR(__xludf.DUMMYFUNCTION("""COMPUTED_VALUE"""),368.04)</f>
        <v>368.04</v>
      </c>
      <c r="G235" s="2">
        <f>IFERROR(__xludf.DUMMYFUNCTION("""COMPUTED_VALUE"""),45630.66666666667)</f>
        <v>45630.66667</v>
      </c>
      <c r="H235" s="1">
        <f>IFERROR(__xludf.DUMMYFUNCTION("""COMPUTED_VALUE"""),364.27)</f>
        <v>364.27</v>
      </c>
      <c r="J235" s="2">
        <f>IFERROR(__xludf.DUMMYFUNCTION("""COMPUTED_VALUE"""),45630.66666666667)</f>
        <v>45630.66667</v>
      </c>
      <c r="K235" s="1">
        <f>IFERROR(__xludf.DUMMYFUNCTION("""COMPUTED_VALUE"""),366.28)</f>
        <v>366.28</v>
      </c>
      <c r="M235" s="2">
        <f>IFERROR(__xludf.DUMMYFUNCTION("""COMPUTED_VALUE"""),45630.66666666667)</f>
        <v>45630.66667</v>
      </c>
      <c r="N235" s="1">
        <f>IFERROR(__xludf.DUMMYFUNCTION("""COMPUTED_VALUE"""),1.4832368E7)</f>
        <v>14832368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IFERROR(__xludf.DUMMYFUNCTION("""COMPUTED_VALUE"""),368.11)</f>
        <v>368.11</v>
      </c>
      <c r="D236" s="2">
        <f>IFERROR(__xludf.DUMMYFUNCTION("""COMPUTED_VALUE"""),45631.66666666667)</f>
        <v>45631.66667</v>
      </c>
      <c r="E236" s="1">
        <f>IFERROR(__xludf.DUMMYFUNCTION("""COMPUTED_VALUE"""),371.77)</f>
        <v>371.77</v>
      </c>
      <c r="G236" s="2">
        <f>IFERROR(__xludf.DUMMYFUNCTION("""COMPUTED_VALUE"""),45631.66666666667)</f>
        <v>45631.66667</v>
      </c>
      <c r="H236" s="1">
        <f>IFERROR(__xludf.DUMMYFUNCTION("""COMPUTED_VALUE"""),363.03)</f>
        <v>363.03</v>
      </c>
      <c r="J236" s="2">
        <f>IFERROR(__xludf.DUMMYFUNCTION("""COMPUTED_VALUE"""),45631.66666666667)</f>
        <v>45631.66667</v>
      </c>
      <c r="K236" s="1">
        <f>IFERROR(__xludf.DUMMYFUNCTION("""COMPUTED_VALUE"""),363.79)</f>
        <v>363.79</v>
      </c>
      <c r="M236" s="2">
        <f>IFERROR(__xludf.DUMMYFUNCTION("""COMPUTED_VALUE"""),45631.66666666667)</f>
        <v>45631.66667</v>
      </c>
      <c r="N236" s="1">
        <f>IFERROR(__xludf.DUMMYFUNCTION("""COMPUTED_VALUE"""),1.9035521E7)</f>
        <v>19035521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IFERROR(__xludf.DUMMYFUNCTION("""COMPUTED_VALUE"""),367.39)</f>
        <v>367.39</v>
      </c>
      <c r="D237" s="2">
        <f>IFERROR(__xludf.DUMMYFUNCTION("""COMPUTED_VALUE"""),45632.66666666667)</f>
        <v>45632.66667</v>
      </c>
      <c r="E237" s="1">
        <f>IFERROR(__xludf.DUMMYFUNCTION("""COMPUTED_VALUE"""),368.9)</f>
        <v>368.9</v>
      </c>
      <c r="G237" s="2">
        <f>IFERROR(__xludf.DUMMYFUNCTION("""COMPUTED_VALUE"""),45632.66666666667)</f>
        <v>45632.66667</v>
      </c>
      <c r="H237" s="1">
        <f>IFERROR(__xludf.DUMMYFUNCTION("""COMPUTED_VALUE"""),360.23)</f>
        <v>360.23</v>
      </c>
      <c r="J237" s="2">
        <f>IFERROR(__xludf.DUMMYFUNCTION("""COMPUTED_VALUE"""),45632.66666666667)</f>
        <v>45632.66667</v>
      </c>
      <c r="K237" s="1">
        <f>IFERROR(__xludf.DUMMYFUNCTION("""COMPUTED_VALUE"""),362.27)</f>
        <v>362.27</v>
      </c>
      <c r="M237" s="2">
        <f>IFERROR(__xludf.DUMMYFUNCTION("""COMPUTED_VALUE"""),45632.66666666667)</f>
        <v>45632.66667</v>
      </c>
      <c r="N237" s="1">
        <f>IFERROR(__xludf.DUMMYFUNCTION("""COMPUTED_VALUE"""),1.7494836E7)</f>
        <v>17494836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IFERROR(__xludf.DUMMYFUNCTION("""COMPUTED_VALUE"""),364.82)</f>
        <v>364.82</v>
      </c>
      <c r="D238" s="2">
        <f>IFERROR(__xludf.DUMMYFUNCTION("""COMPUTED_VALUE"""),45635.66666666667)</f>
        <v>45635.66667</v>
      </c>
      <c r="E238" s="1">
        <f>IFERROR(__xludf.DUMMYFUNCTION("""COMPUTED_VALUE"""),376.13)</f>
        <v>376.13</v>
      </c>
      <c r="G238" s="2">
        <f>IFERROR(__xludf.DUMMYFUNCTION("""COMPUTED_VALUE"""),45635.66666666667)</f>
        <v>45635.66667</v>
      </c>
      <c r="H238" s="1">
        <f>IFERROR(__xludf.DUMMYFUNCTION("""COMPUTED_VALUE"""),364.82)</f>
        <v>364.82</v>
      </c>
      <c r="J238" s="2">
        <f>IFERROR(__xludf.DUMMYFUNCTION("""COMPUTED_VALUE"""),45635.66666666667)</f>
        <v>45635.66667</v>
      </c>
      <c r="K238" s="1">
        <f>IFERROR(__xludf.DUMMYFUNCTION("""COMPUTED_VALUE"""),368.84)</f>
        <v>368.84</v>
      </c>
      <c r="M238" s="2">
        <f>IFERROR(__xludf.DUMMYFUNCTION("""COMPUTED_VALUE"""),45635.66666666667)</f>
        <v>45635.66667</v>
      </c>
      <c r="N238" s="1">
        <f>IFERROR(__xludf.DUMMYFUNCTION("""COMPUTED_VALUE"""),2.1514771E7)</f>
        <v>21514771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IFERROR(__xludf.DUMMYFUNCTION("""COMPUTED_VALUE"""),369.19)</f>
        <v>369.19</v>
      </c>
      <c r="D239" s="2">
        <f>IFERROR(__xludf.DUMMYFUNCTION("""COMPUTED_VALUE"""),45636.66666666667)</f>
        <v>45636.66667</v>
      </c>
      <c r="E239" s="1">
        <f>IFERROR(__xludf.DUMMYFUNCTION("""COMPUTED_VALUE"""),372.81)</f>
        <v>372.81</v>
      </c>
      <c r="G239" s="2">
        <f>IFERROR(__xludf.DUMMYFUNCTION("""COMPUTED_VALUE"""),45636.66666666667)</f>
        <v>45636.66667</v>
      </c>
      <c r="H239" s="1">
        <f>IFERROR(__xludf.DUMMYFUNCTION("""COMPUTED_VALUE"""),364.44)</f>
        <v>364.44</v>
      </c>
      <c r="J239" s="2">
        <f>IFERROR(__xludf.DUMMYFUNCTION("""COMPUTED_VALUE"""),45636.66666666667)</f>
        <v>45636.66667</v>
      </c>
      <c r="K239" s="1">
        <f>IFERROR(__xludf.DUMMYFUNCTION("""COMPUTED_VALUE"""),371.37)</f>
        <v>371.37</v>
      </c>
      <c r="M239" s="2">
        <f>IFERROR(__xludf.DUMMYFUNCTION("""COMPUTED_VALUE"""),45636.66666666667)</f>
        <v>45636.66667</v>
      </c>
      <c r="N239" s="1">
        <f>IFERROR(__xludf.DUMMYFUNCTION("""COMPUTED_VALUE"""),1.8669566E7)</f>
        <v>18669566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IFERROR(__xludf.DUMMYFUNCTION("""COMPUTED_VALUE"""),370.38)</f>
        <v>370.38</v>
      </c>
      <c r="D240" s="2">
        <f>IFERROR(__xludf.DUMMYFUNCTION("""COMPUTED_VALUE"""),45637.66666666667)</f>
        <v>45637.66667</v>
      </c>
      <c r="E240" s="1">
        <f>IFERROR(__xludf.DUMMYFUNCTION("""COMPUTED_VALUE"""),370.91)</f>
        <v>370.91</v>
      </c>
      <c r="G240" s="2">
        <f>IFERROR(__xludf.DUMMYFUNCTION("""COMPUTED_VALUE"""),45637.66666666667)</f>
        <v>45637.66667</v>
      </c>
      <c r="H240" s="1">
        <f>IFERROR(__xludf.DUMMYFUNCTION("""COMPUTED_VALUE"""),366.5)</f>
        <v>366.5</v>
      </c>
      <c r="J240" s="2">
        <f>IFERROR(__xludf.DUMMYFUNCTION("""COMPUTED_VALUE"""),45637.66666666667)</f>
        <v>45637.66667</v>
      </c>
      <c r="K240" s="1">
        <f>IFERROR(__xludf.DUMMYFUNCTION("""COMPUTED_VALUE"""),370.33)</f>
        <v>370.33</v>
      </c>
      <c r="M240" s="2">
        <f>IFERROR(__xludf.DUMMYFUNCTION("""COMPUTED_VALUE"""),45637.66666666667)</f>
        <v>45637.66667</v>
      </c>
      <c r="N240" s="1">
        <f>IFERROR(__xludf.DUMMYFUNCTION("""COMPUTED_VALUE"""),1.6844504E7)</f>
        <v>16844504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IFERROR(__xludf.DUMMYFUNCTION("""COMPUTED_VALUE"""),369.12)</f>
        <v>369.12</v>
      </c>
      <c r="D241" s="2">
        <f>IFERROR(__xludf.DUMMYFUNCTION("""COMPUTED_VALUE"""),45638.66666666667)</f>
        <v>45638.66667</v>
      </c>
      <c r="E241" s="1">
        <f>IFERROR(__xludf.DUMMYFUNCTION("""COMPUTED_VALUE"""),370.07)</f>
        <v>370.07</v>
      </c>
      <c r="G241" s="2">
        <f>IFERROR(__xludf.DUMMYFUNCTION("""COMPUTED_VALUE"""),45638.66666666667)</f>
        <v>45638.66667</v>
      </c>
      <c r="H241" s="1">
        <f>IFERROR(__xludf.DUMMYFUNCTION("""COMPUTED_VALUE"""),365.92)</f>
        <v>365.92</v>
      </c>
      <c r="J241" s="2">
        <f>IFERROR(__xludf.DUMMYFUNCTION("""COMPUTED_VALUE"""),45638.66666666667)</f>
        <v>45638.66667</v>
      </c>
      <c r="K241" s="1">
        <f>IFERROR(__xludf.DUMMYFUNCTION("""COMPUTED_VALUE"""),367.28)</f>
        <v>367.28</v>
      </c>
      <c r="M241" s="2">
        <f>IFERROR(__xludf.DUMMYFUNCTION("""COMPUTED_VALUE"""),45638.66666666667)</f>
        <v>45638.66667</v>
      </c>
      <c r="N241" s="1">
        <f>IFERROR(__xludf.DUMMYFUNCTION("""COMPUTED_VALUE"""),1.5802187E7)</f>
        <v>15802187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IFERROR(__xludf.DUMMYFUNCTION("""COMPUTED_VALUE"""),367.43)</f>
        <v>367.43</v>
      </c>
      <c r="D242" s="2">
        <f>IFERROR(__xludf.DUMMYFUNCTION("""COMPUTED_VALUE"""),45639.66666666667)</f>
        <v>45639.66667</v>
      </c>
      <c r="E242" s="1">
        <f>IFERROR(__xludf.DUMMYFUNCTION("""COMPUTED_VALUE"""),367.43)</f>
        <v>367.43</v>
      </c>
      <c r="G242" s="2">
        <f>IFERROR(__xludf.DUMMYFUNCTION("""COMPUTED_VALUE"""),45639.66666666667)</f>
        <v>45639.66667</v>
      </c>
      <c r="H242" s="1">
        <f>IFERROR(__xludf.DUMMYFUNCTION("""COMPUTED_VALUE"""),360.68)</f>
        <v>360.68</v>
      </c>
      <c r="J242" s="2">
        <f>IFERROR(__xludf.DUMMYFUNCTION("""COMPUTED_VALUE"""),45639.66666666667)</f>
        <v>45639.66667</v>
      </c>
      <c r="K242" s="1">
        <f>IFERROR(__xludf.DUMMYFUNCTION("""COMPUTED_VALUE"""),363.86)</f>
        <v>363.86</v>
      </c>
      <c r="M242" s="2">
        <f>IFERROR(__xludf.DUMMYFUNCTION("""COMPUTED_VALUE"""),45639.66666666667)</f>
        <v>45639.66667</v>
      </c>
      <c r="N242" s="1">
        <f>IFERROR(__xludf.DUMMYFUNCTION("""COMPUTED_VALUE"""),1.3926695E7)</f>
        <v>13926695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IFERROR(__xludf.DUMMYFUNCTION("""COMPUTED_VALUE"""),361.07)</f>
        <v>361.07</v>
      </c>
      <c r="D243" s="2">
        <f>IFERROR(__xludf.DUMMYFUNCTION("""COMPUTED_VALUE"""),45642.66666666667)</f>
        <v>45642.66667</v>
      </c>
      <c r="E243" s="1">
        <f>IFERROR(__xludf.DUMMYFUNCTION("""COMPUTED_VALUE"""),364.76)</f>
        <v>364.76</v>
      </c>
      <c r="G243" s="2">
        <f>IFERROR(__xludf.DUMMYFUNCTION("""COMPUTED_VALUE"""),45642.66666666667)</f>
        <v>45642.66667</v>
      </c>
      <c r="H243" s="1">
        <f>IFERROR(__xludf.DUMMYFUNCTION("""COMPUTED_VALUE"""),358.13)</f>
        <v>358.13</v>
      </c>
      <c r="J243" s="2">
        <f>IFERROR(__xludf.DUMMYFUNCTION("""COMPUTED_VALUE"""),45642.66666666667)</f>
        <v>45642.66667</v>
      </c>
      <c r="K243" s="1">
        <f>IFERROR(__xludf.DUMMYFUNCTION("""COMPUTED_VALUE"""),358.75)</f>
        <v>358.75</v>
      </c>
      <c r="M243" s="2">
        <f>IFERROR(__xludf.DUMMYFUNCTION("""COMPUTED_VALUE"""),45642.66666666667)</f>
        <v>45642.66667</v>
      </c>
      <c r="N243" s="1">
        <f>IFERROR(__xludf.DUMMYFUNCTION("""COMPUTED_VALUE"""),2.1212369E7)</f>
        <v>21212369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IFERROR(__xludf.DUMMYFUNCTION("""COMPUTED_VALUE"""),357.0)</f>
        <v>357</v>
      </c>
      <c r="D244" s="2">
        <f>IFERROR(__xludf.DUMMYFUNCTION("""COMPUTED_VALUE"""),45643.66666666667)</f>
        <v>45643.66667</v>
      </c>
      <c r="E244" s="1">
        <f>IFERROR(__xludf.DUMMYFUNCTION("""COMPUTED_VALUE"""),361.43)</f>
        <v>361.43</v>
      </c>
      <c r="G244" s="2">
        <f>IFERROR(__xludf.DUMMYFUNCTION("""COMPUTED_VALUE"""),45643.66666666667)</f>
        <v>45643.66667</v>
      </c>
      <c r="H244" s="1">
        <f>IFERROR(__xludf.DUMMYFUNCTION("""COMPUTED_VALUE"""),356.57)</f>
        <v>356.57</v>
      </c>
      <c r="J244" s="2">
        <f>IFERROR(__xludf.DUMMYFUNCTION("""COMPUTED_VALUE"""),45643.66666666667)</f>
        <v>45643.66667</v>
      </c>
      <c r="K244" s="1">
        <f>IFERROR(__xludf.DUMMYFUNCTION("""COMPUTED_VALUE"""),358.13)</f>
        <v>358.13</v>
      </c>
      <c r="M244" s="2">
        <f>IFERROR(__xludf.DUMMYFUNCTION("""COMPUTED_VALUE"""),45643.66666666667)</f>
        <v>45643.66667</v>
      </c>
      <c r="N244" s="1">
        <f>IFERROR(__xludf.DUMMYFUNCTION("""COMPUTED_VALUE"""),2.145774E7)</f>
        <v>21457740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IFERROR(__xludf.DUMMYFUNCTION("""COMPUTED_VALUE"""),359.15)</f>
        <v>359.15</v>
      </c>
      <c r="D245" s="2">
        <f>IFERROR(__xludf.DUMMYFUNCTION("""COMPUTED_VALUE"""),45644.66666666667)</f>
        <v>45644.66667</v>
      </c>
      <c r="E245" s="1">
        <f>IFERROR(__xludf.DUMMYFUNCTION("""COMPUTED_VALUE"""),363.48)</f>
        <v>363.48</v>
      </c>
      <c r="G245" s="2">
        <f>IFERROR(__xludf.DUMMYFUNCTION("""COMPUTED_VALUE"""),45644.66666666667)</f>
        <v>45644.66667</v>
      </c>
      <c r="H245" s="1">
        <f>IFERROR(__xludf.DUMMYFUNCTION("""COMPUTED_VALUE"""),348.04)</f>
        <v>348.04</v>
      </c>
      <c r="J245" s="2">
        <f>IFERROR(__xludf.DUMMYFUNCTION("""COMPUTED_VALUE"""),45644.66666666667)</f>
        <v>45644.66667</v>
      </c>
      <c r="K245" s="1">
        <f>IFERROR(__xludf.DUMMYFUNCTION("""COMPUTED_VALUE"""),348.1)</f>
        <v>348.1</v>
      </c>
      <c r="M245" s="2">
        <f>IFERROR(__xludf.DUMMYFUNCTION("""COMPUTED_VALUE"""),45644.66666666667)</f>
        <v>45644.66667</v>
      </c>
      <c r="N245" s="1">
        <f>IFERROR(__xludf.DUMMYFUNCTION("""COMPUTED_VALUE"""),2.1489583E7)</f>
        <v>21489583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IFERROR(__xludf.DUMMYFUNCTION("""COMPUTED_VALUE"""),350.84)</f>
        <v>350.84</v>
      </c>
      <c r="D246" s="2">
        <f>IFERROR(__xludf.DUMMYFUNCTION("""COMPUTED_VALUE"""),45645.66666666667)</f>
        <v>45645.66667</v>
      </c>
      <c r="E246" s="1">
        <f>IFERROR(__xludf.DUMMYFUNCTION("""COMPUTED_VALUE"""),351.35)</f>
        <v>351.35</v>
      </c>
      <c r="G246" s="2">
        <f>IFERROR(__xludf.DUMMYFUNCTION("""COMPUTED_VALUE"""),45645.66666666667)</f>
        <v>45645.66667</v>
      </c>
      <c r="H246" s="1">
        <f>IFERROR(__xludf.DUMMYFUNCTION("""COMPUTED_VALUE"""),345.15)</f>
        <v>345.15</v>
      </c>
      <c r="J246" s="2">
        <f>IFERROR(__xludf.DUMMYFUNCTION("""COMPUTED_VALUE"""),45645.66666666667)</f>
        <v>45645.66667</v>
      </c>
      <c r="K246" s="1">
        <f>IFERROR(__xludf.DUMMYFUNCTION("""COMPUTED_VALUE"""),347.16)</f>
        <v>347.16</v>
      </c>
      <c r="M246" s="2">
        <f>IFERROR(__xludf.DUMMYFUNCTION("""COMPUTED_VALUE"""),45645.66666666667)</f>
        <v>45645.66667</v>
      </c>
      <c r="N246" s="1">
        <f>IFERROR(__xludf.DUMMYFUNCTION("""COMPUTED_VALUE"""),2.0325183E7)</f>
        <v>20325183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IFERROR(__xludf.DUMMYFUNCTION("""COMPUTED_VALUE"""),346.85)</f>
        <v>346.85</v>
      </c>
      <c r="D247" s="2">
        <f>IFERROR(__xludf.DUMMYFUNCTION("""COMPUTED_VALUE"""),45646.66666666667)</f>
        <v>45646.66667</v>
      </c>
      <c r="E247" s="1">
        <f>IFERROR(__xludf.DUMMYFUNCTION("""COMPUTED_VALUE"""),354.9)</f>
        <v>354.9</v>
      </c>
      <c r="G247" s="2">
        <f>IFERROR(__xludf.DUMMYFUNCTION("""COMPUTED_VALUE"""),45646.66666666667)</f>
        <v>45646.66667</v>
      </c>
      <c r="H247" s="1">
        <f>IFERROR(__xludf.DUMMYFUNCTION("""COMPUTED_VALUE"""),345.24)</f>
        <v>345.24</v>
      </c>
      <c r="J247" s="2">
        <f>IFERROR(__xludf.DUMMYFUNCTION("""COMPUTED_VALUE"""),45646.66666666667)</f>
        <v>45646.66667</v>
      </c>
      <c r="K247" s="1">
        <f>IFERROR(__xludf.DUMMYFUNCTION("""COMPUTED_VALUE"""),352.23)</f>
        <v>352.23</v>
      </c>
      <c r="M247" s="2">
        <f>IFERROR(__xludf.DUMMYFUNCTION("""COMPUTED_VALUE"""),45646.66666666667)</f>
        <v>45646.66667</v>
      </c>
      <c r="N247" s="1">
        <f>IFERROR(__xludf.DUMMYFUNCTION("""COMPUTED_VALUE"""),4.2006586E7)</f>
        <v>42006586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IFERROR(__xludf.DUMMYFUNCTION("""COMPUTED_VALUE"""),350.29)</f>
        <v>350.29</v>
      </c>
      <c r="D248" s="2">
        <f>IFERROR(__xludf.DUMMYFUNCTION("""COMPUTED_VALUE"""),45649.66666666667)</f>
        <v>45649.66667</v>
      </c>
      <c r="E248" s="1">
        <f>IFERROR(__xludf.DUMMYFUNCTION("""COMPUTED_VALUE"""),354.73)</f>
        <v>354.73</v>
      </c>
      <c r="G248" s="2">
        <f>IFERROR(__xludf.DUMMYFUNCTION("""COMPUTED_VALUE"""),45649.66666666667)</f>
        <v>45649.66667</v>
      </c>
      <c r="H248" s="1">
        <f>IFERROR(__xludf.DUMMYFUNCTION("""COMPUTED_VALUE"""),349.9)</f>
        <v>349.9</v>
      </c>
      <c r="J248" s="2">
        <f>IFERROR(__xludf.DUMMYFUNCTION("""COMPUTED_VALUE"""),45649.66666666667)</f>
        <v>45649.66667</v>
      </c>
      <c r="K248" s="1">
        <f>IFERROR(__xludf.DUMMYFUNCTION("""COMPUTED_VALUE"""),354.27)</f>
        <v>354.27</v>
      </c>
      <c r="M248" s="2">
        <f>IFERROR(__xludf.DUMMYFUNCTION("""COMPUTED_VALUE"""),45649.66666666667)</f>
        <v>45649.66667</v>
      </c>
      <c r="N248" s="1">
        <f>IFERROR(__xludf.DUMMYFUNCTION("""COMPUTED_VALUE"""),1.222953E7)</f>
        <v>12229530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IFERROR(__xludf.DUMMYFUNCTION("""COMPUTED_VALUE"""),354.28)</f>
        <v>354.28</v>
      </c>
      <c r="D249" s="2">
        <f>IFERROR(__xludf.DUMMYFUNCTION("""COMPUTED_VALUE"""),45650.54166666667)</f>
        <v>45650.54167</v>
      </c>
      <c r="E249" s="1">
        <f>IFERROR(__xludf.DUMMYFUNCTION("""COMPUTED_VALUE"""),357.52)</f>
        <v>357.52</v>
      </c>
      <c r="G249" s="2">
        <f>IFERROR(__xludf.DUMMYFUNCTION("""COMPUTED_VALUE"""),45650.54166666667)</f>
        <v>45650.54167</v>
      </c>
      <c r="H249" s="1">
        <f>IFERROR(__xludf.DUMMYFUNCTION("""COMPUTED_VALUE"""),353.15)</f>
        <v>353.15</v>
      </c>
      <c r="J249" s="2">
        <f>IFERROR(__xludf.DUMMYFUNCTION("""COMPUTED_VALUE"""),45650.54166666667)</f>
        <v>45650.54167</v>
      </c>
      <c r="K249" s="1">
        <f>IFERROR(__xludf.DUMMYFUNCTION("""COMPUTED_VALUE"""),357.48)</f>
        <v>357.48</v>
      </c>
      <c r="M249" s="2">
        <f>IFERROR(__xludf.DUMMYFUNCTION("""COMPUTED_VALUE"""),45650.54166666667)</f>
        <v>45650.54167</v>
      </c>
      <c r="N249" s="1">
        <f>IFERROR(__xludf.DUMMYFUNCTION("""COMPUTED_VALUE"""),5881052.0)</f>
        <v>5881052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IFERROR(__xludf.DUMMYFUNCTION("""COMPUTED_VALUE"""),356.03)</f>
        <v>356.03</v>
      </c>
      <c r="D250" s="2">
        <f>IFERROR(__xludf.DUMMYFUNCTION("""COMPUTED_VALUE"""),45652.66666666667)</f>
        <v>45652.66667</v>
      </c>
      <c r="E250" s="1">
        <f>IFERROR(__xludf.DUMMYFUNCTION("""COMPUTED_VALUE"""),359.84)</f>
        <v>359.84</v>
      </c>
      <c r="G250" s="2">
        <f>IFERROR(__xludf.DUMMYFUNCTION("""COMPUTED_VALUE"""),45652.66666666667)</f>
        <v>45652.66667</v>
      </c>
      <c r="H250" s="1">
        <f>IFERROR(__xludf.DUMMYFUNCTION("""COMPUTED_VALUE"""),355.11)</f>
        <v>355.11</v>
      </c>
      <c r="J250" s="2">
        <f>IFERROR(__xludf.DUMMYFUNCTION("""COMPUTED_VALUE"""),45652.66666666667)</f>
        <v>45652.66667</v>
      </c>
      <c r="K250" s="1">
        <f>IFERROR(__xludf.DUMMYFUNCTION("""COMPUTED_VALUE"""),357.66)</f>
        <v>357.66</v>
      </c>
      <c r="M250" s="2">
        <f>IFERROR(__xludf.DUMMYFUNCTION("""COMPUTED_VALUE"""),45652.66666666667)</f>
        <v>45652.66667</v>
      </c>
      <c r="N250" s="1">
        <f>IFERROR(__xludf.DUMMYFUNCTION("""COMPUTED_VALUE"""),1.1044602E7)</f>
        <v>11044602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IFERROR(__xludf.DUMMYFUNCTION("""COMPUTED_VALUE"""),355.04)</f>
        <v>355.04</v>
      </c>
      <c r="D251" s="2">
        <f>IFERROR(__xludf.DUMMYFUNCTION("""COMPUTED_VALUE"""),45653.66666666667)</f>
        <v>45653.66667</v>
      </c>
      <c r="E251" s="1">
        <f>IFERROR(__xludf.DUMMYFUNCTION("""COMPUTED_VALUE"""),360.92)</f>
        <v>360.92</v>
      </c>
      <c r="G251" s="2">
        <f>IFERROR(__xludf.DUMMYFUNCTION("""COMPUTED_VALUE"""),45653.66666666667)</f>
        <v>45653.66667</v>
      </c>
      <c r="H251" s="1">
        <f>IFERROR(__xludf.DUMMYFUNCTION("""COMPUTED_VALUE"""),354.51)</f>
        <v>354.51</v>
      </c>
      <c r="J251" s="2">
        <f>IFERROR(__xludf.DUMMYFUNCTION("""COMPUTED_VALUE"""),45653.66666666667)</f>
        <v>45653.66667</v>
      </c>
      <c r="K251" s="1">
        <f>IFERROR(__xludf.DUMMYFUNCTION("""COMPUTED_VALUE"""),358.79)</f>
        <v>358.79</v>
      </c>
      <c r="M251" s="2">
        <f>IFERROR(__xludf.DUMMYFUNCTION("""COMPUTED_VALUE"""),45653.66666666667)</f>
        <v>45653.66667</v>
      </c>
      <c r="N251" s="1">
        <f>IFERROR(__xludf.DUMMYFUNCTION("""COMPUTED_VALUE"""),1.1019088E7)</f>
        <v>11019088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IFERROR(__xludf.DUMMYFUNCTION("""COMPUTED_VALUE"""),356.19)</f>
        <v>356.19</v>
      </c>
      <c r="D252" s="2">
        <f>IFERROR(__xludf.DUMMYFUNCTION("""COMPUTED_VALUE"""),45656.66666666667)</f>
        <v>45656.66667</v>
      </c>
      <c r="E252" s="1">
        <f>IFERROR(__xludf.DUMMYFUNCTION("""COMPUTED_VALUE"""),357.35)</f>
        <v>357.35</v>
      </c>
      <c r="G252" s="2">
        <f>IFERROR(__xludf.DUMMYFUNCTION("""COMPUTED_VALUE"""),45656.66666666667)</f>
        <v>45656.66667</v>
      </c>
      <c r="H252" s="1">
        <f>IFERROR(__xludf.DUMMYFUNCTION("""COMPUTED_VALUE"""),352.3)</f>
        <v>352.3</v>
      </c>
      <c r="J252" s="2">
        <f>IFERROR(__xludf.DUMMYFUNCTION("""COMPUTED_VALUE"""),45656.66666666667)</f>
        <v>45656.66667</v>
      </c>
      <c r="K252" s="1">
        <f>IFERROR(__xludf.DUMMYFUNCTION("""COMPUTED_VALUE"""),354.76)</f>
        <v>354.76</v>
      </c>
      <c r="M252" s="2">
        <f>IFERROR(__xludf.DUMMYFUNCTION("""COMPUTED_VALUE"""),45656.66666666667)</f>
        <v>45656.66667</v>
      </c>
      <c r="N252" s="1">
        <f>IFERROR(__xludf.DUMMYFUNCTION("""COMPUTED_VALUE"""),1.4339582E7)</f>
        <v>14339582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IFERROR(__xludf.DUMMYFUNCTION("""COMPUTED_VALUE"""),355.79)</f>
        <v>355.79</v>
      </c>
      <c r="D253" s="2">
        <f>IFERROR(__xludf.DUMMYFUNCTION("""COMPUTED_VALUE"""),45657.66666666667)</f>
        <v>45657.66667</v>
      </c>
      <c r="E253" s="1">
        <f>IFERROR(__xludf.DUMMYFUNCTION("""COMPUTED_VALUE"""),360.03)</f>
        <v>360.03</v>
      </c>
      <c r="G253" s="2">
        <f>IFERROR(__xludf.DUMMYFUNCTION("""COMPUTED_VALUE"""),45657.66666666667)</f>
        <v>45657.66667</v>
      </c>
      <c r="H253" s="1">
        <f>IFERROR(__xludf.DUMMYFUNCTION("""COMPUTED_VALUE"""),355.07)</f>
        <v>355.07</v>
      </c>
      <c r="J253" s="2">
        <f>IFERROR(__xludf.DUMMYFUNCTION("""COMPUTED_VALUE"""),45657.66666666667)</f>
        <v>45657.66667</v>
      </c>
      <c r="K253" s="1">
        <f>IFERROR(__xludf.DUMMYFUNCTION("""COMPUTED_VALUE"""),357.05)</f>
        <v>357.05</v>
      </c>
      <c r="M253" s="2">
        <f>IFERROR(__xludf.DUMMYFUNCTION("""COMPUTED_VALUE"""),45657.66666666667)</f>
        <v>45657.66667</v>
      </c>
      <c r="N253" s="1">
        <f>IFERROR(__xludf.DUMMYFUNCTION("""COMPUTED_VALUE"""),1.2573438E7)</f>
        <v>12573438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IFERROR(__xludf.DUMMYFUNCTION("""COMPUTED_VALUE"""),357.88)</f>
        <v>357.88</v>
      </c>
      <c r="D254" s="2">
        <f>IFERROR(__xludf.DUMMYFUNCTION("""COMPUTED_VALUE"""),45659.66666666667)</f>
        <v>45659.66667</v>
      </c>
      <c r="E254" s="1">
        <f>IFERROR(__xludf.DUMMYFUNCTION("""COMPUTED_VALUE"""),360.29)</f>
        <v>360.29</v>
      </c>
      <c r="G254" s="2">
        <f>IFERROR(__xludf.DUMMYFUNCTION("""COMPUTED_VALUE"""),45659.66666666667)</f>
        <v>45659.66667</v>
      </c>
      <c r="H254" s="1">
        <f>IFERROR(__xludf.DUMMYFUNCTION("""COMPUTED_VALUE"""),353.07)</f>
        <v>353.07</v>
      </c>
      <c r="J254" s="2">
        <f>IFERROR(__xludf.DUMMYFUNCTION("""COMPUTED_VALUE"""),45659.66666666667)</f>
        <v>45659.66667</v>
      </c>
      <c r="K254" s="1">
        <f>IFERROR(__xludf.DUMMYFUNCTION("""COMPUTED_VALUE"""),353.44)</f>
        <v>353.44</v>
      </c>
      <c r="M254" s="2">
        <f>IFERROR(__xludf.DUMMYFUNCTION("""COMPUTED_VALUE"""),45659.66666666667)</f>
        <v>45659.66667</v>
      </c>
      <c r="N254" s="1">
        <f>IFERROR(__xludf.DUMMYFUNCTION("""COMPUTED_VALUE"""),1.4647647E7)</f>
        <v>14647647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IFERROR(__xludf.DUMMYFUNCTION("""COMPUTED_VALUE"""),353.87)</f>
        <v>353.87</v>
      </c>
      <c r="D255" s="2">
        <f>IFERROR(__xludf.DUMMYFUNCTION("""COMPUTED_VALUE"""),45660.66666666667)</f>
        <v>45660.66667</v>
      </c>
      <c r="E255" s="1">
        <f>IFERROR(__xludf.DUMMYFUNCTION("""COMPUTED_VALUE"""),356.87)</f>
        <v>356.87</v>
      </c>
      <c r="G255" s="2">
        <f>IFERROR(__xludf.DUMMYFUNCTION("""COMPUTED_VALUE"""),45660.66666666667)</f>
        <v>45660.66667</v>
      </c>
      <c r="H255" s="1">
        <f>IFERROR(__xludf.DUMMYFUNCTION("""COMPUTED_VALUE"""),349.71)</f>
        <v>349.71</v>
      </c>
      <c r="J255" s="2">
        <f>IFERROR(__xludf.DUMMYFUNCTION("""COMPUTED_VALUE"""),45660.66666666667)</f>
        <v>45660.66667</v>
      </c>
      <c r="K255" s="1">
        <f>IFERROR(__xludf.DUMMYFUNCTION("""COMPUTED_VALUE"""),356.22)</f>
        <v>356.22</v>
      </c>
      <c r="M255" s="2">
        <f>IFERROR(__xludf.DUMMYFUNCTION("""COMPUTED_VALUE"""),45660.66666666667)</f>
        <v>45660.66667</v>
      </c>
      <c r="N255" s="1">
        <f>IFERROR(__xludf.DUMMYFUNCTION("""COMPUTED_VALUE"""),1.6781449E7)</f>
        <v>16781449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IFERROR(__xludf.DUMMYFUNCTION("""COMPUTED_VALUE"""),360.4)</f>
        <v>360.4</v>
      </c>
      <c r="D256" s="2">
        <f>IFERROR(__xludf.DUMMYFUNCTION("""COMPUTED_VALUE"""),45663.66666666667)</f>
        <v>45663.66667</v>
      </c>
      <c r="E256" s="1">
        <f>IFERROR(__xludf.DUMMYFUNCTION("""COMPUTED_VALUE"""),364.63)</f>
        <v>364.63</v>
      </c>
      <c r="G256" s="2">
        <f>IFERROR(__xludf.DUMMYFUNCTION("""COMPUTED_VALUE"""),45663.66666666667)</f>
        <v>45663.66667</v>
      </c>
      <c r="H256" s="1">
        <f>IFERROR(__xludf.DUMMYFUNCTION("""COMPUTED_VALUE"""),358.25)</f>
        <v>358.25</v>
      </c>
      <c r="J256" s="2">
        <f>IFERROR(__xludf.DUMMYFUNCTION("""COMPUTED_VALUE"""),45663.66666666667)</f>
        <v>45663.66667</v>
      </c>
      <c r="K256" s="1">
        <f>IFERROR(__xludf.DUMMYFUNCTION("""COMPUTED_VALUE"""),359.22)</f>
        <v>359.22</v>
      </c>
      <c r="M256" s="2">
        <f>IFERROR(__xludf.DUMMYFUNCTION("""COMPUTED_VALUE"""),45663.66666666667)</f>
        <v>45663.66667</v>
      </c>
      <c r="N256" s="1">
        <f>IFERROR(__xludf.DUMMYFUNCTION("""COMPUTED_VALUE"""),1.9033047E7)</f>
        <v>19033047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IFERROR(__xludf.DUMMYFUNCTION("""COMPUTED_VALUE"""),362.78)</f>
        <v>362.78</v>
      </c>
      <c r="D257" s="2">
        <f>IFERROR(__xludf.DUMMYFUNCTION("""COMPUTED_VALUE"""),45664.66666666667)</f>
        <v>45664.66667</v>
      </c>
      <c r="E257" s="1">
        <f>IFERROR(__xludf.DUMMYFUNCTION("""COMPUTED_VALUE"""),365.24)</f>
        <v>365.24</v>
      </c>
      <c r="G257" s="2">
        <f>IFERROR(__xludf.DUMMYFUNCTION("""COMPUTED_VALUE"""),45664.66666666667)</f>
        <v>45664.66667</v>
      </c>
      <c r="H257" s="1">
        <f>IFERROR(__xludf.DUMMYFUNCTION("""COMPUTED_VALUE"""),356.8)</f>
        <v>356.8</v>
      </c>
      <c r="J257" s="2">
        <f>IFERROR(__xludf.DUMMYFUNCTION("""COMPUTED_VALUE"""),45664.66666666667)</f>
        <v>45664.66667</v>
      </c>
      <c r="K257" s="1">
        <f>IFERROR(__xludf.DUMMYFUNCTION("""COMPUTED_VALUE"""),358.47)</f>
        <v>358.47</v>
      </c>
      <c r="M257" s="2">
        <f>IFERROR(__xludf.DUMMYFUNCTION("""COMPUTED_VALUE"""),45664.66666666667)</f>
        <v>45664.66667</v>
      </c>
      <c r="N257" s="1">
        <f>IFERROR(__xludf.DUMMYFUNCTION("""COMPUTED_VALUE"""),2.0282095E7)</f>
        <v>20282095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IFERROR(__xludf.DUMMYFUNCTION("""COMPUTED_VALUE"""),354.9)</f>
        <v>354.9</v>
      </c>
      <c r="D258" s="2">
        <f>IFERROR(__xludf.DUMMYFUNCTION("""COMPUTED_VALUE"""),45665.66666666667)</f>
        <v>45665.66667</v>
      </c>
      <c r="E258" s="1">
        <f>IFERROR(__xludf.DUMMYFUNCTION("""COMPUTED_VALUE"""),355.65)</f>
        <v>355.65</v>
      </c>
      <c r="G258" s="2">
        <f>IFERROR(__xludf.DUMMYFUNCTION("""COMPUTED_VALUE"""),45665.66666666667)</f>
        <v>45665.66667</v>
      </c>
      <c r="H258" s="1">
        <f>IFERROR(__xludf.DUMMYFUNCTION("""COMPUTED_VALUE"""),349.48)</f>
        <v>349.48</v>
      </c>
      <c r="J258" s="2">
        <f>IFERROR(__xludf.DUMMYFUNCTION("""COMPUTED_VALUE"""),45665.66666666667)</f>
        <v>45665.66667</v>
      </c>
      <c r="K258" s="1">
        <f>IFERROR(__xludf.DUMMYFUNCTION("""COMPUTED_VALUE"""),352.21)</f>
        <v>352.21</v>
      </c>
      <c r="M258" s="2">
        <f>IFERROR(__xludf.DUMMYFUNCTION("""COMPUTED_VALUE"""),45665.66666666667)</f>
        <v>45665.66667</v>
      </c>
      <c r="N258" s="1">
        <f>IFERROR(__xludf.DUMMYFUNCTION("""COMPUTED_VALUE"""),3.0138027E7)</f>
        <v>30138027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IFERROR(__xludf.DUMMYFUNCTION("""COMPUTED_VALUE"""),350.4)</f>
        <v>350.4</v>
      </c>
      <c r="D259" s="2">
        <f>IFERROR(__xludf.DUMMYFUNCTION("""COMPUTED_VALUE"""),45667.66666666667)</f>
        <v>45667.66667</v>
      </c>
      <c r="E259" s="1">
        <f>IFERROR(__xludf.DUMMYFUNCTION("""COMPUTED_VALUE"""),350.4)</f>
        <v>350.4</v>
      </c>
      <c r="G259" s="2">
        <f>IFERROR(__xludf.DUMMYFUNCTION("""COMPUTED_VALUE"""),45667.66666666667)</f>
        <v>45667.66667</v>
      </c>
      <c r="H259" s="1">
        <f>IFERROR(__xludf.DUMMYFUNCTION("""COMPUTED_VALUE"""),345.93)</f>
        <v>345.93</v>
      </c>
      <c r="J259" s="2">
        <f>IFERROR(__xludf.DUMMYFUNCTION("""COMPUTED_VALUE"""),45667.66666666667)</f>
        <v>45667.66667</v>
      </c>
      <c r="K259" s="1">
        <f>IFERROR(__xludf.DUMMYFUNCTION("""COMPUTED_VALUE"""),346.99)</f>
        <v>346.99</v>
      </c>
      <c r="M259" s="2">
        <f>IFERROR(__xludf.DUMMYFUNCTION("""COMPUTED_VALUE"""),45667.66666666667)</f>
        <v>45667.66667</v>
      </c>
      <c r="N259" s="1">
        <f>IFERROR(__xludf.DUMMYFUNCTION("""COMPUTED_VALUE"""),2.510633E7)</f>
        <v>25106330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IFERROR(__xludf.DUMMYFUNCTION("""COMPUTED_VALUE"""),346.05)</f>
        <v>346.05</v>
      </c>
      <c r="D260" s="2">
        <f>IFERROR(__xludf.DUMMYFUNCTION("""COMPUTED_VALUE"""),45670.66666666667)</f>
        <v>45670.66667</v>
      </c>
      <c r="E260" s="1">
        <f>IFERROR(__xludf.DUMMYFUNCTION("""COMPUTED_VALUE"""),352.4)</f>
        <v>352.4</v>
      </c>
      <c r="G260" s="2">
        <f>IFERROR(__xludf.DUMMYFUNCTION("""COMPUTED_VALUE"""),45670.66666666667)</f>
        <v>45670.66667</v>
      </c>
      <c r="H260" s="1">
        <f>IFERROR(__xludf.DUMMYFUNCTION("""COMPUTED_VALUE"""),345.33)</f>
        <v>345.33</v>
      </c>
      <c r="J260" s="2">
        <f>IFERROR(__xludf.DUMMYFUNCTION("""COMPUTED_VALUE"""),45670.66666666667)</f>
        <v>45670.66667</v>
      </c>
      <c r="K260" s="1">
        <f>IFERROR(__xludf.DUMMYFUNCTION("""COMPUTED_VALUE"""),351.85)</f>
        <v>351.85</v>
      </c>
      <c r="M260" s="2">
        <f>IFERROR(__xludf.DUMMYFUNCTION("""COMPUTED_VALUE"""),45670.66666666667)</f>
        <v>45670.66667</v>
      </c>
      <c r="N260" s="1">
        <f>IFERROR(__xludf.DUMMYFUNCTION("""COMPUTED_VALUE"""),1.9552468E7)</f>
        <v>19552468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IFERROR(__xludf.DUMMYFUNCTION("""COMPUTED_VALUE"""),353.78)</f>
        <v>353.78</v>
      </c>
      <c r="D261" s="2">
        <f>IFERROR(__xludf.DUMMYFUNCTION("""COMPUTED_VALUE"""),45671.66666666667)</f>
        <v>45671.66667</v>
      </c>
      <c r="E261" s="1">
        <f>IFERROR(__xludf.DUMMYFUNCTION("""COMPUTED_VALUE"""),356.65)</f>
        <v>356.65</v>
      </c>
      <c r="G261" s="2">
        <f>IFERROR(__xludf.DUMMYFUNCTION("""COMPUTED_VALUE"""),45671.66666666667)</f>
        <v>45671.66667</v>
      </c>
      <c r="H261" s="1">
        <f>IFERROR(__xludf.DUMMYFUNCTION("""COMPUTED_VALUE"""),351.34)</f>
        <v>351.34</v>
      </c>
      <c r="J261" s="2">
        <f>IFERROR(__xludf.DUMMYFUNCTION("""COMPUTED_VALUE"""),45671.66666666667)</f>
        <v>45671.66667</v>
      </c>
      <c r="K261" s="1">
        <f>IFERROR(__xludf.DUMMYFUNCTION("""COMPUTED_VALUE"""),355.55)</f>
        <v>355.55</v>
      </c>
      <c r="M261" s="2">
        <f>IFERROR(__xludf.DUMMYFUNCTION("""COMPUTED_VALUE"""),45671.66666666667)</f>
        <v>45671.66667</v>
      </c>
      <c r="N261" s="1">
        <f>IFERROR(__xludf.DUMMYFUNCTION("""COMPUTED_VALUE"""),1.5813144E7)</f>
        <v>15813144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IFERROR(__xludf.DUMMYFUNCTION("""COMPUTED_VALUE"""),360.5)</f>
        <v>360.5</v>
      </c>
      <c r="D262" s="2">
        <f>IFERROR(__xludf.DUMMYFUNCTION("""COMPUTED_VALUE"""),45672.66666666667)</f>
        <v>45672.66667</v>
      </c>
      <c r="E262" s="1">
        <f>IFERROR(__xludf.DUMMYFUNCTION("""COMPUTED_VALUE"""),362.28)</f>
        <v>362.28</v>
      </c>
      <c r="G262" s="2">
        <f>IFERROR(__xludf.DUMMYFUNCTION("""COMPUTED_VALUE"""),45672.66666666667)</f>
        <v>45672.66667</v>
      </c>
      <c r="H262" s="1">
        <f>IFERROR(__xludf.DUMMYFUNCTION("""COMPUTED_VALUE"""),355.25)</f>
        <v>355.25</v>
      </c>
      <c r="J262" s="2">
        <f>IFERROR(__xludf.DUMMYFUNCTION("""COMPUTED_VALUE"""),45672.66666666667)</f>
        <v>45672.66667</v>
      </c>
      <c r="K262" s="1">
        <f>IFERROR(__xludf.DUMMYFUNCTION("""COMPUTED_VALUE"""),356.4)</f>
        <v>356.4</v>
      </c>
      <c r="M262" s="2">
        <f>IFERROR(__xludf.DUMMYFUNCTION("""COMPUTED_VALUE"""),45672.66666666667)</f>
        <v>45672.66667</v>
      </c>
      <c r="N262" s="1">
        <f>IFERROR(__xludf.DUMMYFUNCTION("""COMPUTED_VALUE"""),1.5047651E7)</f>
        <v>15047651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IFERROR(__xludf.DUMMYFUNCTION("""COMPUTED_VALUE"""),358.49)</f>
        <v>358.49</v>
      </c>
      <c r="D263" s="2">
        <f>IFERROR(__xludf.DUMMYFUNCTION("""COMPUTED_VALUE"""),45673.66666666667)</f>
        <v>45673.66667</v>
      </c>
      <c r="E263" s="1">
        <f>IFERROR(__xludf.DUMMYFUNCTION("""COMPUTED_VALUE"""),359.29)</f>
        <v>359.29</v>
      </c>
      <c r="G263" s="2">
        <f>IFERROR(__xludf.DUMMYFUNCTION("""COMPUTED_VALUE"""),45673.66666666667)</f>
        <v>45673.66667</v>
      </c>
      <c r="H263" s="1">
        <f>IFERROR(__xludf.DUMMYFUNCTION("""COMPUTED_VALUE"""),355.81)</f>
        <v>355.81</v>
      </c>
      <c r="J263" s="2">
        <f>IFERROR(__xludf.DUMMYFUNCTION("""COMPUTED_VALUE"""),45673.66666666667)</f>
        <v>45673.66667</v>
      </c>
      <c r="K263" s="1">
        <f>IFERROR(__xludf.DUMMYFUNCTION("""COMPUTED_VALUE"""),358.66)</f>
        <v>358.66</v>
      </c>
      <c r="M263" s="2">
        <f>IFERROR(__xludf.DUMMYFUNCTION("""COMPUTED_VALUE"""),45673.66666666667)</f>
        <v>45673.66667</v>
      </c>
      <c r="N263" s="1">
        <f>IFERROR(__xludf.DUMMYFUNCTION("""COMPUTED_VALUE"""),1.5215831E7)</f>
        <v>15215831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IFERROR(__xludf.DUMMYFUNCTION("""COMPUTED_VALUE"""),360.78)</f>
        <v>360.78</v>
      </c>
      <c r="D264" s="2">
        <f>IFERROR(__xludf.DUMMYFUNCTION("""COMPUTED_VALUE"""),45674.66666666667)</f>
        <v>45674.66667</v>
      </c>
      <c r="E264" s="1">
        <f>IFERROR(__xludf.DUMMYFUNCTION("""COMPUTED_VALUE"""),361.35)</f>
        <v>361.35</v>
      </c>
      <c r="G264" s="2">
        <f>IFERROR(__xludf.DUMMYFUNCTION("""COMPUTED_VALUE"""),45674.66666666667)</f>
        <v>45674.66667</v>
      </c>
      <c r="H264" s="1">
        <f>IFERROR(__xludf.DUMMYFUNCTION("""COMPUTED_VALUE"""),357.54)</f>
        <v>357.54</v>
      </c>
      <c r="J264" s="2">
        <f>IFERROR(__xludf.DUMMYFUNCTION("""COMPUTED_VALUE"""),45674.66666666667)</f>
        <v>45674.66667</v>
      </c>
      <c r="K264" s="1">
        <f>IFERROR(__xludf.DUMMYFUNCTION("""COMPUTED_VALUE"""),358.57)</f>
        <v>358.57</v>
      </c>
      <c r="M264" s="2">
        <f>IFERROR(__xludf.DUMMYFUNCTION("""COMPUTED_VALUE"""),45674.66666666667)</f>
        <v>45674.66667</v>
      </c>
      <c r="N264" s="1">
        <f>IFERROR(__xludf.DUMMYFUNCTION("""COMPUTED_VALUE"""),1.6594451E7)</f>
        <v>16594451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IFERROR(__xludf.DUMMYFUNCTION("""COMPUTED_VALUE"""),359.74)</f>
        <v>359.74</v>
      </c>
      <c r="D265" s="2">
        <f>IFERROR(__xludf.DUMMYFUNCTION("""COMPUTED_VALUE"""),45678.66666666667)</f>
        <v>45678.66667</v>
      </c>
      <c r="E265" s="1">
        <f>IFERROR(__xludf.DUMMYFUNCTION("""COMPUTED_VALUE"""),363.96)</f>
        <v>363.96</v>
      </c>
      <c r="G265" s="2">
        <f>IFERROR(__xludf.DUMMYFUNCTION("""COMPUTED_VALUE"""),45678.66666666667)</f>
        <v>45678.66667</v>
      </c>
      <c r="H265" s="1">
        <f>IFERROR(__xludf.DUMMYFUNCTION("""COMPUTED_VALUE"""),357.82)</f>
        <v>357.82</v>
      </c>
      <c r="J265" s="2">
        <f>IFERROR(__xludf.DUMMYFUNCTION("""COMPUTED_VALUE"""),45678.66666666667)</f>
        <v>45678.66667</v>
      </c>
      <c r="K265" s="1">
        <f>IFERROR(__xludf.DUMMYFUNCTION("""COMPUTED_VALUE"""),363.62)</f>
        <v>363.62</v>
      </c>
      <c r="M265" s="2">
        <f>IFERROR(__xludf.DUMMYFUNCTION("""COMPUTED_VALUE"""),45678.66666666667)</f>
        <v>45678.66667</v>
      </c>
      <c r="N265" s="1">
        <f>IFERROR(__xludf.DUMMYFUNCTION("""COMPUTED_VALUE"""),1.4589794E7)</f>
        <v>14589794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IFERROR(__xludf.DUMMYFUNCTION("""COMPUTED_VALUE"""),363.19)</f>
        <v>363.19</v>
      </c>
      <c r="D266" s="2">
        <f>IFERROR(__xludf.DUMMYFUNCTION("""COMPUTED_VALUE"""),45679.66666666667)</f>
        <v>45679.66667</v>
      </c>
      <c r="E266" s="1">
        <f>IFERROR(__xludf.DUMMYFUNCTION("""COMPUTED_VALUE"""),368.58)</f>
        <v>368.58</v>
      </c>
      <c r="G266" s="2">
        <f>IFERROR(__xludf.DUMMYFUNCTION("""COMPUTED_VALUE"""),45679.66666666667)</f>
        <v>45679.66667</v>
      </c>
      <c r="H266" s="1">
        <f>IFERROR(__xludf.DUMMYFUNCTION("""COMPUTED_VALUE"""),358.92)</f>
        <v>358.92</v>
      </c>
      <c r="J266" s="2">
        <f>IFERROR(__xludf.DUMMYFUNCTION("""COMPUTED_VALUE"""),45679.66666666667)</f>
        <v>45679.66667</v>
      </c>
      <c r="K266" s="1">
        <f>IFERROR(__xludf.DUMMYFUNCTION("""COMPUTED_VALUE"""),360.73)</f>
        <v>360.73</v>
      </c>
      <c r="M266" s="2">
        <f>IFERROR(__xludf.DUMMYFUNCTION("""COMPUTED_VALUE"""),45679.66666666667)</f>
        <v>45679.66667</v>
      </c>
      <c r="N266" s="1">
        <f>IFERROR(__xludf.DUMMYFUNCTION("""COMPUTED_VALUE"""),2.0086551E7)</f>
        <v>20086551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IFERROR(__xludf.DUMMYFUNCTION("""COMPUTED_VALUE"""),362.07)</f>
        <v>362.07</v>
      </c>
      <c r="D267" s="2">
        <f>IFERROR(__xludf.DUMMYFUNCTION("""COMPUTED_VALUE"""),45680.66666666667)</f>
        <v>45680.66667</v>
      </c>
      <c r="E267" s="1">
        <f>IFERROR(__xludf.DUMMYFUNCTION("""COMPUTED_VALUE"""),364.27)</f>
        <v>364.27</v>
      </c>
      <c r="G267" s="2">
        <f>IFERROR(__xludf.DUMMYFUNCTION("""COMPUTED_VALUE"""),45680.66666666667)</f>
        <v>45680.66667</v>
      </c>
      <c r="H267" s="1">
        <f>IFERROR(__xludf.DUMMYFUNCTION("""COMPUTED_VALUE"""),360.46)</f>
        <v>360.46</v>
      </c>
      <c r="J267" s="2">
        <f>IFERROR(__xludf.DUMMYFUNCTION("""COMPUTED_VALUE"""),45680.66666666667)</f>
        <v>45680.66667</v>
      </c>
      <c r="K267" s="1">
        <f>IFERROR(__xludf.DUMMYFUNCTION("""COMPUTED_VALUE"""),364.11)</f>
        <v>364.11</v>
      </c>
      <c r="M267" s="2">
        <f>IFERROR(__xludf.DUMMYFUNCTION("""COMPUTED_VALUE"""),45680.66666666667)</f>
        <v>45680.66667</v>
      </c>
      <c r="N267" s="1">
        <f>IFERROR(__xludf.DUMMYFUNCTION("""COMPUTED_VALUE"""),1.3704982E7)</f>
        <v>13704982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IFERROR(__xludf.DUMMYFUNCTION("""COMPUTED_VALUE"""),364.42)</f>
        <v>364.42</v>
      </c>
      <c r="D268" s="2">
        <f>IFERROR(__xludf.DUMMYFUNCTION("""COMPUTED_VALUE"""),45681.66666666667)</f>
        <v>45681.66667</v>
      </c>
      <c r="E268" s="1">
        <f>IFERROR(__xludf.DUMMYFUNCTION("""COMPUTED_VALUE"""),365.61)</f>
        <v>365.61</v>
      </c>
      <c r="G268" s="2">
        <f>IFERROR(__xludf.DUMMYFUNCTION("""COMPUTED_VALUE"""),45681.66666666667)</f>
        <v>45681.66667</v>
      </c>
      <c r="H268" s="1">
        <f>IFERROR(__xludf.DUMMYFUNCTION("""COMPUTED_VALUE"""),361.37)</f>
        <v>361.37</v>
      </c>
      <c r="J268" s="2">
        <f>IFERROR(__xludf.DUMMYFUNCTION("""COMPUTED_VALUE"""),45681.66666666667)</f>
        <v>45681.66667</v>
      </c>
      <c r="K268" s="1">
        <f>IFERROR(__xludf.DUMMYFUNCTION("""COMPUTED_VALUE"""),363.93)</f>
        <v>363.93</v>
      </c>
      <c r="M268" s="2">
        <f>IFERROR(__xludf.DUMMYFUNCTION("""COMPUTED_VALUE"""),45681.66666666667)</f>
        <v>45681.66667</v>
      </c>
      <c r="N268" s="1">
        <f>IFERROR(__xludf.DUMMYFUNCTION("""COMPUTED_VALUE"""),1.4821204E7)</f>
        <v>14821204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IFERROR(__xludf.DUMMYFUNCTION("""COMPUTED_VALUE"""),364.49)</f>
        <v>364.49</v>
      </c>
      <c r="D269" s="2">
        <f>IFERROR(__xludf.DUMMYFUNCTION("""COMPUTED_VALUE"""),45684.66666666667)</f>
        <v>45684.66667</v>
      </c>
      <c r="E269" s="1">
        <f>IFERROR(__xludf.DUMMYFUNCTION("""COMPUTED_VALUE"""),370.77)</f>
        <v>370.77</v>
      </c>
      <c r="G269" s="2">
        <f>IFERROR(__xludf.DUMMYFUNCTION("""COMPUTED_VALUE"""),45684.66666666667)</f>
        <v>45684.66667</v>
      </c>
      <c r="H269" s="1">
        <f>IFERROR(__xludf.DUMMYFUNCTION("""COMPUTED_VALUE"""),364.49)</f>
        <v>364.49</v>
      </c>
      <c r="J269" s="2">
        <f>IFERROR(__xludf.DUMMYFUNCTION("""COMPUTED_VALUE"""),45684.66666666667)</f>
        <v>45684.66667</v>
      </c>
      <c r="K269" s="1">
        <f>IFERROR(__xludf.DUMMYFUNCTION("""COMPUTED_VALUE"""),368.87)</f>
        <v>368.87</v>
      </c>
      <c r="M269" s="2">
        <f>IFERROR(__xludf.DUMMYFUNCTION("""COMPUTED_VALUE"""),45684.66666666667)</f>
        <v>45684.66667</v>
      </c>
      <c r="N269" s="1">
        <f>IFERROR(__xludf.DUMMYFUNCTION("""COMPUTED_VALUE"""),1.6067208E7)</f>
        <v>16067208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IFERROR(__xludf.DUMMYFUNCTION("""COMPUTED_VALUE"""),366.12)</f>
        <v>366.12</v>
      </c>
      <c r="D270" s="2">
        <f>IFERROR(__xludf.DUMMYFUNCTION("""COMPUTED_VALUE"""),45685.66666666667)</f>
        <v>45685.66667</v>
      </c>
      <c r="E270" s="1">
        <f>IFERROR(__xludf.DUMMYFUNCTION("""COMPUTED_VALUE"""),366.75)</f>
        <v>366.75</v>
      </c>
      <c r="G270" s="2">
        <f>IFERROR(__xludf.DUMMYFUNCTION("""COMPUTED_VALUE"""),45685.66666666667)</f>
        <v>45685.66667</v>
      </c>
      <c r="H270" s="1">
        <f>IFERROR(__xludf.DUMMYFUNCTION("""COMPUTED_VALUE"""),361.31)</f>
        <v>361.31</v>
      </c>
      <c r="J270" s="2">
        <f>IFERROR(__xludf.DUMMYFUNCTION("""COMPUTED_VALUE"""),45685.66666666667)</f>
        <v>45685.66667</v>
      </c>
      <c r="K270" s="1">
        <f>IFERROR(__xludf.DUMMYFUNCTION("""COMPUTED_VALUE"""),361.97)</f>
        <v>361.97</v>
      </c>
      <c r="M270" s="2">
        <f>IFERROR(__xludf.DUMMYFUNCTION("""COMPUTED_VALUE"""),45685.66666666667)</f>
        <v>45685.66667</v>
      </c>
      <c r="N270" s="1">
        <f>IFERROR(__xludf.DUMMYFUNCTION("""COMPUTED_VALUE"""),1.4381484E7)</f>
        <v>14381484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IFERROR(__xludf.DUMMYFUNCTION("""COMPUTED_VALUE"""),362.17)</f>
        <v>362.17</v>
      </c>
      <c r="D271" s="2">
        <f>IFERROR(__xludf.DUMMYFUNCTION("""COMPUTED_VALUE"""),45686.66666666667)</f>
        <v>45686.66667</v>
      </c>
      <c r="E271" s="1">
        <f>IFERROR(__xludf.DUMMYFUNCTION("""COMPUTED_VALUE"""),363.4)</f>
        <v>363.4</v>
      </c>
      <c r="G271" s="2">
        <f>IFERROR(__xludf.DUMMYFUNCTION("""COMPUTED_VALUE"""),45686.66666666667)</f>
        <v>45686.66667</v>
      </c>
      <c r="H271" s="1">
        <f>IFERROR(__xludf.DUMMYFUNCTION("""COMPUTED_VALUE"""),359.36)</f>
        <v>359.36</v>
      </c>
      <c r="J271" s="2">
        <f>IFERROR(__xludf.DUMMYFUNCTION("""COMPUTED_VALUE"""),45686.66666666667)</f>
        <v>45686.66667</v>
      </c>
      <c r="K271" s="1">
        <f>IFERROR(__xludf.DUMMYFUNCTION("""COMPUTED_VALUE"""),360.7)</f>
        <v>360.7</v>
      </c>
      <c r="M271" s="2">
        <f>IFERROR(__xludf.DUMMYFUNCTION("""COMPUTED_VALUE"""),45686.66666666667)</f>
        <v>45686.66667</v>
      </c>
      <c r="N271" s="1">
        <f>IFERROR(__xludf.DUMMYFUNCTION("""COMPUTED_VALUE"""),1.3865119E7)</f>
        <v>13865119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IFERROR(__xludf.DUMMYFUNCTION("""COMPUTED_VALUE"""),363.03)</f>
        <v>363.03</v>
      </c>
      <c r="D272" s="2">
        <f>IFERROR(__xludf.DUMMYFUNCTION("""COMPUTED_VALUE"""),45687.66666666667)</f>
        <v>45687.66667</v>
      </c>
      <c r="E272" s="1">
        <f>IFERROR(__xludf.DUMMYFUNCTION("""COMPUTED_VALUE"""),367.18)</f>
        <v>367.18</v>
      </c>
      <c r="G272" s="2">
        <f>IFERROR(__xludf.DUMMYFUNCTION("""COMPUTED_VALUE"""),45687.66666666667)</f>
        <v>45687.66667</v>
      </c>
      <c r="H272" s="1">
        <f>IFERROR(__xludf.DUMMYFUNCTION("""COMPUTED_VALUE"""),361.66)</f>
        <v>361.66</v>
      </c>
      <c r="J272" s="2">
        <f>IFERROR(__xludf.DUMMYFUNCTION("""COMPUTED_VALUE"""),45687.66666666667)</f>
        <v>45687.66667</v>
      </c>
      <c r="K272" s="1">
        <f>IFERROR(__xludf.DUMMYFUNCTION("""COMPUTED_VALUE"""),364.36)</f>
        <v>364.36</v>
      </c>
      <c r="M272" s="2">
        <f>IFERROR(__xludf.DUMMYFUNCTION("""COMPUTED_VALUE"""),45687.66666666667)</f>
        <v>45687.66667</v>
      </c>
      <c r="N272" s="1">
        <f>IFERROR(__xludf.DUMMYFUNCTION("""COMPUTED_VALUE"""),3.0982161E7)</f>
        <v>30982161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IFERROR(__xludf.DUMMYFUNCTION("""COMPUTED_VALUE"""),357.3)</f>
        <v>357.3</v>
      </c>
      <c r="D273" s="2">
        <f>IFERROR(__xludf.DUMMYFUNCTION("""COMPUTED_VALUE"""),45688.66666666667)</f>
        <v>45688.66667</v>
      </c>
      <c r="E273" s="1">
        <f>IFERROR(__xludf.DUMMYFUNCTION("""COMPUTED_VALUE"""),362.52)</f>
        <v>362.52</v>
      </c>
      <c r="G273" s="2">
        <f>IFERROR(__xludf.DUMMYFUNCTION("""COMPUTED_VALUE"""),45688.66666666667)</f>
        <v>45688.66667</v>
      </c>
      <c r="H273" s="1">
        <f>IFERROR(__xludf.DUMMYFUNCTION("""COMPUTED_VALUE"""),353.27)</f>
        <v>353.27</v>
      </c>
      <c r="J273" s="2">
        <f>IFERROR(__xludf.DUMMYFUNCTION("""COMPUTED_VALUE"""),45688.66666666667)</f>
        <v>45688.66667</v>
      </c>
      <c r="K273" s="1">
        <f>IFERROR(__xludf.DUMMYFUNCTION("""COMPUTED_VALUE"""),354.62)</f>
        <v>354.62</v>
      </c>
      <c r="M273" s="2">
        <f>IFERROR(__xludf.DUMMYFUNCTION("""COMPUTED_VALUE"""),45688.66666666667)</f>
        <v>45688.66667</v>
      </c>
      <c r="N273" s="1">
        <f>IFERROR(__xludf.DUMMYFUNCTION("""COMPUTED_VALUE"""),2.3398905E7)</f>
        <v>23398905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IFERROR(__xludf.DUMMYFUNCTION("""COMPUTED_VALUE"""),352.57)</f>
        <v>352.57</v>
      </c>
      <c r="D274" s="2">
        <f>IFERROR(__xludf.DUMMYFUNCTION("""COMPUTED_VALUE"""),45691.66666666667)</f>
        <v>45691.66667</v>
      </c>
      <c r="E274" s="1">
        <f>IFERROR(__xludf.DUMMYFUNCTION("""COMPUTED_VALUE"""),352.57)</f>
        <v>352.57</v>
      </c>
      <c r="G274" s="2">
        <f>IFERROR(__xludf.DUMMYFUNCTION("""COMPUTED_VALUE"""),45691.66666666667)</f>
        <v>45691.66667</v>
      </c>
      <c r="H274" s="1">
        <f>IFERROR(__xludf.DUMMYFUNCTION("""COMPUTED_VALUE"""),335.0)</f>
        <v>335</v>
      </c>
      <c r="J274" s="2">
        <f>IFERROR(__xludf.DUMMYFUNCTION("""COMPUTED_VALUE"""),45691.66666666667)</f>
        <v>45691.66667</v>
      </c>
      <c r="K274" s="1">
        <f>IFERROR(__xludf.DUMMYFUNCTION("""COMPUTED_VALUE"""),347.19)</f>
        <v>347.19</v>
      </c>
      <c r="M274" s="2">
        <f>IFERROR(__xludf.DUMMYFUNCTION("""COMPUTED_VALUE"""),45691.66666666667)</f>
        <v>45691.66667</v>
      </c>
      <c r="N274" s="1">
        <f>IFERROR(__xludf.DUMMYFUNCTION("""COMPUTED_VALUE"""),2.3169214E7)</f>
        <v>23169214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IFERROR(__xludf.DUMMYFUNCTION("""COMPUTED_VALUE"""),347.92)</f>
        <v>347.92</v>
      </c>
      <c r="D275" s="2">
        <f>IFERROR(__xludf.DUMMYFUNCTION("""COMPUTED_VALUE"""),45692.66666666667)</f>
        <v>45692.66667</v>
      </c>
      <c r="E275" s="1">
        <f>IFERROR(__xludf.DUMMYFUNCTION("""COMPUTED_VALUE"""),352.19)</f>
        <v>352.19</v>
      </c>
      <c r="G275" s="2">
        <f>IFERROR(__xludf.DUMMYFUNCTION("""COMPUTED_VALUE"""),45692.66666666667)</f>
        <v>45692.66667</v>
      </c>
      <c r="H275" s="1">
        <f>IFERROR(__xludf.DUMMYFUNCTION("""COMPUTED_VALUE"""),347.18)</f>
        <v>347.18</v>
      </c>
      <c r="J275" s="2">
        <f>IFERROR(__xludf.DUMMYFUNCTION("""COMPUTED_VALUE"""),45692.66666666667)</f>
        <v>45692.66667</v>
      </c>
      <c r="K275" s="1">
        <f>IFERROR(__xludf.DUMMYFUNCTION("""COMPUTED_VALUE"""),351.33)</f>
        <v>351.33</v>
      </c>
      <c r="M275" s="2">
        <f>IFERROR(__xludf.DUMMYFUNCTION("""COMPUTED_VALUE"""),45692.66666666667)</f>
        <v>45692.66667</v>
      </c>
      <c r="N275" s="1">
        <f>IFERROR(__xludf.DUMMYFUNCTION("""COMPUTED_VALUE"""),1.4068091E7)</f>
        <v>14068091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IFERROR(__xludf.DUMMYFUNCTION("""COMPUTED_VALUE"""),351.57)</f>
        <v>351.57</v>
      </c>
      <c r="D276" s="2">
        <f>IFERROR(__xludf.DUMMYFUNCTION("""COMPUTED_VALUE"""),45693.66666666667)</f>
        <v>45693.66667</v>
      </c>
      <c r="E276" s="1">
        <f>IFERROR(__xludf.DUMMYFUNCTION("""COMPUTED_VALUE"""),352.31)</f>
        <v>352.31</v>
      </c>
      <c r="G276" s="2">
        <f>IFERROR(__xludf.DUMMYFUNCTION("""COMPUTED_VALUE"""),45693.66666666667)</f>
        <v>45693.66667</v>
      </c>
      <c r="H276" s="1">
        <f>IFERROR(__xludf.DUMMYFUNCTION("""COMPUTED_VALUE"""),348.62)</f>
        <v>348.62</v>
      </c>
      <c r="J276" s="2">
        <f>IFERROR(__xludf.DUMMYFUNCTION("""COMPUTED_VALUE"""),45693.66666666667)</f>
        <v>45693.66667</v>
      </c>
      <c r="K276" s="1">
        <f>IFERROR(__xludf.DUMMYFUNCTION("""COMPUTED_VALUE"""),351.46)</f>
        <v>351.46</v>
      </c>
      <c r="M276" s="2">
        <f>IFERROR(__xludf.DUMMYFUNCTION("""COMPUTED_VALUE"""),45693.66666666667)</f>
        <v>45693.66667</v>
      </c>
      <c r="N276" s="1">
        <f>IFERROR(__xludf.DUMMYFUNCTION("""COMPUTED_VALUE"""),1.7873202E7)</f>
        <v>17873202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IFERROR(__xludf.DUMMYFUNCTION("""COMPUTED_VALUE"""),359.64)</f>
        <v>359.64</v>
      </c>
      <c r="D277" s="2">
        <f>IFERROR(__xludf.DUMMYFUNCTION("""COMPUTED_VALUE"""),45694.66666666667)</f>
        <v>45694.66667</v>
      </c>
      <c r="E277" s="1">
        <f>IFERROR(__xludf.DUMMYFUNCTION("""COMPUTED_VALUE"""),364.01)</f>
        <v>364.01</v>
      </c>
      <c r="G277" s="2">
        <f>IFERROR(__xludf.DUMMYFUNCTION("""COMPUTED_VALUE"""),45694.66666666667)</f>
        <v>45694.66667</v>
      </c>
      <c r="H277" s="1">
        <f>IFERROR(__xludf.DUMMYFUNCTION("""COMPUTED_VALUE"""),350.86)</f>
        <v>350.86</v>
      </c>
      <c r="J277" s="2">
        <f>IFERROR(__xludf.DUMMYFUNCTION("""COMPUTED_VALUE"""),45694.66666666667)</f>
        <v>45694.66667</v>
      </c>
      <c r="K277" s="1">
        <f>IFERROR(__xludf.DUMMYFUNCTION("""COMPUTED_VALUE"""),353.17)</f>
        <v>353.17</v>
      </c>
      <c r="M277" s="2">
        <f>IFERROR(__xludf.DUMMYFUNCTION("""COMPUTED_VALUE"""),45694.66666666667)</f>
        <v>45694.66667</v>
      </c>
      <c r="N277" s="1">
        <f>IFERROR(__xludf.DUMMYFUNCTION("""COMPUTED_VALUE"""),2.2266017E7)</f>
        <v>22266017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IFERROR(__xludf.DUMMYFUNCTION("""COMPUTED_VALUE"""),356.09)</f>
        <v>356.09</v>
      </c>
      <c r="D278" s="2">
        <f>IFERROR(__xludf.DUMMYFUNCTION("""COMPUTED_VALUE"""),45695.66666666667)</f>
        <v>45695.66667</v>
      </c>
      <c r="E278" s="1">
        <f>IFERROR(__xludf.DUMMYFUNCTION("""COMPUTED_VALUE"""),356.8)</f>
        <v>356.8</v>
      </c>
      <c r="G278" s="2">
        <f>IFERROR(__xludf.DUMMYFUNCTION("""COMPUTED_VALUE"""),45695.66666666667)</f>
        <v>45695.66667</v>
      </c>
      <c r="H278" s="1">
        <f>IFERROR(__xludf.DUMMYFUNCTION("""COMPUTED_VALUE"""),350.03)</f>
        <v>350.03</v>
      </c>
      <c r="J278" s="2">
        <f>IFERROR(__xludf.DUMMYFUNCTION("""COMPUTED_VALUE"""),45695.66666666667)</f>
        <v>45695.66667</v>
      </c>
      <c r="K278" s="1">
        <f>IFERROR(__xludf.DUMMYFUNCTION("""COMPUTED_VALUE"""),353.55)</f>
        <v>353.55</v>
      </c>
      <c r="M278" s="2">
        <f>IFERROR(__xludf.DUMMYFUNCTION("""COMPUTED_VALUE"""),45695.66666666667)</f>
        <v>45695.66667</v>
      </c>
      <c r="N278" s="1">
        <f>IFERROR(__xludf.DUMMYFUNCTION("""COMPUTED_VALUE"""),1.6820141E7)</f>
        <v>16820141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IFERROR(__xludf.DUMMYFUNCTION("""COMPUTED_VALUE"""),355.48)</f>
        <v>355.48</v>
      </c>
      <c r="D279" s="2">
        <f>IFERROR(__xludf.DUMMYFUNCTION("""COMPUTED_VALUE"""),45698.66666666667)</f>
        <v>45698.66667</v>
      </c>
      <c r="E279" s="1">
        <f>IFERROR(__xludf.DUMMYFUNCTION("""COMPUTED_VALUE"""),357.52)</f>
        <v>357.52</v>
      </c>
      <c r="G279" s="2">
        <f>IFERROR(__xludf.DUMMYFUNCTION("""COMPUTED_VALUE"""),45698.66666666667)</f>
        <v>45698.66667</v>
      </c>
      <c r="H279" s="1">
        <f>IFERROR(__xludf.DUMMYFUNCTION("""COMPUTED_VALUE"""),352.47)</f>
        <v>352.47</v>
      </c>
      <c r="J279" s="2">
        <f>IFERROR(__xludf.DUMMYFUNCTION("""COMPUTED_VALUE"""),45698.66666666667)</f>
        <v>45698.66667</v>
      </c>
      <c r="K279" s="1">
        <f>IFERROR(__xludf.DUMMYFUNCTION("""COMPUTED_VALUE"""),352.91)</f>
        <v>352.91</v>
      </c>
      <c r="M279" s="2">
        <f>IFERROR(__xludf.DUMMYFUNCTION("""COMPUTED_VALUE"""),45698.66666666667)</f>
        <v>45698.66667</v>
      </c>
      <c r="N279" s="1">
        <f>IFERROR(__xludf.DUMMYFUNCTION("""COMPUTED_VALUE"""),2.45531E7)</f>
        <v>24553100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IFERROR(__xludf.DUMMYFUNCTION("""COMPUTED_VALUE"""),351.34)</f>
        <v>351.34</v>
      </c>
      <c r="D280" s="2">
        <f>IFERROR(__xludf.DUMMYFUNCTION("""COMPUTED_VALUE"""),45699.66666666667)</f>
        <v>45699.66667</v>
      </c>
      <c r="E280" s="1">
        <f>IFERROR(__xludf.DUMMYFUNCTION("""COMPUTED_VALUE"""),358.29)</f>
        <v>358.29</v>
      </c>
      <c r="G280" s="2">
        <f>IFERROR(__xludf.DUMMYFUNCTION("""COMPUTED_VALUE"""),45699.66666666667)</f>
        <v>45699.66667</v>
      </c>
      <c r="H280" s="1">
        <f>IFERROR(__xludf.DUMMYFUNCTION("""COMPUTED_VALUE"""),350.97)</f>
        <v>350.97</v>
      </c>
      <c r="J280" s="2">
        <f>IFERROR(__xludf.DUMMYFUNCTION("""COMPUTED_VALUE"""),45699.66666666667)</f>
        <v>45699.66667</v>
      </c>
      <c r="K280" s="1">
        <f>IFERROR(__xludf.DUMMYFUNCTION("""COMPUTED_VALUE"""),357.57)</f>
        <v>357.57</v>
      </c>
      <c r="M280" s="2">
        <f>IFERROR(__xludf.DUMMYFUNCTION("""COMPUTED_VALUE"""),45699.66666666667)</f>
        <v>45699.66667</v>
      </c>
      <c r="N280" s="1">
        <f>IFERROR(__xludf.DUMMYFUNCTION("""COMPUTED_VALUE"""),1.4259324E7)</f>
        <v>14259324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IFERROR(__xludf.DUMMYFUNCTION("""COMPUTED_VALUE"""),356.2)</f>
        <v>356.2</v>
      </c>
      <c r="D281" s="2">
        <f>IFERROR(__xludf.DUMMYFUNCTION("""COMPUTED_VALUE"""),45700.66666666667)</f>
        <v>45700.66667</v>
      </c>
      <c r="E281" s="1">
        <f>IFERROR(__xludf.DUMMYFUNCTION("""COMPUTED_VALUE"""),357.88)</f>
        <v>357.88</v>
      </c>
      <c r="G281" s="2">
        <f>IFERROR(__xludf.DUMMYFUNCTION("""COMPUTED_VALUE"""),45700.66666666667)</f>
        <v>45700.66667</v>
      </c>
      <c r="H281" s="1">
        <f>IFERROR(__xludf.DUMMYFUNCTION("""COMPUTED_VALUE"""),353.7)</f>
        <v>353.7</v>
      </c>
      <c r="J281" s="2">
        <f>IFERROR(__xludf.DUMMYFUNCTION("""COMPUTED_VALUE"""),45700.66666666667)</f>
        <v>45700.66667</v>
      </c>
      <c r="K281" s="1">
        <f>IFERROR(__xludf.DUMMYFUNCTION("""COMPUTED_VALUE"""),357.11)</f>
        <v>357.11</v>
      </c>
      <c r="M281" s="2">
        <f>IFERROR(__xludf.DUMMYFUNCTION("""COMPUTED_VALUE"""),45700.66666666667)</f>
        <v>45700.66667</v>
      </c>
      <c r="N281" s="1">
        <f>IFERROR(__xludf.DUMMYFUNCTION("""COMPUTED_VALUE"""),1.8062875E7)</f>
        <v>18062875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IFERROR(__xludf.DUMMYFUNCTION("""COMPUTED_VALUE"""),359.8)</f>
        <v>359.8</v>
      </c>
      <c r="D282" s="2">
        <f>IFERROR(__xludf.DUMMYFUNCTION("""COMPUTED_VALUE"""),45701.66666666667)</f>
        <v>45701.66667</v>
      </c>
      <c r="E282" s="1">
        <f>IFERROR(__xludf.DUMMYFUNCTION("""COMPUTED_VALUE"""),364.0)</f>
        <v>364</v>
      </c>
      <c r="G282" s="2">
        <f>IFERROR(__xludf.DUMMYFUNCTION("""COMPUTED_VALUE"""),45701.66666666667)</f>
        <v>45701.66667</v>
      </c>
      <c r="H282" s="1">
        <f>IFERROR(__xludf.DUMMYFUNCTION("""COMPUTED_VALUE"""),359.57)</f>
        <v>359.57</v>
      </c>
      <c r="J282" s="2">
        <f>IFERROR(__xludf.DUMMYFUNCTION("""COMPUTED_VALUE"""),45701.66666666667)</f>
        <v>45701.66667</v>
      </c>
      <c r="K282" s="1">
        <f>IFERROR(__xludf.DUMMYFUNCTION("""COMPUTED_VALUE"""),362.67)</f>
        <v>362.67</v>
      </c>
      <c r="M282" s="2">
        <f>IFERROR(__xludf.DUMMYFUNCTION("""COMPUTED_VALUE"""),45701.66666666667)</f>
        <v>45701.66667</v>
      </c>
      <c r="N282" s="1">
        <f>IFERROR(__xludf.DUMMYFUNCTION("""COMPUTED_VALUE"""),1.4035756E7)</f>
        <v>14035756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IFERROR(__xludf.DUMMYFUNCTION("""COMPUTED_VALUE"""),365.47)</f>
        <v>365.47</v>
      </c>
      <c r="D283" s="2">
        <f>IFERROR(__xludf.DUMMYFUNCTION("""COMPUTED_VALUE"""),45702.66666666667)</f>
        <v>45702.66667</v>
      </c>
      <c r="E283" s="1">
        <f>IFERROR(__xludf.DUMMYFUNCTION("""COMPUTED_VALUE"""),368.47)</f>
        <v>368.47</v>
      </c>
      <c r="G283" s="2">
        <f>IFERROR(__xludf.DUMMYFUNCTION("""COMPUTED_VALUE"""),45702.66666666667)</f>
        <v>45702.66667</v>
      </c>
      <c r="H283" s="1">
        <f>IFERROR(__xludf.DUMMYFUNCTION("""COMPUTED_VALUE"""),363.62)</f>
        <v>363.62</v>
      </c>
      <c r="J283" s="2">
        <f>IFERROR(__xludf.DUMMYFUNCTION("""COMPUTED_VALUE"""),45702.66666666667)</f>
        <v>45702.66667</v>
      </c>
      <c r="K283" s="1">
        <f>IFERROR(__xludf.DUMMYFUNCTION("""COMPUTED_VALUE"""),366.72)</f>
        <v>366.72</v>
      </c>
      <c r="M283" s="2">
        <f>IFERROR(__xludf.DUMMYFUNCTION("""COMPUTED_VALUE"""),45702.66666666667)</f>
        <v>45702.66667</v>
      </c>
      <c r="N283" s="1">
        <f>IFERROR(__xludf.DUMMYFUNCTION("""COMPUTED_VALUE"""),1.3101689E7)</f>
        <v>13101689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IFERROR(__xludf.DUMMYFUNCTION("""COMPUTED_VALUE"""),367.9)</f>
        <v>367.9</v>
      </c>
      <c r="D284" s="2">
        <f>IFERROR(__xludf.DUMMYFUNCTION("""COMPUTED_VALUE"""),45706.66666666667)</f>
        <v>45706.66667</v>
      </c>
      <c r="E284" s="1">
        <f>IFERROR(__xludf.DUMMYFUNCTION("""COMPUTED_VALUE"""),367.9)</f>
        <v>367.9</v>
      </c>
      <c r="G284" s="2">
        <f>IFERROR(__xludf.DUMMYFUNCTION("""COMPUTED_VALUE"""),45706.66666666667)</f>
        <v>45706.66667</v>
      </c>
      <c r="H284" s="1">
        <f>IFERROR(__xludf.DUMMYFUNCTION("""COMPUTED_VALUE"""),360.72)</f>
        <v>360.72</v>
      </c>
      <c r="J284" s="2">
        <f>IFERROR(__xludf.DUMMYFUNCTION("""COMPUTED_VALUE"""),45706.66666666667)</f>
        <v>45706.66667</v>
      </c>
      <c r="K284" s="1">
        <f>IFERROR(__xludf.DUMMYFUNCTION("""COMPUTED_VALUE"""),366.62)</f>
        <v>366.62</v>
      </c>
      <c r="M284" s="2">
        <f>IFERROR(__xludf.DUMMYFUNCTION("""COMPUTED_VALUE"""),45706.66666666667)</f>
        <v>45706.66667</v>
      </c>
      <c r="N284" s="1">
        <f>IFERROR(__xludf.DUMMYFUNCTION("""COMPUTED_VALUE"""),1.6084468E7)</f>
        <v>16084468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IFERROR(__xludf.DUMMYFUNCTION("""COMPUTED_VALUE"""),363.42)</f>
        <v>363.42</v>
      </c>
      <c r="D285" s="2">
        <f>IFERROR(__xludf.DUMMYFUNCTION("""COMPUTED_VALUE"""),45707.66666666667)</f>
        <v>45707.66667</v>
      </c>
      <c r="E285" s="1">
        <f>IFERROR(__xludf.DUMMYFUNCTION("""COMPUTED_VALUE"""),366.01)</f>
        <v>366.01</v>
      </c>
      <c r="G285" s="2">
        <f>IFERROR(__xludf.DUMMYFUNCTION("""COMPUTED_VALUE"""),45707.66666666667)</f>
        <v>45707.66667</v>
      </c>
      <c r="H285" s="1">
        <f>IFERROR(__xludf.DUMMYFUNCTION("""COMPUTED_VALUE"""),361.79)</f>
        <v>361.79</v>
      </c>
      <c r="J285" s="2">
        <f>IFERROR(__xludf.DUMMYFUNCTION("""COMPUTED_VALUE"""),45707.66666666667)</f>
        <v>45707.66667</v>
      </c>
      <c r="K285" s="1">
        <f>IFERROR(__xludf.DUMMYFUNCTION("""COMPUTED_VALUE"""),363.5)</f>
        <v>363.5</v>
      </c>
      <c r="M285" s="2">
        <f>IFERROR(__xludf.DUMMYFUNCTION("""COMPUTED_VALUE"""),45707.66666666667)</f>
        <v>45707.66667</v>
      </c>
      <c r="N285" s="1">
        <f>IFERROR(__xludf.DUMMYFUNCTION("""COMPUTED_VALUE"""),1.3378788E7)</f>
        <v>13378788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IFERROR(__xludf.DUMMYFUNCTION("""COMPUTED_VALUE"""),364.86)</f>
        <v>364.86</v>
      </c>
      <c r="D286" s="2">
        <f>IFERROR(__xludf.DUMMYFUNCTION("""COMPUTED_VALUE"""),45708.66666666667)</f>
        <v>45708.66667</v>
      </c>
      <c r="E286" s="1">
        <f>IFERROR(__xludf.DUMMYFUNCTION("""COMPUTED_VALUE"""),367.44)</f>
        <v>367.44</v>
      </c>
      <c r="G286" s="2">
        <f>IFERROR(__xludf.DUMMYFUNCTION("""COMPUTED_VALUE"""),45708.66666666667)</f>
        <v>45708.66667</v>
      </c>
      <c r="H286" s="1">
        <f>IFERROR(__xludf.DUMMYFUNCTION("""COMPUTED_VALUE"""),363.2)</f>
        <v>363.2</v>
      </c>
      <c r="J286" s="2">
        <f>IFERROR(__xludf.DUMMYFUNCTION("""COMPUTED_VALUE"""),45708.66666666667)</f>
        <v>45708.66667</v>
      </c>
      <c r="K286" s="1">
        <f>IFERROR(__xludf.DUMMYFUNCTION("""COMPUTED_VALUE"""),367.12)</f>
        <v>367.12</v>
      </c>
      <c r="M286" s="2">
        <f>IFERROR(__xludf.DUMMYFUNCTION("""COMPUTED_VALUE"""),45708.66666666667)</f>
        <v>45708.66667</v>
      </c>
      <c r="N286" s="1">
        <f>IFERROR(__xludf.DUMMYFUNCTION("""COMPUTED_VALUE"""),1.2071628E7)</f>
        <v>12071628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IFERROR(__xludf.DUMMYFUNCTION("""COMPUTED_VALUE"""),367.71)</f>
        <v>367.71</v>
      </c>
      <c r="D287" s="2">
        <f>IFERROR(__xludf.DUMMYFUNCTION("""COMPUTED_VALUE"""),45709.66666666667)</f>
        <v>45709.66667</v>
      </c>
      <c r="E287" s="1">
        <f>IFERROR(__xludf.DUMMYFUNCTION("""COMPUTED_VALUE"""),368.87)</f>
        <v>368.87</v>
      </c>
      <c r="G287" s="2">
        <f>IFERROR(__xludf.DUMMYFUNCTION("""COMPUTED_VALUE"""),45709.66666666667)</f>
        <v>45709.66667</v>
      </c>
      <c r="H287" s="1">
        <f>IFERROR(__xludf.DUMMYFUNCTION("""COMPUTED_VALUE"""),360.35)</f>
        <v>360.35</v>
      </c>
      <c r="J287" s="2">
        <f>IFERROR(__xludf.DUMMYFUNCTION("""COMPUTED_VALUE"""),45709.66666666667)</f>
        <v>45709.66667</v>
      </c>
      <c r="K287" s="1">
        <f>IFERROR(__xludf.DUMMYFUNCTION("""COMPUTED_VALUE"""),361.09)</f>
        <v>361.09</v>
      </c>
      <c r="M287" s="2">
        <f>IFERROR(__xludf.DUMMYFUNCTION("""COMPUTED_VALUE"""),45709.66666666667)</f>
        <v>45709.66667</v>
      </c>
      <c r="N287" s="1">
        <f>IFERROR(__xludf.DUMMYFUNCTION("""COMPUTED_VALUE"""),1.3405626E7)</f>
        <v>13405626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IFERROR(__xludf.DUMMYFUNCTION("""COMPUTED_VALUE"""),362.71)</f>
        <v>362.71</v>
      </c>
      <c r="D288" s="2">
        <f>IFERROR(__xludf.DUMMYFUNCTION("""COMPUTED_VALUE"""),45712.66666666667)</f>
        <v>45712.66667</v>
      </c>
      <c r="E288" s="1">
        <f>IFERROR(__xludf.DUMMYFUNCTION("""COMPUTED_VALUE"""),365.11)</f>
        <v>365.11</v>
      </c>
      <c r="G288" s="2">
        <f>IFERROR(__xludf.DUMMYFUNCTION("""COMPUTED_VALUE"""),45712.66666666667)</f>
        <v>45712.66667</v>
      </c>
      <c r="H288" s="1">
        <f>IFERROR(__xludf.DUMMYFUNCTION("""COMPUTED_VALUE"""),358.9)</f>
        <v>358.9</v>
      </c>
      <c r="J288" s="2">
        <f>IFERROR(__xludf.DUMMYFUNCTION("""COMPUTED_VALUE"""),45712.66666666667)</f>
        <v>45712.66667</v>
      </c>
      <c r="K288" s="1">
        <f>IFERROR(__xludf.DUMMYFUNCTION("""COMPUTED_VALUE"""),362.84)</f>
        <v>362.84</v>
      </c>
      <c r="M288" s="2">
        <f>IFERROR(__xludf.DUMMYFUNCTION("""COMPUTED_VALUE"""),45712.66666666667)</f>
        <v>45712.66667</v>
      </c>
      <c r="N288" s="1">
        <f>IFERROR(__xludf.DUMMYFUNCTION("""COMPUTED_VALUE"""),1.2937881E7)</f>
        <v>12937881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IFERROR(__xludf.DUMMYFUNCTION("""COMPUTED_VALUE"""),364.43)</f>
        <v>364.43</v>
      </c>
      <c r="D289" s="2">
        <f>IFERROR(__xludf.DUMMYFUNCTION("""COMPUTED_VALUE"""),45713.66666666667)</f>
        <v>45713.66667</v>
      </c>
      <c r="E289" s="1">
        <f>IFERROR(__xludf.DUMMYFUNCTION("""COMPUTED_VALUE"""),366.13)</f>
        <v>366.13</v>
      </c>
      <c r="G289" s="2">
        <f>IFERROR(__xludf.DUMMYFUNCTION("""COMPUTED_VALUE"""),45713.66666666667)</f>
        <v>45713.66667</v>
      </c>
      <c r="H289" s="1">
        <f>IFERROR(__xludf.DUMMYFUNCTION("""COMPUTED_VALUE"""),362.96)</f>
        <v>362.96</v>
      </c>
      <c r="J289" s="2">
        <f>IFERROR(__xludf.DUMMYFUNCTION("""COMPUTED_VALUE"""),45713.66666666667)</f>
        <v>45713.66667</v>
      </c>
      <c r="K289" s="1">
        <f>IFERROR(__xludf.DUMMYFUNCTION("""COMPUTED_VALUE"""),364.42)</f>
        <v>364.42</v>
      </c>
      <c r="M289" s="2">
        <f>IFERROR(__xludf.DUMMYFUNCTION("""COMPUTED_VALUE"""),45713.66666666667)</f>
        <v>45713.66667</v>
      </c>
      <c r="N289" s="1">
        <f>IFERROR(__xludf.DUMMYFUNCTION("""COMPUTED_VALUE"""),1.466467E7)</f>
        <v>14664670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IFERROR(__xludf.DUMMYFUNCTION("""COMPUTED_VALUE"""),364.79)</f>
        <v>364.79</v>
      </c>
      <c r="D290" s="2">
        <f>IFERROR(__xludf.DUMMYFUNCTION("""COMPUTED_VALUE"""),45714.66666666667)</f>
        <v>45714.66667</v>
      </c>
      <c r="E290" s="1">
        <f>IFERROR(__xludf.DUMMYFUNCTION("""COMPUTED_VALUE"""),365.84)</f>
        <v>365.84</v>
      </c>
      <c r="G290" s="2">
        <f>IFERROR(__xludf.DUMMYFUNCTION("""COMPUTED_VALUE"""),45714.66666666667)</f>
        <v>45714.66667</v>
      </c>
      <c r="H290" s="1">
        <f>IFERROR(__xludf.DUMMYFUNCTION("""COMPUTED_VALUE"""),360.53)</f>
        <v>360.53</v>
      </c>
      <c r="J290" s="2">
        <f>IFERROR(__xludf.DUMMYFUNCTION("""COMPUTED_VALUE"""),45714.66666666667)</f>
        <v>45714.66667</v>
      </c>
      <c r="K290" s="1">
        <f>IFERROR(__xludf.DUMMYFUNCTION("""COMPUTED_VALUE"""),362.32)</f>
        <v>362.32</v>
      </c>
      <c r="M290" s="2">
        <f>IFERROR(__xludf.DUMMYFUNCTION("""COMPUTED_VALUE"""),45714.66666666667)</f>
        <v>45714.66667</v>
      </c>
      <c r="N290" s="1">
        <f>IFERROR(__xludf.DUMMYFUNCTION("""COMPUTED_VALUE"""),1.2334519E7)</f>
        <v>12334519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IFERROR(__xludf.DUMMYFUNCTION("""COMPUTED_VALUE"""),360.16)</f>
        <v>360.16</v>
      </c>
      <c r="D291" s="2">
        <f>IFERROR(__xludf.DUMMYFUNCTION("""COMPUTED_VALUE"""),45715.66666666667)</f>
        <v>45715.66667</v>
      </c>
      <c r="E291" s="1">
        <f>IFERROR(__xludf.DUMMYFUNCTION("""COMPUTED_VALUE"""),364.11)</f>
        <v>364.11</v>
      </c>
      <c r="G291" s="2">
        <f>IFERROR(__xludf.DUMMYFUNCTION("""COMPUTED_VALUE"""),45715.66666666667)</f>
        <v>45715.66667</v>
      </c>
      <c r="H291" s="1">
        <f>IFERROR(__xludf.DUMMYFUNCTION("""COMPUTED_VALUE"""),358.99)</f>
        <v>358.99</v>
      </c>
      <c r="J291" s="2">
        <f>IFERROR(__xludf.DUMMYFUNCTION("""COMPUTED_VALUE"""),45715.66666666667)</f>
        <v>45715.66667</v>
      </c>
      <c r="K291" s="1">
        <f>IFERROR(__xludf.DUMMYFUNCTION("""COMPUTED_VALUE"""),359.51)</f>
        <v>359.51</v>
      </c>
      <c r="M291" s="2">
        <f>IFERROR(__xludf.DUMMYFUNCTION("""COMPUTED_VALUE"""),45715.66666666667)</f>
        <v>45715.66667</v>
      </c>
      <c r="N291" s="1">
        <f>IFERROR(__xludf.DUMMYFUNCTION("""COMPUTED_VALUE"""),1.1637125E7)</f>
        <v>11637125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IFERROR(__xludf.DUMMYFUNCTION("""COMPUTED_VALUE"""),358.38)</f>
        <v>358.38</v>
      </c>
      <c r="D292" s="2">
        <f>IFERROR(__xludf.DUMMYFUNCTION("""COMPUTED_VALUE"""),45716.66666666667)</f>
        <v>45716.66667</v>
      </c>
      <c r="E292" s="1">
        <f>IFERROR(__xludf.DUMMYFUNCTION("""COMPUTED_VALUE"""),363.69)</f>
        <v>363.69</v>
      </c>
      <c r="G292" s="2">
        <f>IFERROR(__xludf.DUMMYFUNCTION("""COMPUTED_VALUE"""),45716.66666666667)</f>
        <v>45716.66667</v>
      </c>
      <c r="H292" s="1">
        <f>IFERROR(__xludf.DUMMYFUNCTION("""COMPUTED_VALUE"""),356.92)</f>
        <v>356.92</v>
      </c>
      <c r="J292" s="2">
        <f>IFERROR(__xludf.DUMMYFUNCTION("""COMPUTED_VALUE"""),45716.66666666667)</f>
        <v>45716.66667</v>
      </c>
      <c r="K292" s="1">
        <f>IFERROR(__xludf.DUMMYFUNCTION("""COMPUTED_VALUE"""),360.63)</f>
        <v>360.63</v>
      </c>
      <c r="M292" s="2">
        <f>IFERROR(__xludf.DUMMYFUNCTION("""COMPUTED_VALUE"""),45716.66666666667)</f>
        <v>45716.66667</v>
      </c>
      <c r="N292" s="1">
        <f>IFERROR(__xludf.DUMMYFUNCTION("""COMPUTED_VALUE"""),1.8066623E7)</f>
        <v>18066623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IFERROR(__xludf.DUMMYFUNCTION("""COMPUTED_VALUE"""),362.58)</f>
        <v>362.58</v>
      </c>
      <c r="D293" s="2">
        <f>IFERROR(__xludf.DUMMYFUNCTION("""COMPUTED_VALUE"""),45719.66666666667)</f>
        <v>45719.66667</v>
      </c>
      <c r="E293" s="1">
        <f>IFERROR(__xludf.DUMMYFUNCTION("""COMPUTED_VALUE"""),366.2)</f>
        <v>366.2</v>
      </c>
      <c r="G293" s="2">
        <f>IFERROR(__xludf.DUMMYFUNCTION("""COMPUTED_VALUE"""),45719.66666666667)</f>
        <v>45719.66667</v>
      </c>
      <c r="H293" s="1">
        <f>IFERROR(__xludf.DUMMYFUNCTION("""COMPUTED_VALUE"""),351.77)</f>
        <v>351.77</v>
      </c>
      <c r="J293" s="2">
        <f>IFERROR(__xludf.DUMMYFUNCTION("""COMPUTED_VALUE"""),45719.66666666667)</f>
        <v>45719.66667</v>
      </c>
      <c r="K293" s="1">
        <f>IFERROR(__xludf.DUMMYFUNCTION("""COMPUTED_VALUE"""),354.35)</f>
        <v>354.35</v>
      </c>
      <c r="M293" s="2">
        <f>IFERROR(__xludf.DUMMYFUNCTION("""COMPUTED_VALUE"""),45719.66666666667)</f>
        <v>45719.66667</v>
      </c>
      <c r="N293" s="1">
        <f>IFERROR(__xludf.DUMMYFUNCTION("""COMPUTED_VALUE"""),1.5369604E7)</f>
        <v>15369604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IFERROR(__xludf.DUMMYFUNCTION("""COMPUTED_VALUE"""),348.03)</f>
        <v>348.03</v>
      </c>
      <c r="D294" s="2">
        <f>IFERROR(__xludf.DUMMYFUNCTION("""COMPUTED_VALUE"""),45720.66666666667)</f>
        <v>45720.66667</v>
      </c>
      <c r="E294" s="1">
        <f>IFERROR(__xludf.DUMMYFUNCTION("""COMPUTED_VALUE"""),353.01)</f>
        <v>353.01</v>
      </c>
      <c r="G294" s="2">
        <f>IFERROR(__xludf.DUMMYFUNCTION("""COMPUTED_VALUE"""),45720.66666666667)</f>
        <v>45720.66667</v>
      </c>
      <c r="H294" s="1">
        <f>IFERROR(__xludf.DUMMYFUNCTION("""COMPUTED_VALUE"""),344.53)</f>
        <v>344.53</v>
      </c>
      <c r="J294" s="2">
        <f>IFERROR(__xludf.DUMMYFUNCTION("""COMPUTED_VALUE"""),45720.66666666667)</f>
        <v>45720.66667</v>
      </c>
      <c r="K294" s="1">
        <f>IFERROR(__xludf.DUMMYFUNCTION("""COMPUTED_VALUE"""),348.27)</f>
        <v>348.27</v>
      </c>
      <c r="M294" s="2">
        <f>IFERROR(__xludf.DUMMYFUNCTION("""COMPUTED_VALUE"""),45720.66666666667)</f>
        <v>45720.66667</v>
      </c>
      <c r="N294" s="1">
        <f>IFERROR(__xludf.DUMMYFUNCTION("""COMPUTED_VALUE"""),2.1555031E7)</f>
        <v>21555031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IFERROR(__xludf.DUMMYFUNCTION("""COMPUTED_VALUE"""),350.62)</f>
        <v>350.62</v>
      </c>
      <c r="D295" s="2">
        <f>IFERROR(__xludf.DUMMYFUNCTION("""COMPUTED_VALUE"""),45721.66666666667)</f>
        <v>45721.66667</v>
      </c>
      <c r="E295" s="1">
        <f>IFERROR(__xludf.DUMMYFUNCTION("""COMPUTED_VALUE"""),360.55)</f>
        <v>360.55</v>
      </c>
      <c r="G295" s="2">
        <f>IFERROR(__xludf.DUMMYFUNCTION("""COMPUTED_VALUE"""),45721.66666666667)</f>
        <v>45721.66667</v>
      </c>
      <c r="H295" s="1">
        <f>IFERROR(__xludf.DUMMYFUNCTION("""COMPUTED_VALUE"""),350.62)</f>
        <v>350.62</v>
      </c>
      <c r="J295" s="2">
        <f>IFERROR(__xludf.DUMMYFUNCTION("""COMPUTED_VALUE"""),45721.66666666667)</f>
        <v>45721.66667</v>
      </c>
      <c r="K295" s="1">
        <f>IFERROR(__xludf.DUMMYFUNCTION("""COMPUTED_VALUE"""),358.94)</f>
        <v>358.94</v>
      </c>
      <c r="M295" s="2">
        <f>IFERROR(__xludf.DUMMYFUNCTION("""COMPUTED_VALUE"""),45721.66666666667)</f>
        <v>45721.66667</v>
      </c>
      <c r="N295" s="1">
        <f>IFERROR(__xludf.DUMMYFUNCTION("""COMPUTED_VALUE"""),1.8089192E7)</f>
        <v>18089192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IFERROR(__xludf.DUMMYFUNCTION("""COMPUTED_VALUE"""),355.36)</f>
        <v>355.36</v>
      </c>
      <c r="D296" s="2">
        <f>IFERROR(__xludf.DUMMYFUNCTION("""COMPUTED_VALUE"""),45722.66666666667)</f>
        <v>45722.66667</v>
      </c>
      <c r="E296" s="1">
        <f>IFERROR(__xludf.DUMMYFUNCTION("""COMPUTED_VALUE"""),363.35)</f>
        <v>363.35</v>
      </c>
      <c r="G296" s="2">
        <f>IFERROR(__xludf.DUMMYFUNCTION("""COMPUTED_VALUE"""),45722.66666666667)</f>
        <v>45722.66667</v>
      </c>
      <c r="H296" s="1">
        <f>IFERROR(__xludf.DUMMYFUNCTION("""COMPUTED_VALUE"""),355.36)</f>
        <v>355.36</v>
      </c>
      <c r="J296" s="2">
        <f>IFERROR(__xludf.DUMMYFUNCTION("""COMPUTED_VALUE"""),45722.66666666667)</f>
        <v>45722.66667</v>
      </c>
      <c r="K296" s="1">
        <f>IFERROR(__xludf.DUMMYFUNCTION("""COMPUTED_VALUE"""),361.8)</f>
        <v>361.8</v>
      </c>
      <c r="M296" s="2">
        <f>IFERROR(__xludf.DUMMYFUNCTION("""COMPUTED_VALUE"""),45722.66666666667)</f>
        <v>45722.66667</v>
      </c>
      <c r="N296" s="1">
        <f>IFERROR(__xludf.DUMMYFUNCTION("""COMPUTED_VALUE"""),1.3738705E7)</f>
        <v>13738705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IFERROR(__xludf.DUMMYFUNCTION("""COMPUTED_VALUE"""),359.62)</f>
        <v>359.62</v>
      </c>
      <c r="D297" s="2">
        <f>IFERROR(__xludf.DUMMYFUNCTION("""COMPUTED_VALUE"""),45723.66666666667)</f>
        <v>45723.66667</v>
      </c>
      <c r="E297" s="1">
        <f>IFERROR(__xludf.DUMMYFUNCTION("""COMPUTED_VALUE"""),369.25)</f>
        <v>369.25</v>
      </c>
      <c r="G297" s="2">
        <f>IFERROR(__xludf.DUMMYFUNCTION("""COMPUTED_VALUE"""),45723.66666666667)</f>
        <v>45723.66667</v>
      </c>
      <c r="H297" s="1">
        <f>IFERROR(__xludf.DUMMYFUNCTION("""COMPUTED_VALUE"""),358.99)</f>
        <v>358.99</v>
      </c>
      <c r="J297" s="2">
        <f>IFERROR(__xludf.DUMMYFUNCTION("""COMPUTED_VALUE"""),45723.66666666667)</f>
        <v>45723.66667</v>
      </c>
      <c r="K297" s="1">
        <f>IFERROR(__xludf.DUMMYFUNCTION("""COMPUTED_VALUE"""),368.11)</f>
        <v>368.11</v>
      </c>
      <c r="M297" s="2">
        <f>IFERROR(__xludf.DUMMYFUNCTION("""COMPUTED_VALUE"""),45723.66666666667)</f>
        <v>45723.66667</v>
      </c>
      <c r="N297" s="1">
        <f>IFERROR(__xludf.DUMMYFUNCTION("""COMPUTED_VALUE"""),1.5960419E7)</f>
        <v>15960419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IFERROR(__xludf.DUMMYFUNCTION("""COMPUTED_VALUE"""),365.49)</f>
        <v>365.49</v>
      </c>
      <c r="D298" s="2">
        <f>IFERROR(__xludf.DUMMYFUNCTION("""COMPUTED_VALUE"""),45726.66666666667)</f>
        <v>45726.66667</v>
      </c>
      <c r="E298" s="1">
        <f>IFERROR(__xludf.DUMMYFUNCTION("""COMPUTED_VALUE"""),371.75)</f>
        <v>371.75</v>
      </c>
      <c r="G298" s="2">
        <f>IFERROR(__xludf.DUMMYFUNCTION("""COMPUTED_VALUE"""),45726.66666666667)</f>
        <v>45726.66667</v>
      </c>
      <c r="H298" s="1">
        <f>IFERROR(__xludf.DUMMYFUNCTION("""COMPUTED_VALUE"""),363.62)</f>
        <v>363.62</v>
      </c>
      <c r="J298" s="2">
        <f>IFERROR(__xludf.DUMMYFUNCTION("""COMPUTED_VALUE"""),45726.66666666667)</f>
        <v>45726.66667</v>
      </c>
      <c r="K298" s="1">
        <f>IFERROR(__xludf.DUMMYFUNCTION("""COMPUTED_VALUE"""),366.2)</f>
        <v>366.2</v>
      </c>
      <c r="M298" s="2">
        <f>IFERROR(__xludf.DUMMYFUNCTION("""COMPUTED_VALUE"""),45726.66666666667)</f>
        <v>45726.66667</v>
      </c>
      <c r="N298" s="1">
        <f>IFERROR(__xludf.DUMMYFUNCTION("""COMPUTED_VALUE"""),2.061444E7)</f>
        <v>20614440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IFERROR(__xludf.DUMMYFUNCTION("""COMPUTED_VALUE"""),365.88)</f>
        <v>365.88</v>
      </c>
      <c r="D299" s="2">
        <f>IFERROR(__xludf.DUMMYFUNCTION("""COMPUTED_VALUE"""),45727.66666666667)</f>
        <v>45727.66667</v>
      </c>
      <c r="E299" s="1">
        <f>IFERROR(__xludf.DUMMYFUNCTION("""COMPUTED_VALUE"""),365.94)</f>
        <v>365.94</v>
      </c>
      <c r="G299" s="2">
        <f>IFERROR(__xludf.DUMMYFUNCTION("""COMPUTED_VALUE"""),45727.66666666667)</f>
        <v>45727.66667</v>
      </c>
      <c r="H299" s="1">
        <f>IFERROR(__xludf.DUMMYFUNCTION("""COMPUTED_VALUE"""),354.15)</f>
        <v>354.15</v>
      </c>
      <c r="J299" s="2">
        <f>IFERROR(__xludf.DUMMYFUNCTION("""COMPUTED_VALUE"""),45727.66666666667)</f>
        <v>45727.66667</v>
      </c>
      <c r="K299" s="1">
        <f>IFERROR(__xludf.DUMMYFUNCTION("""COMPUTED_VALUE"""),355.01)</f>
        <v>355.01</v>
      </c>
      <c r="M299" s="2">
        <f>IFERROR(__xludf.DUMMYFUNCTION("""COMPUTED_VALUE"""),45727.66666666667)</f>
        <v>45727.66667</v>
      </c>
      <c r="N299" s="1">
        <f>IFERROR(__xludf.DUMMYFUNCTION("""COMPUTED_VALUE"""),1.7284104E7)</f>
        <v>17284104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IFERROR(__xludf.DUMMYFUNCTION("""COMPUTED_VALUE"""),355.23)</f>
        <v>355.23</v>
      </c>
      <c r="D300" s="2">
        <f>IFERROR(__xludf.DUMMYFUNCTION("""COMPUTED_VALUE"""),45728.66666666667)</f>
        <v>45728.66667</v>
      </c>
      <c r="E300" s="1">
        <f>IFERROR(__xludf.DUMMYFUNCTION("""COMPUTED_VALUE"""),355.43)</f>
        <v>355.43</v>
      </c>
      <c r="G300" s="2">
        <f>IFERROR(__xludf.DUMMYFUNCTION("""COMPUTED_VALUE"""),45728.66666666667)</f>
        <v>45728.66667</v>
      </c>
      <c r="H300" s="1">
        <f>IFERROR(__xludf.DUMMYFUNCTION("""COMPUTED_VALUE"""),347.63)</f>
        <v>347.63</v>
      </c>
      <c r="J300" s="2">
        <f>IFERROR(__xludf.DUMMYFUNCTION("""COMPUTED_VALUE"""),45728.66666666667)</f>
        <v>45728.66667</v>
      </c>
      <c r="K300" s="1">
        <f>IFERROR(__xludf.DUMMYFUNCTION("""COMPUTED_VALUE"""),351.19)</f>
        <v>351.19</v>
      </c>
      <c r="M300" s="2">
        <f>IFERROR(__xludf.DUMMYFUNCTION("""COMPUTED_VALUE"""),45728.66666666667)</f>
        <v>45728.66667</v>
      </c>
      <c r="N300" s="1">
        <f>IFERROR(__xludf.DUMMYFUNCTION("""COMPUTED_VALUE"""),1.3288499E7)</f>
        <v>13288499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IFERROR(__xludf.DUMMYFUNCTION("""COMPUTED_VALUE"""),349.08)</f>
        <v>349.08</v>
      </c>
      <c r="D301" s="2">
        <f>IFERROR(__xludf.DUMMYFUNCTION("""COMPUTED_VALUE"""),45729.66666666667)</f>
        <v>45729.66667</v>
      </c>
      <c r="E301" s="1">
        <f>IFERROR(__xludf.DUMMYFUNCTION("""COMPUTED_VALUE"""),353.47)</f>
        <v>353.47</v>
      </c>
      <c r="G301" s="2">
        <f>IFERROR(__xludf.DUMMYFUNCTION("""COMPUTED_VALUE"""),45729.66666666667)</f>
        <v>45729.66667</v>
      </c>
      <c r="H301" s="1">
        <f>IFERROR(__xludf.DUMMYFUNCTION("""COMPUTED_VALUE"""),342.83)</f>
        <v>342.83</v>
      </c>
      <c r="J301" s="2">
        <f>IFERROR(__xludf.DUMMYFUNCTION("""COMPUTED_VALUE"""),45729.66666666667)</f>
        <v>45729.66667</v>
      </c>
      <c r="K301" s="1">
        <f>IFERROR(__xludf.DUMMYFUNCTION("""COMPUTED_VALUE"""),343.06)</f>
        <v>343.06</v>
      </c>
      <c r="M301" s="2">
        <f>IFERROR(__xludf.DUMMYFUNCTION("""COMPUTED_VALUE"""),45729.66666666667)</f>
        <v>45729.66667</v>
      </c>
      <c r="N301" s="1">
        <f>IFERROR(__xludf.DUMMYFUNCTION("""COMPUTED_VALUE"""),1.4810994E7)</f>
        <v>14810994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IFERROR(__xludf.DUMMYFUNCTION("""COMPUTED_VALUE"""),345.57)</f>
        <v>345.57</v>
      </c>
      <c r="D302" s="2">
        <f>IFERROR(__xludf.DUMMYFUNCTION("""COMPUTED_VALUE"""),45730.66666666667)</f>
        <v>45730.66667</v>
      </c>
      <c r="E302" s="1">
        <f>IFERROR(__xludf.DUMMYFUNCTION("""COMPUTED_VALUE"""),351.23)</f>
        <v>351.23</v>
      </c>
      <c r="G302" s="2">
        <f>IFERROR(__xludf.DUMMYFUNCTION("""COMPUTED_VALUE"""),45730.66666666667)</f>
        <v>45730.66667</v>
      </c>
      <c r="H302" s="1">
        <f>IFERROR(__xludf.DUMMYFUNCTION("""COMPUTED_VALUE"""),345.57)</f>
        <v>345.57</v>
      </c>
      <c r="J302" s="2">
        <f>IFERROR(__xludf.DUMMYFUNCTION("""COMPUTED_VALUE"""),45730.66666666667)</f>
        <v>45730.66667</v>
      </c>
      <c r="K302" s="1">
        <f>IFERROR(__xludf.DUMMYFUNCTION("""COMPUTED_VALUE"""),350.5)</f>
        <v>350.5</v>
      </c>
      <c r="M302" s="2">
        <f>IFERROR(__xludf.DUMMYFUNCTION("""COMPUTED_VALUE"""),45730.66666666667)</f>
        <v>45730.66667</v>
      </c>
      <c r="N302" s="1">
        <f>IFERROR(__xludf.DUMMYFUNCTION("""COMPUTED_VALUE"""),1.416016E7)</f>
        <v>14160160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IFERROR(__xludf.DUMMYFUNCTION("""COMPUTED_VALUE"""),350.07)</f>
        <v>350.07</v>
      </c>
      <c r="D303" s="2">
        <f>IFERROR(__xludf.DUMMYFUNCTION("""COMPUTED_VALUE"""),45733.66666666667)</f>
        <v>45733.66667</v>
      </c>
      <c r="E303" s="1">
        <f>IFERROR(__xludf.DUMMYFUNCTION("""COMPUTED_VALUE"""),354.09)</f>
        <v>354.09</v>
      </c>
      <c r="G303" s="2">
        <f>IFERROR(__xludf.DUMMYFUNCTION("""COMPUTED_VALUE"""),45733.66666666667)</f>
        <v>45733.66667</v>
      </c>
      <c r="H303" s="1">
        <f>IFERROR(__xludf.DUMMYFUNCTION("""COMPUTED_VALUE"""),349.38)</f>
        <v>349.38</v>
      </c>
      <c r="J303" s="2">
        <f>IFERROR(__xludf.DUMMYFUNCTION("""COMPUTED_VALUE"""),45733.66666666667)</f>
        <v>45733.66667</v>
      </c>
      <c r="K303" s="1">
        <f>IFERROR(__xludf.DUMMYFUNCTION("""COMPUTED_VALUE"""),350.33)</f>
        <v>350.33</v>
      </c>
      <c r="M303" s="2">
        <f>IFERROR(__xludf.DUMMYFUNCTION("""COMPUTED_VALUE"""),45733.66666666667)</f>
        <v>45733.66667</v>
      </c>
      <c r="N303" s="1">
        <f>IFERROR(__xludf.DUMMYFUNCTION("""COMPUTED_VALUE"""),1.5304187E7)</f>
        <v>15304187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IFERROR(__xludf.DUMMYFUNCTION("""COMPUTED_VALUE"""),351.36)</f>
        <v>351.36</v>
      </c>
      <c r="D304" s="2">
        <f>IFERROR(__xludf.DUMMYFUNCTION("""COMPUTED_VALUE"""),45734.66666666667)</f>
        <v>45734.66667</v>
      </c>
      <c r="E304" s="1">
        <f>IFERROR(__xludf.DUMMYFUNCTION("""COMPUTED_VALUE"""),353.16)</f>
        <v>353.16</v>
      </c>
      <c r="G304" s="2">
        <f>IFERROR(__xludf.DUMMYFUNCTION("""COMPUTED_VALUE"""),45734.66666666667)</f>
        <v>45734.66667</v>
      </c>
      <c r="H304" s="1">
        <f>IFERROR(__xludf.DUMMYFUNCTION("""COMPUTED_VALUE"""),349.14)</f>
        <v>349.14</v>
      </c>
      <c r="J304" s="2">
        <f>IFERROR(__xludf.DUMMYFUNCTION("""COMPUTED_VALUE"""),45734.66666666667)</f>
        <v>45734.66667</v>
      </c>
      <c r="K304" s="1">
        <f>IFERROR(__xludf.DUMMYFUNCTION("""COMPUTED_VALUE"""),350.81)</f>
        <v>350.81</v>
      </c>
      <c r="M304" s="2">
        <f>IFERROR(__xludf.DUMMYFUNCTION("""COMPUTED_VALUE"""),45734.66666666667)</f>
        <v>45734.66667</v>
      </c>
      <c r="N304" s="1">
        <f>IFERROR(__xludf.DUMMYFUNCTION("""COMPUTED_VALUE"""),1.5542508E7)</f>
        <v>15542508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IFERROR(__xludf.DUMMYFUNCTION("""COMPUTED_VALUE"""),351.5)</f>
        <v>351.5</v>
      </c>
      <c r="D305" s="2">
        <f>IFERROR(__xludf.DUMMYFUNCTION("""COMPUTED_VALUE"""),45735.66666666667)</f>
        <v>45735.66667</v>
      </c>
      <c r="E305" s="1">
        <f>IFERROR(__xludf.DUMMYFUNCTION("""COMPUTED_VALUE"""),353.35)</f>
        <v>353.35</v>
      </c>
      <c r="G305" s="2">
        <f>IFERROR(__xludf.DUMMYFUNCTION("""COMPUTED_VALUE"""),45735.66666666667)</f>
        <v>45735.66667</v>
      </c>
      <c r="H305" s="1">
        <f>IFERROR(__xludf.DUMMYFUNCTION("""COMPUTED_VALUE"""),349.31)</f>
        <v>349.31</v>
      </c>
      <c r="J305" s="2">
        <f>IFERROR(__xludf.DUMMYFUNCTION("""COMPUTED_VALUE"""),45735.66666666667)</f>
        <v>45735.66667</v>
      </c>
      <c r="K305" s="1">
        <f>IFERROR(__xludf.DUMMYFUNCTION("""COMPUTED_VALUE"""),352.38)</f>
        <v>352.38</v>
      </c>
      <c r="M305" s="2">
        <f>IFERROR(__xludf.DUMMYFUNCTION("""COMPUTED_VALUE"""),45735.66666666667)</f>
        <v>45735.66667</v>
      </c>
      <c r="N305" s="1">
        <f>IFERROR(__xludf.DUMMYFUNCTION("""COMPUTED_VALUE"""),1.4333665E7)</f>
        <v>14333665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IFERROR(__xludf.DUMMYFUNCTION("""COMPUTED_VALUE"""),349.41)</f>
        <v>349.41</v>
      </c>
      <c r="D306" s="2">
        <f>IFERROR(__xludf.DUMMYFUNCTION("""COMPUTED_VALUE"""),45736.66666666667)</f>
        <v>45736.66667</v>
      </c>
      <c r="E306" s="1">
        <f>IFERROR(__xludf.DUMMYFUNCTION("""COMPUTED_VALUE"""),354.12)</f>
        <v>354.12</v>
      </c>
      <c r="G306" s="2">
        <f>IFERROR(__xludf.DUMMYFUNCTION("""COMPUTED_VALUE"""),45736.66666666667)</f>
        <v>45736.66667</v>
      </c>
      <c r="H306" s="1">
        <f>IFERROR(__xludf.DUMMYFUNCTION("""COMPUTED_VALUE"""),348.36)</f>
        <v>348.36</v>
      </c>
      <c r="J306" s="2">
        <f>IFERROR(__xludf.DUMMYFUNCTION("""COMPUTED_VALUE"""),45736.66666666667)</f>
        <v>45736.66667</v>
      </c>
      <c r="K306" s="1">
        <f>IFERROR(__xludf.DUMMYFUNCTION("""COMPUTED_VALUE"""),348.59)</f>
        <v>348.59</v>
      </c>
      <c r="M306" s="2">
        <f>IFERROR(__xludf.DUMMYFUNCTION("""COMPUTED_VALUE"""),45736.66666666667)</f>
        <v>45736.66667</v>
      </c>
      <c r="N306" s="1">
        <f>IFERROR(__xludf.DUMMYFUNCTION("""COMPUTED_VALUE"""),1.4722931E7)</f>
        <v>14722931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IFERROR(__xludf.DUMMYFUNCTION("""COMPUTED_VALUE"""),346.91)</f>
        <v>346.91</v>
      </c>
      <c r="D307" s="2">
        <f>IFERROR(__xludf.DUMMYFUNCTION("""COMPUTED_VALUE"""),45737.66666666667)</f>
        <v>45737.66667</v>
      </c>
      <c r="E307" s="1">
        <f>IFERROR(__xludf.DUMMYFUNCTION("""COMPUTED_VALUE"""),346.91)</f>
        <v>346.91</v>
      </c>
      <c r="G307" s="2">
        <f>IFERROR(__xludf.DUMMYFUNCTION("""COMPUTED_VALUE"""),45737.66666666667)</f>
        <v>45737.66667</v>
      </c>
      <c r="H307" s="1">
        <f>IFERROR(__xludf.DUMMYFUNCTION("""COMPUTED_VALUE"""),341.76)</f>
        <v>341.76</v>
      </c>
      <c r="J307" s="2">
        <f>IFERROR(__xludf.DUMMYFUNCTION("""COMPUTED_VALUE"""),45737.66666666667)</f>
        <v>45737.66667</v>
      </c>
      <c r="K307" s="1">
        <f>IFERROR(__xludf.DUMMYFUNCTION("""COMPUTED_VALUE"""),345.24)</f>
        <v>345.24</v>
      </c>
      <c r="M307" s="2">
        <f>IFERROR(__xludf.DUMMYFUNCTION("""COMPUTED_VALUE"""),45737.66666666667)</f>
        <v>45737.66667</v>
      </c>
      <c r="N307" s="1">
        <f>IFERROR(__xludf.DUMMYFUNCTION("""COMPUTED_VALUE"""),8.1773203E7)</f>
        <v>81773203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IFERROR(__xludf.DUMMYFUNCTION("""COMPUTED_VALUE"""),348.01)</f>
        <v>348.01</v>
      </c>
      <c r="D308" s="2">
        <f>IFERROR(__xludf.DUMMYFUNCTION("""COMPUTED_VALUE"""),45740.66666666667)</f>
        <v>45740.66667</v>
      </c>
      <c r="E308" s="1">
        <f>IFERROR(__xludf.DUMMYFUNCTION("""COMPUTED_VALUE"""),353.56)</f>
        <v>353.56</v>
      </c>
      <c r="G308" s="2">
        <f>IFERROR(__xludf.DUMMYFUNCTION("""COMPUTED_VALUE"""),45740.66666666667)</f>
        <v>45740.66667</v>
      </c>
      <c r="H308" s="1">
        <f>IFERROR(__xludf.DUMMYFUNCTION("""COMPUTED_VALUE"""),347.56)</f>
        <v>347.56</v>
      </c>
      <c r="J308" s="2">
        <f>IFERROR(__xludf.DUMMYFUNCTION("""COMPUTED_VALUE"""),45740.66666666667)</f>
        <v>45740.66667</v>
      </c>
      <c r="K308" s="1">
        <f>IFERROR(__xludf.DUMMYFUNCTION("""COMPUTED_VALUE"""),353.27)</f>
        <v>353.27</v>
      </c>
      <c r="M308" s="2">
        <f>IFERROR(__xludf.DUMMYFUNCTION("""COMPUTED_VALUE"""),45740.66666666667)</f>
        <v>45740.66667</v>
      </c>
      <c r="N308" s="1">
        <f>IFERROR(__xludf.DUMMYFUNCTION("""COMPUTED_VALUE"""),1.4292334E7)</f>
        <v>14292334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IFERROR(__xludf.DUMMYFUNCTION("""COMPUTED_VALUE"""),355.67)</f>
        <v>355.67</v>
      </c>
      <c r="D309" s="2">
        <f>IFERROR(__xludf.DUMMYFUNCTION("""COMPUTED_VALUE"""),45741.66666666667)</f>
        <v>45741.66667</v>
      </c>
      <c r="E309" s="1">
        <f>IFERROR(__xludf.DUMMYFUNCTION("""COMPUTED_VALUE"""),356.34)</f>
        <v>356.34</v>
      </c>
      <c r="G309" s="2">
        <f>IFERROR(__xludf.DUMMYFUNCTION("""COMPUTED_VALUE"""),45741.66666666667)</f>
        <v>45741.66667</v>
      </c>
      <c r="H309" s="1">
        <f>IFERROR(__xludf.DUMMYFUNCTION("""COMPUTED_VALUE"""),351.58)</f>
        <v>351.58</v>
      </c>
      <c r="J309" s="2">
        <f>IFERROR(__xludf.DUMMYFUNCTION("""COMPUTED_VALUE"""),45741.66666666667)</f>
        <v>45741.66667</v>
      </c>
      <c r="K309" s="1">
        <f>IFERROR(__xludf.DUMMYFUNCTION("""COMPUTED_VALUE"""),353.13)</f>
        <v>353.13</v>
      </c>
      <c r="M309" s="2">
        <f>IFERROR(__xludf.DUMMYFUNCTION("""COMPUTED_VALUE"""),45741.66666666667)</f>
        <v>45741.66667</v>
      </c>
      <c r="N309" s="1">
        <f>IFERROR(__xludf.DUMMYFUNCTION("""COMPUTED_VALUE"""),1.8792368E7)</f>
        <v>18792368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IFERROR(__xludf.DUMMYFUNCTION("""COMPUTED_VALUE"""),352.76)</f>
        <v>352.76</v>
      </c>
      <c r="D310" s="2">
        <f>IFERROR(__xludf.DUMMYFUNCTION("""COMPUTED_VALUE"""),45742.66666666667)</f>
        <v>45742.66667</v>
      </c>
      <c r="E310" s="1">
        <f>IFERROR(__xludf.DUMMYFUNCTION("""COMPUTED_VALUE"""),357.7)</f>
        <v>357.7</v>
      </c>
      <c r="G310" s="2">
        <f>IFERROR(__xludf.DUMMYFUNCTION("""COMPUTED_VALUE"""),45742.66666666667)</f>
        <v>45742.66667</v>
      </c>
      <c r="H310" s="1">
        <f>IFERROR(__xludf.DUMMYFUNCTION("""COMPUTED_VALUE"""),351.44)</f>
        <v>351.44</v>
      </c>
      <c r="J310" s="2">
        <f>IFERROR(__xludf.DUMMYFUNCTION("""COMPUTED_VALUE"""),45742.66666666667)</f>
        <v>45742.66667</v>
      </c>
      <c r="K310" s="1">
        <f>IFERROR(__xludf.DUMMYFUNCTION("""COMPUTED_VALUE"""),357.57)</f>
        <v>357.57</v>
      </c>
      <c r="M310" s="2">
        <f>IFERROR(__xludf.DUMMYFUNCTION("""COMPUTED_VALUE"""),45742.66666666667)</f>
        <v>45742.66667</v>
      </c>
      <c r="N310" s="1">
        <f>IFERROR(__xludf.DUMMYFUNCTION("""COMPUTED_VALUE"""),1.7026552E7)</f>
        <v>17026552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IFERROR(__xludf.DUMMYFUNCTION("""COMPUTED_VALUE"""),352.41)</f>
        <v>352.41</v>
      </c>
      <c r="D311" s="2">
        <f>IFERROR(__xludf.DUMMYFUNCTION("""COMPUTED_VALUE"""),45743.66666666667)</f>
        <v>45743.66667</v>
      </c>
      <c r="E311" s="1">
        <f>IFERROR(__xludf.DUMMYFUNCTION("""COMPUTED_VALUE"""),352.41)</f>
        <v>352.41</v>
      </c>
      <c r="G311" s="2">
        <f>IFERROR(__xludf.DUMMYFUNCTION("""COMPUTED_VALUE"""),45743.66666666667)</f>
        <v>45743.66667</v>
      </c>
      <c r="H311" s="1">
        <f>IFERROR(__xludf.DUMMYFUNCTION("""COMPUTED_VALUE"""),343.14)</f>
        <v>343.14</v>
      </c>
      <c r="J311" s="2">
        <f>IFERROR(__xludf.DUMMYFUNCTION("""COMPUTED_VALUE"""),45743.66666666667)</f>
        <v>45743.66667</v>
      </c>
      <c r="K311" s="1">
        <f>IFERROR(__xludf.DUMMYFUNCTION("""COMPUTED_VALUE"""),346.72)</f>
        <v>346.72</v>
      </c>
      <c r="M311" s="2">
        <f>IFERROR(__xludf.DUMMYFUNCTION("""COMPUTED_VALUE"""),45743.66666666667)</f>
        <v>45743.66667</v>
      </c>
      <c r="N311" s="1">
        <f>IFERROR(__xludf.DUMMYFUNCTION("""COMPUTED_VALUE"""),2.1703023E7)</f>
        <v>21703023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IFERROR(__xludf.DUMMYFUNCTION("""COMPUTED_VALUE"""),345.42)</f>
        <v>345.42</v>
      </c>
      <c r="D312" s="2">
        <f>IFERROR(__xludf.DUMMYFUNCTION("""COMPUTED_VALUE"""),45744.66666666667)</f>
        <v>45744.66667</v>
      </c>
      <c r="E312" s="1">
        <f>IFERROR(__xludf.DUMMYFUNCTION("""COMPUTED_VALUE"""),346.5)</f>
        <v>346.5</v>
      </c>
      <c r="G312" s="2">
        <f>IFERROR(__xludf.DUMMYFUNCTION("""COMPUTED_VALUE"""),45744.66666666667)</f>
        <v>45744.66667</v>
      </c>
      <c r="H312" s="1">
        <f>IFERROR(__xludf.DUMMYFUNCTION("""COMPUTED_VALUE"""),337.77)</f>
        <v>337.77</v>
      </c>
      <c r="J312" s="2">
        <f>IFERROR(__xludf.DUMMYFUNCTION("""COMPUTED_VALUE"""),45744.66666666667)</f>
        <v>45744.66667</v>
      </c>
      <c r="K312" s="1">
        <f>IFERROR(__xludf.DUMMYFUNCTION("""COMPUTED_VALUE"""),339.12)</f>
        <v>339.12</v>
      </c>
      <c r="M312" s="2">
        <f>IFERROR(__xludf.DUMMYFUNCTION("""COMPUTED_VALUE"""),45744.66666666667)</f>
        <v>45744.66667</v>
      </c>
      <c r="N312" s="1">
        <f>IFERROR(__xludf.DUMMYFUNCTION("""COMPUTED_VALUE"""),1.6351115E7)</f>
        <v>16351115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IFERROR(__xludf.DUMMYFUNCTION("""COMPUTED_VALUE"""),335.87)</f>
        <v>335.87</v>
      </c>
      <c r="D313" s="2">
        <f>IFERROR(__xludf.DUMMYFUNCTION("""COMPUTED_VALUE"""),45747.66666666667)</f>
        <v>45747.66667</v>
      </c>
      <c r="E313" s="1">
        <f>IFERROR(__xludf.DUMMYFUNCTION("""COMPUTED_VALUE"""),340.04)</f>
        <v>340.04</v>
      </c>
      <c r="G313" s="2">
        <f>IFERROR(__xludf.DUMMYFUNCTION("""COMPUTED_VALUE"""),45747.66666666667)</f>
        <v>45747.66667</v>
      </c>
      <c r="H313" s="1">
        <f>IFERROR(__xludf.DUMMYFUNCTION("""COMPUTED_VALUE"""),334.0)</f>
        <v>334</v>
      </c>
      <c r="J313" s="2">
        <f>IFERROR(__xludf.DUMMYFUNCTION("""COMPUTED_VALUE"""),45747.66666666667)</f>
        <v>45747.66667</v>
      </c>
      <c r="K313" s="1">
        <f>IFERROR(__xludf.DUMMYFUNCTION("""COMPUTED_VALUE"""),337.92)</f>
        <v>337.92</v>
      </c>
      <c r="M313" s="2">
        <f>IFERROR(__xludf.DUMMYFUNCTION("""COMPUTED_VALUE"""),45747.66666666667)</f>
        <v>45747.66667</v>
      </c>
      <c r="N313" s="1">
        <f>IFERROR(__xludf.DUMMYFUNCTION("""COMPUTED_VALUE"""),1.7907544E7)</f>
        <v>17907544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IFERROR(__xludf.DUMMYFUNCTION("""COMPUTED_VALUE"""),335.31)</f>
        <v>335.31</v>
      </c>
      <c r="D314" s="2">
        <f>IFERROR(__xludf.DUMMYFUNCTION("""COMPUTED_VALUE"""),45748.66666666667)</f>
        <v>45748.66667</v>
      </c>
      <c r="E314" s="1">
        <f>IFERROR(__xludf.DUMMYFUNCTION("""COMPUTED_VALUE"""),339.15)</f>
        <v>339.15</v>
      </c>
      <c r="G314" s="2">
        <f>IFERROR(__xludf.DUMMYFUNCTION("""COMPUTED_VALUE"""),45748.66666666667)</f>
        <v>45748.66667</v>
      </c>
      <c r="H314" s="1">
        <f>IFERROR(__xludf.DUMMYFUNCTION("""COMPUTED_VALUE"""),332.06)</f>
        <v>332.06</v>
      </c>
      <c r="J314" s="2">
        <f>IFERROR(__xludf.DUMMYFUNCTION("""COMPUTED_VALUE"""),45748.66666666667)</f>
        <v>45748.66667</v>
      </c>
      <c r="K314" s="1">
        <f>IFERROR(__xludf.DUMMYFUNCTION("""COMPUTED_VALUE"""),337.2)</f>
        <v>337.2</v>
      </c>
      <c r="M314" s="2">
        <f>IFERROR(__xludf.DUMMYFUNCTION("""COMPUTED_VALUE"""),45748.66666666667)</f>
        <v>45748.66667</v>
      </c>
      <c r="N314" s="1">
        <f>IFERROR(__xludf.DUMMYFUNCTION("""COMPUTED_VALUE"""),1.6135303E7)</f>
        <v>16135303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IFERROR(__xludf.DUMMYFUNCTION("""COMPUTED_VALUE"""),335.96)</f>
        <v>335.96</v>
      </c>
      <c r="D315" s="2">
        <f>IFERROR(__xludf.DUMMYFUNCTION("""COMPUTED_VALUE"""),45749.66666666667)</f>
        <v>45749.66667</v>
      </c>
      <c r="E315" s="1">
        <f>IFERROR(__xludf.DUMMYFUNCTION("""COMPUTED_VALUE"""),344.92)</f>
        <v>344.92</v>
      </c>
      <c r="G315" s="2">
        <f>IFERROR(__xludf.DUMMYFUNCTION("""COMPUTED_VALUE"""),45749.66666666667)</f>
        <v>45749.66667</v>
      </c>
      <c r="H315" s="1">
        <f>IFERROR(__xludf.DUMMYFUNCTION("""COMPUTED_VALUE"""),333.65)</f>
        <v>333.65</v>
      </c>
      <c r="J315" s="2">
        <f>IFERROR(__xludf.DUMMYFUNCTION("""COMPUTED_VALUE"""),45749.66666666667)</f>
        <v>45749.66667</v>
      </c>
      <c r="K315" s="1">
        <f>IFERROR(__xludf.DUMMYFUNCTION("""COMPUTED_VALUE"""),342.89)</f>
        <v>342.89</v>
      </c>
      <c r="M315" s="2">
        <f>IFERROR(__xludf.DUMMYFUNCTION("""COMPUTED_VALUE"""),45749.66666666667)</f>
        <v>45749.66667</v>
      </c>
      <c r="N315" s="1">
        <f>IFERROR(__xludf.DUMMYFUNCTION("""COMPUTED_VALUE"""),1.0941963E7)</f>
        <v>10941963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IFERROR(__xludf.DUMMYFUNCTION("""COMPUTED_VALUE"""),336.75)</f>
        <v>336.75</v>
      </c>
      <c r="D316" s="2">
        <f>IFERROR(__xludf.DUMMYFUNCTION("""COMPUTED_VALUE"""),45750.66666666667)</f>
        <v>45750.66667</v>
      </c>
      <c r="E316" s="1">
        <f>IFERROR(__xludf.DUMMYFUNCTION("""COMPUTED_VALUE"""),336.75)</f>
        <v>336.75</v>
      </c>
      <c r="G316" s="2">
        <f>IFERROR(__xludf.DUMMYFUNCTION("""COMPUTED_VALUE"""),45750.66666666667)</f>
        <v>45750.66667</v>
      </c>
      <c r="H316" s="1">
        <f>IFERROR(__xludf.DUMMYFUNCTION("""COMPUTED_VALUE"""),324.21)</f>
        <v>324.21</v>
      </c>
      <c r="J316" s="2">
        <f>IFERROR(__xludf.DUMMYFUNCTION("""COMPUTED_VALUE"""),45750.66666666667)</f>
        <v>45750.66667</v>
      </c>
      <c r="K316" s="1">
        <f>IFERROR(__xludf.DUMMYFUNCTION("""COMPUTED_VALUE"""),324.68)</f>
        <v>324.68</v>
      </c>
      <c r="M316" s="2">
        <f>IFERROR(__xludf.DUMMYFUNCTION("""COMPUTED_VALUE"""),45750.66666666667)</f>
        <v>45750.66667</v>
      </c>
      <c r="N316" s="1">
        <f>IFERROR(__xludf.DUMMYFUNCTION("""COMPUTED_VALUE"""),1.8572947E7)</f>
        <v>18572947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IFERROR(__xludf.DUMMYFUNCTION("""COMPUTED_VALUE"""),316.82)</f>
        <v>316.82</v>
      </c>
      <c r="D317" s="2">
        <f>IFERROR(__xludf.DUMMYFUNCTION("""COMPUTED_VALUE"""),45751.66666666667)</f>
        <v>45751.66667</v>
      </c>
      <c r="E317" s="1">
        <f>IFERROR(__xludf.DUMMYFUNCTION("""COMPUTED_VALUE"""),318.46)</f>
        <v>318.46</v>
      </c>
      <c r="G317" s="2">
        <f>IFERROR(__xludf.DUMMYFUNCTION("""COMPUTED_VALUE"""),45751.66666666667)</f>
        <v>45751.66667</v>
      </c>
      <c r="H317" s="1">
        <f>IFERROR(__xludf.DUMMYFUNCTION("""COMPUTED_VALUE"""),305.16)</f>
        <v>305.16</v>
      </c>
      <c r="J317" s="2">
        <f>IFERROR(__xludf.DUMMYFUNCTION("""COMPUTED_VALUE"""),45751.66666666667)</f>
        <v>45751.66667</v>
      </c>
      <c r="K317" s="1">
        <f>IFERROR(__xludf.DUMMYFUNCTION("""COMPUTED_VALUE"""),314.74)</f>
        <v>314.74</v>
      </c>
      <c r="M317" s="2">
        <f>IFERROR(__xludf.DUMMYFUNCTION("""COMPUTED_VALUE"""),45751.66666666667)</f>
        <v>45751.66667</v>
      </c>
      <c r="N317" s="1">
        <f>IFERROR(__xludf.DUMMYFUNCTION("""COMPUTED_VALUE"""),2.2488867E7)</f>
        <v>22488867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IFERROR(__xludf.DUMMYFUNCTION("""COMPUTED_VALUE"""),306.82)</f>
        <v>306.82</v>
      </c>
      <c r="D318" s="2">
        <f>IFERROR(__xludf.DUMMYFUNCTION("""COMPUTED_VALUE"""),45754.66666666667)</f>
        <v>45754.66667</v>
      </c>
      <c r="E318" s="1">
        <f>IFERROR(__xludf.DUMMYFUNCTION("""COMPUTED_VALUE"""),319.89)</f>
        <v>319.89</v>
      </c>
      <c r="G318" s="2">
        <f>IFERROR(__xludf.DUMMYFUNCTION("""COMPUTED_VALUE"""),45754.66666666667)</f>
        <v>45754.66667</v>
      </c>
      <c r="H318" s="1">
        <f>IFERROR(__xludf.DUMMYFUNCTION("""COMPUTED_VALUE"""),298.25)</f>
        <v>298.25</v>
      </c>
      <c r="J318" s="2">
        <f>IFERROR(__xludf.DUMMYFUNCTION("""COMPUTED_VALUE"""),45754.66666666667)</f>
        <v>45754.66667</v>
      </c>
      <c r="K318" s="1">
        <f>IFERROR(__xludf.DUMMYFUNCTION("""COMPUTED_VALUE"""),305.33)</f>
        <v>305.33</v>
      </c>
      <c r="M318" s="2">
        <f>IFERROR(__xludf.DUMMYFUNCTION("""COMPUTED_VALUE"""),45754.66666666667)</f>
        <v>45754.66667</v>
      </c>
      <c r="N318" s="1">
        <f>IFERROR(__xludf.DUMMYFUNCTION("""COMPUTED_VALUE"""),2.4375812E7)</f>
        <v>24375812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IFERROR(__xludf.DUMMYFUNCTION("""COMPUTED_VALUE"""),311.82)</f>
        <v>311.82</v>
      </c>
      <c r="D319" s="2">
        <f>IFERROR(__xludf.DUMMYFUNCTION("""COMPUTED_VALUE"""),45755.66666666667)</f>
        <v>45755.66667</v>
      </c>
      <c r="E319" s="1">
        <f>IFERROR(__xludf.DUMMYFUNCTION("""COMPUTED_VALUE"""),313.72)</f>
        <v>313.72</v>
      </c>
      <c r="G319" s="2">
        <f>IFERROR(__xludf.DUMMYFUNCTION("""COMPUTED_VALUE"""),45755.66666666667)</f>
        <v>45755.66667</v>
      </c>
      <c r="H319" s="1">
        <f>IFERROR(__xludf.DUMMYFUNCTION("""COMPUTED_VALUE"""),288.79)</f>
        <v>288.79</v>
      </c>
      <c r="J319" s="2">
        <f>IFERROR(__xludf.DUMMYFUNCTION("""COMPUTED_VALUE"""),45755.66666666667)</f>
        <v>45755.66667</v>
      </c>
      <c r="K319" s="1">
        <f>IFERROR(__xludf.DUMMYFUNCTION("""COMPUTED_VALUE"""),292.53)</f>
        <v>292.53</v>
      </c>
      <c r="M319" s="2">
        <f>IFERROR(__xludf.DUMMYFUNCTION("""COMPUTED_VALUE"""),45755.66666666667)</f>
        <v>45755.66667</v>
      </c>
      <c r="N319" s="1">
        <f>IFERROR(__xludf.DUMMYFUNCTION("""COMPUTED_VALUE"""),1.9636046E7)</f>
        <v>19636046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IFERROR(__xludf.DUMMYFUNCTION("""COMPUTED_VALUE"""),290.83)</f>
        <v>290.83</v>
      </c>
      <c r="D320" s="2">
        <f>IFERROR(__xludf.DUMMYFUNCTION("""COMPUTED_VALUE"""),45756.66666666667)</f>
        <v>45756.66667</v>
      </c>
      <c r="E320" s="1">
        <f>IFERROR(__xludf.DUMMYFUNCTION("""COMPUTED_VALUE"""),319.1)</f>
        <v>319.1</v>
      </c>
      <c r="G320" s="2">
        <f>IFERROR(__xludf.DUMMYFUNCTION("""COMPUTED_VALUE"""),45756.66666666667)</f>
        <v>45756.66667</v>
      </c>
      <c r="H320" s="1">
        <f>IFERROR(__xludf.DUMMYFUNCTION("""COMPUTED_VALUE"""),288.25)</f>
        <v>288.25</v>
      </c>
      <c r="J320" s="2">
        <f>IFERROR(__xludf.DUMMYFUNCTION("""COMPUTED_VALUE"""),45756.66666666667)</f>
        <v>45756.66667</v>
      </c>
      <c r="K320" s="1">
        <f>IFERROR(__xludf.DUMMYFUNCTION("""COMPUTED_VALUE"""),318.05)</f>
        <v>318.05</v>
      </c>
      <c r="M320" s="2">
        <f>IFERROR(__xludf.DUMMYFUNCTION("""COMPUTED_VALUE"""),45756.66666666667)</f>
        <v>45756.66667</v>
      </c>
      <c r="N320" s="1">
        <f>IFERROR(__xludf.DUMMYFUNCTION("""COMPUTED_VALUE"""),3.189068E7)</f>
        <v>31890680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IFERROR(__xludf.DUMMYFUNCTION("""COMPUTED_VALUE"""),312.87)</f>
        <v>312.87</v>
      </c>
      <c r="D321" s="2">
        <f>IFERROR(__xludf.DUMMYFUNCTION("""COMPUTED_VALUE"""),45757.66666666667)</f>
        <v>45757.66667</v>
      </c>
      <c r="E321" s="1">
        <f>IFERROR(__xludf.DUMMYFUNCTION("""COMPUTED_VALUE"""),312.87)</f>
        <v>312.87</v>
      </c>
      <c r="G321" s="2">
        <f>IFERROR(__xludf.DUMMYFUNCTION("""COMPUTED_VALUE"""),45757.66666666667)</f>
        <v>45757.66667</v>
      </c>
      <c r="H321" s="1">
        <f>IFERROR(__xludf.DUMMYFUNCTION("""COMPUTED_VALUE"""),293.4)</f>
        <v>293.4</v>
      </c>
      <c r="J321" s="2">
        <f>IFERROR(__xludf.DUMMYFUNCTION("""COMPUTED_VALUE"""),45757.66666666667)</f>
        <v>45757.66667</v>
      </c>
      <c r="K321" s="1">
        <f>IFERROR(__xludf.DUMMYFUNCTION("""COMPUTED_VALUE"""),302.47)</f>
        <v>302.47</v>
      </c>
      <c r="M321" s="2">
        <f>IFERROR(__xludf.DUMMYFUNCTION("""COMPUTED_VALUE"""),45757.66666666667)</f>
        <v>45757.66667</v>
      </c>
      <c r="N321" s="1">
        <f>IFERROR(__xludf.DUMMYFUNCTION("""COMPUTED_VALUE"""),2.3474839E7)</f>
        <v>23474839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IFERROR(__xludf.DUMMYFUNCTION("""COMPUTED_VALUE"""),302.33)</f>
        <v>302.33</v>
      </c>
      <c r="D322" s="2">
        <f>IFERROR(__xludf.DUMMYFUNCTION("""COMPUTED_VALUE"""),45758.66666666667)</f>
        <v>45758.66667</v>
      </c>
      <c r="E322" s="1">
        <f>IFERROR(__xludf.DUMMYFUNCTION("""COMPUTED_VALUE"""),304.08)</f>
        <v>304.08</v>
      </c>
      <c r="G322" s="2">
        <f>IFERROR(__xludf.DUMMYFUNCTION("""COMPUTED_VALUE"""),45758.66666666667)</f>
        <v>45758.66667</v>
      </c>
      <c r="H322" s="1">
        <f>IFERROR(__xludf.DUMMYFUNCTION("""COMPUTED_VALUE"""),295.79)</f>
        <v>295.79</v>
      </c>
      <c r="J322" s="2">
        <f>IFERROR(__xludf.DUMMYFUNCTION("""COMPUTED_VALUE"""),45758.66666666667)</f>
        <v>45758.66667</v>
      </c>
      <c r="K322" s="1">
        <f>IFERROR(__xludf.DUMMYFUNCTION("""COMPUTED_VALUE"""),303.43)</f>
        <v>303.43</v>
      </c>
      <c r="M322" s="2">
        <f>IFERROR(__xludf.DUMMYFUNCTION("""COMPUTED_VALUE"""),45758.66666666667)</f>
        <v>45758.66667</v>
      </c>
      <c r="N322" s="1">
        <f>IFERROR(__xludf.DUMMYFUNCTION("""COMPUTED_VALUE"""),1.6586123E7)</f>
        <v>16586123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IFERROR(__xludf.DUMMYFUNCTION("""COMPUTED_VALUE"""),307.3)</f>
        <v>307.3</v>
      </c>
      <c r="D323" s="2">
        <f>IFERROR(__xludf.DUMMYFUNCTION("""COMPUTED_VALUE"""),45761.66666666667)</f>
        <v>45761.66667</v>
      </c>
      <c r="E323" s="1">
        <f>IFERROR(__xludf.DUMMYFUNCTION("""COMPUTED_VALUE"""),311.39)</f>
        <v>311.39</v>
      </c>
      <c r="G323" s="2">
        <f>IFERROR(__xludf.DUMMYFUNCTION("""COMPUTED_VALUE"""),45761.66666666667)</f>
        <v>45761.66667</v>
      </c>
      <c r="H323" s="1">
        <f>IFERROR(__xludf.DUMMYFUNCTION("""COMPUTED_VALUE"""),301.67)</f>
        <v>301.67</v>
      </c>
      <c r="J323" s="2">
        <f>IFERROR(__xludf.DUMMYFUNCTION("""COMPUTED_VALUE"""),45761.66666666667)</f>
        <v>45761.66667</v>
      </c>
      <c r="K323" s="1">
        <f>IFERROR(__xludf.DUMMYFUNCTION("""COMPUTED_VALUE"""),309.5)</f>
        <v>309.5</v>
      </c>
      <c r="M323" s="2">
        <f>IFERROR(__xludf.DUMMYFUNCTION("""COMPUTED_VALUE"""),45761.66666666667)</f>
        <v>45761.66667</v>
      </c>
      <c r="N323" s="1">
        <f>IFERROR(__xludf.DUMMYFUNCTION("""COMPUTED_VALUE"""),1.7259545E7)</f>
        <v>17259545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IFERROR(__xludf.DUMMYFUNCTION("""COMPUTED_VALUE"""),306.35)</f>
        <v>306.35</v>
      </c>
      <c r="D324" s="2">
        <f>IFERROR(__xludf.DUMMYFUNCTION("""COMPUTED_VALUE"""),45762.66666666667)</f>
        <v>45762.66667</v>
      </c>
      <c r="E324" s="1">
        <f>IFERROR(__xludf.DUMMYFUNCTION("""COMPUTED_VALUE"""),309.07)</f>
        <v>309.07</v>
      </c>
      <c r="G324" s="2">
        <f>IFERROR(__xludf.DUMMYFUNCTION("""COMPUTED_VALUE"""),45762.66666666667)</f>
        <v>45762.66667</v>
      </c>
      <c r="H324" s="1">
        <f>IFERROR(__xludf.DUMMYFUNCTION("""COMPUTED_VALUE"""),305.23)</f>
        <v>305.23</v>
      </c>
      <c r="J324" s="2">
        <f>IFERROR(__xludf.DUMMYFUNCTION("""COMPUTED_VALUE"""),45762.66666666667)</f>
        <v>45762.66667</v>
      </c>
      <c r="K324" s="1">
        <f>IFERROR(__xludf.DUMMYFUNCTION("""COMPUTED_VALUE"""),307.39)</f>
        <v>307.39</v>
      </c>
      <c r="M324" s="2">
        <f>IFERROR(__xludf.DUMMYFUNCTION("""COMPUTED_VALUE"""),45762.66666666667)</f>
        <v>45762.66667</v>
      </c>
      <c r="N324" s="1">
        <f>IFERROR(__xludf.DUMMYFUNCTION("""COMPUTED_VALUE"""),1.3252691E7)</f>
        <v>13252691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IFERROR(__xludf.DUMMYFUNCTION("""COMPUTED_VALUE"""),310.58)</f>
        <v>310.58</v>
      </c>
      <c r="D325" s="2">
        <f>IFERROR(__xludf.DUMMYFUNCTION("""COMPUTED_VALUE"""),45763.66666666667)</f>
        <v>45763.66667</v>
      </c>
      <c r="E325" s="1">
        <f>IFERROR(__xludf.DUMMYFUNCTION("""COMPUTED_VALUE"""),314.86)</f>
        <v>314.86</v>
      </c>
      <c r="G325" s="2">
        <f>IFERROR(__xludf.DUMMYFUNCTION("""COMPUTED_VALUE"""),45763.66666666667)</f>
        <v>45763.66667</v>
      </c>
      <c r="H325" s="1">
        <f>IFERROR(__xludf.DUMMYFUNCTION("""COMPUTED_VALUE"""),304.78)</f>
        <v>304.78</v>
      </c>
      <c r="J325" s="2">
        <f>IFERROR(__xludf.DUMMYFUNCTION("""COMPUTED_VALUE"""),45763.66666666667)</f>
        <v>45763.66667</v>
      </c>
      <c r="K325" s="1">
        <f>IFERROR(__xludf.DUMMYFUNCTION("""COMPUTED_VALUE"""),306.99)</f>
        <v>306.99</v>
      </c>
      <c r="M325" s="2">
        <f>IFERROR(__xludf.DUMMYFUNCTION("""COMPUTED_VALUE"""),45763.66666666667)</f>
        <v>45763.66667</v>
      </c>
      <c r="N325" s="1">
        <f>IFERROR(__xludf.DUMMYFUNCTION("""COMPUTED_VALUE"""),1.3677764E7)</f>
        <v>13677764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IFERROR(__xludf.DUMMYFUNCTION("""COMPUTED_VALUE"""),307.64)</f>
        <v>307.64</v>
      </c>
      <c r="D326" s="2">
        <f>IFERROR(__xludf.DUMMYFUNCTION("""COMPUTED_VALUE"""),45764.66666666667)</f>
        <v>45764.66667</v>
      </c>
      <c r="E326" s="1">
        <f>IFERROR(__xludf.DUMMYFUNCTION("""COMPUTED_VALUE"""),313.0)</f>
        <v>313</v>
      </c>
      <c r="G326" s="2">
        <f>IFERROR(__xludf.DUMMYFUNCTION("""COMPUTED_VALUE"""),45764.66666666667)</f>
        <v>45764.66667</v>
      </c>
      <c r="H326" s="1">
        <f>IFERROR(__xludf.DUMMYFUNCTION("""COMPUTED_VALUE"""),307.39)</f>
        <v>307.39</v>
      </c>
      <c r="J326" s="2">
        <f>IFERROR(__xludf.DUMMYFUNCTION("""COMPUTED_VALUE"""),45764.66666666667)</f>
        <v>45764.66667</v>
      </c>
      <c r="K326" s="1">
        <f>IFERROR(__xludf.DUMMYFUNCTION("""COMPUTED_VALUE"""),311.55)</f>
        <v>311.55</v>
      </c>
      <c r="M326" s="2">
        <f>IFERROR(__xludf.DUMMYFUNCTION("""COMPUTED_VALUE"""),45764.66666666667)</f>
        <v>45764.66667</v>
      </c>
      <c r="N326" s="1">
        <f>IFERROR(__xludf.DUMMYFUNCTION("""COMPUTED_VALUE"""),1.2226839E7)</f>
        <v>12226839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IFERROR(__xludf.DUMMYFUNCTION("""COMPUTED_VALUE"""),310.08)</f>
        <v>310.08</v>
      </c>
      <c r="D327" s="2">
        <f>IFERROR(__xludf.DUMMYFUNCTION("""COMPUTED_VALUE"""),45768.66666666667)</f>
        <v>45768.66667</v>
      </c>
      <c r="E327" s="1">
        <f>IFERROR(__xludf.DUMMYFUNCTION("""COMPUTED_VALUE"""),310.08)</f>
        <v>310.08</v>
      </c>
      <c r="G327" s="2">
        <f>IFERROR(__xludf.DUMMYFUNCTION("""COMPUTED_VALUE"""),45768.66666666667)</f>
        <v>45768.66667</v>
      </c>
      <c r="H327" s="1">
        <f>IFERROR(__xludf.DUMMYFUNCTION("""COMPUTED_VALUE"""),304.08)</f>
        <v>304.08</v>
      </c>
      <c r="J327" s="2">
        <f>IFERROR(__xludf.DUMMYFUNCTION("""COMPUTED_VALUE"""),45768.66666666667)</f>
        <v>45768.66667</v>
      </c>
      <c r="K327" s="1">
        <f>IFERROR(__xludf.DUMMYFUNCTION("""COMPUTED_VALUE"""),307.16)</f>
        <v>307.16</v>
      </c>
      <c r="M327" s="2">
        <f>IFERROR(__xludf.DUMMYFUNCTION("""COMPUTED_VALUE"""),45768.66666666667)</f>
        <v>45768.66667</v>
      </c>
      <c r="N327" s="1">
        <f>IFERROR(__xludf.DUMMYFUNCTION("""COMPUTED_VALUE"""),1.0289711E7)</f>
        <v>10289711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IFERROR(__xludf.DUMMYFUNCTION("""COMPUTED_VALUE"""),313.38)</f>
        <v>313.38</v>
      </c>
      <c r="D328" s="2">
        <f>IFERROR(__xludf.DUMMYFUNCTION("""COMPUTED_VALUE"""),45769.66666666667)</f>
        <v>45769.66667</v>
      </c>
      <c r="E328" s="1">
        <f>IFERROR(__xludf.DUMMYFUNCTION("""COMPUTED_VALUE"""),316.08)</f>
        <v>316.08</v>
      </c>
      <c r="G328" s="2">
        <f>IFERROR(__xludf.DUMMYFUNCTION("""COMPUTED_VALUE"""),45769.66666666667)</f>
        <v>45769.66667</v>
      </c>
      <c r="H328" s="1">
        <f>IFERROR(__xludf.DUMMYFUNCTION("""COMPUTED_VALUE"""),310.09)</f>
        <v>310.09</v>
      </c>
      <c r="J328" s="2">
        <f>IFERROR(__xludf.DUMMYFUNCTION("""COMPUTED_VALUE"""),45769.66666666667)</f>
        <v>45769.66667</v>
      </c>
      <c r="K328" s="1">
        <f>IFERROR(__xludf.DUMMYFUNCTION("""COMPUTED_VALUE"""),315.46)</f>
        <v>315.46</v>
      </c>
      <c r="M328" s="2">
        <f>IFERROR(__xludf.DUMMYFUNCTION("""COMPUTED_VALUE"""),45769.66666666667)</f>
        <v>45769.66667</v>
      </c>
      <c r="N328" s="1">
        <f>IFERROR(__xludf.DUMMYFUNCTION("""COMPUTED_VALUE"""),1.1506312E7)</f>
        <v>11506312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IFERROR(__xludf.DUMMYFUNCTION("""COMPUTED_VALUE"""),322.04)</f>
        <v>322.04</v>
      </c>
      <c r="D329" s="2">
        <f>IFERROR(__xludf.DUMMYFUNCTION("""COMPUTED_VALUE"""),45770.66666666667)</f>
        <v>45770.66667</v>
      </c>
      <c r="E329" s="1">
        <f>IFERROR(__xludf.DUMMYFUNCTION("""COMPUTED_VALUE"""),328.74)</f>
        <v>328.74</v>
      </c>
      <c r="G329" s="2">
        <f>IFERROR(__xludf.DUMMYFUNCTION("""COMPUTED_VALUE"""),45770.66666666667)</f>
        <v>45770.66667</v>
      </c>
      <c r="H329" s="1">
        <f>IFERROR(__xludf.DUMMYFUNCTION("""COMPUTED_VALUE"""),318.88)</f>
        <v>318.88</v>
      </c>
      <c r="J329" s="2">
        <f>IFERROR(__xludf.DUMMYFUNCTION("""COMPUTED_VALUE"""),45770.66666666667)</f>
        <v>45770.66667</v>
      </c>
      <c r="K329" s="1">
        <f>IFERROR(__xludf.DUMMYFUNCTION("""COMPUTED_VALUE"""),319.63)</f>
        <v>319.63</v>
      </c>
      <c r="M329" s="2">
        <f>IFERROR(__xludf.DUMMYFUNCTION("""COMPUTED_VALUE"""),45770.66666666667)</f>
        <v>45770.66667</v>
      </c>
      <c r="N329" s="1">
        <f>IFERROR(__xludf.DUMMYFUNCTION("""COMPUTED_VALUE"""),1.4949494E7)</f>
        <v>14949494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IFERROR(__xludf.DUMMYFUNCTION("""COMPUTED_VALUE"""),324.65)</f>
        <v>324.65</v>
      </c>
      <c r="D330" s="2">
        <f>IFERROR(__xludf.DUMMYFUNCTION("""COMPUTED_VALUE"""),45771.66666666667)</f>
        <v>45771.66667</v>
      </c>
      <c r="E330" s="1">
        <f>IFERROR(__xludf.DUMMYFUNCTION("""COMPUTED_VALUE"""),328.48)</f>
        <v>328.48</v>
      </c>
      <c r="G330" s="2">
        <f>IFERROR(__xludf.DUMMYFUNCTION("""COMPUTED_VALUE"""),45771.66666666667)</f>
        <v>45771.66667</v>
      </c>
      <c r="H330" s="1">
        <f>IFERROR(__xludf.DUMMYFUNCTION("""COMPUTED_VALUE"""),319.71)</f>
        <v>319.71</v>
      </c>
      <c r="J330" s="2">
        <f>IFERROR(__xludf.DUMMYFUNCTION("""COMPUTED_VALUE"""),45771.66666666667)</f>
        <v>45771.66667</v>
      </c>
      <c r="K330" s="1">
        <f>IFERROR(__xludf.DUMMYFUNCTION("""COMPUTED_VALUE"""),328.41)</f>
        <v>328.41</v>
      </c>
      <c r="M330" s="2">
        <f>IFERROR(__xludf.DUMMYFUNCTION("""COMPUTED_VALUE"""),45771.66666666667)</f>
        <v>45771.66667</v>
      </c>
      <c r="N330" s="1">
        <f>IFERROR(__xludf.DUMMYFUNCTION("""COMPUTED_VALUE"""),1.9174288E7)</f>
        <v>19174288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IFERROR(__xludf.DUMMYFUNCTION("""COMPUTED_VALUE"""),326.91)</f>
        <v>326.91</v>
      </c>
      <c r="D331" s="2">
        <f>IFERROR(__xludf.DUMMYFUNCTION("""COMPUTED_VALUE"""),45772.66666666667)</f>
        <v>45772.66667</v>
      </c>
      <c r="E331" s="1">
        <f>IFERROR(__xludf.DUMMYFUNCTION("""COMPUTED_VALUE"""),329.02)</f>
        <v>329.02</v>
      </c>
      <c r="G331" s="2">
        <f>IFERROR(__xludf.DUMMYFUNCTION("""COMPUTED_VALUE"""),45772.66666666667)</f>
        <v>45772.66667</v>
      </c>
      <c r="H331" s="1">
        <f>IFERROR(__xludf.DUMMYFUNCTION("""COMPUTED_VALUE"""),325.52)</f>
        <v>325.52</v>
      </c>
      <c r="J331" s="2">
        <f>IFERROR(__xludf.DUMMYFUNCTION("""COMPUTED_VALUE"""),45772.66666666667)</f>
        <v>45772.66667</v>
      </c>
      <c r="K331" s="1">
        <f>IFERROR(__xludf.DUMMYFUNCTION("""COMPUTED_VALUE"""),327.81)</f>
        <v>327.81</v>
      </c>
      <c r="M331" s="2">
        <f>IFERROR(__xludf.DUMMYFUNCTION("""COMPUTED_VALUE"""),45772.66666666667)</f>
        <v>45772.66667</v>
      </c>
      <c r="N331" s="1">
        <f>IFERROR(__xludf.DUMMYFUNCTION("""COMPUTED_VALUE"""),1.3468626E7)</f>
        <v>13468626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IFERROR(__xludf.DUMMYFUNCTION("""COMPUTED_VALUE"""),329.03)</f>
        <v>329.03</v>
      </c>
      <c r="D332" s="2">
        <f>IFERROR(__xludf.DUMMYFUNCTION("""COMPUTED_VALUE"""),45775.66666666667)</f>
        <v>45775.66667</v>
      </c>
      <c r="E332" s="1">
        <f>IFERROR(__xludf.DUMMYFUNCTION("""COMPUTED_VALUE"""),332.76)</f>
        <v>332.76</v>
      </c>
      <c r="G332" s="2">
        <f>IFERROR(__xludf.DUMMYFUNCTION("""COMPUTED_VALUE"""),45775.66666666667)</f>
        <v>45775.66667</v>
      </c>
      <c r="H332" s="1">
        <f>IFERROR(__xludf.DUMMYFUNCTION("""COMPUTED_VALUE"""),327.65)</f>
        <v>327.65</v>
      </c>
      <c r="J332" s="2">
        <f>IFERROR(__xludf.DUMMYFUNCTION("""COMPUTED_VALUE"""),45775.66666666667)</f>
        <v>45775.66667</v>
      </c>
      <c r="K332" s="1">
        <f>IFERROR(__xludf.DUMMYFUNCTION("""COMPUTED_VALUE"""),330.18)</f>
        <v>330.18</v>
      </c>
      <c r="M332" s="2">
        <f>IFERROR(__xludf.DUMMYFUNCTION("""COMPUTED_VALUE"""),45775.66666666667)</f>
        <v>45775.66667</v>
      </c>
      <c r="N332" s="1">
        <f>IFERROR(__xludf.DUMMYFUNCTION("""COMPUTED_VALUE"""),1.2476157E7)</f>
        <v>12476157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IFERROR(__xludf.DUMMYFUNCTION("""COMPUTED_VALUE"""),328.64)</f>
        <v>328.64</v>
      </c>
      <c r="D333" s="2">
        <f>IFERROR(__xludf.DUMMYFUNCTION("""COMPUTED_VALUE"""),45776.66666666667)</f>
        <v>45776.66667</v>
      </c>
      <c r="E333" s="1">
        <f>IFERROR(__xludf.DUMMYFUNCTION("""COMPUTED_VALUE"""),335.98)</f>
        <v>335.98</v>
      </c>
      <c r="G333" s="2">
        <f>IFERROR(__xludf.DUMMYFUNCTION("""COMPUTED_VALUE"""),45776.66666666667)</f>
        <v>45776.66667</v>
      </c>
      <c r="H333" s="1">
        <f>IFERROR(__xludf.DUMMYFUNCTION("""COMPUTED_VALUE"""),327.94)</f>
        <v>327.94</v>
      </c>
      <c r="J333" s="2">
        <f>IFERROR(__xludf.DUMMYFUNCTION("""COMPUTED_VALUE"""),45776.66666666667)</f>
        <v>45776.66667</v>
      </c>
      <c r="K333" s="1">
        <f>IFERROR(__xludf.DUMMYFUNCTION("""COMPUTED_VALUE"""),334.94)</f>
        <v>334.94</v>
      </c>
      <c r="M333" s="2">
        <f>IFERROR(__xludf.DUMMYFUNCTION("""COMPUTED_VALUE"""),45776.66666666667)</f>
        <v>45776.66667</v>
      </c>
      <c r="N333" s="1">
        <f>IFERROR(__xludf.DUMMYFUNCTION("""COMPUTED_VALUE"""),1.1050471E7)</f>
        <v>11050471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IFERROR(__xludf.DUMMYFUNCTION("""COMPUTED_VALUE"""),330.14)</f>
        <v>330.14</v>
      </c>
      <c r="D334" s="2">
        <f>IFERROR(__xludf.DUMMYFUNCTION("""COMPUTED_VALUE"""),45777.66666666667)</f>
        <v>45777.66667</v>
      </c>
      <c r="E334" s="1">
        <f>IFERROR(__xludf.DUMMYFUNCTION("""COMPUTED_VALUE"""),332.8)</f>
        <v>332.8</v>
      </c>
      <c r="G334" s="2">
        <f>IFERROR(__xludf.DUMMYFUNCTION("""COMPUTED_VALUE"""),45777.66666666667)</f>
        <v>45777.66667</v>
      </c>
      <c r="H334" s="1">
        <f>IFERROR(__xludf.DUMMYFUNCTION("""COMPUTED_VALUE"""),326.73)</f>
        <v>326.73</v>
      </c>
      <c r="J334" s="2">
        <f>IFERROR(__xludf.DUMMYFUNCTION("""COMPUTED_VALUE"""),45777.66666666667)</f>
        <v>45777.66667</v>
      </c>
      <c r="K334" s="1">
        <f>IFERROR(__xludf.DUMMYFUNCTION("""COMPUTED_VALUE"""),331.96)</f>
        <v>331.96</v>
      </c>
      <c r="M334" s="2">
        <f>IFERROR(__xludf.DUMMYFUNCTION("""COMPUTED_VALUE"""),45777.66666666667)</f>
        <v>45777.66667</v>
      </c>
      <c r="N334" s="1">
        <f>IFERROR(__xludf.DUMMYFUNCTION("""COMPUTED_VALUE"""),1.3007919E7)</f>
        <v>13007919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IFERROR(__xludf.DUMMYFUNCTION("""COMPUTED_VALUE"""),332.22)</f>
        <v>332.22</v>
      </c>
      <c r="D335" s="2">
        <f>IFERROR(__xludf.DUMMYFUNCTION("""COMPUTED_VALUE"""),45778.66666666667)</f>
        <v>45778.66667</v>
      </c>
      <c r="E335" s="1">
        <f>IFERROR(__xludf.DUMMYFUNCTION("""COMPUTED_VALUE"""),335.18)</f>
        <v>335.18</v>
      </c>
      <c r="G335" s="2">
        <f>IFERROR(__xludf.DUMMYFUNCTION("""COMPUTED_VALUE"""),45778.66666666667)</f>
        <v>45778.66667</v>
      </c>
      <c r="H335" s="1">
        <f>IFERROR(__xludf.DUMMYFUNCTION("""COMPUTED_VALUE"""),328.41)</f>
        <v>328.41</v>
      </c>
      <c r="J335" s="2">
        <f>IFERROR(__xludf.DUMMYFUNCTION("""COMPUTED_VALUE"""),45778.66666666667)</f>
        <v>45778.66667</v>
      </c>
      <c r="K335" s="1">
        <f>IFERROR(__xludf.DUMMYFUNCTION("""COMPUTED_VALUE"""),331.3)</f>
        <v>331.3</v>
      </c>
      <c r="M335" s="2">
        <f>IFERROR(__xludf.DUMMYFUNCTION("""COMPUTED_VALUE"""),45778.66666666667)</f>
        <v>45778.66667</v>
      </c>
      <c r="N335" s="1">
        <f>IFERROR(__xludf.DUMMYFUNCTION("""COMPUTED_VALUE"""),1.1364855E7)</f>
        <v>11364855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IFERROR(__xludf.DUMMYFUNCTION("""COMPUTED_VALUE"""),335.01)</f>
        <v>335.01</v>
      </c>
      <c r="D336" s="2">
        <f>IFERROR(__xludf.DUMMYFUNCTION("""COMPUTED_VALUE"""),45779.66666666667)</f>
        <v>45779.66667</v>
      </c>
      <c r="E336" s="1">
        <f>IFERROR(__xludf.DUMMYFUNCTION("""COMPUTED_VALUE"""),340.1)</f>
        <v>340.1</v>
      </c>
      <c r="G336" s="2">
        <f>IFERROR(__xludf.DUMMYFUNCTION("""COMPUTED_VALUE"""),45779.66666666667)</f>
        <v>45779.66667</v>
      </c>
      <c r="H336" s="1">
        <f>IFERROR(__xludf.DUMMYFUNCTION("""COMPUTED_VALUE"""),335.01)</f>
        <v>335.01</v>
      </c>
      <c r="J336" s="2">
        <f>IFERROR(__xludf.DUMMYFUNCTION("""COMPUTED_VALUE"""),45779.66666666667)</f>
        <v>45779.66667</v>
      </c>
      <c r="K336" s="1">
        <f>IFERROR(__xludf.DUMMYFUNCTION("""COMPUTED_VALUE"""),338.84)</f>
        <v>338.84</v>
      </c>
      <c r="M336" s="2">
        <f>IFERROR(__xludf.DUMMYFUNCTION("""COMPUTED_VALUE"""),45779.66666666667)</f>
        <v>45779.66667</v>
      </c>
      <c r="N336" s="1">
        <f>IFERROR(__xludf.DUMMYFUNCTION("""COMPUTED_VALUE"""),1.1852116E7)</f>
        <v>11852116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IFERROR(__xludf.DUMMYFUNCTION("""COMPUTED_VALUE"""),337.71)</f>
        <v>337.71</v>
      </c>
      <c r="D337" s="2">
        <f>IFERROR(__xludf.DUMMYFUNCTION("""COMPUTED_VALUE"""),45782.66666666667)</f>
        <v>45782.66667</v>
      </c>
      <c r="E337" s="1">
        <f>IFERROR(__xludf.DUMMYFUNCTION("""COMPUTED_VALUE"""),340.1)</f>
        <v>340.1</v>
      </c>
      <c r="G337" s="2">
        <f>IFERROR(__xludf.DUMMYFUNCTION("""COMPUTED_VALUE"""),45782.66666666667)</f>
        <v>45782.66667</v>
      </c>
      <c r="H337" s="1">
        <f>IFERROR(__xludf.DUMMYFUNCTION("""COMPUTED_VALUE"""),336.27)</f>
        <v>336.27</v>
      </c>
      <c r="J337" s="2">
        <f>IFERROR(__xludf.DUMMYFUNCTION("""COMPUTED_VALUE"""),45782.66666666667)</f>
        <v>45782.66667</v>
      </c>
      <c r="K337" s="1">
        <f>IFERROR(__xludf.DUMMYFUNCTION("""COMPUTED_VALUE"""),338.08)</f>
        <v>338.08</v>
      </c>
      <c r="M337" s="2">
        <f>IFERROR(__xludf.DUMMYFUNCTION("""COMPUTED_VALUE"""),45782.66666666667)</f>
        <v>45782.66667</v>
      </c>
      <c r="N337" s="1">
        <f>IFERROR(__xludf.DUMMYFUNCTION("""COMPUTED_VALUE"""),9283871.0)</f>
        <v>9283871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IFERROR(__xludf.DUMMYFUNCTION("""COMPUTED_VALUE"""),336.47)</f>
        <v>336.47</v>
      </c>
      <c r="D338" s="2">
        <f>IFERROR(__xludf.DUMMYFUNCTION("""COMPUTED_VALUE"""),45783.66666666667)</f>
        <v>45783.66667</v>
      </c>
      <c r="E338" s="1">
        <f>IFERROR(__xludf.DUMMYFUNCTION("""COMPUTED_VALUE"""),338.59)</f>
        <v>338.59</v>
      </c>
      <c r="G338" s="2">
        <f>IFERROR(__xludf.DUMMYFUNCTION("""COMPUTED_VALUE"""),45783.66666666667)</f>
        <v>45783.66667</v>
      </c>
      <c r="H338" s="1">
        <f>IFERROR(__xludf.DUMMYFUNCTION("""COMPUTED_VALUE"""),333.6)</f>
        <v>333.6</v>
      </c>
      <c r="J338" s="2">
        <f>IFERROR(__xludf.DUMMYFUNCTION("""COMPUTED_VALUE"""),45783.66666666667)</f>
        <v>45783.66667</v>
      </c>
      <c r="K338" s="1">
        <f>IFERROR(__xludf.DUMMYFUNCTION("""COMPUTED_VALUE"""),333.72)</f>
        <v>333.72</v>
      </c>
      <c r="M338" s="2">
        <f>IFERROR(__xludf.DUMMYFUNCTION("""COMPUTED_VALUE"""),45783.66666666667)</f>
        <v>45783.66667</v>
      </c>
      <c r="N338" s="1">
        <f>IFERROR(__xludf.DUMMYFUNCTION("""COMPUTED_VALUE"""),1.091052E7)</f>
        <v>10910520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IFERROR(__xludf.DUMMYFUNCTION("""COMPUTED_VALUE"""),336.4)</f>
        <v>336.4</v>
      </c>
      <c r="D339" s="2">
        <f>IFERROR(__xludf.DUMMYFUNCTION("""COMPUTED_VALUE"""),45784.66666666667)</f>
        <v>45784.66667</v>
      </c>
      <c r="E339" s="1">
        <f>IFERROR(__xludf.DUMMYFUNCTION("""COMPUTED_VALUE"""),338.51)</f>
        <v>338.51</v>
      </c>
      <c r="G339" s="2">
        <f>IFERROR(__xludf.DUMMYFUNCTION("""COMPUTED_VALUE"""),45784.66666666667)</f>
        <v>45784.66667</v>
      </c>
      <c r="H339" s="1">
        <f>IFERROR(__xludf.DUMMYFUNCTION("""COMPUTED_VALUE"""),333.85)</f>
        <v>333.85</v>
      </c>
      <c r="J339" s="2">
        <f>IFERROR(__xludf.DUMMYFUNCTION("""COMPUTED_VALUE"""),45784.66666666667)</f>
        <v>45784.66667</v>
      </c>
      <c r="K339" s="1">
        <f>IFERROR(__xludf.DUMMYFUNCTION("""COMPUTED_VALUE"""),335.93)</f>
        <v>335.93</v>
      </c>
      <c r="M339" s="2">
        <f>IFERROR(__xludf.DUMMYFUNCTION("""COMPUTED_VALUE"""),45784.66666666667)</f>
        <v>45784.66667</v>
      </c>
      <c r="N339" s="1">
        <f>IFERROR(__xludf.DUMMYFUNCTION("""COMPUTED_VALUE"""),1.2805696E7)</f>
        <v>12805696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IFERROR(__xludf.DUMMYFUNCTION("""COMPUTED_VALUE"""),339.25)</f>
        <v>339.25</v>
      </c>
      <c r="D340" s="2">
        <f>IFERROR(__xludf.DUMMYFUNCTION("""COMPUTED_VALUE"""),45785.66666666667)</f>
        <v>45785.66667</v>
      </c>
      <c r="E340" s="1">
        <f>IFERROR(__xludf.DUMMYFUNCTION("""COMPUTED_VALUE"""),348.16)</f>
        <v>348.16</v>
      </c>
      <c r="G340" s="2">
        <f>IFERROR(__xludf.DUMMYFUNCTION("""COMPUTED_VALUE"""),45785.66666666667)</f>
        <v>45785.66667</v>
      </c>
      <c r="H340" s="1">
        <f>IFERROR(__xludf.DUMMYFUNCTION("""COMPUTED_VALUE"""),339.25)</f>
        <v>339.25</v>
      </c>
      <c r="J340" s="2">
        <f>IFERROR(__xludf.DUMMYFUNCTION("""COMPUTED_VALUE"""),45785.66666666667)</f>
        <v>45785.66667</v>
      </c>
      <c r="K340" s="1">
        <f>IFERROR(__xludf.DUMMYFUNCTION("""COMPUTED_VALUE"""),344.72)</f>
        <v>344.72</v>
      </c>
      <c r="M340" s="2">
        <f>IFERROR(__xludf.DUMMYFUNCTION("""COMPUTED_VALUE"""),45785.66666666667)</f>
        <v>45785.66667</v>
      </c>
      <c r="N340" s="1">
        <f>IFERROR(__xludf.DUMMYFUNCTION("""COMPUTED_VALUE"""),1.187624E7)</f>
        <v>11876240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IFERROR(__xludf.DUMMYFUNCTION("""COMPUTED_VALUE"""),346.33)</f>
        <v>346.33</v>
      </c>
      <c r="D341" s="2">
        <f>IFERROR(__xludf.DUMMYFUNCTION("""COMPUTED_VALUE"""),45786.66666666667)</f>
        <v>45786.66667</v>
      </c>
      <c r="E341" s="1">
        <f>IFERROR(__xludf.DUMMYFUNCTION("""COMPUTED_VALUE"""),350.21)</f>
        <v>350.21</v>
      </c>
      <c r="G341" s="2">
        <f>IFERROR(__xludf.DUMMYFUNCTION("""COMPUTED_VALUE"""),45786.66666666667)</f>
        <v>45786.66667</v>
      </c>
      <c r="H341" s="1">
        <f>IFERROR(__xludf.DUMMYFUNCTION("""COMPUTED_VALUE"""),346.33)</f>
        <v>346.33</v>
      </c>
      <c r="J341" s="2">
        <f>IFERROR(__xludf.DUMMYFUNCTION("""COMPUTED_VALUE"""),45786.66666666667)</f>
        <v>45786.66667</v>
      </c>
      <c r="K341" s="1">
        <f>IFERROR(__xludf.DUMMYFUNCTION("""COMPUTED_VALUE"""),348.67)</f>
        <v>348.67</v>
      </c>
      <c r="M341" s="2">
        <f>IFERROR(__xludf.DUMMYFUNCTION("""COMPUTED_VALUE"""),45786.66666666667)</f>
        <v>45786.66667</v>
      </c>
      <c r="N341" s="1">
        <f>IFERROR(__xludf.DUMMYFUNCTION("""COMPUTED_VALUE"""),1.1880108E7)</f>
        <v>11880108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IFERROR(__xludf.DUMMYFUNCTION("""COMPUTED_VALUE"""),360.71)</f>
        <v>360.71</v>
      </c>
      <c r="D342" s="2">
        <f>IFERROR(__xludf.DUMMYFUNCTION("""COMPUTED_VALUE"""),45789.66666666667)</f>
        <v>45789.66667</v>
      </c>
      <c r="E342" s="1">
        <f>IFERROR(__xludf.DUMMYFUNCTION("""COMPUTED_VALUE"""),368.28)</f>
        <v>368.28</v>
      </c>
      <c r="G342" s="2">
        <f>IFERROR(__xludf.DUMMYFUNCTION("""COMPUTED_VALUE"""),45789.66666666667)</f>
        <v>45789.66667</v>
      </c>
      <c r="H342" s="1">
        <f>IFERROR(__xludf.DUMMYFUNCTION("""COMPUTED_VALUE"""),360.71)</f>
        <v>360.71</v>
      </c>
      <c r="J342" s="2">
        <f>IFERROR(__xludf.DUMMYFUNCTION("""COMPUTED_VALUE"""),45789.66666666667)</f>
        <v>45789.66667</v>
      </c>
      <c r="K342" s="1">
        <f>IFERROR(__xludf.DUMMYFUNCTION("""COMPUTED_VALUE"""),365.7)</f>
        <v>365.7</v>
      </c>
      <c r="M342" s="2">
        <f>IFERROR(__xludf.DUMMYFUNCTION("""COMPUTED_VALUE"""),45789.66666666667)</f>
        <v>45789.66667</v>
      </c>
      <c r="N342" s="1">
        <f>IFERROR(__xludf.DUMMYFUNCTION("""COMPUTED_VALUE"""),1.5865163E7)</f>
        <v>15865163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IFERROR(__xludf.DUMMYFUNCTION("""COMPUTED_VALUE"""),366.59)</f>
        <v>366.59</v>
      </c>
      <c r="D343" s="2">
        <f>IFERROR(__xludf.DUMMYFUNCTION("""COMPUTED_VALUE"""),45790.66666666667)</f>
        <v>45790.66667</v>
      </c>
      <c r="E343" s="1">
        <f>IFERROR(__xludf.DUMMYFUNCTION("""COMPUTED_VALUE"""),370.17)</f>
        <v>370.17</v>
      </c>
      <c r="G343" s="2">
        <f>IFERROR(__xludf.DUMMYFUNCTION("""COMPUTED_VALUE"""),45790.66666666667)</f>
        <v>45790.66667</v>
      </c>
      <c r="H343" s="1">
        <f>IFERROR(__xludf.DUMMYFUNCTION("""COMPUTED_VALUE"""),365.18)</f>
        <v>365.18</v>
      </c>
      <c r="J343" s="2">
        <f>IFERROR(__xludf.DUMMYFUNCTION("""COMPUTED_VALUE"""),45790.66666666667)</f>
        <v>45790.66667</v>
      </c>
      <c r="K343" s="1">
        <f>IFERROR(__xludf.DUMMYFUNCTION("""COMPUTED_VALUE"""),368.97)</f>
        <v>368.97</v>
      </c>
      <c r="M343" s="2">
        <f>IFERROR(__xludf.DUMMYFUNCTION("""COMPUTED_VALUE"""),45790.66666666667)</f>
        <v>45790.66667</v>
      </c>
      <c r="N343" s="1">
        <f>IFERROR(__xludf.DUMMYFUNCTION("""COMPUTED_VALUE"""),1.2510348E7)</f>
        <v>12510348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IFERROR(__xludf.DUMMYFUNCTION("""COMPUTED_VALUE"""),367.88)</f>
        <v>367.88</v>
      </c>
      <c r="D344" s="2">
        <f>IFERROR(__xludf.DUMMYFUNCTION("""COMPUTED_VALUE"""),45791.66666666667)</f>
        <v>45791.66667</v>
      </c>
      <c r="E344" s="1">
        <f>IFERROR(__xludf.DUMMYFUNCTION("""COMPUTED_VALUE"""),371.49)</f>
        <v>371.49</v>
      </c>
      <c r="G344" s="2">
        <f>IFERROR(__xludf.DUMMYFUNCTION("""COMPUTED_VALUE"""),45791.66666666667)</f>
        <v>45791.66667</v>
      </c>
      <c r="H344" s="1">
        <f>IFERROR(__xludf.DUMMYFUNCTION("""COMPUTED_VALUE"""),365.98)</f>
        <v>365.98</v>
      </c>
      <c r="J344" s="2">
        <f>IFERROR(__xludf.DUMMYFUNCTION("""COMPUTED_VALUE"""),45791.66666666667)</f>
        <v>45791.66667</v>
      </c>
      <c r="K344" s="1">
        <f>IFERROR(__xludf.DUMMYFUNCTION("""COMPUTED_VALUE"""),370.89)</f>
        <v>370.89</v>
      </c>
      <c r="M344" s="2">
        <f>IFERROR(__xludf.DUMMYFUNCTION("""COMPUTED_VALUE"""),45791.66666666667)</f>
        <v>45791.66667</v>
      </c>
      <c r="N344" s="1">
        <f>IFERROR(__xludf.DUMMYFUNCTION("""COMPUTED_VALUE"""),1.5057858E7)</f>
        <v>15057858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IFERROR(__xludf.DUMMYFUNCTION("""COMPUTED_VALUE"""),367.46)</f>
        <v>367.46</v>
      </c>
      <c r="D345" s="2">
        <f>IFERROR(__xludf.DUMMYFUNCTION("""COMPUTED_VALUE"""),45792.66666666667)</f>
        <v>45792.66667</v>
      </c>
      <c r="E345" s="1">
        <f>IFERROR(__xludf.DUMMYFUNCTION("""COMPUTED_VALUE"""),370.92)</f>
        <v>370.92</v>
      </c>
      <c r="G345" s="2">
        <f>IFERROR(__xludf.DUMMYFUNCTION("""COMPUTED_VALUE"""),45792.66666666667)</f>
        <v>45792.66667</v>
      </c>
      <c r="H345" s="1">
        <f>IFERROR(__xludf.DUMMYFUNCTION("""COMPUTED_VALUE"""),366.33)</f>
        <v>366.33</v>
      </c>
      <c r="J345" s="2">
        <f>IFERROR(__xludf.DUMMYFUNCTION("""COMPUTED_VALUE"""),45792.66666666667)</f>
        <v>45792.66667</v>
      </c>
      <c r="K345" s="1">
        <f>IFERROR(__xludf.DUMMYFUNCTION("""COMPUTED_VALUE"""),370.92)</f>
        <v>370.92</v>
      </c>
      <c r="M345" s="2">
        <f>IFERROR(__xludf.DUMMYFUNCTION("""COMPUTED_VALUE"""),45792.66666666667)</f>
        <v>45792.66667</v>
      </c>
      <c r="N345" s="1">
        <f>IFERROR(__xludf.DUMMYFUNCTION("""COMPUTED_VALUE"""),1.5862509E7)</f>
        <v>15862509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IFERROR(__xludf.DUMMYFUNCTION("""COMPUTED_VALUE"""),371.22)</f>
        <v>371.22</v>
      </c>
      <c r="D346" s="2">
        <f>IFERROR(__xludf.DUMMYFUNCTION("""COMPUTED_VALUE"""),45793.66666666667)</f>
        <v>45793.66667</v>
      </c>
      <c r="E346" s="1">
        <f>IFERROR(__xludf.DUMMYFUNCTION("""COMPUTED_VALUE"""),374.13)</f>
        <v>374.13</v>
      </c>
      <c r="G346" s="2">
        <f>IFERROR(__xludf.DUMMYFUNCTION("""COMPUTED_VALUE"""),45793.66666666667)</f>
        <v>45793.66667</v>
      </c>
      <c r="H346" s="1">
        <f>IFERROR(__xludf.DUMMYFUNCTION("""COMPUTED_VALUE"""),370.37)</f>
        <v>370.37</v>
      </c>
      <c r="J346" s="2">
        <f>IFERROR(__xludf.DUMMYFUNCTION("""COMPUTED_VALUE"""),45793.66666666667)</f>
        <v>45793.66667</v>
      </c>
      <c r="K346" s="1">
        <f>IFERROR(__xludf.DUMMYFUNCTION("""COMPUTED_VALUE"""),373.89)</f>
        <v>373.89</v>
      </c>
      <c r="M346" s="2">
        <f>IFERROR(__xludf.DUMMYFUNCTION("""COMPUTED_VALUE"""),45793.66666666667)</f>
        <v>45793.66667</v>
      </c>
      <c r="N346" s="1">
        <f>IFERROR(__xludf.DUMMYFUNCTION("""COMPUTED_VALUE"""),1.3193799E7)</f>
        <v>13193799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IFERROR(__xludf.DUMMYFUNCTION("""COMPUTED_VALUE"""),369.24)</f>
        <v>369.24</v>
      </c>
      <c r="D347" s="2">
        <f>IFERROR(__xludf.DUMMYFUNCTION("""COMPUTED_VALUE"""),45796.66666666667)</f>
        <v>45796.66667</v>
      </c>
      <c r="E347" s="1">
        <f>IFERROR(__xludf.DUMMYFUNCTION("""COMPUTED_VALUE"""),373.32)</f>
        <v>373.32</v>
      </c>
      <c r="G347" s="2">
        <f>IFERROR(__xludf.DUMMYFUNCTION("""COMPUTED_VALUE"""),45796.66666666667)</f>
        <v>45796.66667</v>
      </c>
      <c r="H347" s="1">
        <f>IFERROR(__xludf.DUMMYFUNCTION("""COMPUTED_VALUE"""),367.92)</f>
        <v>367.92</v>
      </c>
      <c r="J347" s="2">
        <f>IFERROR(__xludf.DUMMYFUNCTION("""COMPUTED_VALUE"""),45796.66666666667)</f>
        <v>45796.66667</v>
      </c>
      <c r="K347" s="1">
        <f>IFERROR(__xludf.DUMMYFUNCTION("""COMPUTED_VALUE"""),372.19)</f>
        <v>372.19</v>
      </c>
      <c r="M347" s="2">
        <f>IFERROR(__xludf.DUMMYFUNCTION("""COMPUTED_VALUE"""),45796.66666666667)</f>
        <v>45796.66667</v>
      </c>
      <c r="N347" s="1">
        <f>IFERROR(__xludf.DUMMYFUNCTION("""COMPUTED_VALUE"""),1.0980099E7)</f>
        <v>10980099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IFERROR(__xludf.DUMMYFUNCTION("""COMPUTED_VALUE"""),371.55)</f>
        <v>371.55</v>
      </c>
      <c r="D348" s="2">
        <f>IFERROR(__xludf.DUMMYFUNCTION("""COMPUTED_VALUE"""),45797.66666666667)</f>
        <v>45797.66667</v>
      </c>
      <c r="E348" s="1">
        <f>IFERROR(__xludf.DUMMYFUNCTION("""COMPUTED_VALUE"""),374.29)</f>
        <v>374.29</v>
      </c>
      <c r="G348" s="2">
        <f>IFERROR(__xludf.DUMMYFUNCTION("""COMPUTED_VALUE"""),45797.66666666667)</f>
        <v>45797.66667</v>
      </c>
      <c r="H348" s="1">
        <f>IFERROR(__xludf.DUMMYFUNCTION("""COMPUTED_VALUE"""),369.64)</f>
        <v>369.64</v>
      </c>
      <c r="J348" s="2">
        <f>IFERROR(__xludf.DUMMYFUNCTION("""COMPUTED_VALUE"""),45797.66666666667)</f>
        <v>45797.66667</v>
      </c>
      <c r="K348" s="1">
        <f>IFERROR(__xludf.DUMMYFUNCTION("""COMPUTED_VALUE"""),371.28)</f>
        <v>371.28</v>
      </c>
      <c r="M348" s="2">
        <f>IFERROR(__xludf.DUMMYFUNCTION("""COMPUTED_VALUE"""),45797.66666666667)</f>
        <v>45797.66667</v>
      </c>
      <c r="N348" s="1">
        <f>IFERROR(__xludf.DUMMYFUNCTION("""COMPUTED_VALUE"""),1.0213783E7)</f>
        <v>10213783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IFERROR(__xludf.DUMMYFUNCTION("""COMPUTED_VALUE"""),366.8)</f>
        <v>366.8</v>
      </c>
      <c r="D349" s="2">
        <f>IFERROR(__xludf.DUMMYFUNCTION("""COMPUTED_VALUE"""),45798.66666666667)</f>
        <v>45798.66667</v>
      </c>
      <c r="E349" s="1">
        <f>IFERROR(__xludf.DUMMYFUNCTION("""COMPUTED_VALUE"""),370.3)</f>
        <v>370.3</v>
      </c>
      <c r="G349" s="2">
        <f>IFERROR(__xludf.DUMMYFUNCTION("""COMPUTED_VALUE"""),45798.66666666667)</f>
        <v>45798.66667</v>
      </c>
      <c r="H349" s="1">
        <f>IFERROR(__xludf.DUMMYFUNCTION("""COMPUTED_VALUE"""),364.47)</f>
        <v>364.47</v>
      </c>
      <c r="J349" s="2">
        <f>IFERROR(__xludf.DUMMYFUNCTION("""COMPUTED_VALUE"""),45798.66666666667)</f>
        <v>45798.66667</v>
      </c>
      <c r="K349" s="1">
        <f>IFERROR(__xludf.DUMMYFUNCTION("""COMPUTED_VALUE"""),364.86)</f>
        <v>364.86</v>
      </c>
      <c r="M349" s="2">
        <f>IFERROR(__xludf.DUMMYFUNCTION("""COMPUTED_VALUE"""),45798.66666666667)</f>
        <v>45798.66667</v>
      </c>
      <c r="N349" s="1">
        <f>IFERROR(__xludf.DUMMYFUNCTION("""COMPUTED_VALUE"""),1.0846016E7)</f>
        <v>10846016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IFERROR(__xludf.DUMMYFUNCTION("""COMPUTED_VALUE"""),364.39)</f>
        <v>364.39</v>
      </c>
      <c r="D350" s="2">
        <f>IFERROR(__xludf.DUMMYFUNCTION("""COMPUTED_VALUE"""),45799.66666666667)</f>
        <v>45799.66667</v>
      </c>
      <c r="E350" s="1">
        <f>IFERROR(__xludf.DUMMYFUNCTION("""COMPUTED_VALUE"""),368.44)</f>
        <v>368.44</v>
      </c>
      <c r="G350" s="2">
        <f>IFERROR(__xludf.DUMMYFUNCTION("""COMPUTED_VALUE"""),45799.66666666667)</f>
        <v>45799.66667</v>
      </c>
      <c r="H350" s="1">
        <f>IFERROR(__xludf.DUMMYFUNCTION("""COMPUTED_VALUE"""),363.34)</f>
        <v>363.34</v>
      </c>
      <c r="J350" s="2">
        <f>IFERROR(__xludf.DUMMYFUNCTION("""COMPUTED_VALUE"""),45799.66666666667)</f>
        <v>45799.66667</v>
      </c>
      <c r="K350" s="1">
        <f>IFERROR(__xludf.DUMMYFUNCTION("""COMPUTED_VALUE"""),366.46)</f>
        <v>366.46</v>
      </c>
      <c r="M350" s="2">
        <f>IFERROR(__xludf.DUMMYFUNCTION("""COMPUTED_VALUE"""),45799.66666666667)</f>
        <v>45799.66667</v>
      </c>
      <c r="N350" s="1">
        <f>IFERROR(__xludf.DUMMYFUNCTION("""COMPUTED_VALUE"""),1.0661089E7)</f>
        <v>10661089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IFERROR(__xludf.DUMMYFUNCTION("""COMPUTED_VALUE"""),359.48)</f>
        <v>359.48</v>
      </c>
      <c r="D351" s="2">
        <f>IFERROR(__xludf.DUMMYFUNCTION("""COMPUTED_VALUE"""),45800.66666666667)</f>
        <v>45800.66667</v>
      </c>
      <c r="E351" s="1">
        <f>IFERROR(__xludf.DUMMYFUNCTION("""COMPUTED_VALUE"""),364.02)</f>
        <v>364.02</v>
      </c>
      <c r="G351" s="2">
        <f>IFERROR(__xludf.DUMMYFUNCTION("""COMPUTED_VALUE"""),45800.66666666667)</f>
        <v>45800.66667</v>
      </c>
      <c r="H351" s="1">
        <f>IFERROR(__xludf.DUMMYFUNCTION("""COMPUTED_VALUE"""),357.81)</f>
        <v>357.81</v>
      </c>
      <c r="J351" s="2">
        <f>IFERROR(__xludf.DUMMYFUNCTION("""COMPUTED_VALUE"""),45800.66666666667)</f>
        <v>45800.66667</v>
      </c>
      <c r="K351" s="1">
        <f>IFERROR(__xludf.DUMMYFUNCTION("""COMPUTED_VALUE"""),363.09)</f>
        <v>363.09</v>
      </c>
      <c r="M351" s="2">
        <f>IFERROR(__xludf.DUMMYFUNCTION("""COMPUTED_VALUE"""),45800.66666666667)</f>
        <v>45800.66667</v>
      </c>
      <c r="N351" s="1">
        <f>IFERROR(__xludf.DUMMYFUNCTION("""COMPUTED_VALUE"""),1.1037846E7)</f>
        <v>11037846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IFERROR(__xludf.DUMMYFUNCTION("""COMPUTED_VALUE"""),366.23)</f>
        <v>366.23</v>
      </c>
      <c r="D352" s="2">
        <f>IFERROR(__xludf.DUMMYFUNCTION("""COMPUTED_VALUE"""),45804.66666666667)</f>
        <v>45804.66667</v>
      </c>
      <c r="E352" s="1">
        <f>IFERROR(__xludf.DUMMYFUNCTION("""COMPUTED_VALUE"""),372.06)</f>
        <v>372.06</v>
      </c>
      <c r="G352" s="2">
        <f>IFERROR(__xludf.DUMMYFUNCTION("""COMPUTED_VALUE"""),45804.66666666667)</f>
        <v>45804.66667</v>
      </c>
      <c r="H352" s="1">
        <f>IFERROR(__xludf.DUMMYFUNCTION("""COMPUTED_VALUE"""),366.14)</f>
        <v>366.14</v>
      </c>
      <c r="J352" s="2">
        <f>IFERROR(__xludf.DUMMYFUNCTION("""COMPUTED_VALUE"""),45804.66666666667)</f>
        <v>45804.66667</v>
      </c>
      <c r="K352" s="1">
        <f>IFERROR(__xludf.DUMMYFUNCTION("""COMPUTED_VALUE"""),371.95)</f>
        <v>371.95</v>
      </c>
      <c r="M352" s="2">
        <f>IFERROR(__xludf.DUMMYFUNCTION("""COMPUTED_VALUE"""),45804.66666666667)</f>
        <v>45804.66667</v>
      </c>
      <c r="N352" s="1">
        <f>IFERROR(__xludf.DUMMYFUNCTION("""COMPUTED_VALUE"""),1.3254041E7)</f>
        <v>13254041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IFERROR(__xludf.DUMMYFUNCTION("""COMPUTED_VALUE"""),372.88)</f>
        <v>372.88</v>
      </c>
      <c r="D353" s="2">
        <f>IFERROR(__xludf.DUMMYFUNCTION("""COMPUTED_VALUE"""),45805.66666666667)</f>
        <v>45805.66667</v>
      </c>
      <c r="E353" s="1">
        <f>IFERROR(__xludf.DUMMYFUNCTION("""COMPUTED_VALUE"""),373.55)</f>
        <v>373.55</v>
      </c>
      <c r="G353" s="2">
        <f>IFERROR(__xludf.DUMMYFUNCTION("""COMPUTED_VALUE"""),45805.66666666667)</f>
        <v>45805.66667</v>
      </c>
      <c r="H353" s="1">
        <f>IFERROR(__xludf.DUMMYFUNCTION("""COMPUTED_VALUE"""),368.0)</f>
        <v>368</v>
      </c>
      <c r="J353" s="2">
        <f>IFERROR(__xludf.DUMMYFUNCTION("""COMPUTED_VALUE"""),45805.66666666667)</f>
        <v>45805.66667</v>
      </c>
      <c r="K353" s="1">
        <f>IFERROR(__xludf.DUMMYFUNCTION("""COMPUTED_VALUE"""),368.39)</f>
        <v>368.39</v>
      </c>
      <c r="M353" s="2">
        <f>IFERROR(__xludf.DUMMYFUNCTION("""COMPUTED_VALUE"""),45805.66666666667)</f>
        <v>45805.66667</v>
      </c>
      <c r="N353" s="1">
        <f>IFERROR(__xludf.DUMMYFUNCTION("""COMPUTED_VALUE"""),1.3903386E7)</f>
        <v>13903386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IFERROR(__xludf.DUMMYFUNCTION("""COMPUTED_VALUE"""),370.02)</f>
        <v>370.02</v>
      </c>
      <c r="D354" s="2">
        <f>IFERROR(__xludf.DUMMYFUNCTION("""COMPUTED_VALUE"""),45806.66666666667)</f>
        <v>45806.66667</v>
      </c>
      <c r="E354" s="1">
        <f>IFERROR(__xludf.DUMMYFUNCTION("""COMPUTED_VALUE"""),370.97)</f>
        <v>370.97</v>
      </c>
      <c r="G354" s="2">
        <f>IFERROR(__xludf.DUMMYFUNCTION("""COMPUTED_VALUE"""),45806.66666666667)</f>
        <v>45806.66667</v>
      </c>
      <c r="H354" s="1">
        <f>IFERROR(__xludf.DUMMYFUNCTION("""COMPUTED_VALUE"""),366.52)</f>
        <v>366.52</v>
      </c>
      <c r="J354" s="2">
        <f>IFERROR(__xludf.DUMMYFUNCTION("""COMPUTED_VALUE"""),45806.66666666667)</f>
        <v>45806.66667</v>
      </c>
      <c r="K354" s="1">
        <f>IFERROR(__xludf.DUMMYFUNCTION("""COMPUTED_VALUE"""),370.28)</f>
        <v>370.28</v>
      </c>
      <c r="M354" s="2">
        <f>IFERROR(__xludf.DUMMYFUNCTION("""COMPUTED_VALUE"""),45806.66666666667)</f>
        <v>45806.66667</v>
      </c>
      <c r="N354" s="1">
        <f>IFERROR(__xludf.DUMMYFUNCTION("""COMPUTED_VALUE"""),1.0861116E7)</f>
        <v>10861116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IFERROR(__xludf.DUMMYFUNCTION("""COMPUTED_VALUE"""),368.39)</f>
        <v>368.39</v>
      </c>
      <c r="D355" s="2">
        <f>IFERROR(__xludf.DUMMYFUNCTION("""COMPUTED_VALUE"""),45807.66666666667)</f>
        <v>45807.66667</v>
      </c>
      <c r="E355" s="1">
        <f>IFERROR(__xludf.DUMMYFUNCTION("""COMPUTED_VALUE"""),369.29)</f>
        <v>369.29</v>
      </c>
      <c r="G355" s="2">
        <f>IFERROR(__xludf.DUMMYFUNCTION("""COMPUTED_VALUE"""),45807.66666666667)</f>
        <v>45807.66667</v>
      </c>
      <c r="H355" s="1">
        <f>IFERROR(__xludf.DUMMYFUNCTION("""COMPUTED_VALUE"""),364.25)</f>
        <v>364.25</v>
      </c>
      <c r="J355" s="2">
        <f>IFERROR(__xludf.DUMMYFUNCTION("""COMPUTED_VALUE"""),45807.66666666667)</f>
        <v>45807.66667</v>
      </c>
      <c r="K355" s="1">
        <f>IFERROR(__xludf.DUMMYFUNCTION("""COMPUTED_VALUE"""),366.64)</f>
        <v>366.64</v>
      </c>
      <c r="M355" s="2">
        <f>IFERROR(__xludf.DUMMYFUNCTION("""COMPUTED_VALUE"""),45807.66666666667)</f>
        <v>45807.66667</v>
      </c>
      <c r="N355" s="1">
        <f>IFERROR(__xludf.DUMMYFUNCTION("""COMPUTED_VALUE"""),1.5669623E7)</f>
        <v>15669623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IFERROR(__xludf.DUMMYFUNCTION("""COMPUTED_VALUE"""),364.66)</f>
        <v>364.66</v>
      </c>
      <c r="D356" s="2">
        <f>IFERROR(__xludf.DUMMYFUNCTION("""COMPUTED_VALUE"""),45810.66666666667)</f>
        <v>45810.66667</v>
      </c>
      <c r="E356" s="1">
        <f>IFERROR(__xludf.DUMMYFUNCTION("""COMPUTED_VALUE"""),364.66)</f>
        <v>364.66</v>
      </c>
      <c r="G356" s="2">
        <f>IFERROR(__xludf.DUMMYFUNCTION("""COMPUTED_VALUE"""),45810.66666666667)</f>
        <v>45810.66667</v>
      </c>
      <c r="H356" s="1">
        <f>IFERROR(__xludf.DUMMYFUNCTION("""COMPUTED_VALUE"""),358.13)</f>
        <v>358.13</v>
      </c>
      <c r="J356" s="2">
        <f>IFERROR(__xludf.DUMMYFUNCTION("""COMPUTED_VALUE"""),45810.66666666667)</f>
        <v>45810.66667</v>
      </c>
      <c r="K356" s="1">
        <f>IFERROR(__xludf.DUMMYFUNCTION("""COMPUTED_VALUE"""),362.73)</f>
        <v>362.73</v>
      </c>
      <c r="M356" s="2">
        <f>IFERROR(__xludf.DUMMYFUNCTION("""COMPUTED_VALUE"""),45810.66666666667)</f>
        <v>45810.66667</v>
      </c>
      <c r="N356" s="1">
        <f>IFERROR(__xludf.DUMMYFUNCTION("""COMPUTED_VALUE"""),1.0694121E7)</f>
        <v>10694121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IFERROR(__xludf.DUMMYFUNCTION("""COMPUTED_VALUE"""),362.6)</f>
        <v>362.6</v>
      </c>
      <c r="D357" s="2">
        <f>IFERROR(__xludf.DUMMYFUNCTION("""COMPUTED_VALUE"""),45811.66666666667)</f>
        <v>45811.66667</v>
      </c>
      <c r="E357" s="1">
        <f>IFERROR(__xludf.DUMMYFUNCTION("""COMPUTED_VALUE"""),368.47)</f>
        <v>368.47</v>
      </c>
      <c r="G357" s="2">
        <f>IFERROR(__xludf.DUMMYFUNCTION("""COMPUTED_VALUE"""),45811.66666666667)</f>
        <v>45811.66667</v>
      </c>
      <c r="H357" s="1">
        <f>IFERROR(__xludf.DUMMYFUNCTION("""COMPUTED_VALUE"""),360.61)</f>
        <v>360.61</v>
      </c>
      <c r="J357" s="2">
        <f>IFERROR(__xludf.DUMMYFUNCTION("""COMPUTED_VALUE"""),45811.66666666667)</f>
        <v>45811.66667</v>
      </c>
      <c r="K357" s="1">
        <f>IFERROR(__xludf.DUMMYFUNCTION("""COMPUTED_VALUE"""),366.81)</f>
        <v>366.81</v>
      </c>
      <c r="M357" s="2">
        <f>IFERROR(__xludf.DUMMYFUNCTION("""COMPUTED_VALUE"""),45811.66666666667)</f>
        <v>45811.66667</v>
      </c>
      <c r="N357" s="1">
        <f>IFERROR(__xludf.DUMMYFUNCTION("""COMPUTED_VALUE"""),1.2089407E7)</f>
        <v>12089407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IFERROR(__xludf.DUMMYFUNCTION("""COMPUTED_VALUE"""),367.64)</f>
        <v>367.64</v>
      </c>
      <c r="D358" s="2">
        <f>IFERROR(__xludf.DUMMYFUNCTION("""COMPUTED_VALUE"""),45812.66666666667)</f>
        <v>45812.66667</v>
      </c>
      <c r="E358" s="1">
        <f>IFERROR(__xludf.DUMMYFUNCTION("""COMPUTED_VALUE"""),367.76)</f>
        <v>367.76</v>
      </c>
      <c r="G358" s="2">
        <f>IFERROR(__xludf.DUMMYFUNCTION("""COMPUTED_VALUE"""),45812.66666666667)</f>
        <v>45812.66667</v>
      </c>
      <c r="H358" s="1">
        <f>IFERROR(__xludf.DUMMYFUNCTION("""COMPUTED_VALUE"""),361.44)</f>
        <v>361.44</v>
      </c>
      <c r="J358" s="2">
        <f>IFERROR(__xludf.DUMMYFUNCTION("""COMPUTED_VALUE"""),45812.66666666667)</f>
        <v>45812.66667</v>
      </c>
      <c r="K358" s="1">
        <f>IFERROR(__xludf.DUMMYFUNCTION("""COMPUTED_VALUE"""),363.22)</f>
        <v>363.22</v>
      </c>
      <c r="M358" s="2">
        <f>IFERROR(__xludf.DUMMYFUNCTION("""COMPUTED_VALUE"""),45812.66666666667)</f>
        <v>45812.66667</v>
      </c>
      <c r="N358" s="1">
        <f>IFERROR(__xludf.DUMMYFUNCTION("""COMPUTED_VALUE"""),1.1025942E7)</f>
        <v>11025942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IFERROR(__xludf.DUMMYFUNCTION("""COMPUTED_VALUE"""),363.18)</f>
        <v>363.18</v>
      </c>
      <c r="D359" s="2">
        <f>IFERROR(__xludf.DUMMYFUNCTION("""COMPUTED_VALUE"""),45813.66666666667)</f>
        <v>45813.66667</v>
      </c>
      <c r="E359" s="1">
        <f>IFERROR(__xludf.DUMMYFUNCTION("""COMPUTED_VALUE"""),365.02)</f>
        <v>365.02</v>
      </c>
      <c r="G359" s="2">
        <f>IFERROR(__xludf.DUMMYFUNCTION("""COMPUTED_VALUE"""),45813.66666666667)</f>
        <v>45813.66667</v>
      </c>
      <c r="H359" s="1">
        <f>IFERROR(__xludf.DUMMYFUNCTION("""COMPUTED_VALUE"""),360.12)</f>
        <v>360.12</v>
      </c>
      <c r="J359" s="2">
        <f>IFERROR(__xludf.DUMMYFUNCTION("""COMPUTED_VALUE"""),45813.66666666667)</f>
        <v>45813.66667</v>
      </c>
      <c r="K359" s="1">
        <f>IFERROR(__xludf.DUMMYFUNCTION("""COMPUTED_VALUE"""),362.96)</f>
        <v>362.96</v>
      </c>
      <c r="M359" s="2">
        <f>IFERROR(__xludf.DUMMYFUNCTION("""COMPUTED_VALUE"""),45813.66666666667)</f>
        <v>45813.66667</v>
      </c>
      <c r="N359" s="1">
        <f>IFERROR(__xludf.DUMMYFUNCTION("""COMPUTED_VALUE"""),1.2378023E7)</f>
        <v>12378023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IFERROR(__xludf.DUMMYFUNCTION("""COMPUTED_VALUE"""),365.6)</f>
        <v>365.6</v>
      </c>
      <c r="D360" s="2">
        <f>IFERROR(__xludf.DUMMYFUNCTION("""COMPUTED_VALUE"""),45814.66666666667)</f>
        <v>45814.66667</v>
      </c>
      <c r="E360" s="1">
        <f>IFERROR(__xludf.DUMMYFUNCTION("""COMPUTED_VALUE"""),366.37)</f>
        <v>366.37</v>
      </c>
      <c r="G360" s="2">
        <f>IFERROR(__xludf.DUMMYFUNCTION("""COMPUTED_VALUE"""),45814.66666666667)</f>
        <v>45814.66667</v>
      </c>
      <c r="H360" s="1">
        <f>IFERROR(__xludf.DUMMYFUNCTION("""COMPUTED_VALUE"""),364.1)</f>
        <v>364.1</v>
      </c>
      <c r="J360" s="2">
        <f>IFERROR(__xludf.DUMMYFUNCTION("""COMPUTED_VALUE"""),45814.66666666667)</f>
        <v>45814.66667</v>
      </c>
      <c r="K360" s="1">
        <f>IFERROR(__xludf.DUMMYFUNCTION("""COMPUTED_VALUE"""),364.99)</f>
        <v>364.99</v>
      </c>
      <c r="M360" s="2">
        <f>IFERROR(__xludf.DUMMYFUNCTION("""COMPUTED_VALUE"""),45814.66666666667)</f>
        <v>45814.66667</v>
      </c>
      <c r="N360" s="1">
        <f>IFERROR(__xludf.DUMMYFUNCTION("""COMPUTED_VALUE"""),8554114.0)</f>
        <v>8554114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IFERROR(__xludf.DUMMYFUNCTION("""COMPUTED_VALUE"""),364.45)</f>
        <v>364.45</v>
      </c>
      <c r="D361" s="2">
        <f>IFERROR(__xludf.DUMMYFUNCTION("""COMPUTED_VALUE"""),45817.66666666667)</f>
        <v>45817.66667</v>
      </c>
      <c r="E361" s="1">
        <f>IFERROR(__xludf.DUMMYFUNCTION("""COMPUTED_VALUE"""),368.68)</f>
        <v>368.68</v>
      </c>
      <c r="G361" s="2">
        <f>IFERROR(__xludf.DUMMYFUNCTION("""COMPUTED_VALUE"""),45817.66666666667)</f>
        <v>45817.66667</v>
      </c>
      <c r="H361" s="1">
        <f>IFERROR(__xludf.DUMMYFUNCTION("""COMPUTED_VALUE"""),363.54)</f>
        <v>363.54</v>
      </c>
      <c r="J361" s="2">
        <f>IFERROR(__xludf.DUMMYFUNCTION("""COMPUTED_VALUE"""),45817.66666666667)</f>
        <v>45817.66667</v>
      </c>
      <c r="K361" s="1">
        <f>IFERROR(__xludf.DUMMYFUNCTION("""COMPUTED_VALUE"""),366.56)</f>
        <v>366.56</v>
      </c>
      <c r="M361" s="2">
        <f>IFERROR(__xludf.DUMMYFUNCTION("""COMPUTED_VALUE"""),45817.66666666667)</f>
        <v>45817.66667</v>
      </c>
      <c r="N361" s="1">
        <f>IFERROR(__xludf.DUMMYFUNCTION("""COMPUTED_VALUE"""),1.1525699E7)</f>
        <v>11525699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IFERROR(__xludf.DUMMYFUNCTION("""COMPUTED_VALUE"""),368.87)</f>
        <v>368.87</v>
      </c>
      <c r="D362" s="2">
        <f>IFERROR(__xludf.DUMMYFUNCTION("""COMPUTED_VALUE"""),45818.66666666667)</f>
        <v>45818.66667</v>
      </c>
      <c r="E362" s="1">
        <f>IFERROR(__xludf.DUMMYFUNCTION("""COMPUTED_VALUE"""),378.77)</f>
        <v>378.77</v>
      </c>
      <c r="G362" s="2">
        <f>IFERROR(__xludf.DUMMYFUNCTION("""COMPUTED_VALUE"""),45818.66666666667)</f>
        <v>45818.66667</v>
      </c>
      <c r="H362" s="1">
        <f>IFERROR(__xludf.DUMMYFUNCTION("""COMPUTED_VALUE"""),368.08)</f>
        <v>368.08</v>
      </c>
      <c r="J362" s="2">
        <f>IFERROR(__xludf.DUMMYFUNCTION("""COMPUTED_VALUE"""),45818.66666666667)</f>
        <v>45818.66667</v>
      </c>
      <c r="K362" s="1">
        <f>IFERROR(__xludf.DUMMYFUNCTION("""COMPUTED_VALUE"""),377.67)</f>
        <v>377.67</v>
      </c>
      <c r="M362" s="2">
        <f>IFERROR(__xludf.DUMMYFUNCTION("""COMPUTED_VALUE"""),45818.66666666667)</f>
        <v>45818.66667</v>
      </c>
      <c r="N362" s="1">
        <f>IFERROR(__xludf.DUMMYFUNCTION("""COMPUTED_VALUE"""),1.3562267E7)</f>
        <v>13562267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IFERROR(__xludf.DUMMYFUNCTION("""COMPUTED_VALUE"""),378.41)</f>
        <v>378.41</v>
      </c>
      <c r="D363" s="2">
        <f>IFERROR(__xludf.DUMMYFUNCTION("""COMPUTED_VALUE"""),45819.66666666667)</f>
        <v>45819.66667</v>
      </c>
      <c r="E363" s="1">
        <f>IFERROR(__xludf.DUMMYFUNCTION("""COMPUTED_VALUE"""),379.46)</f>
        <v>379.46</v>
      </c>
      <c r="G363" s="2">
        <f>IFERROR(__xludf.DUMMYFUNCTION("""COMPUTED_VALUE"""),45819.66666666667)</f>
        <v>45819.66667</v>
      </c>
      <c r="H363" s="1">
        <f>IFERROR(__xludf.DUMMYFUNCTION("""COMPUTED_VALUE"""),372.88)</f>
        <v>372.88</v>
      </c>
      <c r="J363" s="2">
        <f>IFERROR(__xludf.DUMMYFUNCTION("""COMPUTED_VALUE"""),45819.66666666667)</f>
        <v>45819.66667</v>
      </c>
      <c r="K363" s="1">
        <f>IFERROR(__xludf.DUMMYFUNCTION("""COMPUTED_VALUE"""),374.15)</f>
        <v>374.15</v>
      </c>
      <c r="M363" s="2">
        <f>IFERROR(__xludf.DUMMYFUNCTION("""COMPUTED_VALUE"""),45819.66666666667)</f>
        <v>45819.66667</v>
      </c>
      <c r="N363" s="1">
        <f>IFERROR(__xludf.DUMMYFUNCTION("""COMPUTED_VALUE"""),1.4032769E7)</f>
        <v>14032769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IFERROR(__xludf.DUMMYFUNCTION("""COMPUTED_VALUE"""),371.5)</f>
        <v>371.5</v>
      </c>
      <c r="D364" s="2">
        <f>IFERROR(__xludf.DUMMYFUNCTION("""COMPUTED_VALUE"""),45820.66666666667)</f>
        <v>45820.66667</v>
      </c>
      <c r="E364" s="1">
        <f>IFERROR(__xludf.DUMMYFUNCTION("""COMPUTED_VALUE"""),373.69)</f>
        <v>373.69</v>
      </c>
      <c r="G364" s="2">
        <f>IFERROR(__xludf.DUMMYFUNCTION("""COMPUTED_VALUE"""),45820.66666666667)</f>
        <v>45820.66667</v>
      </c>
      <c r="H364" s="1">
        <f>IFERROR(__xludf.DUMMYFUNCTION("""COMPUTED_VALUE"""),369.22)</f>
        <v>369.22</v>
      </c>
      <c r="J364" s="2">
        <f>IFERROR(__xludf.DUMMYFUNCTION("""COMPUTED_VALUE"""),45820.66666666667)</f>
        <v>45820.66667</v>
      </c>
      <c r="K364" s="1">
        <f>IFERROR(__xludf.DUMMYFUNCTION("""COMPUTED_VALUE"""),372.32)</f>
        <v>372.32</v>
      </c>
      <c r="M364" s="2">
        <f>IFERROR(__xludf.DUMMYFUNCTION("""COMPUTED_VALUE"""),45820.66666666667)</f>
        <v>45820.66667</v>
      </c>
      <c r="N364" s="1">
        <f>IFERROR(__xludf.DUMMYFUNCTION("""COMPUTED_VALUE"""),1.3034644E7)</f>
        <v>13034644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IFERROR(__xludf.DUMMYFUNCTION("""COMPUTED_VALUE"""),368.25)</f>
        <v>368.25</v>
      </c>
      <c r="D365" s="2">
        <f>IFERROR(__xludf.DUMMYFUNCTION("""COMPUTED_VALUE"""),45821.66666666667)</f>
        <v>45821.66667</v>
      </c>
      <c r="E365" s="1">
        <f>IFERROR(__xludf.DUMMYFUNCTION("""COMPUTED_VALUE"""),369.67)</f>
        <v>369.67</v>
      </c>
      <c r="G365" s="2">
        <f>IFERROR(__xludf.DUMMYFUNCTION("""COMPUTED_VALUE"""),45821.66666666667)</f>
        <v>45821.66667</v>
      </c>
      <c r="H365" s="1">
        <f>IFERROR(__xludf.DUMMYFUNCTION("""COMPUTED_VALUE"""),361.45)</f>
        <v>361.45</v>
      </c>
      <c r="J365" s="2">
        <f>IFERROR(__xludf.DUMMYFUNCTION("""COMPUTED_VALUE"""),45821.66666666667)</f>
        <v>45821.66667</v>
      </c>
      <c r="K365" s="1">
        <f>IFERROR(__xludf.DUMMYFUNCTION("""COMPUTED_VALUE"""),363.49)</f>
        <v>363.49</v>
      </c>
      <c r="M365" s="2">
        <f>IFERROR(__xludf.DUMMYFUNCTION("""COMPUTED_VALUE"""),45821.66666666667)</f>
        <v>45821.66667</v>
      </c>
      <c r="N365" s="1">
        <f>IFERROR(__xludf.DUMMYFUNCTION("""COMPUTED_VALUE"""),1.5728656E7)</f>
        <v>15728656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IFERROR(__xludf.DUMMYFUNCTION("""COMPUTED_VALUE"""),368.97)</f>
        <v>368.97</v>
      </c>
      <c r="D366" s="2">
        <f>IFERROR(__xludf.DUMMYFUNCTION("""COMPUTED_VALUE"""),45824.66666666667)</f>
        <v>45824.66667</v>
      </c>
      <c r="E366" s="1">
        <f>IFERROR(__xludf.DUMMYFUNCTION("""COMPUTED_VALUE"""),371.03)</f>
        <v>371.03</v>
      </c>
      <c r="G366" s="2">
        <f>IFERROR(__xludf.DUMMYFUNCTION("""COMPUTED_VALUE"""),45824.66666666667)</f>
        <v>45824.66667</v>
      </c>
      <c r="H366" s="1">
        <f>IFERROR(__xludf.DUMMYFUNCTION("""COMPUTED_VALUE"""),365.63)</f>
        <v>365.63</v>
      </c>
      <c r="J366" s="2">
        <f>IFERROR(__xludf.DUMMYFUNCTION("""COMPUTED_VALUE"""),45824.66666666667)</f>
        <v>45824.66667</v>
      </c>
      <c r="K366" s="1">
        <f>IFERROR(__xludf.DUMMYFUNCTION("""COMPUTED_VALUE"""),369.9)</f>
        <v>369.9</v>
      </c>
      <c r="M366" s="2">
        <f>IFERROR(__xludf.DUMMYFUNCTION("""COMPUTED_VALUE"""),45824.66666666667)</f>
        <v>45824.66667</v>
      </c>
      <c r="N366" s="1">
        <f>IFERROR(__xludf.DUMMYFUNCTION("""COMPUTED_VALUE"""),1.6068236E7)</f>
        <v>16068236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IFERROR(__xludf.DUMMYFUNCTION("""COMPUTED_VALUE"""),367.8)</f>
        <v>367.8</v>
      </c>
      <c r="D367" s="2">
        <f>IFERROR(__xludf.DUMMYFUNCTION("""COMPUTED_VALUE"""),45825.66666666667)</f>
        <v>45825.66667</v>
      </c>
      <c r="E367" s="1">
        <f>IFERROR(__xludf.DUMMYFUNCTION("""COMPUTED_VALUE"""),368.89)</f>
        <v>368.89</v>
      </c>
      <c r="G367" s="2">
        <f>IFERROR(__xludf.DUMMYFUNCTION("""COMPUTED_VALUE"""),45825.66666666667)</f>
        <v>45825.66667</v>
      </c>
      <c r="H367" s="1">
        <f>IFERROR(__xludf.DUMMYFUNCTION("""COMPUTED_VALUE"""),363.22)</f>
        <v>363.22</v>
      </c>
      <c r="J367" s="2">
        <f>IFERROR(__xludf.DUMMYFUNCTION("""COMPUTED_VALUE"""),45825.66666666667)</f>
        <v>45825.66667</v>
      </c>
      <c r="K367" s="1">
        <f>IFERROR(__xludf.DUMMYFUNCTION("""COMPUTED_VALUE"""),363.52)</f>
        <v>363.52</v>
      </c>
      <c r="M367" s="2">
        <f>IFERROR(__xludf.DUMMYFUNCTION("""COMPUTED_VALUE"""),45825.66666666667)</f>
        <v>45825.66667</v>
      </c>
      <c r="N367" s="1">
        <f>IFERROR(__xludf.DUMMYFUNCTION("""COMPUTED_VALUE"""),1.18551E7)</f>
        <v>11855100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IFERROR(__xludf.DUMMYFUNCTION("""COMPUTED_VALUE"""),363.47)</f>
        <v>363.47</v>
      </c>
      <c r="D368" s="2">
        <f>IFERROR(__xludf.DUMMYFUNCTION("""COMPUTED_VALUE"""),45826.66666666667)</f>
        <v>45826.66667</v>
      </c>
      <c r="E368" s="1">
        <f>IFERROR(__xludf.DUMMYFUNCTION("""COMPUTED_VALUE"""),366.93)</f>
        <v>366.93</v>
      </c>
      <c r="G368" s="2">
        <f>IFERROR(__xludf.DUMMYFUNCTION("""COMPUTED_VALUE"""),45826.66666666667)</f>
        <v>45826.66667</v>
      </c>
      <c r="H368" s="1">
        <f>IFERROR(__xludf.DUMMYFUNCTION("""COMPUTED_VALUE"""),362.83)</f>
        <v>362.83</v>
      </c>
      <c r="J368" s="2">
        <f>IFERROR(__xludf.DUMMYFUNCTION("""COMPUTED_VALUE"""),45826.66666666667)</f>
        <v>45826.66667</v>
      </c>
      <c r="K368" s="1">
        <f>IFERROR(__xludf.DUMMYFUNCTION("""COMPUTED_VALUE"""),364.27)</f>
        <v>364.27</v>
      </c>
      <c r="M368" s="2">
        <f>IFERROR(__xludf.DUMMYFUNCTION("""COMPUTED_VALUE"""),45826.66666666667)</f>
        <v>45826.66667</v>
      </c>
      <c r="N368" s="1">
        <f>IFERROR(__xludf.DUMMYFUNCTION("""COMPUTED_VALUE"""),1.2993867E7)</f>
        <v>12993867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IFERROR(__xludf.DUMMYFUNCTION("""COMPUTED_VALUE"""),365.46)</f>
        <v>365.46</v>
      </c>
      <c r="D369" s="2">
        <f>IFERROR(__xludf.DUMMYFUNCTION("""COMPUTED_VALUE"""),45828.66666666667)</f>
        <v>45828.66667</v>
      </c>
      <c r="E369" s="1">
        <f>IFERROR(__xludf.DUMMYFUNCTION("""COMPUTED_VALUE"""),367.09)</f>
        <v>367.09</v>
      </c>
      <c r="G369" s="2">
        <f>IFERROR(__xludf.DUMMYFUNCTION("""COMPUTED_VALUE"""),45828.66666666667)</f>
        <v>45828.66667</v>
      </c>
      <c r="H369" s="1">
        <f>IFERROR(__xludf.DUMMYFUNCTION("""COMPUTED_VALUE"""),359.53)</f>
        <v>359.53</v>
      </c>
      <c r="J369" s="2">
        <f>IFERROR(__xludf.DUMMYFUNCTION("""COMPUTED_VALUE"""),45828.66666666667)</f>
        <v>45828.66667</v>
      </c>
      <c r="K369" s="1">
        <f>IFERROR(__xludf.DUMMYFUNCTION("""COMPUTED_VALUE"""),362.39)</f>
        <v>362.39</v>
      </c>
      <c r="M369" s="2">
        <f>IFERROR(__xludf.DUMMYFUNCTION("""COMPUTED_VALUE"""),45828.66666666667)</f>
        <v>45828.66667</v>
      </c>
      <c r="N369" s="1">
        <f>IFERROR(__xludf.DUMMYFUNCTION("""COMPUTED_VALUE"""),2.2342864E7)</f>
        <v>22342864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IFERROR(__xludf.DUMMYFUNCTION("""COMPUTED_VALUE"""),360.69)</f>
        <v>360.69</v>
      </c>
      <c r="D370" s="2">
        <f>IFERROR(__xludf.DUMMYFUNCTION("""COMPUTED_VALUE"""),45831.66666666667)</f>
        <v>45831.66667</v>
      </c>
      <c r="E370" s="1">
        <f>IFERROR(__xludf.DUMMYFUNCTION("""COMPUTED_VALUE"""),365.37)</f>
        <v>365.37</v>
      </c>
      <c r="G370" s="2">
        <f>IFERROR(__xludf.DUMMYFUNCTION("""COMPUTED_VALUE"""),45831.66666666667)</f>
        <v>45831.66667</v>
      </c>
      <c r="H370" s="1">
        <f>IFERROR(__xludf.DUMMYFUNCTION("""COMPUTED_VALUE"""),357.9)</f>
        <v>357.9</v>
      </c>
      <c r="J370" s="2">
        <f>IFERROR(__xludf.DUMMYFUNCTION("""COMPUTED_VALUE"""),45831.66666666667)</f>
        <v>45831.66667</v>
      </c>
      <c r="K370" s="1">
        <f>IFERROR(__xludf.DUMMYFUNCTION("""COMPUTED_VALUE"""),364.95)</f>
        <v>364.95</v>
      </c>
      <c r="M370" s="2">
        <f>IFERROR(__xludf.DUMMYFUNCTION("""COMPUTED_VALUE"""),45831.66666666667)</f>
        <v>45831.66667</v>
      </c>
      <c r="N370" s="1">
        <f>IFERROR(__xludf.DUMMYFUNCTION("""COMPUTED_VALUE"""),1.8308901E7)</f>
        <v>18308901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IFERROR(__xludf.DUMMYFUNCTION("""COMPUTED_VALUE"""),367.68)</f>
        <v>367.68</v>
      </c>
      <c r="D371" s="2">
        <f>IFERROR(__xludf.DUMMYFUNCTION("""COMPUTED_VALUE"""),45832.66666666667)</f>
        <v>45832.66667</v>
      </c>
      <c r="E371" s="1">
        <f>IFERROR(__xludf.DUMMYFUNCTION("""COMPUTED_VALUE"""),371.34)</f>
        <v>371.34</v>
      </c>
      <c r="G371" s="2">
        <f>IFERROR(__xludf.DUMMYFUNCTION("""COMPUTED_VALUE"""),45832.66666666667)</f>
        <v>45832.66667</v>
      </c>
      <c r="H371" s="1">
        <f>IFERROR(__xludf.DUMMYFUNCTION("""COMPUTED_VALUE"""),366.83)</f>
        <v>366.83</v>
      </c>
      <c r="J371" s="2">
        <f>IFERROR(__xludf.DUMMYFUNCTION("""COMPUTED_VALUE"""),45832.66666666667)</f>
        <v>45832.66667</v>
      </c>
      <c r="K371" s="1">
        <f>IFERROR(__xludf.DUMMYFUNCTION("""COMPUTED_VALUE"""),370.99)</f>
        <v>370.99</v>
      </c>
      <c r="M371" s="2">
        <f>IFERROR(__xludf.DUMMYFUNCTION("""COMPUTED_VALUE"""),45832.66666666667)</f>
        <v>45832.66667</v>
      </c>
      <c r="N371" s="1">
        <f>IFERROR(__xludf.DUMMYFUNCTION("""COMPUTED_VALUE"""),2.0804613E7)</f>
        <v>20804613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IFERROR(__xludf.DUMMYFUNCTION("""COMPUTED_VALUE"""),371.52)</f>
        <v>371.52</v>
      </c>
      <c r="D372" s="2">
        <f>IFERROR(__xludf.DUMMYFUNCTION("""COMPUTED_VALUE"""),45833.66666666667)</f>
        <v>45833.66667</v>
      </c>
      <c r="E372" s="1">
        <f>IFERROR(__xludf.DUMMYFUNCTION("""COMPUTED_VALUE"""),371.81)</f>
        <v>371.81</v>
      </c>
      <c r="G372" s="2">
        <f>IFERROR(__xludf.DUMMYFUNCTION("""COMPUTED_VALUE"""),45833.66666666667)</f>
        <v>45833.66667</v>
      </c>
      <c r="H372" s="1">
        <f>IFERROR(__xludf.DUMMYFUNCTION("""COMPUTED_VALUE"""),365.86)</f>
        <v>365.86</v>
      </c>
      <c r="J372" s="2">
        <f>IFERROR(__xludf.DUMMYFUNCTION("""COMPUTED_VALUE"""),45833.66666666667)</f>
        <v>45833.66667</v>
      </c>
      <c r="K372" s="1">
        <f>IFERROR(__xludf.DUMMYFUNCTION("""COMPUTED_VALUE"""),366.62)</f>
        <v>366.62</v>
      </c>
      <c r="M372" s="2">
        <f>IFERROR(__xludf.DUMMYFUNCTION("""COMPUTED_VALUE"""),45833.66666666667)</f>
        <v>45833.66667</v>
      </c>
      <c r="N372" s="1">
        <f>IFERROR(__xludf.DUMMYFUNCTION("""COMPUTED_VALUE"""),1.3691832E7)</f>
        <v>13691832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IFERROR(__xludf.DUMMYFUNCTION("""COMPUTED_VALUE"""),367.26)</f>
        <v>367.26</v>
      </c>
      <c r="D373" s="2">
        <f>IFERROR(__xludf.DUMMYFUNCTION("""COMPUTED_VALUE"""),45834.66666666667)</f>
        <v>45834.66667</v>
      </c>
      <c r="E373" s="1">
        <f>IFERROR(__xludf.DUMMYFUNCTION("""COMPUTED_VALUE"""),370.21)</f>
        <v>370.21</v>
      </c>
      <c r="G373" s="2">
        <f>IFERROR(__xludf.DUMMYFUNCTION("""COMPUTED_VALUE"""),45834.66666666667)</f>
        <v>45834.66667</v>
      </c>
      <c r="H373" s="1">
        <f>IFERROR(__xludf.DUMMYFUNCTION("""COMPUTED_VALUE"""),365.57)</f>
        <v>365.57</v>
      </c>
      <c r="J373" s="2">
        <f>IFERROR(__xludf.DUMMYFUNCTION("""COMPUTED_VALUE"""),45834.66666666667)</f>
        <v>45834.66667</v>
      </c>
      <c r="K373" s="1">
        <f>IFERROR(__xludf.DUMMYFUNCTION("""COMPUTED_VALUE"""),369.21)</f>
        <v>369.21</v>
      </c>
      <c r="M373" s="2">
        <f>IFERROR(__xludf.DUMMYFUNCTION("""COMPUTED_VALUE"""),45834.66666666667)</f>
        <v>45834.66667</v>
      </c>
      <c r="N373" s="1">
        <f>IFERROR(__xludf.DUMMYFUNCTION("""COMPUTED_VALUE"""),1.1479839E7)</f>
        <v>11479839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IFERROR(__xludf.DUMMYFUNCTION("""COMPUTED_VALUE"""),371.1)</f>
        <v>371.1</v>
      </c>
      <c r="D374" s="2">
        <f>IFERROR(__xludf.DUMMYFUNCTION("""COMPUTED_VALUE"""),45835.66666666667)</f>
        <v>45835.66667</v>
      </c>
      <c r="E374" s="1">
        <f>IFERROR(__xludf.DUMMYFUNCTION("""COMPUTED_VALUE"""),374.32)</f>
        <v>374.32</v>
      </c>
      <c r="G374" s="2">
        <f>IFERROR(__xludf.DUMMYFUNCTION("""COMPUTED_VALUE"""),45835.66666666667)</f>
        <v>45835.66667</v>
      </c>
      <c r="H374" s="1">
        <f>IFERROR(__xludf.DUMMYFUNCTION("""COMPUTED_VALUE"""),369.02)</f>
        <v>369.02</v>
      </c>
      <c r="J374" s="2">
        <f>IFERROR(__xludf.DUMMYFUNCTION("""COMPUTED_VALUE"""),45835.66666666667)</f>
        <v>45835.66667</v>
      </c>
      <c r="K374" s="1">
        <f>IFERROR(__xludf.DUMMYFUNCTION("""COMPUTED_VALUE"""),372.73)</f>
        <v>372.73</v>
      </c>
      <c r="M374" s="2">
        <f>IFERROR(__xludf.DUMMYFUNCTION("""COMPUTED_VALUE"""),45835.66666666667)</f>
        <v>45835.66667</v>
      </c>
      <c r="N374" s="1">
        <f>IFERROR(__xludf.DUMMYFUNCTION("""COMPUTED_VALUE"""),1.3533151E7)</f>
        <v>13533151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IFERROR(__xludf.DUMMYFUNCTION("""COMPUTED_VALUE"""),372.05)</f>
        <v>372.05</v>
      </c>
      <c r="D375" s="2">
        <f>IFERROR(__xludf.DUMMYFUNCTION("""COMPUTED_VALUE"""),45838.66666666667)</f>
        <v>45838.66667</v>
      </c>
      <c r="E375" s="1">
        <f>IFERROR(__xludf.DUMMYFUNCTION("""COMPUTED_VALUE"""),372.21)</f>
        <v>372.21</v>
      </c>
      <c r="G375" s="2">
        <f>IFERROR(__xludf.DUMMYFUNCTION("""COMPUTED_VALUE"""),45838.66666666667)</f>
        <v>45838.66667</v>
      </c>
      <c r="H375" s="1">
        <f>IFERROR(__xludf.DUMMYFUNCTION("""COMPUTED_VALUE"""),369.49)</f>
        <v>369.49</v>
      </c>
      <c r="J375" s="2">
        <f>IFERROR(__xludf.DUMMYFUNCTION("""COMPUTED_VALUE"""),45838.66666666667)</f>
        <v>45838.66667</v>
      </c>
      <c r="K375" s="1">
        <f>IFERROR(__xludf.DUMMYFUNCTION("""COMPUTED_VALUE"""),371.96)</f>
        <v>371.96</v>
      </c>
      <c r="M375" s="2">
        <f>IFERROR(__xludf.DUMMYFUNCTION("""COMPUTED_VALUE"""),45838.66666666667)</f>
        <v>45838.66667</v>
      </c>
      <c r="N375" s="1">
        <f>IFERROR(__xludf.DUMMYFUNCTION("""COMPUTED_VALUE"""),1.207148E7)</f>
        <v>12071480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IFERROR(__xludf.DUMMYFUNCTION("""COMPUTED_VALUE"""),371.65)</f>
        <v>371.65</v>
      </c>
      <c r="D376" s="2">
        <f>IFERROR(__xludf.DUMMYFUNCTION("""COMPUTED_VALUE"""),45839.66666666667)</f>
        <v>45839.66667</v>
      </c>
      <c r="E376" s="1">
        <f>IFERROR(__xludf.DUMMYFUNCTION("""COMPUTED_VALUE"""),388.5)</f>
        <v>388.5</v>
      </c>
      <c r="G376" s="2">
        <f>IFERROR(__xludf.DUMMYFUNCTION("""COMPUTED_VALUE"""),45839.66666666667)</f>
        <v>45839.66667</v>
      </c>
      <c r="H376" s="1">
        <f>IFERROR(__xludf.DUMMYFUNCTION("""COMPUTED_VALUE"""),369.85)</f>
        <v>369.85</v>
      </c>
      <c r="J376" s="2">
        <f>IFERROR(__xludf.DUMMYFUNCTION("""COMPUTED_VALUE"""),45839.66666666667)</f>
        <v>45839.66667</v>
      </c>
      <c r="K376" s="1">
        <f>IFERROR(__xludf.DUMMYFUNCTION("""COMPUTED_VALUE"""),386.51)</f>
        <v>386.51</v>
      </c>
      <c r="M376" s="2">
        <f>IFERROR(__xludf.DUMMYFUNCTION("""COMPUTED_VALUE"""),45839.66666666667)</f>
        <v>45839.66667</v>
      </c>
      <c r="N376" s="1">
        <f>IFERROR(__xludf.DUMMYFUNCTION("""COMPUTED_VALUE"""),1.4478871E7)</f>
        <v>14478871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IFERROR(__xludf.DUMMYFUNCTION("""COMPUTED_VALUE"""),387.92)</f>
        <v>387.92</v>
      </c>
      <c r="D377" s="2">
        <f>IFERROR(__xludf.DUMMYFUNCTION("""COMPUTED_VALUE"""),45840.66666666667)</f>
        <v>45840.66667</v>
      </c>
      <c r="E377" s="1">
        <f>IFERROR(__xludf.DUMMYFUNCTION("""COMPUTED_VALUE"""),394.47)</f>
        <v>394.47</v>
      </c>
      <c r="G377" s="2">
        <f>IFERROR(__xludf.DUMMYFUNCTION("""COMPUTED_VALUE"""),45840.66666666667)</f>
        <v>45840.66667</v>
      </c>
      <c r="H377" s="1">
        <f>IFERROR(__xludf.DUMMYFUNCTION("""COMPUTED_VALUE"""),386.72)</f>
        <v>386.72</v>
      </c>
      <c r="J377" s="2">
        <f>IFERROR(__xludf.DUMMYFUNCTION("""COMPUTED_VALUE"""),45840.66666666667)</f>
        <v>45840.66667</v>
      </c>
      <c r="K377" s="1">
        <f>IFERROR(__xludf.DUMMYFUNCTION("""COMPUTED_VALUE"""),393.7)</f>
        <v>393.7</v>
      </c>
      <c r="M377" s="2">
        <f>IFERROR(__xludf.DUMMYFUNCTION("""COMPUTED_VALUE"""),45840.66666666667)</f>
        <v>45840.66667</v>
      </c>
      <c r="N377" s="1">
        <f>IFERROR(__xludf.DUMMYFUNCTION("""COMPUTED_VALUE"""),1.7270863E7)</f>
        <v>17270863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IFERROR(__xludf.DUMMYFUNCTION("""COMPUTED_VALUE"""),395.02)</f>
        <v>395.02</v>
      </c>
      <c r="D378" s="2">
        <f>IFERROR(__xludf.DUMMYFUNCTION("""COMPUTED_VALUE"""),45841.54166666667)</f>
        <v>45841.54167</v>
      </c>
      <c r="E378" s="1">
        <f>IFERROR(__xludf.DUMMYFUNCTION("""COMPUTED_VALUE"""),395.48)</f>
        <v>395.48</v>
      </c>
      <c r="G378" s="2">
        <f>IFERROR(__xludf.DUMMYFUNCTION("""COMPUTED_VALUE"""),45841.54166666667)</f>
        <v>45841.54167</v>
      </c>
      <c r="H378" s="1">
        <f>IFERROR(__xludf.DUMMYFUNCTION("""COMPUTED_VALUE"""),392.14)</f>
        <v>392.14</v>
      </c>
      <c r="J378" s="2">
        <f>IFERROR(__xludf.DUMMYFUNCTION("""COMPUTED_VALUE"""),45841.54166666667)</f>
        <v>45841.54167</v>
      </c>
      <c r="K378" s="1">
        <f>IFERROR(__xludf.DUMMYFUNCTION("""COMPUTED_VALUE"""),393.7)</f>
        <v>393.7</v>
      </c>
      <c r="M378" s="2">
        <f>IFERROR(__xludf.DUMMYFUNCTION("""COMPUTED_VALUE"""),45841.54166666667)</f>
        <v>45841.54167</v>
      </c>
      <c r="N378" s="1">
        <f>IFERROR(__xludf.DUMMYFUNCTION("""COMPUTED_VALUE"""),6423520.0)</f>
        <v>6423520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IFERROR(__xludf.DUMMYFUNCTION("""COMPUTED_VALUE"""),389.13)</f>
        <v>389.13</v>
      </c>
      <c r="D379" s="2">
        <f>IFERROR(__xludf.DUMMYFUNCTION("""COMPUTED_VALUE"""),45845.66666666667)</f>
        <v>45845.66667</v>
      </c>
      <c r="E379" s="1">
        <f>IFERROR(__xludf.DUMMYFUNCTION("""COMPUTED_VALUE"""),393.87)</f>
        <v>393.87</v>
      </c>
      <c r="G379" s="2">
        <f>IFERROR(__xludf.DUMMYFUNCTION("""COMPUTED_VALUE"""),45845.66666666667)</f>
        <v>45845.66667</v>
      </c>
      <c r="H379" s="1">
        <f>IFERROR(__xludf.DUMMYFUNCTION("""COMPUTED_VALUE"""),385.83)</f>
        <v>385.83</v>
      </c>
      <c r="J379" s="2">
        <f>IFERROR(__xludf.DUMMYFUNCTION("""COMPUTED_VALUE"""),45845.66666666667)</f>
        <v>45845.66667</v>
      </c>
      <c r="K379" s="1">
        <f>IFERROR(__xludf.DUMMYFUNCTION("""COMPUTED_VALUE"""),388.75)</f>
        <v>388.75</v>
      </c>
      <c r="M379" s="2">
        <f>IFERROR(__xludf.DUMMYFUNCTION("""COMPUTED_VALUE"""),45845.66666666667)</f>
        <v>45845.66667</v>
      </c>
      <c r="N379" s="1">
        <f>IFERROR(__xludf.DUMMYFUNCTION("""COMPUTED_VALUE"""),1.1798615E7)</f>
        <v>11798615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IFERROR(__xludf.DUMMYFUNCTION("""COMPUTED_VALUE"""),389.28)</f>
        <v>389.28</v>
      </c>
      <c r="D380" s="2">
        <f>IFERROR(__xludf.DUMMYFUNCTION("""COMPUTED_VALUE"""),45846.66666666667)</f>
        <v>45846.66667</v>
      </c>
      <c r="E380" s="1">
        <f>IFERROR(__xludf.DUMMYFUNCTION("""COMPUTED_VALUE"""),394.02)</f>
        <v>394.02</v>
      </c>
      <c r="G380" s="2">
        <f>IFERROR(__xludf.DUMMYFUNCTION("""COMPUTED_VALUE"""),45846.66666666667)</f>
        <v>45846.66667</v>
      </c>
      <c r="H380" s="1">
        <f>IFERROR(__xludf.DUMMYFUNCTION("""COMPUTED_VALUE"""),387.84)</f>
        <v>387.84</v>
      </c>
      <c r="J380" s="2">
        <f>IFERROR(__xludf.DUMMYFUNCTION("""COMPUTED_VALUE"""),45846.66666666667)</f>
        <v>45846.66667</v>
      </c>
      <c r="K380" s="1">
        <f>IFERROR(__xludf.DUMMYFUNCTION("""COMPUTED_VALUE"""),390.79)</f>
        <v>390.79</v>
      </c>
      <c r="M380" s="2">
        <f>IFERROR(__xludf.DUMMYFUNCTION("""COMPUTED_VALUE"""),45846.66666666667)</f>
        <v>45846.66667</v>
      </c>
      <c r="N380" s="1">
        <f>IFERROR(__xludf.DUMMYFUNCTION("""COMPUTED_VALUE"""),1.487769E7)</f>
        <v>14877690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IFERROR(__xludf.DUMMYFUNCTION("""COMPUTED_VALUE"""),392.07)</f>
        <v>392.07</v>
      </c>
      <c r="D381" s="2">
        <f>IFERROR(__xludf.DUMMYFUNCTION("""COMPUTED_VALUE"""),45847.66666666667)</f>
        <v>45847.66667</v>
      </c>
      <c r="E381" s="1">
        <f>IFERROR(__xludf.DUMMYFUNCTION("""COMPUTED_VALUE"""),392.73)</f>
        <v>392.73</v>
      </c>
      <c r="G381" s="2">
        <f>IFERROR(__xludf.DUMMYFUNCTION("""COMPUTED_VALUE"""),45847.66666666667)</f>
        <v>45847.66667</v>
      </c>
      <c r="H381" s="1">
        <f>IFERROR(__xludf.DUMMYFUNCTION("""COMPUTED_VALUE"""),388.08)</f>
        <v>388.08</v>
      </c>
      <c r="J381" s="2">
        <f>IFERROR(__xludf.DUMMYFUNCTION("""COMPUTED_VALUE"""),45847.66666666667)</f>
        <v>45847.66667</v>
      </c>
      <c r="K381" s="1">
        <f>IFERROR(__xludf.DUMMYFUNCTION("""COMPUTED_VALUE"""),389.38)</f>
        <v>389.38</v>
      </c>
      <c r="M381" s="2">
        <f>IFERROR(__xludf.DUMMYFUNCTION("""COMPUTED_VALUE"""),45847.66666666667)</f>
        <v>45847.66667</v>
      </c>
      <c r="N381" s="1">
        <f>IFERROR(__xludf.DUMMYFUNCTION("""COMPUTED_VALUE"""),2.8957416E7)</f>
        <v>28957416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IFERROR(__xludf.DUMMYFUNCTION("""COMPUTED_VALUE"""),389.64)</f>
        <v>389.64</v>
      </c>
      <c r="D382" s="2">
        <f>IFERROR(__xludf.DUMMYFUNCTION("""COMPUTED_VALUE"""),45848.66666666667)</f>
        <v>45848.66667</v>
      </c>
      <c r="E382" s="1">
        <f>IFERROR(__xludf.DUMMYFUNCTION("""COMPUTED_VALUE"""),393.81)</f>
        <v>393.81</v>
      </c>
      <c r="G382" s="2">
        <f>IFERROR(__xludf.DUMMYFUNCTION("""COMPUTED_VALUE"""),45848.66666666667)</f>
        <v>45848.66667</v>
      </c>
      <c r="H382" s="1">
        <f>IFERROR(__xludf.DUMMYFUNCTION("""COMPUTED_VALUE"""),389.09)</f>
        <v>389.09</v>
      </c>
      <c r="J382" s="2">
        <f>IFERROR(__xludf.DUMMYFUNCTION("""COMPUTED_VALUE"""),45848.66666666667)</f>
        <v>45848.66667</v>
      </c>
      <c r="K382" s="1">
        <f>IFERROR(__xludf.DUMMYFUNCTION("""COMPUTED_VALUE"""),390.61)</f>
        <v>390.61</v>
      </c>
      <c r="M382" s="2">
        <f>IFERROR(__xludf.DUMMYFUNCTION("""COMPUTED_VALUE"""),45848.66666666667)</f>
        <v>45848.66667</v>
      </c>
      <c r="N382" s="1">
        <f>IFERROR(__xludf.DUMMYFUNCTION("""COMPUTED_VALUE"""),5.5385128E7)</f>
        <v>55385128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IFERROR(__xludf.DUMMYFUNCTION("""COMPUTED_VALUE"""),389.54)</f>
        <v>389.54</v>
      </c>
      <c r="D383" s="2">
        <f>IFERROR(__xludf.DUMMYFUNCTION("""COMPUTED_VALUE"""),45849.66666666667)</f>
        <v>45849.66667</v>
      </c>
      <c r="E383" s="1">
        <f>IFERROR(__xludf.DUMMYFUNCTION("""COMPUTED_VALUE"""),389.86)</f>
        <v>389.86</v>
      </c>
      <c r="G383" s="2">
        <f>IFERROR(__xludf.DUMMYFUNCTION("""COMPUTED_VALUE"""),45849.66666666667)</f>
        <v>45849.66667</v>
      </c>
      <c r="H383" s="1">
        <f>IFERROR(__xludf.DUMMYFUNCTION("""COMPUTED_VALUE"""),384.66)</f>
        <v>384.66</v>
      </c>
      <c r="J383" s="2">
        <f>IFERROR(__xludf.DUMMYFUNCTION("""COMPUTED_VALUE"""),45849.66666666667)</f>
        <v>45849.66667</v>
      </c>
      <c r="K383" s="1">
        <f>IFERROR(__xludf.DUMMYFUNCTION("""COMPUTED_VALUE"""),385.8)</f>
        <v>385.8</v>
      </c>
      <c r="M383" s="2">
        <f>IFERROR(__xludf.DUMMYFUNCTION("""COMPUTED_VALUE"""),45849.66666666667)</f>
        <v>45849.66667</v>
      </c>
      <c r="N383" s="1">
        <f>IFERROR(__xludf.DUMMYFUNCTION("""COMPUTED_VALUE"""),2.8121931E7)</f>
        <v>28121931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IFERROR(__xludf.DUMMYFUNCTION("""COMPUTED_VALUE"""),385.75)</f>
        <v>385.75</v>
      </c>
      <c r="D384" s="2">
        <f>IFERROR(__xludf.DUMMYFUNCTION("""COMPUTED_VALUE"""),45852.66666666667)</f>
        <v>45852.66667</v>
      </c>
      <c r="E384" s="1">
        <f>IFERROR(__xludf.DUMMYFUNCTION("""COMPUTED_VALUE"""),389.3)</f>
        <v>389.3</v>
      </c>
      <c r="G384" s="2">
        <f>IFERROR(__xludf.DUMMYFUNCTION("""COMPUTED_VALUE"""),45852.66666666667)</f>
        <v>45852.66667</v>
      </c>
      <c r="H384" s="1">
        <f>IFERROR(__xludf.DUMMYFUNCTION("""COMPUTED_VALUE"""),383.37)</f>
        <v>383.37</v>
      </c>
      <c r="J384" s="2">
        <f>IFERROR(__xludf.DUMMYFUNCTION("""COMPUTED_VALUE"""),45852.66666666667)</f>
        <v>45852.66667</v>
      </c>
      <c r="K384" s="1">
        <f>IFERROR(__xludf.DUMMYFUNCTION("""COMPUTED_VALUE"""),388.23)</f>
        <v>388.23</v>
      </c>
      <c r="M384" s="2">
        <f>IFERROR(__xludf.DUMMYFUNCTION("""COMPUTED_VALUE"""),45852.66666666667)</f>
        <v>45852.66667</v>
      </c>
      <c r="N384" s="1">
        <f>IFERROR(__xludf.DUMMYFUNCTION("""COMPUTED_VALUE"""),1.9097147E7)</f>
        <v>19097147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IFERROR(__xludf.DUMMYFUNCTION("""COMPUTED_VALUE"""),389.5)</f>
        <v>389.5</v>
      </c>
      <c r="D385" s="2">
        <f>IFERROR(__xludf.DUMMYFUNCTION("""COMPUTED_VALUE"""),45853.66666666667)</f>
        <v>45853.66667</v>
      </c>
      <c r="E385" s="1">
        <f>IFERROR(__xludf.DUMMYFUNCTION("""COMPUTED_VALUE"""),389.83)</f>
        <v>389.83</v>
      </c>
      <c r="G385" s="2">
        <f>IFERROR(__xludf.DUMMYFUNCTION("""COMPUTED_VALUE"""),45853.66666666667)</f>
        <v>45853.66667</v>
      </c>
      <c r="H385" s="1">
        <f>IFERROR(__xludf.DUMMYFUNCTION("""COMPUTED_VALUE"""),381.24)</f>
        <v>381.24</v>
      </c>
      <c r="J385" s="2">
        <f>IFERROR(__xludf.DUMMYFUNCTION("""COMPUTED_VALUE"""),45853.66666666667)</f>
        <v>45853.66667</v>
      </c>
      <c r="K385" s="1">
        <f>IFERROR(__xludf.DUMMYFUNCTION("""COMPUTED_VALUE"""),381.34)</f>
        <v>381.34</v>
      </c>
      <c r="M385" s="2">
        <f>IFERROR(__xludf.DUMMYFUNCTION("""COMPUTED_VALUE"""),45853.66666666667)</f>
        <v>45853.66667</v>
      </c>
      <c r="N385" s="1">
        <f>IFERROR(__xludf.DUMMYFUNCTION("""COMPUTED_VALUE"""),1.3568286E7)</f>
        <v>13568286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IFERROR(__xludf.DUMMYFUNCTION("""COMPUTED_VALUE"""),382.6)</f>
        <v>382.6</v>
      </c>
      <c r="D386" s="2">
        <f>IFERROR(__xludf.DUMMYFUNCTION("""COMPUTED_VALUE"""),45854.66666666667)</f>
        <v>45854.66667</v>
      </c>
      <c r="E386" s="1">
        <f>IFERROR(__xludf.DUMMYFUNCTION("""COMPUTED_VALUE"""),385.24)</f>
        <v>385.24</v>
      </c>
      <c r="G386" s="2">
        <f>IFERROR(__xludf.DUMMYFUNCTION("""COMPUTED_VALUE"""),45854.66666666667)</f>
        <v>45854.66667</v>
      </c>
      <c r="H386" s="1">
        <f>IFERROR(__xludf.DUMMYFUNCTION("""COMPUTED_VALUE"""),379.22)</f>
        <v>379.22</v>
      </c>
      <c r="J386" s="2">
        <f>IFERROR(__xludf.DUMMYFUNCTION("""COMPUTED_VALUE"""),45854.66666666667)</f>
        <v>45854.66667</v>
      </c>
      <c r="K386" s="1">
        <f>IFERROR(__xludf.DUMMYFUNCTION("""COMPUTED_VALUE"""),384.45)</f>
        <v>384.45</v>
      </c>
      <c r="M386" s="2">
        <f>IFERROR(__xludf.DUMMYFUNCTION("""COMPUTED_VALUE"""),45854.66666666667)</f>
        <v>45854.66667</v>
      </c>
      <c r="N386" s="1">
        <f>IFERROR(__xludf.DUMMYFUNCTION("""COMPUTED_VALUE"""),1.7663907E7)</f>
        <v>17663907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IFERROR(__xludf.DUMMYFUNCTION("""COMPUTED_VALUE"""),383.64)</f>
        <v>383.64</v>
      </c>
      <c r="D387" s="2">
        <f>IFERROR(__xludf.DUMMYFUNCTION("""COMPUTED_VALUE"""),45855.66666666667)</f>
        <v>45855.66667</v>
      </c>
      <c r="E387" s="1">
        <f>IFERROR(__xludf.DUMMYFUNCTION("""COMPUTED_VALUE"""),386.86)</f>
        <v>386.86</v>
      </c>
      <c r="G387" s="2">
        <f>IFERROR(__xludf.DUMMYFUNCTION("""COMPUTED_VALUE"""),45855.66666666667)</f>
        <v>45855.66667</v>
      </c>
      <c r="H387" s="1">
        <f>IFERROR(__xludf.DUMMYFUNCTION("""COMPUTED_VALUE"""),382.46)</f>
        <v>382.46</v>
      </c>
      <c r="J387" s="2">
        <f>IFERROR(__xludf.DUMMYFUNCTION("""COMPUTED_VALUE"""),45855.66666666667)</f>
        <v>45855.66667</v>
      </c>
      <c r="K387" s="1">
        <f>IFERROR(__xludf.DUMMYFUNCTION("""COMPUTED_VALUE"""),385.95)</f>
        <v>385.95</v>
      </c>
      <c r="M387" s="2">
        <f>IFERROR(__xludf.DUMMYFUNCTION("""COMPUTED_VALUE"""),45855.66666666667)</f>
        <v>45855.66667</v>
      </c>
      <c r="N387" s="1">
        <f>IFERROR(__xludf.DUMMYFUNCTION("""COMPUTED_VALUE"""),1.5799036E7)</f>
        <v>15799036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IFERROR(__xludf.DUMMYFUNCTION("""COMPUTED_VALUE"""),384.59)</f>
        <v>384.59</v>
      </c>
      <c r="D388" s="2">
        <f>IFERROR(__xludf.DUMMYFUNCTION("""COMPUTED_VALUE"""),45856.66666666667)</f>
        <v>45856.66667</v>
      </c>
      <c r="E388" s="1">
        <f>IFERROR(__xludf.DUMMYFUNCTION("""COMPUTED_VALUE"""),385.57)</f>
        <v>385.57</v>
      </c>
      <c r="G388" s="2">
        <f>IFERROR(__xludf.DUMMYFUNCTION("""COMPUTED_VALUE"""),45856.66666666667)</f>
        <v>45856.66667</v>
      </c>
      <c r="H388" s="1">
        <f>IFERROR(__xludf.DUMMYFUNCTION("""COMPUTED_VALUE"""),377.5)</f>
        <v>377.5</v>
      </c>
      <c r="J388" s="2">
        <f>IFERROR(__xludf.DUMMYFUNCTION("""COMPUTED_VALUE"""),45856.66666666667)</f>
        <v>45856.66667</v>
      </c>
      <c r="K388" s="1">
        <f>IFERROR(__xludf.DUMMYFUNCTION("""COMPUTED_VALUE"""),378.75)</f>
        <v>378.75</v>
      </c>
      <c r="M388" s="2">
        <f>IFERROR(__xludf.DUMMYFUNCTION("""COMPUTED_VALUE"""),45856.66666666667)</f>
        <v>45856.66667</v>
      </c>
      <c r="N388" s="1">
        <f>IFERROR(__xludf.DUMMYFUNCTION("""COMPUTED_VALUE"""),1.5037714E7)</f>
        <v>15037714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IFERROR(__xludf.DUMMYFUNCTION("""COMPUTED_VALUE"""),380.86)</f>
        <v>380.86</v>
      </c>
      <c r="D389" s="2">
        <f>IFERROR(__xludf.DUMMYFUNCTION("""COMPUTED_VALUE"""),45859.66666666667)</f>
        <v>45859.66667</v>
      </c>
      <c r="E389" s="1">
        <f>IFERROR(__xludf.DUMMYFUNCTION("""COMPUTED_VALUE"""),384.48)</f>
        <v>384.48</v>
      </c>
      <c r="G389" s="2">
        <f>IFERROR(__xludf.DUMMYFUNCTION("""COMPUTED_VALUE"""),45859.66666666667)</f>
        <v>45859.66667</v>
      </c>
      <c r="H389" s="1">
        <f>IFERROR(__xludf.DUMMYFUNCTION("""COMPUTED_VALUE"""),378.82)</f>
        <v>378.82</v>
      </c>
      <c r="J389" s="2">
        <f>IFERROR(__xludf.DUMMYFUNCTION("""COMPUTED_VALUE"""),45859.66666666667)</f>
        <v>45859.66667</v>
      </c>
      <c r="K389" s="1">
        <f>IFERROR(__xludf.DUMMYFUNCTION("""COMPUTED_VALUE"""),382.5)</f>
        <v>382.5</v>
      </c>
      <c r="M389" s="2">
        <f>IFERROR(__xludf.DUMMYFUNCTION("""COMPUTED_VALUE"""),45859.66666666667)</f>
        <v>45859.66667</v>
      </c>
      <c r="N389" s="1">
        <f>IFERROR(__xludf.DUMMYFUNCTION("""COMPUTED_VALUE"""),1.4633527E7)</f>
        <v>14633527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IFERROR(__xludf.DUMMYFUNCTION("""COMPUTED_VALUE"""),381.41)</f>
        <v>381.41</v>
      </c>
      <c r="D390" s="2">
        <f>IFERROR(__xludf.DUMMYFUNCTION("""COMPUTED_VALUE"""),45860.66666666667)</f>
        <v>45860.66667</v>
      </c>
      <c r="E390" s="1">
        <f>IFERROR(__xludf.DUMMYFUNCTION("""COMPUTED_VALUE"""),393.37)</f>
        <v>393.37</v>
      </c>
      <c r="G390" s="2">
        <f>IFERROR(__xludf.DUMMYFUNCTION("""COMPUTED_VALUE"""),45860.66666666667)</f>
        <v>45860.66667</v>
      </c>
      <c r="H390" s="1">
        <f>IFERROR(__xludf.DUMMYFUNCTION("""COMPUTED_VALUE"""),381.41)</f>
        <v>381.41</v>
      </c>
      <c r="J390" s="2">
        <f>IFERROR(__xludf.DUMMYFUNCTION("""COMPUTED_VALUE"""),45860.66666666667)</f>
        <v>45860.66667</v>
      </c>
      <c r="K390" s="1">
        <f>IFERROR(__xludf.DUMMYFUNCTION("""COMPUTED_VALUE"""),392.82)</f>
        <v>392.82</v>
      </c>
      <c r="M390" s="2">
        <f>IFERROR(__xludf.DUMMYFUNCTION("""COMPUTED_VALUE"""),45860.66666666667)</f>
        <v>45860.66667</v>
      </c>
      <c r="N390" s="1">
        <f>IFERROR(__xludf.DUMMYFUNCTION("""COMPUTED_VALUE"""),1.7036712E7)</f>
        <v>17036712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IFERROR(__xludf.DUMMYFUNCTION("""COMPUTED_VALUE"""),397.67)</f>
        <v>397.67</v>
      </c>
      <c r="D391" s="2">
        <f>IFERROR(__xludf.DUMMYFUNCTION("""COMPUTED_VALUE"""),45861.66666666667)</f>
        <v>45861.66667</v>
      </c>
      <c r="E391" s="1">
        <f>IFERROR(__xludf.DUMMYFUNCTION("""COMPUTED_VALUE"""),402.05)</f>
        <v>402.05</v>
      </c>
      <c r="G391" s="2">
        <f>IFERROR(__xludf.DUMMYFUNCTION("""COMPUTED_VALUE"""),45861.66666666667)</f>
        <v>45861.66667</v>
      </c>
      <c r="H391" s="1">
        <f>IFERROR(__xludf.DUMMYFUNCTION("""COMPUTED_VALUE"""),395.58)</f>
        <v>395.58</v>
      </c>
      <c r="J391" s="2">
        <f>IFERROR(__xludf.DUMMYFUNCTION("""COMPUTED_VALUE"""),45861.66666666667)</f>
        <v>45861.66667</v>
      </c>
      <c r="K391" s="1">
        <f>IFERROR(__xludf.DUMMYFUNCTION("""COMPUTED_VALUE"""),401.29)</f>
        <v>401.29</v>
      </c>
      <c r="M391" s="2">
        <f>IFERROR(__xludf.DUMMYFUNCTION("""COMPUTED_VALUE"""),45861.66666666667)</f>
        <v>45861.66667</v>
      </c>
      <c r="N391" s="1">
        <f>IFERROR(__xludf.DUMMYFUNCTION("""COMPUTED_VALUE"""),2.1317694E7)</f>
        <v>21317694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IFERROR(__xludf.DUMMYFUNCTION("""COMPUTED_VALUE"""),399.36)</f>
        <v>399.36</v>
      </c>
      <c r="D392" s="2">
        <f>IFERROR(__xludf.DUMMYFUNCTION("""COMPUTED_VALUE"""),45862.66666666667)</f>
        <v>45862.66667</v>
      </c>
      <c r="E392" s="1">
        <f>IFERROR(__xludf.DUMMYFUNCTION("""COMPUTED_VALUE"""),399.36)</f>
        <v>399.36</v>
      </c>
      <c r="G392" s="2">
        <f>IFERROR(__xludf.DUMMYFUNCTION("""COMPUTED_VALUE"""),45862.66666666667)</f>
        <v>45862.66667</v>
      </c>
      <c r="H392" s="1">
        <f>IFERROR(__xludf.DUMMYFUNCTION("""COMPUTED_VALUE"""),393.56)</f>
        <v>393.56</v>
      </c>
      <c r="J392" s="2">
        <f>IFERROR(__xludf.DUMMYFUNCTION("""COMPUTED_VALUE"""),45862.66666666667)</f>
        <v>45862.66667</v>
      </c>
      <c r="K392" s="1">
        <f>IFERROR(__xludf.DUMMYFUNCTION("""COMPUTED_VALUE"""),395.57)</f>
        <v>395.57</v>
      </c>
      <c r="M392" s="2">
        <f>IFERROR(__xludf.DUMMYFUNCTION("""COMPUTED_VALUE"""),45862.66666666667)</f>
        <v>45862.66667</v>
      </c>
      <c r="N392" s="1">
        <f>IFERROR(__xludf.DUMMYFUNCTION("""COMPUTED_VALUE"""),3.3091525E7)</f>
        <v>33091525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IFERROR(__xludf.DUMMYFUNCTION("""COMPUTED_VALUE"""),401.46)</f>
        <v>401.46</v>
      </c>
      <c r="D393" s="2">
        <f>IFERROR(__xludf.DUMMYFUNCTION("""COMPUTED_VALUE"""),45863.66666666667)</f>
        <v>45863.66667</v>
      </c>
      <c r="E393" s="1">
        <f>IFERROR(__xludf.DUMMYFUNCTION("""COMPUTED_VALUE"""),401.46)</f>
        <v>401.46</v>
      </c>
      <c r="G393" s="2">
        <f>IFERROR(__xludf.DUMMYFUNCTION("""COMPUTED_VALUE"""),45863.66666666667)</f>
        <v>45863.66667</v>
      </c>
      <c r="H393" s="1">
        <f>IFERROR(__xludf.DUMMYFUNCTION("""COMPUTED_VALUE"""),394.84)</f>
        <v>394.84</v>
      </c>
      <c r="J393" s="2">
        <f>IFERROR(__xludf.DUMMYFUNCTION("""COMPUTED_VALUE"""),45863.66666666667)</f>
        <v>45863.66667</v>
      </c>
      <c r="K393" s="1">
        <f>IFERROR(__xludf.DUMMYFUNCTION("""COMPUTED_VALUE"""),399.13)</f>
        <v>399.13</v>
      </c>
      <c r="M393" s="2">
        <f>IFERROR(__xludf.DUMMYFUNCTION("""COMPUTED_VALUE"""),45863.66666666667)</f>
        <v>45863.66667</v>
      </c>
      <c r="N393" s="1">
        <f>IFERROR(__xludf.DUMMYFUNCTION("""COMPUTED_VALUE"""),2.9371791E7)</f>
        <v>29371791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IFERROR(__xludf.DUMMYFUNCTION("""COMPUTED_VALUE"""),397.66)</f>
        <v>397.66</v>
      </c>
      <c r="D394" s="2">
        <f>IFERROR(__xludf.DUMMYFUNCTION("""COMPUTED_VALUE"""),45866.66666666667)</f>
        <v>45866.66667</v>
      </c>
      <c r="E394" s="1">
        <f>IFERROR(__xludf.DUMMYFUNCTION("""COMPUTED_VALUE"""),399.46)</f>
        <v>399.46</v>
      </c>
      <c r="G394" s="2">
        <f>IFERROR(__xludf.DUMMYFUNCTION("""COMPUTED_VALUE"""),45866.66666666667)</f>
        <v>45866.66667</v>
      </c>
      <c r="H394" s="1">
        <f>IFERROR(__xludf.DUMMYFUNCTION("""COMPUTED_VALUE"""),395.37)</f>
        <v>395.37</v>
      </c>
      <c r="J394" s="2">
        <f>IFERROR(__xludf.DUMMYFUNCTION("""COMPUTED_VALUE"""),45866.66666666667)</f>
        <v>45866.66667</v>
      </c>
      <c r="K394" s="1">
        <f>IFERROR(__xludf.DUMMYFUNCTION("""COMPUTED_VALUE"""),397.11)</f>
        <v>397.11</v>
      </c>
      <c r="M394" s="2">
        <f>IFERROR(__xludf.DUMMYFUNCTION("""COMPUTED_VALUE"""),45866.66666666667)</f>
        <v>45866.66667</v>
      </c>
      <c r="N394" s="1">
        <f>IFERROR(__xludf.DUMMYFUNCTION("""COMPUTED_VALUE"""),1.8957987E7)</f>
        <v>18957987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IFERROR(__xludf.DUMMYFUNCTION("""COMPUTED_VALUE"""),398.3)</f>
        <v>398.3</v>
      </c>
      <c r="D395" s="2">
        <f>IFERROR(__xludf.DUMMYFUNCTION("""COMPUTED_VALUE"""),45867.66666666667)</f>
        <v>45867.66667</v>
      </c>
      <c r="E395" s="1">
        <f>IFERROR(__xludf.DUMMYFUNCTION("""COMPUTED_VALUE"""),398.3)</f>
        <v>398.3</v>
      </c>
      <c r="G395" s="2">
        <f>IFERROR(__xludf.DUMMYFUNCTION("""COMPUTED_VALUE"""),45867.66666666667)</f>
        <v>45867.66667</v>
      </c>
      <c r="H395" s="1">
        <f>IFERROR(__xludf.DUMMYFUNCTION("""COMPUTED_VALUE"""),390.63)</f>
        <v>390.63</v>
      </c>
      <c r="J395" s="2">
        <f>IFERROR(__xludf.DUMMYFUNCTION("""COMPUTED_VALUE"""),45867.66666666667)</f>
        <v>45867.66667</v>
      </c>
      <c r="K395" s="1">
        <f>IFERROR(__xludf.DUMMYFUNCTION("""COMPUTED_VALUE"""),391.32)</f>
        <v>391.32</v>
      </c>
      <c r="M395" s="2">
        <f>IFERROR(__xludf.DUMMYFUNCTION("""COMPUTED_VALUE"""),45867.66666666667)</f>
        <v>45867.66667</v>
      </c>
      <c r="N395" s="1">
        <f>IFERROR(__xludf.DUMMYFUNCTION("""COMPUTED_VALUE"""),1.8878896E7)</f>
        <v>18878896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IFERROR(__xludf.DUMMYFUNCTION("""COMPUTED_VALUE"""),391.69)</f>
        <v>391.69</v>
      </c>
      <c r="D396" s="2">
        <f>IFERROR(__xludf.DUMMYFUNCTION("""COMPUTED_VALUE"""),45868.66666666667)</f>
        <v>45868.66667</v>
      </c>
      <c r="E396" s="1">
        <f>IFERROR(__xludf.DUMMYFUNCTION("""COMPUTED_VALUE"""),391.81)</f>
        <v>391.81</v>
      </c>
      <c r="G396" s="2">
        <f>IFERROR(__xludf.DUMMYFUNCTION("""COMPUTED_VALUE"""),45868.66666666667)</f>
        <v>45868.66667</v>
      </c>
      <c r="H396" s="1">
        <f>IFERROR(__xludf.DUMMYFUNCTION("""COMPUTED_VALUE"""),381.68)</f>
        <v>381.68</v>
      </c>
      <c r="J396" s="2">
        <f>IFERROR(__xludf.DUMMYFUNCTION("""COMPUTED_VALUE"""),45868.66666666667)</f>
        <v>45868.66667</v>
      </c>
      <c r="K396" s="1">
        <f>IFERROR(__xludf.DUMMYFUNCTION("""COMPUTED_VALUE"""),383.97)</f>
        <v>383.97</v>
      </c>
      <c r="M396" s="2">
        <f>IFERROR(__xludf.DUMMYFUNCTION("""COMPUTED_VALUE"""),45868.66666666667)</f>
        <v>45868.66667</v>
      </c>
      <c r="N396" s="1">
        <f>IFERROR(__xludf.DUMMYFUNCTION("""COMPUTED_VALUE"""),2.1605406E7)</f>
        <v>21605406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IFERROR(__xludf.DUMMYFUNCTION("""COMPUTED_VALUE"""),382.56)</f>
        <v>382.56</v>
      </c>
      <c r="D397" s="2">
        <f>IFERROR(__xludf.DUMMYFUNCTION("""COMPUTED_VALUE"""),45869.66666666667)</f>
        <v>45869.66667</v>
      </c>
      <c r="E397" s="1">
        <f>IFERROR(__xludf.DUMMYFUNCTION("""COMPUTED_VALUE"""),390.96)</f>
        <v>390.96</v>
      </c>
      <c r="G397" s="2">
        <f>IFERROR(__xludf.DUMMYFUNCTION("""COMPUTED_VALUE"""),45869.66666666667)</f>
        <v>45869.66667</v>
      </c>
      <c r="H397" s="1">
        <f>IFERROR(__xludf.DUMMYFUNCTION("""COMPUTED_VALUE"""),382.56)</f>
        <v>382.56</v>
      </c>
      <c r="J397" s="2">
        <f>IFERROR(__xludf.DUMMYFUNCTION("""COMPUTED_VALUE"""),45869.66666666667)</f>
        <v>45869.66667</v>
      </c>
      <c r="K397" s="1">
        <f>IFERROR(__xludf.DUMMYFUNCTION("""COMPUTED_VALUE"""),386.72)</f>
        <v>386.72</v>
      </c>
      <c r="M397" s="2">
        <f>IFERROR(__xludf.DUMMYFUNCTION("""COMPUTED_VALUE"""),45869.66666666667)</f>
        <v>45869.66667</v>
      </c>
      <c r="N397" s="1">
        <f>IFERROR(__xludf.DUMMYFUNCTION("""COMPUTED_VALUE"""),2.3896399E7)</f>
        <v>23896399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IFERROR(__xludf.DUMMYFUNCTION("""COMPUTED_VALUE"""),385.46)</f>
        <v>385.46</v>
      </c>
      <c r="D398" s="2">
        <f>IFERROR(__xludf.DUMMYFUNCTION("""COMPUTED_VALUE"""),45870.66666666667)</f>
        <v>45870.66667</v>
      </c>
      <c r="E398" s="1">
        <f>IFERROR(__xludf.DUMMYFUNCTION("""COMPUTED_VALUE"""),385.46)</f>
        <v>385.46</v>
      </c>
      <c r="G398" s="2">
        <f>IFERROR(__xludf.DUMMYFUNCTION("""COMPUTED_VALUE"""),45870.66666666667)</f>
        <v>45870.66667</v>
      </c>
      <c r="H398" s="1">
        <f>IFERROR(__xludf.DUMMYFUNCTION("""COMPUTED_VALUE"""),376.09)</f>
        <v>376.09</v>
      </c>
      <c r="J398" s="2">
        <f>IFERROR(__xludf.DUMMYFUNCTION("""COMPUTED_VALUE"""),45870.66666666667)</f>
        <v>45870.66667</v>
      </c>
      <c r="K398" s="1">
        <f>IFERROR(__xludf.DUMMYFUNCTION("""COMPUTED_VALUE"""),381.69)</f>
        <v>381.69</v>
      </c>
      <c r="M398" s="2">
        <f>IFERROR(__xludf.DUMMYFUNCTION("""COMPUTED_VALUE"""),45870.66666666667)</f>
        <v>45870.66667</v>
      </c>
      <c r="N398" s="1">
        <f>IFERROR(__xludf.DUMMYFUNCTION("""COMPUTED_VALUE"""),1.7350535E7)</f>
        <v>17350535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IFERROR(__xludf.DUMMYFUNCTION("""COMPUTED_VALUE"""),383.42)</f>
        <v>383.42</v>
      </c>
      <c r="D399" s="2">
        <f>IFERROR(__xludf.DUMMYFUNCTION("""COMPUTED_VALUE"""),45873.66666666667)</f>
        <v>45873.66667</v>
      </c>
      <c r="E399" s="1">
        <f>IFERROR(__xludf.DUMMYFUNCTION("""COMPUTED_VALUE"""),385.12)</f>
        <v>385.12</v>
      </c>
      <c r="G399" s="2">
        <f>IFERROR(__xludf.DUMMYFUNCTION("""COMPUTED_VALUE"""),45873.66666666667)</f>
        <v>45873.66667</v>
      </c>
      <c r="H399" s="1">
        <f>IFERROR(__xludf.DUMMYFUNCTION("""COMPUTED_VALUE"""),381.8)</f>
        <v>381.8</v>
      </c>
      <c r="J399" s="2">
        <f>IFERROR(__xludf.DUMMYFUNCTION("""COMPUTED_VALUE"""),45873.66666666667)</f>
        <v>45873.66667</v>
      </c>
      <c r="K399" s="1">
        <f>IFERROR(__xludf.DUMMYFUNCTION("""COMPUTED_VALUE"""),384.53)</f>
        <v>384.53</v>
      </c>
      <c r="M399" s="2">
        <f>IFERROR(__xludf.DUMMYFUNCTION("""COMPUTED_VALUE"""),45873.66666666667)</f>
        <v>45873.66667</v>
      </c>
      <c r="N399" s="1">
        <f>IFERROR(__xludf.DUMMYFUNCTION("""COMPUTED_VALUE"""),1.3354141E7)</f>
        <v>13354141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IFERROR(__xludf.DUMMYFUNCTION("""COMPUTED_VALUE"""),386.97)</f>
        <v>386.97</v>
      </c>
      <c r="D400" s="2">
        <f>IFERROR(__xludf.DUMMYFUNCTION("""COMPUTED_VALUE"""),45874.66666666667)</f>
        <v>45874.66667</v>
      </c>
      <c r="E400" s="1">
        <f>IFERROR(__xludf.DUMMYFUNCTION("""COMPUTED_VALUE"""),388.08)</f>
        <v>388.08</v>
      </c>
      <c r="G400" s="2">
        <f>IFERROR(__xludf.DUMMYFUNCTION("""COMPUTED_VALUE"""),45874.66666666667)</f>
        <v>45874.66667</v>
      </c>
      <c r="H400" s="1">
        <f>IFERROR(__xludf.DUMMYFUNCTION("""COMPUTED_VALUE"""),381.86)</f>
        <v>381.86</v>
      </c>
      <c r="J400" s="2">
        <f>IFERROR(__xludf.DUMMYFUNCTION("""COMPUTED_VALUE"""),45874.66666666667)</f>
        <v>45874.66667</v>
      </c>
      <c r="K400" s="1">
        <f>IFERROR(__xludf.DUMMYFUNCTION("""COMPUTED_VALUE"""),386.95)</f>
        <v>386.95</v>
      </c>
      <c r="M400" s="2">
        <f>IFERROR(__xludf.DUMMYFUNCTION("""COMPUTED_VALUE"""),45874.66666666667)</f>
        <v>45874.66667</v>
      </c>
      <c r="N400" s="1">
        <f>IFERROR(__xludf.DUMMYFUNCTION("""COMPUTED_VALUE"""),1.866688E7)</f>
        <v>18666880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IFERROR(__xludf.DUMMYFUNCTION("""COMPUTED_VALUE"""),389.18)</f>
        <v>389.18</v>
      </c>
      <c r="D401" s="2">
        <f>IFERROR(__xludf.DUMMYFUNCTION("""COMPUTED_VALUE"""),45875.66666666667)</f>
        <v>45875.66667</v>
      </c>
      <c r="E401" s="1">
        <f>IFERROR(__xludf.DUMMYFUNCTION("""COMPUTED_VALUE"""),390.5)</f>
        <v>390.5</v>
      </c>
      <c r="G401" s="2">
        <f>IFERROR(__xludf.DUMMYFUNCTION("""COMPUTED_VALUE"""),45875.66666666667)</f>
        <v>45875.66667</v>
      </c>
      <c r="H401" s="1">
        <f>IFERROR(__xludf.DUMMYFUNCTION("""COMPUTED_VALUE"""),387.71)</f>
        <v>387.71</v>
      </c>
      <c r="J401" s="2">
        <f>IFERROR(__xludf.DUMMYFUNCTION("""COMPUTED_VALUE"""),45875.66666666667)</f>
        <v>45875.66667</v>
      </c>
      <c r="K401" s="1">
        <f>IFERROR(__xludf.DUMMYFUNCTION("""COMPUTED_VALUE"""),388.89)</f>
        <v>388.89</v>
      </c>
      <c r="M401" s="2">
        <f>IFERROR(__xludf.DUMMYFUNCTION("""COMPUTED_VALUE"""),45875.66666666667)</f>
        <v>45875.66667</v>
      </c>
      <c r="N401" s="1">
        <f>IFERROR(__xludf.DUMMYFUNCTION("""COMPUTED_VALUE"""),1.3471531E7)</f>
        <v>13471531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IFERROR(__xludf.DUMMYFUNCTION("""COMPUTED_VALUE"""),390.86)</f>
        <v>390.86</v>
      </c>
      <c r="D402" s="2">
        <f>IFERROR(__xludf.DUMMYFUNCTION("""COMPUTED_VALUE"""),45876.66666666667)</f>
        <v>45876.66667</v>
      </c>
      <c r="E402" s="1">
        <f>IFERROR(__xludf.DUMMYFUNCTION("""COMPUTED_VALUE"""),392.25)</f>
        <v>392.25</v>
      </c>
      <c r="G402" s="2">
        <f>IFERROR(__xludf.DUMMYFUNCTION("""COMPUTED_VALUE"""),45876.66666666667)</f>
        <v>45876.66667</v>
      </c>
      <c r="H402" s="1">
        <f>IFERROR(__xludf.DUMMYFUNCTION("""COMPUTED_VALUE"""),387.13)</f>
        <v>387.13</v>
      </c>
      <c r="J402" s="2">
        <f>IFERROR(__xludf.DUMMYFUNCTION("""COMPUTED_VALUE"""),45876.66666666667)</f>
        <v>45876.66667</v>
      </c>
      <c r="K402" s="1">
        <f>IFERROR(__xludf.DUMMYFUNCTION("""COMPUTED_VALUE"""),390.56)</f>
        <v>390.56</v>
      </c>
      <c r="M402" s="2">
        <f>IFERROR(__xludf.DUMMYFUNCTION("""COMPUTED_VALUE"""),45876.66666666667)</f>
        <v>45876.66667</v>
      </c>
      <c r="N402" s="1">
        <f>IFERROR(__xludf.DUMMYFUNCTION("""COMPUTED_VALUE"""),1.1978068E7)</f>
        <v>11978068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IFERROR(__xludf.DUMMYFUNCTION("""COMPUTED_VALUE"""),390.68)</f>
        <v>390.68</v>
      </c>
      <c r="D403" s="2">
        <f>IFERROR(__xludf.DUMMYFUNCTION("""COMPUTED_VALUE"""),45877.66666666667)</f>
        <v>45877.66667</v>
      </c>
      <c r="E403" s="1">
        <f>IFERROR(__xludf.DUMMYFUNCTION("""COMPUTED_VALUE"""),392.29)</f>
        <v>392.29</v>
      </c>
      <c r="G403" s="2">
        <f>IFERROR(__xludf.DUMMYFUNCTION("""COMPUTED_VALUE"""),45877.66666666667)</f>
        <v>45877.66667</v>
      </c>
      <c r="H403" s="1">
        <f>IFERROR(__xludf.DUMMYFUNCTION("""COMPUTED_VALUE"""),388.75)</f>
        <v>388.75</v>
      </c>
      <c r="J403" s="2">
        <f>IFERROR(__xludf.DUMMYFUNCTION("""COMPUTED_VALUE"""),45877.66666666667)</f>
        <v>45877.66667</v>
      </c>
      <c r="K403" s="1">
        <f>IFERROR(__xludf.DUMMYFUNCTION("""COMPUTED_VALUE"""),390.98)</f>
        <v>390.98</v>
      </c>
      <c r="M403" s="2">
        <f>IFERROR(__xludf.DUMMYFUNCTION("""COMPUTED_VALUE"""),45877.66666666667)</f>
        <v>45877.66667</v>
      </c>
      <c r="N403" s="1">
        <f>IFERROR(__xludf.DUMMYFUNCTION("""COMPUTED_VALUE"""),1.2763351E7)</f>
        <v>12763351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IFERROR(__xludf.DUMMYFUNCTION("""COMPUTED_VALUE"""),391.84)</f>
        <v>391.84</v>
      </c>
      <c r="D404" s="2">
        <f>IFERROR(__xludf.DUMMYFUNCTION("""COMPUTED_VALUE"""),45880.66666666667)</f>
        <v>45880.66667</v>
      </c>
      <c r="E404" s="1">
        <f>IFERROR(__xludf.DUMMYFUNCTION("""COMPUTED_VALUE"""),394.66)</f>
        <v>394.66</v>
      </c>
      <c r="G404" s="2">
        <f>IFERROR(__xludf.DUMMYFUNCTION("""COMPUTED_VALUE"""),45880.66666666667)</f>
        <v>45880.66667</v>
      </c>
      <c r="H404" s="1">
        <f>IFERROR(__xludf.DUMMYFUNCTION("""COMPUTED_VALUE"""),389.34)</f>
        <v>389.34</v>
      </c>
      <c r="J404" s="2">
        <f>IFERROR(__xludf.DUMMYFUNCTION("""COMPUTED_VALUE"""),45880.66666666667)</f>
        <v>45880.66667</v>
      </c>
      <c r="K404" s="1">
        <f>IFERROR(__xludf.DUMMYFUNCTION("""COMPUTED_VALUE"""),390.68)</f>
        <v>390.68</v>
      </c>
      <c r="M404" s="2">
        <f>IFERROR(__xludf.DUMMYFUNCTION("""COMPUTED_VALUE"""),45880.66666666667)</f>
        <v>45880.66667</v>
      </c>
      <c r="N404" s="1">
        <f>IFERROR(__xludf.DUMMYFUNCTION("""COMPUTED_VALUE"""),1.346089E7)</f>
        <v>13460890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IFERROR(__xludf.DUMMYFUNCTION("""COMPUTED_VALUE"""),392.58)</f>
        <v>392.58</v>
      </c>
      <c r="D405" s="2">
        <f>IFERROR(__xludf.DUMMYFUNCTION("""COMPUTED_VALUE"""),45881.66666666667)</f>
        <v>45881.66667</v>
      </c>
      <c r="E405" s="1">
        <f>IFERROR(__xludf.DUMMYFUNCTION("""COMPUTED_VALUE"""),405.35)</f>
        <v>405.35</v>
      </c>
      <c r="G405" s="2">
        <f>IFERROR(__xludf.DUMMYFUNCTION("""COMPUTED_VALUE"""),45881.66666666667)</f>
        <v>45881.66667</v>
      </c>
      <c r="H405" s="1">
        <f>IFERROR(__xludf.DUMMYFUNCTION("""COMPUTED_VALUE"""),392.41)</f>
        <v>392.41</v>
      </c>
      <c r="J405" s="2">
        <f>IFERROR(__xludf.DUMMYFUNCTION("""COMPUTED_VALUE"""),45881.66666666667)</f>
        <v>45881.66667</v>
      </c>
      <c r="K405" s="1">
        <f>IFERROR(__xludf.DUMMYFUNCTION("""COMPUTED_VALUE"""),405.29)</f>
        <v>405.29</v>
      </c>
      <c r="M405" s="2">
        <f>IFERROR(__xludf.DUMMYFUNCTION("""COMPUTED_VALUE"""),45881.66666666667)</f>
        <v>45881.66667</v>
      </c>
      <c r="N405" s="1">
        <f>IFERROR(__xludf.DUMMYFUNCTION("""COMPUTED_VALUE"""),1.6106801E7)</f>
        <v>16106801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IFERROR(__xludf.DUMMYFUNCTION("""COMPUTED_VALUE"""),405.69)</f>
        <v>405.69</v>
      </c>
      <c r="D406" s="2">
        <f>IFERROR(__xludf.DUMMYFUNCTION("""COMPUTED_VALUE"""),45882.66666666667)</f>
        <v>45882.66667</v>
      </c>
      <c r="E406" s="1">
        <f>IFERROR(__xludf.DUMMYFUNCTION("""COMPUTED_VALUE"""),418.08)</f>
        <v>418.08</v>
      </c>
      <c r="G406" s="2">
        <f>IFERROR(__xludf.DUMMYFUNCTION("""COMPUTED_VALUE"""),45882.66666666667)</f>
        <v>45882.66667</v>
      </c>
      <c r="H406" s="1">
        <f>IFERROR(__xludf.DUMMYFUNCTION("""COMPUTED_VALUE"""),405.12)</f>
        <v>405.12</v>
      </c>
      <c r="J406" s="2">
        <f>IFERROR(__xludf.DUMMYFUNCTION("""COMPUTED_VALUE"""),45882.66666666667)</f>
        <v>45882.66667</v>
      </c>
      <c r="K406" s="1">
        <f>IFERROR(__xludf.DUMMYFUNCTION("""COMPUTED_VALUE"""),417.67)</f>
        <v>417.67</v>
      </c>
      <c r="M406" s="2">
        <f>IFERROR(__xludf.DUMMYFUNCTION("""COMPUTED_VALUE"""),45882.66666666667)</f>
        <v>45882.66667</v>
      </c>
      <c r="N406" s="1">
        <f>IFERROR(__xludf.DUMMYFUNCTION("""COMPUTED_VALUE"""),1.4144232E7)</f>
        <v>14144232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IFERROR(__xludf.DUMMYFUNCTION("""COMPUTED_VALUE"""),412.75)</f>
        <v>412.75</v>
      </c>
      <c r="D407" s="2">
        <f>IFERROR(__xludf.DUMMYFUNCTION("""COMPUTED_VALUE"""),45883.66666666667)</f>
        <v>45883.66667</v>
      </c>
      <c r="E407" s="1">
        <f>IFERROR(__xludf.DUMMYFUNCTION("""COMPUTED_VALUE"""),416.44)</f>
        <v>416.44</v>
      </c>
      <c r="G407" s="2">
        <f>IFERROR(__xludf.DUMMYFUNCTION("""COMPUTED_VALUE"""),45883.66666666667)</f>
        <v>45883.66667</v>
      </c>
      <c r="H407" s="1">
        <f>IFERROR(__xludf.DUMMYFUNCTION("""COMPUTED_VALUE"""),410.02)</f>
        <v>410.02</v>
      </c>
      <c r="J407" s="2">
        <f>IFERROR(__xludf.DUMMYFUNCTION("""COMPUTED_VALUE"""),45883.66666666667)</f>
        <v>45883.66667</v>
      </c>
      <c r="K407" s="1">
        <f>IFERROR(__xludf.DUMMYFUNCTION("""COMPUTED_VALUE"""),416.28)</f>
        <v>416.28</v>
      </c>
      <c r="M407" s="2">
        <f>IFERROR(__xludf.DUMMYFUNCTION("""COMPUTED_VALUE"""),45883.66666666667)</f>
        <v>45883.66667</v>
      </c>
      <c r="N407" s="1">
        <f>IFERROR(__xludf.DUMMYFUNCTION("""COMPUTED_VALUE"""),1.2831774E7)</f>
        <v>12831774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IFERROR(__xludf.DUMMYFUNCTION("""COMPUTED_VALUE"""),416.91)</f>
        <v>416.91</v>
      </c>
      <c r="D408" s="2">
        <f>IFERROR(__xludf.DUMMYFUNCTION("""COMPUTED_VALUE"""),45884.66666666667)</f>
        <v>45884.66667</v>
      </c>
      <c r="E408" s="1">
        <f>IFERROR(__xludf.DUMMYFUNCTION("""COMPUTED_VALUE"""),418.57)</f>
        <v>418.57</v>
      </c>
      <c r="G408" s="2">
        <f>IFERROR(__xludf.DUMMYFUNCTION("""COMPUTED_VALUE"""),45884.66666666667)</f>
        <v>45884.66667</v>
      </c>
      <c r="H408" s="1">
        <f>IFERROR(__xludf.DUMMYFUNCTION("""COMPUTED_VALUE"""),414.56)</f>
        <v>414.56</v>
      </c>
      <c r="J408" s="2">
        <f>IFERROR(__xludf.DUMMYFUNCTION("""COMPUTED_VALUE"""),45884.66666666667)</f>
        <v>45884.66667</v>
      </c>
      <c r="K408" s="1">
        <f>IFERROR(__xludf.DUMMYFUNCTION("""COMPUTED_VALUE"""),415.1)</f>
        <v>415.1</v>
      </c>
      <c r="M408" s="2">
        <f>IFERROR(__xludf.DUMMYFUNCTION("""COMPUTED_VALUE"""),45884.66666666667)</f>
        <v>45884.66667</v>
      </c>
      <c r="N408" s="1">
        <f>IFERROR(__xludf.DUMMYFUNCTION("""COMPUTED_VALUE"""),1.2148554E7)</f>
        <v>12148554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IFERROR(__xludf.DUMMYFUNCTION("""COMPUTED_VALUE"""),415.43)</f>
        <v>415.43</v>
      </c>
      <c r="D409" s="2">
        <f>IFERROR(__xludf.DUMMYFUNCTION("""COMPUTED_VALUE"""),45887.66666666667)</f>
        <v>45887.66667</v>
      </c>
      <c r="E409" s="1">
        <f>IFERROR(__xludf.DUMMYFUNCTION("""COMPUTED_VALUE"""),418.9)</f>
        <v>418.9</v>
      </c>
      <c r="G409" s="2">
        <f>IFERROR(__xludf.DUMMYFUNCTION("""COMPUTED_VALUE"""),45887.66666666667)</f>
        <v>45887.66667</v>
      </c>
      <c r="H409" s="1">
        <f>IFERROR(__xludf.DUMMYFUNCTION("""COMPUTED_VALUE"""),414.26)</f>
        <v>414.26</v>
      </c>
      <c r="J409" s="2">
        <f>IFERROR(__xludf.DUMMYFUNCTION("""COMPUTED_VALUE"""),45887.66666666667)</f>
        <v>45887.66667</v>
      </c>
      <c r="K409" s="1">
        <f>IFERROR(__xludf.DUMMYFUNCTION("""COMPUTED_VALUE"""),417.34)</f>
        <v>417.34</v>
      </c>
      <c r="M409" s="2">
        <f>IFERROR(__xludf.DUMMYFUNCTION("""COMPUTED_VALUE"""),45887.66666666667)</f>
        <v>45887.66667</v>
      </c>
      <c r="N409" s="1">
        <f>IFERROR(__xludf.DUMMYFUNCTION("""COMPUTED_VALUE"""),1.422756E7)</f>
        <v>14227560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IFERROR(__xludf.DUMMYFUNCTION("""COMPUTED_VALUE"""),419.35)</f>
        <v>419.35</v>
      </c>
      <c r="D410" s="2">
        <f>IFERROR(__xludf.DUMMYFUNCTION("""COMPUTED_VALUE"""),45888.66666666667)</f>
        <v>45888.66667</v>
      </c>
      <c r="E410" s="1">
        <f>IFERROR(__xludf.DUMMYFUNCTION("""COMPUTED_VALUE"""),424.12)</f>
        <v>424.12</v>
      </c>
      <c r="G410" s="2">
        <f>IFERROR(__xludf.DUMMYFUNCTION("""COMPUTED_VALUE"""),45888.66666666667)</f>
        <v>45888.66667</v>
      </c>
      <c r="H410" s="1">
        <f>IFERROR(__xludf.DUMMYFUNCTION("""COMPUTED_VALUE"""),418.46)</f>
        <v>418.46</v>
      </c>
      <c r="J410" s="2">
        <f>IFERROR(__xludf.DUMMYFUNCTION("""COMPUTED_VALUE"""),45888.66666666667)</f>
        <v>45888.66667</v>
      </c>
      <c r="K410" s="1">
        <f>IFERROR(__xludf.DUMMYFUNCTION("""COMPUTED_VALUE"""),420.73)</f>
        <v>420.73</v>
      </c>
      <c r="M410" s="2">
        <f>IFERROR(__xludf.DUMMYFUNCTION("""COMPUTED_VALUE"""),45888.66666666667)</f>
        <v>45888.66667</v>
      </c>
      <c r="N410" s="1">
        <f>IFERROR(__xludf.DUMMYFUNCTION("""COMPUTED_VALUE"""),9347315.0)</f>
        <v>9347315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IFERROR(__xludf.DUMMYFUNCTION("""COMPUTED_VALUE"""),419.95)</f>
        <v>419.95</v>
      </c>
      <c r="D411" s="2">
        <f>IFERROR(__xludf.DUMMYFUNCTION("""COMPUTED_VALUE"""),45889.66666666667)</f>
        <v>45889.66667</v>
      </c>
      <c r="E411" s="1">
        <f>IFERROR(__xludf.DUMMYFUNCTION("""COMPUTED_VALUE"""),421.45)</f>
        <v>421.45</v>
      </c>
      <c r="G411" s="2">
        <f>IFERROR(__xludf.DUMMYFUNCTION("""COMPUTED_VALUE"""),45889.66666666667)</f>
        <v>45889.66667</v>
      </c>
      <c r="H411" s="1">
        <f>IFERROR(__xludf.DUMMYFUNCTION("""COMPUTED_VALUE"""),416.67)</f>
        <v>416.67</v>
      </c>
      <c r="J411" s="2">
        <f>IFERROR(__xludf.DUMMYFUNCTION("""COMPUTED_VALUE"""),45889.66666666667)</f>
        <v>45889.66667</v>
      </c>
      <c r="K411" s="1">
        <f>IFERROR(__xludf.DUMMYFUNCTION("""COMPUTED_VALUE"""),417.63)</f>
        <v>417.63</v>
      </c>
      <c r="M411" s="2">
        <f>IFERROR(__xludf.DUMMYFUNCTION("""COMPUTED_VALUE"""),45889.66666666667)</f>
        <v>45889.66667</v>
      </c>
      <c r="N411" s="1">
        <f>IFERROR(__xludf.DUMMYFUNCTION("""COMPUTED_VALUE"""),1.1761021E7)</f>
        <v>11761021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IFERROR(__xludf.DUMMYFUNCTION("""COMPUTED_VALUE"""),415.24)</f>
        <v>415.24</v>
      </c>
      <c r="D412" s="2">
        <f>IFERROR(__xludf.DUMMYFUNCTION("""COMPUTED_VALUE"""),45890.66666666667)</f>
        <v>45890.66667</v>
      </c>
      <c r="E412" s="1">
        <f>IFERROR(__xludf.DUMMYFUNCTION("""COMPUTED_VALUE"""),415.89)</f>
        <v>415.89</v>
      </c>
      <c r="G412" s="2">
        <f>IFERROR(__xludf.DUMMYFUNCTION("""COMPUTED_VALUE"""),45890.66666666667)</f>
        <v>45890.66667</v>
      </c>
      <c r="H412" s="1">
        <f>IFERROR(__xludf.DUMMYFUNCTION("""COMPUTED_VALUE"""),412.32)</f>
        <v>412.32</v>
      </c>
      <c r="J412" s="2">
        <f>IFERROR(__xludf.DUMMYFUNCTION("""COMPUTED_VALUE"""),45890.66666666667)</f>
        <v>45890.66667</v>
      </c>
      <c r="K412" s="1">
        <f>IFERROR(__xludf.DUMMYFUNCTION("""COMPUTED_VALUE"""),415.65)</f>
        <v>415.65</v>
      </c>
      <c r="M412" s="2">
        <f>IFERROR(__xludf.DUMMYFUNCTION("""COMPUTED_VALUE"""),45890.66666666667)</f>
        <v>45890.66667</v>
      </c>
      <c r="N412" s="1">
        <f>IFERROR(__xludf.DUMMYFUNCTION("""COMPUTED_VALUE"""),9619906.0)</f>
        <v>9619906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IFERROR(__xludf.DUMMYFUNCTION("""COMPUTED_VALUE"""),416.64)</f>
        <v>416.64</v>
      </c>
      <c r="D413" s="2">
        <f>IFERROR(__xludf.DUMMYFUNCTION("""COMPUTED_VALUE"""),45891.66666666667)</f>
        <v>45891.66667</v>
      </c>
      <c r="E413" s="1">
        <f>IFERROR(__xludf.DUMMYFUNCTION("""COMPUTED_VALUE"""),430.9)</f>
        <v>430.9</v>
      </c>
      <c r="G413" s="2">
        <f>IFERROR(__xludf.DUMMYFUNCTION("""COMPUTED_VALUE"""),45891.66666666667)</f>
        <v>45891.66667</v>
      </c>
      <c r="H413" s="1">
        <f>IFERROR(__xludf.DUMMYFUNCTION("""COMPUTED_VALUE"""),416.64)</f>
        <v>416.64</v>
      </c>
      <c r="J413" s="2">
        <f>IFERROR(__xludf.DUMMYFUNCTION("""COMPUTED_VALUE"""),45891.66666666667)</f>
        <v>45891.66667</v>
      </c>
      <c r="K413" s="1">
        <f>IFERROR(__xludf.DUMMYFUNCTION("""COMPUTED_VALUE"""),430.64)</f>
        <v>430.64</v>
      </c>
      <c r="M413" s="2">
        <f>IFERROR(__xludf.DUMMYFUNCTION("""COMPUTED_VALUE"""),45891.66666666667)</f>
        <v>45891.66667</v>
      </c>
      <c r="N413" s="1">
        <f>IFERROR(__xludf.DUMMYFUNCTION("""COMPUTED_VALUE"""),1.0979369E7)</f>
        <v>10979369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IFERROR(__xludf.DUMMYFUNCTION("""COMPUTED_VALUE"""),428.97)</f>
        <v>428.97</v>
      </c>
      <c r="D414" s="2">
        <f>IFERROR(__xludf.DUMMYFUNCTION("""COMPUTED_VALUE"""),45894.66666666667)</f>
        <v>45894.66667</v>
      </c>
      <c r="E414" s="1">
        <f>IFERROR(__xludf.DUMMYFUNCTION("""COMPUTED_VALUE"""),432.28)</f>
        <v>432.28</v>
      </c>
      <c r="G414" s="2">
        <f>IFERROR(__xludf.DUMMYFUNCTION("""COMPUTED_VALUE"""),45894.66666666667)</f>
        <v>45894.66667</v>
      </c>
      <c r="H414" s="1">
        <f>IFERROR(__xludf.DUMMYFUNCTION("""COMPUTED_VALUE"""),428.44)</f>
        <v>428.44</v>
      </c>
      <c r="J414" s="2">
        <f>IFERROR(__xludf.DUMMYFUNCTION("""COMPUTED_VALUE"""),45894.66666666667)</f>
        <v>45894.66667</v>
      </c>
      <c r="K414" s="1">
        <f>IFERROR(__xludf.DUMMYFUNCTION("""COMPUTED_VALUE"""),431.23)</f>
        <v>431.23</v>
      </c>
      <c r="M414" s="2">
        <f>IFERROR(__xludf.DUMMYFUNCTION("""COMPUTED_VALUE"""),45894.66666666667)</f>
        <v>45894.66667</v>
      </c>
      <c r="N414" s="1">
        <f>IFERROR(__xludf.DUMMYFUNCTION("""COMPUTED_VALUE"""),1.0298295E7)</f>
        <v>10298295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IFERROR(__xludf.DUMMYFUNCTION("""COMPUTED_VALUE"""),430.3)</f>
        <v>430.3</v>
      </c>
      <c r="D415" s="2">
        <f>IFERROR(__xludf.DUMMYFUNCTION("""COMPUTED_VALUE"""),45895.66666666667)</f>
        <v>45895.66667</v>
      </c>
      <c r="E415" s="1">
        <f>IFERROR(__xludf.DUMMYFUNCTION("""COMPUTED_VALUE"""),435.24)</f>
        <v>435.24</v>
      </c>
      <c r="G415" s="2">
        <f>IFERROR(__xludf.DUMMYFUNCTION("""COMPUTED_VALUE"""),45895.66666666667)</f>
        <v>45895.66667</v>
      </c>
      <c r="H415" s="1">
        <f>IFERROR(__xludf.DUMMYFUNCTION("""COMPUTED_VALUE"""),430.3)</f>
        <v>430.3</v>
      </c>
      <c r="J415" s="2">
        <f>IFERROR(__xludf.DUMMYFUNCTION("""COMPUTED_VALUE"""),45895.66666666667)</f>
        <v>45895.66667</v>
      </c>
      <c r="K415" s="1">
        <f>IFERROR(__xludf.DUMMYFUNCTION("""COMPUTED_VALUE"""),433.39)</f>
        <v>433.39</v>
      </c>
      <c r="M415" s="2">
        <f>IFERROR(__xludf.DUMMYFUNCTION("""COMPUTED_VALUE"""),45895.66666666667)</f>
        <v>45895.66667</v>
      </c>
      <c r="N415" s="1">
        <f>IFERROR(__xludf.DUMMYFUNCTION("""COMPUTED_VALUE"""),1.509465E7)</f>
        <v>15094650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IFERROR(__xludf.DUMMYFUNCTION("""COMPUTED_VALUE"""),432.81)</f>
        <v>432.81</v>
      </c>
      <c r="D416" s="2">
        <f>IFERROR(__xludf.DUMMYFUNCTION("""COMPUTED_VALUE"""),45896.66666666667)</f>
        <v>45896.66667</v>
      </c>
      <c r="E416" s="1">
        <f>IFERROR(__xludf.DUMMYFUNCTION("""COMPUTED_VALUE"""),436.52)</f>
        <v>436.52</v>
      </c>
      <c r="G416" s="2">
        <f>IFERROR(__xludf.DUMMYFUNCTION("""COMPUTED_VALUE"""),45896.66666666667)</f>
        <v>45896.66667</v>
      </c>
      <c r="H416" s="1">
        <f>IFERROR(__xludf.DUMMYFUNCTION("""COMPUTED_VALUE"""),432.75)</f>
        <v>432.75</v>
      </c>
      <c r="J416" s="2">
        <f>IFERROR(__xludf.DUMMYFUNCTION("""COMPUTED_VALUE"""),45896.66666666667)</f>
        <v>45896.66667</v>
      </c>
      <c r="K416" s="1">
        <f>IFERROR(__xludf.DUMMYFUNCTION("""COMPUTED_VALUE"""),434.18)</f>
        <v>434.18</v>
      </c>
      <c r="M416" s="2">
        <f>IFERROR(__xludf.DUMMYFUNCTION("""COMPUTED_VALUE"""),45896.66666666667)</f>
        <v>45896.66667</v>
      </c>
      <c r="N416" s="1">
        <f>IFERROR(__xludf.DUMMYFUNCTION("""COMPUTED_VALUE"""),1.4084688E7)</f>
        <v>14084688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IFERROR(__xludf.DUMMYFUNCTION("""COMPUTED_VALUE"""),435.37)</f>
        <v>435.37</v>
      </c>
      <c r="D417" s="2">
        <f>IFERROR(__xludf.DUMMYFUNCTION("""COMPUTED_VALUE"""),45897.66666666667)</f>
        <v>45897.66667</v>
      </c>
      <c r="E417" s="1">
        <f>IFERROR(__xludf.DUMMYFUNCTION("""COMPUTED_VALUE"""),435.49)</f>
        <v>435.49</v>
      </c>
      <c r="G417" s="2">
        <f>IFERROR(__xludf.DUMMYFUNCTION("""COMPUTED_VALUE"""),45897.66666666667)</f>
        <v>45897.66667</v>
      </c>
      <c r="H417" s="1">
        <f>IFERROR(__xludf.DUMMYFUNCTION("""COMPUTED_VALUE"""),429.69)</f>
        <v>429.69</v>
      </c>
      <c r="J417" s="2">
        <f>IFERROR(__xludf.DUMMYFUNCTION("""COMPUTED_VALUE"""),45897.66666666667)</f>
        <v>45897.66667</v>
      </c>
      <c r="K417" s="1">
        <f>IFERROR(__xludf.DUMMYFUNCTION("""COMPUTED_VALUE"""),432.96)</f>
        <v>432.96</v>
      </c>
      <c r="M417" s="2">
        <f>IFERROR(__xludf.DUMMYFUNCTION("""COMPUTED_VALUE"""),45897.66666666667)</f>
        <v>45897.66667</v>
      </c>
      <c r="N417" s="1">
        <f>IFERROR(__xludf.DUMMYFUNCTION("""COMPUTED_VALUE"""),1.0329492E7)</f>
        <v>10329492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IFERROR(__xludf.DUMMYFUNCTION("""COMPUTED_VALUE"""),433.58)</f>
        <v>433.58</v>
      </c>
      <c r="D418" s="2">
        <f>IFERROR(__xludf.DUMMYFUNCTION("""COMPUTED_VALUE"""),45898.66666666667)</f>
        <v>45898.66667</v>
      </c>
      <c r="E418" s="1">
        <f>IFERROR(__xludf.DUMMYFUNCTION("""COMPUTED_VALUE"""),434.89)</f>
        <v>434.89</v>
      </c>
      <c r="G418" s="2">
        <f>IFERROR(__xludf.DUMMYFUNCTION("""COMPUTED_VALUE"""),45898.66666666667)</f>
        <v>45898.66667</v>
      </c>
      <c r="H418" s="1">
        <f>IFERROR(__xludf.DUMMYFUNCTION("""COMPUTED_VALUE"""),429.34)</f>
        <v>429.34</v>
      </c>
      <c r="J418" s="2">
        <f>IFERROR(__xludf.DUMMYFUNCTION("""COMPUTED_VALUE"""),45898.66666666667)</f>
        <v>45898.66667</v>
      </c>
      <c r="K418" s="1">
        <f>IFERROR(__xludf.DUMMYFUNCTION("""COMPUTED_VALUE"""),431.55)</f>
        <v>431.55</v>
      </c>
      <c r="M418" s="2">
        <f>IFERROR(__xludf.DUMMYFUNCTION("""COMPUTED_VALUE"""),45898.66666666667)</f>
        <v>45898.66667</v>
      </c>
      <c r="N418" s="1">
        <f>IFERROR(__xludf.DUMMYFUNCTION("""COMPUTED_VALUE"""),1.0891086E7)</f>
        <v>10891086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IFERROR(__xludf.DUMMYFUNCTION("""COMPUTED_VALUE"""),428.21)</f>
        <v>428.21</v>
      </c>
      <c r="D419" s="2">
        <f>IFERROR(__xludf.DUMMYFUNCTION("""COMPUTED_VALUE"""),45902.66666666667)</f>
        <v>45902.66667</v>
      </c>
      <c r="E419" s="1">
        <f>IFERROR(__xludf.DUMMYFUNCTION("""COMPUTED_VALUE"""),428.97)</f>
        <v>428.97</v>
      </c>
      <c r="G419" s="2">
        <f>IFERROR(__xludf.DUMMYFUNCTION("""COMPUTED_VALUE"""),45902.66666666667)</f>
        <v>45902.66667</v>
      </c>
      <c r="H419" s="1">
        <f>IFERROR(__xludf.DUMMYFUNCTION("""COMPUTED_VALUE"""),424.95)</f>
        <v>424.95</v>
      </c>
      <c r="J419" s="2">
        <f>IFERROR(__xludf.DUMMYFUNCTION("""COMPUTED_VALUE"""),45902.66666666667)</f>
        <v>45902.66667</v>
      </c>
      <c r="K419" s="1">
        <f>IFERROR(__xludf.DUMMYFUNCTION("""COMPUTED_VALUE"""),426.56)</f>
        <v>426.56</v>
      </c>
      <c r="M419" s="2">
        <f>IFERROR(__xludf.DUMMYFUNCTION("""COMPUTED_VALUE"""),45902.66666666667)</f>
        <v>45902.66667</v>
      </c>
      <c r="N419" s="1">
        <f>IFERROR(__xludf.DUMMYFUNCTION("""COMPUTED_VALUE"""),1.2739336E7)</f>
        <v>12739336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IFERROR(__xludf.DUMMYFUNCTION("""COMPUTED_VALUE"""),427.12)</f>
        <v>427.12</v>
      </c>
      <c r="D420" s="2">
        <f>IFERROR(__xludf.DUMMYFUNCTION("""COMPUTED_VALUE"""),45903.66666666667)</f>
        <v>45903.66667</v>
      </c>
      <c r="E420" s="1">
        <f>IFERROR(__xludf.DUMMYFUNCTION("""COMPUTED_VALUE"""),432.22)</f>
        <v>432.22</v>
      </c>
      <c r="G420" s="2">
        <f>IFERROR(__xludf.DUMMYFUNCTION("""COMPUTED_VALUE"""),45903.66666666667)</f>
        <v>45903.66667</v>
      </c>
      <c r="H420" s="1">
        <f>IFERROR(__xludf.DUMMYFUNCTION("""COMPUTED_VALUE"""),426.28)</f>
        <v>426.28</v>
      </c>
      <c r="J420" s="2">
        <f>IFERROR(__xludf.DUMMYFUNCTION("""COMPUTED_VALUE"""),45903.66666666667)</f>
        <v>45903.66667</v>
      </c>
      <c r="K420" s="1">
        <f>IFERROR(__xludf.DUMMYFUNCTION("""COMPUTED_VALUE"""),428.24)</f>
        <v>428.24</v>
      </c>
      <c r="M420" s="2">
        <f>IFERROR(__xludf.DUMMYFUNCTION("""COMPUTED_VALUE"""),45903.66666666667)</f>
        <v>45903.66667</v>
      </c>
      <c r="N420" s="1">
        <f>IFERROR(__xludf.DUMMYFUNCTION("""COMPUTED_VALUE"""),1.1974614E7)</f>
        <v>11974614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IFERROR(__xludf.DUMMYFUNCTION("""COMPUTED_VALUE"""),433.81)</f>
        <v>433.81</v>
      </c>
      <c r="D421" s="2">
        <f>IFERROR(__xludf.DUMMYFUNCTION("""COMPUTED_VALUE"""),45904.66666666667)</f>
        <v>45904.66667</v>
      </c>
      <c r="E421" s="1">
        <f>IFERROR(__xludf.DUMMYFUNCTION("""COMPUTED_VALUE"""),437.94)</f>
        <v>437.94</v>
      </c>
      <c r="G421" s="2">
        <f>IFERROR(__xludf.DUMMYFUNCTION("""COMPUTED_VALUE"""),45904.66666666667)</f>
        <v>45904.66667</v>
      </c>
      <c r="H421" s="1">
        <f>IFERROR(__xludf.DUMMYFUNCTION("""COMPUTED_VALUE"""),428.64)</f>
        <v>428.64</v>
      </c>
      <c r="J421" s="2">
        <f>IFERROR(__xludf.DUMMYFUNCTION("""COMPUTED_VALUE"""),45904.66666666667)</f>
        <v>45904.66667</v>
      </c>
      <c r="K421" s="1">
        <f>IFERROR(__xludf.DUMMYFUNCTION("""COMPUTED_VALUE"""),437.63)</f>
        <v>437.63</v>
      </c>
      <c r="M421" s="2">
        <f>IFERROR(__xludf.DUMMYFUNCTION("""COMPUTED_VALUE"""),45904.66666666667)</f>
        <v>45904.66667</v>
      </c>
      <c r="N421" s="1">
        <f>IFERROR(__xludf.DUMMYFUNCTION("""COMPUTED_VALUE"""),1.8588482E7)</f>
        <v>18588482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IFERROR(__xludf.DUMMYFUNCTION("""COMPUTED_VALUE"""),436.98)</f>
        <v>436.98</v>
      </c>
      <c r="D422" s="2">
        <f>IFERROR(__xludf.DUMMYFUNCTION("""COMPUTED_VALUE"""),45905.66666666667)</f>
        <v>45905.66667</v>
      </c>
      <c r="E422" s="1">
        <f>IFERROR(__xludf.DUMMYFUNCTION("""COMPUTED_VALUE"""),442.09)</f>
        <v>442.09</v>
      </c>
      <c r="G422" s="2">
        <f>IFERROR(__xludf.DUMMYFUNCTION("""COMPUTED_VALUE"""),45905.66666666667)</f>
        <v>45905.66667</v>
      </c>
      <c r="H422" s="1">
        <f>IFERROR(__xludf.DUMMYFUNCTION("""COMPUTED_VALUE"""),432.76)</f>
        <v>432.76</v>
      </c>
      <c r="J422" s="2">
        <f>IFERROR(__xludf.DUMMYFUNCTION("""COMPUTED_VALUE"""),45905.66666666667)</f>
        <v>45905.66667</v>
      </c>
      <c r="K422" s="1">
        <f>IFERROR(__xludf.DUMMYFUNCTION("""COMPUTED_VALUE"""),436.61)</f>
        <v>436.61</v>
      </c>
      <c r="M422" s="2">
        <f>IFERROR(__xludf.DUMMYFUNCTION("""COMPUTED_VALUE"""),45905.66666666667)</f>
        <v>45905.66667</v>
      </c>
      <c r="N422" s="1">
        <f>IFERROR(__xludf.DUMMYFUNCTION("""COMPUTED_VALUE"""),1.3666677E7)</f>
        <v>13666677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IFERROR(__xludf.DUMMYFUNCTION("""COMPUTED_VALUE"""),436.28)</f>
        <v>436.28</v>
      </c>
      <c r="D423" s="2">
        <f>IFERROR(__xludf.DUMMYFUNCTION("""COMPUTED_VALUE"""),45908.66666666667)</f>
        <v>45908.66667</v>
      </c>
      <c r="E423" s="1">
        <f>IFERROR(__xludf.DUMMYFUNCTION("""COMPUTED_VALUE"""),442.08)</f>
        <v>442.08</v>
      </c>
      <c r="G423" s="2">
        <f>IFERROR(__xludf.DUMMYFUNCTION("""COMPUTED_VALUE"""),45908.66666666667)</f>
        <v>45908.66667</v>
      </c>
      <c r="H423" s="1">
        <f>IFERROR(__xludf.DUMMYFUNCTION("""COMPUTED_VALUE"""),433.27)</f>
        <v>433.27</v>
      </c>
      <c r="J423" s="2">
        <f>IFERROR(__xludf.DUMMYFUNCTION("""COMPUTED_VALUE"""),45908.66666666667)</f>
        <v>45908.66667</v>
      </c>
      <c r="K423" s="1">
        <f>IFERROR(__xludf.DUMMYFUNCTION("""COMPUTED_VALUE"""),441.96)</f>
        <v>441.96</v>
      </c>
      <c r="M423" s="2">
        <f>IFERROR(__xludf.DUMMYFUNCTION("""COMPUTED_VALUE"""),45908.66666666667)</f>
        <v>45908.66667</v>
      </c>
      <c r="N423" s="1">
        <f>IFERROR(__xludf.DUMMYFUNCTION("""COMPUTED_VALUE"""),1.2644051E7)</f>
        <v>12644051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IFERROR(__xludf.DUMMYFUNCTION("""COMPUTED_VALUE"""),441.89)</f>
        <v>441.89</v>
      </c>
      <c r="D424" s="2">
        <f>IFERROR(__xludf.DUMMYFUNCTION("""COMPUTED_VALUE"""),45909.66666666667)</f>
        <v>45909.66667</v>
      </c>
      <c r="E424" s="1">
        <f>IFERROR(__xludf.DUMMYFUNCTION("""COMPUTED_VALUE"""),442.29)</f>
        <v>442.29</v>
      </c>
      <c r="G424" s="2">
        <f>IFERROR(__xludf.DUMMYFUNCTION("""COMPUTED_VALUE"""),45909.66666666667)</f>
        <v>45909.66667</v>
      </c>
      <c r="H424" s="1">
        <f>IFERROR(__xludf.DUMMYFUNCTION("""COMPUTED_VALUE"""),435.16)</f>
        <v>435.16</v>
      </c>
      <c r="J424" s="2">
        <f>IFERROR(__xludf.DUMMYFUNCTION("""COMPUTED_VALUE"""),45909.66666666667)</f>
        <v>45909.66667</v>
      </c>
      <c r="K424" s="1">
        <f>IFERROR(__xludf.DUMMYFUNCTION("""COMPUTED_VALUE"""),438.27)</f>
        <v>438.27</v>
      </c>
      <c r="M424" s="2">
        <f>IFERROR(__xludf.DUMMYFUNCTION("""COMPUTED_VALUE"""),45909.66666666667)</f>
        <v>45909.66667</v>
      </c>
      <c r="N424" s="1">
        <f>IFERROR(__xludf.DUMMYFUNCTION("""COMPUTED_VALUE"""),1.2719178E7)</f>
        <v>12719178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IFERROR(__xludf.DUMMYFUNCTION("""COMPUTED_VALUE"""),436.65)</f>
        <v>436.65</v>
      </c>
      <c r="D425" s="2">
        <f>IFERROR(__xludf.DUMMYFUNCTION("""COMPUTED_VALUE"""),45910.66666666667)</f>
        <v>45910.66667</v>
      </c>
      <c r="E425" s="1">
        <f>IFERROR(__xludf.DUMMYFUNCTION("""COMPUTED_VALUE"""),436.65)</f>
        <v>436.65</v>
      </c>
      <c r="G425" s="2">
        <f>IFERROR(__xludf.DUMMYFUNCTION("""COMPUTED_VALUE"""),45910.66666666667)</f>
        <v>45910.66667</v>
      </c>
      <c r="H425" s="1">
        <f>IFERROR(__xludf.DUMMYFUNCTION("""COMPUTED_VALUE"""),431.98)</f>
        <v>431.98</v>
      </c>
      <c r="J425" s="2">
        <f>IFERROR(__xludf.DUMMYFUNCTION("""COMPUTED_VALUE"""),45910.66666666667)</f>
        <v>45910.66667</v>
      </c>
      <c r="K425" s="1">
        <f>IFERROR(__xludf.DUMMYFUNCTION("""COMPUTED_VALUE"""),434.99)</f>
        <v>434.99</v>
      </c>
      <c r="M425" s="2">
        <f>IFERROR(__xludf.DUMMYFUNCTION("""COMPUTED_VALUE"""),45910.66666666667)</f>
        <v>45910.66667</v>
      </c>
      <c r="N425" s="1">
        <f>IFERROR(__xludf.DUMMYFUNCTION("""COMPUTED_VALUE"""),1.8139762E7)</f>
        <v>18139762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IFERROR(__xludf.DUMMYFUNCTION("""COMPUTED_VALUE"""),436.34)</f>
        <v>436.34</v>
      </c>
      <c r="D426" s="2">
        <f>IFERROR(__xludf.DUMMYFUNCTION("""COMPUTED_VALUE"""),45911.66666666667)</f>
        <v>45911.66667</v>
      </c>
      <c r="E426" s="1">
        <f>IFERROR(__xludf.DUMMYFUNCTION("""COMPUTED_VALUE"""),444.9)</f>
        <v>444.9</v>
      </c>
      <c r="G426" s="2">
        <f>IFERROR(__xludf.DUMMYFUNCTION("""COMPUTED_VALUE"""),45911.66666666667)</f>
        <v>45911.66667</v>
      </c>
      <c r="H426" s="1">
        <f>IFERROR(__xludf.DUMMYFUNCTION("""COMPUTED_VALUE"""),435.89)</f>
        <v>435.89</v>
      </c>
      <c r="J426" s="2">
        <f>IFERROR(__xludf.DUMMYFUNCTION("""COMPUTED_VALUE"""),45911.66666666667)</f>
        <v>45911.66667</v>
      </c>
      <c r="K426" s="1">
        <f>IFERROR(__xludf.DUMMYFUNCTION("""COMPUTED_VALUE"""),444.38)</f>
        <v>444.38</v>
      </c>
      <c r="M426" s="2">
        <f>IFERROR(__xludf.DUMMYFUNCTION("""COMPUTED_VALUE"""),45911.66666666667)</f>
        <v>45911.66667</v>
      </c>
      <c r="N426" s="1">
        <f>IFERROR(__xludf.DUMMYFUNCTION("""COMPUTED_VALUE"""),1.3799792E7)</f>
        <v>13799792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IFERROR(__xludf.DUMMYFUNCTION("""COMPUTED_VALUE"""),442.83)</f>
        <v>442.83</v>
      </c>
      <c r="D427" s="2">
        <f>IFERROR(__xludf.DUMMYFUNCTION("""COMPUTED_VALUE"""),45912.66666666667)</f>
        <v>45912.66667</v>
      </c>
      <c r="E427" s="1">
        <f>IFERROR(__xludf.DUMMYFUNCTION("""COMPUTED_VALUE"""),443.78)</f>
        <v>443.78</v>
      </c>
      <c r="G427" s="2">
        <f>IFERROR(__xludf.DUMMYFUNCTION("""COMPUTED_VALUE"""),45912.66666666667)</f>
        <v>45912.66667</v>
      </c>
      <c r="H427" s="1">
        <f>IFERROR(__xludf.DUMMYFUNCTION("""COMPUTED_VALUE"""),437.83)</f>
        <v>437.83</v>
      </c>
      <c r="J427" s="2">
        <f>IFERROR(__xludf.DUMMYFUNCTION("""COMPUTED_VALUE"""),45912.66666666667)</f>
        <v>45912.66667</v>
      </c>
      <c r="K427" s="1">
        <f>IFERROR(__xludf.DUMMYFUNCTION("""COMPUTED_VALUE"""),438.6)</f>
        <v>438.6</v>
      </c>
      <c r="M427" s="2">
        <f>IFERROR(__xludf.DUMMYFUNCTION("""COMPUTED_VALUE"""),45912.66666666667)</f>
        <v>45912.66667</v>
      </c>
      <c r="N427" s="1">
        <f>IFERROR(__xludf.DUMMYFUNCTION("""COMPUTED_VALUE"""),1.2897484E7)</f>
        <v>12897484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IFERROR(__xludf.DUMMYFUNCTION("""COMPUTED_VALUE"""),440.6)</f>
        <v>440.6</v>
      </c>
      <c r="D428" s="2">
        <f>IFERROR(__xludf.DUMMYFUNCTION("""COMPUTED_VALUE"""),45915.66666666667)</f>
        <v>45915.66667</v>
      </c>
      <c r="E428" s="1">
        <f>IFERROR(__xludf.DUMMYFUNCTION("""COMPUTED_VALUE"""),440.88)</f>
        <v>440.88</v>
      </c>
      <c r="G428" s="2">
        <f>IFERROR(__xludf.DUMMYFUNCTION("""COMPUTED_VALUE"""),45915.66666666667)</f>
        <v>45915.66667</v>
      </c>
      <c r="H428" s="1">
        <f>IFERROR(__xludf.DUMMYFUNCTION("""COMPUTED_VALUE"""),436.17)</f>
        <v>436.17</v>
      </c>
      <c r="J428" s="2">
        <f>IFERROR(__xludf.DUMMYFUNCTION("""COMPUTED_VALUE"""),45915.66666666667)</f>
        <v>45915.66667</v>
      </c>
      <c r="K428" s="1">
        <f>IFERROR(__xludf.DUMMYFUNCTION("""COMPUTED_VALUE"""),436.91)</f>
        <v>436.91</v>
      </c>
      <c r="M428" s="2">
        <f>IFERROR(__xludf.DUMMYFUNCTION("""COMPUTED_VALUE"""),45915.66666666667)</f>
        <v>45915.66667</v>
      </c>
      <c r="N428" s="1">
        <f>IFERROR(__xludf.DUMMYFUNCTION("""COMPUTED_VALUE"""),1.2108476E7)</f>
        <v>12108476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IFERROR(__xludf.DUMMYFUNCTION("""COMPUTED_VALUE"""),437.19)</f>
        <v>437.19</v>
      </c>
      <c r="D429" s="2">
        <f>IFERROR(__xludf.DUMMYFUNCTION("""COMPUTED_VALUE"""),45916.66666666667)</f>
        <v>45916.66667</v>
      </c>
      <c r="E429" s="1">
        <f>IFERROR(__xludf.DUMMYFUNCTION("""COMPUTED_VALUE"""),438.02)</f>
        <v>438.02</v>
      </c>
      <c r="G429" s="2">
        <f>IFERROR(__xludf.DUMMYFUNCTION("""COMPUTED_VALUE"""),45916.66666666667)</f>
        <v>45916.66667</v>
      </c>
      <c r="H429" s="1">
        <f>IFERROR(__xludf.DUMMYFUNCTION("""COMPUTED_VALUE"""),432.9)</f>
        <v>432.9</v>
      </c>
      <c r="J429" s="2">
        <f>IFERROR(__xludf.DUMMYFUNCTION("""COMPUTED_VALUE"""),45916.66666666667)</f>
        <v>45916.66667</v>
      </c>
      <c r="K429" s="1">
        <f>IFERROR(__xludf.DUMMYFUNCTION("""COMPUTED_VALUE"""),437.07)</f>
        <v>437.07</v>
      </c>
      <c r="M429" s="2">
        <f>IFERROR(__xludf.DUMMYFUNCTION("""COMPUTED_VALUE"""),45916.66666666667)</f>
        <v>45916.66667</v>
      </c>
      <c r="N429" s="1">
        <f>IFERROR(__xludf.DUMMYFUNCTION("""COMPUTED_VALUE"""),1.4190911E7)</f>
        <v>14190911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IFERROR(__xludf.DUMMYFUNCTION("""COMPUTED_VALUE"""),437.39)</f>
        <v>437.39</v>
      </c>
      <c r="D430" s="2">
        <f>IFERROR(__xludf.DUMMYFUNCTION("""COMPUTED_VALUE"""),45917.66666666667)</f>
        <v>45917.66667</v>
      </c>
      <c r="E430" s="1">
        <f>IFERROR(__xludf.DUMMYFUNCTION("""COMPUTED_VALUE"""),446.75)</f>
        <v>446.75</v>
      </c>
      <c r="G430" s="2">
        <f>IFERROR(__xludf.DUMMYFUNCTION("""COMPUTED_VALUE"""),45917.66666666667)</f>
        <v>45917.66667</v>
      </c>
      <c r="H430" s="1">
        <f>IFERROR(__xludf.DUMMYFUNCTION("""COMPUTED_VALUE"""),435.63)</f>
        <v>435.63</v>
      </c>
      <c r="J430" s="2">
        <f>IFERROR(__xludf.DUMMYFUNCTION("""COMPUTED_VALUE"""),45917.66666666667)</f>
        <v>45917.66667</v>
      </c>
      <c r="K430" s="1">
        <f>IFERROR(__xludf.DUMMYFUNCTION("""COMPUTED_VALUE"""),438.66)</f>
        <v>438.66</v>
      </c>
      <c r="M430" s="2">
        <f>IFERROR(__xludf.DUMMYFUNCTION("""COMPUTED_VALUE"""),45917.66666666667)</f>
        <v>45917.66667</v>
      </c>
      <c r="N430" s="1">
        <f>IFERROR(__xludf.DUMMYFUNCTION("""COMPUTED_VALUE"""),1.6618441E7)</f>
        <v>16618441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IFERROR(__xludf.DUMMYFUNCTION("""COMPUTED_VALUE"""),438.71)</f>
        <v>438.71</v>
      </c>
      <c r="D431" s="2">
        <f>IFERROR(__xludf.DUMMYFUNCTION("""COMPUTED_VALUE"""),45918.66666666667)</f>
        <v>45918.66667</v>
      </c>
      <c r="E431" s="1">
        <f>IFERROR(__xludf.DUMMYFUNCTION("""COMPUTED_VALUE"""),443.93)</f>
        <v>443.93</v>
      </c>
      <c r="G431" s="2">
        <f>IFERROR(__xludf.DUMMYFUNCTION("""COMPUTED_VALUE"""),45918.66666666667)</f>
        <v>45918.66667</v>
      </c>
      <c r="H431" s="1">
        <f>IFERROR(__xludf.DUMMYFUNCTION("""COMPUTED_VALUE"""),437.35)</f>
        <v>437.35</v>
      </c>
      <c r="J431" s="2">
        <f>IFERROR(__xludf.DUMMYFUNCTION("""COMPUTED_VALUE"""),45918.66666666667)</f>
        <v>45918.66667</v>
      </c>
      <c r="K431" s="1">
        <f>IFERROR(__xludf.DUMMYFUNCTION("""COMPUTED_VALUE"""),442.82)</f>
        <v>442.82</v>
      </c>
      <c r="M431" s="2">
        <f>IFERROR(__xludf.DUMMYFUNCTION("""COMPUTED_VALUE"""),45918.66666666667)</f>
        <v>45918.66667</v>
      </c>
      <c r="N431" s="1">
        <f>IFERROR(__xludf.DUMMYFUNCTION("""COMPUTED_VALUE"""),1.4931795E7)</f>
        <v>14931795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IFERROR(__xludf.DUMMYFUNCTION("""COMPUTED_VALUE"""),443.04)</f>
        <v>443.04</v>
      </c>
      <c r="D432" s="2">
        <f>IFERROR(__xludf.DUMMYFUNCTION("""COMPUTED_VALUE"""),45919.66666666667)</f>
        <v>45919.66667</v>
      </c>
      <c r="E432" s="1">
        <f>IFERROR(__xludf.DUMMYFUNCTION("""COMPUTED_VALUE"""),443.31)</f>
        <v>443.31</v>
      </c>
      <c r="G432" s="2">
        <f>IFERROR(__xludf.DUMMYFUNCTION("""COMPUTED_VALUE"""),45919.66666666667)</f>
        <v>45919.66667</v>
      </c>
      <c r="H432" s="1">
        <f>IFERROR(__xludf.DUMMYFUNCTION("""COMPUTED_VALUE"""),437.75)</f>
        <v>437.75</v>
      </c>
      <c r="J432" s="2">
        <f>IFERROR(__xludf.DUMMYFUNCTION("""COMPUTED_VALUE"""),45919.66666666667)</f>
        <v>45919.66667</v>
      </c>
      <c r="K432" s="1">
        <f>IFERROR(__xludf.DUMMYFUNCTION("""COMPUTED_VALUE"""),440.64)</f>
        <v>440.64</v>
      </c>
      <c r="M432" s="2">
        <f>IFERROR(__xludf.DUMMYFUNCTION("""COMPUTED_VALUE"""),45919.66666666667)</f>
        <v>45919.66667</v>
      </c>
      <c r="N432" s="1">
        <f>IFERROR(__xludf.DUMMYFUNCTION("""COMPUTED_VALUE"""),2.8417378E7)</f>
        <v>28417378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IFERROR(__xludf.DUMMYFUNCTION("""COMPUTED_VALUE"""),444.21)</f>
        <v>444.21</v>
      </c>
      <c r="D433" s="2">
        <f>IFERROR(__xludf.DUMMYFUNCTION("""COMPUTED_VALUE"""),45922.66666666667)</f>
        <v>45922.66667</v>
      </c>
      <c r="E433" s="1">
        <f>IFERROR(__xludf.DUMMYFUNCTION("""COMPUTED_VALUE"""),444.74)</f>
        <v>444.74</v>
      </c>
      <c r="G433" s="2">
        <f>IFERROR(__xludf.DUMMYFUNCTION("""COMPUTED_VALUE"""),45922.66666666667)</f>
        <v>45922.66667</v>
      </c>
      <c r="H433" s="1">
        <f>IFERROR(__xludf.DUMMYFUNCTION("""COMPUTED_VALUE"""),438.11)</f>
        <v>438.11</v>
      </c>
      <c r="J433" s="2">
        <f>IFERROR(__xludf.DUMMYFUNCTION("""COMPUTED_VALUE"""),45922.66666666667)</f>
        <v>45922.66667</v>
      </c>
      <c r="K433" s="1">
        <f>IFERROR(__xludf.DUMMYFUNCTION("""COMPUTED_VALUE"""),439.03)</f>
        <v>439.03</v>
      </c>
      <c r="M433" s="2">
        <f>IFERROR(__xludf.DUMMYFUNCTION("""COMPUTED_VALUE"""),45922.66666666667)</f>
        <v>45922.66667</v>
      </c>
      <c r="N433" s="1">
        <f>IFERROR(__xludf.DUMMYFUNCTION("""COMPUTED_VALUE"""),1.2222723E7)</f>
        <v>12222723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IFERROR(__xludf.DUMMYFUNCTION("""COMPUTED_VALUE"""),440.46)</f>
        <v>440.46</v>
      </c>
      <c r="D434" s="2">
        <f>IFERROR(__xludf.DUMMYFUNCTION("""COMPUTED_VALUE"""),45923.66666666667)</f>
        <v>45923.66667</v>
      </c>
      <c r="E434" s="1">
        <f>IFERROR(__xludf.DUMMYFUNCTION("""COMPUTED_VALUE"""),443.88)</f>
        <v>443.88</v>
      </c>
      <c r="G434" s="2">
        <f>IFERROR(__xludf.DUMMYFUNCTION("""COMPUTED_VALUE"""),45923.66666666667)</f>
        <v>45923.66667</v>
      </c>
      <c r="H434" s="1">
        <f>IFERROR(__xludf.DUMMYFUNCTION("""COMPUTED_VALUE"""),438.72)</f>
        <v>438.72</v>
      </c>
      <c r="J434" s="2">
        <f>IFERROR(__xludf.DUMMYFUNCTION("""COMPUTED_VALUE"""),45923.66666666667)</f>
        <v>45923.66667</v>
      </c>
      <c r="K434" s="1">
        <f>IFERROR(__xludf.DUMMYFUNCTION("""COMPUTED_VALUE"""),439.92)</f>
        <v>439.92</v>
      </c>
      <c r="M434" s="2">
        <f>IFERROR(__xludf.DUMMYFUNCTION("""COMPUTED_VALUE"""),45923.66666666667)</f>
        <v>45923.66667</v>
      </c>
      <c r="N434" s="1">
        <f>IFERROR(__xludf.DUMMYFUNCTION("""COMPUTED_VALUE"""),1.2864686E7)</f>
        <v>12864686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IFERROR(__xludf.DUMMYFUNCTION("""COMPUTED_VALUE"""),437.19)</f>
        <v>437.19</v>
      </c>
      <c r="D435" s="2">
        <f>IFERROR(__xludf.DUMMYFUNCTION("""COMPUTED_VALUE"""),45924.66666666667)</f>
        <v>45924.66667</v>
      </c>
      <c r="E435" s="1">
        <f>IFERROR(__xludf.DUMMYFUNCTION("""COMPUTED_VALUE"""),439.74)</f>
        <v>439.74</v>
      </c>
      <c r="G435" s="2">
        <f>IFERROR(__xludf.DUMMYFUNCTION("""COMPUTED_VALUE"""),45924.66666666667)</f>
        <v>45924.66667</v>
      </c>
      <c r="H435" s="1">
        <f>IFERROR(__xludf.DUMMYFUNCTION("""COMPUTED_VALUE"""),436.13)</f>
        <v>436.13</v>
      </c>
      <c r="J435" s="2">
        <f>IFERROR(__xludf.DUMMYFUNCTION("""COMPUTED_VALUE"""),45924.66666666667)</f>
        <v>45924.66667</v>
      </c>
      <c r="K435" s="1">
        <f>IFERROR(__xludf.DUMMYFUNCTION("""COMPUTED_VALUE"""),437.13)</f>
        <v>437.13</v>
      </c>
      <c r="M435" s="2">
        <f>IFERROR(__xludf.DUMMYFUNCTION("""COMPUTED_VALUE"""),45924.66666666667)</f>
        <v>45924.66667</v>
      </c>
      <c r="N435" s="1">
        <f>IFERROR(__xludf.DUMMYFUNCTION("""COMPUTED_VALUE"""),1.2046024E7)</f>
        <v>12046024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IFERROR(__xludf.DUMMYFUNCTION("""COMPUTED_VALUE"""),434.0)</f>
        <v>434</v>
      </c>
      <c r="D436" s="2">
        <f>IFERROR(__xludf.DUMMYFUNCTION("""COMPUTED_VALUE"""),45925.66666666667)</f>
        <v>45925.66667</v>
      </c>
      <c r="E436" s="1">
        <f>IFERROR(__xludf.DUMMYFUNCTION("""COMPUTED_VALUE"""),436.03)</f>
        <v>436.03</v>
      </c>
      <c r="G436" s="2">
        <f>IFERROR(__xludf.DUMMYFUNCTION("""COMPUTED_VALUE"""),45925.66666666667)</f>
        <v>45925.66667</v>
      </c>
      <c r="H436" s="1">
        <f>IFERROR(__xludf.DUMMYFUNCTION("""COMPUTED_VALUE"""),430.97)</f>
        <v>430.97</v>
      </c>
      <c r="J436" s="2">
        <f>IFERROR(__xludf.DUMMYFUNCTION("""COMPUTED_VALUE"""),45925.66666666667)</f>
        <v>45925.66667</v>
      </c>
      <c r="K436" s="1">
        <f>IFERROR(__xludf.DUMMYFUNCTION("""COMPUTED_VALUE"""),433.4)</f>
        <v>433.4</v>
      </c>
      <c r="M436" s="2">
        <f>IFERROR(__xludf.DUMMYFUNCTION("""COMPUTED_VALUE"""),45925.66666666667)</f>
        <v>45925.66667</v>
      </c>
      <c r="N436" s="1">
        <f>IFERROR(__xludf.DUMMYFUNCTION("""COMPUTED_VALUE"""),1.2712194E7)</f>
        <v>12712194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IFERROR(__xludf.DUMMYFUNCTION("""COMPUTED_VALUE"""),433.98)</f>
        <v>433.98</v>
      </c>
      <c r="D437" s="2">
        <f>IFERROR(__xludf.DUMMYFUNCTION("""COMPUTED_VALUE"""),45926.66666666667)</f>
        <v>45926.66667</v>
      </c>
      <c r="E437" s="1">
        <f>IFERROR(__xludf.DUMMYFUNCTION("""COMPUTED_VALUE"""),440.26)</f>
        <v>440.26</v>
      </c>
      <c r="G437" s="2">
        <f>IFERROR(__xludf.DUMMYFUNCTION("""COMPUTED_VALUE"""),45926.66666666667)</f>
        <v>45926.66667</v>
      </c>
      <c r="H437" s="1">
        <f>IFERROR(__xludf.DUMMYFUNCTION("""COMPUTED_VALUE"""),433.48)</f>
        <v>433.48</v>
      </c>
      <c r="J437" s="2">
        <f>IFERROR(__xludf.DUMMYFUNCTION("""COMPUTED_VALUE"""),45926.66666666667)</f>
        <v>45926.66667</v>
      </c>
      <c r="K437" s="1">
        <f>IFERROR(__xludf.DUMMYFUNCTION("""COMPUTED_VALUE"""),439.65)</f>
        <v>439.65</v>
      </c>
      <c r="M437" s="2">
        <f>IFERROR(__xludf.DUMMYFUNCTION("""COMPUTED_VALUE"""),45926.66666666667)</f>
        <v>45926.66667</v>
      </c>
      <c r="N437" s="1">
        <f>IFERROR(__xludf.DUMMYFUNCTION("""COMPUTED_VALUE"""),1.1662082E7)</f>
        <v>11662082</v>
      </c>
    </row>
  </sheetData>
  <drawing r:id="rId1"/>
</worksheet>
</file>