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IFERROR(__xludf.DUMMYFUNCTION("GOOGLEFINANCE(""DJUSAU"",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IFERROR(__xludf.DUMMYFUNCTION("GOOGLEFINANCE(""DJUSAU"",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IFERROR(__xludf.DUMMYFUNCTION("GOOGLEFINANCE(""DJUSAU"",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IFERROR(__xludf.DUMMYFUNCTION("GOOGLEFINANCE(""DJUSAU"",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IFERROR(__xludf.DUMMYFUNCTION("GOOGLEFINANCE(""DJUSAU"",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IFERROR(__xludf.DUMMYFUNCTION("""COMPUTED_VALUE"""),881.6)</f>
        <v>881.6</v>
      </c>
      <c r="D2" s="2">
        <f>IFERROR(__xludf.DUMMYFUNCTION("""COMPUTED_VALUE"""),45293.66666666667)</f>
        <v>45293.66667</v>
      </c>
      <c r="E2" s="1">
        <f>IFERROR(__xludf.DUMMYFUNCTION("""COMPUTED_VALUE"""),886.38)</f>
        <v>886.38</v>
      </c>
      <c r="G2" s="2">
        <f>IFERROR(__xludf.DUMMYFUNCTION("""COMPUTED_VALUE"""),45293.66666666667)</f>
        <v>45293.66667</v>
      </c>
      <c r="H2" s="1">
        <f>IFERROR(__xludf.DUMMYFUNCTION("""COMPUTED_VALUE"""),864.72)</f>
        <v>864.72</v>
      </c>
      <c r="J2" s="2">
        <f>IFERROR(__xludf.DUMMYFUNCTION("""COMPUTED_VALUE"""),45293.66666666667)</f>
        <v>45293.66667</v>
      </c>
      <c r="K2" s="1">
        <f>IFERROR(__xludf.DUMMYFUNCTION("""COMPUTED_VALUE"""),876.89)</f>
        <v>876.89</v>
      </c>
      <c r="M2" s="2">
        <f>IFERROR(__xludf.DUMMYFUNCTION("""COMPUTED_VALUE"""),45293.66666666667)</f>
        <v>45293.66667</v>
      </c>
      <c r="N2" s="1">
        <f>IFERROR(__xludf.DUMMYFUNCTION("""COMPUTED_VALUE"""),2.49230614E8)</f>
        <v>249230614</v>
      </c>
    </row>
    <row r="3">
      <c r="A3" s="2">
        <f>IFERROR(__xludf.DUMMYFUNCTION("""COMPUTED_VALUE"""),45294.66666666667)</f>
        <v>45294.66667</v>
      </c>
      <c r="B3" s="1">
        <f>IFERROR(__xludf.DUMMYFUNCTION("""COMPUTED_VALUE"""),863.66)</f>
        <v>863.66</v>
      </c>
      <c r="D3" s="2">
        <f>IFERROR(__xludf.DUMMYFUNCTION("""COMPUTED_VALUE"""),45294.66666666667)</f>
        <v>45294.66667</v>
      </c>
      <c r="E3" s="1">
        <f>IFERROR(__xludf.DUMMYFUNCTION("""COMPUTED_VALUE"""),865.79)</f>
        <v>865.79</v>
      </c>
      <c r="G3" s="2">
        <f>IFERROR(__xludf.DUMMYFUNCTION("""COMPUTED_VALUE"""),45294.66666666667)</f>
        <v>45294.66667</v>
      </c>
      <c r="H3" s="1">
        <f>IFERROR(__xludf.DUMMYFUNCTION("""COMPUTED_VALUE"""),836.77)</f>
        <v>836.77</v>
      </c>
      <c r="J3" s="2">
        <f>IFERROR(__xludf.DUMMYFUNCTION("""COMPUTED_VALUE"""),45294.66666666667)</f>
        <v>45294.66667</v>
      </c>
      <c r="K3" s="1">
        <f>IFERROR(__xludf.DUMMYFUNCTION("""COMPUTED_VALUE"""),842.67)</f>
        <v>842.67</v>
      </c>
      <c r="M3" s="2">
        <f>IFERROR(__xludf.DUMMYFUNCTION("""COMPUTED_VALUE"""),45294.66666666667)</f>
        <v>45294.66667</v>
      </c>
      <c r="N3" s="1">
        <f>IFERROR(__xludf.DUMMYFUNCTION("""COMPUTED_VALUE"""),2.88889907E8)</f>
        <v>288889907</v>
      </c>
    </row>
    <row r="4">
      <c r="A4" s="2">
        <f>IFERROR(__xludf.DUMMYFUNCTION("""COMPUTED_VALUE"""),45295.66666666667)</f>
        <v>45295.66667</v>
      </c>
      <c r="B4" s="1">
        <f>IFERROR(__xludf.DUMMYFUNCTION("""COMPUTED_VALUE"""),844.63)</f>
        <v>844.63</v>
      </c>
      <c r="D4" s="2">
        <f>IFERROR(__xludf.DUMMYFUNCTION("""COMPUTED_VALUE"""),45295.66666666667)</f>
        <v>45295.66667</v>
      </c>
      <c r="E4" s="1">
        <f>IFERROR(__xludf.DUMMYFUNCTION("""COMPUTED_VALUE"""),855.77)</f>
        <v>855.77</v>
      </c>
      <c r="G4" s="2">
        <f>IFERROR(__xludf.DUMMYFUNCTION("""COMPUTED_VALUE"""),45295.66666666667)</f>
        <v>45295.66667</v>
      </c>
      <c r="H4" s="1">
        <f>IFERROR(__xludf.DUMMYFUNCTION("""COMPUTED_VALUE"""),840.36)</f>
        <v>840.36</v>
      </c>
      <c r="J4" s="2">
        <f>IFERROR(__xludf.DUMMYFUNCTION("""COMPUTED_VALUE"""),45295.66666666667)</f>
        <v>45295.66667</v>
      </c>
      <c r="K4" s="1">
        <f>IFERROR(__xludf.DUMMYFUNCTION("""COMPUTED_VALUE"""),840.61)</f>
        <v>840.61</v>
      </c>
      <c r="M4" s="2">
        <f>IFERROR(__xludf.DUMMYFUNCTION("""COMPUTED_VALUE"""),45295.66666666667)</f>
        <v>45295.66667</v>
      </c>
      <c r="N4" s="1">
        <f>IFERROR(__xludf.DUMMYFUNCTION("""COMPUTED_VALUE"""),2.37930691E8)</f>
        <v>237930691</v>
      </c>
    </row>
    <row r="5">
      <c r="A5" s="2">
        <f>IFERROR(__xludf.DUMMYFUNCTION("""COMPUTED_VALUE"""),45296.66666666667)</f>
        <v>45296.66667</v>
      </c>
      <c r="B5" s="1">
        <f>IFERROR(__xludf.DUMMYFUNCTION("""COMPUTED_VALUE"""),837.41)</f>
        <v>837.41</v>
      </c>
      <c r="D5" s="2">
        <f>IFERROR(__xludf.DUMMYFUNCTION("""COMPUTED_VALUE"""),45296.66666666667)</f>
        <v>45296.66667</v>
      </c>
      <c r="E5" s="1">
        <f>IFERROR(__xludf.DUMMYFUNCTION("""COMPUTED_VALUE"""),850.2)</f>
        <v>850.2</v>
      </c>
      <c r="G5" s="2">
        <f>IFERROR(__xludf.DUMMYFUNCTION("""COMPUTED_VALUE"""),45296.66666666667)</f>
        <v>45296.66667</v>
      </c>
      <c r="H5" s="1">
        <f>IFERROR(__xludf.DUMMYFUNCTION("""COMPUTED_VALUE"""),832.99)</f>
        <v>832.99</v>
      </c>
      <c r="J5" s="2">
        <f>IFERROR(__xludf.DUMMYFUNCTION("""COMPUTED_VALUE"""),45296.66666666667)</f>
        <v>45296.66667</v>
      </c>
      <c r="K5" s="1">
        <f>IFERROR(__xludf.DUMMYFUNCTION("""COMPUTED_VALUE"""),840.5)</f>
        <v>840.5</v>
      </c>
      <c r="M5" s="2">
        <f>IFERROR(__xludf.DUMMYFUNCTION("""COMPUTED_VALUE"""),45296.66666666667)</f>
        <v>45296.66667</v>
      </c>
      <c r="N5" s="1">
        <f>IFERROR(__xludf.DUMMYFUNCTION("""COMPUTED_VALUE"""),2.11192398E8)</f>
        <v>211192398</v>
      </c>
    </row>
    <row r="6">
      <c r="A6" s="2">
        <f>IFERROR(__xludf.DUMMYFUNCTION("""COMPUTED_VALUE"""),45299.66666666667)</f>
        <v>45299.66667</v>
      </c>
      <c r="B6" s="1">
        <f>IFERROR(__xludf.DUMMYFUNCTION("""COMPUTED_VALUE"""),836.39)</f>
        <v>836.39</v>
      </c>
      <c r="D6" s="2">
        <f>IFERROR(__xludf.DUMMYFUNCTION("""COMPUTED_VALUE"""),45299.66666666667)</f>
        <v>45299.66667</v>
      </c>
      <c r="E6" s="1">
        <f>IFERROR(__xludf.DUMMYFUNCTION("""COMPUTED_VALUE"""),853.73)</f>
        <v>853.73</v>
      </c>
      <c r="G6" s="2">
        <f>IFERROR(__xludf.DUMMYFUNCTION("""COMPUTED_VALUE"""),45299.66666666667)</f>
        <v>45299.66667</v>
      </c>
      <c r="H6" s="1">
        <f>IFERROR(__xludf.DUMMYFUNCTION("""COMPUTED_VALUE"""),833.98)</f>
        <v>833.98</v>
      </c>
      <c r="J6" s="2">
        <f>IFERROR(__xludf.DUMMYFUNCTION("""COMPUTED_VALUE"""),45299.66666666667)</f>
        <v>45299.66667</v>
      </c>
      <c r="K6" s="1">
        <f>IFERROR(__xludf.DUMMYFUNCTION("""COMPUTED_VALUE"""),851.46)</f>
        <v>851.46</v>
      </c>
      <c r="M6" s="2">
        <f>IFERROR(__xludf.DUMMYFUNCTION("""COMPUTED_VALUE"""),45299.66666666667)</f>
        <v>45299.66667</v>
      </c>
      <c r="N6" s="1">
        <f>IFERROR(__xludf.DUMMYFUNCTION("""COMPUTED_VALUE"""),1.85007649E8)</f>
        <v>185007649</v>
      </c>
    </row>
    <row r="7">
      <c r="A7" s="2">
        <f>IFERROR(__xludf.DUMMYFUNCTION("""COMPUTED_VALUE"""),45300.66666666667)</f>
        <v>45300.66667</v>
      </c>
      <c r="B7" s="1">
        <f>IFERROR(__xludf.DUMMYFUNCTION("""COMPUTED_VALUE"""),842.52)</f>
        <v>842.52</v>
      </c>
      <c r="D7" s="2">
        <f>IFERROR(__xludf.DUMMYFUNCTION("""COMPUTED_VALUE"""),45300.66666666667)</f>
        <v>45300.66667</v>
      </c>
      <c r="E7" s="1">
        <f>IFERROR(__xludf.DUMMYFUNCTION("""COMPUTED_VALUE"""),845.37)</f>
        <v>845.37</v>
      </c>
      <c r="G7" s="2">
        <f>IFERROR(__xludf.DUMMYFUNCTION("""COMPUTED_VALUE"""),45300.66666666667)</f>
        <v>45300.66667</v>
      </c>
      <c r="H7" s="1">
        <f>IFERROR(__xludf.DUMMYFUNCTION("""COMPUTED_VALUE"""),825.25)</f>
        <v>825.25</v>
      </c>
      <c r="J7" s="2">
        <f>IFERROR(__xludf.DUMMYFUNCTION("""COMPUTED_VALUE"""),45300.66666666667)</f>
        <v>45300.66667</v>
      </c>
      <c r="K7" s="1">
        <f>IFERROR(__xludf.DUMMYFUNCTION("""COMPUTED_VALUE"""),833.73)</f>
        <v>833.73</v>
      </c>
      <c r="M7" s="2">
        <f>IFERROR(__xludf.DUMMYFUNCTION("""COMPUTED_VALUE"""),45300.66666666667)</f>
        <v>45300.66667</v>
      </c>
      <c r="N7" s="1">
        <f>IFERROR(__xludf.DUMMYFUNCTION("""COMPUTED_VALUE"""),2.12165894E8)</f>
        <v>212165894</v>
      </c>
    </row>
    <row r="8">
      <c r="A8" s="2">
        <f>IFERROR(__xludf.DUMMYFUNCTION("""COMPUTED_VALUE"""),45301.66666666667)</f>
        <v>45301.66667</v>
      </c>
      <c r="B8" s="1">
        <f>IFERROR(__xludf.DUMMYFUNCTION("""COMPUTED_VALUE"""),834.52)</f>
        <v>834.52</v>
      </c>
      <c r="D8" s="2">
        <f>IFERROR(__xludf.DUMMYFUNCTION("""COMPUTED_VALUE"""),45301.66666666667)</f>
        <v>45301.66667</v>
      </c>
      <c r="E8" s="1">
        <f>IFERROR(__xludf.DUMMYFUNCTION("""COMPUTED_VALUE"""),835.09)</f>
        <v>835.09</v>
      </c>
      <c r="G8" s="2">
        <f>IFERROR(__xludf.DUMMYFUNCTION("""COMPUTED_VALUE"""),45301.66666666667)</f>
        <v>45301.66667</v>
      </c>
      <c r="H8" s="1">
        <f>IFERROR(__xludf.DUMMYFUNCTION("""COMPUTED_VALUE"""),821.75)</f>
        <v>821.75</v>
      </c>
      <c r="J8" s="2">
        <f>IFERROR(__xludf.DUMMYFUNCTION("""COMPUTED_VALUE"""),45301.66666666667)</f>
        <v>45301.66667</v>
      </c>
      <c r="K8" s="1">
        <f>IFERROR(__xludf.DUMMYFUNCTION("""COMPUTED_VALUE"""),830.11)</f>
        <v>830.11</v>
      </c>
      <c r="M8" s="2">
        <f>IFERROR(__xludf.DUMMYFUNCTION("""COMPUTED_VALUE"""),45301.66666666667)</f>
        <v>45301.66667</v>
      </c>
      <c r="N8" s="1">
        <f>IFERROR(__xludf.DUMMYFUNCTION("""COMPUTED_VALUE"""),2.04491881E8)</f>
        <v>204491881</v>
      </c>
    </row>
    <row r="9">
      <c r="A9" s="2">
        <f>IFERROR(__xludf.DUMMYFUNCTION("""COMPUTED_VALUE"""),45302.66666666667)</f>
        <v>45302.66667</v>
      </c>
      <c r="B9" s="1">
        <f>IFERROR(__xludf.DUMMYFUNCTION("""COMPUTED_VALUE"""),819.47)</f>
        <v>819.47</v>
      </c>
      <c r="D9" s="2">
        <f>IFERROR(__xludf.DUMMYFUNCTION("""COMPUTED_VALUE"""),45302.66666666667)</f>
        <v>45302.66667</v>
      </c>
      <c r="E9" s="1">
        <f>IFERROR(__xludf.DUMMYFUNCTION("""COMPUTED_VALUE"""),820.11)</f>
        <v>820.11</v>
      </c>
      <c r="G9" s="2">
        <f>IFERROR(__xludf.DUMMYFUNCTION("""COMPUTED_VALUE"""),45302.66666666667)</f>
        <v>45302.66667</v>
      </c>
      <c r="H9" s="1">
        <f>IFERROR(__xludf.DUMMYFUNCTION("""COMPUTED_VALUE"""),802.43)</f>
        <v>802.43</v>
      </c>
      <c r="J9" s="2">
        <f>IFERROR(__xludf.DUMMYFUNCTION("""COMPUTED_VALUE"""),45302.66666666667)</f>
        <v>45302.66667</v>
      </c>
      <c r="K9" s="1">
        <f>IFERROR(__xludf.DUMMYFUNCTION("""COMPUTED_VALUE"""),808.49)</f>
        <v>808.49</v>
      </c>
      <c r="M9" s="2">
        <f>IFERROR(__xludf.DUMMYFUNCTION("""COMPUTED_VALUE"""),45302.66666666667)</f>
        <v>45302.66667</v>
      </c>
      <c r="N9" s="1">
        <f>IFERROR(__xludf.DUMMYFUNCTION("""COMPUTED_VALUE"""),2.54107134E8)</f>
        <v>254107134</v>
      </c>
    </row>
    <row r="10">
      <c r="A10" s="2">
        <f>IFERROR(__xludf.DUMMYFUNCTION("""COMPUTED_VALUE"""),45303.66666666667)</f>
        <v>45303.66667</v>
      </c>
      <c r="B10" s="1">
        <f>IFERROR(__xludf.DUMMYFUNCTION("""COMPUTED_VALUE"""),786.68)</f>
        <v>786.68</v>
      </c>
      <c r="D10" s="2">
        <f>IFERROR(__xludf.DUMMYFUNCTION("""COMPUTED_VALUE"""),45303.66666666667)</f>
        <v>45303.66667</v>
      </c>
      <c r="E10" s="1">
        <f>IFERROR(__xludf.DUMMYFUNCTION("""COMPUTED_VALUE"""),803.19)</f>
        <v>803.19</v>
      </c>
      <c r="G10" s="2">
        <f>IFERROR(__xludf.DUMMYFUNCTION("""COMPUTED_VALUE"""),45303.66666666667)</f>
        <v>45303.66667</v>
      </c>
      <c r="H10" s="1">
        <f>IFERROR(__xludf.DUMMYFUNCTION("""COMPUTED_VALUE"""),775.85)</f>
        <v>775.85</v>
      </c>
      <c r="J10" s="2">
        <f>IFERROR(__xludf.DUMMYFUNCTION("""COMPUTED_VALUE"""),45303.66666666667)</f>
        <v>45303.66667</v>
      </c>
      <c r="K10" s="1">
        <f>IFERROR(__xludf.DUMMYFUNCTION("""COMPUTED_VALUE"""),780.8)</f>
        <v>780.8</v>
      </c>
      <c r="M10" s="2">
        <f>IFERROR(__xludf.DUMMYFUNCTION("""COMPUTED_VALUE"""),45303.66666666667)</f>
        <v>45303.66667</v>
      </c>
      <c r="N10" s="1">
        <f>IFERROR(__xludf.DUMMYFUNCTION("""COMPUTED_VALUE"""),2.89430096E8)</f>
        <v>289430096</v>
      </c>
    </row>
    <row r="11">
      <c r="A11" s="2">
        <f>IFERROR(__xludf.DUMMYFUNCTION("""COMPUTED_VALUE"""),45307.66666666667)</f>
        <v>45307.66667</v>
      </c>
      <c r="B11" s="1">
        <f>IFERROR(__xludf.DUMMYFUNCTION("""COMPUTED_VALUE"""),768.43)</f>
        <v>768.43</v>
      </c>
      <c r="D11" s="2">
        <f>IFERROR(__xludf.DUMMYFUNCTION("""COMPUTED_VALUE"""),45307.66666666667)</f>
        <v>45307.66667</v>
      </c>
      <c r="E11" s="1">
        <f>IFERROR(__xludf.DUMMYFUNCTION("""COMPUTED_VALUE"""),794.12)</f>
        <v>794.12</v>
      </c>
      <c r="G11" s="2">
        <f>IFERROR(__xludf.DUMMYFUNCTION("""COMPUTED_VALUE"""),45307.66666666667)</f>
        <v>45307.66667</v>
      </c>
      <c r="H11" s="1">
        <f>IFERROR(__xludf.DUMMYFUNCTION("""COMPUTED_VALUE"""),758.57)</f>
        <v>758.57</v>
      </c>
      <c r="J11" s="2">
        <f>IFERROR(__xludf.DUMMYFUNCTION("""COMPUTED_VALUE"""),45307.66666666667)</f>
        <v>45307.66667</v>
      </c>
      <c r="K11" s="1">
        <f>IFERROR(__xludf.DUMMYFUNCTION("""COMPUTED_VALUE"""),783.78)</f>
        <v>783.78</v>
      </c>
      <c r="M11" s="2">
        <f>IFERROR(__xludf.DUMMYFUNCTION("""COMPUTED_VALUE"""),45307.66666666667)</f>
        <v>45307.66667</v>
      </c>
      <c r="N11" s="1">
        <f>IFERROR(__xludf.DUMMYFUNCTION("""COMPUTED_VALUE"""),2.54074001E8)</f>
        <v>254074001</v>
      </c>
    </row>
    <row r="12">
      <c r="A12" s="2">
        <f>IFERROR(__xludf.DUMMYFUNCTION("""COMPUTED_VALUE"""),45308.66666666667)</f>
        <v>45308.66667</v>
      </c>
      <c r="B12" s="1">
        <f>IFERROR(__xludf.DUMMYFUNCTION("""COMPUTED_VALUE"""),766.75)</f>
        <v>766.75</v>
      </c>
      <c r="D12" s="2">
        <f>IFERROR(__xludf.DUMMYFUNCTION("""COMPUTED_VALUE"""),45308.66666666667)</f>
        <v>45308.66667</v>
      </c>
      <c r="E12" s="1">
        <f>IFERROR(__xludf.DUMMYFUNCTION("""COMPUTED_VALUE"""),768.64)</f>
        <v>768.64</v>
      </c>
      <c r="G12" s="2">
        <f>IFERROR(__xludf.DUMMYFUNCTION("""COMPUTED_VALUE"""),45308.66666666667)</f>
        <v>45308.66667</v>
      </c>
      <c r="H12" s="1">
        <f>IFERROR(__xludf.DUMMYFUNCTION("""COMPUTED_VALUE"""),756.8)</f>
        <v>756.8</v>
      </c>
      <c r="J12" s="2">
        <f>IFERROR(__xludf.DUMMYFUNCTION("""COMPUTED_VALUE"""),45308.66666666667)</f>
        <v>45308.66667</v>
      </c>
      <c r="K12" s="1">
        <f>IFERROR(__xludf.DUMMYFUNCTION("""COMPUTED_VALUE"""),768.41)</f>
        <v>768.41</v>
      </c>
      <c r="M12" s="2">
        <f>IFERROR(__xludf.DUMMYFUNCTION("""COMPUTED_VALUE"""),45308.66666666667)</f>
        <v>45308.66667</v>
      </c>
      <c r="N12" s="1">
        <f>IFERROR(__xludf.DUMMYFUNCTION("""COMPUTED_VALUE"""),2.61504849E8)</f>
        <v>261504849</v>
      </c>
    </row>
    <row r="13">
      <c r="A13" s="2">
        <f>IFERROR(__xludf.DUMMYFUNCTION("""COMPUTED_VALUE"""),45309.66666666667)</f>
        <v>45309.66667</v>
      </c>
      <c r="B13" s="1">
        <f>IFERROR(__xludf.DUMMYFUNCTION("""COMPUTED_VALUE"""),773.26)</f>
        <v>773.26</v>
      </c>
      <c r="D13" s="2">
        <f>IFERROR(__xludf.DUMMYFUNCTION("""COMPUTED_VALUE"""),45309.66666666667)</f>
        <v>45309.66667</v>
      </c>
      <c r="E13" s="1">
        <f>IFERROR(__xludf.DUMMYFUNCTION("""COMPUTED_VALUE"""),774.37)</f>
        <v>774.37</v>
      </c>
      <c r="G13" s="2">
        <f>IFERROR(__xludf.DUMMYFUNCTION("""COMPUTED_VALUE"""),45309.66666666667)</f>
        <v>45309.66667</v>
      </c>
      <c r="H13" s="1">
        <f>IFERROR(__xludf.DUMMYFUNCTION("""COMPUTED_VALUE"""),744.77)</f>
        <v>744.77</v>
      </c>
      <c r="J13" s="2">
        <f>IFERROR(__xludf.DUMMYFUNCTION("""COMPUTED_VALUE"""),45309.66666666667)</f>
        <v>45309.66667</v>
      </c>
      <c r="K13" s="1">
        <f>IFERROR(__xludf.DUMMYFUNCTION("""COMPUTED_VALUE"""),754.84)</f>
        <v>754.84</v>
      </c>
      <c r="M13" s="2">
        <f>IFERROR(__xludf.DUMMYFUNCTION("""COMPUTED_VALUE"""),45309.66666666667)</f>
        <v>45309.66667</v>
      </c>
      <c r="N13" s="1">
        <f>IFERROR(__xludf.DUMMYFUNCTION("""COMPUTED_VALUE"""),3.16549269E8)</f>
        <v>316549269</v>
      </c>
    </row>
    <row r="14">
      <c r="A14" s="2">
        <f>IFERROR(__xludf.DUMMYFUNCTION("""COMPUTED_VALUE"""),45310.66666666667)</f>
        <v>45310.66667</v>
      </c>
      <c r="B14" s="1">
        <f>IFERROR(__xludf.DUMMYFUNCTION("""COMPUTED_VALUE"""),748.35)</f>
        <v>748.35</v>
      </c>
      <c r="D14" s="2">
        <f>IFERROR(__xludf.DUMMYFUNCTION("""COMPUTED_VALUE"""),45310.66666666667)</f>
        <v>45310.66667</v>
      </c>
      <c r="E14" s="1">
        <f>IFERROR(__xludf.DUMMYFUNCTION("""COMPUTED_VALUE"""),760.29)</f>
        <v>760.29</v>
      </c>
      <c r="G14" s="2">
        <f>IFERROR(__xludf.DUMMYFUNCTION("""COMPUTED_VALUE"""),45310.66666666667)</f>
        <v>45310.66667</v>
      </c>
      <c r="H14" s="1">
        <f>IFERROR(__xludf.DUMMYFUNCTION("""COMPUTED_VALUE"""),742.51)</f>
        <v>742.51</v>
      </c>
      <c r="J14" s="2">
        <f>IFERROR(__xludf.DUMMYFUNCTION("""COMPUTED_VALUE"""),45310.66666666667)</f>
        <v>45310.66667</v>
      </c>
      <c r="K14" s="1">
        <f>IFERROR(__xludf.DUMMYFUNCTION("""COMPUTED_VALUE"""),757.98)</f>
        <v>757.98</v>
      </c>
      <c r="M14" s="2">
        <f>IFERROR(__xludf.DUMMYFUNCTION("""COMPUTED_VALUE"""),45310.66666666667)</f>
        <v>45310.66667</v>
      </c>
      <c r="N14" s="1">
        <f>IFERROR(__xludf.DUMMYFUNCTION("""COMPUTED_VALUE"""),2.72659424E8)</f>
        <v>272659424</v>
      </c>
    </row>
    <row r="15">
      <c r="A15" s="2">
        <f>IFERROR(__xludf.DUMMYFUNCTION("""COMPUTED_VALUE"""),45313.66666666667)</f>
        <v>45313.66667</v>
      </c>
      <c r="B15" s="1">
        <f>IFERROR(__xludf.DUMMYFUNCTION("""COMPUTED_VALUE"""),758.08)</f>
        <v>758.08</v>
      </c>
      <c r="D15" s="2">
        <f>IFERROR(__xludf.DUMMYFUNCTION("""COMPUTED_VALUE"""),45313.66666666667)</f>
        <v>45313.66667</v>
      </c>
      <c r="E15" s="1">
        <f>IFERROR(__xludf.DUMMYFUNCTION("""COMPUTED_VALUE"""),777.22)</f>
        <v>777.22</v>
      </c>
      <c r="G15" s="2">
        <f>IFERROR(__xludf.DUMMYFUNCTION("""COMPUTED_VALUE"""),45313.66666666667)</f>
        <v>45313.66667</v>
      </c>
      <c r="H15" s="1">
        <f>IFERROR(__xludf.DUMMYFUNCTION("""COMPUTED_VALUE"""),740.21)</f>
        <v>740.21</v>
      </c>
      <c r="J15" s="2">
        <f>IFERROR(__xludf.DUMMYFUNCTION("""COMPUTED_VALUE"""),45313.66666666667)</f>
        <v>45313.66667</v>
      </c>
      <c r="K15" s="1">
        <f>IFERROR(__xludf.DUMMYFUNCTION("""COMPUTED_VALUE"""),748.17)</f>
        <v>748.17</v>
      </c>
      <c r="M15" s="2">
        <f>IFERROR(__xludf.DUMMYFUNCTION("""COMPUTED_VALUE"""),45313.66666666667)</f>
        <v>45313.66667</v>
      </c>
      <c r="N15" s="1">
        <f>IFERROR(__xludf.DUMMYFUNCTION("""COMPUTED_VALUE"""),2.63834998E8)</f>
        <v>263834998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IFERROR(__xludf.DUMMYFUNCTION("""COMPUTED_VALUE"""),756.8)</f>
        <v>756.8</v>
      </c>
      <c r="D16" s="2">
        <f>IFERROR(__xludf.DUMMYFUNCTION("""COMPUTED_VALUE"""),45314.66666666667)</f>
        <v>45314.66667</v>
      </c>
      <c r="E16" s="1">
        <f>IFERROR(__xludf.DUMMYFUNCTION("""COMPUTED_VALUE"""),770.47)</f>
        <v>770.47</v>
      </c>
      <c r="G16" s="2">
        <f>IFERROR(__xludf.DUMMYFUNCTION("""COMPUTED_VALUE"""),45314.66666666667)</f>
        <v>45314.66667</v>
      </c>
      <c r="H16" s="1">
        <f>IFERROR(__xludf.DUMMYFUNCTION("""COMPUTED_VALUE"""),745.38)</f>
        <v>745.38</v>
      </c>
      <c r="J16" s="2">
        <f>IFERROR(__xludf.DUMMYFUNCTION("""COMPUTED_VALUE"""),45314.66666666667)</f>
        <v>45314.66667</v>
      </c>
      <c r="K16" s="1">
        <f>IFERROR(__xludf.DUMMYFUNCTION("""COMPUTED_VALUE"""),749.92)</f>
        <v>749.92</v>
      </c>
      <c r="M16" s="2">
        <f>IFERROR(__xludf.DUMMYFUNCTION("""COMPUTED_VALUE"""),45314.66666666667)</f>
        <v>45314.66667</v>
      </c>
      <c r="N16" s="1">
        <f>IFERROR(__xludf.DUMMYFUNCTION("""COMPUTED_VALUE"""),2.57089706E8)</f>
        <v>257089706</v>
      </c>
    </row>
    <row r="17">
      <c r="A17" s="2">
        <f>IFERROR(__xludf.DUMMYFUNCTION("""COMPUTED_VALUE"""),45315.66666666667)</f>
        <v>45315.66667</v>
      </c>
      <c r="B17" s="1">
        <f>IFERROR(__xludf.DUMMYFUNCTION("""COMPUTED_VALUE"""),758.61)</f>
        <v>758.61</v>
      </c>
      <c r="D17" s="2">
        <f>IFERROR(__xludf.DUMMYFUNCTION("""COMPUTED_VALUE"""),45315.66666666667)</f>
        <v>45315.66667</v>
      </c>
      <c r="E17" s="1">
        <f>IFERROR(__xludf.DUMMYFUNCTION("""COMPUTED_VALUE"""),761.16)</f>
        <v>761.16</v>
      </c>
      <c r="G17" s="2">
        <f>IFERROR(__xludf.DUMMYFUNCTION("""COMPUTED_VALUE"""),45315.66666666667)</f>
        <v>45315.66667</v>
      </c>
      <c r="H17" s="1">
        <f>IFERROR(__xludf.DUMMYFUNCTION("""COMPUTED_VALUE"""),739.46)</f>
        <v>739.46</v>
      </c>
      <c r="J17" s="2">
        <f>IFERROR(__xludf.DUMMYFUNCTION("""COMPUTED_VALUE"""),45315.66666666667)</f>
        <v>45315.66667</v>
      </c>
      <c r="K17" s="1">
        <f>IFERROR(__xludf.DUMMYFUNCTION("""COMPUTED_VALUE"""),742.89)</f>
        <v>742.89</v>
      </c>
      <c r="M17" s="2">
        <f>IFERROR(__xludf.DUMMYFUNCTION("""COMPUTED_VALUE"""),45315.66666666667)</f>
        <v>45315.66667</v>
      </c>
      <c r="N17" s="1">
        <f>IFERROR(__xludf.DUMMYFUNCTION("""COMPUTED_VALUE"""),2.69824334E8)</f>
        <v>269824334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IFERROR(__xludf.DUMMYFUNCTION("""COMPUTED_VALUE"""),688.43)</f>
        <v>688.43</v>
      </c>
      <c r="D18" s="2">
        <f>IFERROR(__xludf.DUMMYFUNCTION("""COMPUTED_VALUE"""),45316.66666666667)</f>
        <v>45316.66667</v>
      </c>
      <c r="E18" s="1">
        <f>IFERROR(__xludf.DUMMYFUNCTION("""COMPUTED_VALUE"""),697.2)</f>
        <v>697.2</v>
      </c>
      <c r="G18" s="2">
        <f>IFERROR(__xludf.DUMMYFUNCTION("""COMPUTED_VALUE"""),45316.66666666667)</f>
        <v>45316.66667</v>
      </c>
      <c r="H18" s="1">
        <f>IFERROR(__xludf.DUMMYFUNCTION("""COMPUTED_VALUE"""),660.52)</f>
        <v>660.52</v>
      </c>
      <c r="J18" s="2">
        <f>IFERROR(__xludf.DUMMYFUNCTION("""COMPUTED_VALUE"""),45316.66666666667)</f>
        <v>45316.66667</v>
      </c>
      <c r="K18" s="1">
        <f>IFERROR(__xludf.DUMMYFUNCTION("""COMPUTED_VALUE"""),669.42)</f>
        <v>669.42</v>
      </c>
      <c r="M18" s="2">
        <f>IFERROR(__xludf.DUMMYFUNCTION("""COMPUTED_VALUE"""),45316.66666666667)</f>
        <v>45316.66667</v>
      </c>
      <c r="N18" s="1">
        <f>IFERROR(__xludf.DUMMYFUNCTION("""COMPUTED_VALUE"""),3.54767617E8)</f>
        <v>354767617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IFERROR(__xludf.DUMMYFUNCTION("""COMPUTED_VALUE"""),679.06)</f>
        <v>679.06</v>
      </c>
      <c r="D19" s="2">
        <f>IFERROR(__xludf.DUMMYFUNCTION("""COMPUTED_VALUE"""),45317.66666666667)</f>
        <v>45317.66667</v>
      </c>
      <c r="E19" s="1">
        <f>IFERROR(__xludf.DUMMYFUNCTION("""COMPUTED_VALUE"""),681.89)</f>
        <v>681.89</v>
      </c>
      <c r="G19" s="2">
        <f>IFERROR(__xludf.DUMMYFUNCTION("""COMPUTED_VALUE"""),45317.66666666667)</f>
        <v>45317.66667</v>
      </c>
      <c r="H19" s="1">
        <f>IFERROR(__xludf.DUMMYFUNCTION("""COMPUTED_VALUE"""),668.36)</f>
        <v>668.36</v>
      </c>
      <c r="J19" s="2">
        <f>IFERROR(__xludf.DUMMYFUNCTION("""COMPUTED_VALUE"""),45317.66666666667)</f>
        <v>45317.66667</v>
      </c>
      <c r="K19" s="1">
        <f>IFERROR(__xludf.DUMMYFUNCTION("""COMPUTED_VALUE"""),671.69)</f>
        <v>671.69</v>
      </c>
      <c r="M19" s="2">
        <f>IFERROR(__xludf.DUMMYFUNCTION("""COMPUTED_VALUE"""),45317.66666666667)</f>
        <v>45317.66667</v>
      </c>
      <c r="N19" s="1">
        <f>IFERROR(__xludf.DUMMYFUNCTION("""COMPUTED_VALUE"""),2.0523668E8)</f>
        <v>205236680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IFERROR(__xludf.DUMMYFUNCTION("""COMPUTED_VALUE"""),678.69)</f>
        <v>678.69</v>
      </c>
      <c r="D20" s="2">
        <f>IFERROR(__xludf.DUMMYFUNCTION("""COMPUTED_VALUE"""),45320.66666666667)</f>
        <v>45320.66667</v>
      </c>
      <c r="E20" s="1">
        <f>IFERROR(__xludf.DUMMYFUNCTION("""COMPUTED_VALUE"""),698.75)</f>
        <v>698.75</v>
      </c>
      <c r="G20" s="2">
        <f>IFERROR(__xludf.DUMMYFUNCTION("""COMPUTED_VALUE"""),45320.66666666667)</f>
        <v>45320.66667</v>
      </c>
      <c r="H20" s="1">
        <f>IFERROR(__xludf.DUMMYFUNCTION("""COMPUTED_VALUE"""),673.48)</f>
        <v>673.48</v>
      </c>
      <c r="J20" s="2">
        <f>IFERROR(__xludf.DUMMYFUNCTION("""COMPUTED_VALUE"""),45320.66666666667)</f>
        <v>45320.66667</v>
      </c>
      <c r="K20" s="1">
        <f>IFERROR(__xludf.DUMMYFUNCTION("""COMPUTED_VALUE"""),697.11)</f>
        <v>697.11</v>
      </c>
      <c r="M20" s="2">
        <f>IFERROR(__xludf.DUMMYFUNCTION("""COMPUTED_VALUE"""),45320.66666666667)</f>
        <v>45320.66667</v>
      </c>
      <c r="N20" s="1">
        <f>IFERROR(__xludf.DUMMYFUNCTION("""COMPUTED_VALUE"""),3.69308423E8)</f>
        <v>369308423</v>
      </c>
    </row>
    <row r="21">
      <c r="A21" s="2">
        <f>IFERROR(__xludf.DUMMYFUNCTION("""COMPUTED_VALUE"""),45321.66666666667)</f>
        <v>45321.66667</v>
      </c>
      <c r="B21" s="1">
        <f>IFERROR(__xludf.DUMMYFUNCTION("""COMPUTED_VALUE"""),715.22)</f>
        <v>715.22</v>
      </c>
      <c r="D21" s="2">
        <f>IFERROR(__xludf.DUMMYFUNCTION("""COMPUTED_VALUE"""),45321.66666666667)</f>
        <v>45321.66667</v>
      </c>
      <c r="E21" s="1">
        <f>IFERROR(__xludf.DUMMYFUNCTION("""COMPUTED_VALUE"""),717.24)</f>
        <v>717.24</v>
      </c>
      <c r="G21" s="2">
        <f>IFERROR(__xludf.DUMMYFUNCTION("""COMPUTED_VALUE"""),45321.66666666667)</f>
        <v>45321.66667</v>
      </c>
      <c r="H21" s="1">
        <f>IFERROR(__xludf.DUMMYFUNCTION("""COMPUTED_VALUE"""),701.07)</f>
        <v>701.07</v>
      </c>
      <c r="J21" s="2">
        <f>IFERROR(__xludf.DUMMYFUNCTION("""COMPUTED_VALUE"""),45321.66666666667)</f>
        <v>45321.66667</v>
      </c>
      <c r="K21" s="1">
        <f>IFERROR(__xludf.DUMMYFUNCTION("""COMPUTED_VALUE"""),703.6)</f>
        <v>703.6</v>
      </c>
      <c r="M21" s="2">
        <f>IFERROR(__xludf.DUMMYFUNCTION("""COMPUTED_VALUE"""),45321.66666666667)</f>
        <v>45321.66667</v>
      </c>
      <c r="N21" s="1">
        <f>IFERROR(__xludf.DUMMYFUNCTION("""COMPUTED_VALUE"""),3.64167616E8)</f>
        <v>364167616</v>
      </c>
    </row>
    <row r="22">
      <c r="A22" s="2">
        <f>IFERROR(__xludf.DUMMYFUNCTION("""COMPUTED_VALUE"""),45322.66666666667)</f>
        <v>45322.66667</v>
      </c>
      <c r="B22" s="1">
        <f>IFERROR(__xludf.DUMMYFUNCTION("""COMPUTED_VALUE"""),689.34)</f>
        <v>689.34</v>
      </c>
      <c r="D22" s="2">
        <f>IFERROR(__xludf.DUMMYFUNCTION("""COMPUTED_VALUE"""),45322.66666666667)</f>
        <v>45322.66667</v>
      </c>
      <c r="E22" s="1">
        <f>IFERROR(__xludf.DUMMYFUNCTION("""COMPUTED_VALUE"""),713.85)</f>
        <v>713.85</v>
      </c>
      <c r="G22" s="2">
        <f>IFERROR(__xludf.DUMMYFUNCTION("""COMPUTED_VALUE"""),45322.66666666667)</f>
        <v>45322.66667</v>
      </c>
      <c r="H22" s="1">
        <f>IFERROR(__xludf.DUMMYFUNCTION("""COMPUTED_VALUE"""),686.47)</f>
        <v>686.47</v>
      </c>
      <c r="J22" s="2">
        <f>IFERROR(__xludf.DUMMYFUNCTION("""COMPUTED_VALUE"""),45322.66666666667)</f>
        <v>45322.66667</v>
      </c>
      <c r="K22" s="1">
        <f>IFERROR(__xludf.DUMMYFUNCTION("""COMPUTED_VALUE"""),691.0)</f>
        <v>691</v>
      </c>
      <c r="M22" s="2">
        <f>IFERROR(__xludf.DUMMYFUNCTION("""COMPUTED_VALUE"""),45322.66666666667)</f>
        <v>45322.66667</v>
      </c>
      <c r="N22" s="1">
        <f>IFERROR(__xludf.DUMMYFUNCTION("""COMPUTED_VALUE"""),3.08714869E8)</f>
        <v>308714869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IFERROR(__xludf.DUMMYFUNCTION("""COMPUTED_VALUE"""),695.51)</f>
        <v>695.51</v>
      </c>
      <c r="D23" s="2">
        <f>IFERROR(__xludf.DUMMYFUNCTION("""COMPUTED_VALUE"""),45323.66666666667)</f>
        <v>45323.66667</v>
      </c>
      <c r="E23" s="1">
        <f>IFERROR(__xludf.DUMMYFUNCTION("""COMPUTED_VALUE"""),700.36)</f>
        <v>700.36</v>
      </c>
      <c r="G23" s="2">
        <f>IFERROR(__xludf.DUMMYFUNCTION("""COMPUTED_VALUE"""),45323.66666666667)</f>
        <v>45323.66667</v>
      </c>
      <c r="H23" s="1">
        <f>IFERROR(__xludf.DUMMYFUNCTION("""COMPUTED_VALUE"""),681.17)</f>
        <v>681.17</v>
      </c>
      <c r="J23" s="2">
        <f>IFERROR(__xludf.DUMMYFUNCTION("""COMPUTED_VALUE"""),45323.66666666667)</f>
        <v>45323.66667</v>
      </c>
      <c r="K23" s="1">
        <f>IFERROR(__xludf.DUMMYFUNCTION("""COMPUTED_VALUE"""),697.92)</f>
        <v>697.92</v>
      </c>
      <c r="M23" s="2">
        <f>IFERROR(__xludf.DUMMYFUNCTION("""COMPUTED_VALUE"""),45323.66666666667)</f>
        <v>45323.66667</v>
      </c>
      <c r="N23" s="1">
        <f>IFERROR(__xludf.DUMMYFUNCTION("""COMPUTED_VALUE"""),2.64563261E8)</f>
        <v>264563261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IFERROR(__xludf.DUMMYFUNCTION("""COMPUTED_VALUE"""),683.21)</f>
        <v>683.21</v>
      </c>
      <c r="D24" s="2">
        <f>IFERROR(__xludf.DUMMYFUNCTION("""COMPUTED_VALUE"""),45324.66666666667)</f>
        <v>45324.66667</v>
      </c>
      <c r="E24" s="1">
        <f>IFERROR(__xludf.DUMMYFUNCTION("""COMPUTED_VALUE"""),698.07)</f>
        <v>698.07</v>
      </c>
      <c r="G24" s="2">
        <f>IFERROR(__xludf.DUMMYFUNCTION("""COMPUTED_VALUE"""),45324.66666666667)</f>
        <v>45324.66667</v>
      </c>
      <c r="H24" s="1">
        <f>IFERROR(__xludf.DUMMYFUNCTION("""COMPUTED_VALUE"""),676.68)</f>
        <v>676.68</v>
      </c>
      <c r="J24" s="2">
        <f>IFERROR(__xludf.DUMMYFUNCTION("""COMPUTED_VALUE"""),45324.66666666667)</f>
        <v>45324.66667</v>
      </c>
      <c r="K24" s="1">
        <f>IFERROR(__xludf.DUMMYFUNCTION("""COMPUTED_VALUE"""),695.34)</f>
        <v>695.34</v>
      </c>
      <c r="M24" s="2">
        <f>IFERROR(__xludf.DUMMYFUNCTION("""COMPUTED_VALUE"""),45324.66666666667)</f>
        <v>45324.66667</v>
      </c>
      <c r="N24" s="1">
        <f>IFERROR(__xludf.DUMMYFUNCTION("""COMPUTED_VALUE"""),2.71452298E8)</f>
        <v>271452298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IFERROR(__xludf.DUMMYFUNCTION("""COMPUTED_VALUE"""),682.53)</f>
        <v>682.53</v>
      </c>
      <c r="D25" s="2">
        <f>IFERROR(__xludf.DUMMYFUNCTION("""COMPUTED_VALUE"""),45327.66666666667)</f>
        <v>45327.66667</v>
      </c>
      <c r="E25" s="1">
        <f>IFERROR(__xludf.DUMMYFUNCTION("""COMPUTED_VALUE"""),683.52)</f>
        <v>683.52</v>
      </c>
      <c r="G25" s="2">
        <f>IFERROR(__xludf.DUMMYFUNCTION("""COMPUTED_VALUE"""),45327.66666666667)</f>
        <v>45327.66667</v>
      </c>
      <c r="H25" s="1">
        <f>IFERROR(__xludf.DUMMYFUNCTION("""COMPUTED_VALUE"""),653.43)</f>
        <v>653.43</v>
      </c>
      <c r="J25" s="2">
        <f>IFERROR(__xludf.DUMMYFUNCTION("""COMPUTED_VALUE"""),45327.66666666667)</f>
        <v>45327.66667</v>
      </c>
      <c r="K25" s="1">
        <f>IFERROR(__xludf.DUMMYFUNCTION("""COMPUTED_VALUE"""),670.22)</f>
        <v>670.22</v>
      </c>
      <c r="M25" s="2">
        <f>IFERROR(__xludf.DUMMYFUNCTION("""COMPUTED_VALUE"""),45327.66666666667)</f>
        <v>45327.66667</v>
      </c>
      <c r="N25" s="1">
        <f>IFERROR(__xludf.DUMMYFUNCTION("""COMPUTED_VALUE"""),2.94830353E8)</f>
        <v>294830353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IFERROR(__xludf.DUMMYFUNCTION("""COMPUTED_VALUE"""),658.76)</f>
        <v>658.76</v>
      </c>
      <c r="D26" s="2">
        <f>IFERROR(__xludf.DUMMYFUNCTION("""COMPUTED_VALUE"""),45328.66666666667)</f>
        <v>45328.66667</v>
      </c>
      <c r="E26" s="1">
        <f>IFERROR(__xludf.DUMMYFUNCTION("""COMPUTED_VALUE"""),688.49)</f>
        <v>688.49</v>
      </c>
      <c r="G26" s="2">
        <f>IFERROR(__xludf.DUMMYFUNCTION("""COMPUTED_VALUE"""),45328.66666666667)</f>
        <v>45328.66667</v>
      </c>
      <c r="H26" s="1">
        <f>IFERROR(__xludf.DUMMYFUNCTION("""COMPUTED_VALUE"""),658.76)</f>
        <v>658.76</v>
      </c>
      <c r="J26" s="2">
        <f>IFERROR(__xludf.DUMMYFUNCTION("""COMPUTED_VALUE"""),45328.66666666667)</f>
        <v>45328.66667</v>
      </c>
      <c r="K26" s="1">
        <f>IFERROR(__xludf.DUMMYFUNCTION("""COMPUTED_VALUE"""),685.42)</f>
        <v>685.42</v>
      </c>
      <c r="M26" s="2">
        <f>IFERROR(__xludf.DUMMYFUNCTION("""COMPUTED_VALUE"""),45328.66666666667)</f>
        <v>45328.66667</v>
      </c>
      <c r="N26" s="1">
        <f>IFERROR(__xludf.DUMMYFUNCTION("""COMPUTED_VALUE"""),3.02500122E8)</f>
        <v>302500122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IFERROR(__xludf.DUMMYFUNCTION("""COMPUTED_VALUE"""),695.32)</f>
        <v>695.32</v>
      </c>
      <c r="D27" s="2">
        <f>IFERROR(__xludf.DUMMYFUNCTION("""COMPUTED_VALUE"""),45329.66666666667)</f>
        <v>45329.66667</v>
      </c>
      <c r="E27" s="1">
        <f>IFERROR(__xludf.DUMMYFUNCTION("""COMPUTED_VALUE"""),703.01)</f>
        <v>703.01</v>
      </c>
      <c r="G27" s="2">
        <f>IFERROR(__xludf.DUMMYFUNCTION("""COMPUTED_VALUE"""),45329.66666666667)</f>
        <v>45329.66667</v>
      </c>
      <c r="H27" s="1">
        <f>IFERROR(__xludf.DUMMYFUNCTION("""COMPUTED_VALUE"""),679.23)</f>
        <v>679.23</v>
      </c>
      <c r="J27" s="2">
        <f>IFERROR(__xludf.DUMMYFUNCTION("""COMPUTED_VALUE"""),45329.66666666667)</f>
        <v>45329.66667</v>
      </c>
      <c r="K27" s="1">
        <f>IFERROR(__xludf.DUMMYFUNCTION("""COMPUTED_VALUE"""),696.63)</f>
        <v>696.63</v>
      </c>
      <c r="M27" s="2">
        <f>IFERROR(__xludf.DUMMYFUNCTION("""COMPUTED_VALUE"""),45329.66666666667)</f>
        <v>45329.66667</v>
      </c>
      <c r="N27" s="1">
        <f>IFERROR(__xludf.DUMMYFUNCTION("""COMPUTED_VALUE"""),3.16505239E8)</f>
        <v>316505239</v>
      </c>
    </row>
    <row r="28">
      <c r="A28" s="2">
        <f>IFERROR(__xludf.DUMMYFUNCTION("""COMPUTED_VALUE"""),45330.66666666667)</f>
        <v>45330.66667</v>
      </c>
      <c r="B28" s="1">
        <f>IFERROR(__xludf.DUMMYFUNCTION("""COMPUTED_VALUE"""),700.82)</f>
        <v>700.82</v>
      </c>
      <c r="D28" s="2">
        <f>IFERROR(__xludf.DUMMYFUNCTION("""COMPUTED_VALUE"""),45330.66666666667)</f>
        <v>45330.66667</v>
      </c>
      <c r="E28" s="1">
        <f>IFERROR(__xludf.DUMMYFUNCTION("""COMPUTED_VALUE"""),708.22)</f>
        <v>708.22</v>
      </c>
      <c r="G28" s="2">
        <f>IFERROR(__xludf.DUMMYFUNCTION("""COMPUTED_VALUE"""),45330.66666666667)</f>
        <v>45330.66667</v>
      </c>
      <c r="H28" s="1">
        <f>IFERROR(__xludf.DUMMYFUNCTION("""COMPUTED_VALUE"""),690.13)</f>
        <v>690.13</v>
      </c>
      <c r="J28" s="2">
        <f>IFERROR(__xludf.DUMMYFUNCTION("""COMPUTED_VALUE"""),45330.66666666667)</f>
        <v>45330.66667</v>
      </c>
      <c r="K28" s="1">
        <f>IFERROR(__xludf.DUMMYFUNCTION("""COMPUTED_VALUE"""),703.51)</f>
        <v>703.51</v>
      </c>
      <c r="M28" s="2">
        <f>IFERROR(__xludf.DUMMYFUNCTION("""COMPUTED_VALUE"""),45330.66666666667)</f>
        <v>45330.66667</v>
      </c>
      <c r="N28" s="1">
        <f>IFERROR(__xludf.DUMMYFUNCTION("""COMPUTED_VALUE"""),2.51081176E8)</f>
        <v>251081176</v>
      </c>
    </row>
    <row r="29">
      <c r="A29" s="2">
        <f>IFERROR(__xludf.DUMMYFUNCTION("""COMPUTED_VALUE"""),45331.66666666667)</f>
        <v>45331.66667</v>
      </c>
      <c r="B29" s="1">
        <f>IFERROR(__xludf.DUMMYFUNCTION("""COMPUTED_VALUE"""),705.4)</f>
        <v>705.4</v>
      </c>
      <c r="D29" s="2">
        <f>IFERROR(__xludf.DUMMYFUNCTION("""COMPUTED_VALUE"""),45331.66666666667)</f>
        <v>45331.66667</v>
      </c>
      <c r="E29" s="1">
        <f>IFERROR(__xludf.DUMMYFUNCTION("""COMPUTED_VALUE"""),717.75)</f>
        <v>717.75</v>
      </c>
      <c r="G29" s="2">
        <f>IFERROR(__xludf.DUMMYFUNCTION("""COMPUTED_VALUE"""),45331.66666666667)</f>
        <v>45331.66667</v>
      </c>
      <c r="H29" s="1">
        <f>IFERROR(__xludf.DUMMYFUNCTION("""COMPUTED_VALUE"""),703.36)</f>
        <v>703.36</v>
      </c>
      <c r="J29" s="2">
        <f>IFERROR(__xludf.DUMMYFUNCTION("""COMPUTED_VALUE"""),45331.66666666667)</f>
        <v>45331.66667</v>
      </c>
      <c r="K29" s="1">
        <f>IFERROR(__xludf.DUMMYFUNCTION("""COMPUTED_VALUE"""),715.5)</f>
        <v>715.5</v>
      </c>
      <c r="M29" s="2">
        <f>IFERROR(__xludf.DUMMYFUNCTION("""COMPUTED_VALUE"""),45331.66666666667)</f>
        <v>45331.66667</v>
      </c>
      <c r="N29" s="1">
        <f>IFERROR(__xludf.DUMMYFUNCTION("""COMPUTED_VALUE"""),2.12956116E8)</f>
        <v>212956116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IFERROR(__xludf.DUMMYFUNCTION("""COMPUTED_VALUE"""),710.86)</f>
        <v>710.86</v>
      </c>
      <c r="D30" s="2">
        <f>IFERROR(__xludf.DUMMYFUNCTION("""COMPUTED_VALUE"""),45334.66666666667)</f>
        <v>45334.66667</v>
      </c>
      <c r="E30" s="1">
        <f>IFERROR(__xludf.DUMMYFUNCTION("""COMPUTED_VALUE"""),721.29)</f>
        <v>721.29</v>
      </c>
      <c r="G30" s="2">
        <f>IFERROR(__xludf.DUMMYFUNCTION("""COMPUTED_VALUE"""),45334.66666666667)</f>
        <v>45334.66667</v>
      </c>
      <c r="H30" s="1">
        <f>IFERROR(__xludf.DUMMYFUNCTION("""COMPUTED_VALUE"""),699.32)</f>
        <v>699.32</v>
      </c>
      <c r="J30" s="2">
        <f>IFERROR(__xludf.DUMMYFUNCTION("""COMPUTED_VALUE"""),45334.66666666667)</f>
        <v>45334.66667</v>
      </c>
      <c r="K30" s="1">
        <f>IFERROR(__xludf.DUMMYFUNCTION("""COMPUTED_VALUE"""),701.65)</f>
        <v>701.65</v>
      </c>
      <c r="M30" s="2">
        <f>IFERROR(__xludf.DUMMYFUNCTION("""COMPUTED_VALUE"""),45334.66666666667)</f>
        <v>45334.66667</v>
      </c>
      <c r="N30" s="1">
        <f>IFERROR(__xludf.DUMMYFUNCTION("""COMPUTED_VALUE"""),2.35712374E8)</f>
        <v>235712374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IFERROR(__xludf.DUMMYFUNCTION("""COMPUTED_VALUE"""),686.46)</f>
        <v>686.46</v>
      </c>
      <c r="D31" s="2">
        <f>IFERROR(__xludf.DUMMYFUNCTION("""COMPUTED_VALUE"""),45335.66666666667)</f>
        <v>45335.66667</v>
      </c>
      <c r="E31" s="1">
        <f>IFERROR(__xludf.DUMMYFUNCTION("""COMPUTED_VALUE"""),695.01)</f>
        <v>695.01</v>
      </c>
      <c r="G31" s="2">
        <f>IFERROR(__xludf.DUMMYFUNCTION("""COMPUTED_VALUE"""),45335.66666666667)</f>
        <v>45335.66667</v>
      </c>
      <c r="H31" s="1">
        <f>IFERROR(__xludf.DUMMYFUNCTION("""COMPUTED_VALUE"""),678.24)</f>
        <v>678.24</v>
      </c>
      <c r="J31" s="2">
        <f>IFERROR(__xludf.DUMMYFUNCTION("""COMPUTED_VALUE"""),45335.66666666667)</f>
        <v>45335.66667</v>
      </c>
      <c r="K31" s="1">
        <f>IFERROR(__xludf.DUMMYFUNCTION("""COMPUTED_VALUE"""),685.36)</f>
        <v>685.36</v>
      </c>
      <c r="M31" s="2">
        <f>IFERROR(__xludf.DUMMYFUNCTION("""COMPUTED_VALUE"""),45335.66666666667)</f>
        <v>45335.66667</v>
      </c>
      <c r="N31" s="1">
        <f>IFERROR(__xludf.DUMMYFUNCTION("""COMPUTED_VALUE"""),2.40005203E8)</f>
        <v>240005203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IFERROR(__xludf.DUMMYFUNCTION("""COMPUTED_VALUE"""),688.8)</f>
        <v>688.8</v>
      </c>
      <c r="D32" s="2">
        <f>IFERROR(__xludf.DUMMYFUNCTION("""COMPUTED_VALUE"""),45336.66666666667)</f>
        <v>45336.66667</v>
      </c>
      <c r="E32" s="1">
        <f>IFERROR(__xludf.DUMMYFUNCTION("""COMPUTED_VALUE"""),699.87)</f>
        <v>699.87</v>
      </c>
      <c r="G32" s="2">
        <f>IFERROR(__xludf.DUMMYFUNCTION("""COMPUTED_VALUE"""),45336.66666666667)</f>
        <v>45336.66667</v>
      </c>
      <c r="H32" s="1">
        <f>IFERROR(__xludf.DUMMYFUNCTION("""COMPUTED_VALUE"""),683.9)</f>
        <v>683.9</v>
      </c>
      <c r="J32" s="2">
        <f>IFERROR(__xludf.DUMMYFUNCTION("""COMPUTED_VALUE"""),45336.66666666667)</f>
        <v>45336.66667</v>
      </c>
      <c r="K32" s="1">
        <f>IFERROR(__xludf.DUMMYFUNCTION("""COMPUTED_VALUE"""),699.35)</f>
        <v>699.35</v>
      </c>
      <c r="M32" s="2">
        <f>IFERROR(__xludf.DUMMYFUNCTION("""COMPUTED_VALUE"""),45336.66666666667)</f>
        <v>45336.66667</v>
      </c>
      <c r="N32" s="1">
        <f>IFERROR(__xludf.DUMMYFUNCTION("""COMPUTED_VALUE"""),1.89101802E8)</f>
        <v>189101802</v>
      </c>
    </row>
    <row r="33">
      <c r="A33" s="2">
        <f>IFERROR(__xludf.DUMMYFUNCTION("""COMPUTED_VALUE"""),45337.66666666667)</f>
        <v>45337.66667</v>
      </c>
      <c r="B33" s="1">
        <f>IFERROR(__xludf.DUMMYFUNCTION("""COMPUTED_VALUE"""),701.23)</f>
        <v>701.23</v>
      </c>
      <c r="D33" s="2">
        <f>IFERROR(__xludf.DUMMYFUNCTION("""COMPUTED_VALUE"""),45337.66666666667)</f>
        <v>45337.66667</v>
      </c>
      <c r="E33" s="1">
        <f>IFERROR(__xludf.DUMMYFUNCTION("""COMPUTED_VALUE"""),737.22)</f>
        <v>737.22</v>
      </c>
      <c r="G33" s="2">
        <f>IFERROR(__xludf.DUMMYFUNCTION("""COMPUTED_VALUE"""),45337.66666666667)</f>
        <v>45337.66667</v>
      </c>
      <c r="H33" s="1">
        <f>IFERROR(__xludf.DUMMYFUNCTION("""COMPUTED_VALUE"""),699.91)</f>
        <v>699.91</v>
      </c>
      <c r="J33" s="2">
        <f>IFERROR(__xludf.DUMMYFUNCTION("""COMPUTED_VALUE"""),45337.66666666667)</f>
        <v>45337.66667</v>
      </c>
      <c r="K33" s="1">
        <f>IFERROR(__xludf.DUMMYFUNCTION("""COMPUTED_VALUE"""),736.07)</f>
        <v>736.07</v>
      </c>
      <c r="M33" s="2">
        <f>IFERROR(__xludf.DUMMYFUNCTION("""COMPUTED_VALUE"""),45337.66666666667)</f>
        <v>45337.66667</v>
      </c>
      <c r="N33" s="1">
        <f>IFERROR(__xludf.DUMMYFUNCTION("""COMPUTED_VALUE"""),2.62702558E8)</f>
        <v>262702558</v>
      </c>
    </row>
    <row r="34">
      <c r="A34" s="2">
        <f>IFERROR(__xludf.DUMMYFUNCTION("""COMPUTED_VALUE"""),45338.66666666667)</f>
        <v>45338.66667</v>
      </c>
      <c r="B34" s="1">
        <f>IFERROR(__xludf.DUMMYFUNCTION("""COMPUTED_VALUE"""),740.88)</f>
        <v>740.88</v>
      </c>
      <c r="D34" s="2">
        <f>IFERROR(__xludf.DUMMYFUNCTION("""COMPUTED_VALUE"""),45338.66666666667)</f>
        <v>45338.66667</v>
      </c>
      <c r="E34" s="1">
        <f>IFERROR(__xludf.DUMMYFUNCTION("""COMPUTED_VALUE"""),743.55)</f>
        <v>743.55</v>
      </c>
      <c r="G34" s="2">
        <f>IFERROR(__xludf.DUMMYFUNCTION("""COMPUTED_VALUE"""),45338.66666666667)</f>
        <v>45338.66667</v>
      </c>
      <c r="H34" s="1">
        <f>IFERROR(__xludf.DUMMYFUNCTION("""COMPUTED_VALUE"""),725.63)</f>
        <v>725.63</v>
      </c>
      <c r="J34" s="2">
        <f>IFERROR(__xludf.DUMMYFUNCTION("""COMPUTED_VALUE"""),45338.66666666667)</f>
        <v>45338.66667</v>
      </c>
      <c r="K34" s="1">
        <f>IFERROR(__xludf.DUMMYFUNCTION("""COMPUTED_VALUE"""),733.23)</f>
        <v>733.23</v>
      </c>
      <c r="M34" s="2">
        <f>IFERROR(__xludf.DUMMYFUNCTION("""COMPUTED_VALUE"""),45338.66666666667)</f>
        <v>45338.66667</v>
      </c>
      <c r="N34" s="1">
        <f>IFERROR(__xludf.DUMMYFUNCTION("""COMPUTED_VALUE"""),2.27929201E8)</f>
        <v>227929201</v>
      </c>
    </row>
    <row r="35">
      <c r="A35" s="2">
        <f>IFERROR(__xludf.DUMMYFUNCTION("""COMPUTED_VALUE"""),45342.66666666667)</f>
        <v>45342.66667</v>
      </c>
      <c r="B35" s="1">
        <f>IFERROR(__xludf.DUMMYFUNCTION("""COMPUTED_VALUE"""),721.68)</f>
        <v>721.68</v>
      </c>
      <c r="D35" s="2">
        <f>IFERROR(__xludf.DUMMYFUNCTION("""COMPUTED_VALUE"""),45342.66666666667)</f>
        <v>45342.66667</v>
      </c>
      <c r="E35" s="1">
        <f>IFERROR(__xludf.DUMMYFUNCTION("""COMPUTED_VALUE"""),728.55)</f>
        <v>728.55</v>
      </c>
      <c r="G35" s="2">
        <f>IFERROR(__xludf.DUMMYFUNCTION("""COMPUTED_VALUE"""),45342.66666666667)</f>
        <v>45342.66667</v>
      </c>
      <c r="H35" s="1">
        <f>IFERROR(__xludf.DUMMYFUNCTION("""COMPUTED_VALUE"""),700.0)</f>
        <v>700</v>
      </c>
      <c r="J35" s="2">
        <f>IFERROR(__xludf.DUMMYFUNCTION("""COMPUTED_VALUE"""),45342.66666666667)</f>
        <v>45342.66667</v>
      </c>
      <c r="K35" s="1">
        <f>IFERROR(__xludf.DUMMYFUNCTION("""COMPUTED_VALUE"""),714.67)</f>
        <v>714.67</v>
      </c>
      <c r="M35" s="2">
        <f>IFERROR(__xludf.DUMMYFUNCTION("""COMPUTED_VALUE"""),45342.66666666667)</f>
        <v>45342.66667</v>
      </c>
      <c r="N35" s="1">
        <f>IFERROR(__xludf.DUMMYFUNCTION("""COMPUTED_VALUE"""),2.18737534E8)</f>
        <v>218737534</v>
      </c>
    </row>
    <row r="36">
      <c r="A36" s="2">
        <f>IFERROR(__xludf.DUMMYFUNCTION("""COMPUTED_VALUE"""),45343.66666666667)</f>
        <v>45343.66667</v>
      </c>
      <c r="B36" s="1">
        <f>IFERROR(__xludf.DUMMYFUNCTION("""COMPUTED_VALUE"""),712.79)</f>
        <v>712.79</v>
      </c>
      <c r="D36" s="2">
        <f>IFERROR(__xludf.DUMMYFUNCTION("""COMPUTED_VALUE"""),45343.66666666667)</f>
        <v>45343.66667</v>
      </c>
      <c r="E36" s="1">
        <f>IFERROR(__xludf.DUMMYFUNCTION("""COMPUTED_VALUE"""),732.24)</f>
        <v>732.24</v>
      </c>
      <c r="G36" s="2">
        <f>IFERROR(__xludf.DUMMYFUNCTION("""COMPUTED_VALUE"""),45343.66666666667)</f>
        <v>45343.66667</v>
      </c>
      <c r="H36" s="1">
        <f>IFERROR(__xludf.DUMMYFUNCTION("""COMPUTED_VALUE"""),708.62)</f>
        <v>708.62</v>
      </c>
      <c r="J36" s="2">
        <f>IFERROR(__xludf.DUMMYFUNCTION("""COMPUTED_VALUE"""),45343.66666666667)</f>
        <v>45343.66667</v>
      </c>
      <c r="K36" s="1">
        <f>IFERROR(__xludf.DUMMYFUNCTION("""COMPUTED_VALUE"""),717.6)</f>
        <v>717.6</v>
      </c>
      <c r="M36" s="2">
        <f>IFERROR(__xludf.DUMMYFUNCTION("""COMPUTED_VALUE"""),45343.66666666667)</f>
        <v>45343.66667</v>
      </c>
      <c r="N36" s="1">
        <f>IFERROR(__xludf.DUMMYFUNCTION("""COMPUTED_VALUE"""),2.42340445E8)</f>
        <v>242340445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IFERROR(__xludf.DUMMYFUNCTION("""COMPUTED_VALUE"""),713.24)</f>
        <v>713.24</v>
      </c>
      <c r="D37" s="2">
        <f>IFERROR(__xludf.DUMMYFUNCTION("""COMPUTED_VALUE"""),45344.66666666667)</f>
        <v>45344.66667</v>
      </c>
      <c r="E37" s="1">
        <f>IFERROR(__xludf.DUMMYFUNCTION("""COMPUTED_VALUE"""),724.61)</f>
        <v>724.61</v>
      </c>
      <c r="G37" s="2">
        <f>IFERROR(__xludf.DUMMYFUNCTION("""COMPUTED_VALUE"""),45344.66666666667)</f>
        <v>45344.66667</v>
      </c>
      <c r="H37" s="1">
        <f>IFERROR(__xludf.DUMMYFUNCTION("""COMPUTED_VALUE"""),704.09)</f>
        <v>704.09</v>
      </c>
      <c r="J37" s="2">
        <f>IFERROR(__xludf.DUMMYFUNCTION("""COMPUTED_VALUE"""),45344.66666666667)</f>
        <v>45344.66667</v>
      </c>
      <c r="K37" s="1">
        <f>IFERROR(__xludf.DUMMYFUNCTION("""COMPUTED_VALUE"""),721.82)</f>
        <v>721.82</v>
      </c>
      <c r="M37" s="2">
        <f>IFERROR(__xludf.DUMMYFUNCTION("""COMPUTED_VALUE"""),45344.66666666667)</f>
        <v>45344.66667</v>
      </c>
      <c r="N37" s="1">
        <f>IFERROR(__xludf.DUMMYFUNCTION("""COMPUTED_VALUE"""),4.04398835E8)</f>
        <v>404398835</v>
      </c>
    </row>
    <row r="38">
      <c r="A38" s="2">
        <f>IFERROR(__xludf.DUMMYFUNCTION("""COMPUTED_VALUE"""),45345.66666666667)</f>
        <v>45345.66667</v>
      </c>
      <c r="B38" s="1">
        <f>IFERROR(__xludf.DUMMYFUNCTION("""COMPUTED_VALUE"""),714.94)</f>
        <v>714.94</v>
      </c>
      <c r="D38" s="2">
        <f>IFERROR(__xludf.DUMMYFUNCTION("""COMPUTED_VALUE"""),45345.66666666667)</f>
        <v>45345.66667</v>
      </c>
      <c r="E38" s="1">
        <f>IFERROR(__xludf.DUMMYFUNCTION("""COMPUTED_VALUE"""),721.53)</f>
        <v>721.53</v>
      </c>
      <c r="G38" s="2">
        <f>IFERROR(__xludf.DUMMYFUNCTION("""COMPUTED_VALUE"""),45345.66666666667)</f>
        <v>45345.66667</v>
      </c>
      <c r="H38" s="1">
        <f>IFERROR(__xludf.DUMMYFUNCTION("""COMPUTED_VALUE"""),704.41)</f>
        <v>704.41</v>
      </c>
      <c r="J38" s="2">
        <f>IFERROR(__xludf.DUMMYFUNCTION("""COMPUTED_VALUE"""),45345.66666666667)</f>
        <v>45345.66667</v>
      </c>
      <c r="K38" s="1">
        <f>IFERROR(__xludf.DUMMYFUNCTION("""COMPUTED_VALUE"""),705.05)</f>
        <v>705.05</v>
      </c>
      <c r="M38" s="2">
        <f>IFERROR(__xludf.DUMMYFUNCTION("""COMPUTED_VALUE"""),45345.66666666667)</f>
        <v>45345.66667</v>
      </c>
      <c r="N38" s="1">
        <f>IFERROR(__xludf.DUMMYFUNCTION("""COMPUTED_VALUE"""),2.789811E8)</f>
        <v>278981100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IFERROR(__xludf.DUMMYFUNCTION("""COMPUTED_VALUE"""),706.17)</f>
        <v>706.17</v>
      </c>
      <c r="D39" s="2">
        <f>IFERROR(__xludf.DUMMYFUNCTION("""COMPUTED_VALUE"""),45348.66666666667)</f>
        <v>45348.66667</v>
      </c>
      <c r="E39" s="1">
        <f>IFERROR(__xludf.DUMMYFUNCTION("""COMPUTED_VALUE"""),735.78)</f>
        <v>735.78</v>
      </c>
      <c r="G39" s="2">
        <f>IFERROR(__xludf.DUMMYFUNCTION("""COMPUTED_VALUE"""),45348.66666666667)</f>
        <v>45348.66667</v>
      </c>
      <c r="H39" s="1">
        <f>IFERROR(__xludf.DUMMYFUNCTION("""COMPUTED_VALUE"""),706.17)</f>
        <v>706.17</v>
      </c>
      <c r="J39" s="2">
        <f>IFERROR(__xludf.DUMMYFUNCTION("""COMPUTED_VALUE"""),45348.66666666667)</f>
        <v>45348.66667</v>
      </c>
      <c r="K39" s="1">
        <f>IFERROR(__xludf.DUMMYFUNCTION("""COMPUTED_VALUE"""),727.34)</f>
        <v>727.34</v>
      </c>
      <c r="M39" s="2">
        <f>IFERROR(__xludf.DUMMYFUNCTION("""COMPUTED_VALUE"""),45348.66666666667)</f>
        <v>45348.66667</v>
      </c>
      <c r="N39" s="1">
        <f>IFERROR(__xludf.DUMMYFUNCTION("""COMPUTED_VALUE"""),2.78390424E8)</f>
        <v>278390424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IFERROR(__xludf.DUMMYFUNCTION("""COMPUTED_VALUE"""),741.99)</f>
        <v>741.99</v>
      </c>
      <c r="D40" s="2">
        <f>IFERROR(__xludf.DUMMYFUNCTION("""COMPUTED_VALUE"""),45349.66666666667)</f>
        <v>45349.66667</v>
      </c>
      <c r="E40" s="1">
        <f>IFERROR(__xludf.DUMMYFUNCTION("""COMPUTED_VALUE"""),747.01)</f>
        <v>747.01</v>
      </c>
      <c r="G40" s="2">
        <f>IFERROR(__xludf.DUMMYFUNCTION("""COMPUTED_VALUE"""),45349.66666666667)</f>
        <v>45349.66667</v>
      </c>
      <c r="H40" s="1">
        <f>IFERROR(__xludf.DUMMYFUNCTION("""COMPUTED_VALUE"""),725.07)</f>
        <v>725.07</v>
      </c>
      <c r="J40" s="2">
        <f>IFERROR(__xludf.DUMMYFUNCTION("""COMPUTED_VALUE"""),45349.66666666667)</f>
        <v>45349.66667</v>
      </c>
      <c r="K40" s="1">
        <f>IFERROR(__xludf.DUMMYFUNCTION("""COMPUTED_VALUE"""),729.42)</f>
        <v>729.42</v>
      </c>
      <c r="M40" s="2">
        <f>IFERROR(__xludf.DUMMYFUNCTION("""COMPUTED_VALUE"""),45349.66666666667)</f>
        <v>45349.66667</v>
      </c>
      <c r="N40" s="1">
        <f>IFERROR(__xludf.DUMMYFUNCTION("""COMPUTED_VALUE"""),2.43545935E8)</f>
        <v>243545935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IFERROR(__xludf.DUMMYFUNCTION("""COMPUTED_VALUE"""),731.06)</f>
        <v>731.06</v>
      </c>
      <c r="D41" s="2">
        <f>IFERROR(__xludf.DUMMYFUNCTION("""COMPUTED_VALUE"""),45350.66666666667)</f>
        <v>45350.66667</v>
      </c>
      <c r="E41" s="1">
        <f>IFERROR(__xludf.DUMMYFUNCTION("""COMPUTED_VALUE"""),748.32)</f>
        <v>748.32</v>
      </c>
      <c r="G41" s="2">
        <f>IFERROR(__xludf.DUMMYFUNCTION("""COMPUTED_VALUE"""),45350.66666666667)</f>
        <v>45350.66667</v>
      </c>
      <c r="H41" s="1">
        <f>IFERROR(__xludf.DUMMYFUNCTION("""COMPUTED_VALUE"""),726.3)</f>
        <v>726.3</v>
      </c>
      <c r="J41" s="2">
        <f>IFERROR(__xludf.DUMMYFUNCTION("""COMPUTED_VALUE"""),45350.66666666667)</f>
        <v>45350.66667</v>
      </c>
      <c r="K41" s="1">
        <f>IFERROR(__xludf.DUMMYFUNCTION("""COMPUTED_VALUE"""),738.43)</f>
        <v>738.43</v>
      </c>
      <c r="M41" s="2">
        <f>IFERROR(__xludf.DUMMYFUNCTION("""COMPUTED_VALUE"""),45350.66666666667)</f>
        <v>45350.66667</v>
      </c>
      <c r="N41" s="1">
        <f>IFERROR(__xludf.DUMMYFUNCTION("""COMPUTED_VALUE"""),2.45084067E8)</f>
        <v>245084067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IFERROR(__xludf.DUMMYFUNCTION("""COMPUTED_VALUE"""),745.5)</f>
        <v>745.5</v>
      </c>
      <c r="D42" s="2">
        <f>IFERROR(__xludf.DUMMYFUNCTION("""COMPUTED_VALUE"""),45351.66666666667)</f>
        <v>45351.66667</v>
      </c>
      <c r="E42" s="1">
        <f>IFERROR(__xludf.DUMMYFUNCTION("""COMPUTED_VALUE"""),749.37)</f>
        <v>749.37</v>
      </c>
      <c r="G42" s="2">
        <f>IFERROR(__xludf.DUMMYFUNCTION("""COMPUTED_VALUE"""),45351.66666666667)</f>
        <v>45351.66667</v>
      </c>
      <c r="H42" s="1">
        <f>IFERROR(__xludf.DUMMYFUNCTION("""COMPUTED_VALUE"""),728.06)</f>
        <v>728.06</v>
      </c>
      <c r="J42" s="2">
        <f>IFERROR(__xludf.DUMMYFUNCTION("""COMPUTED_VALUE"""),45351.66666666667)</f>
        <v>45351.66667</v>
      </c>
      <c r="K42" s="1">
        <f>IFERROR(__xludf.DUMMYFUNCTION("""COMPUTED_VALUE"""),739.21)</f>
        <v>739.21</v>
      </c>
      <c r="M42" s="2">
        <f>IFERROR(__xludf.DUMMYFUNCTION("""COMPUTED_VALUE"""),45351.66666666667)</f>
        <v>45351.66667</v>
      </c>
      <c r="N42" s="1">
        <f>IFERROR(__xludf.DUMMYFUNCTION("""COMPUTED_VALUE"""),2.78436861E8)</f>
        <v>278436861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IFERROR(__xludf.DUMMYFUNCTION("""COMPUTED_VALUE"""),734.97)</f>
        <v>734.97</v>
      </c>
      <c r="D43" s="2">
        <f>IFERROR(__xludf.DUMMYFUNCTION("""COMPUTED_VALUE"""),45352.66666666667)</f>
        <v>45352.66667</v>
      </c>
      <c r="E43" s="1">
        <f>IFERROR(__xludf.DUMMYFUNCTION("""COMPUTED_VALUE"""),747.01)</f>
        <v>747.01</v>
      </c>
      <c r="G43" s="2">
        <f>IFERROR(__xludf.DUMMYFUNCTION("""COMPUTED_VALUE"""),45352.66666666667)</f>
        <v>45352.66667</v>
      </c>
      <c r="H43" s="1">
        <f>IFERROR(__xludf.DUMMYFUNCTION("""COMPUTED_VALUE"""),727.67)</f>
        <v>727.67</v>
      </c>
      <c r="J43" s="2">
        <f>IFERROR(__xludf.DUMMYFUNCTION("""COMPUTED_VALUE"""),45352.66666666667)</f>
        <v>45352.66667</v>
      </c>
      <c r="K43" s="1">
        <f>IFERROR(__xludf.DUMMYFUNCTION("""COMPUTED_VALUE"""),741.65)</f>
        <v>741.65</v>
      </c>
      <c r="M43" s="2">
        <f>IFERROR(__xludf.DUMMYFUNCTION("""COMPUTED_VALUE"""),45352.66666666667)</f>
        <v>45352.66667</v>
      </c>
      <c r="N43" s="1">
        <f>IFERROR(__xludf.DUMMYFUNCTION("""COMPUTED_VALUE"""),1.99345321E8)</f>
        <v>199345321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IFERROR(__xludf.DUMMYFUNCTION("""COMPUTED_VALUE"""),729.74)</f>
        <v>729.74</v>
      </c>
      <c r="D44" s="2">
        <f>IFERROR(__xludf.DUMMYFUNCTION("""COMPUTED_VALUE"""),45355.66666666667)</f>
        <v>45355.66667</v>
      </c>
      <c r="E44" s="1">
        <f>IFERROR(__xludf.DUMMYFUNCTION("""COMPUTED_VALUE"""),733.26)</f>
        <v>733.26</v>
      </c>
      <c r="G44" s="2">
        <f>IFERROR(__xludf.DUMMYFUNCTION("""COMPUTED_VALUE"""),45355.66666666667)</f>
        <v>45355.66667</v>
      </c>
      <c r="H44" s="1">
        <f>IFERROR(__xludf.DUMMYFUNCTION("""COMPUTED_VALUE"""),695.08)</f>
        <v>695.08</v>
      </c>
      <c r="J44" s="2">
        <f>IFERROR(__xludf.DUMMYFUNCTION("""COMPUTED_VALUE"""),45355.66666666667)</f>
        <v>45355.66667</v>
      </c>
      <c r="K44" s="1">
        <f>IFERROR(__xludf.DUMMYFUNCTION("""COMPUTED_VALUE"""),699.03)</f>
        <v>699.03</v>
      </c>
      <c r="M44" s="2">
        <f>IFERROR(__xludf.DUMMYFUNCTION("""COMPUTED_VALUE"""),45355.66666666667)</f>
        <v>45355.66667</v>
      </c>
      <c r="N44" s="1">
        <f>IFERROR(__xludf.DUMMYFUNCTION("""COMPUTED_VALUE"""),3.15170199E8)</f>
        <v>315170199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IFERROR(__xludf.DUMMYFUNCTION("""COMPUTED_VALUE"""),683.01)</f>
        <v>683.01</v>
      </c>
      <c r="D45" s="2">
        <f>IFERROR(__xludf.DUMMYFUNCTION("""COMPUTED_VALUE"""),45356.66666666667)</f>
        <v>45356.66667</v>
      </c>
      <c r="E45" s="1">
        <f>IFERROR(__xludf.DUMMYFUNCTION("""COMPUTED_VALUE"""),688.03)</f>
        <v>688.03</v>
      </c>
      <c r="G45" s="2">
        <f>IFERROR(__xludf.DUMMYFUNCTION("""COMPUTED_VALUE"""),45356.66666666667)</f>
        <v>45356.66667</v>
      </c>
      <c r="H45" s="1">
        <f>IFERROR(__xludf.DUMMYFUNCTION("""COMPUTED_VALUE"""),666.53)</f>
        <v>666.53</v>
      </c>
      <c r="J45" s="2">
        <f>IFERROR(__xludf.DUMMYFUNCTION("""COMPUTED_VALUE"""),45356.66666666667)</f>
        <v>45356.66667</v>
      </c>
      <c r="K45" s="1">
        <f>IFERROR(__xludf.DUMMYFUNCTION("""COMPUTED_VALUE"""),676.19)</f>
        <v>676.19</v>
      </c>
      <c r="M45" s="2">
        <f>IFERROR(__xludf.DUMMYFUNCTION("""COMPUTED_VALUE"""),45356.66666666667)</f>
        <v>45356.66667</v>
      </c>
      <c r="N45" s="1">
        <f>IFERROR(__xludf.DUMMYFUNCTION("""COMPUTED_VALUE"""),2.47189183E8)</f>
        <v>247189183</v>
      </c>
    </row>
    <row r="46">
      <c r="A46" s="2">
        <f>IFERROR(__xludf.DUMMYFUNCTION("""COMPUTED_VALUE"""),45357.66666666667)</f>
        <v>45357.66667</v>
      </c>
      <c r="B46" s="1">
        <f>IFERROR(__xludf.DUMMYFUNCTION("""COMPUTED_VALUE"""),674.12)</f>
        <v>674.12</v>
      </c>
      <c r="D46" s="2">
        <f>IFERROR(__xludf.DUMMYFUNCTION("""COMPUTED_VALUE"""),45357.66666666667)</f>
        <v>45357.66667</v>
      </c>
      <c r="E46" s="1">
        <f>IFERROR(__xludf.DUMMYFUNCTION("""COMPUTED_VALUE"""),676.74)</f>
        <v>676.74</v>
      </c>
      <c r="G46" s="2">
        <f>IFERROR(__xludf.DUMMYFUNCTION("""COMPUTED_VALUE"""),45357.66666666667)</f>
        <v>45357.66667</v>
      </c>
      <c r="H46" s="1">
        <f>IFERROR(__xludf.DUMMYFUNCTION("""COMPUTED_VALUE"""),652.37)</f>
        <v>652.37</v>
      </c>
      <c r="J46" s="2">
        <f>IFERROR(__xludf.DUMMYFUNCTION("""COMPUTED_VALUE"""),45357.66666666667)</f>
        <v>45357.66667</v>
      </c>
      <c r="K46" s="1">
        <f>IFERROR(__xludf.DUMMYFUNCTION("""COMPUTED_VALUE"""),660.93)</f>
        <v>660.93</v>
      </c>
      <c r="M46" s="2">
        <f>IFERROR(__xludf.DUMMYFUNCTION("""COMPUTED_VALUE"""),45357.66666666667)</f>
        <v>45357.66667</v>
      </c>
      <c r="N46" s="1">
        <f>IFERROR(__xludf.DUMMYFUNCTION("""COMPUTED_VALUE"""),2.24736049E8)</f>
        <v>224736049</v>
      </c>
    </row>
    <row r="47">
      <c r="A47" s="2">
        <f>IFERROR(__xludf.DUMMYFUNCTION("""COMPUTED_VALUE"""),45358.66666666667)</f>
        <v>45358.66667</v>
      </c>
      <c r="B47" s="1">
        <f>IFERROR(__xludf.DUMMYFUNCTION("""COMPUTED_VALUE"""),654.9)</f>
        <v>654.9</v>
      </c>
      <c r="D47" s="2">
        <f>IFERROR(__xludf.DUMMYFUNCTION("""COMPUTED_VALUE"""),45358.66666666667)</f>
        <v>45358.66667</v>
      </c>
      <c r="E47" s="1">
        <f>IFERROR(__xludf.DUMMYFUNCTION("""COMPUTED_VALUE"""),671.06)</f>
        <v>671.06</v>
      </c>
      <c r="G47" s="2">
        <f>IFERROR(__xludf.DUMMYFUNCTION("""COMPUTED_VALUE"""),45358.66666666667)</f>
        <v>45358.66667</v>
      </c>
      <c r="H47" s="1">
        <f>IFERROR(__xludf.DUMMYFUNCTION("""COMPUTED_VALUE"""),652.91)</f>
        <v>652.91</v>
      </c>
      <c r="J47" s="2">
        <f>IFERROR(__xludf.DUMMYFUNCTION("""COMPUTED_VALUE"""),45358.66666666667)</f>
        <v>45358.66667</v>
      </c>
      <c r="K47" s="1">
        <f>IFERROR(__xludf.DUMMYFUNCTION("""COMPUTED_VALUE"""),667.21)</f>
        <v>667.21</v>
      </c>
      <c r="M47" s="2">
        <f>IFERROR(__xludf.DUMMYFUNCTION("""COMPUTED_VALUE"""),45358.66666666667)</f>
        <v>45358.66667</v>
      </c>
      <c r="N47" s="1">
        <f>IFERROR(__xludf.DUMMYFUNCTION("""COMPUTED_VALUE"""),3.32832274E8)</f>
        <v>332832274</v>
      </c>
    </row>
    <row r="48">
      <c r="A48" s="2">
        <f>IFERROR(__xludf.DUMMYFUNCTION("""COMPUTED_VALUE"""),45359.66666666667)</f>
        <v>45359.66667</v>
      </c>
      <c r="B48" s="1">
        <f>IFERROR(__xludf.DUMMYFUNCTION("""COMPUTED_VALUE"""),676.52)</f>
        <v>676.52</v>
      </c>
      <c r="D48" s="2">
        <f>IFERROR(__xludf.DUMMYFUNCTION("""COMPUTED_VALUE"""),45359.66666666667)</f>
        <v>45359.66667</v>
      </c>
      <c r="E48" s="1">
        <f>IFERROR(__xludf.DUMMYFUNCTION("""COMPUTED_VALUE"""),679.52)</f>
        <v>679.52</v>
      </c>
      <c r="G48" s="2">
        <f>IFERROR(__xludf.DUMMYFUNCTION("""COMPUTED_VALUE"""),45359.66666666667)</f>
        <v>45359.66667</v>
      </c>
      <c r="H48" s="1">
        <f>IFERROR(__xludf.DUMMYFUNCTION("""COMPUTED_VALUE"""),654.66)</f>
        <v>654.66</v>
      </c>
      <c r="J48" s="2">
        <f>IFERROR(__xludf.DUMMYFUNCTION("""COMPUTED_VALUE"""),45359.66666666667)</f>
        <v>45359.66667</v>
      </c>
      <c r="K48" s="1">
        <f>IFERROR(__xludf.DUMMYFUNCTION("""COMPUTED_VALUE"""),656.6)</f>
        <v>656.6</v>
      </c>
      <c r="M48" s="2">
        <f>IFERROR(__xludf.DUMMYFUNCTION("""COMPUTED_VALUE"""),45359.66666666667)</f>
        <v>45359.66667</v>
      </c>
      <c r="N48" s="1">
        <f>IFERROR(__xludf.DUMMYFUNCTION("""COMPUTED_VALUE"""),2.90353661E8)</f>
        <v>290353661</v>
      </c>
    </row>
    <row r="49">
      <c r="A49" s="2">
        <f>IFERROR(__xludf.DUMMYFUNCTION("""COMPUTED_VALUE"""),45362.66666666667)</f>
        <v>45362.66667</v>
      </c>
      <c r="B49" s="1">
        <f>IFERROR(__xludf.DUMMYFUNCTION("""COMPUTED_VALUE"""),656.29)</f>
        <v>656.29</v>
      </c>
      <c r="D49" s="2">
        <f>IFERROR(__xludf.DUMMYFUNCTION("""COMPUTED_VALUE"""),45362.66666666667)</f>
        <v>45362.66667</v>
      </c>
      <c r="E49" s="1">
        <f>IFERROR(__xludf.DUMMYFUNCTION("""COMPUTED_VALUE"""),678.52)</f>
        <v>678.52</v>
      </c>
      <c r="G49" s="2">
        <f>IFERROR(__xludf.DUMMYFUNCTION("""COMPUTED_VALUE"""),45362.66666666667)</f>
        <v>45362.66667</v>
      </c>
      <c r="H49" s="1">
        <f>IFERROR(__xludf.DUMMYFUNCTION("""COMPUTED_VALUE"""),654.65)</f>
        <v>654.65</v>
      </c>
      <c r="J49" s="2">
        <f>IFERROR(__xludf.DUMMYFUNCTION("""COMPUTED_VALUE"""),45362.66666666667)</f>
        <v>45362.66667</v>
      </c>
      <c r="K49" s="1">
        <f>IFERROR(__xludf.DUMMYFUNCTION("""COMPUTED_VALUE"""),663.4)</f>
        <v>663.4</v>
      </c>
      <c r="M49" s="2">
        <f>IFERROR(__xludf.DUMMYFUNCTION("""COMPUTED_VALUE"""),45362.66666666667)</f>
        <v>45362.66667</v>
      </c>
      <c r="N49" s="1">
        <f>IFERROR(__xludf.DUMMYFUNCTION("""COMPUTED_VALUE"""),2.20304811E8)</f>
        <v>220304811</v>
      </c>
    </row>
    <row r="50">
      <c r="A50" s="2">
        <f>IFERROR(__xludf.DUMMYFUNCTION("""COMPUTED_VALUE"""),45363.66666666667)</f>
        <v>45363.66667</v>
      </c>
      <c r="B50" s="1">
        <f>IFERROR(__xludf.DUMMYFUNCTION("""COMPUTED_VALUE"""),663.61)</f>
        <v>663.61</v>
      </c>
      <c r="D50" s="2">
        <f>IFERROR(__xludf.DUMMYFUNCTION("""COMPUTED_VALUE"""),45363.66666666667)</f>
        <v>45363.66667</v>
      </c>
      <c r="E50" s="1">
        <f>IFERROR(__xludf.DUMMYFUNCTION("""COMPUTED_VALUE"""),668.04)</f>
        <v>668.04</v>
      </c>
      <c r="G50" s="2">
        <f>IFERROR(__xludf.DUMMYFUNCTION("""COMPUTED_VALUE"""),45363.66666666667)</f>
        <v>45363.66667</v>
      </c>
      <c r="H50" s="1">
        <f>IFERROR(__xludf.DUMMYFUNCTION("""COMPUTED_VALUE"""),646.44)</f>
        <v>646.44</v>
      </c>
      <c r="J50" s="2">
        <f>IFERROR(__xludf.DUMMYFUNCTION("""COMPUTED_VALUE"""),45363.66666666667)</f>
        <v>45363.66667</v>
      </c>
      <c r="K50" s="1">
        <f>IFERROR(__xludf.DUMMYFUNCTION("""COMPUTED_VALUE"""),662.04)</f>
        <v>662.04</v>
      </c>
      <c r="M50" s="2">
        <f>IFERROR(__xludf.DUMMYFUNCTION("""COMPUTED_VALUE"""),45363.66666666667)</f>
        <v>45363.66667</v>
      </c>
      <c r="N50" s="1">
        <f>IFERROR(__xludf.DUMMYFUNCTION("""COMPUTED_VALUE"""),2.01941946E8)</f>
        <v>201941946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IFERROR(__xludf.DUMMYFUNCTION("""COMPUTED_VALUE"""),648.87)</f>
        <v>648.87</v>
      </c>
      <c r="D51" s="2">
        <f>IFERROR(__xludf.DUMMYFUNCTION("""COMPUTED_VALUE"""),45364.66666666667)</f>
        <v>45364.66667</v>
      </c>
      <c r="E51" s="1">
        <f>IFERROR(__xludf.DUMMYFUNCTION("""COMPUTED_VALUE"""),658.45)</f>
        <v>658.45</v>
      </c>
      <c r="G51" s="2">
        <f>IFERROR(__xludf.DUMMYFUNCTION("""COMPUTED_VALUE"""),45364.66666666667)</f>
        <v>45364.66667</v>
      </c>
      <c r="H51" s="1">
        <f>IFERROR(__xludf.DUMMYFUNCTION("""COMPUTED_VALUE"""),639.19)</f>
        <v>639.19</v>
      </c>
      <c r="J51" s="2">
        <f>IFERROR(__xludf.DUMMYFUNCTION("""COMPUTED_VALUE"""),45364.66666666667)</f>
        <v>45364.66667</v>
      </c>
      <c r="K51" s="1">
        <f>IFERROR(__xludf.DUMMYFUNCTION("""COMPUTED_VALUE"""),640.05)</f>
        <v>640.05</v>
      </c>
      <c r="M51" s="2">
        <f>IFERROR(__xludf.DUMMYFUNCTION("""COMPUTED_VALUE"""),45364.66666666667)</f>
        <v>45364.66667</v>
      </c>
      <c r="N51" s="1">
        <f>IFERROR(__xludf.DUMMYFUNCTION("""COMPUTED_VALUE"""),2.35128525E8)</f>
        <v>235128525</v>
      </c>
    </row>
    <row r="52">
      <c r="A52" s="2">
        <f>IFERROR(__xludf.DUMMYFUNCTION("""COMPUTED_VALUE"""),45365.66666666667)</f>
        <v>45365.66667</v>
      </c>
      <c r="B52" s="1">
        <f>IFERROR(__xludf.DUMMYFUNCTION("""COMPUTED_VALUE"""),633.99)</f>
        <v>633.99</v>
      </c>
      <c r="D52" s="2">
        <f>IFERROR(__xludf.DUMMYFUNCTION("""COMPUTED_VALUE"""),45365.66666666667)</f>
        <v>45365.66667</v>
      </c>
      <c r="E52" s="1">
        <f>IFERROR(__xludf.DUMMYFUNCTION("""COMPUTED_VALUE"""),644.07)</f>
        <v>644.07</v>
      </c>
      <c r="G52" s="2">
        <f>IFERROR(__xludf.DUMMYFUNCTION("""COMPUTED_VALUE"""),45365.66666666667)</f>
        <v>45365.66667</v>
      </c>
      <c r="H52" s="1">
        <f>IFERROR(__xludf.DUMMYFUNCTION("""COMPUTED_VALUE"""),609.1)</f>
        <v>609.1</v>
      </c>
      <c r="J52" s="2">
        <f>IFERROR(__xludf.DUMMYFUNCTION("""COMPUTED_VALUE"""),45365.66666666667)</f>
        <v>45365.66667</v>
      </c>
      <c r="K52" s="1">
        <f>IFERROR(__xludf.DUMMYFUNCTION("""COMPUTED_VALUE"""),615.77)</f>
        <v>615.77</v>
      </c>
      <c r="M52" s="2">
        <f>IFERROR(__xludf.DUMMYFUNCTION("""COMPUTED_VALUE"""),45365.66666666667)</f>
        <v>45365.66667</v>
      </c>
      <c r="N52" s="1">
        <f>IFERROR(__xludf.DUMMYFUNCTION("""COMPUTED_VALUE"""),2.93343838E8)</f>
        <v>293343838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IFERROR(__xludf.DUMMYFUNCTION("""COMPUTED_VALUE"""),616.64)</f>
        <v>616.64</v>
      </c>
      <c r="D53" s="2">
        <f>IFERROR(__xludf.DUMMYFUNCTION("""COMPUTED_VALUE"""),45366.66666666667)</f>
        <v>45366.66667</v>
      </c>
      <c r="E53" s="1">
        <f>IFERROR(__xludf.DUMMYFUNCTION("""COMPUTED_VALUE"""),625.99)</f>
        <v>625.99</v>
      </c>
      <c r="G53" s="2">
        <f>IFERROR(__xludf.DUMMYFUNCTION("""COMPUTED_VALUE"""),45366.66666666667)</f>
        <v>45366.66667</v>
      </c>
      <c r="H53" s="1">
        <f>IFERROR(__xludf.DUMMYFUNCTION("""COMPUTED_VALUE"""),612.48)</f>
        <v>612.48</v>
      </c>
      <c r="J53" s="2">
        <f>IFERROR(__xludf.DUMMYFUNCTION("""COMPUTED_VALUE"""),45366.66666666667)</f>
        <v>45366.66667</v>
      </c>
      <c r="K53" s="1">
        <f>IFERROR(__xludf.DUMMYFUNCTION("""COMPUTED_VALUE"""),621.36)</f>
        <v>621.36</v>
      </c>
      <c r="M53" s="2">
        <f>IFERROR(__xludf.DUMMYFUNCTION("""COMPUTED_VALUE"""),45366.66666666667)</f>
        <v>45366.66667</v>
      </c>
      <c r="N53" s="1">
        <f>IFERROR(__xludf.DUMMYFUNCTION("""COMPUTED_VALUE"""),3.44722779E8)</f>
        <v>344722779</v>
      </c>
    </row>
    <row r="54">
      <c r="A54" s="2">
        <f>IFERROR(__xludf.DUMMYFUNCTION("""COMPUTED_VALUE"""),45369.66666666667)</f>
        <v>45369.66667</v>
      </c>
      <c r="B54" s="1">
        <f>IFERROR(__xludf.DUMMYFUNCTION("""COMPUTED_VALUE"""),641.34)</f>
        <v>641.34</v>
      </c>
      <c r="D54" s="2">
        <f>IFERROR(__xludf.DUMMYFUNCTION("""COMPUTED_VALUE"""),45369.66666666667)</f>
        <v>45369.66667</v>
      </c>
      <c r="E54" s="1">
        <f>IFERROR(__xludf.DUMMYFUNCTION("""COMPUTED_VALUE"""),655.11)</f>
        <v>655.11</v>
      </c>
      <c r="G54" s="2">
        <f>IFERROR(__xludf.DUMMYFUNCTION("""COMPUTED_VALUE"""),45369.66666666667)</f>
        <v>45369.66667</v>
      </c>
      <c r="H54" s="1">
        <f>IFERROR(__xludf.DUMMYFUNCTION("""COMPUTED_VALUE"""),627.67)</f>
        <v>627.67</v>
      </c>
      <c r="J54" s="2">
        <f>IFERROR(__xludf.DUMMYFUNCTION("""COMPUTED_VALUE"""),45369.66666666667)</f>
        <v>45369.66667</v>
      </c>
      <c r="K54" s="1">
        <f>IFERROR(__xludf.DUMMYFUNCTION("""COMPUTED_VALUE"""),653.29)</f>
        <v>653.29</v>
      </c>
      <c r="M54" s="2">
        <f>IFERROR(__xludf.DUMMYFUNCTION("""COMPUTED_VALUE"""),45369.66666666667)</f>
        <v>45369.66667</v>
      </c>
      <c r="N54" s="1">
        <f>IFERROR(__xludf.DUMMYFUNCTION("""COMPUTED_VALUE"""),2.21492373E8)</f>
        <v>221492373</v>
      </c>
    </row>
    <row r="55">
      <c r="A55" s="2">
        <f>IFERROR(__xludf.DUMMYFUNCTION("""COMPUTED_VALUE"""),45370.66666666667)</f>
        <v>45370.66667</v>
      </c>
      <c r="B55" s="1">
        <f>IFERROR(__xludf.DUMMYFUNCTION("""COMPUTED_VALUE"""),648.02)</f>
        <v>648.02</v>
      </c>
      <c r="D55" s="2">
        <f>IFERROR(__xludf.DUMMYFUNCTION("""COMPUTED_VALUE"""),45370.66666666667)</f>
        <v>45370.66667</v>
      </c>
      <c r="E55" s="1">
        <f>IFERROR(__xludf.DUMMYFUNCTION("""COMPUTED_VALUE"""),651.67)</f>
        <v>651.67</v>
      </c>
      <c r="G55" s="2">
        <f>IFERROR(__xludf.DUMMYFUNCTION("""COMPUTED_VALUE"""),45370.66666666667)</f>
        <v>45370.66667</v>
      </c>
      <c r="H55" s="1">
        <f>IFERROR(__xludf.DUMMYFUNCTION("""COMPUTED_VALUE"""),634.39)</f>
        <v>634.39</v>
      </c>
      <c r="J55" s="2">
        <f>IFERROR(__xludf.DUMMYFUNCTION("""COMPUTED_VALUE"""),45370.66666666667)</f>
        <v>45370.66667</v>
      </c>
      <c r="K55" s="1">
        <f>IFERROR(__xludf.DUMMYFUNCTION("""COMPUTED_VALUE"""),647.17)</f>
        <v>647.17</v>
      </c>
      <c r="M55" s="2">
        <f>IFERROR(__xludf.DUMMYFUNCTION("""COMPUTED_VALUE"""),45370.66666666667)</f>
        <v>45370.66667</v>
      </c>
      <c r="N55" s="1">
        <f>IFERROR(__xludf.DUMMYFUNCTION("""COMPUTED_VALUE"""),1.7484692E8)</f>
        <v>174846920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IFERROR(__xludf.DUMMYFUNCTION("""COMPUTED_VALUE"""),651.57)</f>
        <v>651.57</v>
      </c>
      <c r="D56" s="2">
        <f>IFERROR(__xludf.DUMMYFUNCTION("""COMPUTED_VALUE"""),45371.66666666667)</f>
        <v>45371.66667</v>
      </c>
      <c r="E56" s="1">
        <f>IFERROR(__xludf.DUMMYFUNCTION("""COMPUTED_VALUE"""),666.81)</f>
        <v>666.81</v>
      </c>
      <c r="G56" s="2">
        <f>IFERROR(__xludf.DUMMYFUNCTION("""COMPUTED_VALUE"""),45371.66666666667)</f>
        <v>45371.66667</v>
      </c>
      <c r="H56" s="1">
        <f>IFERROR(__xludf.DUMMYFUNCTION("""COMPUTED_VALUE"""),647.45)</f>
        <v>647.45</v>
      </c>
      <c r="J56" s="2">
        <f>IFERROR(__xludf.DUMMYFUNCTION("""COMPUTED_VALUE"""),45371.66666666667)</f>
        <v>45371.66667</v>
      </c>
      <c r="K56" s="1">
        <f>IFERROR(__xludf.DUMMYFUNCTION("""COMPUTED_VALUE"""),665.1)</f>
        <v>665.1</v>
      </c>
      <c r="M56" s="2">
        <f>IFERROR(__xludf.DUMMYFUNCTION("""COMPUTED_VALUE"""),45371.66666666667)</f>
        <v>45371.66667</v>
      </c>
      <c r="N56" s="1">
        <f>IFERROR(__xludf.DUMMYFUNCTION("""COMPUTED_VALUE"""),2.21499426E8)</f>
        <v>221499426</v>
      </c>
    </row>
    <row r="57">
      <c r="A57" s="2">
        <f>IFERROR(__xludf.DUMMYFUNCTION("""COMPUTED_VALUE"""),45372.66666666667)</f>
        <v>45372.66667</v>
      </c>
      <c r="B57" s="1">
        <f>IFERROR(__xludf.DUMMYFUNCTION("""COMPUTED_VALUE"""),667.34)</f>
        <v>667.34</v>
      </c>
      <c r="D57" s="2">
        <f>IFERROR(__xludf.DUMMYFUNCTION("""COMPUTED_VALUE"""),45372.66666666667)</f>
        <v>45372.66667</v>
      </c>
      <c r="E57" s="1">
        <f>IFERROR(__xludf.DUMMYFUNCTION("""COMPUTED_VALUE"""),672.19)</f>
        <v>672.19</v>
      </c>
      <c r="G57" s="2">
        <f>IFERROR(__xludf.DUMMYFUNCTION("""COMPUTED_VALUE"""),45372.66666666667)</f>
        <v>45372.66667</v>
      </c>
      <c r="H57" s="1">
        <f>IFERROR(__xludf.DUMMYFUNCTION("""COMPUTED_VALUE"""),653.95)</f>
        <v>653.95</v>
      </c>
      <c r="J57" s="2">
        <f>IFERROR(__xludf.DUMMYFUNCTION("""COMPUTED_VALUE"""),45372.66666666667)</f>
        <v>45372.66667</v>
      </c>
      <c r="K57" s="1">
        <f>IFERROR(__xludf.DUMMYFUNCTION("""COMPUTED_VALUE"""),657.59)</f>
        <v>657.59</v>
      </c>
      <c r="M57" s="2">
        <f>IFERROR(__xludf.DUMMYFUNCTION("""COMPUTED_VALUE"""),45372.66666666667)</f>
        <v>45372.66667</v>
      </c>
      <c r="N57" s="1">
        <f>IFERROR(__xludf.DUMMYFUNCTION("""COMPUTED_VALUE"""),1.93446625E8)</f>
        <v>193446625</v>
      </c>
    </row>
    <row r="58">
      <c r="A58" s="2">
        <f>IFERROR(__xludf.DUMMYFUNCTION("""COMPUTED_VALUE"""),45373.66666666667)</f>
        <v>45373.66667</v>
      </c>
      <c r="B58" s="1">
        <f>IFERROR(__xludf.DUMMYFUNCTION("""COMPUTED_VALUE"""),638.64)</f>
        <v>638.64</v>
      </c>
      <c r="D58" s="2">
        <f>IFERROR(__xludf.DUMMYFUNCTION("""COMPUTED_VALUE"""),45373.66666666667)</f>
        <v>45373.66667</v>
      </c>
      <c r="E58" s="1">
        <f>IFERROR(__xludf.DUMMYFUNCTION("""COMPUTED_VALUE"""),651.81)</f>
        <v>651.81</v>
      </c>
      <c r="G58" s="2">
        <f>IFERROR(__xludf.DUMMYFUNCTION("""COMPUTED_VALUE"""),45373.66666666667)</f>
        <v>45373.66667</v>
      </c>
      <c r="H58" s="1">
        <f>IFERROR(__xludf.DUMMYFUNCTION("""COMPUTED_VALUE"""),637.4)</f>
        <v>637.4</v>
      </c>
      <c r="J58" s="2">
        <f>IFERROR(__xludf.DUMMYFUNCTION("""COMPUTED_VALUE"""),45373.66666666667)</f>
        <v>45373.66667</v>
      </c>
      <c r="K58" s="1">
        <f>IFERROR(__xludf.DUMMYFUNCTION("""COMPUTED_VALUE"""),650.61)</f>
        <v>650.61</v>
      </c>
      <c r="M58" s="2">
        <f>IFERROR(__xludf.DUMMYFUNCTION("""COMPUTED_VALUE"""),45373.66666666667)</f>
        <v>45373.66667</v>
      </c>
      <c r="N58" s="1">
        <f>IFERROR(__xludf.DUMMYFUNCTION("""COMPUTED_VALUE"""),1.70481919E8)</f>
        <v>170481919</v>
      </c>
    </row>
    <row r="59">
      <c r="A59" s="2">
        <f>IFERROR(__xludf.DUMMYFUNCTION("""COMPUTED_VALUE"""),45376.66666666667)</f>
        <v>45376.66667</v>
      </c>
      <c r="B59" s="1">
        <f>IFERROR(__xludf.DUMMYFUNCTION("""COMPUTED_VALUE"""),644.93)</f>
        <v>644.93</v>
      </c>
      <c r="D59" s="2">
        <f>IFERROR(__xludf.DUMMYFUNCTION("""COMPUTED_VALUE"""),45376.66666666667)</f>
        <v>45376.66667</v>
      </c>
      <c r="E59" s="1">
        <f>IFERROR(__xludf.DUMMYFUNCTION("""COMPUTED_VALUE"""),665.83)</f>
        <v>665.83</v>
      </c>
      <c r="G59" s="2">
        <f>IFERROR(__xludf.DUMMYFUNCTION("""COMPUTED_VALUE"""),45376.66666666667)</f>
        <v>45376.66667</v>
      </c>
      <c r="H59" s="1">
        <f>IFERROR(__xludf.DUMMYFUNCTION("""COMPUTED_VALUE"""),644.93)</f>
        <v>644.93</v>
      </c>
      <c r="J59" s="2">
        <f>IFERROR(__xludf.DUMMYFUNCTION("""COMPUTED_VALUE"""),45376.66666666667)</f>
        <v>45376.66667</v>
      </c>
      <c r="K59" s="1">
        <f>IFERROR(__xludf.DUMMYFUNCTION("""COMPUTED_VALUE"""),656.64)</f>
        <v>656.64</v>
      </c>
      <c r="M59" s="2">
        <f>IFERROR(__xludf.DUMMYFUNCTION("""COMPUTED_VALUE"""),45376.66666666667)</f>
        <v>45376.66667</v>
      </c>
      <c r="N59" s="1">
        <f>IFERROR(__xludf.DUMMYFUNCTION("""COMPUTED_VALUE"""),2.84224267E8)</f>
        <v>284224267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IFERROR(__xludf.DUMMYFUNCTION("""COMPUTED_VALUE"""),675.22)</f>
        <v>675.22</v>
      </c>
      <c r="D60" s="2">
        <f>IFERROR(__xludf.DUMMYFUNCTION("""COMPUTED_VALUE"""),45377.66666666667)</f>
        <v>45377.66667</v>
      </c>
      <c r="E60" s="1">
        <f>IFERROR(__xludf.DUMMYFUNCTION("""COMPUTED_VALUE"""),692.29)</f>
        <v>692.29</v>
      </c>
      <c r="G60" s="2">
        <f>IFERROR(__xludf.DUMMYFUNCTION("""COMPUTED_VALUE"""),45377.66666666667)</f>
        <v>45377.66667</v>
      </c>
      <c r="H60" s="1">
        <f>IFERROR(__xludf.DUMMYFUNCTION("""COMPUTED_VALUE"""),669.47)</f>
        <v>669.47</v>
      </c>
      <c r="J60" s="2">
        <f>IFERROR(__xludf.DUMMYFUNCTION("""COMPUTED_VALUE"""),45377.66666666667)</f>
        <v>45377.66667</v>
      </c>
      <c r="K60" s="1">
        <f>IFERROR(__xludf.DUMMYFUNCTION("""COMPUTED_VALUE"""),670.27)</f>
        <v>670.27</v>
      </c>
      <c r="M60" s="2">
        <f>IFERROR(__xludf.DUMMYFUNCTION("""COMPUTED_VALUE"""),45377.66666666667)</f>
        <v>45377.66667</v>
      </c>
      <c r="N60" s="1">
        <f>IFERROR(__xludf.DUMMYFUNCTION("""COMPUTED_VALUE"""),2.67383195E8)</f>
        <v>267383195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IFERROR(__xludf.DUMMYFUNCTION("""COMPUTED_VALUE"""),682.06)</f>
        <v>682.06</v>
      </c>
      <c r="D61" s="2">
        <f>IFERROR(__xludf.DUMMYFUNCTION("""COMPUTED_VALUE"""),45378.66666666667)</f>
        <v>45378.66667</v>
      </c>
      <c r="E61" s="1">
        <f>IFERROR(__xludf.DUMMYFUNCTION("""COMPUTED_VALUE"""),685.92)</f>
        <v>685.92</v>
      </c>
      <c r="G61" s="2">
        <f>IFERROR(__xludf.DUMMYFUNCTION("""COMPUTED_VALUE"""),45378.66666666667)</f>
        <v>45378.66667</v>
      </c>
      <c r="H61" s="1">
        <f>IFERROR(__xludf.DUMMYFUNCTION("""COMPUTED_VALUE"""),666.54)</f>
        <v>666.54</v>
      </c>
      <c r="J61" s="2">
        <f>IFERROR(__xludf.DUMMYFUNCTION("""COMPUTED_VALUE"""),45378.66666666667)</f>
        <v>45378.66667</v>
      </c>
      <c r="K61" s="1">
        <f>IFERROR(__xludf.DUMMYFUNCTION("""COMPUTED_VALUE"""),681.09)</f>
        <v>681.09</v>
      </c>
      <c r="M61" s="2">
        <f>IFERROR(__xludf.DUMMYFUNCTION("""COMPUTED_VALUE"""),45378.66666666667)</f>
        <v>45378.66667</v>
      </c>
      <c r="N61" s="1">
        <f>IFERROR(__xludf.DUMMYFUNCTION("""COMPUTED_VALUE"""),2.39558771E8)</f>
        <v>239558771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IFERROR(__xludf.DUMMYFUNCTION("""COMPUTED_VALUE"""),673.91)</f>
        <v>673.91</v>
      </c>
      <c r="D62" s="2">
        <f>IFERROR(__xludf.DUMMYFUNCTION("""COMPUTED_VALUE"""),45379.66666666667)</f>
        <v>45379.66667</v>
      </c>
      <c r="E62" s="1">
        <f>IFERROR(__xludf.DUMMYFUNCTION("""COMPUTED_VALUE"""),681.71)</f>
        <v>681.71</v>
      </c>
      <c r="G62" s="2">
        <f>IFERROR(__xludf.DUMMYFUNCTION("""COMPUTED_VALUE"""),45379.66666666667)</f>
        <v>45379.66667</v>
      </c>
      <c r="H62" s="1">
        <f>IFERROR(__xludf.DUMMYFUNCTION("""COMPUTED_VALUE"""),669.36)</f>
        <v>669.36</v>
      </c>
      <c r="J62" s="2">
        <f>IFERROR(__xludf.DUMMYFUNCTION("""COMPUTED_VALUE"""),45379.66666666667)</f>
        <v>45379.66667</v>
      </c>
      <c r="K62" s="1">
        <f>IFERROR(__xludf.DUMMYFUNCTION("""COMPUTED_VALUE"""),670.76)</f>
        <v>670.76</v>
      </c>
      <c r="M62" s="2">
        <f>IFERROR(__xludf.DUMMYFUNCTION("""COMPUTED_VALUE"""),45379.66666666667)</f>
        <v>45379.66667</v>
      </c>
      <c r="N62" s="1">
        <f>IFERROR(__xludf.DUMMYFUNCTION("""COMPUTED_VALUE"""),2.19366642E8)</f>
        <v>219366642</v>
      </c>
    </row>
    <row r="63">
      <c r="A63" s="2">
        <f>IFERROR(__xludf.DUMMYFUNCTION("""COMPUTED_VALUE"""),45383.66666666667)</f>
        <v>45383.66667</v>
      </c>
      <c r="B63" s="1">
        <f>IFERROR(__xludf.DUMMYFUNCTION("""COMPUTED_VALUE"""),672.13)</f>
        <v>672.13</v>
      </c>
      <c r="D63" s="2">
        <f>IFERROR(__xludf.DUMMYFUNCTION("""COMPUTED_VALUE"""),45383.66666666667)</f>
        <v>45383.66667</v>
      </c>
      <c r="E63" s="1">
        <f>IFERROR(__xludf.DUMMYFUNCTION("""COMPUTED_VALUE"""),673.76)</f>
        <v>673.76</v>
      </c>
      <c r="G63" s="2">
        <f>IFERROR(__xludf.DUMMYFUNCTION("""COMPUTED_VALUE"""),45383.66666666667)</f>
        <v>45383.66667</v>
      </c>
      <c r="H63" s="1">
        <f>IFERROR(__xludf.DUMMYFUNCTION("""COMPUTED_VALUE"""),653.15)</f>
        <v>653.15</v>
      </c>
      <c r="J63" s="2">
        <f>IFERROR(__xludf.DUMMYFUNCTION("""COMPUTED_VALUE"""),45383.66666666667)</f>
        <v>45383.66667</v>
      </c>
      <c r="K63" s="1">
        <f>IFERROR(__xludf.DUMMYFUNCTION("""COMPUTED_VALUE"""),669.16)</f>
        <v>669.16</v>
      </c>
      <c r="M63" s="2">
        <f>IFERROR(__xludf.DUMMYFUNCTION("""COMPUTED_VALUE"""),45383.66666666667)</f>
        <v>45383.66667</v>
      </c>
      <c r="N63" s="1">
        <f>IFERROR(__xludf.DUMMYFUNCTION("""COMPUTED_VALUE"""),1.69998665E8)</f>
        <v>169998665</v>
      </c>
    </row>
    <row r="64">
      <c r="A64" s="2">
        <f>IFERROR(__xludf.DUMMYFUNCTION("""COMPUTED_VALUE"""),45384.66666666667)</f>
        <v>45384.66667</v>
      </c>
      <c r="B64" s="1">
        <f>IFERROR(__xludf.DUMMYFUNCTION("""COMPUTED_VALUE"""),636.28)</f>
        <v>636.28</v>
      </c>
      <c r="D64" s="2">
        <f>IFERROR(__xludf.DUMMYFUNCTION("""COMPUTED_VALUE"""),45384.66666666667)</f>
        <v>45384.66667</v>
      </c>
      <c r="E64" s="1">
        <f>IFERROR(__xludf.DUMMYFUNCTION("""COMPUTED_VALUE"""),645.19)</f>
        <v>645.19</v>
      </c>
      <c r="G64" s="2">
        <f>IFERROR(__xludf.DUMMYFUNCTION("""COMPUTED_VALUE"""),45384.66666666667)</f>
        <v>45384.66667</v>
      </c>
      <c r="H64" s="1">
        <f>IFERROR(__xludf.DUMMYFUNCTION("""COMPUTED_VALUE"""),630.73)</f>
        <v>630.73</v>
      </c>
      <c r="J64" s="2">
        <f>IFERROR(__xludf.DUMMYFUNCTION("""COMPUTED_VALUE"""),45384.66666666667)</f>
        <v>45384.66667</v>
      </c>
      <c r="K64" s="1">
        <f>IFERROR(__xludf.DUMMYFUNCTION("""COMPUTED_VALUE"""),641.64)</f>
        <v>641.64</v>
      </c>
      <c r="M64" s="2">
        <f>IFERROR(__xludf.DUMMYFUNCTION("""COMPUTED_VALUE"""),45384.66666666667)</f>
        <v>45384.66667</v>
      </c>
      <c r="N64" s="1">
        <f>IFERROR(__xludf.DUMMYFUNCTION("""COMPUTED_VALUE"""),2.35108198E8)</f>
        <v>235108198</v>
      </c>
    </row>
    <row r="65">
      <c r="A65" s="2">
        <f>IFERROR(__xludf.DUMMYFUNCTION("""COMPUTED_VALUE"""),45385.66666666667)</f>
        <v>45385.66667</v>
      </c>
      <c r="B65" s="1">
        <f>IFERROR(__xludf.DUMMYFUNCTION("""COMPUTED_VALUE"""),633.84)</f>
        <v>633.84</v>
      </c>
      <c r="D65" s="2">
        <f>IFERROR(__xludf.DUMMYFUNCTION("""COMPUTED_VALUE"""),45385.66666666667)</f>
        <v>45385.66667</v>
      </c>
      <c r="E65" s="1">
        <f>IFERROR(__xludf.DUMMYFUNCTION("""COMPUTED_VALUE"""),649.99)</f>
        <v>649.99</v>
      </c>
      <c r="G65" s="2">
        <f>IFERROR(__xludf.DUMMYFUNCTION("""COMPUTED_VALUE"""),45385.66666666667)</f>
        <v>45385.66667</v>
      </c>
      <c r="H65" s="1">
        <f>IFERROR(__xludf.DUMMYFUNCTION("""COMPUTED_VALUE"""),632.11)</f>
        <v>632.11</v>
      </c>
      <c r="J65" s="2">
        <f>IFERROR(__xludf.DUMMYFUNCTION("""COMPUTED_VALUE"""),45385.66666666667)</f>
        <v>45385.66667</v>
      </c>
      <c r="K65" s="1">
        <f>IFERROR(__xludf.DUMMYFUNCTION("""COMPUTED_VALUE"""),648.84)</f>
        <v>648.84</v>
      </c>
      <c r="M65" s="2">
        <f>IFERROR(__xludf.DUMMYFUNCTION("""COMPUTED_VALUE"""),45385.66666666667)</f>
        <v>45385.66667</v>
      </c>
      <c r="N65" s="1">
        <f>IFERROR(__xludf.DUMMYFUNCTION("""COMPUTED_VALUE"""),2.02740595E8)</f>
        <v>202740595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IFERROR(__xludf.DUMMYFUNCTION("""COMPUTED_VALUE"""),655.66)</f>
        <v>655.66</v>
      </c>
      <c r="D66" s="2">
        <f>IFERROR(__xludf.DUMMYFUNCTION("""COMPUTED_VALUE"""),45386.66666666667)</f>
        <v>45386.66667</v>
      </c>
      <c r="E66" s="1">
        <f>IFERROR(__xludf.DUMMYFUNCTION("""COMPUTED_VALUE"""),676.78)</f>
        <v>676.78</v>
      </c>
      <c r="G66" s="2">
        <f>IFERROR(__xludf.DUMMYFUNCTION("""COMPUTED_VALUE"""),45386.66666666667)</f>
        <v>45386.66667</v>
      </c>
      <c r="H66" s="1">
        <f>IFERROR(__xludf.DUMMYFUNCTION("""COMPUTED_VALUE"""),649.72)</f>
        <v>649.72</v>
      </c>
      <c r="J66" s="2">
        <f>IFERROR(__xludf.DUMMYFUNCTION("""COMPUTED_VALUE"""),45386.66666666667)</f>
        <v>45386.66667</v>
      </c>
      <c r="K66" s="1">
        <f>IFERROR(__xludf.DUMMYFUNCTION("""COMPUTED_VALUE"""),652.77)</f>
        <v>652.77</v>
      </c>
      <c r="M66" s="2">
        <f>IFERROR(__xludf.DUMMYFUNCTION("""COMPUTED_VALUE"""),45386.66666666667)</f>
        <v>45386.66667</v>
      </c>
      <c r="N66" s="1">
        <f>IFERROR(__xludf.DUMMYFUNCTION("""COMPUTED_VALUE"""),2.81597137E8)</f>
        <v>281597137</v>
      </c>
    </row>
    <row r="67">
      <c r="A67" s="2">
        <f>IFERROR(__xludf.DUMMYFUNCTION("""COMPUTED_VALUE"""),45387.66666666667)</f>
        <v>45387.66667</v>
      </c>
      <c r="B67" s="1">
        <f>IFERROR(__xludf.DUMMYFUNCTION("""COMPUTED_VALUE"""),647.59)</f>
        <v>647.59</v>
      </c>
      <c r="D67" s="2">
        <f>IFERROR(__xludf.DUMMYFUNCTION("""COMPUTED_VALUE"""),45387.66666666667)</f>
        <v>45387.66667</v>
      </c>
      <c r="E67" s="1">
        <f>IFERROR(__xludf.DUMMYFUNCTION("""COMPUTED_VALUE"""),651.98)</f>
        <v>651.98</v>
      </c>
      <c r="G67" s="2">
        <f>IFERROR(__xludf.DUMMYFUNCTION("""COMPUTED_VALUE"""),45387.66666666667)</f>
        <v>45387.66667</v>
      </c>
      <c r="H67" s="1">
        <f>IFERROR(__xludf.DUMMYFUNCTION("""COMPUTED_VALUE"""),621.06)</f>
        <v>621.06</v>
      </c>
      <c r="J67" s="2">
        <f>IFERROR(__xludf.DUMMYFUNCTION("""COMPUTED_VALUE"""),45387.66666666667)</f>
        <v>45387.66667</v>
      </c>
      <c r="K67" s="1">
        <f>IFERROR(__xludf.DUMMYFUNCTION("""COMPUTED_VALUE"""),634.95)</f>
        <v>634.95</v>
      </c>
      <c r="M67" s="2">
        <f>IFERROR(__xludf.DUMMYFUNCTION("""COMPUTED_VALUE"""),45387.66666666667)</f>
        <v>45387.66667</v>
      </c>
      <c r="N67" s="1">
        <f>IFERROR(__xludf.DUMMYFUNCTION("""COMPUTED_VALUE"""),2.58558865E8)</f>
        <v>258558865</v>
      </c>
    </row>
    <row r="68">
      <c r="A68" s="2">
        <f>IFERROR(__xludf.DUMMYFUNCTION("""COMPUTED_VALUE"""),45390.66666666667)</f>
        <v>45390.66667</v>
      </c>
      <c r="B68" s="1">
        <f>IFERROR(__xludf.DUMMYFUNCTION("""COMPUTED_VALUE"""),648.85)</f>
        <v>648.85</v>
      </c>
      <c r="D68" s="2">
        <f>IFERROR(__xludf.DUMMYFUNCTION("""COMPUTED_VALUE"""),45390.66666666667)</f>
        <v>45390.66667</v>
      </c>
      <c r="E68" s="1">
        <f>IFERROR(__xludf.DUMMYFUNCTION("""COMPUTED_VALUE"""),665.72)</f>
        <v>665.72</v>
      </c>
      <c r="G68" s="2">
        <f>IFERROR(__xludf.DUMMYFUNCTION("""COMPUTED_VALUE"""),45390.66666666667)</f>
        <v>45390.66667</v>
      </c>
      <c r="H68" s="1">
        <f>IFERROR(__xludf.DUMMYFUNCTION("""COMPUTED_VALUE"""),644.92)</f>
        <v>644.92</v>
      </c>
      <c r="J68" s="2">
        <f>IFERROR(__xludf.DUMMYFUNCTION("""COMPUTED_VALUE"""),45390.66666666667)</f>
        <v>45390.66667</v>
      </c>
      <c r="K68" s="1">
        <f>IFERROR(__xludf.DUMMYFUNCTION("""COMPUTED_VALUE"""),660.57)</f>
        <v>660.57</v>
      </c>
      <c r="M68" s="2">
        <f>IFERROR(__xludf.DUMMYFUNCTION("""COMPUTED_VALUE"""),45390.66666666667)</f>
        <v>45390.66667</v>
      </c>
      <c r="N68" s="1">
        <f>IFERROR(__xludf.DUMMYFUNCTION("""COMPUTED_VALUE"""),1.91491225E8)</f>
        <v>191491225</v>
      </c>
    </row>
    <row r="69">
      <c r="A69" s="2">
        <f>IFERROR(__xludf.DUMMYFUNCTION("""COMPUTED_VALUE"""),45391.66666666667)</f>
        <v>45391.66667</v>
      </c>
      <c r="B69" s="1">
        <f>IFERROR(__xludf.DUMMYFUNCTION("""COMPUTED_VALUE"""),661.06)</f>
        <v>661.06</v>
      </c>
      <c r="D69" s="2">
        <f>IFERROR(__xludf.DUMMYFUNCTION("""COMPUTED_VALUE"""),45391.66666666667)</f>
        <v>45391.66667</v>
      </c>
      <c r="E69" s="1">
        <f>IFERROR(__xludf.DUMMYFUNCTION("""COMPUTED_VALUE"""),680.19)</f>
        <v>680.19</v>
      </c>
      <c r="G69" s="2">
        <f>IFERROR(__xludf.DUMMYFUNCTION("""COMPUTED_VALUE"""),45391.66666666667)</f>
        <v>45391.66667</v>
      </c>
      <c r="H69" s="1">
        <f>IFERROR(__xludf.DUMMYFUNCTION("""COMPUTED_VALUE"""),658.66)</f>
        <v>658.66</v>
      </c>
      <c r="J69" s="2">
        <f>IFERROR(__xludf.DUMMYFUNCTION("""COMPUTED_VALUE"""),45391.66666666667)</f>
        <v>45391.66667</v>
      </c>
      <c r="K69" s="1">
        <f>IFERROR(__xludf.DUMMYFUNCTION("""COMPUTED_VALUE"""),673.63)</f>
        <v>673.63</v>
      </c>
      <c r="M69" s="2">
        <f>IFERROR(__xludf.DUMMYFUNCTION("""COMPUTED_VALUE"""),45391.66666666667)</f>
        <v>45391.66667</v>
      </c>
      <c r="N69" s="1">
        <f>IFERROR(__xludf.DUMMYFUNCTION("""COMPUTED_VALUE"""),1.96538568E8)</f>
        <v>196538568</v>
      </c>
    </row>
    <row r="70">
      <c r="A70" s="2">
        <f>IFERROR(__xludf.DUMMYFUNCTION("""COMPUTED_VALUE"""),45392.66666666667)</f>
        <v>45392.66667</v>
      </c>
      <c r="B70" s="1">
        <f>IFERROR(__xludf.DUMMYFUNCTION("""COMPUTED_VALUE"""),659.84)</f>
        <v>659.84</v>
      </c>
      <c r="D70" s="2">
        <f>IFERROR(__xludf.DUMMYFUNCTION("""COMPUTED_VALUE"""),45392.66666666667)</f>
        <v>45392.66667</v>
      </c>
      <c r="E70" s="1">
        <f>IFERROR(__xludf.DUMMYFUNCTION("""COMPUTED_VALUE"""),664.77)</f>
        <v>664.77</v>
      </c>
      <c r="G70" s="2">
        <f>IFERROR(__xludf.DUMMYFUNCTION("""COMPUTED_VALUE"""),45392.66666666667)</f>
        <v>45392.66667</v>
      </c>
      <c r="H70" s="1">
        <f>IFERROR(__xludf.DUMMYFUNCTION("""COMPUTED_VALUE"""),647.95)</f>
        <v>647.95</v>
      </c>
      <c r="J70" s="2">
        <f>IFERROR(__xludf.DUMMYFUNCTION("""COMPUTED_VALUE"""),45392.66666666667)</f>
        <v>45392.66667</v>
      </c>
      <c r="K70" s="1">
        <f>IFERROR(__xludf.DUMMYFUNCTION("""COMPUTED_VALUE"""),654.09)</f>
        <v>654.09</v>
      </c>
      <c r="M70" s="2">
        <f>IFERROR(__xludf.DUMMYFUNCTION("""COMPUTED_VALUE"""),45392.66666666667)</f>
        <v>45392.66667</v>
      </c>
      <c r="N70" s="1">
        <f>IFERROR(__xludf.DUMMYFUNCTION("""COMPUTED_VALUE"""),1.98257098E8)</f>
        <v>198257098</v>
      </c>
    </row>
    <row r="71">
      <c r="A71" s="2">
        <f>IFERROR(__xludf.DUMMYFUNCTION("""COMPUTED_VALUE"""),45393.66666666667)</f>
        <v>45393.66667</v>
      </c>
      <c r="B71" s="1">
        <f>IFERROR(__xludf.DUMMYFUNCTION("""COMPUTED_VALUE"""),656.37)</f>
        <v>656.37</v>
      </c>
      <c r="D71" s="2">
        <f>IFERROR(__xludf.DUMMYFUNCTION("""COMPUTED_VALUE"""),45393.66666666667)</f>
        <v>45393.66667</v>
      </c>
      <c r="E71" s="1">
        <f>IFERROR(__xludf.DUMMYFUNCTION("""COMPUTED_VALUE"""),665.97)</f>
        <v>665.97</v>
      </c>
      <c r="G71" s="2">
        <f>IFERROR(__xludf.DUMMYFUNCTION("""COMPUTED_VALUE"""),45393.66666666667)</f>
        <v>45393.66667</v>
      </c>
      <c r="H71" s="1">
        <f>IFERROR(__xludf.DUMMYFUNCTION("""COMPUTED_VALUE"""),642.34)</f>
        <v>642.34</v>
      </c>
      <c r="J71" s="2">
        <f>IFERROR(__xludf.DUMMYFUNCTION("""COMPUTED_VALUE"""),45393.66666666667)</f>
        <v>45393.66667</v>
      </c>
      <c r="K71" s="1">
        <f>IFERROR(__xludf.DUMMYFUNCTION("""COMPUTED_VALUE"""),661.72)</f>
        <v>661.72</v>
      </c>
      <c r="M71" s="2">
        <f>IFERROR(__xludf.DUMMYFUNCTION("""COMPUTED_VALUE"""),45393.66666666667)</f>
        <v>45393.66667</v>
      </c>
      <c r="N71" s="1">
        <f>IFERROR(__xludf.DUMMYFUNCTION("""COMPUTED_VALUE"""),2.63773324E8)</f>
        <v>263773324</v>
      </c>
    </row>
    <row r="72">
      <c r="A72" s="2">
        <f>IFERROR(__xludf.DUMMYFUNCTION("""COMPUTED_VALUE"""),45394.66666666667)</f>
        <v>45394.66667</v>
      </c>
      <c r="B72" s="1">
        <f>IFERROR(__xludf.DUMMYFUNCTION("""COMPUTED_VALUE"""),654.61)</f>
        <v>654.61</v>
      </c>
      <c r="D72" s="2">
        <f>IFERROR(__xludf.DUMMYFUNCTION("""COMPUTED_VALUE"""),45394.66666666667)</f>
        <v>45394.66667</v>
      </c>
      <c r="E72" s="1">
        <f>IFERROR(__xludf.DUMMYFUNCTION("""COMPUTED_VALUE"""),657.0)</f>
        <v>657</v>
      </c>
      <c r="G72" s="2">
        <f>IFERROR(__xludf.DUMMYFUNCTION("""COMPUTED_VALUE"""),45394.66666666667)</f>
        <v>45394.66667</v>
      </c>
      <c r="H72" s="1">
        <f>IFERROR(__xludf.DUMMYFUNCTION("""COMPUTED_VALUE"""),644.92)</f>
        <v>644.92</v>
      </c>
      <c r="J72" s="2">
        <f>IFERROR(__xludf.DUMMYFUNCTION("""COMPUTED_VALUE"""),45394.66666666667)</f>
        <v>45394.66667</v>
      </c>
      <c r="K72" s="1">
        <f>IFERROR(__xludf.DUMMYFUNCTION("""COMPUTED_VALUE"""),647.58)</f>
        <v>647.58</v>
      </c>
      <c r="M72" s="2">
        <f>IFERROR(__xludf.DUMMYFUNCTION("""COMPUTED_VALUE"""),45394.66666666667)</f>
        <v>45394.66667</v>
      </c>
      <c r="N72" s="1">
        <f>IFERROR(__xludf.DUMMYFUNCTION("""COMPUTED_VALUE"""),2.06976459E8)</f>
        <v>206976459</v>
      </c>
    </row>
    <row r="73">
      <c r="A73" s="2">
        <f>IFERROR(__xludf.DUMMYFUNCTION("""COMPUTED_VALUE"""),45397.66666666667)</f>
        <v>45397.66667</v>
      </c>
      <c r="B73" s="1">
        <f>IFERROR(__xludf.DUMMYFUNCTION("""COMPUTED_VALUE"""),646.25)</f>
        <v>646.25</v>
      </c>
      <c r="D73" s="2">
        <f>IFERROR(__xludf.DUMMYFUNCTION("""COMPUTED_VALUE"""),45397.66666666667)</f>
        <v>45397.66667</v>
      </c>
      <c r="E73" s="1">
        <f>IFERROR(__xludf.DUMMYFUNCTION("""COMPUTED_VALUE"""),647.54)</f>
        <v>647.54</v>
      </c>
      <c r="G73" s="2">
        <f>IFERROR(__xludf.DUMMYFUNCTION("""COMPUTED_VALUE"""),45397.66666666667)</f>
        <v>45397.66667</v>
      </c>
      <c r="H73" s="1">
        <f>IFERROR(__xludf.DUMMYFUNCTION("""COMPUTED_VALUE"""),615.65)</f>
        <v>615.65</v>
      </c>
      <c r="J73" s="2">
        <f>IFERROR(__xludf.DUMMYFUNCTION("""COMPUTED_VALUE"""),45397.66666666667)</f>
        <v>45397.66667</v>
      </c>
      <c r="K73" s="1">
        <f>IFERROR(__xludf.DUMMYFUNCTION("""COMPUTED_VALUE"""),615.74)</f>
        <v>615.74</v>
      </c>
      <c r="M73" s="2">
        <f>IFERROR(__xludf.DUMMYFUNCTION("""COMPUTED_VALUE"""),45397.66666666667)</f>
        <v>45397.66667</v>
      </c>
      <c r="N73" s="1">
        <f>IFERROR(__xludf.DUMMYFUNCTION("""COMPUTED_VALUE"""),2.75488039E8)</f>
        <v>275488039</v>
      </c>
    </row>
    <row r="74">
      <c r="A74" s="2">
        <f>IFERROR(__xludf.DUMMYFUNCTION("""COMPUTED_VALUE"""),45398.66666666667)</f>
        <v>45398.66667</v>
      </c>
      <c r="B74" s="1">
        <f>IFERROR(__xludf.DUMMYFUNCTION("""COMPUTED_VALUE"""),600.84)</f>
        <v>600.84</v>
      </c>
      <c r="D74" s="2">
        <f>IFERROR(__xludf.DUMMYFUNCTION("""COMPUTED_VALUE"""),45398.66666666667)</f>
        <v>45398.66667</v>
      </c>
      <c r="E74" s="1">
        <f>IFERROR(__xludf.DUMMYFUNCTION("""COMPUTED_VALUE"""),605.11)</f>
        <v>605.11</v>
      </c>
      <c r="G74" s="2">
        <f>IFERROR(__xludf.DUMMYFUNCTION("""COMPUTED_VALUE"""),45398.66666666667)</f>
        <v>45398.66667</v>
      </c>
      <c r="H74" s="1">
        <f>IFERROR(__xludf.DUMMYFUNCTION("""COMPUTED_VALUE"""),591.21)</f>
        <v>591.21</v>
      </c>
      <c r="J74" s="2">
        <f>IFERROR(__xludf.DUMMYFUNCTION("""COMPUTED_VALUE"""),45398.66666666667)</f>
        <v>45398.66667</v>
      </c>
      <c r="K74" s="1">
        <f>IFERROR(__xludf.DUMMYFUNCTION("""COMPUTED_VALUE"""),601.84)</f>
        <v>601.84</v>
      </c>
      <c r="M74" s="2">
        <f>IFERROR(__xludf.DUMMYFUNCTION("""COMPUTED_VALUE"""),45398.66666666667)</f>
        <v>45398.66667</v>
      </c>
      <c r="N74" s="1">
        <f>IFERROR(__xludf.DUMMYFUNCTION("""COMPUTED_VALUE"""),2.35640186E8)</f>
        <v>235640186</v>
      </c>
    </row>
    <row r="75">
      <c r="A75" s="2">
        <f>IFERROR(__xludf.DUMMYFUNCTION("""COMPUTED_VALUE"""),45399.66666666667)</f>
        <v>45399.66667</v>
      </c>
      <c r="B75" s="1">
        <f>IFERROR(__xludf.DUMMYFUNCTION("""COMPUTED_VALUE"""),603.69)</f>
        <v>603.69</v>
      </c>
      <c r="D75" s="2">
        <f>IFERROR(__xludf.DUMMYFUNCTION("""COMPUTED_VALUE"""),45399.66666666667)</f>
        <v>45399.66667</v>
      </c>
      <c r="E75" s="1">
        <f>IFERROR(__xludf.DUMMYFUNCTION("""COMPUTED_VALUE"""),605.7)</f>
        <v>605.7</v>
      </c>
      <c r="G75" s="2">
        <f>IFERROR(__xludf.DUMMYFUNCTION("""COMPUTED_VALUE"""),45399.66666666667)</f>
        <v>45399.66667</v>
      </c>
      <c r="H75" s="1">
        <f>IFERROR(__xludf.DUMMYFUNCTION("""COMPUTED_VALUE"""),592.29)</f>
        <v>592.29</v>
      </c>
      <c r="J75" s="2">
        <f>IFERROR(__xludf.DUMMYFUNCTION("""COMPUTED_VALUE"""),45399.66666666667)</f>
        <v>45399.66667</v>
      </c>
      <c r="K75" s="1">
        <f>IFERROR(__xludf.DUMMYFUNCTION("""COMPUTED_VALUE"""),596.19)</f>
        <v>596.19</v>
      </c>
      <c r="M75" s="2">
        <f>IFERROR(__xludf.DUMMYFUNCTION("""COMPUTED_VALUE"""),45399.66666666667)</f>
        <v>45399.66667</v>
      </c>
      <c r="N75" s="1">
        <f>IFERROR(__xludf.DUMMYFUNCTION("""COMPUTED_VALUE"""),1.85151372E8)</f>
        <v>185151372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IFERROR(__xludf.DUMMYFUNCTION("""COMPUTED_VALUE"""),584.07)</f>
        <v>584.07</v>
      </c>
      <c r="D76" s="2">
        <f>IFERROR(__xludf.DUMMYFUNCTION("""COMPUTED_VALUE"""),45400.66666666667)</f>
        <v>45400.66667</v>
      </c>
      <c r="E76" s="1">
        <f>IFERROR(__xludf.DUMMYFUNCTION("""COMPUTED_VALUE"""),587.37)</f>
        <v>587.37</v>
      </c>
      <c r="G76" s="2">
        <f>IFERROR(__xludf.DUMMYFUNCTION("""COMPUTED_VALUE"""),45400.66666666667)</f>
        <v>45400.66667</v>
      </c>
      <c r="H76" s="1">
        <f>IFERROR(__xludf.DUMMYFUNCTION("""COMPUTED_VALUE"""),575.56)</f>
        <v>575.56</v>
      </c>
      <c r="J76" s="2">
        <f>IFERROR(__xludf.DUMMYFUNCTION("""COMPUTED_VALUE"""),45400.66666666667)</f>
        <v>45400.66667</v>
      </c>
      <c r="K76" s="1">
        <f>IFERROR(__xludf.DUMMYFUNCTION("""COMPUTED_VALUE"""),579.55)</f>
        <v>579.55</v>
      </c>
      <c r="M76" s="2">
        <f>IFERROR(__xludf.DUMMYFUNCTION("""COMPUTED_VALUE"""),45400.66666666667)</f>
        <v>45400.66667</v>
      </c>
      <c r="N76" s="1">
        <f>IFERROR(__xludf.DUMMYFUNCTION("""COMPUTED_VALUE"""),2.03028744E8)</f>
        <v>203028744</v>
      </c>
    </row>
    <row r="77">
      <c r="A77" s="2">
        <f>IFERROR(__xludf.DUMMYFUNCTION("""COMPUTED_VALUE"""),45401.66666666667)</f>
        <v>45401.66667</v>
      </c>
      <c r="B77" s="1">
        <f>IFERROR(__xludf.DUMMYFUNCTION("""COMPUTED_VALUE"""),576.01)</f>
        <v>576.01</v>
      </c>
      <c r="D77" s="2">
        <f>IFERROR(__xludf.DUMMYFUNCTION("""COMPUTED_VALUE"""),45401.66666666667)</f>
        <v>45401.66667</v>
      </c>
      <c r="E77" s="1">
        <f>IFERROR(__xludf.DUMMYFUNCTION("""COMPUTED_VALUE"""),582.84)</f>
        <v>582.84</v>
      </c>
      <c r="G77" s="2">
        <f>IFERROR(__xludf.DUMMYFUNCTION("""COMPUTED_VALUE"""),45401.66666666667)</f>
        <v>45401.66667</v>
      </c>
      <c r="H77" s="1">
        <f>IFERROR(__xludf.DUMMYFUNCTION("""COMPUTED_VALUE"""),568.36)</f>
        <v>568.36</v>
      </c>
      <c r="J77" s="2">
        <f>IFERROR(__xludf.DUMMYFUNCTION("""COMPUTED_VALUE"""),45401.66666666667)</f>
        <v>45401.66667</v>
      </c>
      <c r="K77" s="1">
        <f>IFERROR(__xludf.DUMMYFUNCTION("""COMPUTED_VALUE"""),571.05)</f>
        <v>571.05</v>
      </c>
      <c r="M77" s="2">
        <f>IFERROR(__xludf.DUMMYFUNCTION("""COMPUTED_VALUE"""),45401.66666666667)</f>
        <v>45401.66667</v>
      </c>
      <c r="N77" s="1">
        <f>IFERROR(__xludf.DUMMYFUNCTION("""COMPUTED_VALUE"""),1.85300501E8)</f>
        <v>185300501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IFERROR(__xludf.DUMMYFUNCTION("""COMPUTED_VALUE"""),551.75)</f>
        <v>551.75</v>
      </c>
      <c r="D78" s="2">
        <f>IFERROR(__xludf.DUMMYFUNCTION("""COMPUTED_VALUE"""),45404.66666666667)</f>
        <v>45404.66667</v>
      </c>
      <c r="E78" s="1">
        <f>IFERROR(__xludf.DUMMYFUNCTION("""COMPUTED_VALUE"""),564.93)</f>
        <v>564.93</v>
      </c>
      <c r="G78" s="2">
        <f>IFERROR(__xludf.DUMMYFUNCTION("""COMPUTED_VALUE"""),45404.66666666667)</f>
        <v>45404.66667</v>
      </c>
      <c r="H78" s="1">
        <f>IFERROR(__xludf.DUMMYFUNCTION("""COMPUTED_VALUE"""),547.2)</f>
        <v>547.2</v>
      </c>
      <c r="J78" s="2">
        <f>IFERROR(__xludf.DUMMYFUNCTION("""COMPUTED_VALUE"""),45404.66666666667)</f>
        <v>45404.66667</v>
      </c>
      <c r="K78" s="1">
        <f>IFERROR(__xludf.DUMMYFUNCTION("""COMPUTED_VALUE"""),560.4)</f>
        <v>560.4</v>
      </c>
      <c r="M78" s="2">
        <f>IFERROR(__xludf.DUMMYFUNCTION("""COMPUTED_VALUE"""),45404.66666666667)</f>
        <v>45404.66667</v>
      </c>
      <c r="N78" s="1">
        <f>IFERROR(__xludf.DUMMYFUNCTION("""COMPUTED_VALUE"""),2.71684438E8)</f>
        <v>271684438</v>
      </c>
    </row>
    <row r="79">
      <c r="A79" s="2">
        <f>IFERROR(__xludf.DUMMYFUNCTION("""COMPUTED_VALUE"""),45405.66666666667)</f>
        <v>45405.66667</v>
      </c>
      <c r="B79" s="1">
        <f>IFERROR(__xludf.DUMMYFUNCTION("""COMPUTED_VALUE"""),564.07)</f>
        <v>564.07</v>
      </c>
      <c r="D79" s="2">
        <f>IFERROR(__xludf.DUMMYFUNCTION("""COMPUTED_VALUE"""),45405.66666666667)</f>
        <v>45405.66667</v>
      </c>
      <c r="E79" s="1">
        <f>IFERROR(__xludf.DUMMYFUNCTION("""COMPUTED_VALUE"""),579.56)</f>
        <v>579.56</v>
      </c>
      <c r="G79" s="2">
        <f>IFERROR(__xludf.DUMMYFUNCTION("""COMPUTED_VALUE"""),45405.66666666667)</f>
        <v>45405.66667</v>
      </c>
      <c r="H79" s="1">
        <f>IFERROR(__xludf.DUMMYFUNCTION("""COMPUTED_VALUE"""),560.01)</f>
        <v>560.01</v>
      </c>
      <c r="J79" s="2">
        <f>IFERROR(__xludf.DUMMYFUNCTION("""COMPUTED_VALUE"""),45405.66666666667)</f>
        <v>45405.66667</v>
      </c>
      <c r="K79" s="1">
        <f>IFERROR(__xludf.DUMMYFUNCTION("""COMPUTED_VALUE"""),571.57)</f>
        <v>571.57</v>
      </c>
      <c r="M79" s="2">
        <f>IFERROR(__xludf.DUMMYFUNCTION("""COMPUTED_VALUE"""),45405.66666666667)</f>
        <v>45405.66667</v>
      </c>
      <c r="N79" s="1">
        <f>IFERROR(__xludf.DUMMYFUNCTION("""COMPUTED_VALUE"""),2.66423912E8)</f>
        <v>266423912</v>
      </c>
    </row>
    <row r="80">
      <c r="A80" s="2">
        <f>IFERROR(__xludf.DUMMYFUNCTION("""COMPUTED_VALUE"""),45406.66666666667)</f>
        <v>45406.66667</v>
      </c>
      <c r="B80" s="1">
        <f>IFERROR(__xludf.DUMMYFUNCTION("""COMPUTED_VALUE"""),627.28)</f>
        <v>627.28</v>
      </c>
      <c r="D80" s="2">
        <f>IFERROR(__xludf.DUMMYFUNCTION("""COMPUTED_VALUE"""),45406.66666666667)</f>
        <v>45406.66667</v>
      </c>
      <c r="E80" s="1">
        <f>IFERROR(__xludf.DUMMYFUNCTION("""COMPUTED_VALUE"""),641.94)</f>
        <v>641.94</v>
      </c>
      <c r="G80" s="2">
        <f>IFERROR(__xludf.DUMMYFUNCTION("""COMPUTED_VALUE"""),45406.66666666667)</f>
        <v>45406.66667</v>
      </c>
      <c r="H80" s="1">
        <f>IFERROR(__xludf.DUMMYFUNCTION("""COMPUTED_VALUE"""),609.18)</f>
        <v>609.18</v>
      </c>
      <c r="J80" s="2">
        <f>IFERROR(__xludf.DUMMYFUNCTION("""COMPUTED_VALUE"""),45406.66666666667)</f>
        <v>45406.66667</v>
      </c>
      <c r="K80" s="1">
        <f>IFERROR(__xludf.DUMMYFUNCTION("""COMPUTED_VALUE"""),624.35)</f>
        <v>624.35</v>
      </c>
      <c r="M80" s="2">
        <f>IFERROR(__xludf.DUMMYFUNCTION("""COMPUTED_VALUE"""),45406.66666666667)</f>
        <v>45406.66667</v>
      </c>
      <c r="N80" s="1">
        <f>IFERROR(__xludf.DUMMYFUNCTION("""COMPUTED_VALUE"""),3.2920777E8)</f>
        <v>329207770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IFERROR(__xludf.DUMMYFUNCTION("""COMPUTED_VALUE"""),613.59)</f>
        <v>613.59</v>
      </c>
      <c r="D81" s="2">
        <f>IFERROR(__xludf.DUMMYFUNCTION("""COMPUTED_VALUE"""),45407.66666666667)</f>
        <v>45407.66667</v>
      </c>
      <c r="E81" s="1">
        <f>IFERROR(__xludf.DUMMYFUNCTION("""COMPUTED_VALUE"""),649.8)</f>
        <v>649.8</v>
      </c>
      <c r="G81" s="2">
        <f>IFERROR(__xludf.DUMMYFUNCTION("""COMPUTED_VALUE"""),45407.66666666667)</f>
        <v>45407.66667</v>
      </c>
      <c r="H81" s="1">
        <f>IFERROR(__xludf.DUMMYFUNCTION("""COMPUTED_VALUE"""),611.57)</f>
        <v>611.57</v>
      </c>
      <c r="J81" s="2">
        <f>IFERROR(__xludf.DUMMYFUNCTION("""COMPUTED_VALUE"""),45407.66666666667)</f>
        <v>45407.66667</v>
      </c>
      <c r="K81" s="1">
        <f>IFERROR(__xludf.DUMMYFUNCTION("""COMPUTED_VALUE"""),648.46)</f>
        <v>648.46</v>
      </c>
      <c r="M81" s="2">
        <f>IFERROR(__xludf.DUMMYFUNCTION("""COMPUTED_VALUE"""),45407.66666666667)</f>
        <v>45407.66667</v>
      </c>
      <c r="N81" s="1">
        <f>IFERROR(__xludf.DUMMYFUNCTION("""COMPUTED_VALUE"""),2.74588258E8)</f>
        <v>274588258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IFERROR(__xludf.DUMMYFUNCTION("""COMPUTED_VALUE"""),643.98)</f>
        <v>643.98</v>
      </c>
      <c r="D82" s="2">
        <f>IFERROR(__xludf.DUMMYFUNCTION("""COMPUTED_VALUE"""),45408.66666666667)</f>
        <v>45408.66667</v>
      </c>
      <c r="E82" s="1">
        <f>IFERROR(__xludf.DUMMYFUNCTION("""COMPUTED_VALUE"""),654.43)</f>
        <v>654.43</v>
      </c>
      <c r="G82" s="2">
        <f>IFERROR(__xludf.DUMMYFUNCTION("""COMPUTED_VALUE"""),45408.66666666667)</f>
        <v>45408.66667</v>
      </c>
      <c r="H82" s="1">
        <f>IFERROR(__xludf.DUMMYFUNCTION("""COMPUTED_VALUE"""),637.11)</f>
        <v>637.11</v>
      </c>
      <c r="J82" s="2">
        <f>IFERROR(__xludf.DUMMYFUNCTION("""COMPUTED_VALUE"""),45408.66666666667)</f>
        <v>45408.66667</v>
      </c>
      <c r="K82" s="1">
        <f>IFERROR(__xludf.DUMMYFUNCTION("""COMPUTED_VALUE"""),642.53)</f>
        <v>642.53</v>
      </c>
      <c r="M82" s="2">
        <f>IFERROR(__xludf.DUMMYFUNCTION("""COMPUTED_VALUE"""),45408.66666666667)</f>
        <v>45408.66667</v>
      </c>
      <c r="N82" s="1">
        <f>IFERROR(__xludf.DUMMYFUNCTION("""COMPUTED_VALUE"""),2.23774924E8)</f>
        <v>223774924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IFERROR(__xludf.DUMMYFUNCTION("""COMPUTED_VALUE"""),703.46)</f>
        <v>703.46</v>
      </c>
      <c r="D83" s="2">
        <f>IFERROR(__xludf.DUMMYFUNCTION("""COMPUTED_VALUE"""),45411.66666666667)</f>
        <v>45411.66667</v>
      </c>
      <c r="E83" s="1">
        <f>IFERROR(__xludf.DUMMYFUNCTION("""COMPUTED_VALUE"""),735.13)</f>
        <v>735.13</v>
      </c>
      <c r="G83" s="2">
        <f>IFERROR(__xludf.DUMMYFUNCTION("""COMPUTED_VALUE"""),45411.66666666667)</f>
        <v>45411.66667</v>
      </c>
      <c r="H83" s="1">
        <f>IFERROR(__xludf.DUMMYFUNCTION("""COMPUTED_VALUE"""),691.49)</f>
        <v>691.49</v>
      </c>
      <c r="J83" s="2">
        <f>IFERROR(__xludf.DUMMYFUNCTION("""COMPUTED_VALUE"""),45411.66666666667)</f>
        <v>45411.66667</v>
      </c>
      <c r="K83" s="1">
        <f>IFERROR(__xludf.DUMMYFUNCTION("""COMPUTED_VALUE"""),721.2)</f>
        <v>721.2</v>
      </c>
      <c r="M83" s="2">
        <f>IFERROR(__xludf.DUMMYFUNCTION("""COMPUTED_VALUE"""),45411.66666666667)</f>
        <v>45411.66667</v>
      </c>
      <c r="N83" s="1">
        <f>IFERROR(__xludf.DUMMYFUNCTION("""COMPUTED_VALUE"""),3.57077292E8)</f>
        <v>357077292</v>
      </c>
    </row>
    <row r="84">
      <c r="A84" s="2">
        <f>IFERROR(__xludf.DUMMYFUNCTION("""COMPUTED_VALUE"""),45412.66666666667)</f>
        <v>45412.66667</v>
      </c>
      <c r="B84" s="1">
        <f>IFERROR(__xludf.DUMMYFUNCTION("""COMPUTED_VALUE"""),697.7)</f>
        <v>697.7</v>
      </c>
      <c r="D84" s="2">
        <f>IFERROR(__xludf.DUMMYFUNCTION("""COMPUTED_VALUE"""),45412.66666666667)</f>
        <v>45412.66667</v>
      </c>
      <c r="E84" s="1">
        <f>IFERROR(__xludf.DUMMYFUNCTION("""COMPUTED_VALUE"""),708.61)</f>
        <v>708.61</v>
      </c>
      <c r="G84" s="2">
        <f>IFERROR(__xludf.DUMMYFUNCTION("""COMPUTED_VALUE"""),45412.66666666667)</f>
        <v>45412.66667</v>
      </c>
      <c r="H84" s="1">
        <f>IFERROR(__xludf.DUMMYFUNCTION("""COMPUTED_VALUE"""),682.78)</f>
        <v>682.78</v>
      </c>
      <c r="J84" s="2">
        <f>IFERROR(__xludf.DUMMYFUNCTION("""COMPUTED_VALUE"""),45412.66666666667)</f>
        <v>45412.66667</v>
      </c>
      <c r="K84" s="1">
        <f>IFERROR(__xludf.DUMMYFUNCTION("""COMPUTED_VALUE"""),683.46)</f>
        <v>683.46</v>
      </c>
      <c r="M84" s="2">
        <f>IFERROR(__xludf.DUMMYFUNCTION("""COMPUTED_VALUE"""),45412.66666666667)</f>
        <v>45412.66667</v>
      </c>
      <c r="N84" s="1">
        <f>IFERROR(__xludf.DUMMYFUNCTION("""COMPUTED_VALUE"""),2.61699654E8)</f>
        <v>261699654</v>
      </c>
    </row>
    <row r="85">
      <c r="A85" s="2">
        <f>IFERROR(__xludf.DUMMYFUNCTION("""COMPUTED_VALUE"""),45413.66666666667)</f>
        <v>45413.66667</v>
      </c>
      <c r="B85" s="1">
        <f>IFERROR(__xludf.DUMMYFUNCTION("""COMPUTED_VALUE"""),678.66)</f>
        <v>678.66</v>
      </c>
      <c r="D85" s="2">
        <f>IFERROR(__xludf.DUMMYFUNCTION("""COMPUTED_VALUE"""),45413.66666666667)</f>
        <v>45413.66667</v>
      </c>
      <c r="E85" s="1">
        <f>IFERROR(__xludf.DUMMYFUNCTION("""COMPUTED_VALUE"""),693.51)</f>
        <v>693.51</v>
      </c>
      <c r="G85" s="2">
        <f>IFERROR(__xludf.DUMMYFUNCTION("""COMPUTED_VALUE"""),45413.66666666667)</f>
        <v>45413.66667</v>
      </c>
      <c r="H85" s="1">
        <f>IFERROR(__xludf.DUMMYFUNCTION("""COMPUTED_VALUE"""),671.02)</f>
        <v>671.02</v>
      </c>
      <c r="J85" s="2">
        <f>IFERROR(__xludf.DUMMYFUNCTION("""COMPUTED_VALUE"""),45413.66666666667)</f>
        <v>45413.66667</v>
      </c>
      <c r="K85" s="1">
        <f>IFERROR(__xludf.DUMMYFUNCTION("""COMPUTED_VALUE"""),673.84)</f>
        <v>673.84</v>
      </c>
      <c r="M85" s="2">
        <f>IFERROR(__xludf.DUMMYFUNCTION("""COMPUTED_VALUE"""),45413.66666666667)</f>
        <v>45413.66667</v>
      </c>
      <c r="N85" s="1">
        <f>IFERROR(__xludf.DUMMYFUNCTION("""COMPUTED_VALUE"""),2.10505686E8)</f>
        <v>210505686</v>
      </c>
    </row>
    <row r="86">
      <c r="A86" s="2">
        <f>IFERROR(__xludf.DUMMYFUNCTION("""COMPUTED_VALUE"""),45414.66666666667)</f>
        <v>45414.66667</v>
      </c>
      <c r="B86" s="1">
        <f>IFERROR(__xludf.DUMMYFUNCTION("""COMPUTED_VALUE"""),684.58)</f>
        <v>684.58</v>
      </c>
      <c r="D86" s="2">
        <f>IFERROR(__xludf.DUMMYFUNCTION("""COMPUTED_VALUE"""),45414.66666666667)</f>
        <v>45414.66667</v>
      </c>
      <c r="E86" s="1">
        <f>IFERROR(__xludf.DUMMYFUNCTION("""COMPUTED_VALUE"""),689.72)</f>
        <v>689.72</v>
      </c>
      <c r="G86" s="2">
        <f>IFERROR(__xludf.DUMMYFUNCTION("""COMPUTED_VALUE"""),45414.66666666667)</f>
        <v>45414.66667</v>
      </c>
      <c r="H86" s="1">
        <f>IFERROR(__xludf.DUMMYFUNCTION("""COMPUTED_VALUE"""),663.1)</f>
        <v>663.1</v>
      </c>
      <c r="J86" s="2">
        <f>IFERROR(__xludf.DUMMYFUNCTION("""COMPUTED_VALUE"""),45414.66666666667)</f>
        <v>45414.66667</v>
      </c>
      <c r="K86" s="1">
        <f>IFERROR(__xludf.DUMMYFUNCTION("""COMPUTED_VALUE"""),676.13)</f>
        <v>676.13</v>
      </c>
      <c r="M86" s="2">
        <f>IFERROR(__xludf.DUMMYFUNCTION("""COMPUTED_VALUE"""),45414.66666666667)</f>
        <v>45414.66667</v>
      </c>
      <c r="N86" s="1">
        <f>IFERROR(__xludf.DUMMYFUNCTION("""COMPUTED_VALUE"""),2.28738093E8)</f>
        <v>228738093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IFERROR(__xludf.DUMMYFUNCTION("""COMPUTED_VALUE"""),682.98)</f>
        <v>682.98</v>
      </c>
      <c r="D87" s="2">
        <f>IFERROR(__xludf.DUMMYFUNCTION("""COMPUTED_VALUE"""),45415.66666666667)</f>
        <v>45415.66667</v>
      </c>
      <c r="E87" s="1">
        <f>IFERROR(__xludf.DUMMYFUNCTION("""COMPUTED_VALUE"""),692.88)</f>
        <v>692.88</v>
      </c>
      <c r="G87" s="2">
        <f>IFERROR(__xludf.DUMMYFUNCTION("""COMPUTED_VALUE"""),45415.66666666667)</f>
        <v>45415.66667</v>
      </c>
      <c r="H87" s="1">
        <f>IFERROR(__xludf.DUMMYFUNCTION("""COMPUTED_VALUE"""),671.39)</f>
        <v>671.39</v>
      </c>
      <c r="J87" s="2">
        <f>IFERROR(__xludf.DUMMYFUNCTION("""COMPUTED_VALUE"""),45415.66666666667)</f>
        <v>45415.66667</v>
      </c>
      <c r="K87" s="1">
        <f>IFERROR(__xludf.DUMMYFUNCTION("""COMPUTED_VALUE"""),679.95)</f>
        <v>679.95</v>
      </c>
      <c r="M87" s="2">
        <f>IFERROR(__xludf.DUMMYFUNCTION("""COMPUTED_VALUE"""),45415.66666666667)</f>
        <v>45415.66667</v>
      </c>
      <c r="N87" s="1">
        <f>IFERROR(__xludf.DUMMYFUNCTION("""COMPUTED_VALUE"""),1.98687741E8)</f>
        <v>198687741</v>
      </c>
    </row>
    <row r="88">
      <c r="A88" s="2">
        <f>IFERROR(__xludf.DUMMYFUNCTION("""COMPUTED_VALUE"""),45418.66666666667)</f>
        <v>45418.66667</v>
      </c>
      <c r="B88" s="1">
        <f>IFERROR(__xludf.DUMMYFUNCTION("""COMPUTED_VALUE"""),689.28)</f>
        <v>689.28</v>
      </c>
      <c r="D88" s="2">
        <f>IFERROR(__xludf.DUMMYFUNCTION("""COMPUTED_VALUE"""),45418.66666666667)</f>
        <v>45418.66667</v>
      </c>
      <c r="E88" s="1">
        <f>IFERROR(__xludf.DUMMYFUNCTION("""COMPUTED_VALUE"""),700.78)</f>
        <v>700.78</v>
      </c>
      <c r="G88" s="2">
        <f>IFERROR(__xludf.DUMMYFUNCTION("""COMPUTED_VALUE"""),45418.66666666667)</f>
        <v>45418.66667</v>
      </c>
      <c r="H88" s="1">
        <f>IFERROR(__xludf.DUMMYFUNCTION("""COMPUTED_VALUE"""),684.05)</f>
        <v>684.05</v>
      </c>
      <c r="J88" s="2">
        <f>IFERROR(__xludf.DUMMYFUNCTION("""COMPUTED_VALUE"""),45418.66666666667)</f>
        <v>45418.66667</v>
      </c>
      <c r="K88" s="1">
        <f>IFERROR(__xludf.DUMMYFUNCTION("""COMPUTED_VALUE"""),691.9)</f>
        <v>691.9</v>
      </c>
      <c r="M88" s="2">
        <f>IFERROR(__xludf.DUMMYFUNCTION("""COMPUTED_VALUE"""),45418.66666666667)</f>
        <v>45418.66667</v>
      </c>
      <c r="N88" s="1">
        <f>IFERROR(__xludf.DUMMYFUNCTION("""COMPUTED_VALUE"""),2.03756432E8)</f>
        <v>203756432</v>
      </c>
    </row>
    <row r="89">
      <c r="A89" s="2">
        <f>IFERROR(__xludf.DUMMYFUNCTION("""COMPUTED_VALUE"""),45419.66666666667)</f>
        <v>45419.66667</v>
      </c>
      <c r="B89" s="1">
        <f>IFERROR(__xludf.DUMMYFUNCTION("""COMPUTED_VALUE"""),685.25)</f>
        <v>685.25</v>
      </c>
      <c r="D89" s="2">
        <f>IFERROR(__xludf.DUMMYFUNCTION("""COMPUTED_VALUE"""),45419.66666666667)</f>
        <v>45419.66667</v>
      </c>
      <c r="E89" s="1">
        <f>IFERROR(__xludf.DUMMYFUNCTION("""COMPUTED_VALUE"""),686.93)</f>
        <v>686.93</v>
      </c>
      <c r="G89" s="2">
        <f>IFERROR(__xludf.DUMMYFUNCTION("""COMPUTED_VALUE"""),45419.66666666667)</f>
        <v>45419.66667</v>
      </c>
      <c r="H89" s="1">
        <f>IFERROR(__xludf.DUMMYFUNCTION("""COMPUTED_VALUE"""),667.74)</f>
        <v>667.74</v>
      </c>
      <c r="J89" s="2">
        <f>IFERROR(__xludf.DUMMYFUNCTION("""COMPUTED_VALUE"""),45419.66666666667)</f>
        <v>45419.66667</v>
      </c>
      <c r="K89" s="1">
        <f>IFERROR(__xludf.DUMMYFUNCTION("""COMPUTED_VALUE"""),669.27)</f>
        <v>669.27</v>
      </c>
      <c r="M89" s="2">
        <f>IFERROR(__xludf.DUMMYFUNCTION("""COMPUTED_VALUE"""),45419.66666666667)</f>
        <v>45419.66667</v>
      </c>
      <c r="N89" s="1">
        <f>IFERROR(__xludf.DUMMYFUNCTION("""COMPUTED_VALUE"""),2.66785891E8)</f>
        <v>266785891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IFERROR(__xludf.DUMMYFUNCTION("""COMPUTED_VALUE"""),649.21)</f>
        <v>649.21</v>
      </c>
      <c r="D90" s="2">
        <f>IFERROR(__xludf.DUMMYFUNCTION("""COMPUTED_VALUE"""),45420.66666666667)</f>
        <v>45420.66667</v>
      </c>
      <c r="E90" s="1">
        <f>IFERROR(__xludf.DUMMYFUNCTION("""COMPUTED_VALUE"""),664.02)</f>
        <v>664.02</v>
      </c>
      <c r="G90" s="2">
        <f>IFERROR(__xludf.DUMMYFUNCTION("""COMPUTED_VALUE"""),45420.66666666667)</f>
        <v>45420.66667</v>
      </c>
      <c r="H90" s="1">
        <f>IFERROR(__xludf.DUMMYFUNCTION("""COMPUTED_VALUE"""),644.22)</f>
        <v>644.22</v>
      </c>
      <c r="J90" s="2">
        <f>IFERROR(__xludf.DUMMYFUNCTION("""COMPUTED_VALUE"""),45420.66666666667)</f>
        <v>45420.66667</v>
      </c>
      <c r="K90" s="1">
        <f>IFERROR(__xludf.DUMMYFUNCTION("""COMPUTED_VALUE"""),659.68)</f>
        <v>659.68</v>
      </c>
      <c r="M90" s="2">
        <f>IFERROR(__xludf.DUMMYFUNCTION("""COMPUTED_VALUE"""),45420.66666666667)</f>
        <v>45420.66667</v>
      </c>
      <c r="N90" s="1">
        <f>IFERROR(__xludf.DUMMYFUNCTION("""COMPUTED_VALUE"""),2.17119455E8)</f>
        <v>217119455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IFERROR(__xludf.DUMMYFUNCTION("""COMPUTED_VALUE"""),660.76)</f>
        <v>660.76</v>
      </c>
      <c r="D91" s="2">
        <f>IFERROR(__xludf.DUMMYFUNCTION("""COMPUTED_VALUE"""),45421.66666666667)</f>
        <v>45421.66667</v>
      </c>
      <c r="E91" s="1">
        <f>IFERROR(__xludf.DUMMYFUNCTION("""COMPUTED_VALUE"""),661.85)</f>
        <v>661.85</v>
      </c>
      <c r="G91" s="2">
        <f>IFERROR(__xludf.DUMMYFUNCTION("""COMPUTED_VALUE"""),45421.66666666667)</f>
        <v>45421.66667</v>
      </c>
      <c r="H91" s="1">
        <f>IFERROR(__xludf.DUMMYFUNCTION("""COMPUTED_VALUE"""),649.66)</f>
        <v>649.66</v>
      </c>
      <c r="J91" s="2">
        <f>IFERROR(__xludf.DUMMYFUNCTION("""COMPUTED_VALUE"""),45421.66666666667)</f>
        <v>45421.66667</v>
      </c>
      <c r="K91" s="1">
        <f>IFERROR(__xludf.DUMMYFUNCTION("""COMPUTED_VALUE"""),651.52)</f>
        <v>651.52</v>
      </c>
      <c r="M91" s="2">
        <f>IFERROR(__xludf.DUMMYFUNCTION("""COMPUTED_VALUE"""),45421.66666666667)</f>
        <v>45421.66667</v>
      </c>
      <c r="N91" s="1">
        <f>IFERROR(__xludf.DUMMYFUNCTION("""COMPUTED_VALUE"""),1.54288037E8)</f>
        <v>154288037</v>
      </c>
    </row>
    <row r="92">
      <c r="A92" s="2">
        <f>IFERROR(__xludf.DUMMYFUNCTION("""COMPUTED_VALUE"""),45422.66666666667)</f>
        <v>45422.66667</v>
      </c>
      <c r="B92" s="1">
        <f>IFERROR(__xludf.DUMMYFUNCTION("""COMPUTED_VALUE"""),654.85)</f>
        <v>654.85</v>
      </c>
      <c r="D92" s="2">
        <f>IFERROR(__xludf.DUMMYFUNCTION("""COMPUTED_VALUE"""),45422.66666666667)</f>
        <v>45422.66667</v>
      </c>
      <c r="E92" s="1">
        <f>IFERROR(__xludf.DUMMYFUNCTION("""COMPUTED_VALUE"""),654.85)</f>
        <v>654.85</v>
      </c>
      <c r="G92" s="2">
        <f>IFERROR(__xludf.DUMMYFUNCTION("""COMPUTED_VALUE"""),45422.66666666667)</f>
        <v>45422.66667</v>
      </c>
      <c r="H92" s="1">
        <f>IFERROR(__xludf.DUMMYFUNCTION("""COMPUTED_VALUE"""),637.75)</f>
        <v>637.75</v>
      </c>
      <c r="J92" s="2">
        <f>IFERROR(__xludf.DUMMYFUNCTION("""COMPUTED_VALUE"""),45422.66666666667)</f>
        <v>45422.66667</v>
      </c>
      <c r="K92" s="1">
        <f>IFERROR(__xludf.DUMMYFUNCTION("""COMPUTED_VALUE"""),640.05)</f>
        <v>640.05</v>
      </c>
      <c r="M92" s="2">
        <f>IFERROR(__xludf.DUMMYFUNCTION("""COMPUTED_VALUE"""),45422.66666666667)</f>
        <v>45422.66667</v>
      </c>
      <c r="N92" s="1">
        <f>IFERROR(__xludf.DUMMYFUNCTION("""COMPUTED_VALUE"""),1.86570268E8)</f>
        <v>186570268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IFERROR(__xludf.DUMMYFUNCTION("""COMPUTED_VALUE"""),646.02)</f>
        <v>646.02</v>
      </c>
      <c r="D93" s="2">
        <f>IFERROR(__xludf.DUMMYFUNCTION("""COMPUTED_VALUE"""),45425.66666666667)</f>
        <v>45425.66667</v>
      </c>
      <c r="E93" s="1">
        <f>IFERROR(__xludf.DUMMYFUNCTION("""COMPUTED_VALUE"""),664.98)</f>
        <v>664.98</v>
      </c>
      <c r="G93" s="2">
        <f>IFERROR(__xludf.DUMMYFUNCTION("""COMPUTED_VALUE"""),45425.66666666667)</f>
        <v>45425.66667</v>
      </c>
      <c r="H93" s="1">
        <f>IFERROR(__xludf.DUMMYFUNCTION("""COMPUTED_VALUE"""),643.47)</f>
        <v>643.47</v>
      </c>
      <c r="J93" s="2">
        <f>IFERROR(__xludf.DUMMYFUNCTION("""COMPUTED_VALUE"""),45425.66666666667)</f>
        <v>45425.66667</v>
      </c>
      <c r="K93" s="1">
        <f>IFERROR(__xludf.DUMMYFUNCTION("""COMPUTED_VALUE"""),652.65)</f>
        <v>652.65</v>
      </c>
      <c r="M93" s="2">
        <f>IFERROR(__xludf.DUMMYFUNCTION("""COMPUTED_VALUE"""),45425.66666666667)</f>
        <v>45425.66667</v>
      </c>
      <c r="N93" s="1">
        <f>IFERROR(__xludf.DUMMYFUNCTION("""COMPUTED_VALUE"""),2.51272358E8)</f>
        <v>251272358</v>
      </c>
    </row>
    <row r="94">
      <c r="A94" s="2">
        <f>IFERROR(__xludf.DUMMYFUNCTION("""COMPUTED_VALUE"""),45426.66666666667)</f>
        <v>45426.66667</v>
      </c>
      <c r="B94" s="1">
        <f>IFERROR(__xludf.DUMMYFUNCTION("""COMPUTED_VALUE"""),662.1)</f>
        <v>662.1</v>
      </c>
      <c r="D94" s="2">
        <f>IFERROR(__xludf.DUMMYFUNCTION("""COMPUTED_VALUE"""),45426.66666666667)</f>
        <v>45426.66667</v>
      </c>
      <c r="E94" s="1">
        <f>IFERROR(__xludf.DUMMYFUNCTION("""COMPUTED_VALUE"""),677.57)</f>
        <v>677.57</v>
      </c>
      <c r="G94" s="2">
        <f>IFERROR(__xludf.DUMMYFUNCTION("""COMPUTED_VALUE"""),45426.66666666667)</f>
        <v>45426.66667</v>
      </c>
      <c r="H94" s="1">
        <f>IFERROR(__xludf.DUMMYFUNCTION("""COMPUTED_VALUE"""),661.14)</f>
        <v>661.14</v>
      </c>
      <c r="J94" s="2">
        <f>IFERROR(__xludf.DUMMYFUNCTION("""COMPUTED_VALUE"""),45426.66666666667)</f>
        <v>45426.66667</v>
      </c>
      <c r="K94" s="1">
        <f>IFERROR(__xludf.DUMMYFUNCTION("""COMPUTED_VALUE"""),670.76)</f>
        <v>670.76</v>
      </c>
      <c r="M94" s="2">
        <f>IFERROR(__xludf.DUMMYFUNCTION("""COMPUTED_VALUE"""),45426.66666666667)</f>
        <v>45426.66667</v>
      </c>
      <c r="N94" s="1">
        <f>IFERROR(__xludf.DUMMYFUNCTION("""COMPUTED_VALUE"""),2.77282813E8)</f>
        <v>277282813</v>
      </c>
    </row>
    <row r="95">
      <c r="A95" s="2">
        <f>IFERROR(__xludf.DUMMYFUNCTION("""COMPUTED_VALUE"""),45427.66666666667)</f>
        <v>45427.66667</v>
      </c>
      <c r="B95" s="1">
        <f>IFERROR(__xludf.DUMMYFUNCTION("""COMPUTED_VALUE"""),678.45)</f>
        <v>678.45</v>
      </c>
      <c r="D95" s="2">
        <f>IFERROR(__xludf.DUMMYFUNCTION("""COMPUTED_VALUE"""),45427.66666666667)</f>
        <v>45427.66667</v>
      </c>
      <c r="E95" s="1">
        <f>IFERROR(__xludf.DUMMYFUNCTION("""COMPUTED_VALUE"""),678.45)</f>
        <v>678.45</v>
      </c>
      <c r="G95" s="2">
        <f>IFERROR(__xludf.DUMMYFUNCTION("""COMPUTED_VALUE"""),45427.66666666667)</f>
        <v>45427.66667</v>
      </c>
      <c r="H95" s="1">
        <f>IFERROR(__xludf.DUMMYFUNCTION("""COMPUTED_VALUE"""),655.38)</f>
        <v>655.38</v>
      </c>
      <c r="J95" s="2">
        <f>IFERROR(__xludf.DUMMYFUNCTION("""COMPUTED_VALUE"""),45427.66666666667)</f>
        <v>45427.66667</v>
      </c>
      <c r="K95" s="1">
        <f>IFERROR(__xludf.DUMMYFUNCTION("""COMPUTED_VALUE"""),659.02)</f>
        <v>659.02</v>
      </c>
      <c r="M95" s="2">
        <f>IFERROR(__xludf.DUMMYFUNCTION("""COMPUTED_VALUE"""),45427.66666666667)</f>
        <v>45427.66667</v>
      </c>
      <c r="N95" s="1">
        <f>IFERROR(__xludf.DUMMYFUNCTION("""COMPUTED_VALUE"""),2.41790295E8)</f>
        <v>241790295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IFERROR(__xludf.DUMMYFUNCTION("""COMPUTED_VALUE"""),659.24)</f>
        <v>659.24</v>
      </c>
      <c r="D96" s="2">
        <f>IFERROR(__xludf.DUMMYFUNCTION("""COMPUTED_VALUE"""),45428.66666666667)</f>
        <v>45428.66667</v>
      </c>
      <c r="E96" s="1">
        <f>IFERROR(__xludf.DUMMYFUNCTION("""COMPUTED_VALUE"""),665.18)</f>
        <v>665.18</v>
      </c>
      <c r="G96" s="2">
        <f>IFERROR(__xludf.DUMMYFUNCTION("""COMPUTED_VALUE"""),45428.66666666667)</f>
        <v>45428.66667</v>
      </c>
      <c r="H96" s="1">
        <f>IFERROR(__xludf.DUMMYFUNCTION("""COMPUTED_VALUE"""),651.23)</f>
        <v>651.23</v>
      </c>
      <c r="J96" s="2">
        <f>IFERROR(__xludf.DUMMYFUNCTION("""COMPUTED_VALUE"""),45428.66666666667)</f>
        <v>45428.66667</v>
      </c>
      <c r="K96" s="1">
        <f>IFERROR(__xludf.DUMMYFUNCTION("""COMPUTED_VALUE"""),662.05)</f>
        <v>662.05</v>
      </c>
      <c r="M96" s="2">
        <f>IFERROR(__xludf.DUMMYFUNCTION("""COMPUTED_VALUE"""),45428.66666666667)</f>
        <v>45428.66667</v>
      </c>
      <c r="N96" s="1">
        <f>IFERROR(__xludf.DUMMYFUNCTION("""COMPUTED_VALUE"""),1.71646408E8)</f>
        <v>171646408</v>
      </c>
    </row>
    <row r="97">
      <c r="A97" s="2">
        <f>IFERROR(__xludf.DUMMYFUNCTION("""COMPUTED_VALUE"""),45429.66666666667)</f>
        <v>45429.66667</v>
      </c>
      <c r="B97" s="1">
        <f>IFERROR(__xludf.DUMMYFUNCTION("""COMPUTED_VALUE"""),658.04)</f>
        <v>658.04</v>
      </c>
      <c r="D97" s="2">
        <f>IFERROR(__xludf.DUMMYFUNCTION("""COMPUTED_VALUE"""),45429.66666666667)</f>
        <v>45429.66667</v>
      </c>
      <c r="E97" s="1">
        <f>IFERROR(__xludf.DUMMYFUNCTION("""COMPUTED_VALUE"""),676.23)</f>
        <v>676.23</v>
      </c>
      <c r="G97" s="2">
        <f>IFERROR(__xludf.DUMMYFUNCTION("""COMPUTED_VALUE"""),45429.66666666667)</f>
        <v>45429.66667</v>
      </c>
      <c r="H97" s="1">
        <f>IFERROR(__xludf.DUMMYFUNCTION("""COMPUTED_VALUE"""),655.2)</f>
        <v>655.2</v>
      </c>
      <c r="J97" s="2">
        <f>IFERROR(__xludf.DUMMYFUNCTION("""COMPUTED_VALUE"""),45429.66666666667)</f>
        <v>45429.66667</v>
      </c>
      <c r="K97" s="1">
        <f>IFERROR(__xludf.DUMMYFUNCTION("""COMPUTED_VALUE"""),669.58)</f>
        <v>669.58</v>
      </c>
      <c r="M97" s="2">
        <f>IFERROR(__xludf.DUMMYFUNCTION("""COMPUTED_VALUE"""),45429.66666666667)</f>
        <v>45429.66667</v>
      </c>
      <c r="N97" s="1">
        <f>IFERROR(__xludf.DUMMYFUNCTION("""COMPUTED_VALUE"""),1.66607135E8)</f>
        <v>166607135</v>
      </c>
    </row>
    <row r="98">
      <c r="A98" s="2">
        <f>IFERROR(__xludf.DUMMYFUNCTION("""COMPUTED_VALUE"""),45432.66666666667)</f>
        <v>45432.66667</v>
      </c>
      <c r="B98" s="1">
        <f>IFERROR(__xludf.DUMMYFUNCTION("""COMPUTED_VALUE"""),669.76)</f>
        <v>669.76</v>
      </c>
      <c r="D98" s="2">
        <f>IFERROR(__xludf.DUMMYFUNCTION("""COMPUTED_VALUE"""),45432.66666666667)</f>
        <v>45432.66667</v>
      </c>
      <c r="E98" s="1">
        <f>IFERROR(__xludf.DUMMYFUNCTION("""COMPUTED_VALUE"""),670.09)</f>
        <v>670.09</v>
      </c>
      <c r="G98" s="2">
        <f>IFERROR(__xludf.DUMMYFUNCTION("""COMPUTED_VALUE"""),45432.66666666667)</f>
        <v>45432.66667</v>
      </c>
      <c r="H98" s="1">
        <f>IFERROR(__xludf.DUMMYFUNCTION("""COMPUTED_VALUE"""),656.43)</f>
        <v>656.43</v>
      </c>
      <c r="J98" s="2">
        <f>IFERROR(__xludf.DUMMYFUNCTION("""COMPUTED_VALUE"""),45432.66666666667)</f>
        <v>45432.66667</v>
      </c>
      <c r="K98" s="1">
        <f>IFERROR(__xludf.DUMMYFUNCTION("""COMPUTED_VALUE"""),660.4)</f>
        <v>660.4</v>
      </c>
      <c r="M98" s="2">
        <f>IFERROR(__xludf.DUMMYFUNCTION("""COMPUTED_VALUE"""),45432.66666666667)</f>
        <v>45432.66667</v>
      </c>
      <c r="N98" s="1">
        <f>IFERROR(__xludf.DUMMYFUNCTION("""COMPUTED_VALUE"""),1.38818408E8)</f>
        <v>138818408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IFERROR(__xludf.DUMMYFUNCTION("""COMPUTED_VALUE"""),661.55)</f>
        <v>661.55</v>
      </c>
      <c r="D99" s="2">
        <f>IFERROR(__xludf.DUMMYFUNCTION("""COMPUTED_VALUE"""),45433.66666666667)</f>
        <v>45433.66667</v>
      </c>
      <c r="E99" s="1">
        <f>IFERROR(__xludf.DUMMYFUNCTION("""COMPUTED_VALUE"""),695.79)</f>
        <v>695.79</v>
      </c>
      <c r="G99" s="2">
        <f>IFERROR(__xludf.DUMMYFUNCTION("""COMPUTED_VALUE"""),45433.66666666667)</f>
        <v>45433.66667</v>
      </c>
      <c r="H99" s="1">
        <f>IFERROR(__xludf.DUMMYFUNCTION("""COMPUTED_VALUE"""),659.99)</f>
        <v>659.99</v>
      </c>
      <c r="J99" s="2">
        <f>IFERROR(__xludf.DUMMYFUNCTION("""COMPUTED_VALUE"""),45433.66666666667)</f>
        <v>45433.66667</v>
      </c>
      <c r="K99" s="1">
        <f>IFERROR(__xludf.DUMMYFUNCTION("""COMPUTED_VALUE"""),695.18)</f>
        <v>695.18</v>
      </c>
      <c r="M99" s="2">
        <f>IFERROR(__xludf.DUMMYFUNCTION("""COMPUTED_VALUE"""),45433.66666666667)</f>
        <v>45433.66667</v>
      </c>
      <c r="N99" s="1">
        <f>IFERROR(__xludf.DUMMYFUNCTION("""COMPUTED_VALUE"""),2.00373484E8)</f>
        <v>200373484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IFERROR(__xludf.DUMMYFUNCTION("""COMPUTED_VALUE"""),682.91)</f>
        <v>682.91</v>
      </c>
      <c r="D100" s="2">
        <f>IFERROR(__xludf.DUMMYFUNCTION("""COMPUTED_VALUE"""),45434.66666666667)</f>
        <v>45434.66667</v>
      </c>
      <c r="E100" s="1">
        <f>IFERROR(__xludf.DUMMYFUNCTION("""COMPUTED_VALUE"""),685.15)</f>
        <v>685.15</v>
      </c>
      <c r="G100" s="2">
        <f>IFERROR(__xludf.DUMMYFUNCTION("""COMPUTED_VALUE"""),45434.66666666667)</f>
        <v>45434.66667</v>
      </c>
      <c r="H100" s="1">
        <f>IFERROR(__xludf.DUMMYFUNCTION("""COMPUTED_VALUE"""),667.7)</f>
        <v>667.7</v>
      </c>
      <c r="J100" s="2">
        <f>IFERROR(__xludf.DUMMYFUNCTION("""COMPUTED_VALUE"""),45434.66666666667)</f>
        <v>45434.66667</v>
      </c>
      <c r="K100" s="1">
        <f>IFERROR(__xludf.DUMMYFUNCTION("""COMPUTED_VALUE"""),674.31)</f>
        <v>674.31</v>
      </c>
      <c r="M100" s="2">
        <f>IFERROR(__xludf.DUMMYFUNCTION("""COMPUTED_VALUE"""),45434.66666666667)</f>
        <v>45434.66667</v>
      </c>
      <c r="N100" s="1">
        <f>IFERROR(__xludf.DUMMYFUNCTION("""COMPUTED_VALUE"""),1.89103712E8)</f>
        <v>189103712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IFERROR(__xludf.DUMMYFUNCTION("""COMPUTED_VALUE"""),679.58)</f>
        <v>679.58</v>
      </c>
      <c r="D101" s="2">
        <f>IFERROR(__xludf.DUMMYFUNCTION("""COMPUTED_VALUE"""),45435.66666666667)</f>
        <v>45435.66667</v>
      </c>
      <c r="E101" s="1">
        <f>IFERROR(__xludf.DUMMYFUNCTION("""COMPUTED_VALUE"""),679.58)</f>
        <v>679.58</v>
      </c>
      <c r="G101" s="2">
        <f>IFERROR(__xludf.DUMMYFUNCTION("""COMPUTED_VALUE"""),45435.66666666667)</f>
        <v>45435.66667</v>
      </c>
      <c r="H101" s="1">
        <f>IFERROR(__xludf.DUMMYFUNCTION("""COMPUTED_VALUE"""),652.18)</f>
        <v>652.18</v>
      </c>
      <c r="J101" s="2">
        <f>IFERROR(__xludf.DUMMYFUNCTION("""COMPUTED_VALUE"""),45435.66666666667)</f>
        <v>45435.66667</v>
      </c>
      <c r="K101" s="1">
        <f>IFERROR(__xludf.DUMMYFUNCTION("""COMPUTED_VALUE"""),654.16)</f>
        <v>654.16</v>
      </c>
      <c r="M101" s="2">
        <f>IFERROR(__xludf.DUMMYFUNCTION("""COMPUTED_VALUE"""),45435.66666666667)</f>
        <v>45435.66667</v>
      </c>
      <c r="N101" s="1">
        <f>IFERROR(__xludf.DUMMYFUNCTION("""COMPUTED_VALUE"""),1.85007057E8)</f>
        <v>185007057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IFERROR(__xludf.DUMMYFUNCTION("""COMPUTED_VALUE"""),658.14)</f>
        <v>658.14</v>
      </c>
      <c r="D102" s="2">
        <f>IFERROR(__xludf.DUMMYFUNCTION("""COMPUTED_VALUE"""),45436.66666666667)</f>
        <v>45436.66667</v>
      </c>
      <c r="E102" s="1">
        <f>IFERROR(__xludf.DUMMYFUNCTION("""COMPUTED_VALUE"""),674.53)</f>
        <v>674.53</v>
      </c>
      <c r="G102" s="2">
        <f>IFERROR(__xludf.DUMMYFUNCTION("""COMPUTED_VALUE"""),45436.66666666667)</f>
        <v>45436.66667</v>
      </c>
      <c r="H102" s="1">
        <f>IFERROR(__xludf.DUMMYFUNCTION("""COMPUTED_VALUE"""),655.56)</f>
        <v>655.56</v>
      </c>
      <c r="J102" s="2">
        <f>IFERROR(__xludf.DUMMYFUNCTION("""COMPUTED_VALUE"""),45436.66666666667)</f>
        <v>45436.66667</v>
      </c>
      <c r="K102" s="1">
        <f>IFERROR(__xludf.DUMMYFUNCTION("""COMPUTED_VALUE"""),671.98)</f>
        <v>671.98</v>
      </c>
      <c r="M102" s="2">
        <f>IFERROR(__xludf.DUMMYFUNCTION("""COMPUTED_VALUE"""),45436.66666666667)</f>
        <v>45436.66667</v>
      </c>
      <c r="N102" s="1">
        <f>IFERROR(__xludf.DUMMYFUNCTION("""COMPUTED_VALUE"""),1.64152139E8)</f>
        <v>164152139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IFERROR(__xludf.DUMMYFUNCTION("""COMPUTED_VALUE"""),663.04)</f>
        <v>663.04</v>
      </c>
      <c r="D103" s="2">
        <f>IFERROR(__xludf.DUMMYFUNCTION("""COMPUTED_VALUE"""),45440.66666666667)</f>
        <v>45440.66667</v>
      </c>
      <c r="E103" s="1">
        <f>IFERROR(__xludf.DUMMYFUNCTION("""COMPUTED_VALUE"""),666.78)</f>
        <v>666.78</v>
      </c>
      <c r="G103" s="2">
        <f>IFERROR(__xludf.DUMMYFUNCTION("""COMPUTED_VALUE"""),45440.66666666667)</f>
        <v>45440.66667</v>
      </c>
      <c r="H103" s="1">
        <f>IFERROR(__xludf.DUMMYFUNCTION("""COMPUTED_VALUE"""),651.52)</f>
        <v>651.52</v>
      </c>
      <c r="J103" s="2">
        <f>IFERROR(__xludf.DUMMYFUNCTION("""COMPUTED_VALUE"""),45440.66666666667)</f>
        <v>45440.66667</v>
      </c>
      <c r="K103" s="1">
        <f>IFERROR(__xludf.DUMMYFUNCTION("""COMPUTED_VALUE"""),660.9)</f>
        <v>660.9</v>
      </c>
      <c r="M103" s="2">
        <f>IFERROR(__xludf.DUMMYFUNCTION("""COMPUTED_VALUE"""),45440.66666666667)</f>
        <v>45440.66667</v>
      </c>
      <c r="N103" s="1">
        <f>IFERROR(__xludf.DUMMYFUNCTION("""COMPUTED_VALUE"""),1.79689708E8)</f>
        <v>179689708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IFERROR(__xludf.DUMMYFUNCTION("""COMPUTED_VALUE"""),651.98)</f>
        <v>651.98</v>
      </c>
      <c r="D104" s="2">
        <f>IFERROR(__xludf.DUMMYFUNCTION("""COMPUTED_VALUE"""),45441.66666666667)</f>
        <v>45441.66667</v>
      </c>
      <c r="E104" s="1">
        <f>IFERROR(__xludf.DUMMYFUNCTION("""COMPUTED_VALUE"""),663.38)</f>
        <v>663.38</v>
      </c>
      <c r="G104" s="2">
        <f>IFERROR(__xludf.DUMMYFUNCTION("""COMPUTED_VALUE"""),45441.66666666667)</f>
        <v>45441.66667</v>
      </c>
      <c r="H104" s="1">
        <f>IFERROR(__xludf.DUMMYFUNCTION("""COMPUTED_VALUE"""),650.84)</f>
        <v>650.84</v>
      </c>
      <c r="J104" s="2">
        <f>IFERROR(__xludf.DUMMYFUNCTION("""COMPUTED_VALUE"""),45441.66666666667)</f>
        <v>45441.66667</v>
      </c>
      <c r="K104" s="1">
        <f>IFERROR(__xludf.DUMMYFUNCTION("""COMPUTED_VALUE"""),657.81)</f>
        <v>657.81</v>
      </c>
      <c r="M104" s="2">
        <f>IFERROR(__xludf.DUMMYFUNCTION("""COMPUTED_VALUE"""),45441.66666666667)</f>
        <v>45441.66667</v>
      </c>
      <c r="N104" s="1">
        <f>IFERROR(__xludf.DUMMYFUNCTION("""COMPUTED_VALUE"""),1.54026984E8)</f>
        <v>154026984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IFERROR(__xludf.DUMMYFUNCTION("""COMPUTED_VALUE"""),664.85)</f>
        <v>664.85</v>
      </c>
      <c r="D105" s="2">
        <f>IFERROR(__xludf.DUMMYFUNCTION("""COMPUTED_VALUE"""),45442.66666666667)</f>
        <v>45442.66667</v>
      </c>
      <c r="E105" s="1">
        <f>IFERROR(__xludf.DUMMYFUNCTION("""COMPUTED_VALUE"""),678.85)</f>
        <v>678.85</v>
      </c>
      <c r="G105" s="2">
        <f>IFERROR(__xludf.DUMMYFUNCTION("""COMPUTED_VALUE"""),45442.66666666667)</f>
        <v>45442.66667</v>
      </c>
      <c r="H105" s="1">
        <f>IFERROR(__xludf.DUMMYFUNCTION("""COMPUTED_VALUE"""),660.3)</f>
        <v>660.3</v>
      </c>
      <c r="J105" s="2">
        <f>IFERROR(__xludf.DUMMYFUNCTION("""COMPUTED_VALUE"""),45442.66666666667)</f>
        <v>45442.66667</v>
      </c>
      <c r="K105" s="1">
        <f>IFERROR(__xludf.DUMMYFUNCTION("""COMPUTED_VALUE"""),668.64)</f>
        <v>668.64</v>
      </c>
      <c r="M105" s="2">
        <f>IFERROR(__xludf.DUMMYFUNCTION("""COMPUTED_VALUE"""),45442.66666666667)</f>
        <v>45442.66667</v>
      </c>
      <c r="N105" s="1">
        <f>IFERROR(__xludf.DUMMYFUNCTION("""COMPUTED_VALUE"""),1.99453309E8)</f>
        <v>199453309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IFERROR(__xludf.DUMMYFUNCTION("""COMPUTED_VALUE"""),667.4)</f>
        <v>667.4</v>
      </c>
      <c r="D106" s="2">
        <f>IFERROR(__xludf.DUMMYFUNCTION("""COMPUTED_VALUE"""),45443.66666666667)</f>
        <v>45443.66667</v>
      </c>
      <c r="E106" s="1">
        <f>IFERROR(__xludf.DUMMYFUNCTION("""COMPUTED_VALUE"""),673.63)</f>
        <v>673.63</v>
      </c>
      <c r="G106" s="2">
        <f>IFERROR(__xludf.DUMMYFUNCTION("""COMPUTED_VALUE"""),45443.66666666667)</f>
        <v>45443.66667</v>
      </c>
      <c r="H106" s="1">
        <f>IFERROR(__xludf.DUMMYFUNCTION("""COMPUTED_VALUE"""),655.0)</f>
        <v>655</v>
      </c>
      <c r="J106" s="2">
        <f>IFERROR(__xludf.DUMMYFUNCTION("""COMPUTED_VALUE"""),45443.66666666667)</f>
        <v>45443.66667</v>
      </c>
      <c r="K106" s="1">
        <f>IFERROR(__xludf.DUMMYFUNCTION("""COMPUTED_VALUE"""),670.16)</f>
        <v>670.16</v>
      </c>
      <c r="M106" s="2">
        <f>IFERROR(__xludf.DUMMYFUNCTION("""COMPUTED_VALUE"""),45443.66666666667)</f>
        <v>45443.66667</v>
      </c>
      <c r="N106" s="1">
        <f>IFERROR(__xludf.DUMMYFUNCTION("""COMPUTED_VALUE"""),2.17057261E8)</f>
        <v>217057261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IFERROR(__xludf.DUMMYFUNCTION("""COMPUTED_VALUE"""),670.85)</f>
        <v>670.85</v>
      </c>
      <c r="D107" s="2">
        <f>IFERROR(__xludf.DUMMYFUNCTION("""COMPUTED_VALUE"""),45446.66666666667)</f>
        <v>45446.66667</v>
      </c>
      <c r="E107" s="1">
        <f>IFERROR(__xludf.DUMMYFUNCTION("""COMPUTED_VALUE"""),685.03)</f>
        <v>685.03</v>
      </c>
      <c r="G107" s="2">
        <f>IFERROR(__xludf.DUMMYFUNCTION("""COMPUTED_VALUE"""),45446.66666666667)</f>
        <v>45446.66667</v>
      </c>
      <c r="H107" s="1">
        <f>IFERROR(__xludf.DUMMYFUNCTION("""COMPUTED_VALUE"""),659.58)</f>
        <v>659.58</v>
      </c>
      <c r="J107" s="2">
        <f>IFERROR(__xludf.DUMMYFUNCTION("""COMPUTED_VALUE"""),45446.66666666667)</f>
        <v>45446.66667</v>
      </c>
      <c r="K107" s="1">
        <f>IFERROR(__xludf.DUMMYFUNCTION("""COMPUTED_VALUE"""),666.4)</f>
        <v>666.4</v>
      </c>
      <c r="M107" s="2">
        <f>IFERROR(__xludf.DUMMYFUNCTION("""COMPUTED_VALUE"""),45446.66666666667)</f>
        <v>45446.66667</v>
      </c>
      <c r="N107" s="1">
        <f>IFERROR(__xludf.DUMMYFUNCTION("""COMPUTED_VALUE"""),1.96752133E8)</f>
        <v>196752133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IFERROR(__xludf.DUMMYFUNCTION("""COMPUTED_VALUE"""),660.44)</f>
        <v>660.44</v>
      </c>
      <c r="D108" s="2">
        <f>IFERROR(__xludf.DUMMYFUNCTION("""COMPUTED_VALUE"""),45447.66666666667)</f>
        <v>45447.66667</v>
      </c>
      <c r="E108" s="1">
        <f>IFERROR(__xludf.DUMMYFUNCTION("""COMPUTED_VALUE"""),669.07)</f>
        <v>669.07</v>
      </c>
      <c r="G108" s="2">
        <f>IFERROR(__xludf.DUMMYFUNCTION("""COMPUTED_VALUE"""),45447.66666666667)</f>
        <v>45447.66667</v>
      </c>
      <c r="H108" s="1">
        <f>IFERROR(__xludf.DUMMYFUNCTION("""COMPUTED_VALUE"""),658.16)</f>
        <v>658.16</v>
      </c>
      <c r="J108" s="2">
        <f>IFERROR(__xludf.DUMMYFUNCTION("""COMPUTED_VALUE"""),45447.66666666667)</f>
        <v>45447.66667</v>
      </c>
      <c r="K108" s="1">
        <f>IFERROR(__xludf.DUMMYFUNCTION("""COMPUTED_VALUE"""),659.95)</f>
        <v>659.95</v>
      </c>
      <c r="M108" s="2">
        <f>IFERROR(__xludf.DUMMYFUNCTION("""COMPUTED_VALUE"""),45447.66666666667)</f>
        <v>45447.66667</v>
      </c>
      <c r="N108" s="1">
        <f>IFERROR(__xludf.DUMMYFUNCTION("""COMPUTED_VALUE"""),1.52353473E8)</f>
        <v>152353473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IFERROR(__xludf.DUMMYFUNCTION("""COMPUTED_VALUE"""),661.92)</f>
        <v>661.92</v>
      </c>
      <c r="D109" s="2">
        <f>IFERROR(__xludf.DUMMYFUNCTION("""COMPUTED_VALUE"""),45448.66666666667)</f>
        <v>45448.66667</v>
      </c>
      <c r="E109" s="1">
        <f>IFERROR(__xludf.DUMMYFUNCTION("""COMPUTED_VALUE"""),664.27)</f>
        <v>664.27</v>
      </c>
      <c r="G109" s="2">
        <f>IFERROR(__xludf.DUMMYFUNCTION("""COMPUTED_VALUE"""),45448.66666666667)</f>
        <v>45448.66667</v>
      </c>
      <c r="H109" s="1">
        <f>IFERROR(__xludf.DUMMYFUNCTION("""COMPUTED_VALUE"""),651.38)</f>
        <v>651.38</v>
      </c>
      <c r="J109" s="2">
        <f>IFERROR(__xludf.DUMMYFUNCTION("""COMPUTED_VALUE"""),45448.66666666667)</f>
        <v>45448.66667</v>
      </c>
      <c r="K109" s="1">
        <f>IFERROR(__xludf.DUMMYFUNCTION("""COMPUTED_VALUE"""),661.48)</f>
        <v>661.48</v>
      </c>
      <c r="M109" s="2">
        <f>IFERROR(__xludf.DUMMYFUNCTION("""COMPUTED_VALUE"""),45448.66666666667)</f>
        <v>45448.66667</v>
      </c>
      <c r="N109" s="1">
        <f>IFERROR(__xludf.DUMMYFUNCTION("""COMPUTED_VALUE"""),1.82832995E8)</f>
        <v>182832995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IFERROR(__xludf.DUMMYFUNCTION("""COMPUTED_VALUE"""),659.73)</f>
        <v>659.73</v>
      </c>
      <c r="D110" s="2">
        <f>IFERROR(__xludf.DUMMYFUNCTION("""COMPUTED_VALUE"""),45449.66666666667)</f>
        <v>45449.66667</v>
      </c>
      <c r="E110" s="1">
        <f>IFERROR(__xludf.DUMMYFUNCTION("""COMPUTED_VALUE"""),675.93)</f>
        <v>675.93</v>
      </c>
      <c r="G110" s="2">
        <f>IFERROR(__xludf.DUMMYFUNCTION("""COMPUTED_VALUE"""),45449.66666666667)</f>
        <v>45449.66667</v>
      </c>
      <c r="H110" s="1">
        <f>IFERROR(__xludf.DUMMYFUNCTION("""COMPUTED_VALUE"""),654.22)</f>
        <v>654.22</v>
      </c>
      <c r="J110" s="2">
        <f>IFERROR(__xludf.DUMMYFUNCTION("""COMPUTED_VALUE"""),45449.66666666667)</f>
        <v>45449.66667</v>
      </c>
      <c r="K110" s="1">
        <f>IFERROR(__xludf.DUMMYFUNCTION("""COMPUTED_VALUE"""),670.51)</f>
        <v>670.51</v>
      </c>
      <c r="M110" s="2">
        <f>IFERROR(__xludf.DUMMYFUNCTION("""COMPUTED_VALUE"""),45449.66666666667)</f>
        <v>45449.66667</v>
      </c>
      <c r="N110" s="1">
        <f>IFERROR(__xludf.DUMMYFUNCTION("""COMPUTED_VALUE"""),1.58818633E8)</f>
        <v>158818633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IFERROR(__xludf.DUMMYFUNCTION("""COMPUTED_VALUE"""),663.59)</f>
        <v>663.59</v>
      </c>
      <c r="D111" s="2">
        <f>IFERROR(__xludf.DUMMYFUNCTION("""COMPUTED_VALUE"""),45450.66666666667)</f>
        <v>45450.66667</v>
      </c>
      <c r="E111" s="1">
        <f>IFERROR(__xludf.DUMMYFUNCTION("""COMPUTED_VALUE"""),675.24)</f>
        <v>675.24</v>
      </c>
      <c r="G111" s="2">
        <f>IFERROR(__xludf.DUMMYFUNCTION("""COMPUTED_VALUE"""),45450.66666666667)</f>
        <v>45450.66667</v>
      </c>
      <c r="H111" s="1">
        <f>IFERROR(__xludf.DUMMYFUNCTION("""COMPUTED_VALUE"""),663.21)</f>
        <v>663.21</v>
      </c>
      <c r="J111" s="2">
        <f>IFERROR(__xludf.DUMMYFUNCTION("""COMPUTED_VALUE"""),45450.66666666667)</f>
        <v>45450.66667</v>
      </c>
      <c r="K111" s="1">
        <f>IFERROR(__xludf.DUMMYFUNCTION("""COMPUTED_VALUE"""),669.36)</f>
        <v>669.36</v>
      </c>
      <c r="M111" s="2">
        <f>IFERROR(__xludf.DUMMYFUNCTION("""COMPUTED_VALUE"""),45450.66666666667)</f>
        <v>45450.66667</v>
      </c>
      <c r="N111" s="1">
        <f>IFERROR(__xludf.DUMMYFUNCTION("""COMPUTED_VALUE"""),1.41591267E8)</f>
        <v>141591267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IFERROR(__xludf.DUMMYFUNCTION("""COMPUTED_VALUE"""),664.95)</f>
        <v>664.95</v>
      </c>
      <c r="D112" s="2">
        <f>IFERROR(__xludf.DUMMYFUNCTION("""COMPUTED_VALUE"""),45453.66666666667)</f>
        <v>45453.66667</v>
      </c>
      <c r="E112" s="1">
        <f>IFERROR(__xludf.DUMMYFUNCTION("""COMPUTED_VALUE"""),674.38)</f>
        <v>674.38</v>
      </c>
      <c r="G112" s="2">
        <f>IFERROR(__xludf.DUMMYFUNCTION("""COMPUTED_VALUE"""),45453.66666666667)</f>
        <v>45453.66667</v>
      </c>
      <c r="H112" s="1">
        <f>IFERROR(__xludf.DUMMYFUNCTION("""COMPUTED_VALUE"""),660.19)</f>
        <v>660.19</v>
      </c>
      <c r="J112" s="2">
        <f>IFERROR(__xludf.DUMMYFUNCTION("""COMPUTED_VALUE"""),45453.66666666667)</f>
        <v>45453.66667</v>
      </c>
      <c r="K112" s="1">
        <f>IFERROR(__xludf.DUMMYFUNCTION("""COMPUTED_VALUE"""),661.69)</f>
        <v>661.69</v>
      </c>
      <c r="M112" s="2">
        <f>IFERROR(__xludf.DUMMYFUNCTION("""COMPUTED_VALUE"""),45453.66666666667)</f>
        <v>45453.66667</v>
      </c>
      <c r="N112" s="1">
        <f>IFERROR(__xludf.DUMMYFUNCTION("""COMPUTED_VALUE"""),1.75873928E8)</f>
        <v>175873928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IFERROR(__xludf.DUMMYFUNCTION("""COMPUTED_VALUE"""),661.7)</f>
        <v>661.7</v>
      </c>
      <c r="D113" s="2">
        <f>IFERROR(__xludf.DUMMYFUNCTION("""COMPUTED_VALUE"""),45454.66666666667)</f>
        <v>45454.66667</v>
      </c>
      <c r="E113" s="1">
        <f>IFERROR(__xludf.DUMMYFUNCTION("""COMPUTED_VALUE"""),664.27)</f>
        <v>664.27</v>
      </c>
      <c r="G113" s="2">
        <f>IFERROR(__xludf.DUMMYFUNCTION("""COMPUTED_VALUE"""),45454.66666666667)</f>
        <v>45454.66667</v>
      </c>
      <c r="H113" s="1">
        <f>IFERROR(__xludf.DUMMYFUNCTION("""COMPUTED_VALUE"""),641.73)</f>
        <v>641.73</v>
      </c>
      <c r="J113" s="2">
        <f>IFERROR(__xludf.DUMMYFUNCTION("""COMPUTED_VALUE"""),45454.66666666667)</f>
        <v>45454.66667</v>
      </c>
      <c r="K113" s="1">
        <f>IFERROR(__xludf.DUMMYFUNCTION("""COMPUTED_VALUE"""),651.62)</f>
        <v>651.62</v>
      </c>
      <c r="M113" s="2">
        <f>IFERROR(__xludf.DUMMYFUNCTION("""COMPUTED_VALUE"""),45454.66666666667)</f>
        <v>45454.66667</v>
      </c>
      <c r="N113" s="1">
        <f>IFERROR(__xludf.DUMMYFUNCTION("""COMPUTED_VALUE"""),1.67364678E8)</f>
        <v>167364678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IFERROR(__xludf.DUMMYFUNCTION("""COMPUTED_VALUE"""),654.73)</f>
        <v>654.73</v>
      </c>
      <c r="D114" s="2">
        <f>IFERROR(__xludf.DUMMYFUNCTION("""COMPUTED_VALUE"""),45455.66666666667)</f>
        <v>45455.66667</v>
      </c>
      <c r="E114" s="1">
        <f>IFERROR(__xludf.DUMMYFUNCTION("""COMPUTED_VALUE"""),683.14)</f>
        <v>683.14</v>
      </c>
      <c r="G114" s="2">
        <f>IFERROR(__xludf.DUMMYFUNCTION("""COMPUTED_VALUE"""),45455.66666666667)</f>
        <v>45455.66667</v>
      </c>
      <c r="H114" s="1">
        <f>IFERROR(__xludf.DUMMYFUNCTION("""COMPUTED_VALUE"""),651.34)</f>
        <v>651.34</v>
      </c>
      <c r="J114" s="2">
        <f>IFERROR(__xludf.DUMMYFUNCTION("""COMPUTED_VALUE"""),45455.66666666667)</f>
        <v>45455.66667</v>
      </c>
      <c r="K114" s="1">
        <f>IFERROR(__xludf.DUMMYFUNCTION("""COMPUTED_VALUE"""),672.47)</f>
        <v>672.47</v>
      </c>
      <c r="M114" s="2">
        <f>IFERROR(__xludf.DUMMYFUNCTION("""COMPUTED_VALUE"""),45455.66666666667)</f>
        <v>45455.66667</v>
      </c>
      <c r="N114" s="1">
        <f>IFERROR(__xludf.DUMMYFUNCTION("""COMPUTED_VALUE"""),2.18483439E8)</f>
        <v>218483439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IFERROR(__xludf.DUMMYFUNCTION("""COMPUTED_VALUE"""),704.99)</f>
        <v>704.99</v>
      </c>
      <c r="D115" s="2">
        <f>IFERROR(__xludf.DUMMYFUNCTION("""COMPUTED_VALUE"""),45456.66666666667)</f>
        <v>45456.66667</v>
      </c>
      <c r="E115" s="1">
        <f>IFERROR(__xludf.DUMMYFUNCTION("""COMPUTED_VALUE"""),712.27)</f>
        <v>712.27</v>
      </c>
      <c r="G115" s="2">
        <f>IFERROR(__xludf.DUMMYFUNCTION("""COMPUTED_VALUE"""),45456.66666666667)</f>
        <v>45456.66667</v>
      </c>
      <c r="H115" s="1">
        <f>IFERROR(__xludf.DUMMYFUNCTION("""COMPUTED_VALUE"""),681.91)</f>
        <v>681.91</v>
      </c>
      <c r="J115" s="2">
        <f>IFERROR(__xludf.DUMMYFUNCTION("""COMPUTED_VALUE"""),45456.66666666667)</f>
        <v>45456.66667</v>
      </c>
      <c r="K115" s="1">
        <f>IFERROR(__xludf.DUMMYFUNCTION("""COMPUTED_VALUE"""),685.2)</f>
        <v>685.2</v>
      </c>
      <c r="M115" s="2">
        <f>IFERROR(__xludf.DUMMYFUNCTION("""COMPUTED_VALUE"""),45456.66666666667)</f>
        <v>45456.66667</v>
      </c>
      <c r="N115" s="1">
        <f>IFERROR(__xludf.DUMMYFUNCTION("""COMPUTED_VALUE"""),2.34797517E8)</f>
        <v>234797517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IFERROR(__xludf.DUMMYFUNCTION("""COMPUTED_VALUE"""),694.6)</f>
        <v>694.6</v>
      </c>
      <c r="D116" s="2">
        <f>IFERROR(__xludf.DUMMYFUNCTION("""COMPUTED_VALUE"""),45457.66666666667)</f>
        <v>45457.66667</v>
      </c>
      <c r="E116" s="1">
        <f>IFERROR(__xludf.DUMMYFUNCTION("""COMPUTED_VALUE"""),694.6)</f>
        <v>694.6</v>
      </c>
      <c r="G116" s="2">
        <f>IFERROR(__xludf.DUMMYFUNCTION("""COMPUTED_VALUE"""),45457.66666666667)</f>
        <v>45457.66667</v>
      </c>
      <c r="H116" s="1">
        <f>IFERROR(__xludf.DUMMYFUNCTION("""COMPUTED_VALUE"""),664.84)</f>
        <v>664.84</v>
      </c>
      <c r="J116" s="2">
        <f>IFERROR(__xludf.DUMMYFUNCTION("""COMPUTED_VALUE"""),45457.66666666667)</f>
        <v>45457.66667</v>
      </c>
      <c r="K116" s="1">
        <f>IFERROR(__xludf.DUMMYFUNCTION("""COMPUTED_VALUE"""),669.14)</f>
        <v>669.14</v>
      </c>
      <c r="M116" s="2">
        <f>IFERROR(__xludf.DUMMYFUNCTION("""COMPUTED_VALUE"""),45457.66666666667)</f>
        <v>45457.66667</v>
      </c>
      <c r="N116" s="1">
        <f>IFERROR(__xludf.DUMMYFUNCTION("""COMPUTED_VALUE"""),1.85291065E8)</f>
        <v>185291065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IFERROR(__xludf.DUMMYFUNCTION("""COMPUTED_VALUE"""),668.65)</f>
        <v>668.65</v>
      </c>
      <c r="D117" s="2">
        <f>IFERROR(__xludf.DUMMYFUNCTION("""COMPUTED_VALUE"""),45460.66666666667)</f>
        <v>45460.66667</v>
      </c>
      <c r="E117" s="1">
        <f>IFERROR(__xludf.DUMMYFUNCTION("""COMPUTED_VALUE"""),703.69)</f>
        <v>703.69</v>
      </c>
      <c r="G117" s="2">
        <f>IFERROR(__xludf.DUMMYFUNCTION("""COMPUTED_VALUE"""),45460.66666666667)</f>
        <v>45460.66667</v>
      </c>
      <c r="H117" s="1">
        <f>IFERROR(__xludf.DUMMYFUNCTION("""COMPUTED_VALUE"""),667.14)</f>
        <v>667.14</v>
      </c>
      <c r="J117" s="2">
        <f>IFERROR(__xludf.DUMMYFUNCTION("""COMPUTED_VALUE"""),45460.66666666667)</f>
        <v>45460.66667</v>
      </c>
      <c r="K117" s="1">
        <f>IFERROR(__xludf.DUMMYFUNCTION("""COMPUTED_VALUE"""),699.52)</f>
        <v>699.52</v>
      </c>
      <c r="M117" s="2">
        <f>IFERROR(__xludf.DUMMYFUNCTION("""COMPUTED_VALUE"""),45460.66666666667)</f>
        <v>45460.66667</v>
      </c>
      <c r="N117" s="1">
        <f>IFERROR(__xludf.DUMMYFUNCTION("""COMPUTED_VALUE"""),1.89125089E8)</f>
        <v>189125089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IFERROR(__xludf.DUMMYFUNCTION("""COMPUTED_VALUE"""),696.38)</f>
        <v>696.38</v>
      </c>
      <c r="D118" s="2">
        <f>IFERROR(__xludf.DUMMYFUNCTION("""COMPUTED_VALUE"""),45461.66666666667)</f>
        <v>45461.66667</v>
      </c>
      <c r="E118" s="1">
        <f>IFERROR(__xludf.DUMMYFUNCTION("""COMPUTED_VALUE"""),697.91)</f>
        <v>697.91</v>
      </c>
      <c r="G118" s="2">
        <f>IFERROR(__xludf.DUMMYFUNCTION("""COMPUTED_VALUE"""),45461.66666666667)</f>
        <v>45461.66667</v>
      </c>
      <c r="H118" s="1">
        <f>IFERROR(__xludf.DUMMYFUNCTION("""COMPUTED_VALUE"""),684.39)</f>
        <v>684.39</v>
      </c>
      <c r="J118" s="2">
        <f>IFERROR(__xludf.DUMMYFUNCTION("""COMPUTED_VALUE"""),45461.66666666667)</f>
        <v>45461.66667</v>
      </c>
      <c r="K118" s="1">
        <f>IFERROR(__xludf.DUMMYFUNCTION("""COMPUTED_VALUE"""),691.44)</f>
        <v>691.44</v>
      </c>
      <c r="M118" s="2">
        <f>IFERROR(__xludf.DUMMYFUNCTION("""COMPUTED_VALUE"""),45461.66666666667)</f>
        <v>45461.66667</v>
      </c>
      <c r="N118" s="1">
        <f>IFERROR(__xludf.DUMMYFUNCTION("""COMPUTED_VALUE"""),1.39917344E8)</f>
        <v>139917344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IFERROR(__xludf.DUMMYFUNCTION("""COMPUTED_VALUE"""),690.6)</f>
        <v>690.6</v>
      </c>
      <c r="D119" s="2">
        <f>IFERROR(__xludf.DUMMYFUNCTION("""COMPUTED_VALUE"""),45463.66666666667)</f>
        <v>45463.66667</v>
      </c>
      <c r="E119" s="1">
        <f>IFERROR(__xludf.DUMMYFUNCTION("""COMPUTED_VALUE"""),691.4)</f>
        <v>691.4</v>
      </c>
      <c r="G119" s="2">
        <f>IFERROR(__xludf.DUMMYFUNCTION("""COMPUTED_VALUE"""),45463.66666666667)</f>
        <v>45463.66667</v>
      </c>
      <c r="H119" s="1">
        <f>IFERROR(__xludf.DUMMYFUNCTION("""COMPUTED_VALUE"""),674.94)</f>
        <v>674.94</v>
      </c>
      <c r="J119" s="2">
        <f>IFERROR(__xludf.DUMMYFUNCTION("""COMPUTED_VALUE"""),45463.66666666667)</f>
        <v>45463.66667</v>
      </c>
      <c r="K119" s="1">
        <f>IFERROR(__xludf.DUMMYFUNCTION("""COMPUTED_VALUE"""),681.85)</f>
        <v>681.85</v>
      </c>
      <c r="M119" s="2">
        <f>IFERROR(__xludf.DUMMYFUNCTION("""COMPUTED_VALUE"""),45463.66666666667)</f>
        <v>45463.66667</v>
      </c>
      <c r="N119" s="1">
        <f>IFERROR(__xludf.DUMMYFUNCTION("""COMPUTED_VALUE"""),1.66045419E8)</f>
        <v>166045419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IFERROR(__xludf.DUMMYFUNCTION("""COMPUTED_VALUE"""),683.85)</f>
        <v>683.85</v>
      </c>
      <c r="D120" s="2">
        <f>IFERROR(__xludf.DUMMYFUNCTION("""COMPUTED_VALUE"""),45464.66666666667)</f>
        <v>45464.66667</v>
      </c>
      <c r="E120" s="1">
        <f>IFERROR(__xludf.DUMMYFUNCTION("""COMPUTED_VALUE"""),688.27)</f>
        <v>688.27</v>
      </c>
      <c r="G120" s="2">
        <f>IFERROR(__xludf.DUMMYFUNCTION("""COMPUTED_VALUE"""),45464.66666666667)</f>
        <v>45464.66667</v>
      </c>
      <c r="H120" s="1">
        <f>IFERROR(__xludf.DUMMYFUNCTION("""COMPUTED_VALUE"""),678.22)</f>
        <v>678.22</v>
      </c>
      <c r="J120" s="2">
        <f>IFERROR(__xludf.DUMMYFUNCTION("""COMPUTED_VALUE"""),45464.66666666667)</f>
        <v>45464.66667</v>
      </c>
      <c r="K120" s="1">
        <f>IFERROR(__xludf.DUMMYFUNCTION("""COMPUTED_VALUE"""),685.74)</f>
        <v>685.74</v>
      </c>
      <c r="M120" s="2">
        <f>IFERROR(__xludf.DUMMYFUNCTION("""COMPUTED_VALUE"""),45464.66666666667)</f>
        <v>45464.66667</v>
      </c>
      <c r="N120" s="1">
        <f>IFERROR(__xludf.DUMMYFUNCTION("""COMPUTED_VALUE"""),1.87031577E8)</f>
        <v>187031577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IFERROR(__xludf.DUMMYFUNCTION("""COMPUTED_VALUE"""),691.99)</f>
        <v>691.99</v>
      </c>
      <c r="D121" s="2">
        <f>IFERROR(__xludf.DUMMYFUNCTION("""COMPUTED_VALUE"""),45467.66666666667)</f>
        <v>45467.66667</v>
      </c>
      <c r="E121" s="1">
        <f>IFERROR(__xludf.DUMMYFUNCTION("""COMPUTED_VALUE"""),704.23)</f>
        <v>704.23</v>
      </c>
      <c r="G121" s="2">
        <f>IFERROR(__xludf.DUMMYFUNCTION("""COMPUTED_VALUE"""),45467.66666666667)</f>
        <v>45467.66667</v>
      </c>
      <c r="H121" s="1">
        <f>IFERROR(__xludf.DUMMYFUNCTION("""COMPUTED_VALUE"""),687.21)</f>
        <v>687.21</v>
      </c>
      <c r="J121" s="2">
        <f>IFERROR(__xludf.DUMMYFUNCTION("""COMPUTED_VALUE"""),45467.66666666667)</f>
        <v>45467.66667</v>
      </c>
      <c r="K121" s="1">
        <f>IFERROR(__xludf.DUMMYFUNCTION("""COMPUTED_VALUE"""),687.24)</f>
        <v>687.24</v>
      </c>
      <c r="M121" s="2">
        <f>IFERROR(__xludf.DUMMYFUNCTION("""COMPUTED_VALUE"""),45467.66666666667)</f>
        <v>45467.66667</v>
      </c>
      <c r="N121" s="1">
        <f>IFERROR(__xludf.DUMMYFUNCTION("""COMPUTED_VALUE"""),2.14186526E8)</f>
        <v>214186526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IFERROR(__xludf.DUMMYFUNCTION("""COMPUTED_VALUE"""),691.32)</f>
        <v>691.32</v>
      </c>
      <c r="D122" s="2">
        <f>IFERROR(__xludf.DUMMYFUNCTION("""COMPUTED_VALUE"""),45468.66666666667)</f>
        <v>45468.66667</v>
      </c>
      <c r="E122" s="1">
        <f>IFERROR(__xludf.DUMMYFUNCTION("""COMPUTED_VALUE"""),702.17)</f>
        <v>702.17</v>
      </c>
      <c r="G122" s="2">
        <f>IFERROR(__xludf.DUMMYFUNCTION("""COMPUTED_VALUE"""),45468.66666666667)</f>
        <v>45468.66667</v>
      </c>
      <c r="H122" s="1">
        <f>IFERROR(__xludf.DUMMYFUNCTION("""COMPUTED_VALUE"""),685.35)</f>
        <v>685.35</v>
      </c>
      <c r="J122" s="2">
        <f>IFERROR(__xludf.DUMMYFUNCTION("""COMPUTED_VALUE"""),45468.66666666667)</f>
        <v>45468.66667</v>
      </c>
      <c r="K122" s="1">
        <f>IFERROR(__xludf.DUMMYFUNCTION("""COMPUTED_VALUE"""),699.43)</f>
        <v>699.43</v>
      </c>
      <c r="M122" s="2">
        <f>IFERROR(__xludf.DUMMYFUNCTION("""COMPUTED_VALUE"""),45468.66666666667)</f>
        <v>45468.66667</v>
      </c>
      <c r="N122" s="1">
        <f>IFERROR(__xludf.DUMMYFUNCTION("""COMPUTED_VALUE"""),2.24633708E8)</f>
        <v>224633708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IFERROR(__xludf.DUMMYFUNCTION("""COMPUTED_VALUE"""),699.74)</f>
        <v>699.74</v>
      </c>
      <c r="D123" s="2">
        <f>IFERROR(__xludf.DUMMYFUNCTION("""COMPUTED_VALUE"""),45469.66666666667)</f>
        <v>45469.66667</v>
      </c>
      <c r="E123" s="1">
        <f>IFERROR(__xludf.DUMMYFUNCTION("""COMPUTED_VALUE"""),732.28)</f>
        <v>732.28</v>
      </c>
      <c r="G123" s="2">
        <f>IFERROR(__xludf.DUMMYFUNCTION("""COMPUTED_VALUE"""),45469.66666666667)</f>
        <v>45469.66667</v>
      </c>
      <c r="H123" s="1">
        <f>IFERROR(__xludf.DUMMYFUNCTION("""COMPUTED_VALUE"""),699.74)</f>
        <v>699.74</v>
      </c>
      <c r="J123" s="2">
        <f>IFERROR(__xludf.DUMMYFUNCTION("""COMPUTED_VALUE"""),45469.66666666667)</f>
        <v>45469.66667</v>
      </c>
      <c r="K123" s="1">
        <f>IFERROR(__xludf.DUMMYFUNCTION("""COMPUTED_VALUE"""),728.46)</f>
        <v>728.46</v>
      </c>
      <c r="M123" s="2">
        <f>IFERROR(__xludf.DUMMYFUNCTION("""COMPUTED_VALUE"""),45469.66666666667)</f>
        <v>45469.66667</v>
      </c>
      <c r="N123" s="1">
        <f>IFERROR(__xludf.DUMMYFUNCTION("""COMPUTED_VALUE"""),4.43534597E8)</f>
        <v>443534597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IFERROR(__xludf.DUMMYFUNCTION("""COMPUTED_VALUE"""),724.34)</f>
        <v>724.34</v>
      </c>
      <c r="D124" s="2">
        <f>IFERROR(__xludf.DUMMYFUNCTION("""COMPUTED_VALUE"""),45470.66666666667)</f>
        <v>45470.66667</v>
      </c>
      <c r="E124" s="1">
        <f>IFERROR(__xludf.DUMMYFUNCTION("""COMPUTED_VALUE"""),734.62)</f>
        <v>734.62</v>
      </c>
      <c r="G124" s="2">
        <f>IFERROR(__xludf.DUMMYFUNCTION("""COMPUTED_VALUE"""),45470.66666666667)</f>
        <v>45470.66667</v>
      </c>
      <c r="H124" s="1">
        <f>IFERROR(__xludf.DUMMYFUNCTION("""COMPUTED_VALUE"""),720.81)</f>
        <v>720.81</v>
      </c>
      <c r="J124" s="2">
        <f>IFERROR(__xludf.DUMMYFUNCTION("""COMPUTED_VALUE"""),45470.66666666667)</f>
        <v>45470.66667</v>
      </c>
      <c r="K124" s="1">
        <f>IFERROR(__xludf.DUMMYFUNCTION("""COMPUTED_VALUE"""),731.84)</f>
        <v>731.84</v>
      </c>
      <c r="M124" s="2">
        <f>IFERROR(__xludf.DUMMYFUNCTION("""COMPUTED_VALUE"""),45470.66666666667)</f>
        <v>45470.66667</v>
      </c>
      <c r="N124" s="1">
        <f>IFERROR(__xludf.DUMMYFUNCTION("""COMPUTED_VALUE"""),2.43990983E8)</f>
        <v>243990983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IFERROR(__xludf.DUMMYFUNCTION("""COMPUTED_VALUE"""),738.16)</f>
        <v>738.16</v>
      </c>
      <c r="D125" s="2">
        <f>IFERROR(__xludf.DUMMYFUNCTION("""COMPUTED_VALUE"""),45471.66666666667)</f>
        <v>45471.66667</v>
      </c>
      <c r="E125" s="1">
        <f>IFERROR(__xludf.DUMMYFUNCTION("""COMPUTED_VALUE"""),751.71)</f>
        <v>751.71</v>
      </c>
      <c r="G125" s="2">
        <f>IFERROR(__xludf.DUMMYFUNCTION("""COMPUTED_VALUE"""),45471.66666666667)</f>
        <v>45471.66667</v>
      </c>
      <c r="H125" s="1">
        <f>IFERROR(__xludf.DUMMYFUNCTION("""COMPUTED_VALUE"""),726.8)</f>
        <v>726.8</v>
      </c>
      <c r="J125" s="2">
        <f>IFERROR(__xludf.DUMMYFUNCTION("""COMPUTED_VALUE"""),45471.66666666667)</f>
        <v>45471.66667</v>
      </c>
      <c r="K125" s="1">
        <f>IFERROR(__xludf.DUMMYFUNCTION("""COMPUTED_VALUE"""),734.91)</f>
        <v>734.91</v>
      </c>
      <c r="M125" s="2">
        <f>IFERROR(__xludf.DUMMYFUNCTION("""COMPUTED_VALUE"""),45471.66666666667)</f>
        <v>45471.66667</v>
      </c>
      <c r="N125" s="1">
        <f>IFERROR(__xludf.DUMMYFUNCTION("""COMPUTED_VALUE"""),2.92450905E8)</f>
        <v>292450905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IFERROR(__xludf.DUMMYFUNCTION("""COMPUTED_VALUE"""),744.48)</f>
        <v>744.48</v>
      </c>
      <c r="D126" s="2">
        <f>IFERROR(__xludf.DUMMYFUNCTION("""COMPUTED_VALUE"""),45474.66666666667)</f>
        <v>45474.66667</v>
      </c>
      <c r="E126" s="1">
        <f>IFERROR(__xludf.DUMMYFUNCTION("""COMPUTED_VALUE"""),784.13)</f>
        <v>784.13</v>
      </c>
      <c r="G126" s="2">
        <f>IFERROR(__xludf.DUMMYFUNCTION("""COMPUTED_VALUE"""),45474.66666666667)</f>
        <v>45474.66667</v>
      </c>
      <c r="H126" s="1">
        <f>IFERROR(__xludf.DUMMYFUNCTION("""COMPUTED_VALUE"""),744.48)</f>
        <v>744.48</v>
      </c>
      <c r="J126" s="2">
        <f>IFERROR(__xludf.DUMMYFUNCTION("""COMPUTED_VALUE"""),45474.66666666667)</f>
        <v>45474.66667</v>
      </c>
      <c r="K126" s="1">
        <f>IFERROR(__xludf.DUMMYFUNCTION("""COMPUTED_VALUE"""),772.64)</f>
        <v>772.64</v>
      </c>
      <c r="M126" s="2">
        <f>IFERROR(__xludf.DUMMYFUNCTION("""COMPUTED_VALUE"""),45474.66666666667)</f>
        <v>45474.66667</v>
      </c>
      <c r="N126" s="1">
        <f>IFERROR(__xludf.DUMMYFUNCTION("""COMPUTED_VALUE"""),2.94820931E8)</f>
        <v>294820931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IFERROR(__xludf.DUMMYFUNCTION("""COMPUTED_VALUE"""),799.6)</f>
        <v>799.6</v>
      </c>
      <c r="D127" s="2">
        <f>IFERROR(__xludf.DUMMYFUNCTION("""COMPUTED_VALUE"""),45475.66666666667)</f>
        <v>45475.66667</v>
      </c>
      <c r="E127" s="1">
        <f>IFERROR(__xludf.DUMMYFUNCTION("""COMPUTED_VALUE"""),839.29)</f>
        <v>839.29</v>
      </c>
      <c r="G127" s="2">
        <f>IFERROR(__xludf.DUMMYFUNCTION("""COMPUTED_VALUE"""),45475.66666666667)</f>
        <v>45475.66667</v>
      </c>
      <c r="H127" s="1">
        <f>IFERROR(__xludf.DUMMYFUNCTION("""COMPUTED_VALUE"""),798.77)</f>
        <v>798.77</v>
      </c>
      <c r="J127" s="2">
        <f>IFERROR(__xludf.DUMMYFUNCTION("""COMPUTED_VALUE"""),45475.66666666667)</f>
        <v>45475.66667</v>
      </c>
      <c r="K127" s="1">
        <f>IFERROR(__xludf.DUMMYFUNCTION("""COMPUTED_VALUE"""),839.27)</f>
        <v>839.27</v>
      </c>
      <c r="M127" s="2">
        <f>IFERROR(__xludf.DUMMYFUNCTION("""COMPUTED_VALUE"""),45475.66666666667)</f>
        <v>45475.66667</v>
      </c>
      <c r="N127" s="1">
        <f>IFERROR(__xludf.DUMMYFUNCTION("""COMPUTED_VALUE"""),3.79609215E8)</f>
        <v>379609215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IFERROR(__xludf.DUMMYFUNCTION("""COMPUTED_VALUE"""),849.38)</f>
        <v>849.38</v>
      </c>
      <c r="D128" s="2">
        <f>IFERROR(__xludf.DUMMYFUNCTION("""COMPUTED_VALUE"""),45476.54166666667)</f>
        <v>45476.54167</v>
      </c>
      <c r="E128" s="1">
        <f>IFERROR(__xludf.DUMMYFUNCTION("""COMPUTED_VALUE"""),891.12)</f>
        <v>891.12</v>
      </c>
      <c r="G128" s="2">
        <f>IFERROR(__xludf.DUMMYFUNCTION("""COMPUTED_VALUE"""),45476.54166666667)</f>
        <v>45476.54167</v>
      </c>
      <c r="H128" s="1">
        <f>IFERROR(__xludf.DUMMYFUNCTION("""COMPUTED_VALUE"""),848.97)</f>
        <v>848.97</v>
      </c>
      <c r="J128" s="2">
        <f>IFERROR(__xludf.DUMMYFUNCTION("""COMPUTED_VALUE"""),45476.54166666667)</f>
        <v>45476.54167</v>
      </c>
      <c r="K128" s="1">
        <f>IFERROR(__xludf.DUMMYFUNCTION("""COMPUTED_VALUE"""),884.92)</f>
        <v>884.92</v>
      </c>
      <c r="M128" s="2">
        <f>IFERROR(__xludf.DUMMYFUNCTION("""COMPUTED_VALUE"""),45476.54166666667)</f>
        <v>45476.54167</v>
      </c>
      <c r="N128" s="1">
        <f>IFERROR(__xludf.DUMMYFUNCTION("""COMPUTED_VALUE"""),2.87441612E8)</f>
        <v>287441612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IFERROR(__xludf.DUMMYFUNCTION("""COMPUTED_VALUE"""),896.03)</f>
        <v>896.03</v>
      </c>
      <c r="D129" s="2">
        <f>IFERROR(__xludf.DUMMYFUNCTION("""COMPUTED_VALUE"""),45478.66666666667)</f>
        <v>45478.66667</v>
      </c>
      <c r="E129" s="1">
        <f>IFERROR(__xludf.DUMMYFUNCTION("""COMPUTED_VALUE"""),902.53)</f>
        <v>902.53</v>
      </c>
      <c r="G129" s="2">
        <f>IFERROR(__xludf.DUMMYFUNCTION("""COMPUTED_VALUE"""),45478.66666666667)</f>
        <v>45478.66667</v>
      </c>
      <c r="H129" s="1">
        <f>IFERROR(__xludf.DUMMYFUNCTION("""COMPUTED_VALUE"""),873.17)</f>
        <v>873.17</v>
      </c>
      <c r="J129" s="2">
        <f>IFERROR(__xludf.DUMMYFUNCTION("""COMPUTED_VALUE"""),45478.66666666667)</f>
        <v>45478.66667</v>
      </c>
      <c r="K129" s="1">
        <f>IFERROR(__xludf.DUMMYFUNCTION("""COMPUTED_VALUE"""),900.07)</f>
        <v>900.07</v>
      </c>
      <c r="M129" s="2">
        <f>IFERROR(__xludf.DUMMYFUNCTION("""COMPUTED_VALUE"""),45478.66666666667)</f>
        <v>45478.66667</v>
      </c>
      <c r="N129" s="1">
        <f>IFERROR(__xludf.DUMMYFUNCTION("""COMPUTED_VALUE"""),2.61941048E8)</f>
        <v>261941048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IFERROR(__xludf.DUMMYFUNCTION("""COMPUTED_VALUE"""),888.82)</f>
        <v>888.82</v>
      </c>
      <c r="D130" s="2">
        <f>IFERROR(__xludf.DUMMYFUNCTION("""COMPUTED_VALUE"""),45481.66666666667)</f>
        <v>45481.66667</v>
      </c>
      <c r="E130" s="1">
        <f>IFERROR(__xludf.DUMMYFUNCTION("""COMPUTED_VALUE"""),924.91)</f>
        <v>924.91</v>
      </c>
      <c r="G130" s="2">
        <f>IFERROR(__xludf.DUMMYFUNCTION("""COMPUTED_VALUE"""),45481.66666666667)</f>
        <v>45481.66667</v>
      </c>
      <c r="H130" s="1">
        <f>IFERROR(__xludf.DUMMYFUNCTION("""COMPUTED_VALUE"""),881.01)</f>
        <v>881.01</v>
      </c>
      <c r="J130" s="2">
        <f>IFERROR(__xludf.DUMMYFUNCTION("""COMPUTED_VALUE"""),45481.66666666667)</f>
        <v>45481.66667</v>
      </c>
      <c r="K130" s="1">
        <f>IFERROR(__xludf.DUMMYFUNCTION("""COMPUTED_VALUE"""),905.79)</f>
        <v>905.79</v>
      </c>
      <c r="M130" s="2">
        <f>IFERROR(__xludf.DUMMYFUNCTION("""COMPUTED_VALUE"""),45481.66666666667)</f>
        <v>45481.66667</v>
      </c>
      <c r="N130" s="1">
        <f>IFERROR(__xludf.DUMMYFUNCTION("""COMPUTED_VALUE"""),3.31275185E8)</f>
        <v>331275185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IFERROR(__xludf.DUMMYFUNCTION("""COMPUTED_VALUE"""),900.82)</f>
        <v>900.82</v>
      </c>
      <c r="D131" s="2">
        <f>IFERROR(__xludf.DUMMYFUNCTION("""COMPUTED_VALUE"""),45482.66666666667)</f>
        <v>45482.66667</v>
      </c>
      <c r="E131" s="1">
        <f>IFERROR(__xludf.DUMMYFUNCTION("""COMPUTED_VALUE"""),944.1)</f>
        <v>944.1</v>
      </c>
      <c r="G131" s="2">
        <f>IFERROR(__xludf.DUMMYFUNCTION("""COMPUTED_VALUE"""),45482.66666666667)</f>
        <v>45482.66667</v>
      </c>
      <c r="H131" s="1">
        <f>IFERROR(__xludf.DUMMYFUNCTION("""COMPUTED_VALUE"""),897.89)</f>
        <v>897.89</v>
      </c>
      <c r="J131" s="2">
        <f>IFERROR(__xludf.DUMMYFUNCTION("""COMPUTED_VALUE"""),45482.66666666667)</f>
        <v>45482.66667</v>
      </c>
      <c r="K131" s="1">
        <f>IFERROR(__xludf.DUMMYFUNCTION("""COMPUTED_VALUE"""),933.63)</f>
        <v>933.63</v>
      </c>
      <c r="M131" s="2">
        <f>IFERROR(__xludf.DUMMYFUNCTION("""COMPUTED_VALUE"""),45482.66666666667)</f>
        <v>45482.66667</v>
      </c>
      <c r="N131" s="1">
        <f>IFERROR(__xludf.DUMMYFUNCTION("""COMPUTED_VALUE"""),2.9624961E8)</f>
        <v>296249610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IFERROR(__xludf.DUMMYFUNCTION("""COMPUTED_VALUE"""),936.08)</f>
        <v>936.08</v>
      </c>
      <c r="D132" s="2">
        <f>IFERROR(__xludf.DUMMYFUNCTION("""COMPUTED_VALUE"""),45483.66666666667)</f>
        <v>45483.66667</v>
      </c>
      <c r="E132" s="1">
        <f>IFERROR(__xludf.DUMMYFUNCTION("""COMPUTED_VALUE"""),952.21)</f>
        <v>952.21</v>
      </c>
      <c r="G132" s="2">
        <f>IFERROR(__xludf.DUMMYFUNCTION("""COMPUTED_VALUE"""),45483.66666666667)</f>
        <v>45483.66667</v>
      </c>
      <c r="H132" s="1">
        <f>IFERROR(__xludf.DUMMYFUNCTION("""COMPUTED_VALUE"""),921.0)</f>
        <v>921</v>
      </c>
      <c r="J132" s="2">
        <f>IFERROR(__xludf.DUMMYFUNCTION("""COMPUTED_VALUE"""),45483.66666666667)</f>
        <v>45483.66667</v>
      </c>
      <c r="K132" s="1">
        <f>IFERROR(__xludf.DUMMYFUNCTION("""COMPUTED_VALUE"""),938.66)</f>
        <v>938.66</v>
      </c>
      <c r="M132" s="2">
        <f>IFERROR(__xludf.DUMMYFUNCTION("""COMPUTED_VALUE"""),45483.66666666667)</f>
        <v>45483.66667</v>
      </c>
      <c r="N132" s="1">
        <f>IFERROR(__xludf.DUMMYFUNCTION("""COMPUTED_VALUE"""),2.62957028E8)</f>
        <v>262957028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IFERROR(__xludf.DUMMYFUNCTION("""COMPUTED_VALUE"""),939.84)</f>
        <v>939.84</v>
      </c>
      <c r="D133" s="2">
        <f>IFERROR(__xludf.DUMMYFUNCTION("""COMPUTED_VALUE"""),45484.66666666667)</f>
        <v>45484.66667</v>
      </c>
      <c r="E133" s="1">
        <f>IFERROR(__xludf.DUMMYFUNCTION("""COMPUTED_VALUE"""),965.51)</f>
        <v>965.51</v>
      </c>
      <c r="G133" s="2">
        <f>IFERROR(__xludf.DUMMYFUNCTION("""COMPUTED_VALUE"""),45484.66666666667)</f>
        <v>45484.66667</v>
      </c>
      <c r="H133" s="1">
        <f>IFERROR(__xludf.DUMMYFUNCTION("""COMPUTED_VALUE"""),871.54)</f>
        <v>871.54</v>
      </c>
      <c r="J133" s="2">
        <f>IFERROR(__xludf.DUMMYFUNCTION("""COMPUTED_VALUE"""),45484.66666666667)</f>
        <v>45484.66667</v>
      </c>
      <c r="K133" s="1">
        <f>IFERROR(__xludf.DUMMYFUNCTION("""COMPUTED_VALUE"""),875.27)</f>
        <v>875.27</v>
      </c>
      <c r="M133" s="2">
        <f>IFERROR(__xludf.DUMMYFUNCTION("""COMPUTED_VALUE"""),45484.66666666667)</f>
        <v>45484.66667</v>
      </c>
      <c r="N133" s="1">
        <f>IFERROR(__xludf.DUMMYFUNCTION("""COMPUTED_VALUE"""),4.11001532E8)</f>
        <v>411001532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IFERROR(__xludf.DUMMYFUNCTION("""COMPUTED_VALUE"""),859.2)</f>
        <v>859.2</v>
      </c>
      <c r="D134" s="2">
        <f>IFERROR(__xludf.DUMMYFUNCTION("""COMPUTED_VALUE"""),45485.66666666667)</f>
        <v>45485.66667</v>
      </c>
      <c r="E134" s="1">
        <f>IFERROR(__xludf.DUMMYFUNCTION("""COMPUTED_VALUE"""),913.7)</f>
        <v>913.7</v>
      </c>
      <c r="G134" s="2">
        <f>IFERROR(__xludf.DUMMYFUNCTION("""COMPUTED_VALUE"""),45485.66666666667)</f>
        <v>45485.66667</v>
      </c>
      <c r="H134" s="1">
        <f>IFERROR(__xludf.DUMMYFUNCTION("""COMPUTED_VALUE"""),852.41)</f>
        <v>852.41</v>
      </c>
      <c r="J134" s="2">
        <f>IFERROR(__xludf.DUMMYFUNCTION("""COMPUTED_VALUE"""),45485.66666666667)</f>
        <v>45485.66667</v>
      </c>
      <c r="K134" s="1">
        <f>IFERROR(__xludf.DUMMYFUNCTION("""COMPUTED_VALUE"""),902.94)</f>
        <v>902.94</v>
      </c>
      <c r="M134" s="2">
        <f>IFERROR(__xludf.DUMMYFUNCTION("""COMPUTED_VALUE"""),45485.66666666667)</f>
        <v>45485.66667</v>
      </c>
      <c r="N134" s="1">
        <f>IFERROR(__xludf.DUMMYFUNCTION("""COMPUTED_VALUE"""),5.24033425E8)</f>
        <v>524033425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IFERROR(__xludf.DUMMYFUNCTION("""COMPUTED_VALUE"""),925.82)</f>
        <v>925.82</v>
      </c>
      <c r="D135" s="2">
        <f>IFERROR(__xludf.DUMMYFUNCTION("""COMPUTED_VALUE"""),45488.66666666667)</f>
        <v>45488.66667</v>
      </c>
      <c r="E135" s="1">
        <f>IFERROR(__xludf.DUMMYFUNCTION("""COMPUTED_VALUE"""),956.35)</f>
        <v>956.35</v>
      </c>
      <c r="G135" s="2">
        <f>IFERROR(__xludf.DUMMYFUNCTION("""COMPUTED_VALUE"""),45488.66666666667)</f>
        <v>45488.66667</v>
      </c>
      <c r="H135" s="1">
        <f>IFERROR(__xludf.DUMMYFUNCTION("""COMPUTED_VALUE"""),913.9)</f>
        <v>913.9</v>
      </c>
      <c r="J135" s="2">
        <f>IFERROR(__xludf.DUMMYFUNCTION("""COMPUTED_VALUE"""),45488.66666666667)</f>
        <v>45488.66667</v>
      </c>
      <c r="K135" s="1">
        <f>IFERROR(__xludf.DUMMYFUNCTION("""COMPUTED_VALUE"""),916.67)</f>
        <v>916.67</v>
      </c>
      <c r="M135" s="2">
        <f>IFERROR(__xludf.DUMMYFUNCTION("""COMPUTED_VALUE"""),45488.66666666667)</f>
        <v>45488.66667</v>
      </c>
      <c r="N135" s="1">
        <f>IFERROR(__xludf.DUMMYFUNCTION("""COMPUTED_VALUE"""),3.5234724E8)</f>
        <v>352347240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IFERROR(__xludf.DUMMYFUNCTION("""COMPUTED_VALUE"""),925.08)</f>
        <v>925.08</v>
      </c>
      <c r="D136" s="2">
        <f>IFERROR(__xludf.DUMMYFUNCTION("""COMPUTED_VALUE"""),45489.66666666667)</f>
        <v>45489.66667</v>
      </c>
      <c r="E136" s="1">
        <f>IFERROR(__xludf.DUMMYFUNCTION("""COMPUTED_VALUE"""),935.67)</f>
        <v>935.67</v>
      </c>
      <c r="G136" s="2">
        <f>IFERROR(__xludf.DUMMYFUNCTION("""COMPUTED_VALUE"""),45489.66666666667)</f>
        <v>45489.66667</v>
      </c>
      <c r="H136" s="1">
        <f>IFERROR(__xludf.DUMMYFUNCTION("""COMPUTED_VALUE"""),896.97)</f>
        <v>896.97</v>
      </c>
      <c r="J136" s="2">
        <f>IFERROR(__xludf.DUMMYFUNCTION("""COMPUTED_VALUE"""),45489.66666666667)</f>
        <v>45489.66667</v>
      </c>
      <c r="K136" s="1">
        <f>IFERROR(__xludf.DUMMYFUNCTION("""COMPUTED_VALUE"""),930.79)</f>
        <v>930.79</v>
      </c>
      <c r="M136" s="2">
        <f>IFERROR(__xludf.DUMMYFUNCTION("""COMPUTED_VALUE"""),45489.66666666667)</f>
        <v>45489.66667</v>
      </c>
      <c r="N136" s="1">
        <f>IFERROR(__xludf.DUMMYFUNCTION("""COMPUTED_VALUE"""),2.94842904E8)</f>
        <v>294842904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IFERROR(__xludf.DUMMYFUNCTION("""COMPUTED_VALUE"""),917.41)</f>
        <v>917.41</v>
      </c>
      <c r="D137" s="2">
        <f>IFERROR(__xludf.DUMMYFUNCTION("""COMPUTED_VALUE"""),45490.66666666667)</f>
        <v>45490.66667</v>
      </c>
      <c r="E137" s="1">
        <f>IFERROR(__xludf.DUMMYFUNCTION("""COMPUTED_VALUE"""),936.89)</f>
        <v>936.89</v>
      </c>
      <c r="G137" s="2">
        <f>IFERROR(__xludf.DUMMYFUNCTION("""COMPUTED_VALUE"""),45490.66666666667)</f>
        <v>45490.66667</v>
      </c>
      <c r="H137" s="1">
        <f>IFERROR(__xludf.DUMMYFUNCTION("""COMPUTED_VALUE"""),898.56)</f>
        <v>898.56</v>
      </c>
      <c r="J137" s="2">
        <f>IFERROR(__xludf.DUMMYFUNCTION("""COMPUTED_VALUE"""),45490.66666666667)</f>
        <v>45490.66667</v>
      </c>
      <c r="K137" s="1">
        <f>IFERROR(__xludf.DUMMYFUNCTION("""COMPUTED_VALUE"""),905.9)</f>
        <v>905.9</v>
      </c>
      <c r="M137" s="2">
        <f>IFERROR(__xludf.DUMMYFUNCTION("""COMPUTED_VALUE"""),45490.66666666667)</f>
        <v>45490.66667</v>
      </c>
      <c r="N137" s="1">
        <f>IFERROR(__xludf.DUMMYFUNCTION("""COMPUTED_VALUE"""),2.9285626E8)</f>
        <v>292856260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IFERROR(__xludf.DUMMYFUNCTION("""COMPUTED_VALUE"""),914.73)</f>
        <v>914.73</v>
      </c>
      <c r="D138" s="2">
        <f>IFERROR(__xludf.DUMMYFUNCTION("""COMPUTED_VALUE"""),45491.66666666667)</f>
        <v>45491.66667</v>
      </c>
      <c r="E138" s="1">
        <f>IFERROR(__xludf.DUMMYFUNCTION("""COMPUTED_VALUE"""),933.93)</f>
        <v>933.93</v>
      </c>
      <c r="G138" s="2">
        <f>IFERROR(__xludf.DUMMYFUNCTION("""COMPUTED_VALUE"""),45491.66666666667)</f>
        <v>45491.66667</v>
      </c>
      <c r="H138" s="1">
        <f>IFERROR(__xludf.DUMMYFUNCTION("""COMPUTED_VALUE"""),901.42)</f>
        <v>901.42</v>
      </c>
      <c r="J138" s="2">
        <f>IFERROR(__xludf.DUMMYFUNCTION("""COMPUTED_VALUE"""),45491.66666666667)</f>
        <v>45491.66667</v>
      </c>
      <c r="K138" s="1">
        <f>IFERROR(__xludf.DUMMYFUNCTION("""COMPUTED_VALUE"""),907.53)</f>
        <v>907.53</v>
      </c>
      <c r="M138" s="2">
        <f>IFERROR(__xludf.DUMMYFUNCTION("""COMPUTED_VALUE"""),45491.66666666667)</f>
        <v>45491.66667</v>
      </c>
      <c r="N138" s="1">
        <f>IFERROR(__xludf.DUMMYFUNCTION("""COMPUTED_VALUE"""),2.62081084E8)</f>
        <v>262081084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IFERROR(__xludf.DUMMYFUNCTION("""COMPUTED_VALUE"""),901.78)</f>
        <v>901.78</v>
      </c>
      <c r="D139" s="2">
        <f>IFERROR(__xludf.DUMMYFUNCTION("""COMPUTED_VALUE"""),45492.66666666667)</f>
        <v>45492.66667</v>
      </c>
      <c r="E139" s="1">
        <f>IFERROR(__xludf.DUMMYFUNCTION("""COMPUTED_VALUE"""),904.95)</f>
        <v>904.95</v>
      </c>
      <c r="G139" s="2">
        <f>IFERROR(__xludf.DUMMYFUNCTION("""COMPUTED_VALUE"""),45492.66666666667)</f>
        <v>45492.66667</v>
      </c>
      <c r="H139" s="1">
        <f>IFERROR(__xludf.DUMMYFUNCTION("""COMPUTED_VALUE"""),866.3)</f>
        <v>866.3</v>
      </c>
      <c r="J139" s="2">
        <f>IFERROR(__xludf.DUMMYFUNCTION("""COMPUTED_VALUE"""),45492.66666666667)</f>
        <v>45492.66667</v>
      </c>
      <c r="K139" s="1">
        <f>IFERROR(__xludf.DUMMYFUNCTION("""COMPUTED_VALUE"""),872.47)</f>
        <v>872.47</v>
      </c>
      <c r="M139" s="2">
        <f>IFERROR(__xludf.DUMMYFUNCTION("""COMPUTED_VALUE"""),45492.66666666667)</f>
        <v>45492.66667</v>
      </c>
      <c r="N139" s="1">
        <f>IFERROR(__xludf.DUMMYFUNCTION("""COMPUTED_VALUE"""),2.33458791E8)</f>
        <v>233458791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IFERROR(__xludf.DUMMYFUNCTION("""COMPUTED_VALUE"""),888.54)</f>
        <v>888.54</v>
      </c>
      <c r="D140" s="2">
        <f>IFERROR(__xludf.DUMMYFUNCTION("""COMPUTED_VALUE"""),45495.66666666667)</f>
        <v>45495.66667</v>
      </c>
      <c r="E140" s="1">
        <f>IFERROR(__xludf.DUMMYFUNCTION("""COMPUTED_VALUE"""),917.54)</f>
        <v>917.54</v>
      </c>
      <c r="G140" s="2">
        <f>IFERROR(__xludf.DUMMYFUNCTION("""COMPUTED_VALUE"""),45495.66666666667)</f>
        <v>45495.66667</v>
      </c>
      <c r="H140" s="1">
        <f>IFERROR(__xludf.DUMMYFUNCTION("""COMPUTED_VALUE"""),888.25)</f>
        <v>888.25</v>
      </c>
      <c r="J140" s="2">
        <f>IFERROR(__xludf.DUMMYFUNCTION("""COMPUTED_VALUE"""),45495.66666666667)</f>
        <v>45495.66667</v>
      </c>
      <c r="K140" s="1">
        <f>IFERROR(__xludf.DUMMYFUNCTION("""COMPUTED_VALUE"""),912.78)</f>
        <v>912.78</v>
      </c>
      <c r="M140" s="2">
        <f>IFERROR(__xludf.DUMMYFUNCTION("""COMPUTED_VALUE"""),45495.66666666667)</f>
        <v>45495.66667</v>
      </c>
      <c r="N140" s="1">
        <f>IFERROR(__xludf.DUMMYFUNCTION("""COMPUTED_VALUE"""),2.34773832E8)</f>
        <v>234773832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IFERROR(__xludf.DUMMYFUNCTION("""COMPUTED_VALUE"""),917.48)</f>
        <v>917.48</v>
      </c>
      <c r="D141" s="2">
        <f>IFERROR(__xludf.DUMMYFUNCTION("""COMPUTED_VALUE"""),45496.66666666667)</f>
        <v>45496.66667</v>
      </c>
      <c r="E141" s="1">
        <f>IFERROR(__xludf.DUMMYFUNCTION("""COMPUTED_VALUE"""),922.92)</f>
        <v>922.92</v>
      </c>
      <c r="G141" s="2">
        <f>IFERROR(__xludf.DUMMYFUNCTION("""COMPUTED_VALUE"""),45496.66666666667)</f>
        <v>45496.66667</v>
      </c>
      <c r="H141" s="1">
        <f>IFERROR(__xludf.DUMMYFUNCTION("""COMPUTED_VALUE"""),889.59)</f>
        <v>889.59</v>
      </c>
      <c r="J141" s="2">
        <f>IFERROR(__xludf.DUMMYFUNCTION("""COMPUTED_VALUE"""),45496.66666666667)</f>
        <v>45496.66667</v>
      </c>
      <c r="K141" s="1">
        <f>IFERROR(__xludf.DUMMYFUNCTION("""COMPUTED_VALUE"""),891.94)</f>
        <v>891.94</v>
      </c>
      <c r="M141" s="2">
        <f>IFERROR(__xludf.DUMMYFUNCTION("""COMPUTED_VALUE"""),45496.66666666667)</f>
        <v>45496.66667</v>
      </c>
      <c r="N141" s="1">
        <f>IFERROR(__xludf.DUMMYFUNCTION("""COMPUTED_VALUE"""),2.85347877E8)</f>
        <v>285347877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IFERROR(__xludf.DUMMYFUNCTION("""COMPUTED_VALUE"""),825.96)</f>
        <v>825.96</v>
      </c>
      <c r="D142" s="2">
        <f>IFERROR(__xludf.DUMMYFUNCTION("""COMPUTED_VALUE"""),45497.66666666667)</f>
        <v>45497.66667</v>
      </c>
      <c r="E142" s="1">
        <f>IFERROR(__xludf.DUMMYFUNCTION("""COMPUTED_VALUE"""),827.44)</f>
        <v>827.44</v>
      </c>
      <c r="G142" s="2">
        <f>IFERROR(__xludf.DUMMYFUNCTION("""COMPUTED_VALUE"""),45497.66666666667)</f>
        <v>45497.66667</v>
      </c>
      <c r="H142" s="1">
        <f>IFERROR(__xludf.DUMMYFUNCTION("""COMPUTED_VALUE"""),793.39)</f>
        <v>793.39</v>
      </c>
      <c r="J142" s="2">
        <f>IFERROR(__xludf.DUMMYFUNCTION("""COMPUTED_VALUE"""),45497.66666666667)</f>
        <v>45497.66667</v>
      </c>
      <c r="K142" s="1">
        <f>IFERROR(__xludf.DUMMYFUNCTION("""COMPUTED_VALUE"""),797.8)</f>
        <v>797.8</v>
      </c>
      <c r="M142" s="2">
        <f>IFERROR(__xludf.DUMMYFUNCTION("""COMPUTED_VALUE"""),45497.66666666667)</f>
        <v>45497.66667</v>
      </c>
      <c r="N142" s="1">
        <f>IFERROR(__xludf.DUMMYFUNCTION("""COMPUTED_VALUE"""),3.45616809E8)</f>
        <v>345616809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IFERROR(__xludf.DUMMYFUNCTION("""COMPUTED_VALUE"""),790.88)</f>
        <v>790.88</v>
      </c>
      <c r="D143" s="2">
        <f>IFERROR(__xludf.DUMMYFUNCTION("""COMPUTED_VALUE"""),45498.66666666667)</f>
        <v>45498.66667</v>
      </c>
      <c r="E143" s="1">
        <f>IFERROR(__xludf.DUMMYFUNCTION("""COMPUTED_VALUE"""),817.58)</f>
        <v>817.58</v>
      </c>
      <c r="G143" s="2">
        <f>IFERROR(__xludf.DUMMYFUNCTION("""COMPUTED_VALUE"""),45498.66666666667)</f>
        <v>45498.66667</v>
      </c>
      <c r="H143" s="1">
        <f>IFERROR(__xludf.DUMMYFUNCTION("""COMPUTED_VALUE"""),789.33)</f>
        <v>789.33</v>
      </c>
      <c r="J143" s="2">
        <f>IFERROR(__xludf.DUMMYFUNCTION("""COMPUTED_VALUE"""),45498.66666666667)</f>
        <v>45498.66667</v>
      </c>
      <c r="K143" s="1">
        <f>IFERROR(__xludf.DUMMYFUNCTION("""COMPUTED_VALUE"""),797.86)</f>
        <v>797.86</v>
      </c>
      <c r="M143" s="2">
        <f>IFERROR(__xludf.DUMMYFUNCTION("""COMPUTED_VALUE"""),45498.66666666667)</f>
        <v>45498.66667</v>
      </c>
      <c r="N143" s="1">
        <f>IFERROR(__xludf.DUMMYFUNCTION("""COMPUTED_VALUE"""),4.59861523E8)</f>
        <v>459861523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IFERROR(__xludf.DUMMYFUNCTION("""COMPUTED_VALUE"""),800.82)</f>
        <v>800.82</v>
      </c>
      <c r="D144" s="2">
        <f>IFERROR(__xludf.DUMMYFUNCTION("""COMPUTED_VALUE"""),45499.66666666667)</f>
        <v>45499.66667</v>
      </c>
      <c r="E144" s="1">
        <f>IFERROR(__xludf.DUMMYFUNCTION("""COMPUTED_VALUE"""),804.61)</f>
        <v>804.61</v>
      </c>
      <c r="G144" s="2">
        <f>IFERROR(__xludf.DUMMYFUNCTION("""COMPUTED_VALUE"""),45499.66666666667)</f>
        <v>45499.66667</v>
      </c>
      <c r="H144" s="1">
        <f>IFERROR(__xludf.DUMMYFUNCTION("""COMPUTED_VALUE"""),782.43)</f>
        <v>782.43</v>
      </c>
      <c r="J144" s="2">
        <f>IFERROR(__xludf.DUMMYFUNCTION("""COMPUTED_VALUE"""),45499.66666666667)</f>
        <v>45499.66667</v>
      </c>
      <c r="K144" s="1">
        <f>IFERROR(__xludf.DUMMYFUNCTION("""COMPUTED_VALUE"""),796.63)</f>
        <v>796.63</v>
      </c>
      <c r="M144" s="2">
        <f>IFERROR(__xludf.DUMMYFUNCTION("""COMPUTED_VALUE"""),45499.66666666667)</f>
        <v>45499.66667</v>
      </c>
      <c r="N144" s="1">
        <f>IFERROR(__xludf.DUMMYFUNCTION("""COMPUTED_VALUE"""),2.45583196E8)</f>
        <v>245583196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IFERROR(__xludf.DUMMYFUNCTION("""COMPUTED_VALUE"""),812.38)</f>
        <v>812.38</v>
      </c>
      <c r="D145" s="2">
        <f>IFERROR(__xludf.DUMMYFUNCTION("""COMPUTED_VALUE"""),45502.66666666667)</f>
        <v>45502.66667</v>
      </c>
      <c r="E145" s="1">
        <f>IFERROR(__xludf.DUMMYFUNCTION("""COMPUTED_VALUE"""),839.34)</f>
        <v>839.34</v>
      </c>
      <c r="G145" s="2">
        <f>IFERROR(__xludf.DUMMYFUNCTION("""COMPUTED_VALUE"""),45502.66666666667)</f>
        <v>45502.66667</v>
      </c>
      <c r="H145" s="1">
        <f>IFERROR(__xludf.DUMMYFUNCTION("""COMPUTED_VALUE"""),812.38)</f>
        <v>812.38</v>
      </c>
      <c r="J145" s="2">
        <f>IFERROR(__xludf.DUMMYFUNCTION("""COMPUTED_VALUE"""),45502.66666666667)</f>
        <v>45502.66667</v>
      </c>
      <c r="K145" s="1">
        <f>IFERROR(__xludf.DUMMYFUNCTION("""COMPUTED_VALUE"""),833.62)</f>
        <v>833.62</v>
      </c>
      <c r="M145" s="2">
        <f>IFERROR(__xludf.DUMMYFUNCTION("""COMPUTED_VALUE"""),45502.66666666667)</f>
        <v>45502.66667</v>
      </c>
      <c r="N145" s="1">
        <f>IFERROR(__xludf.DUMMYFUNCTION("""COMPUTED_VALUE"""),2.76232254E8)</f>
        <v>276232254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IFERROR(__xludf.DUMMYFUNCTION("""COMPUTED_VALUE"""),833.62)</f>
        <v>833.62</v>
      </c>
      <c r="D146" s="2">
        <f>IFERROR(__xludf.DUMMYFUNCTION("""COMPUTED_VALUE"""),45503.66666666667)</f>
        <v>45503.66667</v>
      </c>
      <c r="E146" s="1">
        <f>IFERROR(__xludf.DUMMYFUNCTION("""COMPUTED_VALUE"""),833.62)</f>
        <v>833.62</v>
      </c>
      <c r="G146" s="2">
        <f>IFERROR(__xludf.DUMMYFUNCTION("""COMPUTED_VALUE"""),45503.66666666667)</f>
        <v>45503.66667</v>
      </c>
      <c r="H146" s="1">
        <f>IFERROR(__xludf.DUMMYFUNCTION("""COMPUTED_VALUE"""),796.35)</f>
        <v>796.35</v>
      </c>
      <c r="J146" s="2">
        <f>IFERROR(__xludf.DUMMYFUNCTION("""COMPUTED_VALUE"""),45503.66666666667)</f>
        <v>45503.66667</v>
      </c>
      <c r="K146" s="1">
        <f>IFERROR(__xludf.DUMMYFUNCTION("""COMPUTED_VALUE"""),804.26)</f>
        <v>804.26</v>
      </c>
      <c r="M146" s="2">
        <f>IFERROR(__xludf.DUMMYFUNCTION("""COMPUTED_VALUE"""),45503.66666666667)</f>
        <v>45503.66667</v>
      </c>
      <c r="N146" s="1">
        <f>IFERROR(__xludf.DUMMYFUNCTION("""COMPUTED_VALUE"""),2.23969965E8)</f>
        <v>223969965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IFERROR(__xludf.DUMMYFUNCTION("""COMPUTED_VALUE"""),821.12)</f>
        <v>821.12</v>
      </c>
      <c r="D147" s="2">
        <f>IFERROR(__xludf.DUMMYFUNCTION("""COMPUTED_VALUE"""),45504.66666666667)</f>
        <v>45504.66667</v>
      </c>
      <c r="E147" s="1">
        <f>IFERROR(__xludf.DUMMYFUNCTION("""COMPUTED_VALUE"""),839.9)</f>
        <v>839.9</v>
      </c>
      <c r="G147" s="2">
        <f>IFERROR(__xludf.DUMMYFUNCTION("""COMPUTED_VALUE"""),45504.66666666667)</f>
        <v>45504.66667</v>
      </c>
      <c r="H147" s="1">
        <f>IFERROR(__xludf.DUMMYFUNCTION("""COMPUTED_VALUE"""),817.07)</f>
        <v>817.07</v>
      </c>
      <c r="J147" s="2">
        <f>IFERROR(__xludf.DUMMYFUNCTION("""COMPUTED_VALUE"""),45504.66666666667)</f>
        <v>45504.66667</v>
      </c>
      <c r="K147" s="1">
        <f>IFERROR(__xludf.DUMMYFUNCTION("""COMPUTED_VALUE"""),833.05)</f>
        <v>833.05</v>
      </c>
      <c r="M147" s="2">
        <f>IFERROR(__xludf.DUMMYFUNCTION("""COMPUTED_VALUE"""),45504.66666666667)</f>
        <v>45504.66667</v>
      </c>
      <c r="N147" s="1">
        <f>IFERROR(__xludf.DUMMYFUNCTION("""COMPUTED_VALUE"""),2.18850574E8)</f>
        <v>218850574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IFERROR(__xludf.DUMMYFUNCTION("""COMPUTED_VALUE"""),818.89)</f>
        <v>818.89</v>
      </c>
      <c r="D148" s="2">
        <f>IFERROR(__xludf.DUMMYFUNCTION("""COMPUTED_VALUE"""),45505.66666666667)</f>
        <v>45505.66667</v>
      </c>
      <c r="E148" s="1">
        <f>IFERROR(__xludf.DUMMYFUNCTION("""COMPUTED_VALUE"""),832.06)</f>
        <v>832.06</v>
      </c>
      <c r="G148" s="2">
        <f>IFERROR(__xludf.DUMMYFUNCTION("""COMPUTED_VALUE"""),45505.66666666667)</f>
        <v>45505.66667</v>
      </c>
      <c r="H148" s="1">
        <f>IFERROR(__xludf.DUMMYFUNCTION("""COMPUTED_VALUE"""),775.11)</f>
        <v>775.11</v>
      </c>
      <c r="J148" s="2">
        <f>IFERROR(__xludf.DUMMYFUNCTION("""COMPUTED_VALUE"""),45505.66666666667)</f>
        <v>45505.66667</v>
      </c>
      <c r="K148" s="1">
        <f>IFERROR(__xludf.DUMMYFUNCTION("""COMPUTED_VALUE"""),783.58)</f>
        <v>783.58</v>
      </c>
      <c r="M148" s="2">
        <f>IFERROR(__xludf.DUMMYFUNCTION("""COMPUTED_VALUE"""),45505.66666666667)</f>
        <v>45505.66667</v>
      </c>
      <c r="N148" s="1">
        <f>IFERROR(__xludf.DUMMYFUNCTION("""COMPUTED_VALUE"""),2.190615E8)</f>
        <v>219061500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IFERROR(__xludf.DUMMYFUNCTION("""COMPUTED_VALUE"""),775.05)</f>
        <v>775.05</v>
      </c>
      <c r="D149" s="2">
        <f>IFERROR(__xludf.DUMMYFUNCTION("""COMPUTED_VALUE"""),45506.66666666667)</f>
        <v>45506.66667</v>
      </c>
      <c r="E149" s="1">
        <f>IFERROR(__xludf.DUMMYFUNCTION("""COMPUTED_VALUE"""),776.29)</f>
        <v>776.29</v>
      </c>
      <c r="G149" s="2">
        <f>IFERROR(__xludf.DUMMYFUNCTION("""COMPUTED_VALUE"""),45506.66666666667)</f>
        <v>45506.66667</v>
      </c>
      <c r="H149" s="1">
        <f>IFERROR(__xludf.DUMMYFUNCTION("""COMPUTED_VALUE"""),743.51)</f>
        <v>743.51</v>
      </c>
      <c r="J149" s="2">
        <f>IFERROR(__xludf.DUMMYFUNCTION("""COMPUTED_VALUE"""),45506.66666666667)</f>
        <v>45506.66667</v>
      </c>
      <c r="K149" s="1">
        <f>IFERROR(__xludf.DUMMYFUNCTION("""COMPUTED_VALUE"""),749.43)</f>
        <v>749.43</v>
      </c>
      <c r="M149" s="2">
        <f>IFERROR(__xludf.DUMMYFUNCTION("""COMPUTED_VALUE"""),45506.66666666667)</f>
        <v>45506.66667</v>
      </c>
      <c r="N149" s="1">
        <f>IFERROR(__xludf.DUMMYFUNCTION("""COMPUTED_VALUE"""),2.72342072E8)</f>
        <v>272342072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IFERROR(__xludf.DUMMYFUNCTION("""COMPUTED_VALUE"""),675.1)</f>
        <v>675.1</v>
      </c>
      <c r="D150" s="2">
        <f>IFERROR(__xludf.DUMMYFUNCTION("""COMPUTED_VALUE"""),45509.66666666667)</f>
        <v>45509.66667</v>
      </c>
      <c r="E150" s="1">
        <f>IFERROR(__xludf.DUMMYFUNCTION("""COMPUTED_VALUE"""),734.36)</f>
        <v>734.36</v>
      </c>
      <c r="G150" s="2">
        <f>IFERROR(__xludf.DUMMYFUNCTION("""COMPUTED_VALUE"""),45509.66666666667)</f>
        <v>45509.66667</v>
      </c>
      <c r="H150" s="1">
        <f>IFERROR(__xludf.DUMMYFUNCTION("""COMPUTED_VALUE"""),666.09)</f>
        <v>666.09</v>
      </c>
      <c r="J150" s="2">
        <f>IFERROR(__xludf.DUMMYFUNCTION("""COMPUTED_VALUE"""),45509.66666666667)</f>
        <v>45509.66667</v>
      </c>
      <c r="K150" s="1">
        <f>IFERROR(__xludf.DUMMYFUNCTION("""COMPUTED_VALUE"""),719.51)</f>
        <v>719.51</v>
      </c>
      <c r="M150" s="2">
        <f>IFERROR(__xludf.DUMMYFUNCTION("""COMPUTED_VALUE"""),45509.66666666667)</f>
        <v>45509.66667</v>
      </c>
      <c r="N150" s="1">
        <f>IFERROR(__xludf.DUMMYFUNCTION("""COMPUTED_VALUE"""),3.15517132E8)</f>
        <v>315517132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IFERROR(__xludf.DUMMYFUNCTION("""COMPUTED_VALUE"""),727.31)</f>
        <v>727.31</v>
      </c>
      <c r="D151" s="2">
        <f>IFERROR(__xludf.DUMMYFUNCTION("""COMPUTED_VALUE"""),45510.66666666667)</f>
        <v>45510.66667</v>
      </c>
      <c r="E151" s="1">
        <f>IFERROR(__xludf.DUMMYFUNCTION("""COMPUTED_VALUE"""),734.1)</f>
        <v>734.1</v>
      </c>
      <c r="G151" s="2">
        <f>IFERROR(__xludf.DUMMYFUNCTION("""COMPUTED_VALUE"""),45510.66666666667)</f>
        <v>45510.66667</v>
      </c>
      <c r="H151" s="1">
        <f>IFERROR(__xludf.DUMMYFUNCTION("""COMPUTED_VALUE"""),701.33)</f>
        <v>701.33</v>
      </c>
      <c r="J151" s="2">
        <f>IFERROR(__xludf.DUMMYFUNCTION("""COMPUTED_VALUE"""),45510.66666666667)</f>
        <v>45510.66667</v>
      </c>
      <c r="K151" s="1">
        <f>IFERROR(__xludf.DUMMYFUNCTION("""COMPUTED_VALUE"""),726.31)</f>
        <v>726.31</v>
      </c>
      <c r="M151" s="2">
        <f>IFERROR(__xludf.DUMMYFUNCTION("""COMPUTED_VALUE"""),45510.66666666667)</f>
        <v>45510.66667</v>
      </c>
      <c r="N151" s="1">
        <f>IFERROR(__xludf.DUMMYFUNCTION("""COMPUTED_VALUE"""),2.76087894E8)</f>
        <v>276087894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IFERROR(__xludf.DUMMYFUNCTION("""COMPUTED_VALUE"""),727.22)</f>
        <v>727.22</v>
      </c>
      <c r="D152" s="2">
        <f>IFERROR(__xludf.DUMMYFUNCTION("""COMPUTED_VALUE"""),45511.66666666667)</f>
        <v>45511.66667</v>
      </c>
      <c r="E152" s="1">
        <f>IFERROR(__xludf.DUMMYFUNCTION("""COMPUTED_VALUE"""),735.16)</f>
        <v>735.16</v>
      </c>
      <c r="G152" s="2">
        <f>IFERROR(__xludf.DUMMYFUNCTION("""COMPUTED_VALUE"""),45511.66666666667)</f>
        <v>45511.66667</v>
      </c>
      <c r="H152" s="1">
        <f>IFERROR(__xludf.DUMMYFUNCTION("""COMPUTED_VALUE"""),697.8)</f>
        <v>697.8</v>
      </c>
      <c r="J152" s="2">
        <f>IFERROR(__xludf.DUMMYFUNCTION("""COMPUTED_VALUE"""),45511.66666666667)</f>
        <v>45511.66667</v>
      </c>
      <c r="K152" s="1">
        <f>IFERROR(__xludf.DUMMYFUNCTION("""COMPUTED_VALUE"""),698.35)</f>
        <v>698.35</v>
      </c>
      <c r="M152" s="2">
        <f>IFERROR(__xludf.DUMMYFUNCTION("""COMPUTED_VALUE"""),45511.66666666667)</f>
        <v>45511.66667</v>
      </c>
      <c r="N152" s="1">
        <f>IFERROR(__xludf.DUMMYFUNCTION("""COMPUTED_VALUE"""),2.48870644E8)</f>
        <v>248870644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IFERROR(__xludf.DUMMYFUNCTION("""COMPUTED_VALUE"""),711.36)</f>
        <v>711.36</v>
      </c>
      <c r="D153" s="2">
        <f>IFERROR(__xludf.DUMMYFUNCTION("""COMPUTED_VALUE"""),45512.66666666667)</f>
        <v>45512.66667</v>
      </c>
      <c r="E153" s="1">
        <f>IFERROR(__xludf.DUMMYFUNCTION("""COMPUTED_VALUE"""),731.58)</f>
        <v>731.58</v>
      </c>
      <c r="G153" s="2">
        <f>IFERROR(__xludf.DUMMYFUNCTION("""COMPUTED_VALUE"""),45512.66666666667)</f>
        <v>45512.66667</v>
      </c>
      <c r="H153" s="1">
        <f>IFERROR(__xludf.DUMMYFUNCTION("""COMPUTED_VALUE"""),702.07)</f>
        <v>702.07</v>
      </c>
      <c r="J153" s="2">
        <f>IFERROR(__xludf.DUMMYFUNCTION("""COMPUTED_VALUE"""),45512.66666666667)</f>
        <v>45512.66667</v>
      </c>
      <c r="K153" s="1">
        <f>IFERROR(__xludf.DUMMYFUNCTION("""COMPUTED_VALUE"""),725.1)</f>
        <v>725.1</v>
      </c>
      <c r="M153" s="2">
        <f>IFERROR(__xludf.DUMMYFUNCTION("""COMPUTED_VALUE"""),45512.66666666667)</f>
        <v>45512.66667</v>
      </c>
      <c r="N153" s="1">
        <f>IFERROR(__xludf.DUMMYFUNCTION("""COMPUTED_VALUE"""),2.15316973E8)</f>
        <v>215316973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IFERROR(__xludf.DUMMYFUNCTION("""COMPUTED_VALUE"""),718.88)</f>
        <v>718.88</v>
      </c>
      <c r="D154" s="2">
        <f>IFERROR(__xludf.DUMMYFUNCTION("""COMPUTED_VALUE"""),45513.66666666667)</f>
        <v>45513.66667</v>
      </c>
      <c r="E154" s="1">
        <f>IFERROR(__xludf.DUMMYFUNCTION("""COMPUTED_VALUE"""),732.4)</f>
        <v>732.4</v>
      </c>
      <c r="G154" s="2">
        <f>IFERROR(__xludf.DUMMYFUNCTION("""COMPUTED_VALUE"""),45513.66666666667)</f>
        <v>45513.66667</v>
      </c>
      <c r="H154" s="1">
        <f>IFERROR(__xludf.DUMMYFUNCTION("""COMPUTED_VALUE"""),713.08)</f>
        <v>713.08</v>
      </c>
      <c r="J154" s="2">
        <f>IFERROR(__xludf.DUMMYFUNCTION("""COMPUTED_VALUE"""),45513.66666666667)</f>
        <v>45513.66667</v>
      </c>
      <c r="K154" s="1">
        <f>IFERROR(__xludf.DUMMYFUNCTION("""COMPUTED_VALUE"""),728.81)</f>
        <v>728.81</v>
      </c>
      <c r="M154" s="2">
        <f>IFERROR(__xludf.DUMMYFUNCTION("""COMPUTED_VALUE"""),45513.66666666667)</f>
        <v>45513.66667</v>
      </c>
      <c r="N154" s="1">
        <f>IFERROR(__xludf.DUMMYFUNCTION("""COMPUTED_VALUE"""),1.74851203E8)</f>
        <v>174851203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IFERROR(__xludf.DUMMYFUNCTION("""COMPUTED_VALUE"""),725.09)</f>
        <v>725.09</v>
      </c>
      <c r="D155" s="2">
        <f>IFERROR(__xludf.DUMMYFUNCTION("""COMPUTED_VALUE"""),45516.66666666667)</f>
        <v>45516.66667</v>
      </c>
      <c r="E155" s="1">
        <f>IFERROR(__xludf.DUMMYFUNCTION("""COMPUTED_VALUE"""),726.25)</f>
        <v>726.25</v>
      </c>
      <c r="G155" s="2">
        <f>IFERROR(__xludf.DUMMYFUNCTION("""COMPUTED_VALUE"""),45516.66666666667)</f>
        <v>45516.66667</v>
      </c>
      <c r="H155" s="1">
        <f>IFERROR(__xludf.DUMMYFUNCTION("""COMPUTED_VALUE"""),710.03)</f>
        <v>710.03</v>
      </c>
      <c r="J155" s="2">
        <f>IFERROR(__xludf.DUMMYFUNCTION("""COMPUTED_VALUE"""),45516.66666666667)</f>
        <v>45516.66667</v>
      </c>
      <c r="K155" s="1">
        <f>IFERROR(__xludf.DUMMYFUNCTION("""COMPUTED_VALUE"""),718.63)</f>
        <v>718.63</v>
      </c>
      <c r="M155" s="2">
        <f>IFERROR(__xludf.DUMMYFUNCTION("""COMPUTED_VALUE"""),45516.66666666667)</f>
        <v>45516.66667</v>
      </c>
      <c r="N155" s="1">
        <f>IFERROR(__xludf.DUMMYFUNCTION("""COMPUTED_VALUE"""),1.99440106E8)</f>
        <v>199440106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IFERROR(__xludf.DUMMYFUNCTION("""COMPUTED_VALUE"""),722.89)</f>
        <v>722.89</v>
      </c>
      <c r="D156" s="2">
        <f>IFERROR(__xludf.DUMMYFUNCTION("""COMPUTED_VALUE"""),45517.66666666667)</f>
        <v>45517.66667</v>
      </c>
      <c r="E156" s="1">
        <f>IFERROR(__xludf.DUMMYFUNCTION("""COMPUTED_VALUE"""),753.82)</f>
        <v>753.82</v>
      </c>
      <c r="G156" s="2">
        <f>IFERROR(__xludf.DUMMYFUNCTION("""COMPUTED_VALUE"""),45517.66666666667)</f>
        <v>45517.66667</v>
      </c>
      <c r="H156" s="1">
        <f>IFERROR(__xludf.DUMMYFUNCTION("""COMPUTED_VALUE"""),717.53)</f>
        <v>717.53</v>
      </c>
      <c r="J156" s="2">
        <f>IFERROR(__xludf.DUMMYFUNCTION("""COMPUTED_VALUE"""),45517.66666666667)</f>
        <v>45517.66667</v>
      </c>
      <c r="K156" s="1">
        <f>IFERROR(__xludf.DUMMYFUNCTION("""COMPUTED_VALUE"""),752.24)</f>
        <v>752.24</v>
      </c>
      <c r="M156" s="2">
        <f>IFERROR(__xludf.DUMMYFUNCTION("""COMPUTED_VALUE"""),45517.66666666667)</f>
        <v>45517.66667</v>
      </c>
      <c r="N156" s="1">
        <f>IFERROR(__xludf.DUMMYFUNCTION("""COMPUTED_VALUE"""),1.86858506E8)</f>
        <v>186858506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IFERROR(__xludf.DUMMYFUNCTION("""COMPUTED_VALUE"""),751.64)</f>
        <v>751.64</v>
      </c>
      <c r="D157" s="2">
        <f>IFERROR(__xludf.DUMMYFUNCTION("""COMPUTED_VALUE"""),45518.66666666667)</f>
        <v>45518.66667</v>
      </c>
      <c r="E157" s="1">
        <f>IFERROR(__xludf.DUMMYFUNCTION("""COMPUTED_VALUE"""),754.2)</f>
        <v>754.2</v>
      </c>
      <c r="G157" s="2">
        <f>IFERROR(__xludf.DUMMYFUNCTION("""COMPUTED_VALUE"""),45518.66666666667)</f>
        <v>45518.66667</v>
      </c>
      <c r="H157" s="1">
        <f>IFERROR(__xludf.DUMMYFUNCTION("""COMPUTED_VALUE"""),724.85)</f>
        <v>724.85</v>
      </c>
      <c r="J157" s="2">
        <f>IFERROR(__xludf.DUMMYFUNCTION("""COMPUTED_VALUE"""),45518.66666666667)</f>
        <v>45518.66667</v>
      </c>
      <c r="K157" s="1">
        <f>IFERROR(__xludf.DUMMYFUNCTION("""COMPUTED_VALUE"""),732.86)</f>
        <v>732.86</v>
      </c>
      <c r="M157" s="2">
        <f>IFERROR(__xludf.DUMMYFUNCTION("""COMPUTED_VALUE"""),45518.66666666667)</f>
        <v>45518.66667</v>
      </c>
      <c r="N157" s="1">
        <f>IFERROR(__xludf.DUMMYFUNCTION("""COMPUTED_VALUE"""),1.68690754E8)</f>
        <v>168690754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IFERROR(__xludf.DUMMYFUNCTION("""COMPUTED_VALUE"""),745.69)</f>
        <v>745.69</v>
      </c>
      <c r="D158" s="2">
        <f>IFERROR(__xludf.DUMMYFUNCTION("""COMPUTED_VALUE"""),45519.66666666667)</f>
        <v>45519.66667</v>
      </c>
      <c r="E158" s="1">
        <f>IFERROR(__xludf.DUMMYFUNCTION("""COMPUTED_VALUE"""),780.51)</f>
        <v>780.51</v>
      </c>
      <c r="G158" s="2">
        <f>IFERROR(__xludf.DUMMYFUNCTION("""COMPUTED_VALUE"""),45519.66666666667)</f>
        <v>45519.66667</v>
      </c>
      <c r="H158" s="1">
        <f>IFERROR(__xludf.DUMMYFUNCTION("""COMPUTED_VALUE"""),745.29)</f>
        <v>745.29</v>
      </c>
      <c r="J158" s="2">
        <f>IFERROR(__xludf.DUMMYFUNCTION("""COMPUTED_VALUE"""),45519.66666666667)</f>
        <v>45519.66667</v>
      </c>
      <c r="K158" s="1">
        <f>IFERROR(__xludf.DUMMYFUNCTION("""COMPUTED_VALUE"""),775.05)</f>
        <v>775.05</v>
      </c>
      <c r="M158" s="2">
        <f>IFERROR(__xludf.DUMMYFUNCTION("""COMPUTED_VALUE"""),45519.66666666667)</f>
        <v>45519.66667</v>
      </c>
      <c r="N158" s="1">
        <f>IFERROR(__xludf.DUMMYFUNCTION("""COMPUTED_VALUE"""),2.08469013E8)</f>
        <v>208469013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IFERROR(__xludf.DUMMYFUNCTION("""COMPUTED_VALUE"""),765.42)</f>
        <v>765.42</v>
      </c>
      <c r="D159" s="2">
        <f>IFERROR(__xludf.DUMMYFUNCTION("""COMPUTED_VALUE"""),45520.66666666667)</f>
        <v>45520.66667</v>
      </c>
      <c r="E159" s="1">
        <f>IFERROR(__xludf.DUMMYFUNCTION("""COMPUTED_VALUE"""),792.48)</f>
        <v>792.48</v>
      </c>
      <c r="G159" s="2">
        <f>IFERROR(__xludf.DUMMYFUNCTION("""COMPUTED_VALUE"""),45520.66666666667)</f>
        <v>45520.66667</v>
      </c>
      <c r="H159" s="1">
        <f>IFERROR(__xludf.DUMMYFUNCTION("""COMPUTED_VALUE"""),765.42)</f>
        <v>765.42</v>
      </c>
      <c r="J159" s="2">
        <f>IFERROR(__xludf.DUMMYFUNCTION("""COMPUTED_VALUE"""),45520.66666666667)</f>
        <v>45520.66667</v>
      </c>
      <c r="K159" s="1">
        <f>IFERROR(__xludf.DUMMYFUNCTION("""COMPUTED_VALUE"""),781.4)</f>
        <v>781.4</v>
      </c>
      <c r="M159" s="2">
        <f>IFERROR(__xludf.DUMMYFUNCTION("""COMPUTED_VALUE"""),45520.66666666667)</f>
        <v>45520.66667</v>
      </c>
      <c r="N159" s="1">
        <f>IFERROR(__xludf.DUMMYFUNCTION("""COMPUTED_VALUE"""),1.96929961E8)</f>
        <v>196929961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IFERROR(__xludf.DUMMYFUNCTION("""COMPUTED_VALUE"""),785.66)</f>
        <v>785.66</v>
      </c>
      <c r="D160" s="2">
        <f>IFERROR(__xludf.DUMMYFUNCTION("""COMPUTED_VALUE"""),45523.66666666667)</f>
        <v>45523.66667</v>
      </c>
      <c r="E160" s="1">
        <f>IFERROR(__xludf.DUMMYFUNCTION("""COMPUTED_VALUE"""),804.14)</f>
        <v>804.14</v>
      </c>
      <c r="G160" s="2">
        <f>IFERROR(__xludf.DUMMYFUNCTION("""COMPUTED_VALUE"""),45523.66666666667)</f>
        <v>45523.66667</v>
      </c>
      <c r="H160" s="1">
        <f>IFERROR(__xludf.DUMMYFUNCTION("""COMPUTED_VALUE"""),775.88)</f>
        <v>775.88</v>
      </c>
      <c r="J160" s="2">
        <f>IFERROR(__xludf.DUMMYFUNCTION("""COMPUTED_VALUE"""),45523.66666666667)</f>
        <v>45523.66667</v>
      </c>
      <c r="K160" s="1">
        <f>IFERROR(__xludf.DUMMYFUNCTION("""COMPUTED_VALUE"""),803.25)</f>
        <v>803.25</v>
      </c>
      <c r="M160" s="2">
        <f>IFERROR(__xludf.DUMMYFUNCTION("""COMPUTED_VALUE"""),45523.66666666667)</f>
        <v>45523.66667</v>
      </c>
      <c r="N160" s="1">
        <f>IFERROR(__xludf.DUMMYFUNCTION("""COMPUTED_VALUE"""),1.69215289E8)</f>
        <v>169215289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IFERROR(__xludf.DUMMYFUNCTION("""COMPUTED_VALUE"""),809.61)</f>
        <v>809.61</v>
      </c>
      <c r="D161" s="2">
        <f>IFERROR(__xludf.DUMMYFUNCTION("""COMPUTED_VALUE"""),45524.66666666667)</f>
        <v>45524.66667</v>
      </c>
      <c r="E161" s="1">
        <f>IFERROR(__xludf.DUMMYFUNCTION("""COMPUTED_VALUE"""),819.65)</f>
        <v>819.65</v>
      </c>
      <c r="G161" s="2">
        <f>IFERROR(__xludf.DUMMYFUNCTION("""COMPUTED_VALUE"""),45524.66666666667)</f>
        <v>45524.66667</v>
      </c>
      <c r="H161" s="1">
        <f>IFERROR(__xludf.DUMMYFUNCTION("""COMPUTED_VALUE"""),794.25)</f>
        <v>794.25</v>
      </c>
      <c r="J161" s="2">
        <f>IFERROR(__xludf.DUMMYFUNCTION("""COMPUTED_VALUE"""),45524.66666666667)</f>
        <v>45524.66667</v>
      </c>
      <c r="K161" s="1">
        <f>IFERROR(__xludf.DUMMYFUNCTION("""COMPUTED_VALUE"""),798.09)</f>
        <v>798.09</v>
      </c>
      <c r="M161" s="2">
        <f>IFERROR(__xludf.DUMMYFUNCTION("""COMPUTED_VALUE"""),45524.66666666667)</f>
        <v>45524.66667</v>
      </c>
      <c r="N161" s="1">
        <f>IFERROR(__xludf.DUMMYFUNCTION("""COMPUTED_VALUE"""),1.56468975E8)</f>
        <v>156468975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IFERROR(__xludf.DUMMYFUNCTION("""COMPUTED_VALUE"""),803.19)</f>
        <v>803.19</v>
      </c>
      <c r="D162" s="2">
        <f>IFERROR(__xludf.DUMMYFUNCTION("""COMPUTED_VALUE"""),45525.66666666667)</f>
        <v>45525.66667</v>
      </c>
      <c r="E162" s="1">
        <f>IFERROR(__xludf.DUMMYFUNCTION("""COMPUTED_VALUE"""),810.99)</f>
        <v>810.99</v>
      </c>
      <c r="G162" s="2">
        <f>IFERROR(__xludf.DUMMYFUNCTION("""COMPUTED_VALUE"""),45525.66666666667)</f>
        <v>45525.66667</v>
      </c>
      <c r="H162" s="1">
        <f>IFERROR(__xludf.DUMMYFUNCTION("""COMPUTED_VALUE"""),792.87)</f>
        <v>792.87</v>
      </c>
      <c r="J162" s="2">
        <f>IFERROR(__xludf.DUMMYFUNCTION("""COMPUTED_VALUE"""),45525.66666666667)</f>
        <v>45525.66667</v>
      </c>
      <c r="K162" s="1">
        <f>IFERROR(__xludf.DUMMYFUNCTION("""COMPUTED_VALUE"""),806.54)</f>
        <v>806.54</v>
      </c>
      <c r="M162" s="2">
        <f>IFERROR(__xludf.DUMMYFUNCTION("""COMPUTED_VALUE"""),45525.66666666667)</f>
        <v>45525.66667</v>
      </c>
      <c r="N162" s="1">
        <f>IFERROR(__xludf.DUMMYFUNCTION("""COMPUTED_VALUE"""),1.95869E8)</f>
        <v>195869000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IFERROR(__xludf.DUMMYFUNCTION("""COMPUTED_VALUE"""),808.9)</f>
        <v>808.9</v>
      </c>
      <c r="D163" s="2">
        <f>IFERROR(__xludf.DUMMYFUNCTION("""COMPUTED_VALUE"""),45526.66666666667)</f>
        <v>45526.66667</v>
      </c>
      <c r="E163" s="1">
        <f>IFERROR(__xludf.DUMMYFUNCTION("""COMPUTED_VALUE"""),811.27)</f>
        <v>811.27</v>
      </c>
      <c r="G163" s="2">
        <f>IFERROR(__xludf.DUMMYFUNCTION("""COMPUTED_VALUE"""),45526.66666666667)</f>
        <v>45526.66667</v>
      </c>
      <c r="H163" s="1">
        <f>IFERROR(__xludf.DUMMYFUNCTION("""COMPUTED_VALUE"""),767.34)</f>
        <v>767.34</v>
      </c>
      <c r="J163" s="2">
        <f>IFERROR(__xludf.DUMMYFUNCTION("""COMPUTED_VALUE"""),45526.66666666667)</f>
        <v>45526.66667</v>
      </c>
      <c r="K163" s="1">
        <f>IFERROR(__xludf.DUMMYFUNCTION("""COMPUTED_VALUE"""),768.44)</f>
        <v>768.44</v>
      </c>
      <c r="M163" s="2">
        <f>IFERROR(__xludf.DUMMYFUNCTION("""COMPUTED_VALUE"""),45526.66666666667)</f>
        <v>45526.66667</v>
      </c>
      <c r="N163" s="1">
        <f>IFERROR(__xludf.DUMMYFUNCTION("""COMPUTED_VALUE"""),2.21569619E8)</f>
        <v>221569619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IFERROR(__xludf.DUMMYFUNCTION("""COMPUTED_VALUE"""),781.72)</f>
        <v>781.72</v>
      </c>
      <c r="D164" s="2">
        <f>IFERROR(__xludf.DUMMYFUNCTION("""COMPUTED_VALUE"""),45527.66666666667)</f>
        <v>45527.66667</v>
      </c>
      <c r="E164" s="1">
        <f>IFERROR(__xludf.DUMMYFUNCTION("""COMPUTED_VALUE"""),805.18)</f>
        <v>805.18</v>
      </c>
      <c r="G164" s="2">
        <f>IFERROR(__xludf.DUMMYFUNCTION("""COMPUTED_VALUE"""),45527.66666666667)</f>
        <v>45527.66667</v>
      </c>
      <c r="H164" s="1">
        <f>IFERROR(__xludf.DUMMYFUNCTION("""COMPUTED_VALUE"""),781.48)</f>
        <v>781.48</v>
      </c>
      <c r="J164" s="2">
        <f>IFERROR(__xludf.DUMMYFUNCTION("""COMPUTED_VALUE"""),45527.66666666667)</f>
        <v>45527.66667</v>
      </c>
      <c r="K164" s="1">
        <f>IFERROR(__xludf.DUMMYFUNCTION("""COMPUTED_VALUE"""),803.6)</f>
        <v>803.6</v>
      </c>
      <c r="M164" s="2">
        <f>IFERROR(__xludf.DUMMYFUNCTION("""COMPUTED_VALUE"""),45527.66666666667)</f>
        <v>45527.66667</v>
      </c>
      <c r="N164" s="1">
        <f>IFERROR(__xludf.DUMMYFUNCTION("""COMPUTED_VALUE"""),2.69518732E8)</f>
        <v>269518732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IFERROR(__xludf.DUMMYFUNCTION("""COMPUTED_VALUE"""),799.18)</f>
        <v>799.18</v>
      </c>
      <c r="D165" s="2">
        <f>IFERROR(__xludf.DUMMYFUNCTION("""COMPUTED_VALUE"""),45530.66666666667)</f>
        <v>45530.66667</v>
      </c>
      <c r="E165" s="1">
        <f>IFERROR(__xludf.DUMMYFUNCTION("""COMPUTED_VALUE"""),799.92)</f>
        <v>799.92</v>
      </c>
      <c r="G165" s="2">
        <f>IFERROR(__xludf.DUMMYFUNCTION("""COMPUTED_VALUE"""),45530.66666666667)</f>
        <v>45530.66667</v>
      </c>
      <c r="H165" s="1">
        <f>IFERROR(__xludf.DUMMYFUNCTION("""COMPUTED_VALUE"""),775.11)</f>
        <v>775.11</v>
      </c>
      <c r="J165" s="2">
        <f>IFERROR(__xludf.DUMMYFUNCTION("""COMPUTED_VALUE"""),45530.66666666667)</f>
        <v>45530.66667</v>
      </c>
      <c r="K165" s="1">
        <f>IFERROR(__xludf.DUMMYFUNCTION("""COMPUTED_VALUE"""),781.96)</f>
        <v>781.96</v>
      </c>
      <c r="M165" s="2">
        <f>IFERROR(__xludf.DUMMYFUNCTION("""COMPUTED_VALUE"""),45530.66666666667)</f>
        <v>45530.66667</v>
      </c>
      <c r="N165" s="1">
        <f>IFERROR(__xludf.DUMMYFUNCTION("""COMPUTED_VALUE"""),2.16974336E8)</f>
        <v>216974336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IFERROR(__xludf.DUMMYFUNCTION("""COMPUTED_VALUE"""),781.48)</f>
        <v>781.48</v>
      </c>
      <c r="D166" s="2">
        <f>IFERROR(__xludf.DUMMYFUNCTION("""COMPUTED_VALUE"""),45531.66666666667)</f>
        <v>45531.66667</v>
      </c>
      <c r="E166" s="1">
        <f>IFERROR(__xludf.DUMMYFUNCTION("""COMPUTED_VALUE"""),789.53)</f>
        <v>789.53</v>
      </c>
      <c r="G166" s="2">
        <f>IFERROR(__xludf.DUMMYFUNCTION("""COMPUTED_VALUE"""),45531.66666666667)</f>
        <v>45531.66667</v>
      </c>
      <c r="H166" s="1">
        <f>IFERROR(__xludf.DUMMYFUNCTION("""COMPUTED_VALUE"""),762.28)</f>
        <v>762.28</v>
      </c>
      <c r="J166" s="2">
        <f>IFERROR(__xludf.DUMMYFUNCTION("""COMPUTED_VALUE"""),45531.66666666667)</f>
        <v>45531.66667</v>
      </c>
      <c r="K166" s="1">
        <f>IFERROR(__xludf.DUMMYFUNCTION("""COMPUTED_VALUE"""),770.54)</f>
        <v>770.54</v>
      </c>
      <c r="M166" s="2">
        <f>IFERROR(__xludf.DUMMYFUNCTION("""COMPUTED_VALUE"""),45531.66666666667)</f>
        <v>45531.66667</v>
      </c>
      <c r="N166" s="1">
        <f>IFERROR(__xludf.DUMMYFUNCTION("""COMPUTED_VALUE"""),1.86397511E8)</f>
        <v>186397511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IFERROR(__xludf.DUMMYFUNCTION("""COMPUTED_VALUE"""),771.55)</f>
        <v>771.55</v>
      </c>
      <c r="D167" s="2">
        <f>IFERROR(__xludf.DUMMYFUNCTION("""COMPUTED_VALUE"""),45532.66666666667)</f>
        <v>45532.66667</v>
      </c>
      <c r="E167" s="1">
        <f>IFERROR(__xludf.DUMMYFUNCTION("""COMPUTED_VALUE"""),777.14)</f>
        <v>777.14</v>
      </c>
      <c r="G167" s="2">
        <f>IFERROR(__xludf.DUMMYFUNCTION("""COMPUTED_VALUE"""),45532.66666666667)</f>
        <v>45532.66667</v>
      </c>
      <c r="H167" s="1">
        <f>IFERROR(__xludf.DUMMYFUNCTION("""COMPUTED_VALUE"""),748.7)</f>
        <v>748.7</v>
      </c>
      <c r="J167" s="2">
        <f>IFERROR(__xludf.DUMMYFUNCTION("""COMPUTED_VALUE"""),45532.66666666667)</f>
        <v>45532.66667</v>
      </c>
      <c r="K167" s="1">
        <f>IFERROR(__xludf.DUMMYFUNCTION("""COMPUTED_VALUE"""),758.6)</f>
        <v>758.6</v>
      </c>
      <c r="M167" s="2">
        <f>IFERROR(__xludf.DUMMYFUNCTION("""COMPUTED_VALUE"""),45532.66666666667)</f>
        <v>45532.66667</v>
      </c>
      <c r="N167" s="1">
        <f>IFERROR(__xludf.DUMMYFUNCTION("""COMPUTED_VALUE"""),1.7905359E8)</f>
        <v>179053590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IFERROR(__xludf.DUMMYFUNCTION("""COMPUTED_VALUE"""),772.09)</f>
        <v>772.09</v>
      </c>
      <c r="D168" s="2">
        <f>IFERROR(__xludf.DUMMYFUNCTION("""COMPUTED_VALUE"""),45533.66666666667)</f>
        <v>45533.66667</v>
      </c>
      <c r="E168" s="1">
        <f>IFERROR(__xludf.DUMMYFUNCTION("""COMPUTED_VALUE"""),786.84)</f>
        <v>786.84</v>
      </c>
      <c r="G168" s="2">
        <f>IFERROR(__xludf.DUMMYFUNCTION("""COMPUTED_VALUE"""),45533.66666666667)</f>
        <v>45533.66667</v>
      </c>
      <c r="H168" s="1">
        <f>IFERROR(__xludf.DUMMYFUNCTION("""COMPUTED_VALUE"""),760.25)</f>
        <v>760.25</v>
      </c>
      <c r="J168" s="2">
        <f>IFERROR(__xludf.DUMMYFUNCTION("""COMPUTED_VALUE"""),45533.66666666667)</f>
        <v>45533.66667</v>
      </c>
      <c r="K168" s="1">
        <f>IFERROR(__xludf.DUMMYFUNCTION("""COMPUTED_VALUE"""),761.15)</f>
        <v>761.15</v>
      </c>
      <c r="M168" s="2">
        <f>IFERROR(__xludf.DUMMYFUNCTION("""COMPUTED_VALUE"""),45533.66666666667)</f>
        <v>45533.66667</v>
      </c>
      <c r="N168" s="1">
        <f>IFERROR(__xludf.DUMMYFUNCTION("""COMPUTED_VALUE"""),1.68728075E8)</f>
        <v>168728075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IFERROR(__xludf.DUMMYFUNCTION("""COMPUTED_VALUE"""),769.06)</f>
        <v>769.06</v>
      </c>
      <c r="D169" s="2">
        <f>IFERROR(__xludf.DUMMYFUNCTION("""COMPUTED_VALUE"""),45534.66666666667)</f>
        <v>45534.66667</v>
      </c>
      <c r="E169" s="1">
        <f>IFERROR(__xludf.DUMMYFUNCTION("""COMPUTED_VALUE"""),787.3)</f>
        <v>787.3</v>
      </c>
      <c r="G169" s="2">
        <f>IFERROR(__xludf.DUMMYFUNCTION("""COMPUTED_VALUE"""),45534.66666666667)</f>
        <v>45534.66667</v>
      </c>
      <c r="H169" s="1">
        <f>IFERROR(__xludf.DUMMYFUNCTION("""COMPUTED_VALUE"""),765.02)</f>
        <v>765.02</v>
      </c>
      <c r="J169" s="2">
        <f>IFERROR(__xludf.DUMMYFUNCTION("""COMPUTED_VALUE"""),45534.66666666667)</f>
        <v>45534.66667</v>
      </c>
      <c r="K169" s="1">
        <f>IFERROR(__xludf.DUMMYFUNCTION("""COMPUTED_VALUE"""),785.76)</f>
        <v>785.76</v>
      </c>
      <c r="M169" s="2">
        <f>IFERROR(__xludf.DUMMYFUNCTION("""COMPUTED_VALUE"""),45534.66666666667)</f>
        <v>45534.66667</v>
      </c>
      <c r="N169" s="1">
        <f>IFERROR(__xludf.DUMMYFUNCTION("""COMPUTED_VALUE"""),1.78512213E8)</f>
        <v>178512213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IFERROR(__xludf.DUMMYFUNCTION("""COMPUTED_VALUE"""),787.86)</f>
        <v>787.86</v>
      </c>
      <c r="D170" s="2">
        <f>IFERROR(__xludf.DUMMYFUNCTION("""COMPUTED_VALUE"""),45538.66666666667)</f>
        <v>45538.66667</v>
      </c>
      <c r="E170" s="1">
        <f>IFERROR(__xludf.DUMMYFUNCTION("""COMPUTED_VALUE"""),802.43)</f>
        <v>802.43</v>
      </c>
      <c r="G170" s="2">
        <f>IFERROR(__xludf.DUMMYFUNCTION("""COMPUTED_VALUE"""),45538.66666666667)</f>
        <v>45538.66667</v>
      </c>
      <c r="H170" s="1">
        <f>IFERROR(__xludf.DUMMYFUNCTION("""COMPUTED_VALUE"""),768.27)</f>
        <v>768.27</v>
      </c>
      <c r="J170" s="2">
        <f>IFERROR(__xludf.DUMMYFUNCTION("""COMPUTED_VALUE"""),45538.66666666667)</f>
        <v>45538.66667</v>
      </c>
      <c r="K170" s="1">
        <f>IFERROR(__xludf.DUMMYFUNCTION("""COMPUTED_VALUE"""),771.41)</f>
        <v>771.41</v>
      </c>
      <c r="M170" s="2">
        <f>IFERROR(__xludf.DUMMYFUNCTION("""COMPUTED_VALUE"""),45538.66666666667)</f>
        <v>45538.66667</v>
      </c>
      <c r="N170" s="1">
        <f>IFERROR(__xludf.DUMMYFUNCTION("""COMPUTED_VALUE"""),2.03935797E8)</f>
        <v>203935797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IFERROR(__xludf.DUMMYFUNCTION("""COMPUTED_VALUE"""),771.91)</f>
        <v>771.91</v>
      </c>
      <c r="D171" s="2">
        <f>IFERROR(__xludf.DUMMYFUNCTION("""COMPUTED_VALUE"""),45539.66666666667)</f>
        <v>45539.66667</v>
      </c>
      <c r="E171" s="1">
        <f>IFERROR(__xludf.DUMMYFUNCTION("""COMPUTED_VALUE"""),807.21)</f>
        <v>807.21</v>
      </c>
      <c r="G171" s="2">
        <f>IFERROR(__xludf.DUMMYFUNCTION("""COMPUTED_VALUE"""),45539.66666666667)</f>
        <v>45539.66667</v>
      </c>
      <c r="H171" s="1">
        <f>IFERROR(__xludf.DUMMYFUNCTION("""COMPUTED_VALUE"""),771.91)</f>
        <v>771.91</v>
      </c>
      <c r="J171" s="2">
        <f>IFERROR(__xludf.DUMMYFUNCTION("""COMPUTED_VALUE"""),45539.66666666667)</f>
        <v>45539.66667</v>
      </c>
      <c r="K171" s="1">
        <f>IFERROR(__xludf.DUMMYFUNCTION("""COMPUTED_VALUE"""),798.24)</f>
        <v>798.24</v>
      </c>
      <c r="M171" s="2">
        <f>IFERROR(__xludf.DUMMYFUNCTION("""COMPUTED_VALUE"""),45539.66666666667)</f>
        <v>45539.66667</v>
      </c>
      <c r="N171" s="1">
        <f>IFERROR(__xludf.DUMMYFUNCTION("""COMPUTED_VALUE"""),1.83269996E8)</f>
        <v>183269996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IFERROR(__xludf.DUMMYFUNCTION("""COMPUTED_VALUE"""),811.76)</f>
        <v>811.76</v>
      </c>
      <c r="D172" s="2">
        <f>IFERROR(__xludf.DUMMYFUNCTION("""COMPUTED_VALUE"""),45540.66666666667)</f>
        <v>45540.66667</v>
      </c>
      <c r="E172" s="1">
        <f>IFERROR(__xludf.DUMMYFUNCTION("""COMPUTED_VALUE"""),845.63)</f>
        <v>845.63</v>
      </c>
      <c r="G172" s="2">
        <f>IFERROR(__xludf.DUMMYFUNCTION("""COMPUTED_VALUE"""),45540.66666666667)</f>
        <v>45540.66667</v>
      </c>
      <c r="H172" s="1">
        <f>IFERROR(__xludf.DUMMYFUNCTION("""COMPUTED_VALUE"""),808.97)</f>
        <v>808.97</v>
      </c>
      <c r="J172" s="2">
        <f>IFERROR(__xludf.DUMMYFUNCTION("""COMPUTED_VALUE"""),45540.66666666667)</f>
        <v>45540.66667</v>
      </c>
      <c r="K172" s="1">
        <f>IFERROR(__xludf.DUMMYFUNCTION("""COMPUTED_VALUE"""),829.77)</f>
        <v>829.77</v>
      </c>
      <c r="M172" s="2">
        <f>IFERROR(__xludf.DUMMYFUNCTION("""COMPUTED_VALUE"""),45540.66666666667)</f>
        <v>45540.66667</v>
      </c>
      <c r="N172" s="1">
        <f>IFERROR(__xludf.DUMMYFUNCTION("""COMPUTED_VALUE"""),2.4686745E8)</f>
        <v>246867450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IFERROR(__xludf.DUMMYFUNCTION("""COMPUTED_VALUE"""),836.97)</f>
        <v>836.97</v>
      </c>
      <c r="D173" s="2">
        <f>IFERROR(__xludf.DUMMYFUNCTION("""COMPUTED_VALUE"""),45541.66666666667)</f>
        <v>45541.66667</v>
      </c>
      <c r="E173" s="1">
        <f>IFERROR(__xludf.DUMMYFUNCTION("""COMPUTED_VALUE"""),838.94)</f>
        <v>838.94</v>
      </c>
      <c r="G173" s="2">
        <f>IFERROR(__xludf.DUMMYFUNCTION("""COMPUTED_VALUE"""),45541.66666666667)</f>
        <v>45541.66667</v>
      </c>
      <c r="H173" s="1">
        <f>IFERROR(__xludf.DUMMYFUNCTION("""COMPUTED_VALUE"""),767.87)</f>
        <v>767.87</v>
      </c>
      <c r="J173" s="2">
        <f>IFERROR(__xludf.DUMMYFUNCTION("""COMPUTED_VALUE"""),45541.66666666667)</f>
        <v>45541.66667</v>
      </c>
      <c r="K173" s="1">
        <f>IFERROR(__xludf.DUMMYFUNCTION("""COMPUTED_VALUE"""),767.97)</f>
        <v>767.97</v>
      </c>
      <c r="M173" s="2">
        <f>IFERROR(__xludf.DUMMYFUNCTION("""COMPUTED_VALUE"""),45541.66666666667)</f>
        <v>45541.66667</v>
      </c>
      <c r="N173" s="1">
        <f>IFERROR(__xludf.DUMMYFUNCTION("""COMPUTED_VALUE"""),2.32795518E8)</f>
        <v>232795518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IFERROR(__xludf.DUMMYFUNCTION("""COMPUTED_VALUE"""),784.95)</f>
        <v>784.95</v>
      </c>
      <c r="D174" s="2">
        <f>IFERROR(__xludf.DUMMYFUNCTION("""COMPUTED_VALUE"""),45544.66666666667)</f>
        <v>45544.66667</v>
      </c>
      <c r="E174" s="1">
        <f>IFERROR(__xludf.DUMMYFUNCTION("""COMPUTED_VALUE"""),796.78)</f>
        <v>796.78</v>
      </c>
      <c r="G174" s="2">
        <f>IFERROR(__xludf.DUMMYFUNCTION("""COMPUTED_VALUE"""),45544.66666666667)</f>
        <v>45544.66667</v>
      </c>
      <c r="H174" s="1">
        <f>IFERROR(__xludf.DUMMYFUNCTION("""COMPUTED_VALUE"""),777.43)</f>
        <v>777.43</v>
      </c>
      <c r="J174" s="2">
        <f>IFERROR(__xludf.DUMMYFUNCTION("""COMPUTED_VALUE"""),45544.66666666667)</f>
        <v>45544.66667</v>
      </c>
      <c r="K174" s="1">
        <f>IFERROR(__xludf.DUMMYFUNCTION("""COMPUTED_VALUE"""),785.21)</f>
        <v>785.21</v>
      </c>
      <c r="M174" s="2">
        <f>IFERROR(__xludf.DUMMYFUNCTION("""COMPUTED_VALUE"""),45544.66666666667)</f>
        <v>45544.66667</v>
      </c>
      <c r="N174" s="1">
        <f>IFERROR(__xludf.DUMMYFUNCTION("""COMPUTED_VALUE"""),1.77750501E8)</f>
        <v>177750501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IFERROR(__xludf.DUMMYFUNCTION("""COMPUTED_VALUE"""),794.61)</f>
        <v>794.61</v>
      </c>
      <c r="D175" s="2">
        <f>IFERROR(__xludf.DUMMYFUNCTION("""COMPUTED_VALUE"""),45545.66666666667)</f>
        <v>45545.66667</v>
      </c>
      <c r="E175" s="1">
        <f>IFERROR(__xludf.DUMMYFUNCTION("""COMPUTED_VALUE"""),812.22)</f>
        <v>812.22</v>
      </c>
      <c r="G175" s="2">
        <f>IFERROR(__xludf.DUMMYFUNCTION("""COMPUTED_VALUE"""),45545.66666666667)</f>
        <v>45545.66667</v>
      </c>
      <c r="H175" s="1">
        <f>IFERROR(__xludf.DUMMYFUNCTION("""COMPUTED_VALUE"""),786.1)</f>
        <v>786.1</v>
      </c>
      <c r="J175" s="2">
        <f>IFERROR(__xludf.DUMMYFUNCTION("""COMPUTED_VALUE"""),45545.66666666667)</f>
        <v>45545.66667</v>
      </c>
      <c r="K175" s="1">
        <f>IFERROR(__xludf.DUMMYFUNCTION("""COMPUTED_VALUE"""),810.4)</f>
        <v>810.4</v>
      </c>
      <c r="M175" s="2">
        <f>IFERROR(__xludf.DUMMYFUNCTION("""COMPUTED_VALUE"""),45545.66666666667)</f>
        <v>45545.66667</v>
      </c>
      <c r="N175" s="1">
        <f>IFERROR(__xludf.DUMMYFUNCTION("""COMPUTED_VALUE"""),2.15047739E8)</f>
        <v>215047739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IFERROR(__xludf.DUMMYFUNCTION("""COMPUTED_VALUE"""),804.79)</f>
        <v>804.79</v>
      </c>
      <c r="D176" s="2">
        <f>IFERROR(__xludf.DUMMYFUNCTION("""COMPUTED_VALUE"""),45546.66666666667)</f>
        <v>45546.66667</v>
      </c>
      <c r="E176" s="1">
        <f>IFERROR(__xludf.DUMMYFUNCTION("""COMPUTED_VALUE"""),818.48)</f>
        <v>818.48</v>
      </c>
      <c r="G176" s="2">
        <f>IFERROR(__xludf.DUMMYFUNCTION("""COMPUTED_VALUE"""),45546.66666666667)</f>
        <v>45546.66667</v>
      </c>
      <c r="H176" s="1">
        <f>IFERROR(__xludf.DUMMYFUNCTION("""COMPUTED_VALUE"""),780.07)</f>
        <v>780.07</v>
      </c>
      <c r="J176" s="2">
        <f>IFERROR(__xludf.DUMMYFUNCTION("""COMPUTED_VALUE"""),45546.66666666667)</f>
        <v>45546.66667</v>
      </c>
      <c r="K176" s="1">
        <f>IFERROR(__xludf.DUMMYFUNCTION("""COMPUTED_VALUE"""),817.74)</f>
        <v>817.74</v>
      </c>
      <c r="M176" s="2">
        <f>IFERROR(__xludf.DUMMYFUNCTION("""COMPUTED_VALUE"""),45546.66666666667)</f>
        <v>45546.66667</v>
      </c>
      <c r="N176" s="1">
        <f>IFERROR(__xludf.DUMMYFUNCTION("""COMPUTED_VALUE"""),2.36435991E8)</f>
        <v>236435991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IFERROR(__xludf.DUMMYFUNCTION("""COMPUTED_VALUE"""),807.83)</f>
        <v>807.83</v>
      </c>
      <c r="D177" s="2">
        <f>IFERROR(__xludf.DUMMYFUNCTION("""COMPUTED_VALUE"""),45547.66666666667)</f>
        <v>45547.66667</v>
      </c>
      <c r="E177" s="1">
        <f>IFERROR(__xludf.DUMMYFUNCTION("""COMPUTED_VALUE"""),828.96)</f>
        <v>828.96</v>
      </c>
      <c r="G177" s="2">
        <f>IFERROR(__xludf.DUMMYFUNCTION("""COMPUTED_VALUE"""),45547.66666666667)</f>
        <v>45547.66667</v>
      </c>
      <c r="H177" s="1">
        <f>IFERROR(__xludf.DUMMYFUNCTION("""COMPUTED_VALUE"""),804.53)</f>
        <v>804.53</v>
      </c>
      <c r="J177" s="2">
        <f>IFERROR(__xludf.DUMMYFUNCTION("""COMPUTED_VALUE"""),45547.66666666667)</f>
        <v>45547.66667</v>
      </c>
      <c r="K177" s="1">
        <f>IFERROR(__xludf.DUMMYFUNCTION("""COMPUTED_VALUE"""),825.16)</f>
        <v>825.16</v>
      </c>
      <c r="M177" s="2">
        <f>IFERROR(__xludf.DUMMYFUNCTION("""COMPUTED_VALUE"""),45547.66666666667)</f>
        <v>45547.66667</v>
      </c>
      <c r="N177" s="1">
        <f>IFERROR(__xludf.DUMMYFUNCTION("""COMPUTED_VALUE"""),1.81431842E8)</f>
        <v>181431842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IFERROR(__xludf.DUMMYFUNCTION("""COMPUTED_VALUE"""),820.3)</f>
        <v>820.3</v>
      </c>
      <c r="D178" s="2">
        <f>IFERROR(__xludf.DUMMYFUNCTION("""COMPUTED_VALUE"""),45548.66666666667)</f>
        <v>45548.66667</v>
      </c>
      <c r="E178" s="1">
        <f>IFERROR(__xludf.DUMMYFUNCTION("""COMPUTED_VALUE"""),835.43)</f>
        <v>835.43</v>
      </c>
      <c r="G178" s="2">
        <f>IFERROR(__xludf.DUMMYFUNCTION("""COMPUTED_VALUE"""),45548.66666666667)</f>
        <v>45548.66667</v>
      </c>
      <c r="H178" s="1">
        <f>IFERROR(__xludf.DUMMYFUNCTION("""COMPUTED_VALUE"""),815.54)</f>
        <v>815.54</v>
      </c>
      <c r="J178" s="2">
        <f>IFERROR(__xludf.DUMMYFUNCTION("""COMPUTED_VALUE"""),45548.66666666667)</f>
        <v>45548.66667</v>
      </c>
      <c r="K178" s="1">
        <f>IFERROR(__xludf.DUMMYFUNCTION("""COMPUTED_VALUE"""),827.56)</f>
        <v>827.56</v>
      </c>
      <c r="M178" s="2">
        <f>IFERROR(__xludf.DUMMYFUNCTION("""COMPUTED_VALUE"""),45548.66666666667)</f>
        <v>45548.66667</v>
      </c>
      <c r="N178" s="1">
        <f>IFERROR(__xludf.DUMMYFUNCTION("""COMPUTED_VALUE"""),1.56322243E8)</f>
        <v>156322243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IFERROR(__xludf.DUMMYFUNCTION("""COMPUTED_VALUE"""),824.82)</f>
        <v>824.82</v>
      </c>
      <c r="D179" s="2">
        <f>IFERROR(__xludf.DUMMYFUNCTION("""COMPUTED_VALUE"""),45551.66666666667)</f>
        <v>45551.66667</v>
      </c>
      <c r="E179" s="1">
        <f>IFERROR(__xludf.DUMMYFUNCTION("""COMPUTED_VALUE"""),827.69)</f>
        <v>827.69</v>
      </c>
      <c r="G179" s="2">
        <f>IFERROR(__xludf.DUMMYFUNCTION("""COMPUTED_VALUE"""),45551.66666666667)</f>
        <v>45551.66667</v>
      </c>
      <c r="H179" s="1">
        <f>IFERROR(__xludf.DUMMYFUNCTION("""COMPUTED_VALUE"""),808.62)</f>
        <v>808.62</v>
      </c>
      <c r="J179" s="2">
        <f>IFERROR(__xludf.DUMMYFUNCTION("""COMPUTED_VALUE"""),45551.66666666667)</f>
        <v>45551.66667</v>
      </c>
      <c r="K179" s="1">
        <f>IFERROR(__xludf.DUMMYFUNCTION("""COMPUTED_VALUE"""),817.69)</f>
        <v>817.69</v>
      </c>
      <c r="M179" s="2">
        <f>IFERROR(__xludf.DUMMYFUNCTION("""COMPUTED_VALUE"""),45551.66666666667)</f>
        <v>45551.66667</v>
      </c>
      <c r="N179" s="1">
        <f>IFERROR(__xludf.DUMMYFUNCTION("""COMPUTED_VALUE"""),1.42465955E8)</f>
        <v>142465955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IFERROR(__xludf.DUMMYFUNCTION("""COMPUTED_VALUE"""),827.27)</f>
        <v>827.27</v>
      </c>
      <c r="D180" s="2">
        <f>IFERROR(__xludf.DUMMYFUNCTION("""COMPUTED_VALUE"""),45552.66666666667)</f>
        <v>45552.66667</v>
      </c>
      <c r="E180" s="1">
        <f>IFERROR(__xludf.DUMMYFUNCTION("""COMPUTED_VALUE"""),843.95)</f>
        <v>843.95</v>
      </c>
      <c r="G180" s="2">
        <f>IFERROR(__xludf.DUMMYFUNCTION("""COMPUTED_VALUE"""),45552.66666666667)</f>
        <v>45552.66667</v>
      </c>
      <c r="H180" s="1">
        <f>IFERROR(__xludf.DUMMYFUNCTION("""COMPUTED_VALUE"""),818.27)</f>
        <v>818.27</v>
      </c>
      <c r="J180" s="2">
        <f>IFERROR(__xludf.DUMMYFUNCTION("""COMPUTED_VALUE"""),45552.66666666667)</f>
        <v>45552.66667</v>
      </c>
      <c r="K180" s="1">
        <f>IFERROR(__xludf.DUMMYFUNCTION("""COMPUTED_VALUE"""),822.49)</f>
        <v>822.49</v>
      </c>
      <c r="M180" s="2">
        <f>IFERROR(__xludf.DUMMYFUNCTION("""COMPUTED_VALUE"""),45552.66666666667)</f>
        <v>45552.66667</v>
      </c>
      <c r="N180" s="1">
        <f>IFERROR(__xludf.DUMMYFUNCTION("""COMPUTED_VALUE"""),1.75655717E8)</f>
        <v>175655717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IFERROR(__xludf.DUMMYFUNCTION("""COMPUTED_VALUE"""),830.09)</f>
        <v>830.09</v>
      </c>
      <c r="D181" s="2">
        <f>IFERROR(__xludf.DUMMYFUNCTION("""COMPUTED_VALUE"""),45553.66666666667)</f>
        <v>45553.66667</v>
      </c>
      <c r="E181" s="1">
        <f>IFERROR(__xludf.DUMMYFUNCTION("""COMPUTED_VALUE"""),850.37)</f>
        <v>850.37</v>
      </c>
      <c r="G181" s="2">
        <f>IFERROR(__xludf.DUMMYFUNCTION("""COMPUTED_VALUE"""),45553.66666666667)</f>
        <v>45553.66667</v>
      </c>
      <c r="H181" s="1">
        <f>IFERROR(__xludf.DUMMYFUNCTION("""COMPUTED_VALUE"""),820.65)</f>
        <v>820.65</v>
      </c>
      <c r="J181" s="2">
        <f>IFERROR(__xludf.DUMMYFUNCTION("""COMPUTED_VALUE"""),45553.66666666667)</f>
        <v>45553.66667</v>
      </c>
      <c r="K181" s="1">
        <f>IFERROR(__xludf.DUMMYFUNCTION("""COMPUTED_VALUE"""),821.83)</f>
        <v>821.83</v>
      </c>
      <c r="M181" s="2">
        <f>IFERROR(__xludf.DUMMYFUNCTION("""COMPUTED_VALUE"""),45553.66666666667)</f>
        <v>45553.66667</v>
      </c>
      <c r="N181" s="1">
        <f>IFERROR(__xludf.DUMMYFUNCTION("""COMPUTED_VALUE"""),2.19640538E8)</f>
        <v>219640538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IFERROR(__xludf.DUMMYFUNCTION("""COMPUTED_VALUE"""),845.39)</f>
        <v>845.39</v>
      </c>
      <c r="D182" s="2">
        <f>IFERROR(__xludf.DUMMYFUNCTION("""COMPUTED_VALUE"""),45554.66666666667)</f>
        <v>45554.66667</v>
      </c>
      <c r="E182" s="1">
        <f>IFERROR(__xludf.DUMMYFUNCTION("""COMPUTED_VALUE"""),874.98)</f>
        <v>874.98</v>
      </c>
      <c r="G182" s="2">
        <f>IFERROR(__xludf.DUMMYFUNCTION("""COMPUTED_VALUE"""),45554.66666666667)</f>
        <v>45554.66667</v>
      </c>
      <c r="H182" s="1">
        <f>IFERROR(__xludf.DUMMYFUNCTION("""COMPUTED_VALUE"""),839.37)</f>
        <v>839.37</v>
      </c>
      <c r="J182" s="2">
        <f>IFERROR(__xludf.DUMMYFUNCTION("""COMPUTED_VALUE"""),45554.66666666667)</f>
        <v>45554.66667</v>
      </c>
      <c r="K182" s="1">
        <f>IFERROR(__xludf.DUMMYFUNCTION("""COMPUTED_VALUE"""),872.73)</f>
        <v>872.73</v>
      </c>
      <c r="M182" s="2">
        <f>IFERROR(__xludf.DUMMYFUNCTION("""COMPUTED_VALUE"""),45554.66666666667)</f>
        <v>45554.66667</v>
      </c>
      <c r="N182" s="1">
        <f>IFERROR(__xludf.DUMMYFUNCTION("""COMPUTED_VALUE"""),2.33112956E8)</f>
        <v>233112956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IFERROR(__xludf.DUMMYFUNCTION("""COMPUTED_VALUE"""),864.96)</f>
        <v>864.96</v>
      </c>
      <c r="D183" s="2">
        <f>IFERROR(__xludf.DUMMYFUNCTION("""COMPUTED_VALUE"""),45555.66666666667)</f>
        <v>45555.66667</v>
      </c>
      <c r="E183" s="1">
        <f>IFERROR(__xludf.DUMMYFUNCTION("""COMPUTED_VALUE"""),871.35)</f>
        <v>871.35</v>
      </c>
      <c r="G183" s="2">
        <f>IFERROR(__xludf.DUMMYFUNCTION("""COMPUTED_VALUE"""),45555.66666666667)</f>
        <v>45555.66667</v>
      </c>
      <c r="H183" s="1">
        <f>IFERROR(__xludf.DUMMYFUNCTION("""COMPUTED_VALUE"""),845.88)</f>
        <v>845.88</v>
      </c>
      <c r="J183" s="2">
        <f>IFERROR(__xludf.DUMMYFUNCTION("""COMPUTED_VALUE"""),45555.66666666667)</f>
        <v>45555.66667</v>
      </c>
      <c r="K183" s="1">
        <f>IFERROR(__xludf.DUMMYFUNCTION("""COMPUTED_VALUE"""),854.11)</f>
        <v>854.11</v>
      </c>
      <c r="M183" s="2">
        <f>IFERROR(__xludf.DUMMYFUNCTION("""COMPUTED_VALUE"""),45555.66666666667)</f>
        <v>45555.66667</v>
      </c>
      <c r="N183" s="1">
        <f>IFERROR(__xludf.DUMMYFUNCTION("""COMPUTED_VALUE"""),3.2107797E8)</f>
        <v>321077970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IFERROR(__xludf.DUMMYFUNCTION("""COMPUTED_VALUE"""),866.54)</f>
        <v>866.54</v>
      </c>
      <c r="D184" s="2">
        <f>IFERROR(__xludf.DUMMYFUNCTION("""COMPUTED_VALUE"""),45558.66666666667)</f>
        <v>45558.66667</v>
      </c>
      <c r="E184" s="1">
        <f>IFERROR(__xludf.DUMMYFUNCTION("""COMPUTED_VALUE"""),889.04)</f>
        <v>889.04</v>
      </c>
      <c r="G184" s="2">
        <f>IFERROR(__xludf.DUMMYFUNCTION("""COMPUTED_VALUE"""),45558.66666666667)</f>
        <v>45558.66667</v>
      </c>
      <c r="H184" s="1">
        <f>IFERROR(__xludf.DUMMYFUNCTION("""COMPUTED_VALUE"""),863.79)</f>
        <v>863.79</v>
      </c>
      <c r="J184" s="2">
        <f>IFERROR(__xludf.DUMMYFUNCTION("""COMPUTED_VALUE"""),45558.66666666667)</f>
        <v>45558.66667</v>
      </c>
      <c r="K184" s="1">
        <f>IFERROR(__xludf.DUMMYFUNCTION("""COMPUTED_VALUE"""),889.03)</f>
        <v>889.03</v>
      </c>
      <c r="M184" s="2">
        <f>IFERROR(__xludf.DUMMYFUNCTION("""COMPUTED_VALUE"""),45558.66666666667)</f>
        <v>45558.66667</v>
      </c>
      <c r="N184" s="1">
        <f>IFERROR(__xludf.DUMMYFUNCTION("""COMPUTED_VALUE"""),2.06230335E8)</f>
        <v>206230335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IFERROR(__xludf.DUMMYFUNCTION("""COMPUTED_VALUE"""),902.52)</f>
        <v>902.52</v>
      </c>
      <c r="D185" s="2">
        <f>IFERROR(__xludf.DUMMYFUNCTION("""COMPUTED_VALUE"""),45559.66666666667)</f>
        <v>45559.66667</v>
      </c>
      <c r="E185" s="1">
        <f>IFERROR(__xludf.DUMMYFUNCTION("""COMPUTED_VALUE"""),911.08)</f>
        <v>911.08</v>
      </c>
      <c r="G185" s="2">
        <f>IFERROR(__xludf.DUMMYFUNCTION("""COMPUTED_VALUE"""),45559.66666666667)</f>
        <v>45559.66667</v>
      </c>
      <c r="H185" s="1">
        <f>IFERROR(__xludf.DUMMYFUNCTION("""COMPUTED_VALUE"""),886.79)</f>
        <v>886.79</v>
      </c>
      <c r="J185" s="2">
        <f>IFERROR(__xludf.DUMMYFUNCTION("""COMPUTED_VALUE"""),45559.66666666667)</f>
        <v>45559.66667</v>
      </c>
      <c r="K185" s="1">
        <f>IFERROR(__xludf.DUMMYFUNCTION("""COMPUTED_VALUE"""),902.25)</f>
        <v>902.25</v>
      </c>
      <c r="M185" s="2">
        <f>IFERROR(__xludf.DUMMYFUNCTION("""COMPUTED_VALUE"""),45559.66666666667)</f>
        <v>45559.66667</v>
      </c>
      <c r="N185" s="1">
        <f>IFERROR(__xludf.DUMMYFUNCTION("""COMPUTED_VALUE"""),1.95861401E8)</f>
        <v>195861401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IFERROR(__xludf.DUMMYFUNCTION("""COMPUTED_VALUE"""),894.14)</f>
        <v>894.14</v>
      </c>
      <c r="D186" s="2">
        <f>IFERROR(__xludf.DUMMYFUNCTION("""COMPUTED_VALUE"""),45560.66666666667)</f>
        <v>45560.66667</v>
      </c>
      <c r="E186" s="1">
        <f>IFERROR(__xludf.DUMMYFUNCTION("""COMPUTED_VALUE"""),904.81)</f>
        <v>904.81</v>
      </c>
      <c r="G186" s="2">
        <f>IFERROR(__xludf.DUMMYFUNCTION("""COMPUTED_VALUE"""),45560.66666666667)</f>
        <v>45560.66667</v>
      </c>
      <c r="H186" s="1">
        <f>IFERROR(__xludf.DUMMYFUNCTION("""COMPUTED_VALUE"""),892.34)</f>
        <v>892.34</v>
      </c>
      <c r="J186" s="2">
        <f>IFERROR(__xludf.DUMMYFUNCTION("""COMPUTED_VALUE"""),45560.66666666667)</f>
        <v>45560.66667</v>
      </c>
      <c r="K186" s="1">
        <f>IFERROR(__xludf.DUMMYFUNCTION("""COMPUTED_VALUE"""),904.81)</f>
        <v>904.81</v>
      </c>
      <c r="M186" s="2">
        <f>IFERROR(__xludf.DUMMYFUNCTION("""COMPUTED_VALUE"""),45560.66666666667)</f>
        <v>45560.66667</v>
      </c>
      <c r="N186" s="1">
        <f>IFERROR(__xludf.DUMMYFUNCTION("""COMPUTED_VALUE"""),2.41191055E8)</f>
        <v>241191055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IFERROR(__xludf.DUMMYFUNCTION("""COMPUTED_VALUE"""),916.75)</f>
        <v>916.75</v>
      </c>
      <c r="D187" s="2">
        <f>IFERROR(__xludf.DUMMYFUNCTION("""COMPUTED_VALUE"""),45561.66666666667)</f>
        <v>45561.66667</v>
      </c>
      <c r="E187" s="1">
        <f>IFERROR(__xludf.DUMMYFUNCTION("""COMPUTED_VALUE"""),920.59)</f>
        <v>920.59</v>
      </c>
      <c r="G187" s="2">
        <f>IFERROR(__xludf.DUMMYFUNCTION("""COMPUTED_VALUE"""),45561.66666666667)</f>
        <v>45561.66667</v>
      </c>
      <c r="H187" s="1">
        <f>IFERROR(__xludf.DUMMYFUNCTION("""COMPUTED_VALUE"""),889.75)</f>
        <v>889.75</v>
      </c>
      <c r="J187" s="2">
        <f>IFERROR(__xludf.DUMMYFUNCTION("""COMPUTED_VALUE"""),45561.66666666667)</f>
        <v>45561.66667</v>
      </c>
      <c r="K187" s="1">
        <f>IFERROR(__xludf.DUMMYFUNCTION("""COMPUTED_VALUE"""),897.86)</f>
        <v>897.86</v>
      </c>
      <c r="M187" s="2">
        <f>IFERROR(__xludf.DUMMYFUNCTION("""COMPUTED_VALUE"""),45561.66666666667)</f>
        <v>45561.66667</v>
      </c>
      <c r="N187" s="1">
        <f>IFERROR(__xludf.DUMMYFUNCTION("""COMPUTED_VALUE"""),1.99437838E8)</f>
        <v>199437838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IFERROR(__xludf.DUMMYFUNCTION("""COMPUTED_VALUE"""),909.16)</f>
        <v>909.16</v>
      </c>
      <c r="D188" s="2">
        <f>IFERROR(__xludf.DUMMYFUNCTION("""COMPUTED_VALUE"""),45562.66666666667)</f>
        <v>45562.66667</v>
      </c>
      <c r="E188" s="1">
        <f>IFERROR(__xludf.DUMMYFUNCTION("""COMPUTED_VALUE"""),919.48)</f>
        <v>919.48</v>
      </c>
      <c r="G188" s="2">
        <f>IFERROR(__xludf.DUMMYFUNCTION("""COMPUTED_VALUE"""),45562.66666666667)</f>
        <v>45562.66667</v>
      </c>
      <c r="H188" s="1">
        <f>IFERROR(__xludf.DUMMYFUNCTION("""COMPUTED_VALUE"""),900.55)</f>
        <v>900.55</v>
      </c>
      <c r="J188" s="2">
        <f>IFERROR(__xludf.DUMMYFUNCTION("""COMPUTED_VALUE"""),45562.66666666667)</f>
        <v>45562.66667</v>
      </c>
      <c r="K188" s="1">
        <f>IFERROR(__xludf.DUMMYFUNCTION("""COMPUTED_VALUE"""),918.69)</f>
        <v>918.69</v>
      </c>
      <c r="M188" s="2">
        <f>IFERROR(__xludf.DUMMYFUNCTION("""COMPUTED_VALUE"""),45562.66666666667)</f>
        <v>45562.66667</v>
      </c>
      <c r="N188" s="1">
        <f>IFERROR(__xludf.DUMMYFUNCTION("""COMPUTED_VALUE"""),1.99168397E8)</f>
        <v>199168397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IFERROR(__xludf.DUMMYFUNCTION("""COMPUTED_VALUE"""),911.03)</f>
        <v>911.03</v>
      </c>
      <c r="D189" s="2">
        <f>IFERROR(__xludf.DUMMYFUNCTION("""COMPUTED_VALUE"""),45565.66666666667)</f>
        <v>45565.66667</v>
      </c>
      <c r="E189" s="1">
        <f>IFERROR(__xludf.DUMMYFUNCTION("""COMPUTED_VALUE"""),928.96)</f>
        <v>928.96</v>
      </c>
      <c r="G189" s="2">
        <f>IFERROR(__xludf.DUMMYFUNCTION("""COMPUTED_VALUE"""),45565.66666666667)</f>
        <v>45565.66667</v>
      </c>
      <c r="H189" s="1">
        <f>IFERROR(__xludf.DUMMYFUNCTION("""COMPUTED_VALUE"""),900.76)</f>
        <v>900.76</v>
      </c>
      <c r="J189" s="2">
        <f>IFERROR(__xludf.DUMMYFUNCTION("""COMPUTED_VALUE"""),45565.66666666667)</f>
        <v>45565.66667</v>
      </c>
      <c r="K189" s="1">
        <f>IFERROR(__xludf.DUMMYFUNCTION("""COMPUTED_VALUE"""),918.82)</f>
        <v>918.82</v>
      </c>
      <c r="M189" s="2">
        <f>IFERROR(__xludf.DUMMYFUNCTION("""COMPUTED_VALUE"""),45565.66666666667)</f>
        <v>45565.66667</v>
      </c>
      <c r="N189" s="1">
        <f>IFERROR(__xludf.DUMMYFUNCTION("""COMPUTED_VALUE"""),2.15317172E8)</f>
        <v>215317172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IFERROR(__xludf.DUMMYFUNCTION("""COMPUTED_VALUE"""),923.39)</f>
        <v>923.39</v>
      </c>
      <c r="D190" s="2">
        <f>IFERROR(__xludf.DUMMYFUNCTION("""COMPUTED_VALUE"""),45566.66666666667)</f>
        <v>45566.66667</v>
      </c>
      <c r="E190" s="1">
        <f>IFERROR(__xludf.DUMMYFUNCTION("""COMPUTED_VALUE"""),926.61)</f>
        <v>926.61</v>
      </c>
      <c r="G190" s="2">
        <f>IFERROR(__xludf.DUMMYFUNCTION("""COMPUTED_VALUE"""),45566.66666666667)</f>
        <v>45566.66667</v>
      </c>
      <c r="H190" s="1">
        <f>IFERROR(__xludf.DUMMYFUNCTION("""COMPUTED_VALUE"""),878.24)</f>
        <v>878.24</v>
      </c>
      <c r="J190" s="2">
        <f>IFERROR(__xludf.DUMMYFUNCTION("""COMPUTED_VALUE"""),45566.66666666667)</f>
        <v>45566.66667</v>
      </c>
      <c r="K190" s="1">
        <f>IFERROR(__xludf.DUMMYFUNCTION("""COMPUTED_VALUE"""),907.79)</f>
        <v>907.79</v>
      </c>
      <c r="M190" s="2">
        <f>IFERROR(__xludf.DUMMYFUNCTION("""COMPUTED_VALUE"""),45566.66666666667)</f>
        <v>45566.66667</v>
      </c>
      <c r="N190" s="1">
        <f>IFERROR(__xludf.DUMMYFUNCTION("""COMPUTED_VALUE"""),2.67390704E8)</f>
        <v>267390704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IFERROR(__xludf.DUMMYFUNCTION("""COMPUTED_VALUE"""),875.51)</f>
        <v>875.51</v>
      </c>
      <c r="D191" s="2">
        <f>IFERROR(__xludf.DUMMYFUNCTION("""COMPUTED_VALUE"""),45567.66666666667)</f>
        <v>45567.66667</v>
      </c>
      <c r="E191" s="1">
        <f>IFERROR(__xludf.DUMMYFUNCTION("""COMPUTED_VALUE"""),886.29)</f>
        <v>886.29</v>
      </c>
      <c r="G191" s="2">
        <f>IFERROR(__xludf.DUMMYFUNCTION("""COMPUTED_VALUE"""),45567.66666666667)</f>
        <v>45567.66667</v>
      </c>
      <c r="H191" s="1">
        <f>IFERROR(__xludf.DUMMYFUNCTION("""COMPUTED_VALUE"""),856.38)</f>
        <v>856.38</v>
      </c>
      <c r="J191" s="2">
        <f>IFERROR(__xludf.DUMMYFUNCTION("""COMPUTED_VALUE"""),45567.66666666667)</f>
        <v>45567.66667</v>
      </c>
      <c r="K191" s="1">
        <f>IFERROR(__xludf.DUMMYFUNCTION("""COMPUTED_VALUE"""),879.22)</f>
        <v>879.22</v>
      </c>
      <c r="M191" s="2">
        <f>IFERROR(__xludf.DUMMYFUNCTION("""COMPUTED_VALUE"""),45567.66666666667)</f>
        <v>45567.66667</v>
      </c>
      <c r="N191" s="1">
        <f>IFERROR(__xludf.DUMMYFUNCTION("""COMPUTED_VALUE"""),2.19371144E8)</f>
        <v>219371144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IFERROR(__xludf.DUMMYFUNCTION("""COMPUTED_VALUE"""),864.96)</f>
        <v>864.96</v>
      </c>
      <c r="D192" s="2">
        <f>IFERROR(__xludf.DUMMYFUNCTION("""COMPUTED_VALUE"""),45568.66666666667)</f>
        <v>45568.66667</v>
      </c>
      <c r="E192" s="1">
        <f>IFERROR(__xludf.DUMMYFUNCTION("""COMPUTED_VALUE"""),880.04)</f>
        <v>880.04</v>
      </c>
      <c r="G192" s="2">
        <f>IFERROR(__xludf.DUMMYFUNCTION("""COMPUTED_VALUE"""),45568.66666666667)</f>
        <v>45568.66667</v>
      </c>
      <c r="H192" s="1">
        <f>IFERROR(__xludf.DUMMYFUNCTION("""COMPUTED_VALUE"""),844.69)</f>
        <v>844.69</v>
      </c>
      <c r="J192" s="2">
        <f>IFERROR(__xludf.DUMMYFUNCTION("""COMPUTED_VALUE"""),45568.66666666667)</f>
        <v>45568.66667</v>
      </c>
      <c r="K192" s="1">
        <f>IFERROR(__xludf.DUMMYFUNCTION("""COMPUTED_VALUE"""),853.76)</f>
        <v>853.76</v>
      </c>
      <c r="M192" s="2">
        <f>IFERROR(__xludf.DUMMYFUNCTION("""COMPUTED_VALUE"""),45568.66666666667)</f>
        <v>45568.66667</v>
      </c>
      <c r="N192" s="1">
        <f>IFERROR(__xludf.DUMMYFUNCTION("""COMPUTED_VALUE"""),1.81759452E8)</f>
        <v>181759452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IFERROR(__xludf.DUMMYFUNCTION("""COMPUTED_VALUE"""),872.75)</f>
        <v>872.75</v>
      </c>
      <c r="D193" s="2">
        <f>IFERROR(__xludf.DUMMYFUNCTION("""COMPUTED_VALUE"""),45569.66666666667)</f>
        <v>45569.66667</v>
      </c>
      <c r="E193" s="1">
        <f>IFERROR(__xludf.DUMMYFUNCTION("""COMPUTED_VALUE"""),885.96)</f>
        <v>885.96</v>
      </c>
      <c r="G193" s="2">
        <f>IFERROR(__xludf.DUMMYFUNCTION("""COMPUTED_VALUE"""),45569.66666666667)</f>
        <v>45569.66667</v>
      </c>
      <c r="H193" s="1">
        <f>IFERROR(__xludf.DUMMYFUNCTION("""COMPUTED_VALUE"""),866.55)</f>
        <v>866.55</v>
      </c>
      <c r="J193" s="2">
        <f>IFERROR(__xludf.DUMMYFUNCTION("""COMPUTED_VALUE"""),45569.66666666667)</f>
        <v>45569.66667</v>
      </c>
      <c r="K193" s="1">
        <f>IFERROR(__xludf.DUMMYFUNCTION("""COMPUTED_VALUE"""),883.45)</f>
        <v>883.45</v>
      </c>
      <c r="M193" s="2">
        <f>IFERROR(__xludf.DUMMYFUNCTION("""COMPUTED_VALUE"""),45569.66666666667)</f>
        <v>45569.66667</v>
      </c>
      <c r="N193" s="1">
        <f>IFERROR(__xludf.DUMMYFUNCTION("""COMPUTED_VALUE"""),2.51225622E8)</f>
        <v>251225622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IFERROR(__xludf.DUMMYFUNCTION("""COMPUTED_VALUE"""),879.39)</f>
        <v>879.39</v>
      </c>
      <c r="D194" s="2">
        <f>IFERROR(__xludf.DUMMYFUNCTION("""COMPUTED_VALUE"""),45572.66666666667)</f>
        <v>45572.66667</v>
      </c>
      <c r="E194" s="1">
        <f>IFERROR(__xludf.DUMMYFUNCTION("""COMPUTED_VALUE"""),881.46)</f>
        <v>881.46</v>
      </c>
      <c r="G194" s="2">
        <f>IFERROR(__xludf.DUMMYFUNCTION("""COMPUTED_VALUE"""),45572.66666666667)</f>
        <v>45572.66667</v>
      </c>
      <c r="H194" s="1">
        <f>IFERROR(__xludf.DUMMYFUNCTION("""COMPUTED_VALUE"""),854.89)</f>
        <v>854.89</v>
      </c>
      <c r="J194" s="2">
        <f>IFERROR(__xludf.DUMMYFUNCTION("""COMPUTED_VALUE"""),45572.66666666667)</f>
        <v>45572.66667</v>
      </c>
      <c r="K194" s="1">
        <f>IFERROR(__xludf.DUMMYFUNCTION("""COMPUTED_VALUE"""),855.27)</f>
        <v>855.27</v>
      </c>
      <c r="M194" s="2">
        <f>IFERROR(__xludf.DUMMYFUNCTION("""COMPUTED_VALUE"""),45572.66666666667)</f>
        <v>45572.66667</v>
      </c>
      <c r="N194" s="1">
        <f>IFERROR(__xludf.DUMMYFUNCTION("""COMPUTED_VALUE"""),1.76361551E8)</f>
        <v>176361551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IFERROR(__xludf.DUMMYFUNCTION("""COMPUTED_VALUE"""),864.56)</f>
        <v>864.56</v>
      </c>
      <c r="D195" s="2">
        <f>IFERROR(__xludf.DUMMYFUNCTION("""COMPUTED_VALUE"""),45573.66666666667)</f>
        <v>45573.66667</v>
      </c>
      <c r="E195" s="1">
        <f>IFERROR(__xludf.DUMMYFUNCTION("""COMPUTED_VALUE"""),871.85)</f>
        <v>871.85</v>
      </c>
      <c r="G195" s="2">
        <f>IFERROR(__xludf.DUMMYFUNCTION("""COMPUTED_VALUE"""),45573.66666666667)</f>
        <v>45573.66667</v>
      </c>
      <c r="H195" s="1">
        <f>IFERROR(__xludf.DUMMYFUNCTION("""COMPUTED_VALUE"""),854.51)</f>
        <v>854.51</v>
      </c>
      <c r="J195" s="2">
        <f>IFERROR(__xludf.DUMMYFUNCTION("""COMPUTED_VALUE"""),45573.66666666667)</f>
        <v>45573.66667</v>
      </c>
      <c r="K195" s="1">
        <f>IFERROR(__xludf.DUMMYFUNCTION("""COMPUTED_VALUE"""),866.51)</f>
        <v>866.51</v>
      </c>
      <c r="M195" s="2">
        <f>IFERROR(__xludf.DUMMYFUNCTION("""COMPUTED_VALUE"""),45573.66666666667)</f>
        <v>45573.66667</v>
      </c>
      <c r="N195" s="1">
        <f>IFERROR(__xludf.DUMMYFUNCTION("""COMPUTED_VALUE"""),1.67288025E8)</f>
        <v>167288025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IFERROR(__xludf.DUMMYFUNCTION("""COMPUTED_VALUE"""),864.19)</f>
        <v>864.19</v>
      </c>
      <c r="D196" s="2">
        <f>IFERROR(__xludf.DUMMYFUNCTION("""COMPUTED_VALUE"""),45574.66666666667)</f>
        <v>45574.66667</v>
      </c>
      <c r="E196" s="1">
        <f>IFERROR(__xludf.DUMMYFUNCTION("""COMPUTED_VALUE"""),876.87)</f>
        <v>876.87</v>
      </c>
      <c r="G196" s="2">
        <f>IFERROR(__xludf.DUMMYFUNCTION("""COMPUTED_VALUE"""),45574.66666666667)</f>
        <v>45574.66667</v>
      </c>
      <c r="H196" s="1">
        <f>IFERROR(__xludf.DUMMYFUNCTION("""COMPUTED_VALUE"""),851.62)</f>
        <v>851.62</v>
      </c>
      <c r="J196" s="2">
        <f>IFERROR(__xludf.DUMMYFUNCTION("""COMPUTED_VALUE"""),45574.66666666667)</f>
        <v>45574.66667</v>
      </c>
      <c r="K196" s="1">
        <f>IFERROR(__xludf.DUMMYFUNCTION("""COMPUTED_VALUE"""),858.84)</f>
        <v>858.84</v>
      </c>
      <c r="M196" s="2">
        <f>IFERROR(__xludf.DUMMYFUNCTION("""COMPUTED_VALUE"""),45574.66666666667)</f>
        <v>45574.66667</v>
      </c>
      <c r="N196" s="1">
        <f>IFERROR(__xludf.DUMMYFUNCTION("""COMPUTED_VALUE"""),1.80461986E8)</f>
        <v>180461986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IFERROR(__xludf.DUMMYFUNCTION("""COMPUTED_VALUE"""),860.93)</f>
        <v>860.93</v>
      </c>
      <c r="D197" s="2">
        <f>IFERROR(__xludf.DUMMYFUNCTION("""COMPUTED_VALUE"""),45575.66666666667)</f>
        <v>45575.66667</v>
      </c>
      <c r="E197" s="1">
        <f>IFERROR(__xludf.DUMMYFUNCTION("""COMPUTED_VALUE"""),863.72)</f>
        <v>863.72</v>
      </c>
      <c r="G197" s="2">
        <f>IFERROR(__xludf.DUMMYFUNCTION("""COMPUTED_VALUE"""),45575.66666666667)</f>
        <v>45575.66667</v>
      </c>
      <c r="H197" s="1">
        <f>IFERROR(__xludf.DUMMYFUNCTION("""COMPUTED_VALUE"""),832.06)</f>
        <v>832.06</v>
      </c>
      <c r="J197" s="2">
        <f>IFERROR(__xludf.DUMMYFUNCTION("""COMPUTED_VALUE"""),45575.66666666667)</f>
        <v>45575.66667</v>
      </c>
      <c r="K197" s="1">
        <f>IFERROR(__xludf.DUMMYFUNCTION("""COMPUTED_VALUE"""),851.55)</f>
        <v>851.55</v>
      </c>
      <c r="M197" s="2">
        <f>IFERROR(__xludf.DUMMYFUNCTION("""COMPUTED_VALUE"""),45575.66666666667)</f>
        <v>45575.66667</v>
      </c>
      <c r="N197" s="1">
        <f>IFERROR(__xludf.DUMMYFUNCTION("""COMPUTED_VALUE"""),1.71929585E8)</f>
        <v>171929585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IFERROR(__xludf.DUMMYFUNCTION("""COMPUTED_VALUE"""),793.87)</f>
        <v>793.87</v>
      </c>
      <c r="D198" s="2">
        <f>IFERROR(__xludf.DUMMYFUNCTION("""COMPUTED_VALUE"""),45576.66666666667)</f>
        <v>45576.66667</v>
      </c>
      <c r="E198" s="1">
        <f>IFERROR(__xludf.DUMMYFUNCTION("""COMPUTED_VALUE"""),805.97)</f>
        <v>805.97</v>
      </c>
      <c r="G198" s="2">
        <f>IFERROR(__xludf.DUMMYFUNCTION("""COMPUTED_VALUE"""),45576.66666666667)</f>
        <v>45576.66667</v>
      </c>
      <c r="H198" s="1">
        <f>IFERROR(__xludf.DUMMYFUNCTION("""COMPUTED_VALUE"""),778.24)</f>
        <v>778.24</v>
      </c>
      <c r="J198" s="2">
        <f>IFERROR(__xludf.DUMMYFUNCTION("""COMPUTED_VALUE"""),45576.66666666667)</f>
        <v>45576.66667</v>
      </c>
      <c r="K198" s="1">
        <f>IFERROR(__xludf.DUMMYFUNCTION("""COMPUTED_VALUE"""),788.89)</f>
        <v>788.89</v>
      </c>
      <c r="M198" s="2">
        <f>IFERROR(__xludf.DUMMYFUNCTION("""COMPUTED_VALUE"""),45576.66666666667)</f>
        <v>45576.66667</v>
      </c>
      <c r="N198" s="1">
        <f>IFERROR(__xludf.DUMMYFUNCTION("""COMPUTED_VALUE"""),2.27897974E8)</f>
        <v>227897974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IFERROR(__xludf.DUMMYFUNCTION("""COMPUTED_VALUE"""),795.75)</f>
        <v>795.75</v>
      </c>
      <c r="D199" s="2">
        <f>IFERROR(__xludf.DUMMYFUNCTION("""COMPUTED_VALUE"""),45579.66666666667)</f>
        <v>45579.66667</v>
      </c>
      <c r="E199" s="1">
        <f>IFERROR(__xludf.DUMMYFUNCTION("""COMPUTED_VALUE"""),800.98)</f>
        <v>800.98</v>
      </c>
      <c r="G199" s="2">
        <f>IFERROR(__xludf.DUMMYFUNCTION("""COMPUTED_VALUE"""),45579.66666666667)</f>
        <v>45579.66667</v>
      </c>
      <c r="H199" s="1">
        <f>IFERROR(__xludf.DUMMYFUNCTION("""COMPUTED_VALUE"""),776.89)</f>
        <v>776.89</v>
      </c>
      <c r="J199" s="2">
        <f>IFERROR(__xludf.DUMMYFUNCTION("""COMPUTED_VALUE"""),45579.66666666667)</f>
        <v>45579.66667</v>
      </c>
      <c r="K199" s="1">
        <f>IFERROR(__xludf.DUMMYFUNCTION("""COMPUTED_VALUE"""),794.75)</f>
        <v>794.75</v>
      </c>
      <c r="M199" s="2">
        <f>IFERROR(__xludf.DUMMYFUNCTION("""COMPUTED_VALUE"""),45579.66666666667)</f>
        <v>45579.66667</v>
      </c>
      <c r="N199" s="1">
        <f>IFERROR(__xludf.DUMMYFUNCTION("""COMPUTED_VALUE"""),1.73276882E8)</f>
        <v>173276882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IFERROR(__xludf.DUMMYFUNCTION("""COMPUTED_VALUE"""),796.27)</f>
        <v>796.27</v>
      </c>
      <c r="D200" s="2">
        <f>IFERROR(__xludf.DUMMYFUNCTION("""COMPUTED_VALUE"""),45580.66666666667)</f>
        <v>45580.66667</v>
      </c>
      <c r="E200" s="1">
        <f>IFERROR(__xludf.DUMMYFUNCTION("""COMPUTED_VALUE"""),810.2)</f>
        <v>810.2</v>
      </c>
      <c r="G200" s="2">
        <f>IFERROR(__xludf.DUMMYFUNCTION("""COMPUTED_VALUE"""),45580.66666666667)</f>
        <v>45580.66667</v>
      </c>
      <c r="H200" s="1">
        <f>IFERROR(__xludf.DUMMYFUNCTION("""COMPUTED_VALUE"""),788.85)</f>
        <v>788.85</v>
      </c>
      <c r="J200" s="2">
        <f>IFERROR(__xludf.DUMMYFUNCTION("""COMPUTED_VALUE"""),45580.66666666667)</f>
        <v>45580.66667</v>
      </c>
      <c r="K200" s="1">
        <f>IFERROR(__xludf.DUMMYFUNCTION("""COMPUTED_VALUE"""),794.51)</f>
        <v>794.51</v>
      </c>
      <c r="M200" s="2">
        <f>IFERROR(__xludf.DUMMYFUNCTION("""COMPUTED_VALUE"""),45580.66666666667)</f>
        <v>45580.66667</v>
      </c>
      <c r="N200" s="1">
        <f>IFERROR(__xludf.DUMMYFUNCTION("""COMPUTED_VALUE"""),1.71348356E8)</f>
        <v>171348356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IFERROR(__xludf.DUMMYFUNCTION("""COMPUTED_VALUE"""),801.16)</f>
        <v>801.16</v>
      </c>
      <c r="D201" s="2">
        <f>IFERROR(__xludf.DUMMYFUNCTION("""COMPUTED_VALUE"""),45581.66666666667)</f>
        <v>45581.66667</v>
      </c>
      <c r="E201" s="1">
        <f>IFERROR(__xludf.DUMMYFUNCTION("""COMPUTED_VALUE"""),805.87)</f>
        <v>805.87</v>
      </c>
      <c r="G201" s="2">
        <f>IFERROR(__xludf.DUMMYFUNCTION("""COMPUTED_VALUE"""),45581.66666666667)</f>
        <v>45581.66667</v>
      </c>
      <c r="H201" s="1">
        <f>IFERROR(__xludf.DUMMYFUNCTION("""COMPUTED_VALUE"""),794.91)</f>
        <v>794.91</v>
      </c>
      <c r="J201" s="2">
        <f>IFERROR(__xludf.DUMMYFUNCTION("""COMPUTED_VALUE"""),45581.66666666667)</f>
        <v>45581.66667</v>
      </c>
      <c r="K201" s="1">
        <f>IFERROR(__xludf.DUMMYFUNCTION("""COMPUTED_VALUE"""),802.53)</f>
        <v>802.53</v>
      </c>
      <c r="M201" s="2">
        <f>IFERROR(__xludf.DUMMYFUNCTION("""COMPUTED_VALUE"""),45581.66666666667)</f>
        <v>45581.66667</v>
      </c>
      <c r="N201" s="1">
        <f>IFERROR(__xludf.DUMMYFUNCTION("""COMPUTED_VALUE"""),1.58417075E8)</f>
        <v>158417075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IFERROR(__xludf.DUMMYFUNCTION("""COMPUTED_VALUE"""),802.16)</f>
        <v>802.16</v>
      </c>
      <c r="D202" s="2">
        <f>IFERROR(__xludf.DUMMYFUNCTION("""COMPUTED_VALUE"""),45582.66666666667)</f>
        <v>45582.66667</v>
      </c>
      <c r="E202" s="1">
        <f>IFERROR(__xludf.DUMMYFUNCTION("""COMPUTED_VALUE"""),805.09)</f>
        <v>805.09</v>
      </c>
      <c r="G202" s="2">
        <f>IFERROR(__xludf.DUMMYFUNCTION("""COMPUTED_VALUE"""),45582.66666666667)</f>
        <v>45582.66667</v>
      </c>
      <c r="H202" s="1">
        <f>IFERROR(__xludf.DUMMYFUNCTION("""COMPUTED_VALUE"""),791.93)</f>
        <v>791.93</v>
      </c>
      <c r="J202" s="2">
        <f>IFERROR(__xludf.DUMMYFUNCTION("""COMPUTED_VALUE"""),45582.66666666667)</f>
        <v>45582.66667</v>
      </c>
      <c r="K202" s="1">
        <f>IFERROR(__xludf.DUMMYFUNCTION("""COMPUTED_VALUE"""),801.13)</f>
        <v>801.13</v>
      </c>
      <c r="M202" s="2">
        <f>IFERROR(__xludf.DUMMYFUNCTION("""COMPUTED_VALUE"""),45582.66666666667)</f>
        <v>45582.66667</v>
      </c>
      <c r="N202" s="1">
        <f>IFERROR(__xludf.DUMMYFUNCTION("""COMPUTED_VALUE"""),3.40413344E8)</f>
        <v>340413344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IFERROR(__xludf.DUMMYFUNCTION("""COMPUTED_VALUE"""),800.95)</f>
        <v>800.95</v>
      </c>
      <c r="D203" s="2">
        <f>IFERROR(__xludf.DUMMYFUNCTION("""COMPUTED_VALUE"""),45583.66666666667)</f>
        <v>45583.66667</v>
      </c>
      <c r="E203" s="1">
        <f>IFERROR(__xludf.DUMMYFUNCTION("""COMPUTED_VALUE"""),805.39)</f>
        <v>805.39</v>
      </c>
      <c r="G203" s="2">
        <f>IFERROR(__xludf.DUMMYFUNCTION("""COMPUTED_VALUE"""),45583.66666666667)</f>
        <v>45583.66667</v>
      </c>
      <c r="H203" s="1">
        <f>IFERROR(__xludf.DUMMYFUNCTION("""COMPUTED_VALUE"""),796.84)</f>
        <v>796.84</v>
      </c>
      <c r="J203" s="2">
        <f>IFERROR(__xludf.DUMMYFUNCTION("""COMPUTED_VALUE"""),45583.66666666667)</f>
        <v>45583.66667</v>
      </c>
      <c r="K203" s="1">
        <f>IFERROR(__xludf.DUMMYFUNCTION("""COMPUTED_VALUE"""),800.35)</f>
        <v>800.35</v>
      </c>
      <c r="M203" s="2">
        <f>IFERROR(__xludf.DUMMYFUNCTION("""COMPUTED_VALUE"""),45583.66666666667)</f>
        <v>45583.66667</v>
      </c>
      <c r="N203" s="1">
        <f>IFERROR(__xludf.DUMMYFUNCTION("""COMPUTED_VALUE"""),1.8563908E8)</f>
        <v>185639080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IFERROR(__xludf.DUMMYFUNCTION("""COMPUTED_VALUE"""),795.3)</f>
        <v>795.3</v>
      </c>
      <c r="D204" s="2">
        <f>IFERROR(__xludf.DUMMYFUNCTION("""COMPUTED_VALUE"""),45586.66666666667)</f>
        <v>45586.66667</v>
      </c>
      <c r="E204" s="1">
        <f>IFERROR(__xludf.DUMMYFUNCTION("""COMPUTED_VALUE"""),799.52)</f>
        <v>799.52</v>
      </c>
      <c r="G204" s="2">
        <f>IFERROR(__xludf.DUMMYFUNCTION("""COMPUTED_VALUE"""),45586.66666666667)</f>
        <v>45586.66667</v>
      </c>
      <c r="H204" s="1">
        <f>IFERROR(__xludf.DUMMYFUNCTION("""COMPUTED_VALUE"""),785.89)</f>
        <v>785.89</v>
      </c>
      <c r="J204" s="2">
        <f>IFERROR(__xludf.DUMMYFUNCTION("""COMPUTED_VALUE"""),45586.66666666667)</f>
        <v>45586.66667</v>
      </c>
      <c r="K204" s="1">
        <f>IFERROR(__xludf.DUMMYFUNCTION("""COMPUTED_VALUE"""),792.98)</f>
        <v>792.98</v>
      </c>
      <c r="M204" s="2">
        <f>IFERROR(__xludf.DUMMYFUNCTION("""COMPUTED_VALUE"""),45586.66666666667)</f>
        <v>45586.66667</v>
      </c>
      <c r="N204" s="1">
        <f>IFERROR(__xludf.DUMMYFUNCTION("""COMPUTED_VALUE"""),1.72619789E8)</f>
        <v>172619789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IFERROR(__xludf.DUMMYFUNCTION("""COMPUTED_VALUE"""),789.66)</f>
        <v>789.66</v>
      </c>
      <c r="D205" s="2">
        <f>IFERROR(__xludf.DUMMYFUNCTION("""COMPUTED_VALUE"""),45587.66666666667)</f>
        <v>45587.66667</v>
      </c>
      <c r="E205" s="1">
        <f>IFERROR(__xludf.DUMMYFUNCTION("""COMPUTED_VALUE"""),798.27)</f>
        <v>798.27</v>
      </c>
      <c r="G205" s="2">
        <f>IFERROR(__xludf.DUMMYFUNCTION("""COMPUTED_VALUE"""),45587.66666666667)</f>
        <v>45587.66667</v>
      </c>
      <c r="H205" s="1">
        <f>IFERROR(__xludf.DUMMYFUNCTION("""COMPUTED_VALUE"""),787.03)</f>
        <v>787.03</v>
      </c>
      <c r="J205" s="2">
        <f>IFERROR(__xludf.DUMMYFUNCTION("""COMPUTED_VALUE"""),45587.66666666667)</f>
        <v>45587.66667</v>
      </c>
      <c r="K205" s="1">
        <f>IFERROR(__xludf.DUMMYFUNCTION("""COMPUTED_VALUE"""),797.41)</f>
        <v>797.41</v>
      </c>
      <c r="M205" s="2">
        <f>IFERROR(__xludf.DUMMYFUNCTION("""COMPUTED_VALUE"""),45587.66666666667)</f>
        <v>45587.66667</v>
      </c>
      <c r="N205" s="1">
        <f>IFERROR(__xludf.DUMMYFUNCTION("""COMPUTED_VALUE"""),2.11162588E8)</f>
        <v>211162588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IFERROR(__xludf.DUMMYFUNCTION("""COMPUTED_VALUE"""),794.95)</f>
        <v>794.95</v>
      </c>
      <c r="D206" s="2">
        <f>IFERROR(__xludf.DUMMYFUNCTION("""COMPUTED_VALUE"""),45588.66666666667)</f>
        <v>45588.66667</v>
      </c>
      <c r="E206" s="1">
        <f>IFERROR(__xludf.DUMMYFUNCTION("""COMPUTED_VALUE"""),800.02)</f>
        <v>800.02</v>
      </c>
      <c r="G206" s="2">
        <f>IFERROR(__xludf.DUMMYFUNCTION("""COMPUTED_VALUE"""),45588.66666666667)</f>
        <v>45588.66667</v>
      </c>
      <c r="H206" s="1">
        <f>IFERROR(__xludf.DUMMYFUNCTION("""COMPUTED_VALUE"""),777.2)</f>
        <v>777.2</v>
      </c>
      <c r="J206" s="2">
        <f>IFERROR(__xludf.DUMMYFUNCTION("""COMPUTED_VALUE"""),45588.66666666667)</f>
        <v>45588.66667</v>
      </c>
      <c r="K206" s="1">
        <f>IFERROR(__xludf.DUMMYFUNCTION("""COMPUTED_VALUE"""),782.37)</f>
        <v>782.37</v>
      </c>
      <c r="M206" s="2">
        <f>IFERROR(__xludf.DUMMYFUNCTION("""COMPUTED_VALUE"""),45588.66666666667)</f>
        <v>45588.66667</v>
      </c>
      <c r="N206" s="1">
        <f>IFERROR(__xludf.DUMMYFUNCTION("""COMPUTED_VALUE"""),1.95939231E8)</f>
        <v>195939231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IFERROR(__xludf.DUMMYFUNCTION("""COMPUTED_VALUE"""),878.38)</f>
        <v>878.38</v>
      </c>
      <c r="D207" s="2">
        <f>IFERROR(__xludf.DUMMYFUNCTION("""COMPUTED_VALUE"""),45589.66666666667)</f>
        <v>45589.66667</v>
      </c>
      <c r="E207" s="1">
        <f>IFERROR(__xludf.DUMMYFUNCTION("""COMPUTED_VALUE"""),929.57)</f>
        <v>929.57</v>
      </c>
      <c r="G207" s="2">
        <f>IFERROR(__xludf.DUMMYFUNCTION("""COMPUTED_VALUE"""),45589.66666666667)</f>
        <v>45589.66667</v>
      </c>
      <c r="H207" s="1">
        <f>IFERROR(__xludf.DUMMYFUNCTION("""COMPUTED_VALUE"""),873.81)</f>
        <v>873.81</v>
      </c>
      <c r="J207" s="2">
        <f>IFERROR(__xludf.DUMMYFUNCTION("""COMPUTED_VALUE"""),45589.66666666667)</f>
        <v>45589.66667</v>
      </c>
      <c r="K207" s="1">
        <f>IFERROR(__xludf.DUMMYFUNCTION("""COMPUTED_VALUE"""),924.97)</f>
        <v>924.97</v>
      </c>
      <c r="M207" s="2">
        <f>IFERROR(__xludf.DUMMYFUNCTION("""COMPUTED_VALUE"""),45589.66666666667)</f>
        <v>45589.66667</v>
      </c>
      <c r="N207" s="1">
        <f>IFERROR(__xludf.DUMMYFUNCTION("""COMPUTED_VALUE"""),3.39610535E8)</f>
        <v>339610535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IFERROR(__xludf.DUMMYFUNCTION("""COMPUTED_VALUE"""),910.99)</f>
        <v>910.99</v>
      </c>
      <c r="D208" s="2">
        <f>IFERROR(__xludf.DUMMYFUNCTION("""COMPUTED_VALUE"""),45590.66666666667)</f>
        <v>45590.66667</v>
      </c>
      <c r="E208" s="1">
        <f>IFERROR(__xludf.DUMMYFUNCTION("""COMPUTED_VALUE"""),952.22)</f>
        <v>952.22</v>
      </c>
      <c r="G208" s="2">
        <f>IFERROR(__xludf.DUMMYFUNCTION("""COMPUTED_VALUE"""),45590.66666666667)</f>
        <v>45590.66667</v>
      </c>
      <c r="H208" s="1">
        <f>IFERROR(__xludf.DUMMYFUNCTION("""COMPUTED_VALUE"""),910.99)</f>
        <v>910.99</v>
      </c>
      <c r="J208" s="2">
        <f>IFERROR(__xludf.DUMMYFUNCTION("""COMPUTED_VALUE"""),45590.66666666667)</f>
        <v>45590.66667</v>
      </c>
      <c r="K208" s="1">
        <f>IFERROR(__xludf.DUMMYFUNCTION("""COMPUTED_VALUE"""),949.9)</f>
        <v>949.9</v>
      </c>
      <c r="M208" s="2">
        <f>IFERROR(__xludf.DUMMYFUNCTION("""COMPUTED_VALUE"""),45590.66666666667)</f>
        <v>45590.66667</v>
      </c>
      <c r="N208" s="1">
        <f>IFERROR(__xludf.DUMMYFUNCTION("""COMPUTED_VALUE"""),2.66947492E8)</f>
        <v>266947492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IFERROR(__xludf.DUMMYFUNCTION("""COMPUTED_VALUE"""),953.01)</f>
        <v>953.01</v>
      </c>
      <c r="D209" s="2">
        <f>IFERROR(__xludf.DUMMYFUNCTION("""COMPUTED_VALUE"""),45593.66666666667)</f>
        <v>45593.66667</v>
      </c>
      <c r="E209" s="1">
        <f>IFERROR(__xludf.DUMMYFUNCTION("""COMPUTED_VALUE"""),965.26)</f>
        <v>965.26</v>
      </c>
      <c r="G209" s="2">
        <f>IFERROR(__xludf.DUMMYFUNCTION("""COMPUTED_VALUE"""),45593.66666666667)</f>
        <v>45593.66667</v>
      </c>
      <c r="H209" s="1">
        <f>IFERROR(__xludf.DUMMYFUNCTION("""COMPUTED_VALUE"""),931.74)</f>
        <v>931.74</v>
      </c>
      <c r="J209" s="2">
        <f>IFERROR(__xludf.DUMMYFUNCTION("""COMPUTED_VALUE"""),45593.66666666667)</f>
        <v>45593.66667</v>
      </c>
      <c r="K209" s="1">
        <f>IFERROR(__xludf.DUMMYFUNCTION("""COMPUTED_VALUE"""),932.32)</f>
        <v>932.32</v>
      </c>
      <c r="M209" s="2">
        <f>IFERROR(__xludf.DUMMYFUNCTION("""COMPUTED_VALUE"""),45593.66666666667)</f>
        <v>45593.66667</v>
      </c>
      <c r="N209" s="1">
        <f>IFERROR(__xludf.DUMMYFUNCTION("""COMPUTED_VALUE"""),2.94625604E8)</f>
        <v>294625604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IFERROR(__xludf.DUMMYFUNCTION("""COMPUTED_VALUE"""),933.51)</f>
        <v>933.51</v>
      </c>
      <c r="D210" s="2">
        <f>IFERROR(__xludf.DUMMYFUNCTION("""COMPUTED_VALUE"""),45594.66666666667)</f>
        <v>45594.66667</v>
      </c>
      <c r="E210" s="1">
        <f>IFERROR(__xludf.DUMMYFUNCTION("""COMPUTED_VALUE"""),934.51)</f>
        <v>934.51</v>
      </c>
      <c r="G210" s="2">
        <f>IFERROR(__xludf.DUMMYFUNCTION("""COMPUTED_VALUE"""),45594.66666666667)</f>
        <v>45594.66667</v>
      </c>
      <c r="H210" s="1">
        <f>IFERROR(__xludf.DUMMYFUNCTION("""COMPUTED_VALUE"""),904.99)</f>
        <v>904.99</v>
      </c>
      <c r="J210" s="2">
        <f>IFERROR(__xludf.DUMMYFUNCTION("""COMPUTED_VALUE"""),45594.66666666667)</f>
        <v>45594.66667</v>
      </c>
      <c r="K210" s="1">
        <f>IFERROR(__xludf.DUMMYFUNCTION("""COMPUTED_VALUE"""),917.39)</f>
        <v>917.39</v>
      </c>
      <c r="M210" s="2">
        <f>IFERROR(__xludf.DUMMYFUNCTION("""COMPUTED_VALUE"""),45594.66666666667)</f>
        <v>45594.66667</v>
      </c>
      <c r="N210" s="1">
        <f>IFERROR(__xludf.DUMMYFUNCTION("""COMPUTED_VALUE"""),3.21544769E8)</f>
        <v>321544769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IFERROR(__xludf.DUMMYFUNCTION("""COMPUTED_VALUE"""),912.12)</f>
        <v>912.12</v>
      </c>
      <c r="D211" s="2">
        <f>IFERROR(__xludf.DUMMYFUNCTION("""COMPUTED_VALUE"""),45595.66666666667)</f>
        <v>45595.66667</v>
      </c>
      <c r="E211" s="1">
        <f>IFERROR(__xludf.DUMMYFUNCTION("""COMPUTED_VALUE"""),930.0)</f>
        <v>930</v>
      </c>
      <c r="G211" s="2">
        <f>IFERROR(__xludf.DUMMYFUNCTION("""COMPUTED_VALUE"""),45595.66666666667)</f>
        <v>45595.66667</v>
      </c>
      <c r="H211" s="1">
        <f>IFERROR(__xludf.DUMMYFUNCTION("""COMPUTED_VALUE"""),906.62)</f>
        <v>906.62</v>
      </c>
      <c r="J211" s="2">
        <f>IFERROR(__xludf.DUMMYFUNCTION("""COMPUTED_VALUE"""),45595.66666666667)</f>
        <v>45595.66667</v>
      </c>
      <c r="K211" s="1">
        <f>IFERROR(__xludf.DUMMYFUNCTION("""COMPUTED_VALUE"""),911.83)</f>
        <v>911.83</v>
      </c>
      <c r="M211" s="2">
        <f>IFERROR(__xludf.DUMMYFUNCTION("""COMPUTED_VALUE"""),45595.66666666667)</f>
        <v>45595.66667</v>
      </c>
      <c r="N211" s="1">
        <f>IFERROR(__xludf.DUMMYFUNCTION("""COMPUTED_VALUE"""),1.83554713E8)</f>
        <v>183554713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IFERROR(__xludf.DUMMYFUNCTION("""COMPUTED_VALUE"""),913.29)</f>
        <v>913.29</v>
      </c>
      <c r="D212" s="2">
        <f>IFERROR(__xludf.DUMMYFUNCTION("""COMPUTED_VALUE"""),45596.66666666667)</f>
        <v>45596.66667</v>
      </c>
      <c r="E212" s="1">
        <f>IFERROR(__xludf.DUMMYFUNCTION("""COMPUTED_VALUE"""),917.85)</f>
        <v>917.85</v>
      </c>
      <c r="G212" s="2">
        <f>IFERROR(__xludf.DUMMYFUNCTION("""COMPUTED_VALUE"""),45596.66666666667)</f>
        <v>45596.66667</v>
      </c>
      <c r="H212" s="1">
        <f>IFERROR(__xludf.DUMMYFUNCTION("""COMPUTED_VALUE"""),884.33)</f>
        <v>884.33</v>
      </c>
      <c r="J212" s="2">
        <f>IFERROR(__xludf.DUMMYFUNCTION("""COMPUTED_VALUE"""),45596.66666666667)</f>
        <v>45596.66667</v>
      </c>
      <c r="K212" s="1">
        <f>IFERROR(__xludf.DUMMYFUNCTION("""COMPUTED_VALUE"""),885.62)</f>
        <v>885.62</v>
      </c>
      <c r="M212" s="2">
        <f>IFERROR(__xludf.DUMMYFUNCTION("""COMPUTED_VALUE"""),45596.66666666667)</f>
        <v>45596.66667</v>
      </c>
      <c r="N212" s="1">
        <f>IFERROR(__xludf.DUMMYFUNCTION("""COMPUTED_VALUE"""),2.46776379E8)</f>
        <v>246776379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IFERROR(__xludf.DUMMYFUNCTION("""COMPUTED_VALUE"""),892.49)</f>
        <v>892.49</v>
      </c>
      <c r="D213" s="2">
        <f>IFERROR(__xludf.DUMMYFUNCTION("""COMPUTED_VALUE"""),45597.66666666667)</f>
        <v>45597.66667</v>
      </c>
      <c r="E213" s="1">
        <f>IFERROR(__xludf.DUMMYFUNCTION("""COMPUTED_VALUE"""),898.74)</f>
        <v>898.74</v>
      </c>
      <c r="G213" s="2">
        <f>IFERROR(__xludf.DUMMYFUNCTION("""COMPUTED_VALUE"""),45597.66666666667)</f>
        <v>45597.66667</v>
      </c>
      <c r="H213" s="1">
        <f>IFERROR(__xludf.DUMMYFUNCTION("""COMPUTED_VALUE"""),876.42)</f>
        <v>876.42</v>
      </c>
      <c r="J213" s="2">
        <f>IFERROR(__xludf.DUMMYFUNCTION("""COMPUTED_VALUE"""),45597.66666666667)</f>
        <v>45597.66667</v>
      </c>
      <c r="K213" s="1">
        <f>IFERROR(__xludf.DUMMYFUNCTION("""COMPUTED_VALUE"""),882.99)</f>
        <v>882.99</v>
      </c>
      <c r="M213" s="2">
        <f>IFERROR(__xludf.DUMMYFUNCTION("""COMPUTED_VALUE"""),45597.66666666667)</f>
        <v>45597.66667</v>
      </c>
      <c r="N213" s="1">
        <f>IFERROR(__xludf.DUMMYFUNCTION("""COMPUTED_VALUE"""),1.71142777E8)</f>
        <v>171142777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IFERROR(__xludf.DUMMYFUNCTION("""COMPUTED_VALUE"""),869.26)</f>
        <v>869.26</v>
      </c>
      <c r="D214" s="2">
        <f>IFERROR(__xludf.DUMMYFUNCTION("""COMPUTED_VALUE"""),45600.66666666667)</f>
        <v>45600.66667</v>
      </c>
      <c r="E214" s="1">
        <f>IFERROR(__xludf.DUMMYFUNCTION("""COMPUTED_VALUE"""),885.63)</f>
        <v>885.63</v>
      </c>
      <c r="G214" s="2">
        <f>IFERROR(__xludf.DUMMYFUNCTION("""COMPUTED_VALUE"""),45600.66666666667)</f>
        <v>45600.66667</v>
      </c>
      <c r="H214" s="1">
        <f>IFERROR(__xludf.DUMMYFUNCTION("""COMPUTED_VALUE"""),854.94)</f>
        <v>854.94</v>
      </c>
      <c r="J214" s="2">
        <f>IFERROR(__xludf.DUMMYFUNCTION("""COMPUTED_VALUE"""),45600.66666666667)</f>
        <v>45600.66667</v>
      </c>
      <c r="K214" s="1">
        <f>IFERROR(__xludf.DUMMYFUNCTION("""COMPUTED_VALUE"""),866.14)</f>
        <v>866.14</v>
      </c>
      <c r="M214" s="2">
        <f>IFERROR(__xludf.DUMMYFUNCTION("""COMPUTED_VALUE"""),45600.66666666667)</f>
        <v>45600.66667</v>
      </c>
      <c r="N214" s="1">
        <f>IFERROR(__xludf.DUMMYFUNCTION("""COMPUTED_VALUE"""),2.14303024E8)</f>
        <v>214303024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IFERROR(__xludf.DUMMYFUNCTION("""COMPUTED_VALUE"""),879.19)</f>
        <v>879.19</v>
      </c>
      <c r="D215" s="2">
        <f>IFERROR(__xludf.DUMMYFUNCTION("""COMPUTED_VALUE"""),45601.66666666667)</f>
        <v>45601.66667</v>
      </c>
      <c r="E215" s="1">
        <f>IFERROR(__xludf.DUMMYFUNCTION("""COMPUTED_VALUE"""),906.82)</f>
        <v>906.82</v>
      </c>
      <c r="G215" s="2">
        <f>IFERROR(__xludf.DUMMYFUNCTION("""COMPUTED_VALUE"""),45601.66666666667)</f>
        <v>45601.66667</v>
      </c>
      <c r="H215" s="1">
        <f>IFERROR(__xludf.DUMMYFUNCTION("""COMPUTED_VALUE"""),876.65)</f>
        <v>876.65</v>
      </c>
      <c r="J215" s="2">
        <f>IFERROR(__xludf.DUMMYFUNCTION("""COMPUTED_VALUE"""),45601.66666666667)</f>
        <v>45601.66667</v>
      </c>
      <c r="K215" s="1">
        <f>IFERROR(__xludf.DUMMYFUNCTION("""COMPUTED_VALUE"""),896.1)</f>
        <v>896.1</v>
      </c>
      <c r="M215" s="2">
        <f>IFERROR(__xludf.DUMMYFUNCTION("""COMPUTED_VALUE"""),45601.66666666667)</f>
        <v>45601.66667</v>
      </c>
      <c r="N215" s="1">
        <f>IFERROR(__xludf.DUMMYFUNCTION("""COMPUTED_VALUE"""),1.8613214E8)</f>
        <v>186132140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IFERROR(__xludf.DUMMYFUNCTION("""COMPUTED_VALUE"""),999.54)</f>
        <v>999.54</v>
      </c>
      <c r="D216" s="2">
        <f>IFERROR(__xludf.DUMMYFUNCTION("""COMPUTED_VALUE"""),45602.66666666667)</f>
        <v>45602.66667</v>
      </c>
      <c r="E216" s="1">
        <f>IFERROR(__xludf.DUMMYFUNCTION("""COMPUTED_VALUE"""),1015.36)</f>
        <v>1015.36</v>
      </c>
      <c r="G216" s="2">
        <f>IFERROR(__xludf.DUMMYFUNCTION("""COMPUTED_VALUE"""),45602.66666666667)</f>
        <v>45602.66667</v>
      </c>
      <c r="H216" s="1">
        <f>IFERROR(__xludf.DUMMYFUNCTION("""COMPUTED_VALUE"""),971.37)</f>
        <v>971.37</v>
      </c>
      <c r="J216" s="2">
        <f>IFERROR(__xludf.DUMMYFUNCTION("""COMPUTED_VALUE"""),45602.66666666667)</f>
        <v>45602.66667</v>
      </c>
      <c r="K216" s="1">
        <f>IFERROR(__xludf.DUMMYFUNCTION("""COMPUTED_VALUE"""),1012.27)</f>
        <v>1012.27</v>
      </c>
      <c r="M216" s="2">
        <f>IFERROR(__xludf.DUMMYFUNCTION("""COMPUTED_VALUE"""),45602.66666666667)</f>
        <v>45602.66667</v>
      </c>
      <c r="N216" s="1">
        <f>IFERROR(__xludf.DUMMYFUNCTION("""COMPUTED_VALUE"""),4.61844488E8)</f>
        <v>461844488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IFERROR(__xludf.DUMMYFUNCTION("""COMPUTED_VALUE"""),1013.66)</f>
        <v>1013.66</v>
      </c>
      <c r="D217" s="2">
        <f>IFERROR(__xludf.DUMMYFUNCTION("""COMPUTED_VALUE"""),45603.66666666667)</f>
        <v>45603.66667</v>
      </c>
      <c r="E217" s="1">
        <f>IFERROR(__xludf.DUMMYFUNCTION("""COMPUTED_VALUE"""),1046.84)</f>
        <v>1046.84</v>
      </c>
      <c r="G217" s="2">
        <f>IFERROR(__xludf.DUMMYFUNCTION("""COMPUTED_VALUE"""),45603.66666666667)</f>
        <v>45603.66667</v>
      </c>
      <c r="H217" s="1">
        <f>IFERROR(__xludf.DUMMYFUNCTION("""COMPUTED_VALUE"""),1001.19)</f>
        <v>1001.19</v>
      </c>
      <c r="J217" s="2">
        <f>IFERROR(__xludf.DUMMYFUNCTION("""COMPUTED_VALUE"""),45603.66666666667)</f>
        <v>45603.66667</v>
      </c>
      <c r="K217" s="1">
        <f>IFERROR(__xludf.DUMMYFUNCTION("""COMPUTED_VALUE"""),1037.48)</f>
        <v>1037.48</v>
      </c>
      <c r="M217" s="2">
        <f>IFERROR(__xludf.DUMMYFUNCTION("""COMPUTED_VALUE"""),45603.66666666667)</f>
        <v>45603.66667</v>
      </c>
      <c r="N217" s="1">
        <f>IFERROR(__xludf.DUMMYFUNCTION("""COMPUTED_VALUE"""),3.16160572E8)</f>
        <v>316160572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IFERROR(__xludf.DUMMYFUNCTION("""COMPUTED_VALUE"""),1044.39)</f>
        <v>1044.39</v>
      </c>
      <c r="D218" s="2">
        <f>IFERROR(__xludf.DUMMYFUNCTION("""COMPUTED_VALUE"""),45604.66666666667)</f>
        <v>45604.66667</v>
      </c>
      <c r="E218" s="1">
        <f>IFERROR(__xludf.DUMMYFUNCTION("""COMPUTED_VALUE"""),1134.2)</f>
        <v>1134.2</v>
      </c>
      <c r="G218" s="2">
        <f>IFERROR(__xludf.DUMMYFUNCTION("""COMPUTED_VALUE"""),45604.66666666667)</f>
        <v>45604.66667</v>
      </c>
      <c r="H218" s="1">
        <f>IFERROR(__xludf.DUMMYFUNCTION("""COMPUTED_VALUE"""),1039.68)</f>
        <v>1039.68</v>
      </c>
      <c r="J218" s="2">
        <f>IFERROR(__xludf.DUMMYFUNCTION("""COMPUTED_VALUE"""),45604.66666666667)</f>
        <v>45604.66667</v>
      </c>
      <c r="K218" s="1">
        <f>IFERROR(__xludf.DUMMYFUNCTION("""COMPUTED_VALUE"""),1111.86)</f>
        <v>1111.86</v>
      </c>
      <c r="M218" s="2">
        <f>IFERROR(__xludf.DUMMYFUNCTION("""COMPUTED_VALUE"""),45604.66666666667)</f>
        <v>45604.66667</v>
      </c>
      <c r="N218" s="1">
        <f>IFERROR(__xludf.DUMMYFUNCTION("""COMPUTED_VALUE"""),4.21938595E8)</f>
        <v>421938595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IFERROR(__xludf.DUMMYFUNCTION("""COMPUTED_VALUE"""),1189.32)</f>
        <v>1189.32</v>
      </c>
      <c r="D219" s="2">
        <f>IFERROR(__xludf.DUMMYFUNCTION("""COMPUTED_VALUE"""),45607.66666666667)</f>
        <v>45607.66667</v>
      </c>
      <c r="E219" s="1">
        <f>IFERROR(__xludf.DUMMYFUNCTION("""COMPUTED_VALUE"""),1228.8)</f>
        <v>1228.8</v>
      </c>
      <c r="G219" s="2">
        <f>IFERROR(__xludf.DUMMYFUNCTION("""COMPUTED_VALUE"""),45607.66666666667)</f>
        <v>45607.66667</v>
      </c>
      <c r="H219" s="1">
        <f>IFERROR(__xludf.DUMMYFUNCTION("""COMPUTED_VALUE"""),1160.83)</f>
        <v>1160.83</v>
      </c>
      <c r="J219" s="2">
        <f>IFERROR(__xludf.DUMMYFUNCTION("""COMPUTED_VALUE"""),45607.66666666667)</f>
        <v>45607.66667</v>
      </c>
      <c r="K219" s="1">
        <f>IFERROR(__xludf.DUMMYFUNCTION("""COMPUTED_VALUE"""),1203.77)</f>
        <v>1203.77</v>
      </c>
      <c r="M219" s="2">
        <f>IFERROR(__xludf.DUMMYFUNCTION("""COMPUTED_VALUE"""),45607.66666666667)</f>
        <v>45607.66667</v>
      </c>
      <c r="N219" s="1">
        <f>IFERROR(__xludf.DUMMYFUNCTION("""COMPUTED_VALUE"""),4.26465667E8)</f>
        <v>426465667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IFERROR(__xludf.DUMMYFUNCTION("""COMPUTED_VALUE"""),1180.65)</f>
        <v>1180.65</v>
      </c>
      <c r="D220" s="2">
        <f>IFERROR(__xludf.DUMMYFUNCTION("""COMPUTED_VALUE"""),45608.66666666667)</f>
        <v>45608.66667</v>
      </c>
      <c r="E220" s="1">
        <f>IFERROR(__xludf.DUMMYFUNCTION("""COMPUTED_VALUE"""),1188.82)</f>
        <v>1188.82</v>
      </c>
      <c r="G220" s="2">
        <f>IFERROR(__xludf.DUMMYFUNCTION("""COMPUTED_VALUE"""),45608.66666666667)</f>
        <v>45608.66667</v>
      </c>
      <c r="H220" s="1">
        <f>IFERROR(__xludf.DUMMYFUNCTION("""COMPUTED_VALUE"""),1120.8)</f>
        <v>1120.8</v>
      </c>
      <c r="J220" s="2">
        <f>IFERROR(__xludf.DUMMYFUNCTION("""COMPUTED_VALUE"""),45608.66666666667)</f>
        <v>45608.66667</v>
      </c>
      <c r="K220" s="1">
        <f>IFERROR(__xludf.DUMMYFUNCTION("""COMPUTED_VALUE"""),1136.66)</f>
        <v>1136.66</v>
      </c>
      <c r="M220" s="2">
        <f>IFERROR(__xludf.DUMMYFUNCTION("""COMPUTED_VALUE"""),45608.66666666667)</f>
        <v>45608.66667</v>
      </c>
      <c r="N220" s="1">
        <f>IFERROR(__xludf.DUMMYFUNCTION("""COMPUTED_VALUE"""),3.28724923E8)</f>
        <v>328724923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IFERROR(__xludf.DUMMYFUNCTION("""COMPUTED_VALUE"""),1161.32)</f>
        <v>1161.32</v>
      </c>
      <c r="D221" s="2">
        <f>IFERROR(__xludf.DUMMYFUNCTION("""COMPUTED_VALUE"""),45609.66666666667)</f>
        <v>45609.66667</v>
      </c>
      <c r="E221" s="1">
        <f>IFERROR(__xludf.DUMMYFUNCTION("""COMPUTED_VALUE"""),1188.13)</f>
        <v>1188.13</v>
      </c>
      <c r="G221" s="2">
        <f>IFERROR(__xludf.DUMMYFUNCTION("""COMPUTED_VALUE"""),45609.66666666667)</f>
        <v>45609.66667</v>
      </c>
      <c r="H221" s="1">
        <f>IFERROR(__xludf.DUMMYFUNCTION("""COMPUTED_VALUE"""),1121.15)</f>
        <v>1121.15</v>
      </c>
      <c r="J221" s="2">
        <f>IFERROR(__xludf.DUMMYFUNCTION("""COMPUTED_VALUE"""),45609.66666666667)</f>
        <v>45609.66667</v>
      </c>
      <c r="K221" s="1">
        <f>IFERROR(__xludf.DUMMYFUNCTION("""COMPUTED_VALUE"""),1143.37)</f>
        <v>1143.37</v>
      </c>
      <c r="M221" s="2">
        <f>IFERROR(__xludf.DUMMYFUNCTION("""COMPUTED_VALUE"""),45609.66666666667)</f>
        <v>45609.66667</v>
      </c>
      <c r="N221" s="1">
        <f>IFERROR(__xludf.DUMMYFUNCTION("""COMPUTED_VALUE"""),3.95591585E8)</f>
        <v>395591585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IFERROR(__xludf.DUMMYFUNCTION("""COMPUTED_VALUE"""),1135.61)</f>
        <v>1135.61</v>
      </c>
      <c r="D222" s="2">
        <f>IFERROR(__xludf.DUMMYFUNCTION("""COMPUTED_VALUE"""),45610.66666666667)</f>
        <v>45610.66667</v>
      </c>
      <c r="E222" s="1">
        <f>IFERROR(__xludf.DUMMYFUNCTION("""COMPUTED_VALUE"""),1143.61)</f>
        <v>1143.61</v>
      </c>
      <c r="G222" s="2">
        <f>IFERROR(__xludf.DUMMYFUNCTION("""COMPUTED_VALUE"""),45610.66666666667)</f>
        <v>45610.66667</v>
      </c>
      <c r="H222" s="1">
        <f>IFERROR(__xludf.DUMMYFUNCTION("""COMPUTED_VALUE"""),1081.69)</f>
        <v>1081.69</v>
      </c>
      <c r="J222" s="2">
        <f>IFERROR(__xludf.DUMMYFUNCTION("""COMPUTED_VALUE"""),45610.66666666667)</f>
        <v>45610.66667</v>
      </c>
      <c r="K222" s="1">
        <f>IFERROR(__xludf.DUMMYFUNCTION("""COMPUTED_VALUE"""),1083.94)</f>
        <v>1083.94</v>
      </c>
      <c r="M222" s="2">
        <f>IFERROR(__xludf.DUMMYFUNCTION("""COMPUTED_VALUE"""),45610.66666666667)</f>
        <v>45610.66667</v>
      </c>
      <c r="N222" s="1">
        <f>IFERROR(__xludf.DUMMYFUNCTION("""COMPUTED_VALUE"""),3.45676606E8)</f>
        <v>345676606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IFERROR(__xludf.DUMMYFUNCTION("""COMPUTED_VALUE"""),1081.19)</f>
        <v>1081.19</v>
      </c>
      <c r="D223" s="2">
        <f>IFERROR(__xludf.DUMMYFUNCTION("""COMPUTED_VALUE"""),45611.66666666667)</f>
        <v>45611.66667</v>
      </c>
      <c r="E223" s="1">
        <f>IFERROR(__xludf.DUMMYFUNCTION("""COMPUTED_VALUE"""),1123.31)</f>
        <v>1123.31</v>
      </c>
      <c r="G223" s="2">
        <f>IFERROR(__xludf.DUMMYFUNCTION("""COMPUTED_VALUE"""),45611.66666666667)</f>
        <v>45611.66667</v>
      </c>
      <c r="H223" s="1">
        <f>IFERROR(__xludf.DUMMYFUNCTION("""COMPUTED_VALUE"""),1077.45)</f>
        <v>1077.45</v>
      </c>
      <c r="J223" s="2">
        <f>IFERROR(__xludf.DUMMYFUNCTION("""COMPUTED_VALUE"""),45611.66666666667)</f>
        <v>45611.66667</v>
      </c>
      <c r="K223" s="1">
        <f>IFERROR(__xludf.DUMMYFUNCTION("""COMPUTED_VALUE"""),1111.67)</f>
        <v>1111.67</v>
      </c>
      <c r="M223" s="2">
        <f>IFERROR(__xludf.DUMMYFUNCTION("""COMPUTED_VALUE"""),45611.66666666667)</f>
        <v>45611.66667</v>
      </c>
      <c r="N223" s="1">
        <f>IFERROR(__xludf.DUMMYFUNCTION("""COMPUTED_VALUE"""),3.65506574E8)</f>
        <v>365506574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IFERROR(__xludf.DUMMYFUNCTION("""COMPUTED_VALUE"""),1172.58)</f>
        <v>1172.58</v>
      </c>
      <c r="D224" s="2">
        <f>IFERROR(__xludf.DUMMYFUNCTION("""COMPUTED_VALUE"""),45614.66666666667)</f>
        <v>45614.66667</v>
      </c>
      <c r="E224" s="1">
        <f>IFERROR(__xludf.DUMMYFUNCTION("""COMPUTED_VALUE"""),1197.15)</f>
        <v>1197.15</v>
      </c>
      <c r="G224" s="2">
        <f>IFERROR(__xludf.DUMMYFUNCTION("""COMPUTED_VALUE"""),45614.66666666667)</f>
        <v>45614.66667</v>
      </c>
      <c r="H224" s="1">
        <f>IFERROR(__xludf.DUMMYFUNCTION("""COMPUTED_VALUE"""),1140.0)</f>
        <v>1140</v>
      </c>
      <c r="J224" s="2">
        <f>IFERROR(__xludf.DUMMYFUNCTION("""COMPUTED_VALUE"""),45614.66666666667)</f>
        <v>45614.66667</v>
      </c>
      <c r="K224" s="1">
        <f>IFERROR(__xludf.DUMMYFUNCTION("""COMPUTED_VALUE"""),1166.47)</f>
        <v>1166.47</v>
      </c>
      <c r="M224" s="2">
        <f>IFERROR(__xludf.DUMMYFUNCTION("""COMPUTED_VALUE"""),45614.66666666667)</f>
        <v>45614.66667</v>
      </c>
      <c r="N224" s="1">
        <f>IFERROR(__xludf.DUMMYFUNCTION("""COMPUTED_VALUE"""),3.39765429E8)</f>
        <v>339765429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IFERROR(__xludf.DUMMYFUNCTION("""COMPUTED_VALUE"""),1157.36)</f>
        <v>1157.36</v>
      </c>
      <c r="D225" s="2">
        <f>IFERROR(__xludf.DUMMYFUNCTION("""COMPUTED_VALUE"""),45615.66666666667)</f>
        <v>45615.66667</v>
      </c>
      <c r="E225" s="1">
        <f>IFERROR(__xludf.DUMMYFUNCTION("""COMPUTED_VALUE"""),1190.78)</f>
        <v>1190.78</v>
      </c>
      <c r="G225" s="2">
        <f>IFERROR(__xludf.DUMMYFUNCTION("""COMPUTED_VALUE"""),45615.66666666667)</f>
        <v>45615.66667</v>
      </c>
      <c r="H225" s="1">
        <f>IFERROR(__xludf.DUMMYFUNCTION("""COMPUTED_VALUE"""),1146.23)</f>
        <v>1146.23</v>
      </c>
      <c r="J225" s="2">
        <f>IFERROR(__xludf.DUMMYFUNCTION("""COMPUTED_VALUE"""),45615.66666666667)</f>
        <v>45615.66667</v>
      </c>
      <c r="K225" s="1">
        <f>IFERROR(__xludf.DUMMYFUNCTION("""COMPUTED_VALUE"""),1186.29)</f>
        <v>1186.29</v>
      </c>
      <c r="M225" s="2">
        <f>IFERROR(__xludf.DUMMYFUNCTION("""COMPUTED_VALUE"""),45615.66666666667)</f>
        <v>45615.66667</v>
      </c>
      <c r="N225" s="1">
        <f>IFERROR(__xludf.DUMMYFUNCTION("""COMPUTED_VALUE"""),2.62597424E8)</f>
        <v>262597424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IFERROR(__xludf.DUMMYFUNCTION("""COMPUTED_VALUE"""),1183.44)</f>
        <v>1183.44</v>
      </c>
      <c r="D226" s="2">
        <f>IFERROR(__xludf.DUMMYFUNCTION("""COMPUTED_VALUE"""),45616.66666666667)</f>
        <v>45616.66667</v>
      </c>
      <c r="E226" s="1">
        <f>IFERROR(__xludf.DUMMYFUNCTION("""COMPUTED_VALUE"""),1187.2)</f>
        <v>1187.2</v>
      </c>
      <c r="G226" s="2">
        <f>IFERROR(__xludf.DUMMYFUNCTION("""COMPUTED_VALUE"""),45616.66666666667)</f>
        <v>45616.66667</v>
      </c>
      <c r="H226" s="1">
        <f>IFERROR(__xludf.DUMMYFUNCTION("""COMPUTED_VALUE"""),1149.15)</f>
        <v>1149.15</v>
      </c>
      <c r="J226" s="2">
        <f>IFERROR(__xludf.DUMMYFUNCTION("""COMPUTED_VALUE"""),45616.66666666667)</f>
        <v>45616.66667</v>
      </c>
      <c r="K226" s="1">
        <f>IFERROR(__xludf.DUMMYFUNCTION("""COMPUTED_VALUE"""),1172.39)</f>
        <v>1172.39</v>
      </c>
      <c r="M226" s="2">
        <f>IFERROR(__xludf.DUMMYFUNCTION("""COMPUTED_VALUE"""),45616.66666666667)</f>
        <v>45616.66667</v>
      </c>
      <c r="N226" s="1">
        <f>IFERROR(__xludf.DUMMYFUNCTION("""COMPUTED_VALUE"""),2.47283618E8)</f>
        <v>247283618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IFERROR(__xludf.DUMMYFUNCTION("""COMPUTED_VALUE"""),1179.78)</f>
        <v>1179.78</v>
      </c>
      <c r="D227" s="2">
        <f>IFERROR(__xludf.DUMMYFUNCTION("""COMPUTED_VALUE"""),45617.66666666667)</f>
        <v>45617.66667</v>
      </c>
      <c r="E227" s="1">
        <f>IFERROR(__xludf.DUMMYFUNCTION("""COMPUTED_VALUE"""),1191.23)</f>
        <v>1191.23</v>
      </c>
      <c r="G227" s="2">
        <f>IFERROR(__xludf.DUMMYFUNCTION("""COMPUTED_VALUE"""),45617.66666666667)</f>
        <v>45617.66667</v>
      </c>
      <c r="H227" s="1">
        <f>IFERROR(__xludf.DUMMYFUNCTION("""COMPUTED_VALUE"""),1152.07)</f>
        <v>1152.07</v>
      </c>
      <c r="J227" s="2">
        <f>IFERROR(__xludf.DUMMYFUNCTION("""COMPUTED_VALUE"""),45617.66666666667)</f>
        <v>45617.66667</v>
      </c>
      <c r="K227" s="1">
        <f>IFERROR(__xludf.DUMMYFUNCTION("""COMPUTED_VALUE"""),1166.62)</f>
        <v>1166.62</v>
      </c>
      <c r="M227" s="2">
        <f>IFERROR(__xludf.DUMMYFUNCTION("""COMPUTED_VALUE"""),45617.66666666667)</f>
        <v>45617.66667</v>
      </c>
      <c r="N227" s="1">
        <f>IFERROR(__xludf.DUMMYFUNCTION("""COMPUTED_VALUE"""),2.21803288E8)</f>
        <v>221803288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IFERROR(__xludf.DUMMYFUNCTION("""COMPUTED_VALUE"""),1170.93)</f>
        <v>1170.93</v>
      </c>
      <c r="D228" s="2">
        <f>IFERROR(__xludf.DUMMYFUNCTION("""COMPUTED_VALUE"""),45618.66666666667)</f>
        <v>45618.66667</v>
      </c>
      <c r="E228" s="1">
        <f>IFERROR(__xludf.DUMMYFUNCTION("""COMPUTED_VALUE"""),1222.33)</f>
        <v>1222.33</v>
      </c>
      <c r="G228" s="2">
        <f>IFERROR(__xludf.DUMMYFUNCTION("""COMPUTED_VALUE"""),45618.66666666667)</f>
        <v>45618.66667</v>
      </c>
      <c r="H228" s="1">
        <f>IFERROR(__xludf.DUMMYFUNCTION("""COMPUTED_VALUE"""),1162.72)</f>
        <v>1162.72</v>
      </c>
      <c r="J228" s="2">
        <f>IFERROR(__xludf.DUMMYFUNCTION("""COMPUTED_VALUE"""),45618.66666666667)</f>
        <v>45618.66667</v>
      </c>
      <c r="K228" s="1">
        <f>IFERROR(__xludf.DUMMYFUNCTION("""COMPUTED_VALUE"""),1211.37)</f>
        <v>1211.37</v>
      </c>
      <c r="M228" s="2">
        <f>IFERROR(__xludf.DUMMYFUNCTION("""COMPUTED_VALUE"""),45618.66666666667)</f>
        <v>45618.66667</v>
      </c>
      <c r="N228" s="1">
        <f>IFERROR(__xludf.DUMMYFUNCTION("""COMPUTED_VALUE"""),2.58837077E8)</f>
        <v>258837077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IFERROR(__xludf.DUMMYFUNCTION("""COMPUTED_VALUE"""),1236.56)</f>
        <v>1236.56</v>
      </c>
      <c r="D229" s="2">
        <f>IFERROR(__xludf.DUMMYFUNCTION("""COMPUTED_VALUE"""),45621.66666666667)</f>
        <v>45621.66667</v>
      </c>
      <c r="E229" s="1">
        <f>IFERROR(__xludf.DUMMYFUNCTION("""COMPUTED_VALUE"""),1240.51)</f>
        <v>1240.51</v>
      </c>
      <c r="G229" s="2">
        <f>IFERROR(__xludf.DUMMYFUNCTION("""COMPUTED_VALUE"""),45621.66666666667)</f>
        <v>45621.66667</v>
      </c>
      <c r="H229" s="1">
        <f>IFERROR(__xludf.DUMMYFUNCTION("""COMPUTED_VALUE"""),1172.67)</f>
        <v>1172.67</v>
      </c>
      <c r="J229" s="2">
        <f>IFERROR(__xludf.DUMMYFUNCTION("""COMPUTED_VALUE"""),45621.66666666667)</f>
        <v>45621.66667</v>
      </c>
      <c r="K229" s="1">
        <f>IFERROR(__xludf.DUMMYFUNCTION("""COMPUTED_VALUE"""),1173.44)</f>
        <v>1173.44</v>
      </c>
      <c r="M229" s="2">
        <f>IFERROR(__xludf.DUMMYFUNCTION("""COMPUTED_VALUE"""),45621.66666666667)</f>
        <v>45621.66667</v>
      </c>
      <c r="N229" s="1">
        <f>IFERROR(__xludf.DUMMYFUNCTION("""COMPUTED_VALUE"""),3.5099266E8)</f>
        <v>350992660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IFERROR(__xludf.DUMMYFUNCTION("""COMPUTED_VALUE"""),1177.13)</f>
        <v>1177.13</v>
      </c>
      <c r="D230" s="2">
        <f>IFERROR(__xludf.DUMMYFUNCTION("""COMPUTED_VALUE"""),45622.66666666667)</f>
        <v>45622.66667</v>
      </c>
      <c r="E230" s="1">
        <f>IFERROR(__xludf.DUMMYFUNCTION("""COMPUTED_VALUE"""),1192.42)</f>
        <v>1192.42</v>
      </c>
      <c r="G230" s="2">
        <f>IFERROR(__xludf.DUMMYFUNCTION("""COMPUTED_VALUE"""),45622.66666666667)</f>
        <v>45622.66667</v>
      </c>
      <c r="H230" s="1">
        <f>IFERROR(__xludf.DUMMYFUNCTION("""COMPUTED_VALUE"""),1156.62)</f>
        <v>1156.62</v>
      </c>
      <c r="J230" s="2">
        <f>IFERROR(__xludf.DUMMYFUNCTION("""COMPUTED_VALUE"""),45622.66666666667)</f>
        <v>45622.66667</v>
      </c>
      <c r="K230" s="1">
        <f>IFERROR(__xludf.DUMMYFUNCTION("""COMPUTED_VALUE"""),1164.06)</f>
        <v>1164.06</v>
      </c>
      <c r="M230" s="2">
        <f>IFERROR(__xludf.DUMMYFUNCTION("""COMPUTED_VALUE"""),45622.66666666667)</f>
        <v>45622.66667</v>
      </c>
      <c r="N230" s="1">
        <f>IFERROR(__xludf.DUMMYFUNCTION("""COMPUTED_VALUE"""),2.70036385E8)</f>
        <v>270036385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IFERROR(__xludf.DUMMYFUNCTION("""COMPUTED_VALUE"""),1176.63)</f>
        <v>1176.63</v>
      </c>
      <c r="D231" s="2">
        <f>IFERROR(__xludf.DUMMYFUNCTION("""COMPUTED_VALUE"""),45623.66666666667)</f>
        <v>45623.66667</v>
      </c>
      <c r="E231" s="1">
        <f>IFERROR(__xludf.DUMMYFUNCTION("""COMPUTED_VALUE"""),1177.64)</f>
        <v>1177.64</v>
      </c>
      <c r="G231" s="2">
        <f>IFERROR(__xludf.DUMMYFUNCTION("""COMPUTED_VALUE"""),45623.66666666667)</f>
        <v>45623.66667</v>
      </c>
      <c r="H231" s="1">
        <f>IFERROR(__xludf.DUMMYFUNCTION("""COMPUTED_VALUE"""),1130.69)</f>
        <v>1130.69</v>
      </c>
      <c r="J231" s="2">
        <f>IFERROR(__xludf.DUMMYFUNCTION("""COMPUTED_VALUE"""),45623.66666666667)</f>
        <v>45623.66667</v>
      </c>
      <c r="K231" s="1">
        <f>IFERROR(__xludf.DUMMYFUNCTION("""COMPUTED_VALUE"""),1149.21)</f>
        <v>1149.21</v>
      </c>
      <c r="M231" s="2">
        <f>IFERROR(__xludf.DUMMYFUNCTION("""COMPUTED_VALUE"""),45623.66666666667)</f>
        <v>45623.66667</v>
      </c>
      <c r="N231" s="1">
        <f>IFERROR(__xludf.DUMMYFUNCTION("""COMPUTED_VALUE"""),1.88827844E8)</f>
        <v>188827844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IFERROR(__xludf.DUMMYFUNCTION("""COMPUTED_VALUE"""),1160.46)</f>
        <v>1160.46</v>
      </c>
      <c r="D232" s="2">
        <f>IFERROR(__xludf.DUMMYFUNCTION("""COMPUTED_VALUE"""),45625.54166666667)</f>
        <v>45625.54167</v>
      </c>
      <c r="E232" s="1">
        <f>IFERROR(__xludf.DUMMYFUNCTION("""COMPUTED_VALUE"""),1186.93)</f>
        <v>1186.93</v>
      </c>
      <c r="G232" s="2">
        <f>IFERROR(__xludf.DUMMYFUNCTION("""COMPUTED_VALUE"""),45625.54166666667)</f>
        <v>45625.54167</v>
      </c>
      <c r="H232" s="1">
        <f>IFERROR(__xludf.DUMMYFUNCTION("""COMPUTED_VALUE"""),1157.07)</f>
        <v>1157.07</v>
      </c>
      <c r="J232" s="2">
        <f>IFERROR(__xludf.DUMMYFUNCTION("""COMPUTED_VALUE"""),45625.54166666667)</f>
        <v>45625.54167</v>
      </c>
      <c r="K232" s="1">
        <f>IFERROR(__xludf.DUMMYFUNCTION("""COMPUTED_VALUE"""),1186.73)</f>
        <v>1186.73</v>
      </c>
      <c r="M232" s="2">
        <f>IFERROR(__xludf.DUMMYFUNCTION("""COMPUTED_VALUE"""),45625.54166666667)</f>
        <v>45625.54167</v>
      </c>
      <c r="N232" s="1">
        <f>IFERROR(__xludf.DUMMYFUNCTION("""COMPUTED_VALUE"""),1.3502864E8)</f>
        <v>135028640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IFERROR(__xludf.DUMMYFUNCTION("""COMPUTED_VALUE"""),1208.59)</f>
        <v>1208.59</v>
      </c>
      <c r="D233" s="2">
        <f>IFERROR(__xludf.DUMMYFUNCTION("""COMPUTED_VALUE"""),45628.66666666667)</f>
        <v>45628.66667</v>
      </c>
      <c r="E233" s="1">
        <f>IFERROR(__xludf.DUMMYFUNCTION("""COMPUTED_VALUE"""),1230.37)</f>
        <v>1230.37</v>
      </c>
      <c r="G233" s="2">
        <f>IFERROR(__xludf.DUMMYFUNCTION("""COMPUTED_VALUE"""),45628.66666666667)</f>
        <v>45628.66667</v>
      </c>
      <c r="H233" s="1">
        <f>IFERROR(__xludf.DUMMYFUNCTION("""COMPUTED_VALUE"""),1204.03)</f>
        <v>1204.03</v>
      </c>
      <c r="J233" s="2">
        <f>IFERROR(__xludf.DUMMYFUNCTION("""COMPUTED_VALUE"""),45628.66666666667)</f>
        <v>45628.66667</v>
      </c>
      <c r="K233" s="1">
        <f>IFERROR(__xludf.DUMMYFUNCTION("""COMPUTED_VALUE"""),1221.29)</f>
        <v>1221.29</v>
      </c>
      <c r="M233" s="2">
        <f>IFERROR(__xludf.DUMMYFUNCTION("""COMPUTED_VALUE"""),45628.66666666667)</f>
        <v>45628.66667</v>
      </c>
      <c r="N233" s="1">
        <f>IFERROR(__xludf.DUMMYFUNCTION("""COMPUTED_VALUE"""),2.50861989E8)</f>
        <v>250861989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IFERROR(__xludf.DUMMYFUNCTION("""COMPUTED_VALUE"""),1203.37)</f>
        <v>1203.37</v>
      </c>
      <c r="D234" s="2">
        <f>IFERROR(__xludf.DUMMYFUNCTION("""COMPUTED_VALUE"""),45629.66666666667)</f>
        <v>45629.66667</v>
      </c>
      <c r="E234" s="1">
        <f>IFERROR(__xludf.DUMMYFUNCTION("""COMPUTED_VALUE"""),1216.37)</f>
        <v>1216.37</v>
      </c>
      <c r="G234" s="2">
        <f>IFERROR(__xludf.DUMMYFUNCTION("""COMPUTED_VALUE"""),45629.66666666667)</f>
        <v>45629.66667</v>
      </c>
      <c r="H234" s="1">
        <f>IFERROR(__xludf.DUMMYFUNCTION("""COMPUTED_VALUE"""),1192.23)</f>
        <v>1192.23</v>
      </c>
      <c r="J234" s="2">
        <f>IFERROR(__xludf.DUMMYFUNCTION("""COMPUTED_VALUE"""),45629.66666666667)</f>
        <v>45629.66667</v>
      </c>
      <c r="K234" s="1">
        <f>IFERROR(__xludf.DUMMYFUNCTION("""COMPUTED_VALUE"""),1201.52)</f>
        <v>1201.52</v>
      </c>
      <c r="M234" s="2">
        <f>IFERROR(__xludf.DUMMYFUNCTION("""COMPUTED_VALUE"""),45629.66666666667)</f>
        <v>45629.66667</v>
      </c>
      <c r="N234" s="1">
        <f>IFERROR(__xludf.DUMMYFUNCTION("""COMPUTED_VALUE"""),1.89432656E8)</f>
        <v>189432656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IFERROR(__xludf.DUMMYFUNCTION("""COMPUTED_VALUE"""),1207.17)</f>
        <v>1207.17</v>
      </c>
      <c r="D235" s="2">
        <f>IFERROR(__xludf.DUMMYFUNCTION("""COMPUTED_VALUE"""),45630.66666666667)</f>
        <v>45630.66667</v>
      </c>
      <c r="E235" s="1">
        <f>IFERROR(__xludf.DUMMYFUNCTION("""COMPUTED_VALUE"""),1220.66)</f>
        <v>1220.66</v>
      </c>
      <c r="G235" s="2">
        <f>IFERROR(__xludf.DUMMYFUNCTION("""COMPUTED_VALUE"""),45630.66666666667)</f>
        <v>45630.66667</v>
      </c>
      <c r="H235" s="1">
        <f>IFERROR(__xludf.DUMMYFUNCTION("""COMPUTED_VALUE"""),1191.72)</f>
        <v>1191.72</v>
      </c>
      <c r="J235" s="2">
        <f>IFERROR(__xludf.DUMMYFUNCTION("""COMPUTED_VALUE"""),45630.66666666667)</f>
        <v>45630.66667</v>
      </c>
      <c r="K235" s="1">
        <f>IFERROR(__xludf.DUMMYFUNCTION("""COMPUTED_VALUE"""),1220.34)</f>
        <v>1220.34</v>
      </c>
      <c r="M235" s="2">
        <f>IFERROR(__xludf.DUMMYFUNCTION("""COMPUTED_VALUE"""),45630.66666666667)</f>
        <v>45630.66667</v>
      </c>
      <c r="N235" s="1">
        <f>IFERROR(__xludf.DUMMYFUNCTION("""COMPUTED_VALUE"""),2.69219823E8)</f>
        <v>269219823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IFERROR(__xludf.DUMMYFUNCTION("""COMPUTED_VALUE"""),1226.28)</f>
        <v>1226.28</v>
      </c>
      <c r="D236" s="2">
        <f>IFERROR(__xludf.DUMMYFUNCTION("""COMPUTED_VALUE"""),45631.66666666667)</f>
        <v>45631.66667</v>
      </c>
      <c r="E236" s="1">
        <f>IFERROR(__xludf.DUMMYFUNCTION("""COMPUTED_VALUE"""),1272.75)</f>
        <v>1272.75</v>
      </c>
      <c r="G236" s="2">
        <f>IFERROR(__xludf.DUMMYFUNCTION("""COMPUTED_VALUE"""),45631.66666666667)</f>
        <v>45631.66667</v>
      </c>
      <c r="H236" s="1">
        <f>IFERROR(__xludf.DUMMYFUNCTION("""COMPUTED_VALUE"""),1226.28)</f>
        <v>1226.28</v>
      </c>
      <c r="J236" s="2">
        <f>IFERROR(__xludf.DUMMYFUNCTION("""COMPUTED_VALUE"""),45631.66666666667)</f>
        <v>45631.66667</v>
      </c>
      <c r="K236" s="1">
        <f>IFERROR(__xludf.DUMMYFUNCTION("""COMPUTED_VALUE"""),1254.36)</f>
        <v>1254.36</v>
      </c>
      <c r="M236" s="2">
        <f>IFERROR(__xludf.DUMMYFUNCTION("""COMPUTED_VALUE"""),45631.66666666667)</f>
        <v>45631.66667</v>
      </c>
      <c r="N236" s="1">
        <f>IFERROR(__xludf.DUMMYFUNCTION("""COMPUTED_VALUE"""),3.3190382E8)</f>
        <v>331903820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IFERROR(__xludf.DUMMYFUNCTION("""COMPUTED_VALUE"""),1278.93)</f>
        <v>1278.93</v>
      </c>
      <c r="D237" s="2">
        <f>IFERROR(__xludf.DUMMYFUNCTION("""COMPUTED_VALUE"""),45632.66666666667)</f>
        <v>45632.66667</v>
      </c>
      <c r="E237" s="1">
        <f>IFERROR(__xludf.DUMMYFUNCTION("""COMPUTED_VALUE"""),1316.0)</f>
        <v>1316</v>
      </c>
      <c r="G237" s="2">
        <f>IFERROR(__xludf.DUMMYFUNCTION("""COMPUTED_VALUE"""),45632.66666666667)</f>
        <v>45632.66667</v>
      </c>
      <c r="H237" s="1">
        <f>IFERROR(__xludf.DUMMYFUNCTION("""COMPUTED_VALUE"""),1260.14)</f>
        <v>1260.14</v>
      </c>
      <c r="J237" s="2">
        <f>IFERROR(__xludf.DUMMYFUNCTION("""COMPUTED_VALUE"""),45632.66666666667)</f>
        <v>45632.66667</v>
      </c>
      <c r="K237" s="1">
        <f>IFERROR(__xludf.DUMMYFUNCTION("""COMPUTED_VALUE"""),1315.51)</f>
        <v>1315.51</v>
      </c>
      <c r="M237" s="2">
        <f>IFERROR(__xludf.DUMMYFUNCTION("""COMPUTED_VALUE"""),45632.66666666667)</f>
        <v>45632.66667</v>
      </c>
      <c r="N237" s="1">
        <f>IFERROR(__xludf.DUMMYFUNCTION("""COMPUTED_VALUE"""),3.42786391E8)</f>
        <v>342786391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IFERROR(__xludf.DUMMYFUNCTION("""COMPUTED_VALUE"""),1343.47)</f>
        <v>1343.47</v>
      </c>
      <c r="D238" s="2">
        <f>IFERROR(__xludf.DUMMYFUNCTION("""COMPUTED_VALUE"""),45635.66666666667)</f>
        <v>45635.66667</v>
      </c>
      <c r="E238" s="1">
        <f>IFERROR(__xludf.DUMMYFUNCTION("""COMPUTED_VALUE"""),1365.71)</f>
        <v>1365.71</v>
      </c>
      <c r="G238" s="2">
        <f>IFERROR(__xludf.DUMMYFUNCTION("""COMPUTED_VALUE"""),45635.66666666667)</f>
        <v>45635.66667</v>
      </c>
      <c r="H238" s="1">
        <f>IFERROR(__xludf.DUMMYFUNCTION("""COMPUTED_VALUE"""),1284.68)</f>
        <v>1284.68</v>
      </c>
      <c r="J238" s="2">
        <f>IFERROR(__xludf.DUMMYFUNCTION("""COMPUTED_VALUE"""),45635.66666666667)</f>
        <v>45635.66667</v>
      </c>
      <c r="K238" s="1">
        <f>IFERROR(__xludf.DUMMYFUNCTION("""COMPUTED_VALUE"""),1318.24)</f>
        <v>1318.24</v>
      </c>
      <c r="M238" s="2">
        <f>IFERROR(__xludf.DUMMYFUNCTION("""COMPUTED_VALUE"""),45635.66666666667)</f>
        <v>45635.66667</v>
      </c>
      <c r="N238" s="1">
        <f>IFERROR(__xludf.DUMMYFUNCTION("""COMPUTED_VALUE"""),4.0950547E8)</f>
        <v>409505470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IFERROR(__xludf.DUMMYFUNCTION("""COMPUTED_VALUE"""),1328.54)</f>
        <v>1328.54</v>
      </c>
      <c r="D239" s="2">
        <f>IFERROR(__xludf.DUMMYFUNCTION("""COMPUTED_VALUE"""),45636.66666666667)</f>
        <v>45636.66667</v>
      </c>
      <c r="E239" s="1">
        <f>IFERROR(__xludf.DUMMYFUNCTION("""COMPUTED_VALUE"""),1378.87)</f>
        <v>1378.87</v>
      </c>
      <c r="G239" s="2">
        <f>IFERROR(__xludf.DUMMYFUNCTION("""COMPUTED_VALUE"""),45636.66666666667)</f>
        <v>45636.66667</v>
      </c>
      <c r="H239" s="1">
        <f>IFERROR(__xludf.DUMMYFUNCTION("""COMPUTED_VALUE"""),1323.16)</f>
        <v>1323.16</v>
      </c>
      <c r="J239" s="2">
        <f>IFERROR(__xludf.DUMMYFUNCTION("""COMPUTED_VALUE"""),45636.66666666667)</f>
        <v>45636.66667</v>
      </c>
      <c r="K239" s="1">
        <f>IFERROR(__xludf.DUMMYFUNCTION("""COMPUTED_VALUE"""),1351.56)</f>
        <v>1351.56</v>
      </c>
      <c r="M239" s="2">
        <f>IFERROR(__xludf.DUMMYFUNCTION("""COMPUTED_VALUE"""),45636.66666666667)</f>
        <v>45636.66667</v>
      </c>
      <c r="N239" s="1">
        <f>IFERROR(__xludf.DUMMYFUNCTION("""COMPUTED_VALUE"""),2.87888801E8)</f>
        <v>287888801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IFERROR(__xludf.DUMMYFUNCTION("""COMPUTED_VALUE"""),1379.17)</f>
        <v>1379.17</v>
      </c>
      <c r="D240" s="2">
        <f>IFERROR(__xludf.DUMMYFUNCTION("""COMPUTED_VALUE"""),45637.66666666667)</f>
        <v>45637.66667</v>
      </c>
      <c r="E240" s="1">
        <f>IFERROR(__xludf.DUMMYFUNCTION("""COMPUTED_VALUE"""),1422.21)</f>
        <v>1422.21</v>
      </c>
      <c r="G240" s="2">
        <f>IFERROR(__xludf.DUMMYFUNCTION("""COMPUTED_VALUE"""),45637.66666666667)</f>
        <v>45637.66667</v>
      </c>
      <c r="H240" s="1">
        <f>IFERROR(__xludf.DUMMYFUNCTION("""COMPUTED_VALUE"""),1355.06)</f>
        <v>1355.06</v>
      </c>
      <c r="J240" s="2">
        <f>IFERROR(__xludf.DUMMYFUNCTION("""COMPUTED_VALUE"""),45637.66666666667)</f>
        <v>45637.66667</v>
      </c>
      <c r="K240" s="1">
        <f>IFERROR(__xludf.DUMMYFUNCTION("""COMPUTED_VALUE"""),1422.07)</f>
        <v>1422.07</v>
      </c>
      <c r="M240" s="2">
        <f>IFERROR(__xludf.DUMMYFUNCTION("""COMPUTED_VALUE"""),45637.66666666667)</f>
        <v>45637.66667</v>
      </c>
      <c r="N240" s="1">
        <f>IFERROR(__xludf.DUMMYFUNCTION("""COMPUTED_VALUE"""),3.25870283E8)</f>
        <v>325870283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IFERROR(__xludf.DUMMYFUNCTION("""COMPUTED_VALUE"""),1422.17)</f>
        <v>1422.17</v>
      </c>
      <c r="D241" s="2">
        <f>IFERROR(__xludf.DUMMYFUNCTION("""COMPUTED_VALUE"""),45638.66666666667)</f>
        <v>45638.66667</v>
      </c>
      <c r="E241" s="1">
        <f>IFERROR(__xludf.DUMMYFUNCTION("""COMPUTED_VALUE"""),1435.91)</f>
        <v>1435.91</v>
      </c>
      <c r="G241" s="2">
        <f>IFERROR(__xludf.DUMMYFUNCTION("""COMPUTED_VALUE"""),45638.66666666667)</f>
        <v>45638.66667</v>
      </c>
      <c r="H241" s="1">
        <f>IFERROR(__xludf.DUMMYFUNCTION("""COMPUTED_VALUE"""),1393.87)</f>
        <v>1393.87</v>
      </c>
      <c r="J241" s="2">
        <f>IFERROR(__xludf.DUMMYFUNCTION("""COMPUTED_VALUE"""),45638.66666666667)</f>
        <v>45638.66667</v>
      </c>
      <c r="K241" s="1">
        <f>IFERROR(__xludf.DUMMYFUNCTION("""COMPUTED_VALUE"""),1402.46)</f>
        <v>1402.46</v>
      </c>
      <c r="M241" s="2">
        <f>IFERROR(__xludf.DUMMYFUNCTION("""COMPUTED_VALUE"""),45638.66666666667)</f>
        <v>45638.66667</v>
      </c>
      <c r="N241" s="1">
        <f>IFERROR(__xludf.DUMMYFUNCTION("""COMPUTED_VALUE"""),2.63896639E8)</f>
        <v>263896639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IFERROR(__xludf.DUMMYFUNCTION("""COMPUTED_VALUE"""),1408.53)</f>
        <v>1408.53</v>
      </c>
      <c r="D242" s="2">
        <f>IFERROR(__xludf.DUMMYFUNCTION("""COMPUTED_VALUE"""),45639.66666666667)</f>
        <v>45639.66667</v>
      </c>
      <c r="E242" s="1">
        <f>IFERROR(__xludf.DUMMYFUNCTION("""COMPUTED_VALUE"""),1457.86)</f>
        <v>1457.86</v>
      </c>
      <c r="G242" s="2">
        <f>IFERROR(__xludf.DUMMYFUNCTION("""COMPUTED_VALUE"""),45639.66666666667)</f>
        <v>45639.66667</v>
      </c>
      <c r="H242" s="1">
        <f>IFERROR(__xludf.DUMMYFUNCTION("""COMPUTED_VALUE"""),1394.87)</f>
        <v>1394.87</v>
      </c>
      <c r="J242" s="2">
        <f>IFERROR(__xludf.DUMMYFUNCTION("""COMPUTED_VALUE"""),45639.66666666667)</f>
        <v>45639.66667</v>
      </c>
      <c r="K242" s="1">
        <f>IFERROR(__xludf.DUMMYFUNCTION("""COMPUTED_VALUE"""),1457.86)</f>
        <v>1457.86</v>
      </c>
      <c r="M242" s="2">
        <f>IFERROR(__xludf.DUMMYFUNCTION("""COMPUTED_VALUE"""),45639.66666666667)</f>
        <v>45639.66667</v>
      </c>
      <c r="N242" s="1">
        <f>IFERROR(__xludf.DUMMYFUNCTION("""COMPUTED_VALUE"""),2.3192458E8)</f>
        <v>231924580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IFERROR(__xludf.DUMMYFUNCTION("""COMPUTED_VALUE"""),1469.66)</f>
        <v>1469.66</v>
      </c>
      <c r="D243" s="2">
        <f>IFERROR(__xludf.DUMMYFUNCTION("""COMPUTED_VALUE"""),45642.66666666667)</f>
        <v>45642.66667</v>
      </c>
      <c r="E243" s="1">
        <f>IFERROR(__xludf.DUMMYFUNCTION("""COMPUTED_VALUE"""),1537.81)</f>
        <v>1537.81</v>
      </c>
      <c r="G243" s="2">
        <f>IFERROR(__xludf.DUMMYFUNCTION("""COMPUTED_VALUE"""),45642.66666666667)</f>
        <v>45642.66667</v>
      </c>
      <c r="H243" s="1">
        <f>IFERROR(__xludf.DUMMYFUNCTION("""COMPUTED_VALUE"""),1456.73)</f>
        <v>1456.73</v>
      </c>
      <c r="J243" s="2">
        <f>IFERROR(__xludf.DUMMYFUNCTION("""COMPUTED_VALUE"""),45642.66666666667)</f>
        <v>45642.66667</v>
      </c>
      <c r="K243" s="1">
        <f>IFERROR(__xludf.DUMMYFUNCTION("""COMPUTED_VALUE"""),1537.81)</f>
        <v>1537.81</v>
      </c>
      <c r="M243" s="2">
        <f>IFERROR(__xludf.DUMMYFUNCTION("""COMPUTED_VALUE"""),45642.66666666667)</f>
        <v>45642.66667</v>
      </c>
      <c r="N243" s="1">
        <f>IFERROR(__xludf.DUMMYFUNCTION("""COMPUTED_VALUE"""),3.56437024E8)</f>
        <v>356437024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IFERROR(__xludf.DUMMYFUNCTION("""COMPUTED_VALUE"""),1574.15)</f>
        <v>1574.15</v>
      </c>
      <c r="D244" s="2">
        <f>IFERROR(__xludf.DUMMYFUNCTION("""COMPUTED_VALUE"""),45643.66666666667)</f>
        <v>45643.66667</v>
      </c>
      <c r="E244" s="1">
        <f>IFERROR(__xludf.DUMMYFUNCTION("""COMPUTED_VALUE"""),1600.32)</f>
        <v>1600.32</v>
      </c>
      <c r="G244" s="2">
        <f>IFERROR(__xludf.DUMMYFUNCTION("""COMPUTED_VALUE"""),45643.66666666667)</f>
        <v>45643.66667</v>
      </c>
      <c r="H244" s="1">
        <f>IFERROR(__xludf.DUMMYFUNCTION("""COMPUTED_VALUE"""),1520.47)</f>
        <v>1520.47</v>
      </c>
      <c r="J244" s="2">
        <f>IFERROR(__xludf.DUMMYFUNCTION("""COMPUTED_VALUE"""),45643.66666666667)</f>
        <v>45643.66667</v>
      </c>
      <c r="K244" s="1">
        <f>IFERROR(__xludf.DUMMYFUNCTION("""COMPUTED_VALUE"""),1587.0)</f>
        <v>1587</v>
      </c>
      <c r="M244" s="2">
        <f>IFERROR(__xludf.DUMMYFUNCTION("""COMPUTED_VALUE"""),45643.66666666667)</f>
        <v>45643.66667</v>
      </c>
      <c r="N244" s="1">
        <f>IFERROR(__xludf.DUMMYFUNCTION("""COMPUTED_VALUE"""),3.24124146E8)</f>
        <v>324124146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IFERROR(__xludf.DUMMYFUNCTION("""COMPUTED_VALUE"""),1545.22)</f>
        <v>1545.22</v>
      </c>
      <c r="D245" s="2">
        <f>IFERROR(__xludf.DUMMYFUNCTION("""COMPUTED_VALUE"""),45644.66666666667)</f>
        <v>45644.66667</v>
      </c>
      <c r="E245" s="1">
        <f>IFERROR(__xludf.DUMMYFUNCTION("""COMPUTED_VALUE"""),1613.6)</f>
        <v>1613.6</v>
      </c>
      <c r="G245" s="2">
        <f>IFERROR(__xludf.DUMMYFUNCTION("""COMPUTED_VALUE"""),45644.66666666667)</f>
        <v>45644.66667</v>
      </c>
      <c r="H245" s="1">
        <f>IFERROR(__xludf.DUMMYFUNCTION("""COMPUTED_VALUE"""),1422.66)</f>
        <v>1422.66</v>
      </c>
      <c r="J245" s="2">
        <f>IFERROR(__xludf.DUMMYFUNCTION("""COMPUTED_VALUE"""),45644.66666666667)</f>
        <v>45644.66667</v>
      </c>
      <c r="K245" s="1">
        <f>IFERROR(__xludf.DUMMYFUNCTION("""COMPUTED_VALUE"""),1461.77)</f>
        <v>1461.77</v>
      </c>
      <c r="M245" s="2">
        <f>IFERROR(__xludf.DUMMYFUNCTION("""COMPUTED_VALUE"""),45644.66666666667)</f>
        <v>45644.66667</v>
      </c>
      <c r="N245" s="1">
        <f>IFERROR(__xludf.DUMMYFUNCTION("""COMPUTED_VALUE"""),3.87229532E8)</f>
        <v>387229532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IFERROR(__xludf.DUMMYFUNCTION("""COMPUTED_VALUE"""),1499.07)</f>
        <v>1499.07</v>
      </c>
      <c r="D246" s="2">
        <f>IFERROR(__xludf.DUMMYFUNCTION("""COMPUTED_VALUE"""),45645.66666666667)</f>
        <v>45645.66667</v>
      </c>
      <c r="E246" s="1">
        <f>IFERROR(__xludf.DUMMYFUNCTION("""COMPUTED_VALUE"""),1512.66)</f>
        <v>1512.66</v>
      </c>
      <c r="G246" s="2">
        <f>IFERROR(__xludf.DUMMYFUNCTION("""COMPUTED_VALUE"""),45645.66666666667)</f>
        <v>45645.66667</v>
      </c>
      <c r="H246" s="1">
        <f>IFERROR(__xludf.DUMMYFUNCTION("""COMPUTED_VALUE"""),1401.48)</f>
        <v>1401.48</v>
      </c>
      <c r="J246" s="2">
        <f>IFERROR(__xludf.DUMMYFUNCTION("""COMPUTED_VALUE"""),45645.66666666667)</f>
        <v>45645.66667</v>
      </c>
      <c r="K246" s="1">
        <f>IFERROR(__xludf.DUMMYFUNCTION("""COMPUTED_VALUE"""),1450.44)</f>
        <v>1450.44</v>
      </c>
      <c r="M246" s="2">
        <f>IFERROR(__xludf.DUMMYFUNCTION("""COMPUTED_VALUE"""),45645.66666666667)</f>
        <v>45645.66667</v>
      </c>
      <c r="N246" s="1">
        <f>IFERROR(__xludf.DUMMYFUNCTION("""COMPUTED_VALUE"""),3.41640943E8)</f>
        <v>341640943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IFERROR(__xludf.DUMMYFUNCTION("""COMPUTED_VALUE"""),1415.51)</f>
        <v>1415.51</v>
      </c>
      <c r="D247" s="2">
        <f>IFERROR(__xludf.DUMMYFUNCTION("""COMPUTED_VALUE"""),45646.66666666667)</f>
        <v>45646.66667</v>
      </c>
      <c r="E247" s="1">
        <f>IFERROR(__xludf.DUMMYFUNCTION("""COMPUTED_VALUE"""),1487.48)</f>
        <v>1487.48</v>
      </c>
      <c r="G247" s="2">
        <f>IFERROR(__xludf.DUMMYFUNCTION("""COMPUTED_VALUE"""),45646.66666666667)</f>
        <v>45646.66667</v>
      </c>
      <c r="H247" s="1">
        <f>IFERROR(__xludf.DUMMYFUNCTION("""COMPUTED_VALUE"""),1395.9)</f>
        <v>1395.9</v>
      </c>
      <c r="J247" s="2">
        <f>IFERROR(__xludf.DUMMYFUNCTION("""COMPUTED_VALUE"""),45646.66666666667)</f>
        <v>45646.66667</v>
      </c>
      <c r="K247" s="1">
        <f>IFERROR(__xludf.DUMMYFUNCTION("""COMPUTED_VALUE"""),1408.21)</f>
        <v>1408.21</v>
      </c>
      <c r="M247" s="2">
        <f>IFERROR(__xludf.DUMMYFUNCTION("""COMPUTED_VALUE"""),45646.66666666667)</f>
        <v>45646.66667</v>
      </c>
      <c r="N247" s="1">
        <f>IFERROR(__xludf.DUMMYFUNCTION("""COMPUTED_VALUE"""),4.44700384E8)</f>
        <v>444700384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IFERROR(__xludf.DUMMYFUNCTION("""COMPUTED_VALUE"""),1438.48)</f>
        <v>1438.48</v>
      </c>
      <c r="D248" s="2">
        <f>IFERROR(__xludf.DUMMYFUNCTION("""COMPUTED_VALUE"""),45649.66666666667)</f>
        <v>45649.66667</v>
      </c>
      <c r="E248" s="1">
        <f>IFERROR(__xludf.DUMMYFUNCTION("""COMPUTED_VALUE"""),1449.14)</f>
        <v>1449.14</v>
      </c>
      <c r="G248" s="2">
        <f>IFERROR(__xludf.DUMMYFUNCTION("""COMPUTED_VALUE"""),45649.66666666667)</f>
        <v>45649.66667</v>
      </c>
      <c r="H248" s="1">
        <f>IFERROR(__xludf.DUMMYFUNCTION("""COMPUTED_VALUE"""),1391.18)</f>
        <v>1391.18</v>
      </c>
      <c r="J248" s="2">
        <f>IFERROR(__xludf.DUMMYFUNCTION("""COMPUTED_VALUE"""),45649.66666666667)</f>
        <v>45649.66667</v>
      </c>
      <c r="K248" s="1">
        <f>IFERROR(__xludf.DUMMYFUNCTION("""COMPUTED_VALUE"""),1438.18)</f>
        <v>1438.18</v>
      </c>
      <c r="M248" s="2">
        <f>IFERROR(__xludf.DUMMYFUNCTION("""COMPUTED_VALUE"""),45649.66666666667)</f>
        <v>45649.66667</v>
      </c>
      <c r="N248" s="1">
        <f>IFERROR(__xludf.DUMMYFUNCTION("""COMPUTED_VALUE"""),2.55479367E8)</f>
        <v>255479367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IFERROR(__xludf.DUMMYFUNCTION("""COMPUTED_VALUE"""),1454.32)</f>
        <v>1454.32</v>
      </c>
      <c r="D249" s="2">
        <f>IFERROR(__xludf.DUMMYFUNCTION("""COMPUTED_VALUE"""),45650.54166666667)</f>
        <v>45650.54167</v>
      </c>
      <c r="E249" s="1">
        <f>IFERROR(__xludf.DUMMYFUNCTION("""COMPUTED_VALUE"""),1536.86)</f>
        <v>1536.86</v>
      </c>
      <c r="G249" s="2">
        <f>IFERROR(__xludf.DUMMYFUNCTION("""COMPUTED_VALUE"""),45650.54166666667)</f>
        <v>45650.54167</v>
      </c>
      <c r="H249" s="1">
        <f>IFERROR(__xludf.DUMMYFUNCTION("""COMPUTED_VALUE"""),1452.36)</f>
        <v>1452.36</v>
      </c>
      <c r="J249" s="2">
        <f>IFERROR(__xludf.DUMMYFUNCTION("""COMPUTED_VALUE"""),45650.54166666667)</f>
        <v>45650.54167</v>
      </c>
      <c r="K249" s="1">
        <f>IFERROR(__xludf.DUMMYFUNCTION("""COMPUTED_VALUE"""),1536.48)</f>
        <v>1536.48</v>
      </c>
      <c r="M249" s="2">
        <f>IFERROR(__xludf.DUMMYFUNCTION("""COMPUTED_VALUE"""),45650.54166666667)</f>
        <v>45650.54167</v>
      </c>
      <c r="N249" s="1">
        <f>IFERROR(__xludf.DUMMYFUNCTION("""COMPUTED_VALUE"""),2.18313518E8)</f>
        <v>218313518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IFERROR(__xludf.DUMMYFUNCTION("""COMPUTED_VALUE"""),1544.14)</f>
        <v>1544.14</v>
      </c>
      <c r="D250" s="2">
        <f>IFERROR(__xludf.DUMMYFUNCTION("""COMPUTED_VALUE"""),45652.66666666667)</f>
        <v>45652.66667</v>
      </c>
      <c r="E250" s="1">
        <f>IFERROR(__xludf.DUMMYFUNCTION("""COMPUTED_VALUE"""),1544.14)</f>
        <v>1544.14</v>
      </c>
      <c r="G250" s="2">
        <f>IFERROR(__xludf.DUMMYFUNCTION("""COMPUTED_VALUE"""),45652.66666666667)</f>
        <v>45652.66667</v>
      </c>
      <c r="H250" s="1">
        <f>IFERROR(__xludf.DUMMYFUNCTION("""COMPUTED_VALUE"""),1503.1)</f>
        <v>1503.1</v>
      </c>
      <c r="J250" s="2">
        <f>IFERROR(__xludf.DUMMYFUNCTION("""COMPUTED_VALUE"""),45652.66666666667)</f>
        <v>45652.66667</v>
      </c>
      <c r="K250" s="1">
        <f>IFERROR(__xludf.DUMMYFUNCTION("""COMPUTED_VALUE"""),1512.89)</f>
        <v>1512.89</v>
      </c>
      <c r="M250" s="2">
        <f>IFERROR(__xludf.DUMMYFUNCTION("""COMPUTED_VALUE"""),45652.66666666667)</f>
        <v>45652.66667</v>
      </c>
      <c r="N250" s="1">
        <f>IFERROR(__xludf.DUMMYFUNCTION("""COMPUTED_VALUE"""),2.61129948E8)</f>
        <v>261129948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IFERROR(__xludf.DUMMYFUNCTION("""COMPUTED_VALUE"""),1495.03)</f>
        <v>1495.03</v>
      </c>
      <c r="D251" s="2">
        <f>IFERROR(__xludf.DUMMYFUNCTION("""COMPUTED_VALUE"""),45653.66666666667)</f>
        <v>45653.66667</v>
      </c>
      <c r="E251" s="1">
        <f>IFERROR(__xludf.DUMMYFUNCTION("""COMPUTED_VALUE"""),1499.23)</f>
        <v>1499.23</v>
      </c>
      <c r="G251" s="2">
        <f>IFERROR(__xludf.DUMMYFUNCTION("""COMPUTED_VALUE"""),45653.66666666667)</f>
        <v>45653.66667</v>
      </c>
      <c r="H251" s="1">
        <f>IFERROR(__xludf.DUMMYFUNCTION("""COMPUTED_VALUE"""),1428.46)</f>
        <v>1428.46</v>
      </c>
      <c r="J251" s="2">
        <f>IFERROR(__xludf.DUMMYFUNCTION("""COMPUTED_VALUE"""),45653.66666666667)</f>
        <v>45653.66667</v>
      </c>
      <c r="K251" s="1">
        <f>IFERROR(__xludf.DUMMYFUNCTION("""COMPUTED_VALUE"""),1443.95)</f>
        <v>1443.95</v>
      </c>
      <c r="M251" s="2">
        <f>IFERROR(__xludf.DUMMYFUNCTION("""COMPUTED_VALUE"""),45653.66666666667)</f>
        <v>45653.66667</v>
      </c>
      <c r="N251" s="1">
        <f>IFERROR(__xludf.DUMMYFUNCTION("""COMPUTED_VALUE"""),2.5248322E8)</f>
        <v>252483220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IFERROR(__xludf.DUMMYFUNCTION("""COMPUTED_VALUE"""),1404.71)</f>
        <v>1404.71</v>
      </c>
      <c r="D252" s="2">
        <f>IFERROR(__xludf.DUMMYFUNCTION("""COMPUTED_VALUE"""),45656.66666666667)</f>
        <v>45656.66667</v>
      </c>
      <c r="E252" s="1">
        <f>IFERROR(__xludf.DUMMYFUNCTION("""COMPUTED_VALUE"""),1427.12)</f>
        <v>1427.12</v>
      </c>
      <c r="G252" s="2">
        <f>IFERROR(__xludf.DUMMYFUNCTION("""COMPUTED_VALUE"""),45656.66666666667)</f>
        <v>45656.66667</v>
      </c>
      <c r="H252" s="1">
        <f>IFERROR(__xludf.DUMMYFUNCTION("""COMPUTED_VALUE"""),1392.77)</f>
        <v>1392.77</v>
      </c>
      <c r="J252" s="2">
        <f>IFERROR(__xludf.DUMMYFUNCTION("""COMPUTED_VALUE"""),45656.66666666667)</f>
        <v>45656.66667</v>
      </c>
      <c r="K252" s="1">
        <f>IFERROR(__xludf.DUMMYFUNCTION("""COMPUTED_VALUE"""),1399.0)</f>
        <v>1399</v>
      </c>
      <c r="M252" s="2">
        <f>IFERROR(__xludf.DUMMYFUNCTION("""COMPUTED_VALUE"""),45656.66666666667)</f>
        <v>45656.66667</v>
      </c>
      <c r="N252" s="1">
        <f>IFERROR(__xludf.DUMMYFUNCTION("""COMPUTED_VALUE"""),2.35080315E8)</f>
        <v>235080315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IFERROR(__xludf.DUMMYFUNCTION("""COMPUTED_VALUE"""),1418.34)</f>
        <v>1418.34</v>
      </c>
      <c r="D253" s="2">
        <f>IFERROR(__xludf.DUMMYFUNCTION("""COMPUTED_VALUE"""),45657.66666666667)</f>
        <v>45657.66667</v>
      </c>
      <c r="E253" s="1">
        <f>IFERROR(__xludf.DUMMYFUNCTION("""COMPUTED_VALUE"""),1430.5)</f>
        <v>1430.5</v>
      </c>
      <c r="G253" s="2">
        <f>IFERROR(__xludf.DUMMYFUNCTION("""COMPUTED_VALUE"""),45657.66666666667)</f>
        <v>45657.66667</v>
      </c>
      <c r="H253" s="1">
        <f>IFERROR(__xludf.DUMMYFUNCTION("""COMPUTED_VALUE"""),1353.35)</f>
        <v>1353.35</v>
      </c>
      <c r="J253" s="2">
        <f>IFERROR(__xludf.DUMMYFUNCTION("""COMPUTED_VALUE"""),45657.66666666667)</f>
        <v>45657.66667</v>
      </c>
      <c r="K253" s="1">
        <f>IFERROR(__xludf.DUMMYFUNCTION("""COMPUTED_VALUE"""),1357.11)</f>
        <v>1357.11</v>
      </c>
      <c r="M253" s="2">
        <f>IFERROR(__xludf.DUMMYFUNCTION("""COMPUTED_VALUE"""),45657.66666666667)</f>
        <v>45657.66667</v>
      </c>
      <c r="N253" s="1">
        <f>IFERROR(__xludf.DUMMYFUNCTION("""COMPUTED_VALUE"""),3.30569922E8)</f>
        <v>330569922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IFERROR(__xludf.DUMMYFUNCTION("""COMPUTED_VALUE"""),1315.49)</f>
        <v>1315.49</v>
      </c>
      <c r="D254" s="2">
        <f>IFERROR(__xludf.DUMMYFUNCTION("""COMPUTED_VALUE"""),45659.66666666667)</f>
        <v>45659.66667</v>
      </c>
      <c r="E254" s="1">
        <f>IFERROR(__xludf.DUMMYFUNCTION("""COMPUTED_VALUE"""),1321.11)</f>
        <v>1321.11</v>
      </c>
      <c r="G254" s="2">
        <f>IFERROR(__xludf.DUMMYFUNCTION("""COMPUTED_VALUE"""),45659.66666666667)</f>
        <v>45659.66667</v>
      </c>
      <c r="H254" s="1">
        <f>IFERROR(__xludf.DUMMYFUNCTION("""COMPUTED_VALUE"""),1260.74)</f>
        <v>1260.74</v>
      </c>
      <c r="J254" s="2">
        <f>IFERROR(__xludf.DUMMYFUNCTION("""COMPUTED_VALUE"""),45659.66666666667)</f>
        <v>45659.66667</v>
      </c>
      <c r="K254" s="1">
        <f>IFERROR(__xludf.DUMMYFUNCTION("""COMPUTED_VALUE"""),1278.93)</f>
        <v>1278.93</v>
      </c>
      <c r="M254" s="2">
        <f>IFERROR(__xludf.DUMMYFUNCTION("""COMPUTED_VALUE"""),45659.66666666667)</f>
        <v>45659.66667</v>
      </c>
      <c r="N254" s="1">
        <f>IFERROR(__xludf.DUMMYFUNCTION("""COMPUTED_VALUE"""),3.46985038E8)</f>
        <v>346985038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IFERROR(__xludf.DUMMYFUNCTION("""COMPUTED_VALUE"""),1286.21)</f>
        <v>1286.21</v>
      </c>
      <c r="D255" s="2">
        <f>IFERROR(__xludf.DUMMYFUNCTION("""COMPUTED_VALUE"""),45660.66666666667)</f>
        <v>45660.66667</v>
      </c>
      <c r="E255" s="1">
        <f>IFERROR(__xludf.DUMMYFUNCTION("""COMPUTED_VALUE"""),1382.22)</f>
        <v>1382.22</v>
      </c>
      <c r="G255" s="2">
        <f>IFERROR(__xludf.DUMMYFUNCTION("""COMPUTED_VALUE"""),45660.66666666667)</f>
        <v>45660.66667</v>
      </c>
      <c r="H255" s="1">
        <f>IFERROR(__xludf.DUMMYFUNCTION("""COMPUTED_VALUE"""),1281.59)</f>
        <v>1281.59</v>
      </c>
      <c r="J255" s="2">
        <f>IFERROR(__xludf.DUMMYFUNCTION("""COMPUTED_VALUE"""),45660.66666666667)</f>
        <v>45660.66667</v>
      </c>
      <c r="K255" s="1">
        <f>IFERROR(__xludf.DUMMYFUNCTION("""COMPUTED_VALUE"""),1378.21)</f>
        <v>1378.21</v>
      </c>
      <c r="M255" s="2">
        <f>IFERROR(__xludf.DUMMYFUNCTION("""COMPUTED_VALUE"""),45660.66666666667)</f>
        <v>45660.66667</v>
      </c>
      <c r="N255" s="1">
        <f>IFERROR(__xludf.DUMMYFUNCTION("""COMPUTED_VALUE"""),4.1228132E8)</f>
        <v>412281320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IFERROR(__xludf.DUMMYFUNCTION("""COMPUTED_VALUE"""),1418.84)</f>
        <v>1418.84</v>
      </c>
      <c r="D256" s="2">
        <f>IFERROR(__xludf.DUMMYFUNCTION("""COMPUTED_VALUE"""),45663.66666666667)</f>
        <v>45663.66667</v>
      </c>
      <c r="E256" s="1">
        <f>IFERROR(__xludf.DUMMYFUNCTION("""COMPUTED_VALUE"""),1429.97)</f>
        <v>1429.97</v>
      </c>
      <c r="G256" s="2">
        <f>IFERROR(__xludf.DUMMYFUNCTION("""COMPUTED_VALUE"""),45663.66666666667)</f>
        <v>45663.66667</v>
      </c>
      <c r="H256" s="1">
        <f>IFERROR(__xludf.DUMMYFUNCTION("""COMPUTED_VALUE"""),1353.81)</f>
        <v>1353.81</v>
      </c>
      <c r="J256" s="2">
        <f>IFERROR(__xludf.DUMMYFUNCTION("""COMPUTED_VALUE"""),45663.66666666667)</f>
        <v>45663.66667</v>
      </c>
      <c r="K256" s="1">
        <f>IFERROR(__xludf.DUMMYFUNCTION("""COMPUTED_VALUE"""),1381.74)</f>
        <v>1381.74</v>
      </c>
      <c r="M256" s="2">
        <f>IFERROR(__xludf.DUMMYFUNCTION("""COMPUTED_VALUE"""),45663.66666666667)</f>
        <v>45663.66667</v>
      </c>
      <c r="N256" s="1">
        <f>IFERROR(__xludf.DUMMYFUNCTION("""COMPUTED_VALUE"""),3.39885492E8)</f>
        <v>339885492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IFERROR(__xludf.DUMMYFUNCTION("""COMPUTED_VALUE"""),1365.41)</f>
        <v>1365.41</v>
      </c>
      <c r="D257" s="2">
        <f>IFERROR(__xludf.DUMMYFUNCTION("""COMPUTED_VALUE"""),45664.66666666667)</f>
        <v>45664.66667</v>
      </c>
      <c r="E257" s="1">
        <f>IFERROR(__xludf.DUMMYFUNCTION("""COMPUTED_VALUE"""),1391.25)</f>
        <v>1391.25</v>
      </c>
      <c r="G257" s="2">
        <f>IFERROR(__xludf.DUMMYFUNCTION("""COMPUTED_VALUE"""),45664.66666666667)</f>
        <v>45664.66667</v>
      </c>
      <c r="H257" s="1">
        <f>IFERROR(__xludf.DUMMYFUNCTION("""COMPUTED_VALUE"""),1314.03)</f>
        <v>1314.03</v>
      </c>
      <c r="J257" s="2">
        <f>IFERROR(__xludf.DUMMYFUNCTION("""COMPUTED_VALUE"""),45664.66666666667)</f>
        <v>45664.66667</v>
      </c>
      <c r="K257" s="1">
        <f>IFERROR(__xludf.DUMMYFUNCTION("""COMPUTED_VALUE"""),1327.55)</f>
        <v>1327.55</v>
      </c>
      <c r="M257" s="2">
        <f>IFERROR(__xludf.DUMMYFUNCTION("""COMPUTED_VALUE"""),45664.66666666667)</f>
        <v>45664.66667</v>
      </c>
      <c r="N257" s="1">
        <f>IFERROR(__xludf.DUMMYFUNCTION("""COMPUTED_VALUE"""),2.97250198E8)</f>
        <v>297250198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IFERROR(__xludf.DUMMYFUNCTION("""COMPUTED_VALUE"""),1322.51)</f>
        <v>1322.51</v>
      </c>
      <c r="D258" s="2">
        <f>IFERROR(__xludf.DUMMYFUNCTION("""COMPUTED_VALUE"""),45665.66666666667)</f>
        <v>45665.66667</v>
      </c>
      <c r="E258" s="1">
        <f>IFERROR(__xludf.DUMMYFUNCTION("""COMPUTED_VALUE"""),1349.65)</f>
        <v>1349.65</v>
      </c>
      <c r="G258" s="2">
        <f>IFERROR(__xludf.DUMMYFUNCTION("""COMPUTED_VALUE"""),45665.66666666667)</f>
        <v>45665.66667</v>
      </c>
      <c r="H258" s="1">
        <f>IFERROR(__xludf.DUMMYFUNCTION("""COMPUTED_VALUE"""),1302.85)</f>
        <v>1302.85</v>
      </c>
      <c r="J258" s="2">
        <f>IFERROR(__xludf.DUMMYFUNCTION("""COMPUTED_VALUE"""),45665.66666666667)</f>
        <v>45665.66667</v>
      </c>
      <c r="K258" s="1">
        <f>IFERROR(__xludf.DUMMYFUNCTION("""COMPUTED_VALUE"""),1327.15)</f>
        <v>1327.15</v>
      </c>
      <c r="M258" s="2">
        <f>IFERROR(__xludf.DUMMYFUNCTION("""COMPUTED_VALUE"""),45665.66666666667)</f>
        <v>45665.66667</v>
      </c>
      <c r="N258" s="1">
        <f>IFERROR(__xludf.DUMMYFUNCTION("""COMPUTED_VALUE"""),2.55865791E8)</f>
        <v>255865791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IFERROR(__xludf.DUMMYFUNCTION("""COMPUTED_VALUE"""),1315.01)</f>
        <v>1315.01</v>
      </c>
      <c r="D259" s="2">
        <f>IFERROR(__xludf.DUMMYFUNCTION("""COMPUTED_VALUE"""),45667.66666666667)</f>
        <v>45667.66667</v>
      </c>
      <c r="E259" s="1">
        <f>IFERROR(__xludf.DUMMYFUNCTION("""COMPUTED_VALUE"""),1338.23)</f>
        <v>1338.23</v>
      </c>
      <c r="G259" s="2">
        <f>IFERROR(__xludf.DUMMYFUNCTION("""COMPUTED_VALUE"""),45667.66666666667)</f>
        <v>45667.66667</v>
      </c>
      <c r="H259" s="1">
        <f>IFERROR(__xludf.DUMMYFUNCTION("""COMPUTED_VALUE"""),1293.92)</f>
        <v>1293.92</v>
      </c>
      <c r="J259" s="2">
        <f>IFERROR(__xludf.DUMMYFUNCTION("""COMPUTED_VALUE"""),45667.66666666667)</f>
        <v>45667.66667</v>
      </c>
      <c r="K259" s="1">
        <f>IFERROR(__xludf.DUMMYFUNCTION("""COMPUTED_VALUE"""),1324.3)</f>
        <v>1324.3</v>
      </c>
      <c r="M259" s="2">
        <f>IFERROR(__xludf.DUMMYFUNCTION("""COMPUTED_VALUE"""),45667.66666666667)</f>
        <v>45667.66667</v>
      </c>
      <c r="N259" s="1">
        <f>IFERROR(__xludf.DUMMYFUNCTION("""COMPUTED_VALUE"""),2.43044543E8)</f>
        <v>243044543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IFERROR(__xludf.DUMMYFUNCTION("""COMPUTED_VALUE"""),1287.83)</f>
        <v>1287.83</v>
      </c>
      <c r="D260" s="2">
        <f>IFERROR(__xludf.DUMMYFUNCTION("""COMPUTED_VALUE"""),45670.66666666667)</f>
        <v>45670.66667</v>
      </c>
      <c r="E260" s="1">
        <f>IFERROR(__xludf.DUMMYFUNCTION("""COMPUTED_VALUE"""),1350.57)</f>
        <v>1350.57</v>
      </c>
      <c r="G260" s="2">
        <f>IFERROR(__xludf.DUMMYFUNCTION("""COMPUTED_VALUE"""),45670.66666666667)</f>
        <v>45670.66667</v>
      </c>
      <c r="H260" s="1">
        <f>IFERROR(__xludf.DUMMYFUNCTION("""COMPUTED_VALUE"""),1279.06)</f>
        <v>1279.06</v>
      </c>
      <c r="J260" s="2">
        <f>IFERROR(__xludf.DUMMYFUNCTION("""COMPUTED_VALUE"""),45670.66666666667)</f>
        <v>45670.66667</v>
      </c>
      <c r="K260" s="1">
        <f>IFERROR(__xludf.DUMMYFUNCTION("""COMPUTED_VALUE"""),1350.57)</f>
        <v>1350.57</v>
      </c>
      <c r="M260" s="2">
        <f>IFERROR(__xludf.DUMMYFUNCTION("""COMPUTED_VALUE"""),45670.66666666667)</f>
        <v>45670.66667</v>
      </c>
      <c r="N260" s="1">
        <f>IFERROR(__xludf.DUMMYFUNCTION("""COMPUTED_VALUE"""),2.46037716E8)</f>
        <v>246037716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IFERROR(__xludf.DUMMYFUNCTION("""COMPUTED_VALUE"""),1385.93)</f>
        <v>1385.93</v>
      </c>
      <c r="D261" s="2">
        <f>IFERROR(__xludf.DUMMYFUNCTION("""COMPUTED_VALUE"""),45671.66666666667)</f>
        <v>45671.66667</v>
      </c>
      <c r="E261" s="1">
        <f>IFERROR(__xludf.DUMMYFUNCTION("""COMPUTED_VALUE"""),1410.99)</f>
        <v>1410.99</v>
      </c>
      <c r="G261" s="2">
        <f>IFERROR(__xludf.DUMMYFUNCTION("""COMPUTED_VALUE"""),45671.66666666667)</f>
        <v>45671.66667</v>
      </c>
      <c r="H261" s="1">
        <f>IFERROR(__xludf.DUMMYFUNCTION("""COMPUTED_VALUE"""),1325.36)</f>
        <v>1325.36</v>
      </c>
      <c r="J261" s="2">
        <f>IFERROR(__xludf.DUMMYFUNCTION("""COMPUTED_VALUE"""),45671.66666666667)</f>
        <v>45671.66667</v>
      </c>
      <c r="K261" s="1">
        <f>IFERROR(__xludf.DUMMYFUNCTION("""COMPUTED_VALUE"""),1330.94)</f>
        <v>1330.94</v>
      </c>
      <c r="M261" s="2">
        <f>IFERROR(__xludf.DUMMYFUNCTION("""COMPUTED_VALUE"""),45671.66666666667)</f>
        <v>45671.66667</v>
      </c>
      <c r="N261" s="1">
        <f>IFERROR(__xludf.DUMMYFUNCTION("""COMPUTED_VALUE"""),2.35964109E8)</f>
        <v>235964109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IFERROR(__xludf.DUMMYFUNCTION("""COMPUTED_VALUE"""),1373.91)</f>
        <v>1373.91</v>
      </c>
      <c r="D262" s="2">
        <f>IFERROR(__xludf.DUMMYFUNCTION("""COMPUTED_VALUE"""),45672.66666666667)</f>
        <v>45672.66667</v>
      </c>
      <c r="E262" s="1">
        <f>IFERROR(__xludf.DUMMYFUNCTION("""COMPUTED_VALUE"""),1434.97)</f>
        <v>1434.97</v>
      </c>
      <c r="G262" s="2">
        <f>IFERROR(__xludf.DUMMYFUNCTION("""COMPUTED_VALUE"""),45672.66666666667)</f>
        <v>45672.66667</v>
      </c>
      <c r="H262" s="1">
        <f>IFERROR(__xludf.DUMMYFUNCTION("""COMPUTED_VALUE"""),1362.64)</f>
        <v>1362.64</v>
      </c>
      <c r="J262" s="2">
        <f>IFERROR(__xludf.DUMMYFUNCTION("""COMPUTED_VALUE"""),45672.66666666667)</f>
        <v>45672.66667</v>
      </c>
      <c r="K262" s="1">
        <f>IFERROR(__xludf.DUMMYFUNCTION("""COMPUTED_VALUE"""),1430.3)</f>
        <v>1430.3</v>
      </c>
      <c r="M262" s="2">
        <f>IFERROR(__xludf.DUMMYFUNCTION("""COMPUTED_VALUE"""),45672.66666666667)</f>
        <v>45672.66667</v>
      </c>
      <c r="N262" s="1">
        <f>IFERROR(__xludf.DUMMYFUNCTION("""COMPUTED_VALUE"""),2.53099058E8)</f>
        <v>253099058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IFERROR(__xludf.DUMMYFUNCTION("""COMPUTED_VALUE"""),1413.57)</f>
        <v>1413.57</v>
      </c>
      <c r="D263" s="2">
        <f>IFERROR(__xludf.DUMMYFUNCTION("""COMPUTED_VALUE"""),45673.66666666667)</f>
        <v>45673.66667</v>
      </c>
      <c r="E263" s="1">
        <f>IFERROR(__xludf.DUMMYFUNCTION("""COMPUTED_VALUE"""),1413.57)</f>
        <v>1413.57</v>
      </c>
      <c r="G263" s="2">
        <f>IFERROR(__xludf.DUMMYFUNCTION("""COMPUTED_VALUE"""),45673.66666666667)</f>
        <v>45673.66667</v>
      </c>
      <c r="H263" s="1">
        <f>IFERROR(__xludf.DUMMYFUNCTION("""COMPUTED_VALUE"""),1373.27)</f>
        <v>1373.27</v>
      </c>
      <c r="J263" s="2">
        <f>IFERROR(__xludf.DUMMYFUNCTION("""COMPUTED_VALUE"""),45673.66666666667)</f>
        <v>45673.66667</v>
      </c>
      <c r="K263" s="1">
        <f>IFERROR(__xludf.DUMMYFUNCTION("""COMPUTED_VALUE"""),1387.6)</f>
        <v>1387.6</v>
      </c>
      <c r="M263" s="2">
        <f>IFERROR(__xludf.DUMMYFUNCTION("""COMPUTED_VALUE"""),45673.66666666667)</f>
        <v>45673.66667</v>
      </c>
      <c r="N263" s="1">
        <f>IFERROR(__xludf.DUMMYFUNCTION("""COMPUTED_VALUE"""),2.23338528E8)</f>
        <v>223338528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IFERROR(__xludf.DUMMYFUNCTION("""COMPUTED_VALUE"""),1411.87)</f>
        <v>1411.87</v>
      </c>
      <c r="D264" s="2">
        <f>IFERROR(__xludf.DUMMYFUNCTION("""COMPUTED_VALUE"""),45674.66666666667)</f>
        <v>45674.66667</v>
      </c>
      <c r="E264" s="1">
        <f>IFERROR(__xludf.DUMMYFUNCTION("""COMPUTED_VALUE"""),1465.72)</f>
        <v>1465.72</v>
      </c>
      <c r="G264" s="2">
        <f>IFERROR(__xludf.DUMMYFUNCTION("""COMPUTED_VALUE"""),45674.66666666667)</f>
        <v>45674.66667</v>
      </c>
      <c r="H264" s="1">
        <f>IFERROR(__xludf.DUMMYFUNCTION("""COMPUTED_VALUE"""),1407.11)</f>
        <v>1407.11</v>
      </c>
      <c r="J264" s="2">
        <f>IFERROR(__xludf.DUMMYFUNCTION("""COMPUTED_VALUE"""),45674.66666666667)</f>
        <v>45674.66667</v>
      </c>
      <c r="K264" s="1">
        <f>IFERROR(__xludf.DUMMYFUNCTION("""COMPUTED_VALUE"""),1425.43)</f>
        <v>1425.43</v>
      </c>
      <c r="M264" s="2">
        <f>IFERROR(__xludf.DUMMYFUNCTION("""COMPUTED_VALUE"""),45674.66666666667)</f>
        <v>45674.66667</v>
      </c>
      <c r="N264" s="1">
        <f>IFERROR(__xludf.DUMMYFUNCTION("""COMPUTED_VALUE"""),2.98211559E8)</f>
        <v>298211559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IFERROR(__xludf.DUMMYFUNCTION("""COMPUTED_VALUE"""),1445.13)</f>
        <v>1445.13</v>
      </c>
      <c r="D265" s="2">
        <f>IFERROR(__xludf.DUMMYFUNCTION("""COMPUTED_VALUE"""),45678.66666666667)</f>
        <v>45678.66667</v>
      </c>
      <c r="E265" s="1">
        <f>IFERROR(__xludf.DUMMYFUNCTION("""COMPUTED_VALUE"""),1445.13)</f>
        <v>1445.13</v>
      </c>
      <c r="G265" s="2">
        <f>IFERROR(__xludf.DUMMYFUNCTION("""COMPUTED_VALUE"""),45678.66666666667)</f>
        <v>45678.66667</v>
      </c>
      <c r="H265" s="1">
        <f>IFERROR(__xludf.DUMMYFUNCTION("""COMPUTED_VALUE"""),1365.13)</f>
        <v>1365.13</v>
      </c>
      <c r="J265" s="2">
        <f>IFERROR(__xludf.DUMMYFUNCTION("""COMPUTED_VALUE"""),45678.66666666667)</f>
        <v>45678.66667</v>
      </c>
      <c r="K265" s="1">
        <f>IFERROR(__xludf.DUMMYFUNCTION("""COMPUTED_VALUE"""),1421.68)</f>
        <v>1421.68</v>
      </c>
      <c r="M265" s="2">
        <f>IFERROR(__xludf.DUMMYFUNCTION("""COMPUTED_VALUE"""),45678.66666666667)</f>
        <v>45678.66667</v>
      </c>
      <c r="N265" s="1">
        <f>IFERROR(__xludf.DUMMYFUNCTION("""COMPUTED_VALUE"""),3.04178647E8)</f>
        <v>304178647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IFERROR(__xludf.DUMMYFUNCTION("""COMPUTED_VALUE"""),1397.47)</f>
        <v>1397.47</v>
      </c>
      <c r="D266" s="2">
        <f>IFERROR(__xludf.DUMMYFUNCTION("""COMPUTED_VALUE"""),45679.66666666667)</f>
        <v>45679.66667</v>
      </c>
      <c r="E266" s="1">
        <f>IFERROR(__xludf.DUMMYFUNCTION("""COMPUTED_VALUE"""),1429.88)</f>
        <v>1429.88</v>
      </c>
      <c r="G266" s="2">
        <f>IFERROR(__xludf.DUMMYFUNCTION("""COMPUTED_VALUE"""),45679.66666666667)</f>
        <v>45679.66667</v>
      </c>
      <c r="H266" s="1">
        <f>IFERROR(__xludf.DUMMYFUNCTION("""COMPUTED_VALUE"""),1389.59)</f>
        <v>1389.59</v>
      </c>
      <c r="J266" s="2">
        <f>IFERROR(__xludf.DUMMYFUNCTION("""COMPUTED_VALUE"""),45679.66666666667)</f>
        <v>45679.66667</v>
      </c>
      <c r="K266" s="1">
        <f>IFERROR(__xludf.DUMMYFUNCTION("""COMPUTED_VALUE"""),1390.52)</f>
        <v>1390.52</v>
      </c>
      <c r="M266" s="2">
        <f>IFERROR(__xludf.DUMMYFUNCTION("""COMPUTED_VALUE"""),45679.66666666667)</f>
        <v>45679.66667</v>
      </c>
      <c r="N266" s="1">
        <f>IFERROR(__xludf.DUMMYFUNCTION("""COMPUTED_VALUE"""),2.52462617E8)</f>
        <v>252462617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IFERROR(__xludf.DUMMYFUNCTION("""COMPUTED_VALUE"""),1392.79)</f>
        <v>1392.79</v>
      </c>
      <c r="D267" s="2">
        <f>IFERROR(__xludf.DUMMYFUNCTION("""COMPUTED_VALUE"""),45680.66666666667)</f>
        <v>45680.66667</v>
      </c>
      <c r="E267" s="1">
        <f>IFERROR(__xludf.DUMMYFUNCTION("""COMPUTED_VALUE"""),1408.04)</f>
        <v>1408.04</v>
      </c>
      <c r="G267" s="2">
        <f>IFERROR(__xludf.DUMMYFUNCTION("""COMPUTED_VALUE"""),45680.66666666667)</f>
        <v>45680.66667</v>
      </c>
      <c r="H267" s="1">
        <f>IFERROR(__xludf.DUMMYFUNCTION("""COMPUTED_VALUE"""),1373.71)</f>
        <v>1373.71</v>
      </c>
      <c r="J267" s="2">
        <f>IFERROR(__xludf.DUMMYFUNCTION("""COMPUTED_VALUE"""),45680.66666666667)</f>
        <v>45680.66667</v>
      </c>
      <c r="K267" s="1">
        <f>IFERROR(__xludf.DUMMYFUNCTION("""COMPUTED_VALUE"""),1384.48)</f>
        <v>1384.48</v>
      </c>
      <c r="M267" s="2">
        <f>IFERROR(__xludf.DUMMYFUNCTION("""COMPUTED_VALUE"""),45680.66666666667)</f>
        <v>45680.66667</v>
      </c>
      <c r="N267" s="1">
        <f>IFERROR(__xludf.DUMMYFUNCTION("""COMPUTED_VALUE"""),2.21186523E8)</f>
        <v>221186523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IFERROR(__xludf.DUMMYFUNCTION("""COMPUTED_VALUE"""),1390.72)</f>
        <v>1390.72</v>
      </c>
      <c r="D268" s="2">
        <f>IFERROR(__xludf.DUMMYFUNCTION("""COMPUTED_VALUE"""),45681.66666666667)</f>
        <v>45681.66667</v>
      </c>
      <c r="E268" s="1">
        <f>IFERROR(__xludf.DUMMYFUNCTION("""COMPUTED_VALUE"""),1401.89)</f>
        <v>1401.89</v>
      </c>
      <c r="G268" s="2">
        <f>IFERROR(__xludf.DUMMYFUNCTION("""COMPUTED_VALUE"""),45681.66666666667)</f>
        <v>45681.66667</v>
      </c>
      <c r="H268" s="1">
        <f>IFERROR(__xludf.DUMMYFUNCTION("""COMPUTED_VALUE"""),1364.31)</f>
        <v>1364.31</v>
      </c>
      <c r="J268" s="2">
        <f>IFERROR(__xludf.DUMMYFUNCTION("""COMPUTED_VALUE"""),45681.66666666667)</f>
        <v>45681.66667</v>
      </c>
      <c r="K268" s="1">
        <f>IFERROR(__xludf.DUMMYFUNCTION("""COMPUTED_VALUE"""),1366.48)</f>
        <v>1366.48</v>
      </c>
      <c r="M268" s="2">
        <f>IFERROR(__xludf.DUMMYFUNCTION("""COMPUTED_VALUE"""),45681.66666666667)</f>
        <v>45681.66667</v>
      </c>
      <c r="N268" s="1">
        <f>IFERROR(__xludf.DUMMYFUNCTION("""COMPUTED_VALUE"""),2.19567205E8)</f>
        <v>219567205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IFERROR(__xludf.DUMMYFUNCTION("""COMPUTED_VALUE"""),1330.7)</f>
        <v>1330.7</v>
      </c>
      <c r="D269" s="2">
        <f>IFERROR(__xludf.DUMMYFUNCTION("""COMPUTED_VALUE"""),45684.66666666667)</f>
        <v>45684.66667</v>
      </c>
      <c r="E269" s="1">
        <f>IFERROR(__xludf.DUMMYFUNCTION("""COMPUTED_VALUE"""),1368.67)</f>
        <v>1368.67</v>
      </c>
      <c r="G269" s="2">
        <f>IFERROR(__xludf.DUMMYFUNCTION("""COMPUTED_VALUE"""),45684.66666666667)</f>
        <v>45684.66667</v>
      </c>
      <c r="H269" s="1">
        <f>IFERROR(__xludf.DUMMYFUNCTION("""COMPUTED_VALUE"""),1315.32)</f>
        <v>1315.32</v>
      </c>
      <c r="J269" s="2">
        <f>IFERROR(__xludf.DUMMYFUNCTION("""COMPUTED_VALUE"""),45684.66666666667)</f>
        <v>45684.66667</v>
      </c>
      <c r="K269" s="1">
        <f>IFERROR(__xludf.DUMMYFUNCTION("""COMPUTED_VALUE"""),1340.36)</f>
        <v>1340.36</v>
      </c>
      <c r="M269" s="2">
        <f>IFERROR(__xludf.DUMMYFUNCTION("""COMPUTED_VALUE"""),45684.66666666667)</f>
        <v>45684.66667</v>
      </c>
      <c r="N269" s="1">
        <f>IFERROR(__xludf.DUMMYFUNCTION("""COMPUTED_VALUE"""),2.74276232E8)</f>
        <v>274276232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IFERROR(__xludf.DUMMYFUNCTION("""COMPUTED_VALUE"""),1333.46)</f>
        <v>1333.46</v>
      </c>
      <c r="D270" s="2">
        <f>IFERROR(__xludf.DUMMYFUNCTION("""COMPUTED_VALUE"""),45685.66666666667)</f>
        <v>45685.66667</v>
      </c>
      <c r="E270" s="1">
        <f>IFERROR(__xludf.DUMMYFUNCTION("""COMPUTED_VALUE"""),1342.9)</f>
        <v>1342.9</v>
      </c>
      <c r="G270" s="2">
        <f>IFERROR(__xludf.DUMMYFUNCTION("""COMPUTED_VALUE"""),45685.66666666667)</f>
        <v>45685.66667</v>
      </c>
      <c r="H270" s="1">
        <f>IFERROR(__xludf.DUMMYFUNCTION("""COMPUTED_VALUE"""),1301.26)</f>
        <v>1301.26</v>
      </c>
      <c r="J270" s="2">
        <f>IFERROR(__xludf.DUMMYFUNCTION("""COMPUTED_VALUE"""),45685.66666666667)</f>
        <v>45685.66667</v>
      </c>
      <c r="K270" s="1">
        <f>IFERROR(__xludf.DUMMYFUNCTION("""COMPUTED_VALUE"""),1335.75)</f>
        <v>1335.75</v>
      </c>
      <c r="M270" s="2">
        <f>IFERROR(__xludf.DUMMYFUNCTION("""COMPUTED_VALUE"""),45685.66666666667)</f>
        <v>45685.66667</v>
      </c>
      <c r="N270" s="1">
        <f>IFERROR(__xludf.DUMMYFUNCTION("""COMPUTED_VALUE"""),2.6704225E8)</f>
        <v>267042250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IFERROR(__xludf.DUMMYFUNCTION("""COMPUTED_VALUE"""),1326.37)</f>
        <v>1326.37</v>
      </c>
      <c r="D271" s="2">
        <f>IFERROR(__xludf.DUMMYFUNCTION("""COMPUTED_VALUE"""),45686.66666666667)</f>
        <v>45686.66667</v>
      </c>
      <c r="E271" s="1">
        <f>IFERROR(__xludf.DUMMYFUNCTION("""COMPUTED_VALUE"""),1334.88)</f>
        <v>1334.88</v>
      </c>
      <c r="G271" s="2">
        <f>IFERROR(__xludf.DUMMYFUNCTION("""COMPUTED_VALUE"""),45686.66666666667)</f>
        <v>45686.66667</v>
      </c>
      <c r="H271" s="1">
        <f>IFERROR(__xludf.DUMMYFUNCTION("""COMPUTED_VALUE"""),1294.05)</f>
        <v>1294.05</v>
      </c>
      <c r="J271" s="2">
        <f>IFERROR(__xludf.DUMMYFUNCTION("""COMPUTED_VALUE"""),45686.66666666667)</f>
        <v>45686.66667</v>
      </c>
      <c r="K271" s="1">
        <f>IFERROR(__xludf.DUMMYFUNCTION("""COMPUTED_VALUE"""),1308.37)</f>
        <v>1308.37</v>
      </c>
      <c r="M271" s="2">
        <f>IFERROR(__xludf.DUMMYFUNCTION("""COMPUTED_VALUE"""),45686.66666666667)</f>
        <v>45686.66667</v>
      </c>
      <c r="N271" s="1">
        <f>IFERROR(__xludf.DUMMYFUNCTION("""COMPUTED_VALUE"""),2.32051954E8)</f>
        <v>232051954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IFERROR(__xludf.DUMMYFUNCTION("""COMPUTED_VALUE"""),1374.85)</f>
        <v>1374.85</v>
      </c>
      <c r="D272" s="2">
        <f>IFERROR(__xludf.DUMMYFUNCTION("""COMPUTED_VALUE"""),45687.66666666667)</f>
        <v>45687.66667</v>
      </c>
      <c r="E272" s="1">
        <f>IFERROR(__xludf.DUMMYFUNCTION("""COMPUTED_VALUE"""),1379.98)</f>
        <v>1379.98</v>
      </c>
      <c r="G272" s="2">
        <f>IFERROR(__xludf.DUMMYFUNCTION("""COMPUTED_VALUE"""),45687.66666666667)</f>
        <v>45687.66667</v>
      </c>
      <c r="H272" s="1">
        <f>IFERROR(__xludf.DUMMYFUNCTION("""COMPUTED_VALUE"""),1296.39)</f>
        <v>1296.39</v>
      </c>
      <c r="J272" s="2">
        <f>IFERROR(__xludf.DUMMYFUNCTION("""COMPUTED_VALUE"""),45687.66666666667)</f>
        <v>45687.66667</v>
      </c>
      <c r="K272" s="1">
        <f>IFERROR(__xludf.DUMMYFUNCTION("""COMPUTED_VALUE"""),1342.12)</f>
        <v>1342.12</v>
      </c>
      <c r="M272" s="2">
        <f>IFERROR(__xludf.DUMMYFUNCTION("""COMPUTED_VALUE"""),45687.66666666667)</f>
        <v>45687.66667</v>
      </c>
      <c r="N272" s="1">
        <f>IFERROR(__xludf.DUMMYFUNCTION("""COMPUTED_VALUE"""),2.71010455E8)</f>
        <v>271010455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IFERROR(__xludf.DUMMYFUNCTION("""COMPUTED_VALUE"""),1346.17)</f>
        <v>1346.17</v>
      </c>
      <c r="D273" s="2">
        <f>IFERROR(__xludf.DUMMYFUNCTION("""COMPUTED_VALUE"""),45688.66666666667)</f>
        <v>45688.66667</v>
      </c>
      <c r="E273" s="1">
        <f>IFERROR(__xludf.DUMMYFUNCTION("""COMPUTED_VALUE"""),1405.35)</f>
        <v>1405.35</v>
      </c>
      <c r="G273" s="2">
        <f>IFERROR(__xludf.DUMMYFUNCTION("""COMPUTED_VALUE"""),45688.66666666667)</f>
        <v>45688.66667</v>
      </c>
      <c r="H273" s="1">
        <f>IFERROR(__xludf.DUMMYFUNCTION("""COMPUTED_VALUE"""),1344.83)</f>
        <v>1344.83</v>
      </c>
      <c r="J273" s="2">
        <f>IFERROR(__xludf.DUMMYFUNCTION("""COMPUTED_VALUE"""),45688.66666666667)</f>
        <v>45688.66667</v>
      </c>
      <c r="K273" s="1">
        <f>IFERROR(__xludf.DUMMYFUNCTION("""COMPUTED_VALUE"""),1354.74)</f>
        <v>1354.74</v>
      </c>
      <c r="M273" s="2">
        <f>IFERROR(__xludf.DUMMYFUNCTION("""COMPUTED_VALUE"""),45688.66666666667)</f>
        <v>45688.66667</v>
      </c>
      <c r="N273" s="1">
        <f>IFERROR(__xludf.DUMMYFUNCTION("""COMPUTED_VALUE"""),3.1206909E8)</f>
        <v>312069090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IFERROR(__xludf.DUMMYFUNCTION("""COMPUTED_VALUE"""),1293.57)</f>
        <v>1293.57</v>
      </c>
      <c r="D274" s="2">
        <f>IFERROR(__xludf.DUMMYFUNCTION("""COMPUTED_VALUE"""),45691.66666666667)</f>
        <v>45691.66667</v>
      </c>
      <c r="E274" s="1">
        <f>IFERROR(__xludf.DUMMYFUNCTION("""COMPUTED_VALUE"""),1305.58)</f>
        <v>1305.58</v>
      </c>
      <c r="G274" s="2">
        <f>IFERROR(__xludf.DUMMYFUNCTION("""COMPUTED_VALUE"""),45691.66666666667)</f>
        <v>45691.66667</v>
      </c>
      <c r="H274" s="1">
        <f>IFERROR(__xludf.DUMMYFUNCTION("""COMPUTED_VALUE"""),1257.18)</f>
        <v>1257.18</v>
      </c>
      <c r="J274" s="2">
        <f>IFERROR(__xludf.DUMMYFUNCTION("""COMPUTED_VALUE"""),45691.66666666667)</f>
        <v>45691.66667</v>
      </c>
      <c r="K274" s="1">
        <f>IFERROR(__xludf.DUMMYFUNCTION("""COMPUTED_VALUE"""),1288.16)</f>
        <v>1288.16</v>
      </c>
      <c r="M274" s="2">
        <f>IFERROR(__xludf.DUMMYFUNCTION("""COMPUTED_VALUE"""),45691.66666666667)</f>
        <v>45691.66667</v>
      </c>
      <c r="N274" s="1">
        <f>IFERROR(__xludf.DUMMYFUNCTION("""COMPUTED_VALUE"""),3.66114986E8)</f>
        <v>366114986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IFERROR(__xludf.DUMMYFUNCTION("""COMPUTED_VALUE"""),1283.43)</f>
        <v>1283.43</v>
      </c>
      <c r="D275" s="2">
        <f>IFERROR(__xludf.DUMMYFUNCTION("""COMPUTED_VALUE"""),45692.66666666667)</f>
        <v>45692.66667</v>
      </c>
      <c r="E275" s="1">
        <f>IFERROR(__xludf.DUMMYFUNCTION("""COMPUTED_VALUE"""),1322.02)</f>
        <v>1322.02</v>
      </c>
      <c r="G275" s="2">
        <f>IFERROR(__xludf.DUMMYFUNCTION("""COMPUTED_VALUE"""),45692.66666666667)</f>
        <v>45692.66667</v>
      </c>
      <c r="H275" s="1">
        <f>IFERROR(__xludf.DUMMYFUNCTION("""COMPUTED_VALUE"""),1283.3)</f>
        <v>1283.3</v>
      </c>
      <c r="J275" s="2">
        <f>IFERROR(__xludf.DUMMYFUNCTION("""COMPUTED_VALUE"""),45692.66666666667)</f>
        <v>45692.66667</v>
      </c>
      <c r="K275" s="1">
        <f>IFERROR(__xludf.DUMMYFUNCTION("""COMPUTED_VALUE"""),1316.72)</f>
        <v>1316.72</v>
      </c>
      <c r="M275" s="2">
        <f>IFERROR(__xludf.DUMMYFUNCTION("""COMPUTED_VALUE"""),45692.66666666667)</f>
        <v>45692.66667</v>
      </c>
      <c r="N275" s="1">
        <f>IFERROR(__xludf.DUMMYFUNCTION("""COMPUTED_VALUE"""),2.22288627E8)</f>
        <v>222288627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IFERROR(__xludf.DUMMYFUNCTION("""COMPUTED_VALUE"""),1301.71)</f>
        <v>1301.71</v>
      </c>
      <c r="D276" s="2">
        <f>IFERROR(__xludf.DUMMYFUNCTION("""COMPUTED_VALUE"""),45693.66666666667)</f>
        <v>45693.66667</v>
      </c>
      <c r="E276" s="1">
        <f>IFERROR(__xludf.DUMMYFUNCTION("""COMPUTED_VALUE"""),1305.47)</f>
        <v>1305.47</v>
      </c>
      <c r="G276" s="2">
        <f>IFERROR(__xludf.DUMMYFUNCTION("""COMPUTED_VALUE"""),45693.66666666667)</f>
        <v>45693.66667</v>
      </c>
      <c r="H276" s="1">
        <f>IFERROR(__xludf.DUMMYFUNCTION("""COMPUTED_VALUE"""),1265.18)</f>
        <v>1265.18</v>
      </c>
      <c r="J276" s="2">
        <f>IFERROR(__xludf.DUMMYFUNCTION("""COMPUTED_VALUE"""),45693.66666666667)</f>
        <v>45693.66667</v>
      </c>
      <c r="K276" s="1">
        <f>IFERROR(__xludf.DUMMYFUNCTION("""COMPUTED_VALUE"""),1272.36)</f>
        <v>1272.36</v>
      </c>
      <c r="M276" s="2">
        <f>IFERROR(__xludf.DUMMYFUNCTION("""COMPUTED_VALUE"""),45693.66666666667)</f>
        <v>45693.66667</v>
      </c>
      <c r="N276" s="1">
        <f>IFERROR(__xludf.DUMMYFUNCTION("""COMPUTED_VALUE"""),2.74640343E8)</f>
        <v>274640343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IFERROR(__xludf.DUMMYFUNCTION("""COMPUTED_VALUE"""),1252.94)</f>
        <v>1252.94</v>
      </c>
      <c r="D277" s="2">
        <f>IFERROR(__xludf.DUMMYFUNCTION("""COMPUTED_VALUE"""),45694.66666666667)</f>
        <v>45694.66667</v>
      </c>
      <c r="E277" s="1">
        <f>IFERROR(__xludf.DUMMYFUNCTION("""COMPUTED_VALUE"""),1261.63)</f>
        <v>1261.63</v>
      </c>
      <c r="G277" s="2">
        <f>IFERROR(__xludf.DUMMYFUNCTION("""COMPUTED_VALUE"""),45694.66666666667)</f>
        <v>45694.66667</v>
      </c>
      <c r="H277" s="1">
        <f>IFERROR(__xludf.DUMMYFUNCTION("""COMPUTED_VALUE"""),1224.51)</f>
        <v>1224.51</v>
      </c>
      <c r="J277" s="2">
        <f>IFERROR(__xludf.DUMMYFUNCTION("""COMPUTED_VALUE"""),45694.66666666667)</f>
        <v>45694.66667</v>
      </c>
      <c r="K277" s="1">
        <f>IFERROR(__xludf.DUMMYFUNCTION("""COMPUTED_VALUE"""),1257.58)</f>
        <v>1257.58</v>
      </c>
      <c r="M277" s="2">
        <f>IFERROR(__xludf.DUMMYFUNCTION("""COMPUTED_VALUE"""),45694.66666666667)</f>
        <v>45694.66667</v>
      </c>
      <c r="N277" s="1">
        <f>IFERROR(__xludf.DUMMYFUNCTION("""COMPUTED_VALUE"""),4.15304172E8)</f>
        <v>415304172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IFERROR(__xludf.DUMMYFUNCTION("""COMPUTED_VALUE"""),1244.55)</f>
        <v>1244.55</v>
      </c>
      <c r="D278" s="2">
        <f>IFERROR(__xludf.DUMMYFUNCTION("""COMPUTED_VALUE"""),45695.66666666667)</f>
        <v>45695.66667</v>
      </c>
      <c r="E278" s="1">
        <f>IFERROR(__xludf.DUMMYFUNCTION("""COMPUTED_VALUE"""),1275.92)</f>
        <v>1275.92</v>
      </c>
      <c r="G278" s="2">
        <f>IFERROR(__xludf.DUMMYFUNCTION("""COMPUTED_VALUE"""),45695.66666666667)</f>
        <v>45695.66667</v>
      </c>
      <c r="H278" s="1">
        <f>IFERROR(__xludf.DUMMYFUNCTION("""COMPUTED_VALUE"""),1214.25)</f>
        <v>1214.25</v>
      </c>
      <c r="J278" s="2">
        <f>IFERROR(__xludf.DUMMYFUNCTION("""COMPUTED_VALUE"""),45695.66666666667)</f>
        <v>45695.66667</v>
      </c>
      <c r="K278" s="1">
        <f>IFERROR(__xludf.DUMMYFUNCTION("""COMPUTED_VALUE"""),1217.84)</f>
        <v>1217.84</v>
      </c>
      <c r="M278" s="2">
        <f>IFERROR(__xludf.DUMMYFUNCTION("""COMPUTED_VALUE"""),45695.66666666667)</f>
        <v>45695.66667</v>
      </c>
      <c r="N278" s="1">
        <f>IFERROR(__xludf.DUMMYFUNCTION("""COMPUTED_VALUE"""),2.90429861E8)</f>
        <v>290429861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IFERROR(__xludf.DUMMYFUNCTION("""COMPUTED_VALUE"""),1202.39)</f>
        <v>1202.39</v>
      </c>
      <c r="D279" s="2">
        <f>IFERROR(__xludf.DUMMYFUNCTION("""COMPUTED_VALUE"""),45698.66666666667)</f>
        <v>45698.66667</v>
      </c>
      <c r="E279" s="1">
        <f>IFERROR(__xludf.DUMMYFUNCTION("""COMPUTED_VALUE"""),1220.45)</f>
        <v>1220.45</v>
      </c>
      <c r="G279" s="2">
        <f>IFERROR(__xludf.DUMMYFUNCTION("""COMPUTED_VALUE"""),45698.66666666667)</f>
        <v>45698.66667</v>
      </c>
      <c r="H279" s="1">
        <f>IFERROR(__xludf.DUMMYFUNCTION("""COMPUTED_VALUE"""),1183.68)</f>
        <v>1183.68</v>
      </c>
      <c r="J279" s="2">
        <f>IFERROR(__xludf.DUMMYFUNCTION("""COMPUTED_VALUE"""),45698.66666666667)</f>
        <v>45698.66667</v>
      </c>
      <c r="K279" s="1">
        <f>IFERROR(__xludf.DUMMYFUNCTION("""COMPUTED_VALUE"""),1184.05)</f>
        <v>1184.05</v>
      </c>
      <c r="M279" s="2">
        <f>IFERROR(__xludf.DUMMYFUNCTION("""COMPUTED_VALUE"""),45698.66666666667)</f>
        <v>45698.66667</v>
      </c>
      <c r="N279" s="1">
        <f>IFERROR(__xludf.DUMMYFUNCTION("""COMPUTED_VALUE"""),2.30803171E8)</f>
        <v>230803171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IFERROR(__xludf.DUMMYFUNCTION("""COMPUTED_VALUE"""),1168.2)</f>
        <v>1168.2</v>
      </c>
      <c r="D280" s="2">
        <f>IFERROR(__xludf.DUMMYFUNCTION("""COMPUTED_VALUE"""),45699.66666666667)</f>
        <v>45699.66667</v>
      </c>
      <c r="E280" s="1">
        <f>IFERROR(__xludf.DUMMYFUNCTION("""COMPUTED_VALUE"""),1178.92)</f>
        <v>1178.92</v>
      </c>
      <c r="G280" s="2">
        <f>IFERROR(__xludf.DUMMYFUNCTION("""COMPUTED_VALUE"""),45699.66666666667)</f>
        <v>45699.66667</v>
      </c>
      <c r="H280" s="1">
        <f>IFERROR(__xludf.DUMMYFUNCTION("""COMPUTED_VALUE"""),1106.02)</f>
        <v>1106.02</v>
      </c>
      <c r="J280" s="2">
        <f>IFERROR(__xludf.DUMMYFUNCTION("""COMPUTED_VALUE"""),45699.66666666667)</f>
        <v>45699.66667</v>
      </c>
      <c r="K280" s="1">
        <f>IFERROR(__xludf.DUMMYFUNCTION("""COMPUTED_VALUE"""),1116.13)</f>
        <v>1116.13</v>
      </c>
      <c r="M280" s="2">
        <f>IFERROR(__xludf.DUMMYFUNCTION("""COMPUTED_VALUE"""),45699.66666666667)</f>
        <v>45699.66667</v>
      </c>
      <c r="N280" s="1">
        <f>IFERROR(__xludf.DUMMYFUNCTION("""COMPUTED_VALUE"""),2.4788913E8)</f>
        <v>247889130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IFERROR(__xludf.DUMMYFUNCTION("""COMPUTED_VALUE"""),1119.2)</f>
        <v>1119.2</v>
      </c>
      <c r="D281" s="2">
        <f>IFERROR(__xludf.DUMMYFUNCTION("""COMPUTED_VALUE"""),45700.66666666667)</f>
        <v>45700.66667</v>
      </c>
      <c r="E281" s="1">
        <f>IFERROR(__xludf.DUMMYFUNCTION("""COMPUTED_VALUE"""),1172.37)</f>
        <v>1172.37</v>
      </c>
      <c r="G281" s="2">
        <f>IFERROR(__xludf.DUMMYFUNCTION("""COMPUTED_VALUE"""),45700.66666666667)</f>
        <v>45700.66667</v>
      </c>
      <c r="H281" s="1">
        <f>IFERROR(__xludf.DUMMYFUNCTION("""COMPUTED_VALUE"""),1118.76)</f>
        <v>1118.76</v>
      </c>
      <c r="J281" s="2">
        <f>IFERROR(__xludf.DUMMYFUNCTION("""COMPUTED_VALUE"""),45700.66666666667)</f>
        <v>45700.66667</v>
      </c>
      <c r="K281" s="1">
        <f>IFERROR(__xludf.DUMMYFUNCTION("""COMPUTED_VALUE"""),1141.92)</f>
        <v>1141.92</v>
      </c>
      <c r="M281" s="2">
        <f>IFERROR(__xludf.DUMMYFUNCTION("""COMPUTED_VALUE"""),45700.66666666667)</f>
        <v>45700.66667</v>
      </c>
      <c r="N281" s="1">
        <f>IFERROR(__xludf.DUMMYFUNCTION("""COMPUTED_VALUE"""),2.9568449E8)</f>
        <v>295684490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IFERROR(__xludf.DUMMYFUNCTION("""COMPUTED_VALUE"""),1170.26)</f>
        <v>1170.26</v>
      </c>
      <c r="D282" s="2">
        <f>IFERROR(__xludf.DUMMYFUNCTION("""COMPUTED_VALUE"""),45701.66666666667)</f>
        <v>45701.66667</v>
      </c>
      <c r="E282" s="1">
        <f>IFERROR(__xludf.DUMMYFUNCTION("""COMPUTED_VALUE"""),1211.31)</f>
        <v>1211.31</v>
      </c>
      <c r="G282" s="2">
        <f>IFERROR(__xludf.DUMMYFUNCTION("""COMPUTED_VALUE"""),45701.66666666667)</f>
        <v>45701.66667</v>
      </c>
      <c r="H282" s="1">
        <f>IFERROR(__xludf.DUMMYFUNCTION("""COMPUTED_VALUE"""),1163.9)</f>
        <v>1163.9</v>
      </c>
      <c r="J282" s="2">
        <f>IFERROR(__xludf.DUMMYFUNCTION("""COMPUTED_VALUE"""),45701.66666666667)</f>
        <v>45701.66667</v>
      </c>
      <c r="K282" s="1">
        <f>IFERROR(__xludf.DUMMYFUNCTION("""COMPUTED_VALUE"""),1202.9)</f>
        <v>1202.9</v>
      </c>
      <c r="M282" s="2">
        <f>IFERROR(__xludf.DUMMYFUNCTION("""COMPUTED_VALUE"""),45701.66666666667)</f>
        <v>45701.66667</v>
      </c>
      <c r="N282" s="1">
        <f>IFERROR(__xludf.DUMMYFUNCTION("""COMPUTED_VALUE"""),3.42284483E8)</f>
        <v>342284483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IFERROR(__xludf.DUMMYFUNCTION("""COMPUTED_VALUE"""),1217.96)</f>
        <v>1217.96</v>
      </c>
      <c r="D283" s="2">
        <f>IFERROR(__xludf.DUMMYFUNCTION("""COMPUTED_VALUE"""),45702.66666666667)</f>
        <v>45702.66667</v>
      </c>
      <c r="E283" s="1">
        <f>IFERROR(__xludf.DUMMYFUNCTION("""COMPUTED_VALUE"""),1222.7)</f>
        <v>1222.7</v>
      </c>
      <c r="G283" s="2">
        <f>IFERROR(__xludf.DUMMYFUNCTION("""COMPUTED_VALUE"""),45702.66666666667)</f>
        <v>45702.66667</v>
      </c>
      <c r="H283" s="1">
        <f>IFERROR(__xludf.DUMMYFUNCTION("""COMPUTED_VALUE"""),1179.38)</f>
        <v>1179.38</v>
      </c>
      <c r="J283" s="2">
        <f>IFERROR(__xludf.DUMMYFUNCTION("""COMPUTED_VALUE"""),45702.66666666667)</f>
        <v>45702.66667</v>
      </c>
      <c r="K283" s="1">
        <f>IFERROR(__xludf.DUMMYFUNCTION("""COMPUTED_VALUE"""),1204.43)</f>
        <v>1204.43</v>
      </c>
      <c r="M283" s="2">
        <f>IFERROR(__xludf.DUMMYFUNCTION("""COMPUTED_VALUE"""),45702.66666666667)</f>
        <v>45702.66667</v>
      </c>
      <c r="N283" s="1">
        <f>IFERROR(__xludf.DUMMYFUNCTION("""COMPUTED_VALUE"""),2.44649409E8)</f>
        <v>244649409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IFERROR(__xludf.DUMMYFUNCTION("""COMPUTED_VALUE"""),1202.55)</f>
        <v>1202.55</v>
      </c>
      <c r="D284" s="2">
        <f>IFERROR(__xludf.DUMMYFUNCTION("""COMPUTED_VALUE"""),45706.66666666667)</f>
        <v>45706.66667</v>
      </c>
      <c r="E284" s="1">
        <f>IFERROR(__xludf.DUMMYFUNCTION("""COMPUTED_VALUE"""),1213.31)</f>
        <v>1213.31</v>
      </c>
      <c r="G284" s="2">
        <f>IFERROR(__xludf.DUMMYFUNCTION("""COMPUTED_VALUE"""),45706.66666666667)</f>
        <v>45706.66667</v>
      </c>
      <c r="H284" s="1">
        <f>IFERROR(__xludf.DUMMYFUNCTION("""COMPUTED_VALUE"""),1185.24)</f>
        <v>1185.24</v>
      </c>
      <c r="J284" s="2">
        <f>IFERROR(__xludf.DUMMYFUNCTION("""COMPUTED_VALUE"""),45706.66666666667)</f>
        <v>45706.66667</v>
      </c>
      <c r="K284" s="1">
        <f>IFERROR(__xludf.DUMMYFUNCTION("""COMPUTED_VALUE"""),1198.7)</f>
        <v>1198.7</v>
      </c>
      <c r="M284" s="2">
        <f>IFERROR(__xludf.DUMMYFUNCTION("""COMPUTED_VALUE"""),45706.66666666667)</f>
        <v>45706.66667</v>
      </c>
      <c r="N284" s="1">
        <f>IFERROR(__xludf.DUMMYFUNCTION("""COMPUTED_VALUE"""),2.56816729E8)</f>
        <v>256816729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IFERROR(__xludf.DUMMYFUNCTION("""COMPUTED_VALUE"""),1196.97)</f>
        <v>1196.97</v>
      </c>
      <c r="D285" s="2">
        <f>IFERROR(__xludf.DUMMYFUNCTION("""COMPUTED_VALUE"""),45707.66666666667)</f>
        <v>45707.66667</v>
      </c>
      <c r="E285" s="1">
        <f>IFERROR(__xludf.DUMMYFUNCTION("""COMPUTED_VALUE"""),1237.87)</f>
        <v>1237.87</v>
      </c>
      <c r="G285" s="2">
        <f>IFERROR(__xludf.DUMMYFUNCTION("""COMPUTED_VALUE"""),45707.66666666667)</f>
        <v>45707.66667</v>
      </c>
      <c r="H285" s="1">
        <f>IFERROR(__xludf.DUMMYFUNCTION("""COMPUTED_VALUE"""),1196.97)</f>
        <v>1196.97</v>
      </c>
      <c r="J285" s="2">
        <f>IFERROR(__xludf.DUMMYFUNCTION("""COMPUTED_VALUE"""),45707.66666666667)</f>
        <v>45707.66667</v>
      </c>
      <c r="K285" s="1">
        <f>IFERROR(__xludf.DUMMYFUNCTION("""COMPUTED_VALUE"""),1217.51)</f>
        <v>1217.51</v>
      </c>
      <c r="M285" s="2">
        <f>IFERROR(__xludf.DUMMYFUNCTION("""COMPUTED_VALUE"""),45707.66666666667)</f>
        <v>45707.66667</v>
      </c>
      <c r="N285" s="1">
        <f>IFERROR(__xludf.DUMMYFUNCTION("""COMPUTED_VALUE"""),2.21051078E8)</f>
        <v>221051078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IFERROR(__xludf.DUMMYFUNCTION("""COMPUTED_VALUE"""),1221.0)</f>
        <v>1221</v>
      </c>
      <c r="D286" s="2">
        <f>IFERROR(__xludf.DUMMYFUNCTION("""COMPUTED_VALUE"""),45708.66666666667)</f>
        <v>45708.66667</v>
      </c>
      <c r="E286" s="1">
        <f>IFERROR(__xludf.DUMMYFUNCTION("""COMPUTED_VALUE"""),1221.5)</f>
        <v>1221.5</v>
      </c>
      <c r="G286" s="2">
        <f>IFERROR(__xludf.DUMMYFUNCTION("""COMPUTED_VALUE"""),45708.66666666667)</f>
        <v>45708.66667</v>
      </c>
      <c r="H286" s="1">
        <f>IFERROR(__xludf.DUMMYFUNCTION("""COMPUTED_VALUE"""),1178.79)</f>
        <v>1178.79</v>
      </c>
      <c r="J286" s="2">
        <f>IFERROR(__xludf.DUMMYFUNCTION("""COMPUTED_VALUE"""),45708.66666666667)</f>
        <v>45708.66667</v>
      </c>
      <c r="K286" s="1">
        <f>IFERROR(__xludf.DUMMYFUNCTION("""COMPUTED_VALUE"""),1198.72)</f>
        <v>1198.72</v>
      </c>
      <c r="M286" s="2">
        <f>IFERROR(__xludf.DUMMYFUNCTION("""COMPUTED_VALUE"""),45708.66666666667)</f>
        <v>45708.66667</v>
      </c>
      <c r="N286" s="1">
        <f>IFERROR(__xludf.DUMMYFUNCTION("""COMPUTED_VALUE"""),2.24749775E8)</f>
        <v>224749775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IFERROR(__xludf.DUMMYFUNCTION("""COMPUTED_VALUE"""),1194.32)</f>
        <v>1194.32</v>
      </c>
      <c r="D287" s="2">
        <f>IFERROR(__xludf.DUMMYFUNCTION("""COMPUTED_VALUE"""),45709.66666666667)</f>
        <v>45709.66667</v>
      </c>
      <c r="E287" s="1">
        <f>IFERROR(__xludf.DUMMYFUNCTION("""COMPUTED_VALUE"""),1199.25)</f>
        <v>1199.25</v>
      </c>
      <c r="G287" s="2">
        <f>IFERROR(__xludf.DUMMYFUNCTION("""COMPUTED_VALUE"""),45709.66666666667)</f>
        <v>45709.66667</v>
      </c>
      <c r="H287" s="1">
        <f>IFERROR(__xludf.DUMMYFUNCTION("""COMPUTED_VALUE"""),1134.38)</f>
        <v>1134.38</v>
      </c>
      <c r="J287" s="2">
        <f>IFERROR(__xludf.DUMMYFUNCTION("""COMPUTED_VALUE"""),45709.66666666667)</f>
        <v>45709.66667</v>
      </c>
      <c r="K287" s="1">
        <f>IFERROR(__xludf.DUMMYFUNCTION("""COMPUTED_VALUE"""),1144.89)</f>
        <v>1144.89</v>
      </c>
      <c r="M287" s="2">
        <f>IFERROR(__xludf.DUMMYFUNCTION("""COMPUTED_VALUE"""),45709.66666666667)</f>
        <v>45709.66667</v>
      </c>
      <c r="N287" s="1">
        <f>IFERROR(__xludf.DUMMYFUNCTION("""COMPUTED_VALUE"""),3.01855173E8)</f>
        <v>301855173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IFERROR(__xludf.DUMMYFUNCTION("""COMPUTED_VALUE"""),1144.31)</f>
        <v>1144.31</v>
      </c>
      <c r="D288" s="2">
        <f>IFERROR(__xludf.DUMMYFUNCTION("""COMPUTED_VALUE"""),45712.66666666667)</f>
        <v>45712.66667</v>
      </c>
      <c r="E288" s="1">
        <f>IFERROR(__xludf.DUMMYFUNCTION("""COMPUTED_VALUE"""),1157.81)</f>
        <v>1157.81</v>
      </c>
      <c r="G288" s="2">
        <f>IFERROR(__xludf.DUMMYFUNCTION("""COMPUTED_VALUE"""),45712.66666666667)</f>
        <v>45712.66667</v>
      </c>
      <c r="H288" s="1">
        <f>IFERROR(__xludf.DUMMYFUNCTION("""COMPUTED_VALUE"""),1103.62)</f>
        <v>1103.62</v>
      </c>
      <c r="J288" s="2">
        <f>IFERROR(__xludf.DUMMYFUNCTION("""COMPUTED_VALUE"""),45712.66666666667)</f>
        <v>45712.66667</v>
      </c>
      <c r="K288" s="1">
        <f>IFERROR(__xludf.DUMMYFUNCTION("""COMPUTED_VALUE"""),1122.37)</f>
        <v>1122.37</v>
      </c>
      <c r="M288" s="2">
        <f>IFERROR(__xludf.DUMMYFUNCTION("""COMPUTED_VALUE"""),45712.66666666667)</f>
        <v>45712.66667</v>
      </c>
      <c r="N288" s="1">
        <f>IFERROR(__xludf.DUMMYFUNCTION("""COMPUTED_VALUE"""),3.29361107E8)</f>
        <v>329361107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IFERROR(__xludf.DUMMYFUNCTION("""COMPUTED_VALUE"""),1112.06)</f>
        <v>1112.06</v>
      </c>
      <c r="D289" s="2">
        <f>IFERROR(__xludf.DUMMYFUNCTION("""COMPUTED_VALUE"""),45713.66666666667)</f>
        <v>45713.66667</v>
      </c>
      <c r="E289" s="1">
        <f>IFERROR(__xludf.DUMMYFUNCTION("""COMPUTED_VALUE"""),1113.12)</f>
        <v>1113.12</v>
      </c>
      <c r="G289" s="2">
        <f>IFERROR(__xludf.DUMMYFUNCTION("""COMPUTED_VALUE"""),45713.66666666667)</f>
        <v>45713.66667</v>
      </c>
      <c r="H289" s="1">
        <f>IFERROR(__xludf.DUMMYFUNCTION("""COMPUTED_VALUE"""),1020.94)</f>
        <v>1020.94</v>
      </c>
      <c r="J289" s="2">
        <f>IFERROR(__xludf.DUMMYFUNCTION("""COMPUTED_VALUE"""),45713.66666666667)</f>
        <v>45713.66667</v>
      </c>
      <c r="K289" s="1">
        <f>IFERROR(__xludf.DUMMYFUNCTION("""COMPUTED_VALUE"""),1038.01)</f>
        <v>1038.01</v>
      </c>
      <c r="M289" s="2">
        <f>IFERROR(__xludf.DUMMYFUNCTION("""COMPUTED_VALUE"""),45713.66666666667)</f>
        <v>45713.66667</v>
      </c>
      <c r="N289" s="1">
        <f>IFERROR(__xludf.DUMMYFUNCTION("""COMPUTED_VALUE"""),3.81930575E8)</f>
        <v>381930575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IFERROR(__xludf.DUMMYFUNCTION("""COMPUTED_VALUE"""),1042.92)</f>
        <v>1042.92</v>
      </c>
      <c r="D290" s="2">
        <f>IFERROR(__xludf.DUMMYFUNCTION("""COMPUTED_VALUE"""),45714.66666666667)</f>
        <v>45714.66667</v>
      </c>
      <c r="E290" s="1">
        <f>IFERROR(__xludf.DUMMYFUNCTION("""COMPUTED_VALUE"""),1061.64)</f>
        <v>1061.64</v>
      </c>
      <c r="G290" s="2">
        <f>IFERROR(__xludf.DUMMYFUNCTION("""COMPUTED_VALUE"""),45714.66666666667)</f>
        <v>45714.66667</v>
      </c>
      <c r="H290" s="1">
        <f>IFERROR(__xludf.DUMMYFUNCTION("""COMPUTED_VALUE"""),994.81)</f>
        <v>994.81</v>
      </c>
      <c r="J290" s="2">
        <f>IFERROR(__xludf.DUMMYFUNCTION("""COMPUTED_VALUE"""),45714.66666666667)</f>
        <v>45714.66667</v>
      </c>
      <c r="K290" s="1">
        <f>IFERROR(__xludf.DUMMYFUNCTION("""COMPUTED_VALUE"""),1003.29)</f>
        <v>1003.29</v>
      </c>
      <c r="M290" s="2">
        <f>IFERROR(__xludf.DUMMYFUNCTION("""COMPUTED_VALUE"""),45714.66666666667)</f>
        <v>45714.66667</v>
      </c>
      <c r="N290" s="1">
        <f>IFERROR(__xludf.DUMMYFUNCTION("""COMPUTED_VALUE"""),3.95743604E8)</f>
        <v>395743604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IFERROR(__xludf.DUMMYFUNCTION("""COMPUTED_VALUE"""),1002.64)</f>
        <v>1002.64</v>
      </c>
      <c r="D291" s="2">
        <f>IFERROR(__xludf.DUMMYFUNCTION("""COMPUTED_VALUE"""),45715.66666666667)</f>
        <v>45715.66667</v>
      </c>
      <c r="E291" s="1">
        <f>IFERROR(__xludf.DUMMYFUNCTION("""COMPUTED_VALUE"""),1022.61)</f>
        <v>1022.61</v>
      </c>
      <c r="G291" s="2">
        <f>IFERROR(__xludf.DUMMYFUNCTION("""COMPUTED_VALUE"""),45715.66666666667)</f>
        <v>45715.66667</v>
      </c>
      <c r="H291" s="1">
        <f>IFERROR(__xludf.DUMMYFUNCTION("""COMPUTED_VALUE"""),972.74)</f>
        <v>972.74</v>
      </c>
      <c r="J291" s="2">
        <f>IFERROR(__xludf.DUMMYFUNCTION("""COMPUTED_VALUE"""),45715.66666666667)</f>
        <v>45715.66667</v>
      </c>
      <c r="K291" s="1">
        <f>IFERROR(__xludf.DUMMYFUNCTION("""COMPUTED_VALUE"""),974.57)</f>
        <v>974.57</v>
      </c>
      <c r="M291" s="2">
        <f>IFERROR(__xludf.DUMMYFUNCTION("""COMPUTED_VALUE"""),45715.66666666667)</f>
        <v>45715.66667</v>
      </c>
      <c r="N291" s="1">
        <f>IFERROR(__xludf.DUMMYFUNCTION("""COMPUTED_VALUE"""),3.44463549E8)</f>
        <v>344463549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IFERROR(__xludf.DUMMYFUNCTION("""COMPUTED_VALUE"""),965.56)</f>
        <v>965.56</v>
      </c>
      <c r="D292" s="2">
        <f>IFERROR(__xludf.DUMMYFUNCTION("""COMPUTED_VALUE"""),45716.66666666667)</f>
        <v>45716.66667</v>
      </c>
      <c r="E292" s="1">
        <f>IFERROR(__xludf.DUMMYFUNCTION("""COMPUTED_VALUE"""),1012.98)</f>
        <v>1012.98</v>
      </c>
      <c r="G292" s="2">
        <f>IFERROR(__xludf.DUMMYFUNCTION("""COMPUTED_VALUE"""),45716.66666666667)</f>
        <v>45716.66667</v>
      </c>
      <c r="H292" s="1">
        <f>IFERROR(__xludf.DUMMYFUNCTION("""COMPUTED_VALUE"""),950.38)</f>
        <v>950.38</v>
      </c>
      <c r="J292" s="2">
        <f>IFERROR(__xludf.DUMMYFUNCTION("""COMPUTED_VALUE"""),45716.66666666667)</f>
        <v>45716.66667</v>
      </c>
      <c r="K292" s="1">
        <f>IFERROR(__xludf.DUMMYFUNCTION("""COMPUTED_VALUE"""),1011.17)</f>
        <v>1011.17</v>
      </c>
      <c r="M292" s="2">
        <f>IFERROR(__xludf.DUMMYFUNCTION("""COMPUTED_VALUE"""),45716.66666666667)</f>
        <v>45716.66667</v>
      </c>
      <c r="N292" s="1">
        <f>IFERROR(__xludf.DUMMYFUNCTION("""COMPUTED_VALUE"""),4.44006406E8)</f>
        <v>444006406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IFERROR(__xludf.DUMMYFUNCTION("""COMPUTED_VALUE"""),1034.74)</f>
        <v>1034.74</v>
      </c>
      <c r="D293" s="2">
        <f>IFERROR(__xludf.DUMMYFUNCTION("""COMPUTED_VALUE"""),45719.66666666667)</f>
        <v>45719.66667</v>
      </c>
      <c r="E293" s="1">
        <f>IFERROR(__xludf.DUMMYFUNCTION("""COMPUTED_VALUE"""),1047.5)</f>
        <v>1047.5</v>
      </c>
      <c r="G293" s="2">
        <f>IFERROR(__xludf.DUMMYFUNCTION("""COMPUTED_VALUE"""),45719.66666666667)</f>
        <v>45719.66667</v>
      </c>
      <c r="H293" s="1">
        <f>IFERROR(__xludf.DUMMYFUNCTION("""COMPUTED_VALUE"""),959.36)</f>
        <v>959.36</v>
      </c>
      <c r="J293" s="2">
        <f>IFERROR(__xludf.DUMMYFUNCTION("""COMPUTED_VALUE"""),45719.66666666667)</f>
        <v>45719.66667</v>
      </c>
      <c r="K293" s="1">
        <f>IFERROR(__xludf.DUMMYFUNCTION("""COMPUTED_VALUE"""),982.59)</f>
        <v>982.59</v>
      </c>
      <c r="M293" s="2">
        <f>IFERROR(__xludf.DUMMYFUNCTION("""COMPUTED_VALUE"""),45719.66666666667)</f>
        <v>45719.66667</v>
      </c>
      <c r="N293" s="1">
        <f>IFERROR(__xludf.DUMMYFUNCTION("""COMPUTED_VALUE"""),4.08659611E8)</f>
        <v>408659611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IFERROR(__xludf.DUMMYFUNCTION("""COMPUTED_VALUE"""),937.96)</f>
        <v>937.96</v>
      </c>
      <c r="D294" s="2">
        <f>IFERROR(__xludf.DUMMYFUNCTION("""COMPUTED_VALUE"""),45720.66666666667)</f>
        <v>45720.66667</v>
      </c>
      <c r="E294" s="1">
        <f>IFERROR(__xludf.DUMMYFUNCTION("""COMPUTED_VALUE"""),979.53)</f>
        <v>979.53</v>
      </c>
      <c r="G294" s="2">
        <f>IFERROR(__xludf.DUMMYFUNCTION("""COMPUTED_VALUE"""),45720.66666666667)</f>
        <v>45720.66667</v>
      </c>
      <c r="H294" s="1">
        <f>IFERROR(__xludf.DUMMYFUNCTION("""COMPUTED_VALUE"""),908.19)</f>
        <v>908.19</v>
      </c>
      <c r="J294" s="2">
        <f>IFERROR(__xludf.DUMMYFUNCTION("""COMPUTED_VALUE"""),45720.66666666667)</f>
        <v>45720.66667</v>
      </c>
      <c r="K294" s="1">
        <f>IFERROR(__xludf.DUMMYFUNCTION("""COMPUTED_VALUE"""),939.95)</f>
        <v>939.95</v>
      </c>
      <c r="M294" s="2">
        <f>IFERROR(__xludf.DUMMYFUNCTION("""COMPUTED_VALUE"""),45720.66666666667)</f>
        <v>45720.66667</v>
      </c>
      <c r="N294" s="1">
        <f>IFERROR(__xludf.DUMMYFUNCTION("""COMPUTED_VALUE"""),4.57676194E8)</f>
        <v>457676194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IFERROR(__xludf.DUMMYFUNCTION("""COMPUTED_VALUE"""),943.44)</f>
        <v>943.44</v>
      </c>
      <c r="D295" s="2">
        <f>IFERROR(__xludf.DUMMYFUNCTION("""COMPUTED_VALUE"""),45721.66666666667)</f>
        <v>45721.66667</v>
      </c>
      <c r="E295" s="1">
        <f>IFERROR(__xludf.DUMMYFUNCTION("""COMPUTED_VALUE"""),968.18)</f>
        <v>968.18</v>
      </c>
      <c r="G295" s="2">
        <f>IFERROR(__xludf.DUMMYFUNCTION("""COMPUTED_VALUE"""),45721.66666666667)</f>
        <v>45721.66667</v>
      </c>
      <c r="H295" s="1">
        <f>IFERROR(__xludf.DUMMYFUNCTION("""COMPUTED_VALUE"""),929.04)</f>
        <v>929.04</v>
      </c>
      <c r="J295" s="2">
        <f>IFERROR(__xludf.DUMMYFUNCTION("""COMPUTED_VALUE"""),45721.66666666667)</f>
        <v>45721.66667</v>
      </c>
      <c r="K295" s="1">
        <f>IFERROR(__xludf.DUMMYFUNCTION("""COMPUTED_VALUE"""),967.1)</f>
        <v>967.1</v>
      </c>
      <c r="M295" s="2">
        <f>IFERROR(__xludf.DUMMYFUNCTION("""COMPUTED_VALUE"""),45721.66666666667)</f>
        <v>45721.66667</v>
      </c>
      <c r="N295" s="1">
        <f>IFERROR(__xludf.DUMMYFUNCTION("""COMPUTED_VALUE"""),4.16612236E8)</f>
        <v>416612236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IFERROR(__xludf.DUMMYFUNCTION("""COMPUTED_VALUE"""),943.69)</f>
        <v>943.69</v>
      </c>
      <c r="D296" s="2">
        <f>IFERROR(__xludf.DUMMYFUNCTION("""COMPUTED_VALUE"""),45722.66666666667)</f>
        <v>45722.66667</v>
      </c>
      <c r="E296" s="1">
        <f>IFERROR(__xludf.DUMMYFUNCTION("""COMPUTED_VALUE"""),946.74)</f>
        <v>946.74</v>
      </c>
      <c r="G296" s="2">
        <f>IFERROR(__xludf.DUMMYFUNCTION("""COMPUTED_VALUE"""),45722.66666666667)</f>
        <v>45722.66667</v>
      </c>
      <c r="H296" s="1">
        <f>IFERROR(__xludf.DUMMYFUNCTION("""COMPUTED_VALUE"""),907.04)</f>
        <v>907.04</v>
      </c>
      <c r="J296" s="2">
        <f>IFERROR(__xludf.DUMMYFUNCTION("""COMPUTED_VALUE"""),45722.66666666667)</f>
        <v>45722.66667</v>
      </c>
      <c r="K296" s="1">
        <f>IFERROR(__xludf.DUMMYFUNCTION("""COMPUTED_VALUE"""),917.75)</f>
        <v>917.75</v>
      </c>
      <c r="M296" s="2">
        <f>IFERROR(__xludf.DUMMYFUNCTION("""COMPUTED_VALUE"""),45722.66666666667)</f>
        <v>45722.66667</v>
      </c>
      <c r="N296" s="1">
        <f>IFERROR(__xludf.DUMMYFUNCTION("""COMPUTED_VALUE"""),3.71857462E8)</f>
        <v>371857462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IFERROR(__xludf.DUMMYFUNCTION("""COMPUTED_VALUE"""),905.88)</f>
        <v>905.88</v>
      </c>
      <c r="D297" s="2">
        <f>IFERROR(__xludf.DUMMYFUNCTION("""COMPUTED_VALUE"""),45723.66666666667)</f>
        <v>45723.66667</v>
      </c>
      <c r="E297" s="1">
        <f>IFERROR(__xludf.DUMMYFUNCTION("""COMPUTED_VALUE"""),927.84)</f>
        <v>927.84</v>
      </c>
      <c r="G297" s="2">
        <f>IFERROR(__xludf.DUMMYFUNCTION("""COMPUTED_VALUE"""),45723.66666666667)</f>
        <v>45723.66667</v>
      </c>
      <c r="H297" s="1">
        <f>IFERROR(__xludf.DUMMYFUNCTION("""COMPUTED_VALUE"""),878.09)</f>
        <v>878.09</v>
      </c>
      <c r="J297" s="2">
        <f>IFERROR(__xludf.DUMMYFUNCTION("""COMPUTED_VALUE"""),45723.66666666667)</f>
        <v>45723.66667</v>
      </c>
      <c r="K297" s="1">
        <f>IFERROR(__xludf.DUMMYFUNCTION("""COMPUTED_VALUE"""),917.12)</f>
        <v>917.12</v>
      </c>
      <c r="M297" s="2">
        <f>IFERROR(__xludf.DUMMYFUNCTION("""COMPUTED_VALUE"""),45723.66666666667)</f>
        <v>45723.66667</v>
      </c>
      <c r="N297" s="1">
        <f>IFERROR(__xludf.DUMMYFUNCTION("""COMPUTED_VALUE"""),3.86764842E8)</f>
        <v>386764842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IFERROR(__xludf.DUMMYFUNCTION("""COMPUTED_VALUE"""),885.42)</f>
        <v>885.42</v>
      </c>
      <c r="D298" s="2">
        <f>IFERROR(__xludf.DUMMYFUNCTION("""COMPUTED_VALUE"""),45726.66666666667)</f>
        <v>45726.66667</v>
      </c>
      <c r="E298" s="1">
        <f>IFERROR(__xludf.DUMMYFUNCTION("""COMPUTED_VALUE"""),887.49)</f>
        <v>887.49</v>
      </c>
      <c r="G298" s="2">
        <f>IFERROR(__xludf.DUMMYFUNCTION("""COMPUTED_VALUE"""),45726.66666666667)</f>
        <v>45726.66667</v>
      </c>
      <c r="H298" s="1">
        <f>IFERROR(__xludf.DUMMYFUNCTION("""COMPUTED_VALUE"""),788.01)</f>
        <v>788.01</v>
      </c>
      <c r="J298" s="2">
        <f>IFERROR(__xludf.DUMMYFUNCTION("""COMPUTED_VALUE"""),45726.66666666667)</f>
        <v>45726.66667</v>
      </c>
      <c r="K298" s="1">
        <f>IFERROR(__xludf.DUMMYFUNCTION("""COMPUTED_VALUE"""),794.64)</f>
        <v>794.64</v>
      </c>
      <c r="M298" s="2">
        <f>IFERROR(__xludf.DUMMYFUNCTION("""COMPUTED_VALUE"""),45726.66666666667)</f>
        <v>45726.66667</v>
      </c>
      <c r="N298" s="1">
        <f>IFERROR(__xludf.DUMMYFUNCTION("""COMPUTED_VALUE"""),5.38190299E8)</f>
        <v>538190299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IFERROR(__xludf.DUMMYFUNCTION("""COMPUTED_VALUE"""),803.93)</f>
        <v>803.93</v>
      </c>
      <c r="D299" s="2">
        <f>IFERROR(__xludf.DUMMYFUNCTION("""COMPUTED_VALUE"""),45727.66666666667)</f>
        <v>45727.66667</v>
      </c>
      <c r="E299" s="1">
        <f>IFERROR(__xludf.DUMMYFUNCTION("""COMPUTED_VALUE"""),839.48)</f>
        <v>839.48</v>
      </c>
      <c r="G299" s="2">
        <f>IFERROR(__xludf.DUMMYFUNCTION("""COMPUTED_VALUE"""),45727.66666666667)</f>
        <v>45727.66667</v>
      </c>
      <c r="H299" s="1">
        <f>IFERROR(__xludf.DUMMYFUNCTION("""COMPUTED_VALUE"""),778.23)</f>
        <v>778.23</v>
      </c>
      <c r="J299" s="2">
        <f>IFERROR(__xludf.DUMMYFUNCTION("""COMPUTED_VALUE"""),45727.66666666667)</f>
        <v>45727.66667</v>
      </c>
      <c r="K299" s="1">
        <f>IFERROR(__xludf.DUMMYFUNCTION("""COMPUTED_VALUE"""),818.89)</f>
        <v>818.89</v>
      </c>
      <c r="M299" s="2">
        <f>IFERROR(__xludf.DUMMYFUNCTION("""COMPUTED_VALUE"""),45727.66666666667)</f>
        <v>45727.66667</v>
      </c>
      <c r="N299" s="1">
        <f>IFERROR(__xludf.DUMMYFUNCTION("""COMPUTED_VALUE"""),5.47981643E8)</f>
        <v>547981643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IFERROR(__xludf.DUMMYFUNCTION("""COMPUTED_VALUE"""),869.61)</f>
        <v>869.61</v>
      </c>
      <c r="D300" s="2">
        <f>IFERROR(__xludf.DUMMYFUNCTION("""COMPUTED_VALUE"""),45728.66666666667)</f>
        <v>45728.66667</v>
      </c>
      <c r="E300" s="1">
        <f>IFERROR(__xludf.DUMMYFUNCTION("""COMPUTED_VALUE"""),882.59)</f>
        <v>882.59</v>
      </c>
      <c r="G300" s="2">
        <f>IFERROR(__xludf.DUMMYFUNCTION("""COMPUTED_VALUE"""),45728.66666666667)</f>
        <v>45728.66667</v>
      </c>
      <c r="H300" s="1">
        <f>IFERROR(__xludf.DUMMYFUNCTION("""COMPUTED_VALUE"""),848.36)</f>
        <v>848.36</v>
      </c>
      <c r="J300" s="2">
        <f>IFERROR(__xludf.DUMMYFUNCTION("""COMPUTED_VALUE"""),45728.66666666667)</f>
        <v>45728.66667</v>
      </c>
      <c r="K300" s="1">
        <f>IFERROR(__xludf.DUMMYFUNCTION("""COMPUTED_VALUE"""),871.34)</f>
        <v>871.34</v>
      </c>
      <c r="M300" s="2">
        <f>IFERROR(__xludf.DUMMYFUNCTION("""COMPUTED_VALUE"""),45728.66666666667)</f>
        <v>45728.66667</v>
      </c>
      <c r="N300" s="1">
        <f>IFERROR(__xludf.DUMMYFUNCTION("""COMPUTED_VALUE"""),4.30090886E8)</f>
        <v>430090886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IFERROR(__xludf.DUMMYFUNCTION("""COMPUTED_VALUE"""),871.46)</f>
        <v>871.46</v>
      </c>
      <c r="D301" s="2">
        <f>IFERROR(__xludf.DUMMYFUNCTION("""COMPUTED_VALUE"""),45729.66666666667)</f>
        <v>45729.66667</v>
      </c>
      <c r="E301" s="1">
        <f>IFERROR(__xludf.DUMMYFUNCTION("""COMPUTED_VALUE"""),871.46)</f>
        <v>871.46</v>
      </c>
      <c r="G301" s="2">
        <f>IFERROR(__xludf.DUMMYFUNCTION("""COMPUTED_VALUE"""),45729.66666666667)</f>
        <v>45729.66667</v>
      </c>
      <c r="H301" s="1">
        <f>IFERROR(__xludf.DUMMYFUNCTION("""COMPUTED_VALUE"""),826.86)</f>
        <v>826.86</v>
      </c>
      <c r="J301" s="2">
        <f>IFERROR(__xludf.DUMMYFUNCTION("""COMPUTED_VALUE"""),45729.66666666667)</f>
        <v>45729.66667</v>
      </c>
      <c r="K301" s="1">
        <f>IFERROR(__xludf.DUMMYFUNCTION("""COMPUTED_VALUE"""),846.96)</f>
        <v>846.96</v>
      </c>
      <c r="M301" s="2">
        <f>IFERROR(__xludf.DUMMYFUNCTION("""COMPUTED_VALUE"""),45729.66666666667)</f>
        <v>45729.66667</v>
      </c>
      <c r="N301" s="1">
        <f>IFERROR(__xludf.DUMMYFUNCTION("""COMPUTED_VALUE"""),3.95998832E8)</f>
        <v>395998832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IFERROR(__xludf.DUMMYFUNCTION("""COMPUTED_VALUE"""),868.04)</f>
        <v>868.04</v>
      </c>
      <c r="D302" s="2">
        <f>IFERROR(__xludf.DUMMYFUNCTION("""COMPUTED_VALUE"""),45730.66666666667)</f>
        <v>45730.66667</v>
      </c>
      <c r="E302" s="1">
        <f>IFERROR(__xludf.DUMMYFUNCTION("""COMPUTED_VALUE"""),883.14)</f>
        <v>883.14</v>
      </c>
      <c r="G302" s="2">
        <f>IFERROR(__xludf.DUMMYFUNCTION("""COMPUTED_VALUE"""),45730.66666666667)</f>
        <v>45730.66667</v>
      </c>
      <c r="H302" s="1">
        <f>IFERROR(__xludf.DUMMYFUNCTION("""COMPUTED_VALUE"""),849.65)</f>
        <v>849.65</v>
      </c>
      <c r="J302" s="2">
        <f>IFERROR(__xludf.DUMMYFUNCTION("""COMPUTED_VALUE"""),45730.66666666667)</f>
        <v>45730.66667</v>
      </c>
      <c r="K302" s="1">
        <f>IFERROR(__xludf.DUMMYFUNCTION("""COMPUTED_VALUE"""),878.01)</f>
        <v>878.01</v>
      </c>
      <c r="M302" s="2">
        <f>IFERROR(__xludf.DUMMYFUNCTION("""COMPUTED_VALUE"""),45730.66666666667)</f>
        <v>45730.66667</v>
      </c>
      <c r="N302" s="1">
        <f>IFERROR(__xludf.DUMMYFUNCTION("""COMPUTED_VALUE"""),3.03172072E8)</f>
        <v>303172072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IFERROR(__xludf.DUMMYFUNCTION("""COMPUTED_VALUE"""),862.92)</f>
        <v>862.92</v>
      </c>
      <c r="D303" s="2">
        <f>IFERROR(__xludf.DUMMYFUNCTION("""COMPUTED_VALUE"""),45733.66666666667)</f>
        <v>45733.66667</v>
      </c>
      <c r="E303" s="1">
        <f>IFERROR(__xludf.DUMMYFUNCTION("""COMPUTED_VALUE"""),863.14)</f>
        <v>863.14</v>
      </c>
      <c r="G303" s="2">
        <f>IFERROR(__xludf.DUMMYFUNCTION("""COMPUTED_VALUE"""),45733.66666666667)</f>
        <v>45733.66667</v>
      </c>
      <c r="H303" s="1">
        <f>IFERROR(__xludf.DUMMYFUNCTION("""COMPUTED_VALUE"""),827.44)</f>
        <v>827.44</v>
      </c>
      <c r="J303" s="2">
        <f>IFERROR(__xludf.DUMMYFUNCTION("""COMPUTED_VALUE"""),45733.66666666667)</f>
        <v>45733.66667</v>
      </c>
      <c r="K303" s="1">
        <f>IFERROR(__xludf.DUMMYFUNCTION("""COMPUTED_VALUE"""),843.73)</f>
        <v>843.73</v>
      </c>
      <c r="M303" s="2">
        <f>IFERROR(__xludf.DUMMYFUNCTION("""COMPUTED_VALUE"""),45733.66666666667)</f>
        <v>45733.66667</v>
      </c>
      <c r="N303" s="1">
        <f>IFERROR(__xludf.DUMMYFUNCTION("""COMPUTED_VALUE"""),3.16627389E8)</f>
        <v>316627389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IFERROR(__xludf.DUMMYFUNCTION("""COMPUTED_VALUE"""),813.75)</f>
        <v>813.75</v>
      </c>
      <c r="D304" s="2">
        <f>IFERROR(__xludf.DUMMYFUNCTION("""COMPUTED_VALUE"""),45734.66666666667)</f>
        <v>45734.66667</v>
      </c>
      <c r="E304" s="1">
        <f>IFERROR(__xludf.DUMMYFUNCTION("""COMPUTED_VALUE"""),820.47)</f>
        <v>820.47</v>
      </c>
      <c r="G304" s="2">
        <f>IFERROR(__xludf.DUMMYFUNCTION("""COMPUTED_VALUE"""),45734.66666666667)</f>
        <v>45734.66667</v>
      </c>
      <c r="H304" s="1">
        <f>IFERROR(__xludf.DUMMYFUNCTION("""COMPUTED_VALUE"""),797.13)</f>
        <v>797.13</v>
      </c>
      <c r="J304" s="2">
        <f>IFERROR(__xludf.DUMMYFUNCTION("""COMPUTED_VALUE"""),45734.66666666667)</f>
        <v>45734.66667</v>
      </c>
      <c r="K304" s="1">
        <f>IFERROR(__xludf.DUMMYFUNCTION("""COMPUTED_VALUE"""),805.19)</f>
        <v>805.19</v>
      </c>
      <c r="M304" s="2">
        <f>IFERROR(__xludf.DUMMYFUNCTION("""COMPUTED_VALUE"""),45734.66666666667)</f>
        <v>45734.66667</v>
      </c>
      <c r="N304" s="1">
        <f>IFERROR(__xludf.DUMMYFUNCTION("""COMPUTED_VALUE"""),4.4700073E8)</f>
        <v>447000730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IFERROR(__xludf.DUMMYFUNCTION("""COMPUTED_VALUE"""),824.08)</f>
        <v>824.08</v>
      </c>
      <c r="D305" s="2">
        <f>IFERROR(__xludf.DUMMYFUNCTION("""COMPUTED_VALUE"""),45735.66666666667)</f>
        <v>45735.66667</v>
      </c>
      <c r="E305" s="1">
        <f>IFERROR(__xludf.DUMMYFUNCTION("""COMPUTED_VALUE"""),857.74)</f>
        <v>857.74</v>
      </c>
      <c r="G305" s="2">
        <f>IFERROR(__xludf.DUMMYFUNCTION("""COMPUTED_VALUE"""),45735.66666666667)</f>
        <v>45735.66667</v>
      </c>
      <c r="H305" s="1">
        <f>IFERROR(__xludf.DUMMYFUNCTION("""COMPUTED_VALUE"""),818.04)</f>
        <v>818.04</v>
      </c>
      <c r="J305" s="2">
        <f>IFERROR(__xludf.DUMMYFUNCTION("""COMPUTED_VALUE"""),45735.66666666667)</f>
        <v>45735.66667</v>
      </c>
      <c r="K305" s="1">
        <f>IFERROR(__xludf.DUMMYFUNCTION("""COMPUTED_VALUE"""),839.75)</f>
        <v>839.75</v>
      </c>
      <c r="M305" s="2">
        <f>IFERROR(__xludf.DUMMYFUNCTION("""COMPUTED_VALUE"""),45735.66666666667)</f>
        <v>45735.66667</v>
      </c>
      <c r="N305" s="1">
        <f>IFERROR(__xludf.DUMMYFUNCTION("""COMPUTED_VALUE"""),4.05927285E8)</f>
        <v>405927285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IFERROR(__xludf.DUMMYFUNCTION("""COMPUTED_VALUE"""),829.67)</f>
        <v>829.67</v>
      </c>
      <c r="D306" s="2">
        <f>IFERROR(__xludf.DUMMYFUNCTION("""COMPUTED_VALUE"""),45736.66666666667)</f>
        <v>45736.66667</v>
      </c>
      <c r="E306" s="1">
        <f>IFERROR(__xludf.DUMMYFUNCTION("""COMPUTED_VALUE"""),845.23)</f>
        <v>845.23</v>
      </c>
      <c r="G306" s="2">
        <f>IFERROR(__xludf.DUMMYFUNCTION("""COMPUTED_VALUE"""),45736.66666666667)</f>
        <v>45736.66667</v>
      </c>
      <c r="H306" s="1">
        <f>IFERROR(__xludf.DUMMYFUNCTION("""COMPUTED_VALUE"""),821.48)</f>
        <v>821.48</v>
      </c>
      <c r="J306" s="2">
        <f>IFERROR(__xludf.DUMMYFUNCTION("""COMPUTED_VALUE"""),45736.66666666667)</f>
        <v>45736.66667</v>
      </c>
      <c r="K306" s="1">
        <f>IFERROR(__xludf.DUMMYFUNCTION("""COMPUTED_VALUE"""),839.22)</f>
        <v>839.22</v>
      </c>
      <c r="M306" s="2">
        <f>IFERROR(__xludf.DUMMYFUNCTION("""COMPUTED_VALUE"""),45736.66666666667)</f>
        <v>45736.66667</v>
      </c>
      <c r="N306" s="1">
        <f>IFERROR(__xludf.DUMMYFUNCTION("""COMPUTED_VALUE"""),3.35416345E8)</f>
        <v>335416345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IFERROR(__xludf.DUMMYFUNCTION("""COMPUTED_VALUE"""),834.8)</f>
        <v>834.8</v>
      </c>
      <c r="D307" s="2">
        <f>IFERROR(__xludf.DUMMYFUNCTION("""COMPUTED_VALUE"""),45737.66666666667)</f>
        <v>45737.66667</v>
      </c>
      <c r="E307" s="1">
        <f>IFERROR(__xludf.DUMMYFUNCTION("""COMPUTED_VALUE"""),880.6)</f>
        <v>880.6</v>
      </c>
      <c r="G307" s="2">
        <f>IFERROR(__xludf.DUMMYFUNCTION("""COMPUTED_VALUE"""),45737.66666666667)</f>
        <v>45737.66667</v>
      </c>
      <c r="H307" s="1">
        <f>IFERROR(__xludf.DUMMYFUNCTION("""COMPUTED_VALUE"""),834.8)</f>
        <v>834.8</v>
      </c>
      <c r="J307" s="2">
        <f>IFERROR(__xludf.DUMMYFUNCTION("""COMPUTED_VALUE"""),45737.66666666667)</f>
        <v>45737.66667</v>
      </c>
      <c r="K307" s="1">
        <f>IFERROR(__xludf.DUMMYFUNCTION("""COMPUTED_VALUE"""),878.07)</f>
        <v>878.07</v>
      </c>
      <c r="M307" s="2">
        <f>IFERROR(__xludf.DUMMYFUNCTION("""COMPUTED_VALUE"""),45737.66666666667)</f>
        <v>45737.66667</v>
      </c>
      <c r="N307" s="1">
        <f>IFERROR(__xludf.DUMMYFUNCTION("""COMPUTED_VALUE"""),5.56912657E8)</f>
        <v>556912657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IFERROR(__xludf.DUMMYFUNCTION("""COMPUTED_VALUE"""),908.26)</f>
        <v>908.26</v>
      </c>
      <c r="D308" s="2">
        <f>IFERROR(__xludf.DUMMYFUNCTION("""COMPUTED_VALUE"""),45740.66666666667)</f>
        <v>45740.66667</v>
      </c>
      <c r="E308" s="1">
        <f>IFERROR(__xludf.DUMMYFUNCTION("""COMPUTED_VALUE"""),972.96)</f>
        <v>972.96</v>
      </c>
      <c r="G308" s="2">
        <f>IFERROR(__xludf.DUMMYFUNCTION("""COMPUTED_VALUE"""),45740.66666666667)</f>
        <v>45740.66667</v>
      </c>
      <c r="H308" s="1">
        <f>IFERROR(__xludf.DUMMYFUNCTION("""COMPUTED_VALUE"""),903.76)</f>
        <v>903.76</v>
      </c>
      <c r="J308" s="2">
        <f>IFERROR(__xludf.DUMMYFUNCTION("""COMPUTED_VALUE"""),45740.66666666667)</f>
        <v>45740.66667</v>
      </c>
      <c r="K308" s="1">
        <f>IFERROR(__xludf.DUMMYFUNCTION("""COMPUTED_VALUE"""),972.56)</f>
        <v>972.56</v>
      </c>
      <c r="M308" s="2">
        <f>IFERROR(__xludf.DUMMYFUNCTION("""COMPUTED_VALUE"""),45740.66666666667)</f>
        <v>45740.66667</v>
      </c>
      <c r="N308" s="1">
        <f>IFERROR(__xludf.DUMMYFUNCTION("""COMPUTED_VALUE"""),3.89307112E8)</f>
        <v>389307112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IFERROR(__xludf.DUMMYFUNCTION("""COMPUTED_VALUE"""),987.99)</f>
        <v>987.99</v>
      </c>
      <c r="D309" s="2">
        <f>IFERROR(__xludf.DUMMYFUNCTION("""COMPUTED_VALUE"""),45741.66666666667)</f>
        <v>45741.66667</v>
      </c>
      <c r="E309" s="1">
        <f>IFERROR(__xludf.DUMMYFUNCTION("""COMPUTED_VALUE"""),1003.81)</f>
        <v>1003.81</v>
      </c>
      <c r="G309" s="2">
        <f>IFERROR(__xludf.DUMMYFUNCTION("""COMPUTED_VALUE"""),45741.66666666667)</f>
        <v>45741.66667</v>
      </c>
      <c r="H309" s="1">
        <f>IFERROR(__xludf.DUMMYFUNCTION("""COMPUTED_VALUE"""),951.79)</f>
        <v>951.79</v>
      </c>
      <c r="J309" s="2">
        <f>IFERROR(__xludf.DUMMYFUNCTION("""COMPUTED_VALUE"""),45741.66666666667)</f>
        <v>45741.66667</v>
      </c>
      <c r="K309" s="1">
        <f>IFERROR(__xludf.DUMMYFUNCTION("""COMPUTED_VALUE"""),1003.81)</f>
        <v>1003.81</v>
      </c>
      <c r="M309" s="2">
        <f>IFERROR(__xludf.DUMMYFUNCTION("""COMPUTED_VALUE"""),45741.66666666667)</f>
        <v>45741.66667</v>
      </c>
      <c r="N309" s="1">
        <f>IFERROR(__xludf.DUMMYFUNCTION("""COMPUTED_VALUE"""),3.25097726E8)</f>
        <v>325097726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IFERROR(__xludf.DUMMYFUNCTION("""COMPUTED_VALUE"""),987.3)</f>
        <v>987.3</v>
      </c>
      <c r="D310" s="2">
        <f>IFERROR(__xludf.DUMMYFUNCTION("""COMPUTED_VALUE"""),45742.66666666667)</f>
        <v>45742.66667</v>
      </c>
      <c r="E310" s="1">
        <f>IFERROR(__xludf.DUMMYFUNCTION("""COMPUTED_VALUE"""),994.24)</f>
        <v>994.24</v>
      </c>
      <c r="G310" s="2">
        <f>IFERROR(__xludf.DUMMYFUNCTION("""COMPUTED_VALUE"""),45742.66666666667)</f>
        <v>45742.66667</v>
      </c>
      <c r="H310" s="1">
        <f>IFERROR(__xludf.DUMMYFUNCTION("""COMPUTED_VALUE"""),935.39)</f>
        <v>935.39</v>
      </c>
      <c r="J310" s="2">
        <f>IFERROR(__xludf.DUMMYFUNCTION("""COMPUTED_VALUE"""),45742.66666666667)</f>
        <v>45742.66667</v>
      </c>
      <c r="K310" s="1">
        <f>IFERROR(__xludf.DUMMYFUNCTION("""COMPUTED_VALUE"""),952.59)</f>
        <v>952.59</v>
      </c>
      <c r="M310" s="2">
        <f>IFERROR(__xludf.DUMMYFUNCTION("""COMPUTED_VALUE"""),45742.66666666667)</f>
        <v>45742.66667</v>
      </c>
      <c r="N310" s="1">
        <f>IFERROR(__xludf.DUMMYFUNCTION("""COMPUTED_VALUE"""),4.06040404E8)</f>
        <v>406040404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IFERROR(__xludf.DUMMYFUNCTION("""COMPUTED_VALUE"""),948.99)</f>
        <v>948.99</v>
      </c>
      <c r="D311" s="2">
        <f>IFERROR(__xludf.DUMMYFUNCTION("""COMPUTED_VALUE"""),45743.66666666667)</f>
        <v>45743.66667</v>
      </c>
      <c r="E311" s="1">
        <f>IFERROR(__xludf.DUMMYFUNCTION("""COMPUTED_VALUE"""),1008.09)</f>
        <v>1008.09</v>
      </c>
      <c r="G311" s="2">
        <f>IFERROR(__xludf.DUMMYFUNCTION("""COMPUTED_VALUE"""),45743.66666666667)</f>
        <v>45743.66667</v>
      </c>
      <c r="H311" s="1">
        <f>IFERROR(__xludf.DUMMYFUNCTION("""COMPUTED_VALUE"""),948.24)</f>
        <v>948.24</v>
      </c>
      <c r="J311" s="2">
        <f>IFERROR(__xludf.DUMMYFUNCTION("""COMPUTED_VALUE"""),45743.66666666667)</f>
        <v>45743.66667</v>
      </c>
      <c r="K311" s="1">
        <f>IFERROR(__xludf.DUMMYFUNCTION("""COMPUTED_VALUE"""),950.94)</f>
        <v>950.94</v>
      </c>
      <c r="M311" s="2">
        <f>IFERROR(__xludf.DUMMYFUNCTION("""COMPUTED_VALUE"""),45743.66666666667)</f>
        <v>45743.66667</v>
      </c>
      <c r="N311" s="1">
        <f>IFERROR(__xludf.DUMMYFUNCTION("""COMPUTED_VALUE"""),5.65542885E8)</f>
        <v>565542885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IFERROR(__xludf.DUMMYFUNCTION("""COMPUTED_VALUE"""),957.37)</f>
        <v>957.37</v>
      </c>
      <c r="D312" s="2">
        <f>IFERROR(__xludf.DUMMYFUNCTION("""COMPUTED_VALUE"""),45744.66666666667)</f>
        <v>45744.66667</v>
      </c>
      <c r="E312" s="1">
        <f>IFERROR(__xludf.DUMMYFUNCTION("""COMPUTED_VALUE"""),957.91)</f>
        <v>957.91</v>
      </c>
      <c r="G312" s="2">
        <f>IFERROR(__xludf.DUMMYFUNCTION("""COMPUTED_VALUE"""),45744.66666666667)</f>
        <v>45744.66667</v>
      </c>
      <c r="H312" s="1">
        <f>IFERROR(__xludf.DUMMYFUNCTION("""COMPUTED_VALUE"""),910.01)</f>
        <v>910.01</v>
      </c>
      <c r="J312" s="2">
        <f>IFERROR(__xludf.DUMMYFUNCTION("""COMPUTED_VALUE"""),45744.66666666667)</f>
        <v>45744.66667</v>
      </c>
      <c r="K312" s="1">
        <f>IFERROR(__xludf.DUMMYFUNCTION("""COMPUTED_VALUE"""),919.36)</f>
        <v>919.36</v>
      </c>
      <c r="M312" s="2">
        <f>IFERROR(__xludf.DUMMYFUNCTION("""COMPUTED_VALUE"""),45744.66666666667)</f>
        <v>45744.66667</v>
      </c>
      <c r="N312" s="1">
        <f>IFERROR(__xludf.DUMMYFUNCTION("""COMPUTED_VALUE"""),3.88300833E8)</f>
        <v>388300833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IFERROR(__xludf.DUMMYFUNCTION("""COMPUTED_VALUE"""),874.12)</f>
        <v>874.12</v>
      </c>
      <c r="D313" s="2">
        <f>IFERROR(__xludf.DUMMYFUNCTION("""COMPUTED_VALUE"""),45747.66666666667)</f>
        <v>45747.66667</v>
      </c>
      <c r="E313" s="1">
        <f>IFERROR(__xludf.DUMMYFUNCTION("""COMPUTED_VALUE"""),912.03)</f>
        <v>912.03</v>
      </c>
      <c r="G313" s="2">
        <f>IFERROR(__xludf.DUMMYFUNCTION("""COMPUTED_VALUE"""),45747.66666666667)</f>
        <v>45747.66667</v>
      </c>
      <c r="H313" s="1">
        <f>IFERROR(__xludf.DUMMYFUNCTION("""COMPUTED_VALUE"""),856.09)</f>
        <v>856.09</v>
      </c>
      <c r="J313" s="2">
        <f>IFERROR(__xludf.DUMMYFUNCTION("""COMPUTED_VALUE"""),45747.66666666667)</f>
        <v>45747.66667</v>
      </c>
      <c r="K313" s="1">
        <f>IFERROR(__xludf.DUMMYFUNCTION("""COMPUTED_VALUE"""),907.72)</f>
        <v>907.72</v>
      </c>
      <c r="M313" s="2">
        <f>IFERROR(__xludf.DUMMYFUNCTION("""COMPUTED_VALUE"""),45747.66666666667)</f>
        <v>45747.66667</v>
      </c>
      <c r="N313" s="1">
        <f>IFERROR(__xludf.DUMMYFUNCTION("""COMPUTED_VALUE"""),4.11310219E8)</f>
        <v>411310219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IFERROR(__xludf.DUMMYFUNCTION("""COMPUTED_VALUE"""),922.09)</f>
        <v>922.09</v>
      </c>
      <c r="D314" s="2">
        <f>IFERROR(__xludf.DUMMYFUNCTION("""COMPUTED_VALUE"""),45748.66666666667)</f>
        <v>45748.66667</v>
      </c>
      <c r="E314" s="1">
        <f>IFERROR(__xludf.DUMMYFUNCTION("""COMPUTED_VALUE"""),964.82)</f>
        <v>964.82</v>
      </c>
      <c r="G314" s="2">
        <f>IFERROR(__xludf.DUMMYFUNCTION("""COMPUTED_VALUE"""),45748.66666666667)</f>
        <v>45748.66667</v>
      </c>
      <c r="H314" s="1">
        <f>IFERROR(__xludf.DUMMYFUNCTION("""COMPUTED_VALUE"""),909.04)</f>
        <v>909.04</v>
      </c>
      <c r="J314" s="2">
        <f>IFERROR(__xludf.DUMMYFUNCTION("""COMPUTED_VALUE"""),45748.66666666667)</f>
        <v>45748.66667</v>
      </c>
      <c r="K314" s="1">
        <f>IFERROR(__xludf.DUMMYFUNCTION("""COMPUTED_VALUE"""),936.88)</f>
        <v>936.88</v>
      </c>
      <c r="M314" s="2">
        <f>IFERROR(__xludf.DUMMYFUNCTION("""COMPUTED_VALUE"""),45748.66666666667)</f>
        <v>45748.66667</v>
      </c>
      <c r="N314" s="1">
        <f>IFERROR(__xludf.DUMMYFUNCTION("""COMPUTED_VALUE"""),4.52452585E8)</f>
        <v>452452585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IFERROR(__xludf.DUMMYFUNCTION("""COMPUTED_VALUE"""),893.44)</f>
        <v>893.44</v>
      </c>
      <c r="D315" s="2">
        <f>IFERROR(__xludf.DUMMYFUNCTION("""COMPUTED_VALUE"""),45749.66666666667)</f>
        <v>45749.66667</v>
      </c>
      <c r="E315" s="1">
        <f>IFERROR(__xludf.DUMMYFUNCTION("""COMPUTED_VALUE"""),987.82)</f>
        <v>987.82</v>
      </c>
      <c r="G315" s="2">
        <f>IFERROR(__xludf.DUMMYFUNCTION("""COMPUTED_VALUE"""),45749.66666666667)</f>
        <v>45749.66667</v>
      </c>
      <c r="H315" s="1">
        <f>IFERROR(__xludf.DUMMYFUNCTION("""COMPUTED_VALUE"""),884.17)</f>
        <v>884.17</v>
      </c>
      <c r="J315" s="2">
        <f>IFERROR(__xludf.DUMMYFUNCTION("""COMPUTED_VALUE"""),45749.66666666667)</f>
        <v>45749.66667</v>
      </c>
      <c r="K315" s="1">
        <f>IFERROR(__xludf.DUMMYFUNCTION("""COMPUTED_VALUE"""),981.73)</f>
        <v>981.73</v>
      </c>
      <c r="M315" s="2">
        <f>IFERROR(__xludf.DUMMYFUNCTION("""COMPUTED_VALUE"""),45749.66666666667)</f>
        <v>45749.66667</v>
      </c>
      <c r="N315" s="1">
        <f>IFERROR(__xludf.DUMMYFUNCTION("""COMPUTED_VALUE"""),5.36873434E8)</f>
        <v>536873434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IFERROR(__xludf.DUMMYFUNCTION("""COMPUTED_VALUE"""),925.76)</f>
        <v>925.76</v>
      </c>
      <c r="D316" s="2">
        <f>IFERROR(__xludf.DUMMYFUNCTION("""COMPUTED_VALUE"""),45750.66666666667)</f>
        <v>45750.66667</v>
      </c>
      <c r="E316" s="1">
        <f>IFERROR(__xludf.DUMMYFUNCTION("""COMPUTED_VALUE"""),960.12)</f>
        <v>960.12</v>
      </c>
      <c r="G316" s="2">
        <f>IFERROR(__xludf.DUMMYFUNCTION("""COMPUTED_VALUE"""),45750.66666666667)</f>
        <v>45750.66667</v>
      </c>
      <c r="H316" s="1">
        <f>IFERROR(__xludf.DUMMYFUNCTION("""COMPUTED_VALUE"""),911.8)</f>
        <v>911.8</v>
      </c>
      <c r="J316" s="2">
        <f>IFERROR(__xludf.DUMMYFUNCTION("""COMPUTED_VALUE"""),45750.66666666667)</f>
        <v>45750.66667</v>
      </c>
      <c r="K316" s="1">
        <f>IFERROR(__xludf.DUMMYFUNCTION("""COMPUTED_VALUE"""),927.84)</f>
        <v>927.84</v>
      </c>
      <c r="M316" s="2">
        <f>IFERROR(__xludf.DUMMYFUNCTION("""COMPUTED_VALUE"""),45750.66666666667)</f>
        <v>45750.66667</v>
      </c>
      <c r="N316" s="1">
        <f>IFERROR(__xludf.DUMMYFUNCTION("""COMPUTED_VALUE"""),6.29813672E8)</f>
        <v>629813672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IFERROR(__xludf.DUMMYFUNCTION("""COMPUTED_VALUE"""),891.18)</f>
        <v>891.18</v>
      </c>
      <c r="D317" s="2">
        <f>IFERROR(__xludf.DUMMYFUNCTION("""COMPUTED_VALUE"""),45751.66666666667)</f>
        <v>45751.66667</v>
      </c>
      <c r="E317" s="1">
        <f>IFERROR(__xludf.DUMMYFUNCTION("""COMPUTED_VALUE"""),904.64)</f>
        <v>904.64</v>
      </c>
      <c r="G317" s="2">
        <f>IFERROR(__xludf.DUMMYFUNCTION("""COMPUTED_VALUE"""),45751.66666666667)</f>
        <v>45751.66667</v>
      </c>
      <c r="H317" s="1">
        <f>IFERROR(__xludf.DUMMYFUNCTION("""COMPUTED_VALUE"""),825.68)</f>
        <v>825.68</v>
      </c>
      <c r="J317" s="2">
        <f>IFERROR(__xludf.DUMMYFUNCTION("""COMPUTED_VALUE"""),45751.66666666667)</f>
        <v>45751.66667</v>
      </c>
      <c r="K317" s="1">
        <f>IFERROR(__xludf.DUMMYFUNCTION("""COMPUTED_VALUE"""),840.61)</f>
        <v>840.61</v>
      </c>
      <c r="M317" s="2">
        <f>IFERROR(__xludf.DUMMYFUNCTION("""COMPUTED_VALUE"""),45751.66666666667)</f>
        <v>45751.66667</v>
      </c>
      <c r="N317" s="1">
        <f>IFERROR(__xludf.DUMMYFUNCTION("""COMPUTED_VALUE"""),5.30954707E8)</f>
        <v>530954707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IFERROR(__xludf.DUMMYFUNCTION("""COMPUTED_VALUE"""),785.56)</f>
        <v>785.56</v>
      </c>
      <c r="D318" s="2">
        <f>IFERROR(__xludf.DUMMYFUNCTION("""COMPUTED_VALUE"""),45754.66666666667)</f>
        <v>45754.66667</v>
      </c>
      <c r="E318" s="1">
        <f>IFERROR(__xludf.DUMMYFUNCTION("""COMPUTED_VALUE"""),880.58)</f>
        <v>880.58</v>
      </c>
      <c r="G318" s="2">
        <f>IFERROR(__xludf.DUMMYFUNCTION("""COMPUTED_VALUE"""),45754.66666666667)</f>
        <v>45754.66667</v>
      </c>
      <c r="H318" s="1">
        <f>IFERROR(__xludf.DUMMYFUNCTION("""COMPUTED_VALUE"""),758.25)</f>
        <v>758.25</v>
      </c>
      <c r="J318" s="2">
        <f>IFERROR(__xludf.DUMMYFUNCTION("""COMPUTED_VALUE"""),45754.66666666667)</f>
        <v>45754.66667</v>
      </c>
      <c r="K318" s="1">
        <f>IFERROR(__xludf.DUMMYFUNCTION("""COMPUTED_VALUE"""),819.79)</f>
        <v>819.79</v>
      </c>
      <c r="M318" s="2">
        <f>IFERROR(__xludf.DUMMYFUNCTION("""COMPUTED_VALUE"""),45754.66666666667)</f>
        <v>45754.66667</v>
      </c>
      <c r="N318" s="1">
        <f>IFERROR(__xludf.DUMMYFUNCTION("""COMPUTED_VALUE"""),7.02526097E8)</f>
        <v>702526097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IFERROR(__xludf.DUMMYFUNCTION("""COMPUTED_VALUE"""),858.86)</f>
        <v>858.86</v>
      </c>
      <c r="D319" s="2">
        <f>IFERROR(__xludf.DUMMYFUNCTION("""COMPUTED_VALUE"""),45755.66666666667)</f>
        <v>45755.66667</v>
      </c>
      <c r="E319" s="1">
        <f>IFERROR(__xludf.DUMMYFUNCTION("""COMPUTED_VALUE"""),875.41)</f>
        <v>875.41</v>
      </c>
      <c r="G319" s="2">
        <f>IFERROR(__xludf.DUMMYFUNCTION("""COMPUTED_VALUE"""),45755.66666666667)</f>
        <v>45755.66667</v>
      </c>
      <c r="H319" s="1">
        <f>IFERROR(__xludf.DUMMYFUNCTION("""COMPUTED_VALUE"""),767.16)</f>
        <v>767.16</v>
      </c>
      <c r="J319" s="2">
        <f>IFERROR(__xludf.DUMMYFUNCTION("""COMPUTED_VALUE"""),45755.66666666667)</f>
        <v>45755.66667</v>
      </c>
      <c r="K319" s="1">
        <f>IFERROR(__xludf.DUMMYFUNCTION("""COMPUTED_VALUE"""),780.26)</f>
        <v>780.26</v>
      </c>
      <c r="M319" s="2">
        <f>IFERROR(__xludf.DUMMYFUNCTION("""COMPUTED_VALUE"""),45755.66666666667)</f>
        <v>45755.66667</v>
      </c>
      <c r="N319" s="1">
        <f>IFERROR(__xludf.DUMMYFUNCTION("""COMPUTED_VALUE"""),6.0435052E8)</f>
        <v>604350520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IFERROR(__xludf.DUMMYFUNCTION("""COMPUTED_VALUE"""),786.87)</f>
        <v>786.87</v>
      </c>
      <c r="D320" s="2">
        <f>IFERROR(__xludf.DUMMYFUNCTION("""COMPUTED_VALUE"""),45756.66666666667)</f>
        <v>45756.66667</v>
      </c>
      <c r="E320" s="1">
        <f>IFERROR(__xludf.DUMMYFUNCTION("""COMPUTED_VALUE"""),949.83)</f>
        <v>949.83</v>
      </c>
      <c r="G320" s="2">
        <f>IFERROR(__xludf.DUMMYFUNCTION("""COMPUTED_VALUE"""),45756.66666666667)</f>
        <v>45756.66667</v>
      </c>
      <c r="H320" s="1">
        <f>IFERROR(__xludf.DUMMYFUNCTION("""COMPUTED_VALUE"""),786.47)</f>
        <v>786.47</v>
      </c>
      <c r="J320" s="2">
        <f>IFERROR(__xludf.DUMMYFUNCTION("""COMPUTED_VALUE"""),45756.66666666667)</f>
        <v>45756.66667</v>
      </c>
      <c r="K320" s="1">
        <f>IFERROR(__xludf.DUMMYFUNCTION("""COMPUTED_VALUE"""),943.19)</f>
        <v>943.19</v>
      </c>
      <c r="M320" s="2">
        <f>IFERROR(__xludf.DUMMYFUNCTION("""COMPUTED_VALUE"""),45756.66666666667)</f>
        <v>45756.66667</v>
      </c>
      <c r="N320" s="1">
        <f>IFERROR(__xludf.DUMMYFUNCTION("""COMPUTED_VALUE"""),6.49356796E8)</f>
        <v>649356796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IFERROR(__xludf.DUMMYFUNCTION("""COMPUTED_VALUE"""),901.36)</f>
        <v>901.36</v>
      </c>
      <c r="D321" s="2">
        <f>IFERROR(__xludf.DUMMYFUNCTION("""COMPUTED_VALUE"""),45757.66666666667)</f>
        <v>45757.66667</v>
      </c>
      <c r="E321" s="1">
        <f>IFERROR(__xludf.DUMMYFUNCTION("""COMPUTED_VALUE"""),910.11)</f>
        <v>910.11</v>
      </c>
      <c r="G321" s="2">
        <f>IFERROR(__xludf.DUMMYFUNCTION("""COMPUTED_VALUE"""),45757.66666666667)</f>
        <v>45757.66667</v>
      </c>
      <c r="H321" s="1">
        <f>IFERROR(__xludf.DUMMYFUNCTION("""COMPUTED_VALUE"""),835.45)</f>
        <v>835.45</v>
      </c>
      <c r="J321" s="2">
        <f>IFERROR(__xludf.DUMMYFUNCTION("""COMPUTED_VALUE"""),45757.66666666667)</f>
        <v>45757.66667</v>
      </c>
      <c r="K321" s="1">
        <f>IFERROR(__xludf.DUMMYFUNCTION("""COMPUTED_VALUE"""),878.1)</f>
        <v>878.1</v>
      </c>
      <c r="M321" s="2">
        <f>IFERROR(__xludf.DUMMYFUNCTION("""COMPUTED_VALUE"""),45757.66666666667)</f>
        <v>45757.66667</v>
      </c>
      <c r="N321" s="1">
        <f>IFERROR(__xludf.DUMMYFUNCTION("""COMPUTED_VALUE"""),5.17429502E8)</f>
        <v>517429502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IFERROR(__xludf.DUMMYFUNCTION("""COMPUTED_VALUE"""),875.98)</f>
        <v>875.98</v>
      </c>
      <c r="D322" s="2">
        <f>IFERROR(__xludf.DUMMYFUNCTION("""COMPUTED_VALUE"""),45758.66666666667)</f>
        <v>45758.66667</v>
      </c>
      <c r="E322" s="1">
        <f>IFERROR(__xludf.DUMMYFUNCTION("""COMPUTED_VALUE"""),894.52)</f>
        <v>894.52</v>
      </c>
      <c r="G322" s="2">
        <f>IFERROR(__xludf.DUMMYFUNCTION("""COMPUTED_VALUE"""),45758.66666666667)</f>
        <v>45758.66667</v>
      </c>
      <c r="H322" s="1">
        <f>IFERROR(__xludf.DUMMYFUNCTION("""COMPUTED_VALUE"""),843.06)</f>
        <v>843.06</v>
      </c>
      <c r="J322" s="2">
        <f>IFERROR(__xludf.DUMMYFUNCTION("""COMPUTED_VALUE"""),45758.66666666667)</f>
        <v>45758.66667</v>
      </c>
      <c r="K322" s="1">
        <f>IFERROR(__xludf.DUMMYFUNCTION("""COMPUTED_VALUE"""),878.66)</f>
        <v>878.66</v>
      </c>
      <c r="M322" s="2">
        <f>IFERROR(__xludf.DUMMYFUNCTION("""COMPUTED_VALUE"""),45758.66666666667)</f>
        <v>45758.66667</v>
      </c>
      <c r="N322" s="1">
        <f>IFERROR(__xludf.DUMMYFUNCTION("""COMPUTED_VALUE"""),4.7445789E8)</f>
        <v>474457890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IFERROR(__xludf.DUMMYFUNCTION("""COMPUTED_VALUE"""),897.69)</f>
        <v>897.69</v>
      </c>
      <c r="D323" s="2">
        <f>IFERROR(__xludf.DUMMYFUNCTION("""COMPUTED_VALUE"""),45761.66666666667)</f>
        <v>45761.66667</v>
      </c>
      <c r="E323" s="1">
        <f>IFERROR(__xludf.DUMMYFUNCTION("""COMPUTED_VALUE"""),907.52)</f>
        <v>907.52</v>
      </c>
      <c r="G323" s="2">
        <f>IFERROR(__xludf.DUMMYFUNCTION("""COMPUTED_VALUE"""),45761.66666666667)</f>
        <v>45761.66667</v>
      </c>
      <c r="H323" s="1">
        <f>IFERROR(__xludf.DUMMYFUNCTION("""COMPUTED_VALUE"""),859.49)</f>
        <v>859.49</v>
      </c>
      <c r="J323" s="2">
        <f>IFERROR(__xludf.DUMMYFUNCTION("""COMPUTED_VALUE"""),45761.66666666667)</f>
        <v>45761.66667</v>
      </c>
      <c r="K323" s="1">
        <f>IFERROR(__xludf.DUMMYFUNCTION("""COMPUTED_VALUE"""),882.61)</f>
        <v>882.61</v>
      </c>
      <c r="M323" s="2">
        <f>IFERROR(__xludf.DUMMYFUNCTION("""COMPUTED_VALUE"""),45761.66666666667)</f>
        <v>45761.66667</v>
      </c>
      <c r="N323" s="1">
        <f>IFERROR(__xludf.DUMMYFUNCTION("""COMPUTED_VALUE"""),4.29096134E8)</f>
        <v>429096134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IFERROR(__xludf.DUMMYFUNCTION("""COMPUTED_VALUE"""),873.09)</f>
        <v>873.09</v>
      </c>
      <c r="D324" s="2">
        <f>IFERROR(__xludf.DUMMYFUNCTION("""COMPUTED_VALUE"""),45762.66666666667)</f>
        <v>45762.66667</v>
      </c>
      <c r="E324" s="1">
        <f>IFERROR(__xludf.DUMMYFUNCTION("""COMPUTED_VALUE"""),900.17)</f>
        <v>900.17</v>
      </c>
      <c r="G324" s="2">
        <f>IFERROR(__xludf.DUMMYFUNCTION("""COMPUTED_VALUE"""),45762.66666666667)</f>
        <v>45762.66667</v>
      </c>
      <c r="H324" s="1">
        <f>IFERROR(__xludf.DUMMYFUNCTION("""COMPUTED_VALUE"""),866.75)</f>
        <v>866.75</v>
      </c>
      <c r="J324" s="2">
        <f>IFERROR(__xludf.DUMMYFUNCTION("""COMPUTED_VALUE"""),45762.66666666667)</f>
        <v>45762.66667</v>
      </c>
      <c r="K324" s="1">
        <f>IFERROR(__xludf.DUMMYFUNCTION("""COMPUTED_VALUE"""),885.79)</f>
        <v>885.79</v>
      </c>
      <c r="M324" s="2">
        <f>IFERROR(__xludf.DUMMYFUNCTION("""COMPUTED_VALUE"""),45762.66666666667)</f>
        <v>45762.66667</v>
      </c>
      <c r="N324" s="1">
        <f>IFERROR(__xludf.DUMMYFUNCTION("""COMPUTED_VALUE"""),3.14366494E8)</f>
        <v>314366494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IFERROR(__xludf.DUMMYFUNCTION("""COMPUTED_VALUE"""),865.55)</f>
        <v>865.55</v>
      </c>
      <c r="D325" s="2">
        <f>IFERROR(__xludf.DUMMYFUNCTION("""COMPUTED_VALUE"""),45763.66666666667)</f>
        <v>45763.66667</v>
      </c>
      <c r="E325" s="1">
        <f>IFERROR(__xludf.DUMMYFUNCTION("""COMPUTED_VALUE"""),880.6)</f>
        <v>880.6</v>
      </c>
      <c r="G325" s="2">
        <f>IFERROR(__xludf.DUMMYFUNCTION("""COMPUTED_VALUE"""),45763.66666666667)</f>
        <v>45763.66667</v>
      </c>
      <c r="H325" s="1">
        <f>IFERROR(__xludf.DUMMYFUNCTION("""COMPUTED_VALUE"""),821.8)</f>
        <v>821.8</v>
      </c>
      <c r="J325" s="2">
        <f>IFERROR(__xludf.DUMMYFUNCTION("""COMPUTED_VALUE"""),45763.66666666667)</f>
        <v>45763.66667</v>
      </c>
      <c r="K325" s="1">
        <f>IFERROR(__xludf.DUMMYFUNCTION("""COMPUTED_VALUE"""),846.3)</f>
        <v>846.3</v>
      </c>
      <c r="M325" s="2">
        <f>IFERROR(__xludf.DUMMYFUNCTION("""COMPUTED_VALUE"""),45763.66666666667)</f>
        <v>45763.66667</v>
      </c>
      <c r="N325" s="1">
        <f>IFERROR(__xludf.DUMMYFUNCTION("""COMPUTED_VALUE"""),3.64774769E8)</f>
        <v>364774769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IFERROR(__xludf.DUMMYFUNCTION("""COMPUTED_VALUE"""),853.14)</f>
        <v>853.14</v>
      </c>
      <c r="D326" s="2">
        <f>IFERROR(__xludf.DUMMYFUNCTION("""COMPUTED_VALUE"""),45764.66666666667)</f>
        <v>45764.66667</v>
      </c>
      <c r="E326" s="1">
        <f>IFERROR(__xludf.DUMMYFUNCTION("""COMPUTED_VALUE"""),855.8)</f>
        <v>855.8</v>
      </c>
      <c r="G326" s="2">
        <f>IFERROR(__xludf.DUMMYFUNCTION("""COMPUTED_VALUE"""),45764.66666666667)</f>
        <v>45764.66667</v>
      </c>
      <c r="H326" s="1">
        <f>IFERROR(__xludf.DUMMYFUNCTION("""COMPUTED_VALUE"""),834.97)</f>
        <v>834.97</v>
      </c>
      <c r="J326" s="2">
        <f>IFERROR(__xludf.DUMMYFUNCTION("""COMPUTED_VALUE"""),45764.66666666667)</f>
        <v>45764.66667</v>
      </c>
      <c r="K326" s="1">
        <f>IFERROR(__xludf.DUMMYFUNCTION("""COMPUTED_VALUE"""),847.43)</f>
        <v>847.43</v>
      </c>
      <c r="M326" s="2">
        <f>IFERROR(__xludf.DUMMYFUNCTION("""COMPUTED_VALUE"""),45764.66666666667)</f>
        <v>45764.66667</v>
      </c>
      <c r="N326" s="1">
        <f>IFERROR(__xludf.DUMMYFUNCTION("""COMPUTED_VALUE"""),3.104695E8)</f>
        <v>310469500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IFERROR(__xludf.DUMMYFUNCTION("""COMPUTED_VALUE"""),812.58)</f>
        <v>812.58</v>
      </c>
      <c r="D327" s="2">
        <f>IFERROR(__xludf.DUMMYFUNCTION("""COMPUTED_VALUE"""),45768.66666666667)</f>
        <v>45768.66667</v>
      </c>
      <c r="E327" s="1">
        <f>IFERROR(__xludf.DUMMYFUNCTION("""COMPUTED_VALUE"""),817.52)</f>
        <v>817.52</v>
      </c>
      <c r="G327" s="2">
        <f>IFERROR(__xludf.DUMMYFUNCTION("""COMPUTED_VALUE"""),45768.66666666667)</f>
        <v>45768.66667</v>
      </c>
      <c r="H327" s="1">
        <f>IFERROR(__xludf.DUMMYFUNCTION("""COMPUTED_VALUE"""),788.49)</f>
        <v>788.49</v>
      </c>
      <c r="J327" s="2">
        <f>IFERROR(__xludf.DUMMYFUNCTION("""COMPUTED_VALUE"""),45768.66666666667)</f>
        <v>45768.66667</v>
      </c>
      <c r="K327" s="1">
        <f>IFERROR(__xludf.DUMMYFUNCTION("""COMPUTED_VALUE"""),803.57)</f>
        <v>803.57</v>
      </c>
      <c r="M327" s="2">
        <f>IFERROR(__xludf.DUMMYFUNCTION("""COMPUTED_VALUE"""),45768.66666666667)</f>
        <v>45768.66667</v>
      </c>
      <c r="N327" s="1">
        <f>IFERROR(__xludf.DUMMYFUNCTION("""COMPUTED_VALUE"""),2.84217146E8)</f>
        <v>284217146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IFERROR(__xludf.DUMMYFUNCTION("""COMPUTED_VALUE"""),816.28)</f>
        <v>816.28</v>
      </c>
      <c r="D328" s="2">
        <f>IFERROR(__xludf.DUMMYFUNCTION("""COMPUTED_VALUE"""),45769.66666666667)</f>
        <v>45769.66667</v>
      </c>
      <c r="E328" s="1">
        <f>IFERROR(__xludf.DUMMYFUNCTION("""COMPUTED_VALUE"""),853.2)</f>
        <v>853.2</v>
      </c>
      <c r="G328" s="2">
        <f>IFERROR(__xludf.DUMMYFUNCTION("""COMPUTED_VALUE"""),45769.66666666667)</f>
        <v>45769.66667</v>
      </c>
      <c r="H328" s="1">
        <f>IFERROR(__xludf.DUMMYFUNCTION("""COMPUTED_VALUE"""),813.04)</f>
        <v>813.04</v>
      </c>
      <c r="J328" s="2">
        <f>IFERROR(__xludf.DUMMYFUNCTION("""COMPUTED_VALUE"""),45769.66666666667)</f>
        <v>45769.66667</v>
      </c>
      <c r="K328" s="1">
        <f>IFERROR(__xludf.DUMMYFUNCTION("""COMPUTED_VALUE"""),837.66)</f>
        <v>837.66</v>
      </c>
      <c r="M328" s="2">
        <f>IFERROR(__xludf.DUMMYFUNCTION("""COMPUTED_VALUE"""),45769.66666666667)</f>
        <v>45769.66667</v>
      </c>
      <c r="N328" s="1">
        <f>IFERROR(__xludf.DUMMYFUNCTION("""COMPUTED_VALUE"""),3.33162644E8)</f>
        <v>333162644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IFERROR(__xludf.DUMMYFUNCTION("""COMPUTED_VALUE"""),892.84)</f>
        <v>892.84</v>
      </c>
      <c r="D329" s="2">
        <f>IFERROR(__xludf.DUMMYFUNCTION("""COMPUTED_VALUE"""),45770.66666666667)</f>
        <v>45770.66667</v>
      </c>
      <c r="E329" s="1">
        <f>IFERROR(__xludf.DUMMYFUNCTION("""COMPUTED_VALUE"""),907.14)</f>
        <v>907.14</v>
      </c>
      <c r="G329" s="2">
        <f>IFERROR(__xludf.DUMMYFUNCTION("""COMPUTED_VALUE"""),45770.66666666667)</f>
        <v>45770.66667</v>
      </c>
      <c r="H329" s="1">
        <f>IFERROR(__xludf.DUMMYFUNCTION("""COMPUTED_VALUE"""),861.55)</f>
        <v>861.55</v>
      </c>
      <c r="J329" s="2">
        <f>IFERROR(__xludf.DUMMYFUNCTION("""COMPUTED_VALUE"""),45770.66666666667)</f>
        <v>45770.66667</v>
      </c>
      <c r="K329" s="1">
        <f>IFERROR(__xludf.DUMMYFUNCTION("""COMPUTED_VALUE"""),878.56)</f>
        <v>878.56</v>
      </c>
      <c r="M329" s="2">
        <f>IFERROR(__xludf.DUMMYFUNCTION("""COMPUTED_VALUE"""),45770.66666666667)</f>
        <v>45770.66667</v>
      </c>
      <c r="N329" s="1">
        <f>IFERROR(__xludf.DUMMYFUNCTION("""COMPUTED_VALUE"""),4.74039215E8)</f>
        <v>474039215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IFERROR(__xludf.DUMMYFUNCTION("""COMPUTED_VALUE"""),878.15)</f>
        <v>878.15</v>
      </c>
      <c r="D330" s="2">
        <f>IFERROR(__xludf.DUMMYFUNCTION("""COMPUTED_VALUE"""),45771.66666666667)</f>
        <v>45771.66667</v>
      </c>
      <c r="E330" s="1">
        <f>IFERROR(__xludf.DUMMYFUNCTION("""COMPUTED_VALUE"""),908.26)</f>
        <v>908.26</v>
      </c>
      <c r="G330" s="2">
        <f>IFERROR(__xludf.DUMMYFUNCTION("""COMPUTED_VALUE"""),45771.66666666667)</f>
        <v>45771.66667</v>
      </c>
      <c r="H330" s="1">
        <f>IFERROR(__xludf.DUMMYFUNCTION("""COMPUTED_VALUE"""),874.94)</f>
        <v>874.94</v>
      </c>
      <c r="J330" s="2">
        <f>IFERROR(__xludf.DUMMYFUNCTION("""COMPUTED_VALUE"""),45771.66666666667)</f>
        <v>45771.66667</v>
      </c>
      <c r="K330" s="1">
        <f>IFERROR(__xludf.DUMMYFUNCTION("""COMPUTED_VALUE"""),908.24)</f>
        <v>908.24</v>
      </c>
      <c r="M330" s="2">
        <f>IFERROR(__xludf.DUMMYFUNCTION("""COMPUTED_VALUE"""),45771.66666666667)</f>
        <v>45771.66667</v>
      </c>
      <c r="N330" s="1">
        <f>IFERROR(__xludf.DUMMYFUNCTION("""COMPUTED_VALUE"""),2.70006725E8)</f>
        <v>270006725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IFERROR(__xludf.DUMMYFUNCTION("""COMPUTED_VALUE"""),914.76)</f>
        <v>914.76</v>
      </c>
      <c r="D331" s="2">
        <f>IFERROR(__xludf.DUMMYFUNCTION("""COMPUTED_VALUE"""),45772.66666666667)</f>
        <v>45772.66667</v>
      </c>
      <c r="E331" s="1">
        <f>IFERROR(__xludf.DUMMYFUNCTION("""COMPUTED_VALUE"""),992.7)</f>
        <v>992.7</v>
      </c>
      <c r="G331" s="2">
        <f>IFERROR(__xludf.DUMMYFUNCTION("""COMPUTED_VALUE"""),45772.66666666667)</f>
        <v>45772.66667</v>
      </c>
      <c r="H331" s="1">
        <f>IFERROR(__xludf.DUMMYFUNCTION("""COMPUTED_VALUE"""),908.85)</f>
        <v>908.85</v>
      </c>
      <c r="J331" s="2">
        <f>IFERROR(__xludf.DUMMYFUNCTION("""COMPUTED_VALUE"""),45772.66666666667)</f>
        <v>45772.66667</v>
      </c>
      <c r="K331" s="1">
        <f>IFERROR(__xludf.DUMMYFUNCTION("""COMPUTED_VALUE"""),986.69)</f>
        <v>986.69</v>
      </c>
      <c r="M331" s="2">
        <f>IFERROR(__xludf.DUMMYFUNCTION("""COMPUTED_VALUE"""),45772.66666666667)</f>
        <v>45772.66667</v>
      </c>
      <c r="N331" s="1">
        <f>IFERROR(__xludf.DUMMYFUNCTION("""COMPUTED_VALUE"""),3.54687922E8)</f>
        <v>354687922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IFERROR(__xludf.DUMMYFUNCTION("""COMPUTED_VALUE"""),998.58)</f>
        <v>998.58</v>
      </c>
      <c r="D332" s="2">
        <f>IFERROR(__xludf.DUMMYFUNCTION("""COMPUTED_VALUE"""),45775.66666666667)</f>
        <v>45775.66667</v>
      </c>
      <c r="E332" s="1">
        <f>IFERROR(__xludf.DUMMYFUNCTION("""COMPUTED_VALUE"""),1018.28)</f>
        <v>1018.28</v>
      </c>
      <c r="G332" s="2">
        <f>IFERROR(__xludf.DUMMYFUNCTION("""COMPUTED_VALUE"""),45775.66666666667)</f>
        <v>45775.66667</v>
      </c>
      <c r="H332" s="1">
        <f>IFERROR(__xludf.DUMMYFUNCTION("""COMPUTED_VALUE"""),948.23)</f>
        <v>948.23</v>
      </c>
      <c r="J332" s="2">
        <f>IFERROR(__xludf.DUMMYFUNCTION("""COMPUTED_VALUE"""),45775.66666666667)</f>
        <v>45775.66667</v>
      </c>
      <c r="K332" s="1">
        <f>IFERROR(__xludf.DUMMYFUNCTION("""COMPUTED_VALUE"""),990.04)</f>
        <v>990.04</v>
      </c>
      <c r="M332" s="2">
        <f>IFERROR(__xludf.DUMMYFUNCTION("""COMPUTED_VALUE"""),45775.66666666667)</f>
        <v>45775.66667</v>
      </c>
      <c r="N332" s="1">
        <f>IFERROR(__xludf.DUMMYFUNCTION("""COMPUTED_VALUE"""),3.53816078E8)</f>
        <v>353816078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IFERROR(__xludf.DUMMYFUNCTION("""COMPUTED_VALUE"""),988.37)</f>
        <v>988.37</v>
      </c>
      <c r="D333" s="2">
        <f>IFERROR(__xludf.DUMMYFUNCTION("""COMPUTED_VALUE"""),45776.66666666667)</f>
        <v>45776.66667</v>
      </c>
      <c r="E333" s="1">
        <f>IFERROR(__xludf.DUMMYFUNCTION("""COMPUTED_VALUE"""),1012.67)</f>
        <v>1012.67</v>
      </c>
      <c r="G333" s="2">
        <f>IFERROR(__xludf.DUMMYFUNCTION("""COMPUTED_VALUE"""),45776.66666666667)</f>
        <v>45776.66667</v>
      </c>
      <c r="H333" s="1">
        <f>IFERROR(__xludf.DUMMYFUNCTION("""COMPUTED_VALUE"""),968.86)</f>
        <v>968.86</v>
      </c>
      <c r="J333" s="2">
        <f>IFERROR(__xludf.DUMMYFUNCTION("""COMPUTED_VALUE"""),45776.66666666667)</f>
        <v>45776.66667</v>
      </c>
      <c r="K333" s="1">
        <f>IFERROR(__xludf.DUMMYFUNCTION("""COMPUTED_VALUE"""),1009.25)</f>
        <v>1009.25</v>
      </c>
      <c r="M333" s="2">
        <f>IFERROR(__xludf.DUMMYFUNCTION("""COMPUTED_VALUE"""),45776.66666666667)</f>
        <v>45776.66667</v>
      </c>
      <c r="N333" s="1">
        <f>IFERROR(__xludf.DUMMYFUNCTION("""COMPUTED_VALUE"""),3.68771888E8)</f>
        <v>368771888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IFERROR(__xludf.DUMMYFUNCTION("""COMPUTED_VALUE"""),970.04)</f>
        <v>970.04</v>
      </c>
      <c r="D334" s="2">
        <f>IFERROR(__xludf.DUMMYFUNCTION("""COMPUTED_VALUE"""),45777.66666666667)</f>
        <v>45777.66667</v>
      </c>
      <c r="E334" s="1">
        <f>IFERROR(__xludf.DUMMYFUNCTION("""COMPUTED_VALUE"""),983.58)</f>
        <v>983.58</v>
      </c>
      <c r="G334" s="2">
        <f>IFERROR(__xludf.DUMMYFUNCTION("""COMPUTED_VALUE"""),45777.66666666667)</f>
        <v>45777.66667</v>
      </c>
      <c r="H334" s="1">
        <f>IFERROR(__xludf.DUMMYFUNCTION("""COMPUTED_VALUE"""),940.18)</f>
        <v>940.18</v>
      </c>
      <c r="J334" s="2">
        <f>IFERROR(__xludf.DUMMYFUNCTION("""COMPUTED_VALUE"""),45777.66666666667)</f>
        <v>45777.66667</v>
      </c>
      <c r="K334" s="1">
        <f>IFERROR(__xludf.DUMMYFUNCTION("""COMPUTED_VALUE"""),976.61)</f>
        <v>976.61</v>
      </c>
      <c r="M334" s="2">
        <f>IFERROR(__xludf.DUMMYFUNCTION("""COMPUTED_VALUE"""),45777.66666666667)</f>
        <v>45777.66667</v>
      </c>
      <c r="N334" s="1">
        <f>IFERROR(__xludf.DUMMYFUNCTION("""COMPUTED_VALUE"""),4.54391959E8)</f>
        <v>454391959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IFERROR(__xludf.DUMMYFUNCTION("""COMPUTED_VALUE"""),971.52)</f>
        <v>971.52</v>
      </c>
      <c r="D335" s="2">
        <f>IFERROR(__xludf.DUMMYFUNCTION("""COMPUTED_VALUE"""),45778.66666666667)</f>
        <v>45778.66667</v>
      </c>
      <c r="E335" s="1">
        <f>IFERROR(__xludf.DUMMYFUNCTION("""COMPUTED_VALUE"""),1005.75)</f>
        <v>1005.75</v>
      </c>
      <c r="G335" s="2">
        <f>IFERROR(__xludf.DUMMYFUNCTION("""COMPUTED_VALUE"""),45778.66666666667)</f>
        <v>45778.66667</v>
      </c>
      <c r="H335" s="1">
        <f>IFERROR(__xludf.DUMMYFUNCTION("""COMPUTED_VALUE"""),970.75)</f>
        <v>970.75</v>
      </c>
      <c r="J335" s="2">
        <f>IFERROR(__xludf.DUMMYFUNCTION("""COMPUTED_VALUE"""),45778.66666666667)</f>
        <v>45778.66667</v>
      </c>
      <c r="K335" s="1">
        <f>IFERROR(__xludf.DUMMYFUNCTION("""COMPUTED_VALUE"""),972.35)</f>
        <v>972.35</v>
      </c>
      <c r="M335" s="2">
        <f>IFERROR(__xludf.DUMMYFUNCTION("""COMPUTED_VALUE"""),45778.66666666667)</f>
        <v>45778.66667</v>
      </c>
      <c r="N335" s="1">
        <f>IFERROR(__xludf.DUMMYFUNCTION("""COMPUTED_VALUE"""),3.74176074E8)</f>
        <v>374176074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IFERROR(__xludf.DUMMYFUNCTION("""COMPUTED_VALUE"""),988.09)</f>
        <v>988.09</v>
      </c>
      <c r="D336" s="2">
        <f>IFERROR(__xludf.DUMMYFUNCTION("""COMPUTED_VALUE"""),45779.66666666667)</f>
        <v>45779.66667</v>
      </c>
      <c r="E336" s="1">
        <f>IFERROR(__xludf.DUMMYFUNCTION("""COMPUTED_VALUE"""),1017.17)</f>
        <v>1017.17</v>
      </c>
      <c r="G336" s="2">
        <f>IFERROR(__xludf.DUMMYFUNCTION("""COMPUTED_VALUE"""),45779.66666666667)</f>
        <v>45779.66667</v>
      </c>
      <c r="H336" s="1">
        <f>IFERROR(__xludf.DUMMYFUNCTION("""COMPUTED_VALUE"""),971.39)</f>
        <v>971.39</v>
      </c>
      <c r="J336" s="2">
        <f>IFERROR(__xludf.DUMMYFUNCTION("""COMPUTED_VALUE"""),45779.66666666667)</f>
        <v>45779.66667</v>
      </c>
      <c r="K336" s="1">
        <f>IFERROR(__xludf.DUMMYFUNCTION("""COMPUTED_VALUE"""),993.74)</f>
        <v>993.74</v>
      </c>
      <c r="M336" s="2">
        <f>IFERROR(__xludf.DUMMYFUNCTION("""COMPUTED_VALUE"""),45779.66666666667)</f>
        <v>45779.66667</v>
      </c>
      <c r="N336" s="1">
        <f>IFERROR(__xludf.DUMMYFUNCTION("""COMPUTED_VALUE"""),3.0284083E8)</f>
        <v>302840830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IFERROR(__xludf.DUMMYFUNCTION("""COMPUTED_VALUE"""),984.27)</f>
        <v>984.27</v>
      </c>
      <c r="D337" s="2">
        <f>IFERROR(__xludf.DUMMYFUNCTION("""COMPUTED_VALUE"""),45782.66666666667)</f>
        <v>45782.66667</v>
      </c>
      <c r="E337" s="1">
        <f>IFERROR(__xludf.DUMMYFUNCTION("""COMPUTED_VALUE"""),985.31)</f>
        <v>985.31</v>
      </c>
      <c r="G337" s="2">
        <f>IFERROR(__xludf.DUMMYFUNCTION("""COMPUTED_VALUE"""),45782.66666666667)</f>
        <v>45782.66667</v>
      </c>
      <c r="H337" s="1">
        <f>IFERROR(__xludf.DUMMYFUNCTION("""COMPUTED_VALUE"""),953.82)</f>
        <v>953.82</v>
      </c>
      <c r="J337" s="2">
        <f>IFERROR(__xludf.DUMMYFUNCTION("""COMPUTED_VALUE"""),45782.66666666667)</f>
        <v>45782.66667</v>
      </c>
      <c r="K337" s="1">
        <f>IFERROR(__xludf.DUMMYFUNCTION("""COMPUTED_VALUE"""),971.64)</f>
        <v>971.64</v>
      </c>
      <c r="M337" s="2">
        <f>IFERROR(__xludf.DUMMYFUNCTION("""COMPUTED_VALUE"""),45782.66666666667)</f>
        <v>45782.66667</v>
      </c>
      <c r="N337" s="1">
        <f>IFERROR(__xludf.DUMMYFUNCTION("""COMPUTED_VALUE"""),3.79836649E8)</f>
        <v>379836649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IFERROR(__xludf.DUMMYFUNCTION("""COMPUTED_VALUE"""),948.58)</f>
        <v>948.58</v>
      </c>
      <c r="D338" s="2">
        <f>IFERROR(__xludf.DUMMYFUNCTION("""COMPUTED_VALUE"""),45783.66666666667)</f>
        <v>45783.66667</v>
      </c>
      <c r="E338" s="1">
        <f>IFERROR(__xludf.DUMMYFUNCTION("""COMPUTED_VALUE"""),964.32)</f>
        <v>964.32</v>
      </c>
      <c r="G338" s="2">
        <f>IFERROR(__xludf.DUMMYFUNCTION("""COMPUTED_VALUE"""),45783.66666666667)</f>
        <v>45783.66667</v>
      </c>
      <c r="H338" s="1">
        <f>IFERROR(__xludf.DUMMYFUNCTION("""COMPUTED_VALUE"""),944.32)</f>
        <v>944.32</v>
      </c>
      <c r="J338" s="2">
        <f>IFERROR(__xludf.DUMMYFUNCTION("""COMPUTED_VALUE"""),45783.66666666667)</f>
        <v>45783.66667</v>
      </c>
      <c r="K338" s="1">
        <f>IFERROR(__xludf.DUMMYFUNCTION("""COMPUTED_VALUE"""),957.7)</f>
        <v>957.7</v>
      </c>
      <c r="M338" s="2">
        <f>IFERROR(__xludf.DUMMYFUNCTION("""COMPUTED_VALUE"""),45783.66666666667)</f>
        <v>45783.66667</v>
      </c>
      <c r="N338" s="1">
        <f>IFERROR(__xludf.DUMMYFUNCTION("""COMPUTED_VALUE"""),3.77795524E8)</f>
        <v>377795524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IFERROR(__xludf.DUMMYFUNCTION("""COMPUTED_VALUE"""),962.26)</f>
        <v>962.26</v>
      </c>
      <c r="D339" s="2">
        <f>IFERROR(__xludf.DUMMYFUNCTION("""COMPUTED_VALUE"""),45784.66666666667)</f>
        <v>45784.66667</v>
      </c>
      <c r="E339" s="1">
        <f>IFERROR(__xludf.DUMMYFUNCTION("""COMPUTED_VALUE"""),965.33)</f>
        <v>965.33</v>
      </c>
      <c r="G339" s="2">
        <f>IFERROR(__xludf.DUMMYFUNCTION("""COMPUTED_VALUE"""),45784.66666666667)</f>
        <v>45784.66667</v>
      </c>
      <c r="H339" s="1">
        <f>IFERROR(__xludf.DUMMYFUNCTION("""COMPUTED_VALUE"""),941.98)</f>
        <v>941.98</v>
      </c>
      <c r="J339" s="2">
        <f>IFERROR(__xludf.DUMMYFUNCTION("""COMPUTED_VALUE"""),45784.66666666667)</f>
        <v>45784.66667</v>
      </c>
      <c r="K339" s="1">
        <f>IFERROR(__xludf.DUMMYFUNCTION("""COMPUTED_VALUE"""),958.9)</f>
        <v>958.9</v>
      </c>
      <c r="M339" s="2">
        <f>IFERROR(__xludf.DUMMYFUNCTION("""COMPUTED_VALUE"""),45784.66666666667)</f>
        <v>45784.66667</v>
      </c>
      <c r="N339" s="1">
        <f>IFERROR(__xludf.DUMMYFUNCTION("""COMPUTED_VALUE"""),3.91424963E8)</f>
        <v>391424963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IFERROR(__xludf.DUMMYFUNCTION("""COMPUTED_VALUE"""),970.96)</f>
        <v>970.96</v>
      </c>
      <c r="D340" s="2">
        <f>IFERROR(__xludf.DUMMYFUNCTION("""COMPUTED_VALUE"""),45785.66666666667)</f>
        <v>45785.66667</v>
      </c>
      <c r="E340" s="1">
        <f>IFERROR(__xludf.DUMMYFUNCTION("""COMPUTED_VALUE"""),1004.07)</f>
        <v>1004.07</v>
      </c>
      <c r="G340" s="2">
        <f>IFERROR(__xludf.DUMMYFUNCTION("""COMPUTED_VALUE"""),45785.66666666667)</f>
        <v>45785.66667</v>
      </c>
      <c r="H340" s="1">
        <f>IFERROR(__xludf.DUMMYFUNCTION("""COMPUTED_VALUE"""),970.96)</f>
        <v>970.96</v>
      </c>
      <c r="J340" s="2">
        <f>IFERROR(__xludf.DUMMYFUNCTION("""COMPUTED_VALUE"""),45785.66666666667)</f>
        <v>45785.66667</v>
      </c>
      <c r="K340" s="1">
        <f>IFERROR(__xludf.DUMMYFUNCTION("""COMPUTED_VALUE"""),988.31)</f>
        <v>988.31</v>
      </c>
      <c r="M340" s="2">
        <f>IFERROR(__xludf.DUMMYFUNCTION("""COMPUTED_VALUE"""),45785.66666666667)</f>
        <v>45785.66667</v>
      </c>
      <c r="N340" s="1">
        <f>IFERROR(__xludf.DUMMYFUNCTION("""COMPUTED_VALUE"""),3.48069244E8)</f>
        <v>348069244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IFERROR(__xludf.DUMMYFUNCTION("""COMPUTED_VALUE"""),1005.07)</f>
        <v>1005.07</v>
      </c>
      <c r="D341" s="2">
        <f>IFERROR(__xludf.DUMMYFUNCTION("""COMPUTED_VALUE"""),45786.66666666667)</f>
        <v>45786.66667</v>
      </c>
      <c r="E341" s="1">
        <f>IFERROR(__xludf.DUMMYFUNCTION("""COMPUTED_VALUE"""),1057.69)</f>
        <v>1057.69</v>
      </c>
      <c r="G341" s="2">
        <f>IFERROR(__xludf.DUMMYFUNCTION("""COMPUTED_VALUE"""),45786.66666666667)</f>
        <v>45786.66667</v>
      </c>
      <c r="H341" s="1">
        <f>IFERROR(__xludf.DUMMYFUNCTION("""COMPUTED_VALUE"""),1005.07)</f>
        <v>1005.07</v>
      </c>
      <c r="J341" s="2">
        <f>IFERROR(__xludf.DUMMYFUNCTION("""COMPUTED_VALUE"""),45786.66666666667)</f>
        <v>45786.66667</v>
      </c>
      <c r="K341" s="1">
        <f>IFERROR(__xludf.DUMMYFUNCTION("""COMPUTED_VALUE"""),1031.01)</f>
        <v>1031.01</v>
      </c>
      <c r="M341" s="2">
        <f>IFERROR(__xludf.DUMMYFUNCTION("""COMPUTED_VALUE"""),45786.66666666667)</f>
        <v>45786.66667</v>
      </c>
      <c r="N341" s="1">
        <f>IFERROR(__xludf.DUMMYFUNCTION("""COMPUTED_VALUE"""),4.29713776E8)</f>
        <v>429713776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IFERROR(__xludf.DUMMYFUNCTION("""COMPUTED_VALUE"""),1104.8)</f>
        <v>1104.8</v>
      </c>
      <c r="D342" s="2">
        <f>IFERROR(__xludf.DUMMYFUNCTION("""COMPUTED_VALUE"""),45789.66666666667)</f>
        <v>45789.66667</v>
      </c>
      <c r="E342" s="1">
        <f>IFERROR(__xludf.DUMMYFUNCTION("""COMPUTED_VALUE"""),1104.82)</f>
        <v>1104.82</v>
      </c>
      <c r="G342" s="2">
        <f>IFERROR(__xludf.DUMMYFUNCTION("""COMPUTED_VALUE"""),45789.66666666667)</f>
        <v>45789.66667</v>
      </c>
      <c r="H342" s="1">
        <f>IFERROR(__xludf.DUMMYFUNCTION("""COMPUTED_VALUE"""),1076.26)</f>
        <v>1076.26</v>
      </c>
      <c r="J342" s="2">
        <f>IFERROR(__xludf.DUMMYFUNCTION("""COMPUTED_VALUE"""),45789.66666666667)</f>
        <v>45789.66667</v>
      </c>
      <c r="K342" s="1">
        <f>IFERROR(__xludf.DUMMYFUNCTION("""COMPUTED_VALUE"""),1096.24)</f>
        <v>1096.24</v>
      </c>
      <c r="M342" s="2">
        <f>IFERROR(__xludf.DUMMYFUNCTION("""COMPUTED_VALUE"""),45789.66666666667)</f>
        <v>45789.66667</v>
      </c>
      <c r="N342" s="1">
        <f>IFERROR(__xludf.DUMMYFUNCTION("""COMPUTED_VALUE"""),4.40597522E8)</f>
        <v>440597522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IFERROR(__xludf.DUMMYFUNCTION("""COMPUTED_VALUE"""),1100.65)</f>
        <v>1100.65</v>
      </c>
      <c r="D343" s="2">
        <f>IFERROR(__xludf.DUMMYFUNCTION("""COMPUTED_VALUE"""),45790.66666666667)</f>
        <v>45790.66667</v>
      </c>
      <c r="E343" s="1">
        <f>IFERROR(__xludf.DUMMYFUNCTION("""COMPUTED_VALUE"""),1156.81)</f>
        <v>1156.81</v>
      </c>
      <c r="G343" s="2">
        <f>IFERROR(__xludf.DUMMYFUNCTION("""COMPUTED_VALUE"""),45790.66666666667)</f>
        <v>45790.66667</v>
      </c>
      <c r="H343" s="1">
        <f>IFERROR(__xludf.DUMMYFUNCTION("""COMPUTED_VALUE"""),1093.18)</f>
        <v>1093.18</v>
      </c>
      <c r="J343" s="2">
        <f>IFERROR(__xludf.DUMMYFUNCTION("""COMPUTED_VALUE"""),45790.66666666667)</f>
        <v>45790.66667</v>
      </c>
      <c r="K343" s="1">
        <f>IFERROR(__xludf.DUMMYFUNCTION("""COMPUTED_VALUE"""),1145.75)</f>
        <v>1145.75</v>
      </c>
      <c r="M343" s="2">
        <f>IFERROR(__xludf.DUMMYFUNCTION("""COMPUTED_VALUE"""),45790.66666666667)</f>
        <v>45790.66667</v>
      </c>
      <c r="N343" s="1">
        <f>IFERROR(__xludf.DUMMYFUNCTION("""COMPUTED_VALUE"""),3.85090977E8)</f>
        <v>385090977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IFERROR(__xludf.DUMMYFUNCTION("""COMPUTED_VALUE"""),1171.8)</f>
        <v>1171.8</v>
      </c>
      <c r="D344" s="2">
        <f>IFERROR(__xludf.DUMMYFUNCTION("""COMPUTED_VALUE"""),45791.66666666667)</f>
        <v>45791.66667</v>
      </c>
      <c r="E344" s="1">
        <f>IFERROR(__xludf.DUMMYFUNCTION("""COMPUTED_VALUE"""),1194.68)</f>
        <v>1194.68</v>
      </c>
      <c r="G344" s="2">
        <f>IFERROR(__xludf.DUMMYFUNCTION("""COMPUTED_VALUE"""),45791.66666666667)</f>
        <v>45791.66667</v>
      </c>
      <c r="H344" s="1">
        <f>IFERROR(__xludf.DUMMYFUNCTION("""COMPUTED_VALUE"""),1154.11)</f>
        <v>1154.11</v>
      </c>
      <c r="J344" s="2">
        <f>IFERROR(__xludf.DUMMYFUNCTION("""COMPUTED_VALUE"""),45791.66666666667)</f>
        <v>45791.66667</v>
      </c>
      <c r="K344" s="1">
        <f>IFERROR(__xludf.DUMMYFUNCTION("""COMPUTED_VALUE"""),1187.48)</f>
        <v>1187.48</v>
      </c>
      <c r="M344" s="2">
        <f>IFERROR(__xludf.DUMMYFUNCTION("""COMPUTED_VALUE"""),45791.66666666667)</f>
        <v>45791.66667</v>
      </c>
      <c r="N344" s="1">
        <f>IFERROR(__xludf.DUMMYFUNCTION("""COMPUTED_VALUE"""),4.184371E8)</f>
        <v>418437100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IFERROR(__xludf.DUMMYFUNCTION("""COMPUTED_VALUE"""),1163.07)</f>
        <v>1163.07</v>
      </c>
      <c r="D345" s="2">
        <f>IFERROR(__xludf.DUMMYFUNCTION("""COMPUTED_VALUE"""),45792.66666666667)</f>
        <v>45792.66667</v>
      </c>
      <c r="E345" s="1">
        <f>IFERROR(__xludf.DUMMYFUNCTION("""COMPUTED_VALUE"""),1183.13)</f>
        <v>1183.13</v>
      </c>
      <c r="G345" s="2">
        <f>IFERROR(__xludf.DUMMYFUNCTION("""COMPUTED_VALUE"""),45792.66666666667)</f>
        <v>45792.66667</v>
      </c>
      <c r="H345" s="1">
        <f>IFERROR(__xludf.DUMMYFUNCTION("""COMPUTED_VALUE"""),1147.47)</f>
        <v>1147.47</v>
      </c>
      <c r="J345" s="2">
        <f>IFERROR(__xludf.DUMMYFUNCTION("""COMPUTED_VALUE"""),45792.66666666667)</f>
        <v>45792.66667</v>
      </c>
      <c r="K345" s="1">
        <f>IFERROR(__xludf.DUMMYFUNCTION("""COMPUTED_VALUE"""),1173.06)</f>
        <v>1173.06</v>
      </c>
      <c r="M345" s="2">
        <f>IFERROR(__xludf.DUMMYFUNCTION("""COMPUTED_VALUE"""),45792.66666666667)</f>
        <v>45792.66667</v>
      </c>
      <c r="N345" s="1">
        <f>IFERROR(__xludf.DUMMYFUNCTION("""COMPUTED_VALUE"""),3.26603704E8)</f>
        <v>326603704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IFERROR(__xludf.DUMMYFUNCTION("""COMPUTED_VALUE"""),1182.66)</f>
        <v>1182.66</v>
      </c>
      <c r="D346" s="2">
        <f>IFERROR(__xludf.DUMMYFUNCTION("""COMPUTED_VALUE"""),45793.66666666667)</f>
        <v>45793.66667</v>
      </c>
      <c r="E346" s="1">
        <f>IFERROR(__xludf.DUMMYFUNCTION("""COMPUTED_VALUE"""),1200.07)</f>
        <v>1200.07</v>
      </c>
      <c r="G346" s="2">
        <f>IFERROR(__xludf.DUMMYFUNCTION("""COMPUTED_VALUE"""),45793.66666666667)</f>
        <v>45793.66667</v>
      </c>
      <c r="H346" s="1">
        <f>IFERROR(__xludf.DUMMYFUNCTION("""COMPUTED_VALUE"""),1171.82)</f>
        <v>1171.82</v>
      </c>
      <c r="J346" s="2">
        <f>IFERROR(__xludf.DUMMYFUNCTION("""COMPUTED_VALUE"""),45793.66666666667)</f>
        <v>45793.66667</v>
      </c>
      <c r="K346" s="1">
        <f>IFERROR(__xludf.DUMMYFUNCTION("""COMPUTED_VALUE"""),1196.15)</f>
        <v>1196.15</v>
      </c>
      <c r="M346" s="2">
        <f>IFERROR(__xludf.DUMMYFUNCTION("""COMPUTED_VALUE"""),45793.66666666667)</f>
        <v>45793.66667</v>
      </c>
      <c r="N346" s="1">
        <f>IFERROR(__xludf.DUMMYFUNCTION("""COMPUTED_VALUE"""),3.19497228E8)</f>
        <v>319497228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IFERROR(__xludf.DUMMYFUNCTION("""COMPUTED_VALUE"""),1154.07)</f>
        <v>1154.07</v>
      </c>
      <c r="D347" s="2">
        <f>IFERROR(__xludf.DUMMYFUNCTION("""COMPUTED_VALUE"""),45796.66666666667)</f>
        <v>45796.66667</v>
      </c>
      <c r="E347" s="1">
        <f>IFERROR(__xludf.DUMMYFUNCTION("""COMPUTED_VALUE"""),1174.18)</f>
        <v>1174.18</v>
      </c>
      <c r="G347" s="2">
        <f>IFERROR(__xludf.DUMMYFUNCTION("""COMPUTED_VALUE"""),45796.66666666667)</f>
        <v>45796.66667</v>
      </c>
      <c r="H347" s="1">
        <f>IFERROR(__xludf.DUMMYFUNCTION("""COMPUTED_VALUE"""),1144.67)</f>
        <v>1144.67</v>
      </c>
      <c r="J347" s="2">
        <f>IFERROR(__xludf.DUMMYFUNCTION("""COMPUTED_VALUE"""),45796.66666666667)</f>
        <v>45796.66667</v>
      </c>
      <c r="K347" s="1">
        <f>IFERROR(__xludf.DUMMYFUNCTION("""COMPUTED_VALUE"""),1171.67)</f>
        <v>1171.67</v>
      </c>
      <c r="M347" s="2">
        <f>IFERROR(__xludf.DUMMYFUNCTION("""COMPUTED_VALUE"""),45796.66666666667)</f>
        <v>45796.66667</v>
      </c>
      <c r="N347" s="1">
        <f>IFERROR(__xludf.DUMMYFUNCTION("""COMPUTED_VALUE"""),3.47502958E8)</f>
        <v>347502958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IFERROR(__xludf.DUMMYFUNCTION("""COMPUTED_VALUE"""),1191.18)</f>
        <v>1191.18</v>
      </c>
      <c r="D348" s="2">
        <f>IFERROR(__xludf.DUMMYFUNCTION("""COMPUTED_VALUE"""),45797.66666666667)</f>
        <v>45797.66667</v>
      </c>
      <c r="E348" s="1">
        <f>IFERROR(__xludf.DUMMYFUNCTION("""COMPUTED_VALUE"""),1212.6)</f>
        <v>1212.6</v>
      </c>
      <c r="G348" s="2">
        <f>IFERROR(__xludf.DUMMYFUNCTION("""COMPUTED_VALUE"""),45797.66666666667)</f>
        <v>45797.66667</v>
      </c>
      <c r="H348" s="1">
        <f>IFERROR(__xludf.DUMMYFUNCTION("""COMPUTED_VALUE"""),1171.03)</f>
        <v>1171.03</v>
      </c>
      <c r="J348" s="2">
        <f>IFERROR(__xludf.DUMMYFUNCTION("""COMPUTED_VALUE"""),45797.66666666667)</f>
        <v>45797.66667</v>
      </c>
      <c r="K348" s="1">
        <f>IFERROR(__xludf.DUMMYFUNCTION("""COMPUTED_VALUE"""),1178.04)</f>
        <v>1178.04</v>
      </c>
      <c r="M348" s="2">
        <f>IFERROR(__xludf.DUMMYFUNCTION("""COMPUTED_VALUE"""),45797.66666666667)</f>
        <v>45797.66667</v>
      </c>
      <c r="N348" s="1">
        <f>IFERROR(__xludf.DUMMYFUNCTION("""COMPUTED_VALUE"""),4.65915705E8)</f>
        <v>465915705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IFERROR(__xludf.DUMMYFUNCTION("""COMPUTED_VALUE"""),1179.41)</f>
        <v>1179.41</v>
      </c>
      <c r="D349" s="2">
        <f>IFERROR(__xludf.DUMMYFUNCTION("""COMPUTED_VALUE"""),45798.66666666667)</f>
        <v>45798.66667</v>
      </c>
      <c r="E349" s="1">
        <f>IFERROR(__xludf.DUMMYFUNCTION("""COMPUTED_VALUE"""),1188.28)</f>
        <v>1188.28</v>
      </c>
      <c r="G349" s="2">
        <f>IFERROR(__xludf.DUMMYFUNCTION("""COMPUTED_VALUE"""),45798.66666666667)</f>
        <v>45798.66667</v>
      </c>
      <c r="H349" s="1">
        <f>IFERROR(__xludf.DUMMYFUNCTION("""COMPUTED_VALUE"""),1139.46)</f>
        <v>1139.46</v>
      </c>
      <c r="J349" s="2">
        <f>IFERROR(__xludf.DUMMYFUNCTION("""COMPUTED_VALUE"""),45798.66666666667)</f>
        <v>45798.66667</v>
      </c>
      <c r="K349" s="1">
        <f>IFERROR(__xludf.DUMMYFUNCTION("""COMPUTED_VALUE"""),1146.92)</f>
        <v>1146.92</v>
      </c>
      <c r="M349" s="2">
        <f>IFERROR(__xludf.DUMMYFUNCTION("""COMPUTED_VALUE"""),45798.66666666667)</f>
        <v>45798.66667</v>
      </c>
      <c r="N349" s="1">
        <f>IFERROR(__xludf.DUMMYFUNCTION("""COMPUTED_VALUE"""),3.9184472E8)</f>
        <v>391844720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IFERROR(__xludf.DUMMYFUNCTION("""COMPUTED_VALUE"""),1140.19)</f>
        <v>1140.19</v>
      </c>
      <c r="D350" s="2">
        <f>IFERROR(__xludf.DUMMYFUNCTION("""COMPUTED_VALUE"""),45799.66666666667)</f>
        <v>45799.66667</v>
      </c>
      <c r="E350" s="1">
        <f>IFERROR(__xludf.DUMMYFUNCTION("""COMPUTED_VALUE"""),1185.53)</f>
        <v>1185.53</v>
      </c>
      <c r="G350" s="2">
        <f>IFERROR(__xludf.DUMMYFUNCTION("""COMPUTED_VALUE"""),45799.66666666667)</f>
        <v>45799.66667</v>
      </c>
      <c r="H350" s="1">
        <f>IFERROR(__xludf.DUMMYFUNCTION("""COMPUTED_VALUE"""),1136.6)</f>
        <v>1136.6</v>
      </c>
      <c r="J350" s="2">
        <f>IFERROR(__xludf.DUMMYFUNCTION("""COMPUTED_VALUE"""),45799.66666666667)</f>
        <v>45799.66667</v>
      </c>
      <c r="K350" s="1">
        <f>IFERROR(__xludf.DUMMYFUNCTION("""COMPUTED_VALUE"""),1165.79)</f>
        <v>1165.79</v>
      </c>
      <c r="M350" s="2">
        <f>IFERROR(__xludf.DUMMYFUNCTION("""COMPUTED_VALUE"""),45799.66666666667)</f>
        <v>45799.66667</v>
      </c>
      <c r="N350" s="1">
        <f>IFERROR(__xludf.DUMMYFUNCTION("""COMPUTED_VALUE"""),3.40644549E8)</f>
        <v>340644549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IFERROR(__xludf.DUMMYFUNCTION("""COMPUTED_VALUE"""),1153.29)</f>
        <v>1153.29</v>
      </c>
      <c r="D351" s="2">
        <f>IFERROR(__xludf.DUMMYFUNCTION("""COMPUTED_VALUE"""),45800.66666666667)</f>
        <v>45800.66667</v>
      </c>
      <c r="E351" s="1">
        <f>IFERROR(__xludf.DUMMYFUNCTION("""COMPUTED_VALUE"""),1171.14)</f>
        <v>1171.14</v>
      </c>
      <c r="G351" s="2">
        <f>IFERROR(__xludf.DUMMYFUNCTION("""COMPUTED_VALUE"""),45800.66666666667)</f>
        <v>45800.66667</v>
      </c>
      <c r="H351" s="1">
        <f>IFERROR(__xludf.DUMMYFUNCTION("""COMPUTED_VALUE"""),1141.37)</f>
        <v>1141.37</v>
      </c>
      <c r="J351" s="2">
        <f>IFERROR(__xludf.DUMMYFUNCTION("""COMPUTED_VALUE"""),45800.66666666667)</f>
        <v>45800.66667</v>
      </c>
      <c r="K351" s="1">
        <f>IFERROR(__xludf.DUMMYFUNCTION("""COMPUTED_VALUE"""),1159.16)</f>
        <v>1159.16</v>
      </c>
      <c r="M351" s="2">
        <f>IFERROR(__xludf.DUMMYFUNCTION("""COMPUTED_VALUE"""),45800.66666666667)</f>
        <v>45800.66667</v>
      </c>
      <c r="N351" s="1">
        <f>IFERROR(__xludf.DUMMYFUNCTION("""COMPUTED_VALUE"""),2.80122873E8)</f>
        <v>280122873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IFERROR(__xludf.DUMMYFUNCTION("""COMPUTED_VALUE"""),1185.18)</f>
        <v>1185.18</v>
      </c>
      <c r="D352" s="2">
        <f>IFERROR(__xludf.DUMMYFUNCTION("""COMPUTED_VALUE"""),45804.66666666667)</f>
        <v>45804.66667</v>
      </c>
      <c r="E352" s="1">
        <f>IFERROR(__xludf.DUMMYFUNCTION("""COMPUTED_VALUE"""),1233.74)</f>
        <v>1233.74</v>
      </c>
      <c r="G352" s="2">
        <f>IFERROR(__xludf.DUMMYFUNCTION("""COMPUTED_VALUE"""),45804.66666666667)</f>
        <v>45804.66667</v>
      </c>
      <c r="H352" s="1">
        <f>IFERROR(__xludf.DUMMYFUNCTION("""COMPUTED_VALUE"""),1185.18)</f>
        <v>1185.18</v>
      </c>
      <c r="J352" s="2">
        <f>IFERROR(__xludf.DUMMYFUNCTION("""COMPUTED_VALUE"""),45804.66666666667)</f>
        <v>45804.66667</v>
      </c>
      <c r="K352" s="1">
        <f>IFERROR(__xludf.DUMMYFUNCTION("""COMPUTED_VALUE"""),1231.57)</f>
        <v>1231.57</v>
      </c>
      <c r="M352" s="2">
        <f>IFERROR(__xludf.DUMMYFUNCTION("""COMPUTED_VALUE"""),45804.66666666667)</f>
        <v>45804.66667</v>
      </c>
      <c r="N352" s="1">
        <f>IFERROR(__xludf.DUMMYFUNCTION("""COMPUTED_VALUE"""),3.55571315E8)</f>
        <v>355571315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IFERROR(__xludf.DUMMYFUNCTION("""COMPUTED_VALUE"""),1236.49)</f>
        <v>1236.49</v>
      </c>
      <c r="D353" s="2">
        <f>IFERROR(__xludf.DUMMYFUNCTION("""COMPUTED_VALUE"""),45805.66666666667)</f>
        <v>45805.66667</v>
      </c>
      <c r="E353" s="1">
        <f>IFERROR(__xludf.DUMMYFUNCTION("""COMPUTED_VALUE"""),1236.49)</f>
        <v>1236.49</v>
      </c>
      <c r="G353" s="2">
        <f>IFERROR(__xludf.DUMMYFUNCTION("""COMPUTED_VALUE"""),45805.66666666667)</f>
        <v>45805.66667</v>
      </c>
      <c r="H353" s="1">
        <f>IFERROR(__xludf.DUMMYFUNCTION("""COMPUTED_VALUE"""),1208.68)</f>
        <v>1208.68</v>
      </c>
      <c r="J353" s="2">
        <f>IFERROR(__xludf.DUMMYFUNCTION("""COMPUTED_VALUE"""),45805.66666666667)</f>
        <v>45805.66667</v>
      </c>
      <c r="K353" s="1">
        <f>IFERROR(__xludf.DUMMYFUNCTION("""COMPUTED_VALUE"""),1211.58)</f>
        <v>1211.58</v>
      </c>
      <c r="M353" s="2">
        <f>IFERROR(__xludf.DUMMYFUNCTION("""COMPUTED_VALUE"""),45805.66666666667)</f>
        <v>45805.66667</v>
      </c>
      <c r="N353" s="1">
        <f>IFERROR(__xludf.DUMMYFUNCTION("""COMPUTED_VALUE"""),2.9922044E8)</f>
        <v>299220440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IFERROR(__xludf.DUMMYFUNCTION("""COMPUTED_VALUE"""),1237.32)</f>
        <v>1237.32</v>
      </c>
      <c r="D354" s="2">
        <f>IFERROR(__xludf.DUMMYFUNCTION("""COMPUTED_VALUE"""),45806.66666666667)</f>
        <v>45806.66667</v>
      </c>
      <c r="E354" s="1">
        <f>IFERROR(__xludf.DUMMYFUNCTION("""COMPUTED_VALUE"""),1244.87)</f>
        <v>1244.87</v>
      </c>
      <c r="G354" s="2">
        <f>IFERROR(__xludf.DUMMYFUNCTION("""COMPUTED_VALUE"""),45806.66666666667)</f>
        <v>45806.66667</v>
      </c>
      <c r="H354" s="1">
        <f>IFERROR(__xludf.DUMMYFUNCTION("""COMPUTED_VALUE"""),1208.54)</f>
        <v>1208.54</v>
      </c>
      <c r="J354" s="2">
        <f>IFERROR(__xludf.DUMMYFUNCTION("""COMPUTED_VALUE"""),45806.66666666667)</f>
        <v>45806.66667</v>
      </c>
      <c r="K354" s="1">
        <f>IFERROR(__xludf.DUMMYFUNCTION("""COMPUTED_VALUE"""),1216.33)</f>
        <v>1216.33</v>
      </c>
      <c r="M354" s="2">
        <f>IFERROR(__xludf.DUMMYFUNCTION("""COMPUTED_VALUE"""),45806.66666666667)</f>
        <v>45806.66667</v>
      </c>
      <c r="N354" s="1">
        <f>IFERROR(__xludf.DUMMYFUNCTION("""COMPUTED_VALUE"""),4.86707292E8)</f>
        <v>486707292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IFERROR(__xludf.DUMMYFUNCTION("""COMPUTED_VALUE"""),1207.59)</f>
        <v>1207.59</v>
      </c>
      <c r="D355" s="2">
        <f>IFERROR(__xludf.DUMMYFUNCTION("""COMPUTED_VALUE"""),45807.66666666667)</f>
        <v>45807.66667</v>
      </c>
      <c r="E355" s="1">
        <f>IFERROR(__xludf.DUMMYFUNCTION("""COMPUTED_VALUE"""),1233.47)</f>
        <v>1233.47</v>
      </c>
      <c r="G355" s="2">
        <f>IFERROR(__xludf.DUMMYFUNCTION("""COMPUTED_VALUE"""),45807.66666666667)</f>
        <v>45807.66667</v>
      </c>
      <c r="H355" s="1">
        <f>IFERROR(__xludf.DUMMYFUNCTION("""COMPUTED_VALUE"""),1177.31)</f>
        <v>1177.31</v>
      </c>
      <c r="J355" s="2">
        <f>IFERROR(__xludf.DUMMYFUNCTION("""COMPUTED_VALUE"""),45807.66666666667)</f>
        <v>45807.66667</v>
      </c>
      <c r="K355" s="1">
        <f>IFERROR(__xludf.DUMMYFUNCTION("""COMPUTED_VALUE"""),1180.82)</f>
        <v>1180.82</v>
      </c>
      <c r="M355" s="2">
        <f>IFERROR(__xludf.DUMMYFUNCTION("""COMPUTED_VALUE"""),45807.66666666667)</f>
        <v>45807.66667</v>
      </c>
      <c r="N355" s="1">
        <f>IFERROR(__xludf.DUMMYFUNCTION("""COMPUTED_VALUE"""),5.93327491E8)</f>
        <v>593327491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IFERROR(__xludf.DUMMYFUNCTION("""COMPUTED_VALUE"""),1170.8)</f>
        <v>1170.8</v>
      </c>
      <c r="D356" s="2">
        <f>IFERROR(__xludf.DUMMYFUNCTION("""COMPUTED_VALUE"""),45810.66666666667)</f>
        <v>45810.66667</v>
      </c>
      <c r="E356" s="1">
        <f>IFERROR(__xludf.DUMMYFUNCTION("""COMPUTED_VALUE"""),1182.67)</f>
        <v>1182.67</v>
      </c>
      <c r="G356" s="2">
        <f>IFERROR(__xludf.DUMMYFUNCTION("""COMPUTED_VALUE"""),45810.66666666667)</f>
        <v>45810.66667</v>
      </c>
      <c r="H356" s="1">
        <f>IFERROR(__xludf.DUMMYFUNCTION("""COMPUTED_VALUE"""),1136.01)</f>
        <v>1136.01</v>
      </c>
      <c r="J356" s="2">
        <f>IFERROR(__xludf.DUMMYFUNCTION("""COMPUTED_VALUE"""),45810.66666666667)</f>
        <v>45810.66667</v>
      </c>
      <c r="K356" s="1">
        <f>IFERROR(__xludf.DUMMYFUNCTION("""COMPUTED_VALUE"""),1164.93)</f>
        <v>1164.93</v>
      </c>
      <c r="M356" s="2">
        <f>IFERROR(__xludf.DUMMYFUNCTION("""COMPUTED_VALUE"""),45810.66666666667)</f>
        <v>45810.66667</v>
      </c>
      <c r="N356" s="1">
        <f>IFERROR(__xludf.DUMMYFUNCTION("""COMPUTED_VALUE"""),4.95722657E8)</f>
        <v>495722657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IFERROR(__xludf.DUMMYFUNCTION("""COMPUTED_VALUE"""),1176.61)</f>
        <v>1176.61</v>
      </c>
      <c r="D357" s="2">
        <f>IFERROR(__xludf.DUMMYFUNCTION("""COMPUTED_VALUE"""),45811.66666666667)</f>
        <v>45811.66667</v>
      </c>
      <c r="E357" s="1">
        <f>IFERROR(__xludf.DUMMYFUNCTION("""COMPUTED_VALUE"""),1206.52)</f>
        <v>1206.52</v>
      </c>
      <c r="G357" s="2">
        <f>IFERROR(__xludf.DUMMYFUNCTION("""COMPUTED_VALUE"""),45811.66666666667)</f>
        <v>45811.66667</v>
      </c>
      <c r="H357" s="1">
        <f>IFERROR(__xludf.DUMMYFUNCTION("""COMPUTED_VALUE"""),1168.78)</f>
        <v>1168.78</v>
      </c>
      <c r="J357" s="2">
        <f>IFERROR(__xludf.DUMMYFUNCTION("""COMPUTED_VALUE"""),45811.66666666667)</f>
        <v>45811.66667</v>
      </c>
      <c r="K357" s="1">
        <f>IFERROR(__xludf.DUMMYFUNCTION("""COMPUTED_VALUE"""),1172.63)</f>
        <v>1172.63</v>
      </c>
      <c r="M357" s="2">
        <f>IFERROR(__xludf.DUMMYFUNCTION("""COMPUTED_VALUE"""),45811.66666666667)</f>
        <v>45811.66667</v>
      </c>
      <c r="N357" s="1">
        <f>IFERROR(__xludf.DUMMYFUNCTION("""COMPUTED_VALUE"""),4.23551102E8)</f>
        <v>423551102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IFERROR(__xludf.DUMMYFUNCTION("""COMPUTED_VALUE"""),1175.64)</f>
        <v>1175.64</v>
      </c>
      <c r="D358" s="2">
        <f>IFERROR(__xludf.DUMMYFUNCTION("""COMPUTED_VALUE"""),45812.66666666667)</f>
        <v>45812.66667</v>
      </c>
      <c r="E358" s="1">
        <f>IFERROR(__xludf.DUMMYFUNCTION("""COMPUTED_VALUE"""),1175.64)</f>
        <v>1175.64</v>
      </c>
      <c r="G358" s="2">
        <f>IFERROR(__xludf.DUMMYFUNCTION("""COMPUTED_VALUE"""),45812.66666666667)</f>
        <v>45812.66667</v>
      </c>
      <c r="H358" s="1">
        <f>IFERROR(__xludf.DUMMYFUNCTION("""COMPUTED_VALUE"""),1119.86)</f>
        <v>1119.86</v>
      </c>
      <c r="J358" s="2">
        <f>IFERROR(__xludf.DUMMYFUNCTION("""COMPUTED_VALUE"""),45812.66666666667)</f>
        <v>45812.66667</v>
      </c>
      <c r="K358" s="1">
        <f>IFERROR(__xludf.DUMMYFUNCTION("""COMPUTED_VALUE"""),1133.91)</f>
        <v>1133.91</v>
      </c>
      <c r="M358" s="2">
        <f>IFERROR(__xludf.DUMMYFUNCTION("""COMPUTED_VALUE"""),45812.66666666667)</f>
        <v>45812.66667</v>
      </c>
      <c r="N358" s="1">
        <f>IFERROR(__xludf.DUMMYFUNCTION("""COMPUTED_VALUE"""),3.84166134E8)</f>
        <v>384166134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IFERROR(__xludf.DUMMYFUNCTION("""COMPUTED_VALUE"""),1104.24)</f>
        <v>1104.24</v>
      </c>
      <c r="D359" s="2">
        <f>IFERROR(__xludf.DUMMYFUNCTION("""COMPUTED_VALUE"""),45813.66666666667)</f>
        <v>45813.66667</v>
      </c>
      <c r="E359" s="1">
        <f>IFERROR(__xludf.DUMMYFUNCTION("""COMPUTED_VALUE"""),1109.37)</f>
        <v>1109.37</v>
      </c>
      <c r="G359" s="2">
        <f>IFERROR(__xludf.DUMMYFUNCTION("""COMPUTED_VALUE"""),45813.66666666667)</f>
        <v>45813.66667</v>
      </c>
      <c r="H359" s="1">
        <f>IFERROR(__xludf.DUMMYFUNCTION("""COMPUTED_VALUE"""),952.08)</f>
        <v>952.08</v>
      </c>
      <c r="J359" s="2">
        <f>IFERROR(__xludf.DUMMYFUNCTION("""COMPUTED_VALUE"""),45813.66666666667)</f>
        <v>45813.66667</v>
      </c>
      <c r="K359" s="1">
        <f>IFERROR(__xludf.DUMMYFUNCTION("""COMPUTED_VALUE"""),987.58)</f>
        <v>987.58</v>
      </c>
      <c r="M359" s="2">
        <f>IFERROR(__xludf.DUMMYFUNCTION("""COMPUTED_VALUE"""),45813.66666666667)</f>
        <v>45813.66667</v>
      </c>
      <c r="N359" s="1">
        <f>IFERROR(__xludf.DUMMYFUNCTION("""COMPUTED_VALUE"""),7.18059478E8)</f>
        <v>718059478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IFERROR(__xludf.DUMMYFUNCTION("""COMPUTED_VALUE"""),1031.18)</f>
        <v>1031.18</v>
      </c>
      <c r="D360" s="2">
        <f>IFERROR(__xludf.DUMMYFUNCTION("""COMPUTED_VALUE"""),45814.66666666667)</f>
        <v>45814.66667</v>
      </c>
      <c r="E360" s="1">
        <f>IFERROR(__xludf.DUMMYFUNCTION("""COMPUTED_VALUE"""),1052.0)</f>
        <v>1052</v>
      </c>
      <c r="G360" s="2">
        <f>IFERROR(__xludf.DUMMYFUNCTION("""COMPUTED_VALUE"""),45814.66666666667)</f>
        <v>45814.66667</v>
      </c>
      <c r="H360" s="1">
        <f>IFERROR(__xludf.DUMMYFUNCTION("""COMPUTED_VALUE"""),1008.17)</f>
        <v>1008.17</v>
      </c>
      <c r="J360" s="2">
        <f>IFERROR(__xludf.DUMMYFUNCTION("""COMPUTED_VALUE"""),45814.66666666667)</f>
        <v>45814.66667</v>
      </c>
      <c r="K360" s="1">
        <f>IFERROR(__xludf.DUMMYFUNCTION("""COMPUTED_VALUE"""),1020.73)</f>
        <v>1020.73</v>
      </c>
      <c r="M360" s="2">
        <f>IFERROR(__xludf.DUMMYFUNCTION("""COMPUTED_VALUE"""),45814.66666666667)</f>
        <v>45814.66667</v>
      </c>
      <c r="N360" s="1">
        <f>IFERROR(__xludf.DUMMYFUNCTION("""COMPUTED_VALUE"""),4.3369562E8)</f>
        <v>433695620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IFERROR(__xludf.DUMMYFUNCTION("""COMPUTED_VALUE"""),992.1)</f>
        <v>992.1</v>
      </c>
      <c r="D361" s="2">
        <f>IFERROR(__xludf.DUMMYFUNCTION("""COMPUTED_VALUE"""),45817.66666666667)</f>
        <v>45817.66667</v>
      </c>
      <c r="E361" s="1">
        <f>IFERROR(__xludf.DUMMYFUNCTION("""COMPUTED_VALUE"""),1067.32)</f>
        <v>1067.32</v>
      </c>
      <c r="G361" s="2">
        <f>IFERROR(__xludf.DUMMYFUNCTION("""COMPUTED_VALUE"""),45817.66666666667)</f>
        <v>45817.66667</v>
      </c>
      <c r="H361" s="1">
        <f>IFERROR(__xludf.DUMMYFUNCTION("""COMPUTED_VALUE"""),981.67)</f>
        <v>981.67</v>
      </c>
      <c r="J361" s="2">
        <f>IFERROR(__xludf.DUMMYFUNCTION("""COMPUTED_VALUE"""),45817.66666666667)</f>
        <v>45817.66667</v>
      </c>
      <c r="K361" s="1">
        <f>IFERROR(__xludf.DUMMYFUNCTION("""COMPUTED_VALUE"""),1063.25)</f>
        <v>1063.25</v>
      </c>
      <c r="M361" s="2">
        <f>IFERROR(__xludf.DUMMYFUNCTION("""COMPUTED_VALUE"""),45817.66666666667)</f>
        <v>45817.66667</v>
      </c>
      <c r="N361" s="1">
        <f>IFERROR(__xludf.DUMMYFUNCTION("""COMPUTED_VALUE"""),3.84517194E8)</f>
        <v>384517194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IFERROR(__xludf.DUMMYFUNCTION("""COMPUTED_VALUE"""),1082.17)</f>
        <v>1082.17</v>
      </c>
      <c r="D362" s="2">
        <f>IFERROR(__xludf.DUMMYFUNCTION("""COMPUTED_VALUE"""),45818.66666666667)</f>
        <v>45818.66667</v>
      </c>
      <c r="E362" s="1">
        <f>IFERROR(__xludf.DUMMYFUNCTION("""COMPUTED_VALUE"""),1123.97)</f>
        <v>1123.97</v>
      </c>
      <c r="G362" s="2">
        <f>IFERROR(__xludf.DUMMYFUNCTION("""COMPUTED_VALUE"""),45818.66666666667)</f>
        <v>45818.66667</v>
      </c>
      <c r="H362" s="1">
        <f>IFERROR(__xludf.DUMMYFUNCTION("""COMPUTED_VALUE"""),1069.91)</f>
        <v>1069.91</v>
      </c>
      <c r="J362" s="2">
        <f>IFERROR(__xludf.DUMMYFUNCTION("""COMPUTED_VALUE"""),45818.66666666667)</f>
        <v>45818.66667</v>
      </c>
      <c r="K362" s="1">
        <f>IFERROR(__xludf.DUMMYFUNCTION("""COMPUTED_VALUE"""),1119.1)</f>
        <v>1119.1</v>
      </c>
      <c r="M362" s="2">
        <f>IFERROR(__xludf.DUMMYFUNCTION("""COMPUTED_VALUE"""),45818.66666666667)</f>
        <v>45818.66667</v>
      </c>
      <c r="N362" s="1">
        <f>IFERROR(__xludf.DUMMYFUNCTION("""COMPUTED_VALUE"""),3.63031138E8)</f>
        <v>363031138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IFERROR(__xludf.DUMMYFUNCTION("""COMPUTED_VALUE"""),1143.73)</f>
        <v>1143.73</v>
      </c>
      <c r="D363" s="2">
        <f>IFERROR(__xludf.DUMMYFUNCTION("""COMPUTED_VALUE"""),45819.66666666667)</f>
        <v>45819.66667</v>
      </c>
      <c r="E363" s="1">
        <f>IFERROR(__xludf.DUMMYFUNCTION("""COMPUTED_VALUE"""),1147.52)</f>
        <v>1147.52</v>
      </c>
      <c r="G363" s="2">
        <f>IFERROR(__xludf.DUMMYFUNCTION("""COMPUTED_VALUE"""),45819.66666666667)</f>
        <v>45819.66667</v>
      </c>
      <c r="H363" s="1">
        <f>IFERROR(__xludf.DUMMYFUNCTION("""COMPUTED_VALUE"""),1109.59)</f>
        <v>1109.59</v>
      </c>
      <c r="J363" s="2">
        <f>IFERROR(__xludf.DUMMYFUNCTION("""COMPUTED_VALUE"""),45819.66666666667)</f>
        <v>45819.66667</v>
      </c>
      <c r="K363" s="1">
        <f>IFERROR(__xludf.DUMMYFUNCTION("""COMPUTED_VALUE"""),1121.14)</f>
        <v>1121.14</v>
      </c>
      <c r="M363" s="2">
        <f>IFERROR(__xludf.DUMMYFUNCTION("""COMPUTED_VALUE"""),45819.66666666667)</f>
        <v>45819.66667</v>
      </c>
      <c r="N363" s="1">
        <f>IFERROR(__xludf.DUMMYFUNCTION("""COMPUTED_VALUE"""),3.60561527E8)</f>
        <v>360561527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IFERROR(__xludf.DUMMYFUNCTION("""COMPUTED_VALUE"""),1109.29)</f>
        <v>1109.29</v>
      </c>
      <c r="D364" s="2">
        <f>IFERROR(__xludf.DUMMYFUNCTION("""COMPUTED_VALUE"""),45820.66666666667)</f>
        <v>45820.66667</v>
      </c>
      <c r="E364" s="1">
        <f>IFERROR(__xludf.DUMMYFUNCTION("""COMPUTED_VALUE"""),1137.69)</f>
        <v>1137.69</v>
      </c>
      <c r="G364" s="2">
        <f>IFERROR(__xludf.DUMMYFUNCTION("""COMPUTED_VALUE"""),45820.66666666667)</f>
        <v>45820.66667</v>
      </c>
      <c r="H364" s="1">
        <f>IFERROR(__xludf.DUMMYFUNCTION("""COMPUTED_VALUE"""),1090.53)</f>
        <v>1090.53</v>
      </c>
      <c r="J364" s="2">
        <f>IFERROR(__xludf.DUMMYFUNCTION("""COMPUTED_VALUE"""),45820.66666666667)</f>
        <v>45820.66667</v>
      </c>
      <c r="K364" s="1">
        <f>IFERROR(__xludf.DUMMYFUNCTION("""COMPUTED_VALUE"""),1097.25)</f>
        <v>1097.25</v>
      </c>
      <c r="M364" s="2">
        <f>IFERROR(__xludf.DUMMYFUNCTION("""COMPUTED_VALUE"""),45820.66666666667)</f>
        <v>45820.66667</v>
      </c>
      <c r="N364" s="1">
        <f>IFERROR(__xludf.DUMMYFUNCTION("""COMPUTED_VALUE"""),2.69390518E8)</f>
        <v>269390518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IFERROR(__xludf.DUMMYFUNCTION("""COMPUTED_VALUE"""),1079.42)</f>
        <v>1079.42</v>
      </c>
      <c r="D365" s="2">
        <f>IFERROR(__xludf.DUMMYFUNCTION("""COMPUTED_VALUE"""),45821.66666666667)</f>
        <v>45821.66667</v>
      </c>
      <c r="E365" s="1">
        <f>IFERROR(__xludf.DUMMYFUNCTION("""COMPUTED_VALUE"""),1138.41)</f>
        <v>1138.41</v>
      </c>
      <c r="G365" s="2">
        <f>IFERROR(__xludf.DUMMYFUNCTION("""COMPUTED_VALUE"""),45821.66666666667)</f>
        <v>45821.66667</v>
      </c>
      <c r="H365" s="1">
        <f>IFERROR(__xludf.DUMMYFUNCTION("""COMPUTED_VALUE"""),1078.23)</f>
        <v>1078.23</v>
      </c>
      <c r="J365" s="2">
        <f>IFERROR(__xludf.DUMMYFUNCTION("""COMPUTED_VALUE"""),45821.66666666667)</f>
        <v>45821.66667</v>
      </c>
      <c r="K365" s="1">
        <f>IFERROR(__xludf.DUMMYFUNCTION("""COMPUTED_VALUE"""),1114.53)</f>
        <v>1114.53</v>
      </c>
      <c r="M365" s="2">
        <f>IFERROR(__xludf.DUMMYFUNCTION("""COMPUTED_VALUE"""),45821.66666666667)</f>
        <v>45821.66667</v>
      </c>
      <c r="N365" s="1">
        <f>IFERROR(__xludf.DUMMYFUNCTION("""COMPUTED_VALUE"""),3.58642338E8)</f>
        <v>358642338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IFERROR(__xludf.DUMMYFUNCTION("""COMPUTED_VALUE"""),1132.75)</f>
        <v>1132.75</v>
      </c>
      <c r="D366" s="2">
        <f>IFERROR(__xludf.DUMMYFUNCTION("""COMPUTED_VALUE"""),45824.66666666667)</f>
        <v>45824.66667</v>
      </c>
      <c r="E366" s="1">
        <f>IFERROR(__xludf.DUMMYFUNCTION("""COMPUTED_VALUE"""),1135.72)</f>
        <v>1135.72</v>
      </c>
      <c r="G366" s="2">
        <f>IFERROR(__xludf.DUMMYFUNCTION("""COMPUTED_VALUE"""),45824.66666666667)</f>
        <v>45824.66667</v>
      </c>
      <c r="H366" s="1">
        <f>IFERROR(__xludf.DUMMYFUNCTION("""COMPUTED_VALUE"""),1119.65)</f>
        <v>1119.65</v>
      </c>
      <c r="J366" s="2">
        <f>IFERROR(__xludf.DUMMYFUNCTION("""COMPUTED_VALUE"""),45824.66666666667)</f>
        <v>45824.66667</v>
      </c>
      <c r="K366" s="1">
        <f>IFERROR(__xludf.DUMMYFUNCTION("""COMPUTED_VALUE"""),1128.14)</f>
        <v>1128.14</v>
      </c>
      <c r="M366" s="2">
        <f>IFERROR(__xludf.DUMMYFUNCTION("""COMPUTED_VALUE"""),45824.66666666667)</f>
        <v>45824.66667</v>
      </c>
      <c r="N366" s="1">
        <f>IFERROR(__xludf.DUMMYFUNCTION("""COMPUTED_VALUE"""),3.31542481E8)</f>
        <v>331542481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IFERROR(__xludf.DUMMYFUNCTION("""COMPUTED_VALUE"""),1117.86)</f>
        <v>1117.86</v>
      </c>
      <c r="D367" s="2">
        <f>IFERROR(__xludf.DUMMYFUNCTION("""COMPUTED_VALUE"""),45825.66666666667)</f>
        <v>45825.66667</v>
      </c>
      <c r="E367" s="1">
        <f>IFERROR(__xludf.DUMMYFUNCTION("""COMPUTED_VALUE"""),1120.44)</f>
        <v>1120.44</v>
      </c>
      <c r="G367" s="2">
        <f>IFERROR(__xludf.DUMMYFUNCTION("""COMPUTED_VALUE"""),45825.66666666667)</f>
        <v>45825.66667</v>
      </c>
      <c r="H367" s="1">
        <f>IFERROR(__xludf.DUMMYFUNCTION("""COMPUTED_VALUE"""),1082.03)</f>
        <v>1082.03</v>
      </c>
      <c r="J367" s="2">
        <f>IFERROR(__xludf.DUMMYFUNCTION("""COMPUTED_VALUE"""),45825.66666666667)</f>
        <v>45825.66667</v>
      </c>
      <c r="K367" s="1">
        <f>IFERROR(__xludf.DUMMYFUNCTION("""COMPUTED_VALUE"""),1086.51)</f>
        <v>1086.51</v>
      </c>
      <c r="M367" s="2">
        <f>IFERROR(__xludf.DUMMYFUNCTION("""COMPUTED_VALUE"""),45825.66666666667)</f>
        <v>45825.66667</v>
      </c>
      <c r="N367" s="1">
        <f>IFERROR(__xludf.DUMMYFUNCTION("""COMPUTED_VALUE"""),3.63774876E8)</f>
        <v>363774876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IFERROR(__xludf.DUMMYFUNCTION("""COMPUTED_VALUE"""),1088.86)</f>
        <v>1088.86</v>
      </c>
      <c r="D368" s="2">
        <f>IFERROR(__xludf.DUMMYFUNCTION("""COMPUTED_VALUE"""),45826.66666666667)</f>
        <v>45826.66667</v>
      </c>
      <c r="E368" s="1">
        <f>IFERROR(__xludf.DUMMYFUNCTION("""COMPUTED_VALUE"""),1126.71)</f>
        <v>1126.71</v>
      </c>
      <c r="G368" s="2">
        <f>IFERROR(__xludf.DUMMYFUNCTION("""COMPUTED_VALUE"""),45826.66666666667)</f>
        <v>45826.66667</v>
      </c>
      <c r="H368" s="1">
        <f>IFERROR(__xludf.DUMMYFUNCTION("""COMPUTED_VALUE"""),1084.13)</f>
        <v>1084.13</v>
      </c>
      <c r="J368" s="2">
        <f>IFERROR(__xludf.DUMMYFUNCTION("""COMPUTED_VALUE"""),45826.66666666667)</f>
        <v>45826.66667</v>
      </c>
      <c r="K368" s="1">
        <f>IFERROR(__xludf.DUMMYFUNCTION("""COMPUTED_VALUE"""),1104.21)</f>
        <v>1104.21</v>
      </c>
      <c r="M368" s="2">
        <f>IFERROR(__xludf.DUMMYFUNCTION("""COMPUTED_VALUE"""),45826.66666666667)</f>
        <v>45826.66667</v>
      </c>
      <c r="N368" s="1">
        <f>IFERROR(__xludf.DUMMYFUNCTION("""COMPUTED_VALUE"""),2.96292503E8)</f>
        <v>296292503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IFERROR(__xludf.DUMMYFUNCTION("""COMPUTED_VALUE"""),1121.77)</f>
        <v>1121.77</v>
      </c>
      <c r="D369" s="2">
        <f>IFERROR(__xludf.DUMMYFUNCTION("""COMPUTED_VALUE"""),45828.66666666667)</f>
        <v>45828.66667</v>
      </c>
      <c r="E369" s="1">
        <f>IFERROR(__xludf.DUMMYFUNCTION("""COMPUTED_VALUE"""),1135.94)</f>
        <v>1135.94</v>
      </c>
      <c r="G369" s="2">
        <f>IFERROR(__xludf.DUMMYFUNCTION("""COMPUTED_VALUE"""),45828.66666666667)</f>
        <v>45828.66667</v>
      </c>
      <c r="H369" s="1">
        <f>IFERROR(__xludf.DUMMYFUNCTION("""COMPUTED_VALUE"""),1091.7)</f>
        <v>1091.7</v>
      </c>
      <c r="J369" s="2">
        <f>IFERROR(__xludf.DUMMYFUNCTION("""COMPUTED_VALUE"""),45828.66666666667)</f>
        <v>45828.66667</v>
      </c>
      <c r="K369" s="1">
        <f>IFERROR(__xludf.DUMMYFUNCTION("""COMPUTED_VALUE"""),1105.12)</f>
        <v>1105.12</v>
      </c>
      <c r="M369" s="2">
        <f>IFERROR(__xludf.DUMMYFUNCTION("""COMPUTED_VALUE"""),45828.66666666667)</f>
        <v>45828.66667</v>
      </c>
      <c r="N369" s="1">
        <f>IFERROR(__xludf.DUMMYFUNCTION("""COMPUTED_VALUE"""),4.00768754E8)</f>
        <v>400768754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IFERROR(__xludf.DUMMYFUNCTION("""COMPUTED_VALUE"""),1122.1)</f>
        <v>1122.1</v>
      </c>
      <c r="D370" s="2">
        <f>IFERROR(__xludf.DUMMYFUNCTION("""COMPUTED_VALUE"""),45831.66666666667)</f>
        <v>45831.66667</v>
      </c>
      <c r="E370" s="1">
        <f>IFERROR(__xludf.DUMMYFUNCTION("""COMPUTED_VALUE"""),1214.04)</f>
        <v>1214.04</v>
      </c>
      <c r="G370" s="2">
        <f>IFERROR(__xludf.DUMMYFUNCTION("""COMPUTED_VALUE"""),45831.66666666667)</f>
        <v>45831.66667</v>
      </c>
      <c r="H370" s="1">
        <f>IFERROR(__xludf.DUMMYFUNCTION("""COMPUTED_VALUE"""),1122.1)</f>
        <v>1122.1</v>
      </c>
      <c r="J370" s="2">
        <f>IFERROR(__xludf.DUMMYFUNCTION("""COMPUTED_VALUE"""),45831.66666666667)</f>
        <v>45831.66667</v>
      </c>
      <c r="K370" s="1">
        <f>IFERROR(__xludf.DUMMYFUNCTION("""COMPUTED_VALUE"""),1187.5)</f>
        <v>1187.5</v>
      </c>
      <c r="M370" s="2">
        <f>IFERROR(__xludf.DUMMYFUNCTION("""COMPUTED_VALUE"""),45831.66666666667)</f>
        <v>45831.66667</v>
      </c>
      <c r="N370" s="1">
        <f>IFERROR(__xludf.DUMMYFUNCTION("""COMPUTED_VALUE"""),4.6246916E8)</f>
        <v>462469160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IFERROR(__xludf.DUMMYFUNCTION("""COMPUTED_VALUE"""),1210.9)</f>
        <v>1210.9</v>
      </c>
      <c r="D371" s="2">
        <f>IFERROR(__xludf.DUMMYFUNCTION("""COMPUTED_VALUE"""),45832.66666666667)</f>
        <v>45832.66667</v>
      </c>
      <c r="E371" s="1">
        <f>IFERROR(__xludf.DUMMYFUNCTION("""COMPUTED_VALUE"""),1210.9)</f>
        <v>1210.9</v>
      </c>
      <c r="G371" s="2">
        <f>IFERROR(__xludf.DUMMYFUNCTION("""COMPUTED_VALUE"""),45832.66666666667)</f>
        <v>45832.66667</v>
      </c>
      <c r="H371" s="1">
        <f>IFERROR(__xludf.DUMMYFUNCTION("""COMPUTED_VALUE"""),1162.96)</f>
        <v>1162.96</v>
      </c>
      <c r="J371" s="2">
        <f>IFERROR(__xludf.DUMMYFUNCTION("""COMPUTED_VALUE"""),45832.66666666667)</f>
        <v>45832.66667</v>
      </c>
      <c r="K371" s="1">
        <f>IFERROR(__xludf.DUMMYFUNCTION("""COMPUTED_VALUE"""),1162.98)</f>
        <v>1162.98</v>
      </c>
      <c r="M371" s="2">
        <f>IFERROR(__xludf.DUMMYFUNCTION("""COMPUTED_VALUE"""),45832.66666666667)</f>
        <v>45832.66667</v>
      </c>
      <c r="N371" s="1">
        <f>IFERROR(__xludf.DUMMYFUNCTION("""COMPUTED_VALUE"""),3.2910367E8)</f>
        <v>329103670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IFERROR(__xludf.DUMMYFUNCTION("""COMPUTED_VALUE"""),1169.4)</f>
        <v>1169.4</v>
      </c>
      <c r="D372" s="2">
        <f>IFERROR(__xludf.DUMMYFUNCTION("""COMPUTED_VALUE"""),45833.66666666667)</f>
        <v>45833.66667</v>
      </c>
      <c r="E372" s="1">
        <f>IFERROR(__xludf.DUMMYFUNCTION("""COMPUTED_VALUE"""),1169.6)</f>
        <v>1169.6</v>
      </c>
      <c r="G372" s="2">
        <f>IFERROR(__xludf.DUMMYFUNCTION("""COMPUTED_VALUE"""),45833.66666666667)</f>
        <v>45833.66667</v>
      </c>
      <c r="H372" s="1">
        <f>IFERROR(__xludf.DUMMYFUNCTION("""COMPUTED_VALUE"""),1100.09)</f>
        <v>1100.09</v>
      </c>
      <c r="J372" s="2">
        <f>IFERROR(__xludf.DUMMYFUNCTION("""COMPUTED_VALUE"""),45833.66666666667)</f>
        <v>45833.66667</v>
      </c>
      <c r="K372" s="1">
        <f>IFERROR(__xludf.DUMMYFUNCTION("""COMPUTED_VALUE"""),1121.24)</f>
        <v>1121.24</v>
      </c>
      <c r="M372" s="2">
        <f>IFERROR(__xludf.DUMMYFUNCTION("""COMPUTED_VALUE"""),45833.66666666667)</f>
        <v>45833.66667</v>
      </c>
      <c r="N372" s="1">
        <f>IFERROR(__xludf.DUMMYFUNCTION("""COMPUTED_VALUE"""),3.74446227E8)</f>
        <v>374446227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IFERROR(__xludf.DUMMYFUNCTION("""COMPUTED_VALUE"""),1112.12)</f>
        <v>1112.12</v>
      </c>
      <c r="D373" s="2">
        <f>IFERROR(__xludf.DUMMYFUNCTION("""COMPUTED_VALUE"""),45834.66666666667)</f>
        <v>45834.66667</v>
      </c>
      <c r="E373" s="1">
        <f>IFERROR(__xludf.DUMMYFUNCTION("""COMPUTED_VALUE"""),1131.33)</f>
        <v>1131.33</v>
      </c>
      <c r="G373" s="2">
        <f>IFERROR(__xludf.DUMMYFUNCTION("""COMPUTED_VALUE"""),45834.66666666667)</f>
        <v>45834.66667</v>
      </c>
      <c r="H373" s="1">
        <f>IFERROR(__xludf.DUMMYFUNCTION("""COMPUTED_VALUE"""),1112.12)</f>
        <v>1112.12</v>
      </c>
      <c r="J373" s="2">
        <f>IFERROR(__xludf.DUMMYFUNCTION("""COMPUTED_VALUE"""),45834.66666666667)</f>
        <v>45834.66667</v>
      </c>
      <c r="K373" s="1">
        <f>IFERROR(__xludf.DUMMYFUNCTION("""COMPUTED_VALUE"""),1117.94)</f>
        <v>1117.94</v>
      </c>
      <c r="M373" s="2">
        <f>IFERROR(__xludf.DUMMYFUNCTION("""COMPUTED_VALUE"""),45834.66666666667)</f>
        <v>45834.66667</v>
      </c>
      <c r="N373" s="1">
        <f>IFERROR(__xludf.DUMMYFUNCTION("""COMPUTED_VALUE"""),3.45246137E8)</f>
        <v>345246137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IFERROR(__xludf.DUMMYFUNCTION("""COMPUTED_VALUE"""),1113.34)</f>
        <v>1113.34</v>
      </c>
      <c r="D374" s="2">
        <f>IFERROR(__xludf.DUMMYFUNCTION("""COMPUTED_VALUE"""),45835.66666666667)</f>
        <v>45835.66667</v>
      </c>
      <c r="E374" s="1">
        <f>IFERROR(__xludf.DUMMYFUNCTION("""COMPUTED_VALUE"""),1129.7)</f>
        <v>1129.7</v>
      </c>
      <c r="G374" s="2">
        <f>IFERROR(__xludf.DUMMYFUNCTION("""COMPUTED_VALUE"""),45835.66666666667)</f>
        <v>45835.66667</v>
      </c>
      <c r="H374" s="1">
        <f>IFERROR(__xludf.DUMMYFUNCTION("""COMPUTED_VALUE"""),1092.6)</f>
        <v>1092.6</v>
      </c>
      <c r="J374" s="2">
        <f>IFERROR(__xludf.DUMMYFUNCTION("""COMPUTED_VALUE"""),45835.66666666667)</f>
        <v>45835.66667</v>
      </c>
      <c r="K374" s="1">
        <f>IFERROR(__xludf.DUMMYFUNCTION("""COMPUTED_VALUE"""),1112.3)</f>
        <v>1112.3</v>
      </c>
      <c r="M374" s="2">
        <f>IFERROR(__xludf.DUMMYFUNCTION("""COMPUTED_VALUE"""),45835.66666666667)</f>
        <v>45835.66667</v>
      </c>
      <c r="N374" s="1">
        <f>IFERROR(__xludf.DUMMYFUNCTION("""COMPUTED_VALUE"""),5.11210077E8)</f>
        <v>511210077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IFERROR(__xludf.DUMMYFUNCTION("""COMPUTED_VALUE"""),1100.03)</f>
        <v>1100.03</v>
      </c>
      <c r="D375" s="2">
        <f>IFERROR(__xludf.DUMMYFUNCTION("""COMPUTED_VALUE"""),45838.66666666667)</f>
        <v>45838.66667</v>
      </c>
      <c r="E375" s="1">
        <f>IFERROR(__xludf.DUMMYFUNCTION("""COMPUTED_VALUE"""),1117.84)</f>
        <v>1117.84</v>
      </c>
      <c r="G375" s="2">
        <f>IFERROR(__xludf.DUMMYFUNCTION("""COMPUTED_VALUE"""),45838.66666666667)</f>
        <v>45838.66667</v>
      </c>
      <c r="H375" s="1">
        <f>IFERROR(__xludf.DUMMYFUNCTION("""COMPUTED_VALUE"""),1090.52)</f>
        <v>1090.52</v>
      </c>
      <c r="J375" s="2">
        <f>IFERROR(__xludf.DUMMYFUNCTION("""COMPUTED_VALUE"""),45838.66666666667)</f>
        <v>45838.66667</v>
      </c>
      <c r="K375" s="1">
        <f>IFERROR(__xludf.DUMMYFUNCTION("""COMPUTED_VALUE"""),1093.79)</f>
        <v>1093.79</v>
      </c>
      <c r="M375" s="2">
        <f>IFERROR(__xludf.DUMMYFUNCTION("""COMPUTED_VALUE"""),45838.66666666667)</f>
        <v>45838.66667</v>
      </c>
      <c r="N375" s="1">
        <f>IFERROR(__xludf.DUMMYFUNCTION("""COMPUTED_VALUE"""),2.95826573E8)</f>
        <v>295826573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IFERROR(__xludf.DUMMYFUNCTION("""COMPUTED_VALUE"""),1033.68)</f>
        <v>1033.68</v>
      </c>
      <c r="D376" s="2">
        <f>IFERROR(__xludf.DUMMYFUNCTION("""COMPUTED_VALUE"""),45839.66666666667)</f>
        <v>45839.66667</v>
      </c>
      <c r="E376" s="1">
        <f>IFERROR(__xludf.DUMMYFUNCTION("""COMPUTED_VALUE"""),1057.99)</f>
        <v>1057.99</v>
      </c>
      <c r="G376" s="2">
        <f>IFERROR(__xludf.DUMMYFUNCTION("""COMPUTED_VALUE"""),45839.66666666667)</f>
        <v>45839.66667</v>
      </c>
      <c r="H376" s="1">
        <f>IFERROR(__xludf.DUMMYFUNCTION("""COMPUTED_VALUE"""),1018.99)</f>
        <v>1018.99</v>
      </c>
      <c r="J376" s="2">
        <f>IFERROR(__xludf.DUMMYFUNCTION("""COMPUTED_VALUE"""),45839.66666666667)</f>
        <v>45839.66667</v>
      </c>
      <c r="K376" s="1">
        <f>IFERROR(__xludf.DUMMYFUNCTION("""COMPUTED_VALUE"""),1046.93)</f>
        <v>1046.93</v>
      </c>
      <c r="M376" s="2">
        <f>IFERROR(__xludf.DUMMYFUNCTION("""COMPUTED_VALUE"""),45839.66666666667)</f>
        <v>45839.66667</v>
      </c>
      <c r="N376" s="1">
        <f>IFERROR(__xludf.DUMMYFUNCTION("""COMPUTED_VALUE"""),5.43799046E8)</f>
        <v>543799046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IFERROR(__xludf.DUMMYFUNCTION("""COMPUTED_VALUE"""),1081.94)</f>
        <v>1081.94</v>
      </c>
      <c r="D377" s="2">
        <f>IFERROR(__xludf.DUMMYFUNCTION("""COMPUTED_VALUE"""),45840.66666666667)</f>
        <v>45840.66667</v>
      </c>
      <c r="E377" s="1">
        <f>IFERROR(__xludf.DUMMYFUNCTION("""COMPUTED_VALUE"""),1097.45)</f>
        <v>1097.45</v>
      </c>
      <c r="G377" s="2">
        <f>IFERROR(__xludf.DUMMYFUNCTION("""COMPUTED_VALUE"""),45840.66666666667)</f>
        <v>45840.66667</v>
      </c>
      <c r="H377" s="1">
        <f>IFERROR(__xludf.DUMMYFUNCTION("""COMPUTED_VALUE"""),1056.64)</f>
        <v>1056.64</v>
      </c>
      <c r="J377" s="2">
        <f>IFERROR(__xludf.DUMMYFUNCTION("""COMPUTED_VALUE"""),45840.66666666667)</f>
        <v>45840.66667</v>
      </c>
      <c r="K377" s="1">
        <f>IFERROR(__xludf.DUMMYFUNCTION("""COMPUTED_VALUE"""),1094.86)</f>
        <v>1094.86</v>
      </c>
      <c r="M377" s="2">
        <f>IFERROR(__xludf.DUMMYFUNCTION("""COMPUTED_VALUE"""),45840.66666666667)</f>
        <v>45840.66667</v>
      </c>
      <c r="N377" s="1">
        <f>IFERROR(__xludf.DUMMYFUNCTION("""COMPUTED_VALUE"""),4.17093381E8)</f>
        <v>417093381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IFERROR(__xludf.DUMMYFUNCTION("""COMPUTED_VALUE"""),1101.07)</f>
        <v>1101.07</v>
      </c>
      <c r="D378" s="2">
        <f>IFERROR(__xludf.DUMMYFUNCTION("""COMPUTED_VALUE"""),45841.54166666667)</f>
        <v>45841.54167</v>
      </c>
      <c r="E378" s="1">
        <f>IFERROR(__xludf.DUMMYFUNCTION("""COMPUTED_VALUE"""),1104.74)</f>
        <v>1104.74</v>
      </c>
      <c r="G378" s="2">
        <f>IFERROR(__xludf.DUMMYFUNCTION("""COMPUTED_VALUE"""),45841.54166666667)</f>
        <v>45841.54167</v>
      </c>
      <c r="H378" s="1">
        <f>IFERROR(__xludf.DUMMYFUNCTION("""COMPUTED_VALUE"""),1087.73)</f>
        <v>1087.73</v>
      </c>
      <c r="J378" s="2">
        <f>IFERROR(__xludf.DUMMYFUNCTION("""COMPUTED_VALUE"""),45841.54166666667)</f>
        <v>45841.54167</v>
      </c>
      <c r="K378" s="1">
        <f>IFERROR(__xludf.DUMMYFUNCTION("""COMPUTED_VALUE"""),1094.6)</f>
        <v>1094.6</v>
      </c>
      <c r="M378" s="2">
        <f>IFERROR(__xludf.DUMMYFUNCTION("""COMPUTED_VALUE"""),45841.54166666667)</f>
        <v>45841.54167</v>
      </c>
      <c r="N378" s="1">
        <f>IFERROR(__xludf.DUMMYFUNCTION("""COMPUTED_VALUE"""),3.59237916E8)</f>
        <v>359237916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IFERROR(__xludf.DUMMYFUNCTION("""COMPUTED_VALUE"""),1019.1)</f>
        <v>1019.1</v>
      </c>
      <c r="D379" s="2">
        <f>IFERROR(__xludf.DUMMYFUNCTION("""COMPUTED_VALUE"""),45845.66666666667)</f>
        <v>45845.66667</v>
      </c>
      <c r="E379" s="1">
        <f>IFERROR(__xludf.DUMMYFUNCTION("""COMPUTED_VALUE"""),1035.36)</f>
        <v>1035.36</v>
      </c>
      <c r="G379" s="2">
        <f>IFERROR(__xludf.DUMMYFUNCTION("""COMPUTED_VALUE"""),45845.66666666667)</f>
        <v>45845.66667</v>
      </c>
      <c r="H379" s="1">
        <f>IFERROR(__xludf.DUMMYFUNCTION("""COMPUTED_VALUE"""),1012.43)</f>
        <v>1012.43</v>
      </c>
      <c r="J379" s="2">
        <f>IFERROR(__xludf.DUMMYFUNCTION("""COMPUTED_VALUE"""),45845.66666666667)</f>
        <v>45845.66667</v>
      </c>
      <c r="K379" s="1">
        <f>IFERROR(__xludf.DUMMYFUNCTION("""COMPUTED_VALUE"""),1026.39)</f>
        <v>1026.39</v>
      </c>
      <c r="M379" s="2">
        <f>IFERROR(__xludf.DUMMYFUNCTION("""COMPUTED_VALUE"""),45845.66666666667)</f>
        <v>45845.66667</v>
      </c>
      <c r="N379" s="1">
        <f>IFERROR(__xludf.DUMMYFUNCTION("""COMPUTED_VALUE"""),3.8858093E8)</f>
        <v>388580930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IFERROR(__xludf.DUMMYFUNCTION("""COMPUTED_VALUE"""),1036.08)</f>
        <v>1036.08</v>
      </c>
      <c r="D380" s="2">
        <f>IFERROR(__xludf.DUMMYFUNCTION("""COMPUTED_VALUE"""),45846.66666666667)</f>
        <v>45846.66667</v>
      </c>
      <c r="E380" s="1">
        <f>IFERROR(__xludf.DUMMYFUNCTION("""COMPUTED_VALUE"""),1058.89)</f>
        <v>1058.89</v>
      </c>
      <c r="G380" s="2">
        <f>IFERROR(__xludf.DUMMYFUNCTION("""COMPUTED_VALUE"""),45846.66666666667)</f>
        <v>45846.66667</v>
      </c>
      <c r="H380" s="1">
        <f>IFERROR(__xludf.DUMMYFUNCTION("""COMPUTED_VALUE"""),1029.61)</f>
        <v>1029.61</v>
      </c>
      <c r="J380" s="2">
        <f>IFERROR(__xludf.DUMMYFUNCTION("""COMPUTED_VALUE"""),45846.66666666667)</f>
        <v>45846.66667</v>
      </c>
      <c r="K380" s="1">
        <f>IFERROR(__xludf.DUMMYFUNCTION("""COMPUTED_VALUE"""),1039.68)</f>
        <v>1039.68</v>
      </c>
      <c r="M380" s="2">
        <f>IFERROR(__xludf.DUMMYFUNCTION("""COMPUTED_VALUE"""),45846.66666666667)</f>
        <v>45846.66667</v>
      </c>
      <c r="N380" s="1">
        <f>IFERROR(__xludf.DUMMYFUNCTION("""COMPUTED_VALUE"""),4.30289827E8)</f>
        <v>430289827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IFERROR(__xludf.DUMMYFUNCTION("""COMPUTED_VALUE"""),1038.93)</f>
        <v>1038.93</v>
      </c>
      <c r="D381" s="2">
        <f>IFERROR(__xludf.DUMMYFUNCTION("""COMPUTED_VALUE"""),45847.66666666667)</f>
        <v>45847.66667</v>
      </c>
      <c r="E381" s="1">
        <f>IFERROR(__xludf.DUMMYFUNCTION("""COMPUTED_VALUE"""),1048.04)</f>
        <v>1048.04</v>
      </c>
      <c r="G381" s="2">
        <f>IFERROR(__xludf.DUMMYFUNCTION("""COMPUTED_VALUE"""),45847.66666666667)</f>
        <v>45847.66667</v>
      </c>
      <c r="H381" s="1">
        <f>IFERROR(__xludf.DUMMYFUNCTION("""COMPUTED_VALUE"""),1027.56)</f>
        <v>1027.56</v>
      </c>
      <c r="J381" s="2">
        <f>IFERROR(__xludf.DUMMYFUNCTION("""COMPUTED_VALUE"""),45847.66666666667)</f>
        <v>45847.66667</v>
      </c>
      <c r="K381" s="1">
        <f>IFERROR(__xludf.DUMMYFUNCTION("""COMPUTED_VALUE"""),1034.93)</f>
        <v>1034.93</v>
      </c>
      <c r="M381" s="2">
        <f>IFERROR(__xludf.DUMMYFUNCTION("""COMPUTED_VALUE"""),45847.66666666667)</f>
        <v>45847.66667</v>
      </c>
      <c r="N381" s="1">
        <f>IFERROR(__xludf.DUMMYFUNCTION("""COMPUTED_VALUE"""),3.01079845E8)</f>
        <v>301079845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IFERROR(__xludf.DUMMYFUNCTION("""COMPUTED_VALUE"""),1048.08)</f>
        <v>1048.08</v>
      </c>
      <c r="D382" s="2">
        <f>IFERROR(__xludf.DUMMYFUNCTION("""COMPUTED_VALUE"""),45848.66666666667)</f>
        <v>45848.66667</v>
      </c>
      <c r="E382" s="1">
        <f>IFERROR(__xludf.DUMMYFUNCTION("""COMPUTED_VALUE"""),1080.56)</f>
        <v>1080.56</v>
      </c>
      <c r="G382" s="2">
        <f>IFERROR(__xludf.DUMMYFUNCTION("""COMPUTED_VALUE"""),45848.66666666667)</f>
        <v>45848.66667</v>
      </c>
      <c r="H382" s="1">
        <f>IFERROR(__xludf.DUMMYFUNCTION("""COMPUTED_VALUE"""),1048.08)</f>
        <v>1048.08</v>
      </c>
      <c r="J382" s="2">
        <f>IFERROR(__xludf.DUMMYFUNCTION("""COMPUTED_VALUE"""),45848.66666666667)</f>
        <v>45848.66667</v>
      </c>
      <c r="K382" s="1">
        <f>IFERROR(__xludf.DUMMYFUNCTION("""COMPUTED_VALUE"""),1079.03)</f>
        <v>1079.03</v>
      </c>
      <c r="M382" s="2">
        <f>IFERROR(__xludf.DUMMYFUNCTION("""COMPUTED_VALUE"""),45848.66666666667)</f>
        <v>45848.66667</v>
      </c>
      <c r="N382" s="1">
        <f>IFERROR(__xludf.DUMMYFUNCTION("""COMPUTED_VALUE"""),2.96571434E8)</f>
        <v>296571434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IFERROR(__xludf.DUMMYFUNCTION("""COMPUTED_VALUE"""),1071.21)</f>
        <v>1071.21</v>
      </c>
      <c r="D383" s="2">
        <f>IFERROR(__xludf.DUMMYFUNCTION("""COMPUTED_VALUE"""),45849.66666666667)</f>
        <v>45849.66667</v>
      </c>
      <c r="E383" s="1">
        <f>IFERROR(__xludf.DUMMYFUNCTION("""COMPUTED_VALUE"""),1091.18)</f>
        <v>1091.18</v>
      </c>
      <c r="G383" s="2">
        <f>IFERROR(__xludf.DUMMYFUNCTION("""COMPUTED_VALUE"""),45849.66666666667)</f>
        <v>45849.66667</v>
      </c>
      <c r="H383" s="1">
        <f>IFERROR(__xludf.DUMMYFUNCTION("""COMPUTED_VALUE"""),1065.13)</f>
        <v>1065.13</v>
      </c>
      <c r="J383" s="2">
        <f>IFERROR(__xludf.DUMMYFUNCTION("""COMPUTED_VALUE"""),45849.66666666667)</f>
        <v>45849.66667</v>
      </c>
      <c r="K383" s="1">
        <f>IFERROR(__xludf.DUMMYFUNCTION("""COMPUTED_VALUE"""),1089.42)</f>
        <v>1089.42</v>
      </c>
      <c r="M383" s="2">
        <f>IFERROR(__xludf.DUMMYFUNCTION("""COMPUTED_VALUE"""),45849.66666666667)</f>
        <v>45849.66667</v>
      </c>
      <c r="N383" s="1">
        <f>IFERROR(__xludf.DUMMYFUNCTION("""COMPUTED_VALUE"""),2.577922E8)</f>
        <v>257792200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IFERROR(__xludf.DUMMYFUNCTION("""COMPUTED_VALUE"""),1100.66)</f>
        <v>1100.66</v>
      </c>
      <c r="D384" s="2">
        <f>IFERROR(__xludf.DUMMYFUNCTION("""COMPUTED_VALUE"""),45852.66666666667)</f>
        <v>45852.66667</v>
      </c>
      <c r="E384" s="1">
        <f>IFERROR(__xludf.DUMMYFUNCTION("""COMPUTED_VALUE"""),1117.02)</f>
        <v>1117.02</v>
      </c>
      <c r="G384" s="2">
        <f>IFERROR(__xludf.DUMMYFUNCTION("""COMPUTED_VALUE"""),45852.66666666667)</f>
        <v>45852.66667</v>
      </c>
      <c r="H384" s="1">
        <f>IFERROR(__xludf.DUMMYFUNCTION("""COMPUTED_VALUE"""),1085.68)</f>
        <v>1085.68</v>
      </c>
      <c r="J384" s="2">
        <f>IFERROR(__xludf.DUMMYFUNCTION("""COMPUTED_VALUE"""),45852.66666666667)</f>
        <v>45852.66667</v>
      </c>
      <c r="K384" s="1">
        <f>IFERROR(__xludf.DUMMYFUNCTION("""COMPUTED_VALUE"""),1099.82)</f>
        <v>1099.82</v>
      </c>
      <c r="M384" s="2">
        <f>IFERROR(__xludf.DUMMYFUNCTION("""COMPUTED_VALUE"""),45852.66666666667)</f>
        <v>45852.66667</v>
      </c>
      <c r="N384" s="1">
        <f>IFERROR(__xludf.DUMMYFUNCTION("""COMPUTED_VALUE"""),2.50858247E8)</f>
        <v>250858247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IFERROR(__xludf.DUMMYFUNCTION("""COMPUTED_VALUE"""),1108.68)</f>
        <v>1108.68</v>
      </c>
      <c r="D385" s="2">
        <f>IFERROR(__xludf.DUMMYFUNCTION("""COMPUTED_VALUE"""),45853.66666666667)</f>
        <v>45853.66667</v>
      </c>
      <c r="E385" s="1">
        <f>IFERROR(__xludf.DUMMYFUNCTION("""COMPUTED_VALUE"""),1113.3)</f>
        <v>1113.3</v>
      </c>
      <c r="G385" s="2">
        <f>IFERROR(__xludf.DUMMYFUNCTION("""COMPUTED_VALUE"""),45853.66666666667)</f>
        <v>45853.66667</v>
      </c>
      <c r="H385" s="1">
        <f>IFERROR(__xludf.DUMMYFUNCTION("""COMPUTED_VALUE"""),1078.33)</f>
        <v>1078.33</v>
      </c>
      <c r="J385" s="2">
        <f>IFERROR(__xludf.DUMMYFUNCTION("""COMPUTED_VALUE"""),45853.66666666667)</f>
        <v>45853.66667</v>
      </c>
      <c r="K385" s="1">
        <f>IFERROR(__xludf.DUMMYFUNCTION("""COMPUTED_VALUE"""),1078.82)</f>
        <v>1078.82</v>
      </c>
      <c r="M385" s="2">
        <f>IFERROR(__xludf.DUMMYFUNCTION("""COMPUTED_VALUE"""),45853.66666666667)</f>
        <v>45853.66667</v>
      </c>
      <c r="N385" s="1">
        <f>IFERROR(__xludf.DUMMYFUNCTION("""COMPUTED_VALUE"""),2.69485045E8)</f>
        <v>269485045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IFERROR(__xludf.DUMMYFUNCTION("""COMPUTED_VALUE"""),1085.54)</f>
        <v>1085.54</v>
      </c>
      <c r="D386" s="2">
        <f>IFERROR(__xludf.DUMMYFUNCTION("""COMPUTED_VALUE"""),45854.66666666667)</f>
        <v>45854.66667</v>
      </c>
      <c r="E386" s="1">
        <f>IFERROR(__xludf.DUMMYFUNCTION("""COMPUTED_VALUE"""),1116.15)</f>
        <v>1116.15</v>
      </c>
      <c r="G386" s="2">
        <f>IFERROR(__xludf.DUMMYFUNCTION("""COMPUTED_VALUE"""),45854.66666666667)</f>
        <v>45854.66667</v>
      </c>
      <c r="H386" s="1">
        <f>IFERROR(__xludf.DUMMYFUNCTION("""COMPUTED_VALUE"""),1083.87)</f>
        <v>1083.87</v>
      </c>
      <c r="J386" s="2">
        <f>IFERROR(__xludf.DUMMYFUNCTION("""COMPUTED_VALUE"""),45854.66666666667)</f>
        <v>45854.66667</v>
      </c>
      <c r="K386" s="1">
        <f>IFERROR(__xludf.DUMMYFUNCTION("""COMPUTED_VALUE"""),1110.96)</f>
        <v>1110.96</v>
      </c>
      <c r="M386" s="2">
        <f>IFERROR(__xludf.DUMMYFUNCTION("""COMPUTED_VALUE"""),45854.66666666667)</f>
        <v>45854.66667</v>
      </c>
      <c r="N386" s="1">
        <f>IFERROR(__xludf.DUMMYFUNCTION("""COMPUTED_VALUE"""),3.35414521E8)</f>
        <v>335414521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IFERROR(__xludf.DUMMYFUNCTION("""COMPUTED_VALUE"""),1116.04)</f>
        <v>1116.04</v>
      </c>
      <c r="D387" s="2">
        <f>IFERROR(__xludf.DUMMYFUNCTION("""COMPUTED_VALUE"""),45855.66666666667)</f>
        <v>45855.66667</v>
      </c>
      <c r="E387" s="1">
        <f>IFERROR(__xludf.DUMMYFUNCTION("""COMPUTED_VALUE"""),1120.56)</f>
        <v>1120.56</v>
      </c>
      <c r="G387" s="2">
        <f>IFERROR(__xludf.DUMMYFUNCTION("""COMPUTED_VALUE"""),45855.66666666667)</f>
        <v>45855.66667</v>
      </c>
      <c r="H387" s="1">
        <f>IFERROR(__xludf.DUMMYFUNCTION("""COMPUTED_VALUE"""),1098.32)</f>
        <v>1098.32</v>
      </c>
      <c r="J387" s="2">
        <f>IFERROR(__xludf.DUMMYFUNCTION("""COMPUTED_VALUE"""),45855.66666666667)</f>
        <v>45855.66667</v>
      </c>
      <c r="K387" s="1">
        <f>IFERROR(__xludf.DUMMYFUNCTION("""COMPUTED_VALUE"""),1105.25)</f>
        <v>1105.25</v>
      </c>
      <c r="M387" s="2">
        <f>IFERROR(__xludf.DUMMYFUNCTION("""COMPUTED_VALUE"""),45855.66666666667)</f>
        <v>45855.66667</v>
      </c>
      <c r="N387" s="1">
        <f>IFERROR(__xludf.DUMMYFUNCTION("""COMPUTED_VALUE"""),1.141025536E9)</f>
        <v>1141025536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IFERROR(__xludf.DUMMYFUNCTION("""COMPUTED_VALUE"""),1112.59)</f>
        <v>1112.59</v>
      </c>
      <c r="D388" s="2">
        <f>IFERROR(__xludf.DUMMYFUNCTION("""COMPUTED_VALUE"""),45856.66666666667)</f>
        <v>45856.66667</v>
      </c>
      <c r="E388" s="1">
        <f>IFERROR(__xludf.DUMMYFUNCTION("""COMPUTED_VALUE"""),1140.84)</f>
        <v>1140.84</v>
      </c>
      <c r="G388" s="2">
        <f>IFERROR(__xludf.DUMMYFUNCTION("""COMPUTED_VALUE"""),45856.66666666667)</f>
        <v>45856.66667</v>
      </c>
      <c r="H388" s="1">
        <f>IFERROR(__xludf.DUMMYFUNCTION("""COMPUTED_VALUE"""),1112.59)</f>
        <v>1112.59</v>
      </c>
      <c r="J388" s="2">
        <f>IFERROR(__xludf.DUMMYFUNCTION("""COMPUTED_VALUE"""),45856.66666666667)</f>
        <v>45856.66667</v>
      </c>
      <c r="K388" s="1">
        <f>IFERROR(__xludf.DUMMYFUNCTION("""COMPUTED_VALUE"""),1137.26)</f>
        <v>1137.26</v>
      </c>
      <c r="M388" s="2">
        <f>IFERROR(__xludf.DUMMYFUNCTION("""COMPUTED_VALUE"""),45856.66666666667)</f>
        <v>45856.66667</v>
      </c>
      <c r="N388" s="1">
        <f>IFERROR(__xludf.DUMMYFUNCTION("""COMPUTED_VALUE"""),5.11512164E8)</f>
        <v>511512164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IFERROR(__xludf.DUMMYFUNCTION("""COMPUTED_VALUE"""),1152.83)</f>
        <v>1152.83</v>
      </c>
      <c r="D389" s="2">
        <f>IFERROR(__xludf.DUMMYFUNCTION("""COMPUTED_VALUE"""),45859.66666666667)</f>
        <v>45859.66667</v>
      </c>
      <c r="E389" s="1">
        <f>IFERROR(__xludf.DUMMYFUNCTION("""COMPUTED_VALUE"""),1164.15)</f>
        <v>1164.15</v>
      </c>
      <c r="G389" s="2">
        <f>IFERROR(__xludf.DUMMYFUNCTION("""COMPUTED_VALUE"""),45859.66666666667)</f>
        <v>45859.66667</v>
      </c>
      <c r="H389" s="1">
        <f>IFERROR(__xludf.DUMMYFUNCTION("""COMPUTED_VALUE"""),1130.58)</f>
        <v>1130.58</v>
      </c>
      <c r="J389" s="2">
        <f>IFERROR(__xludf.DUMMYFUNCTION("""COMPUTED_VALUE"""),45859.66666666667)</f>
        <v>45859.66667</v>
      </c>
      <c r="K389" s="1">
        <f>IFERROR(__xludf.DUMMYFUNCTION("""COMPUTED_VALUE"""),1134.12)</f>
        <v>1134.12</v>
      </c>
      <c r="M389" s="2">
        <f>IFERROR(__xludf.DUMMYFUNCTION("""COMPUTED_VALUE"""),45859.66666666667)</f>
        <v>45859.66667</v>
      </c>
      <c r="N389" s="1">
        <f>IFERROR(__xludf.DUMMYFUNCTION("""COMPUTED_VALUE"""),4.32787893E8)</f>
        <v>432787893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IFERROR(__xludf.DUMMYFUNCTION("""COMPUTED_VALUE"""),1137.17)</f>
        <v>1137.17</v>
      </c>
      <c r="D390" s="2">
        <f>IFERROR(__xludf.DUMMYFUNCTION("""COMPUTED_VALUE"""),45860.66666666667)</f>
        <v>45860.66667</v>
      </c>
      <c r="E390" s="1">
        <f>IFERROR(__xludf.DUMMYFUNCTION("""COMPUTED_VALUE"""),1151.66)</f>
        <v>1151.66</v>
      </c>
      <c r="G390" s="2">
        <f>IFERROR(__xludf.DUMMYFUNCTION("""COMPUTED_VALUE"""),45860.66666666667)</f>
        <v>45860.66667</v>
      </c>
      <c r="H390" s="1">
        <f>IFERROR(__xludf.DUMMYFUNCTION("""COMPUTED_VALUE"""),1108.64)</f>
        <v>1108.64</v>
      </c>
      <c r="J390" s="2">
        <f>IFERROR(__xludf.DUMMYFUNCTION("""COMPUTED_VALUE"""),45860.66666666667)</f>
        <v>45860.66667</v>
      </c>
      <c r="K390" s="1">
        <f>IFERROR(__xludf.DUMMYFUNCTION("""COMPUTED_VALUE"""),1141.23)</f>
        <v>1141.23</v>
      </c>
      <c r="M390" s="2">
        <f>IFERROR(__xludf.DUMMYFUNCTION("""COMPUTED_VALUE"""),45860.66666666667)</f>
        <v>45860.66667</v>
      </c>
      <c r="N390" s="1">
        <f>IFERROR(__xludf.DUMMYFUNCTION("""COMPUTED_VALUE"""),4.95179905E8)</f>
        <v>495179905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IFERROR(__xludf.DUMMYFUNCTION("""COMPUTED_VALUE"""),1138.89)</f>
        <v>1138.89</v>
      </c>
      <c r="D391" s="2">
        <f>IFERROR(__xludf.DUMMYFUNCTION("""COMPUTED_VALUE"""),45861.66666666667)</f>
        <v>45861.66667</v>
      </c>
      <c r="E391" s="1">
        <f>IFERROR(__xludf.DUMMYFUNCTION("""COMPUTED_VALUE"""),1155.94)</f>
        <v>1155.94</v>
      </c>
      <c r="G391" s="2">
        <f>IFERROR(__xludf.DUMMYFUNCTION("""COMPUTED_VALUE"""),45861.66666666667)</f>
        <v>45861.66667</v>
      </c>
      <c r="H391" s="1">
        <f>IFERROR(__xludf.DUMMYFUNCTION("""COMPUTED_VALUE"""),1135.4)</f>
        <v>1135.4</v>
      </c>
      <c r="J391" s="2">
        <f>IFERROR(__xludf.DUMMYFUNCTION("""COMPUTED_VALUE"""),45861.66666666667)</f>
        <v>45861.66667</v>
      </c>
      <c r="K391" s="1">
        <f>IFERROR(__xludf.DUMMYFUNCTION("""COMPUTED_VALUE"""),1147.95)</f>
        <v>1147.95</v>
      </c>
      <c r="M391" s="2">
        <f>IFERROR(__xludf.DUMMYFUNCTION("""COMPUTED_VALUE"""),45861.66666666667)</f>
        <v>45861.66667</v>
      </c>
      <c r="N391" s="1">
        <f>IFERROR(__xludf.DUMMYFUNCTION("""COMPUTED_VALUE"""),4.04741645E8)</f>
        <v>404741645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IFERROR(__xludf.DUMMYFUNCTION("""COMPUTED_VALUE"""),1077.7)</f>
        <v>1077.7</v>
      </c>
      <c r="D392" s="2">
        <f>IFERROR(__xludf.DUMMYFUNCTION("""COMPUTED_VALUE"""),45862.66666666667)</f>
        <v>45862.66667</v>
      </c>
      <c r="E392" s="1">
        <f>IFERROR(__xludf.DUMMYFUNCTION("""COMPUTED_VALUE"""),1077.7)</f>
        <v>1077.7</v>
      </c>
      <c r="G392" s="2">
        <f>IFERROR(__xludf.DUMMYFUNCTION("""COMPUTED_VALUE"""),45862.66666666667)</f>
        <v>45862.66667</v>
      </c>
      <c r="H392" s="1">
        <f>IFERROR(__xludf.DUMMYFUNCTION("""COMPUTED_VALUE"""),1048.16)</f>
        <v>1048.16</v>
      </c>
      <c r="J392" s="2">
        <f>IFERROR(__xludf.DUMMYFUNCTION("""COMPUTED_VALUE"""),45862.66666666667)</f>
        <v>45862.66667</v>
      </c>
      <c r="K392" s="1">
        <f>IFERROR(__xludf.DUMMYFUNCTION("""COMPUTED_VALUE"""),1062.52)</f>
        <v>1062.52</v>
      </c>
      <c r="M392" s="2">
        <f>IFERROR(__xludf.DUMMYFUNCTION("""COMPUTED_VALUE"""),45862.66666666667)</f>
        <v>45862.66667</v>
      </c>
      <c r="N392" s="1">
        <f>IFERROR(__xludf.DUMMYFUNCTION("""COMPUTED_VALUE"""),3.64083901E8)</f>
        <v>364083901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IFERROR(__xludf.DUMMYFUNCTION("""COMPUTED_VALUE"""),1073.42)</f>
        <v>1073.42</v>
      </c>
      <c r="D393" s="2">
        <f>IFERROR(__xludf.DUMMYFUNCTION("""COMPUTED_VALUE"""),45863.66666666667)</f>
        <v>45863.66667</v>
      </c>
      <c r="E393" s="1">
        <f>IFERROR(__xludf.DUMMYFUNCTION("""COMPUTED_VALUE"""),1119.01)</f>
        <v>1119.01</v>
      </c>
      <c r="G393" s="2">
        <f>IFERROR(__xludf.DUMMYFUNCTION("""COMPUTED_VALUE"""),45863.66666666667)</f>
        <v>45863.66667</v>
      </c>
      <c r="H393" s="1">
        <f>IFERROR(__xludf.DUMMYFUNCTION("""COMPUTED_VALUE"""),1072.39)</f>
        <v>1072.39</v>
      </c>
      <c r="J393" s="2">
        <f>IFERROR(__xludf.DUMMYFUNCTION("""COMPUTED_VALUE"""),45863.66666666667)</f>
        <v>45863.66667</v>
      </c>
      <c r="K393" s="1">
        <f>IFERROR(__xludf.DUMMYFUNCTION("""COMPUTED_VALUE"""),1097.73)</f>
        <v>1097.73</v>
      </c>
      <c r="M393" s="2">
        <f>IFERROR(__xludf.DUMMYFUNCTION("""COMPUTED_VALUE"""),45863.66666666667)</f>
        <v>45863.66667</v>
      </c>
      <c r="N393" s="1">
        <f>IFERROR(__xludf.DUMMYFUNCTION("""COMPUTED_VALUE"""),3.33994215E8)</f>
        <v>333994215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IFERROR(__xludf.DUMMYFUNCTION("""COMPUTED_VALUE"""),1102.73)</f>
        <v>1102.73</v>
      </c>
      <c r="D394" s="2">
        <f>IFERROR(__xludf.DUMMYFUNCTION("""COMPUTED_VALUE"""),45866.66666666667)</f>
        <v>45866.66667</v>
      </c>
      <c r="E394" s="1">
        <f>IFERROR(__xludf.DUMMYFUNCTION("""COMPUTED_VALUE"""),1141.7)</f>
        <v>1141.7</v>
      </c>
      <c r="G394" s="2">
        <f>IFERROR(__xludf.DUMMYFUNCTION("""COMPUTED_VALUE"""),45866.66666666667)</f>
        <v>45866.66667</v>
      </c>
      <c r="H394" s="1">
        <f>IFERROR(__xludf.DUMMYFUNCTION("""COMPUTED_VALUE"""),1096.63)</f>
        <v>1096.63</v>
      </c>
      <c r="J394" s="2">
        <f>IFERROR(__xludf.DUMMYFUNCTION("""COMPUTED_VALUE"""),45866.66666666667)</f>
        <v>45866.66667</v>
      </c>
      <c r="K394" s="1">
        <f>IFERROR(__xludf.DUMMYFUNCTION("""COMPUTED_VALUE"""),1125.65)</f>
        <v>1125.65</v>
      </c>
      <c r="M394" s="2">
        <f>IFERROR(__xludf.DUMMYFUNCTION("""COMPUTED_VALUE"""),45866.66666666667)</f>
        <v>45866.66667</v>
      </c>
      <c r="N394" s="1">
        <f>IFERROR(__xludf.DUMMYFUNCTION("""COMPUTED_VALUE"""),2.74104729E8)</f>
        <v>274104729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IFERROR(__xludf.DUMMYFUNCTION("""COMPUTED_VALUE"""),1127.01)</f>
        <v>1127.01</v>
      </c>
      <c r="D395" s="2">
        <f>IFERROR(__xludf.DUMMYFUNCTION("""COMPUTED_VALUE"""),45867.66666666667)</f>
        <v>45867.66667</v>
      </c>
      <c r="E395" s="1">
        <f>IFERROR(__xludf.DUMMYFUNCTION("""COMPUTED_VALUE"""),1127.6)</f>
        <v>1127.6</v>
      </c>
      <c r="G395" s="2">
        <f>IFERROR(__xludf.DUMMYFUNCTION("""COMPUTED_VALUE"""),45867.66666666667)</f>
        <v>45867.66667</v>
      </c>
      <c r="H395" s="1">
        <f>IFERROR(__xludf.DUMMYFUNCTION("""COMPUTED_VALUE"""),1101.28)</f>
        <v>1101.28</v>
      </c>
      <c r="J395" s="2">
        <f>IFERROR(__xludf.DUMMYFUNCTION("""COMPUTED_VALUE"""),45867.66666666667)</f>
        <v>45867.66667</v>
      </c>
      <c r="K395" s="1">
        <f>IFERROR(__xludf.DUMMYFUNCTION("""COMPUTED_VALUE"""),1108.95)</f>
        <v>1108.95</v>
      </c>
      <c r="M395" s="2">
        <f>IFERROR(__xludf.DUMMYFUNCTION("""COMPUTED_VALUE"""),45867.66666666667)</f>
        <v>45867.66667</v>
      </c>
      <c r="N395" s="1">
        <f>IFERROR(__xludf.DUMMYFUNCTION("""COMPUTED_VALUE"""),3.15859741E8)</f>
        <v>315859741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IFERROR(__xludf.DUMMYFUNCTION("""COMPUTED_VALUE"""),1113.79)</f>
        <v>1113.79</v>
      </c>
      <c r="D396" s="2">
        <f>IFERROR(__xludf.DUMMYFUNCTION("""COMPUTED_VALUE"""),45868.66666666667)</f>
        <v>45868.66667</v>
      </c>
      <c r="E396" s="1">
        <f>IFERROR(__xludf.DUMMYFUNCTION("""COMPUTED_VALUE"""),1119.03)</f>
        <v>1119.03</v>
      </c>
      <c r="G396" s="2">
        <f>IFERROR(__xludf.DUMMYFUNCTION("""COMPUTED_VALUE"""),45868.66666666667)</f>
        <v>45868.66667</v>
      </c>
      <c r="H396" s="1">
        <f>IFERROR(__xludf.DUMMYFUNCTION("""COMPUTED_VALUE"""),1078.76)</f>
        <v>1078.76</v>
      </c>
      <c r="J396" s="2">
        <f>IFERROR(__xludf.DUMMYFUNCTION("""COMPUTED_VALUE"""),45868.66666666667)</f>
        <v>45868.66667</v>
      </c>
      <c r="K396" s="1">
        <f>IFERROR(__xludf.DUMMYFUNCTION("""COMPUTED_VALUE"""),1101.6)</f>
        <v>1101.6</v>
      </c>
      <c r="M396" s="2">
        <f>IFERROR(__xludf.DUMMYFUNCTION("""COMPUTED_VALUE"""),45868.66666666667)</f>
        <v>45868.66667</v>
      </c>
      <c r="N396" s="1">
        <f>IFERROR(__xludf.DUMMYFUNCTION("""COMPUTED_VALUE"""),3.32850573E8)</f>
        <v>332850573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IFERROR(__xludf.DUMMYFUNCTION("""COMPUTED_VALUE"""),1102.52)</f>
        <v>1102.52</v>
      </c>
      <c r="D397" s="2">
        <f>IFERROR(__xludf.DUMMYFUNCTION("""COMPUTED_VALUE"""),45869.66666666667)</f>
        <v>45869.66667</v>
      </c>
      <c r="E397" s="1">
        <f>IFERROR(__xludf.DUMMYFUNCTION("""COMPUTED_VALUE"""),1110.37)</f>
        <v>1110.37</v>
      </c>
      <c r="G397" s="2">
        <f>IFERROR(__xludf.DUMMYFUNCTION("""COMPUTED_VALUE"""),45869.66666666667)</f>
        <v>45869.66667</v>
      </c>
      <c r="H397" s="1">
        <f>IFERROR(__xludf.DUMMYFUNCTION("""COMPUTED_VALUE"""),1062.88)</f>
        <v>1062.88</v>
      </c>
      <c r="J397" s="2">
        <f>IFERROR(__xludf.DUMMYFUNCTION("""COMPUTED_VALUE"""),45869.66666666667)</f>
        <v>45869.66667</v>
      </c>
      <c r="K397" s="1">
        <f>IFERROR(__xludf.DUMMYFUNCTION("""COMPUTED_VALUE"""),1070.2)</f>
        <v>1070.2</v>
      </c>
      <c r="M397" s="2">
        <f>IFERROR(__xludf.DUMMYFUNCTION("""COMPUTED_VALUE"""),45869.66666666667)</f>
        <v>45869.66667</v>
      </c>
      <c r="N397" s="1">
        <f>IFERROR(__xludf.DUMMYFUNCTION("""COMPUTED_VALUE"""),3.06600733E8)</f>
        <v>306600733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IFERROR(__xludf.DUMMYFUNCTION("""COMPUTED_VALUE"""),1062.31)</f>
        <v>1062.31</v>
      </c>
      <c r="D398" s="2">
        <f>IFERROR(__xludf.DUMMYFUNCTION("""COMPUTED_VALUE"""),45870.66666666667)</f>
        <v>45870.66667</v>
      </c>
      <c r="E398" s="1">
        <f>IFERROR(__xludf.DUMMYFUNCTION("""COMPUTED_VALUE"""),1071.57)</f>
        <v>1071.57</v>
      </c>
      <c r="G398" s="2">
        <f>IFERROR(__xludf.DUMMYFUNCTION("""COMPUTED_VALUE"""),45870.66666666667)</f>
        <v>45870.66667</v>
      </c>
      <c r="H398" s="1">
        <f>IFERROR(__xludf.DUMMYFUNCTION("""COMPUTED_VALUE"""),1035.43)</f>
        <v>1035.43</v>
      </c>
      <c r="J398" s="2">
        <f>IFERROR(__xludf.DUMMYFUNCTION("""COMPUTED_VALUE"""),45870.66666666667)</f>
        <v>45870.66667</v>
      </c>
      <c r="K398" s="1">
        <f>IFERROR(__xludf.DUMMYFUNCTION("""COMPUTED_VALUE"""),1050.51)</f>
        <v>1050.51</v>
      </c>
      <c r="M398" s="2">
        <f>IFERROR(__xludf.DUMMYFUNCTION("""COMPUTED_VALUE"""),45870.66666666667)</f>
        <v>45870.66667</v>
      </c>
      <c r="N398" s="1">
        <f>IFERROR(__xludf.DUMMYFUNCTION("""COMPUTED_VALUE"""),3.08654489E8)</f>
        <v>308654489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IFERROR(__xludf.DUMMYFUNCTION("""COMPUTED_VALUE"""),1069.52)</f>
        <v>1069.52</v>
      </c>
      <c r="D399" s="2">
        <f>IFERROR(__xludf.DUMMYFUNCTION("""COMPUTED_VALUE"""),45873.66666666667)</f>
        <v>45873.66667</v>
      </c>
      <c r="E399" s="1">
        <f>IFERROR(__xludf.DUMMYFUNCTION("""COMPUTED_VALUE"""),1080.58)</f>
        <v>1080.58</v>
      </c>
      <c r="G399" s="2">
        <f>IFERROR(__xludf.DUMMYFUNCTION("""COMPUTED_VALUE"""),45873.66666666667)</f>
        <v>45873.66667</v>
      </c>
      <c r="H399" s="1">
        <f>IFERROR(__xludf.DUMMYFUNCTION("""COMPUTED_VALUE"""),1053.44)</f>
        <v>1053.44</v>
      </c>
      <c r="J399" s="2">
        <f>IFERROR(__xludf.DUMMYFUNCTION("""COMPUTED_VALUE"""),45873.66666666667)</f>
        <v>45873.66667</v>
      </c>
      <c r="K399" s="1">
        <f>IFERROR(__xludf.DUMMYFUNCTION("""COMPUTED_VALUE"""),1071.71)</f>
        <v>1071.71</v>
      </c>
      <c r="M399" s="2">
        <f>IFERROR(__xludf.DUMMYFUNCTION("""COMPUTED_VALUE"""),45873.66666666667)</f>
        <v>45873.66667</v>
      </c>
      <c r="N399" s="1">
        <f>IFERROR(__xludf.DUMMYFUNCTION("""COMPUTED_VALUE"""),2.62520167E8)</f>
        <v>262520167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IFERROR(__xludf.DUMMYFUNCTION("""COMPUTED_VALUE"""),1072.4)</f>
        <v>1072.4</v>
      </c>
      <c r="D400" s="2">
        <f>IFERROR(__xludf.DUMMYFUNCTION("""COMPUTED_VALUE"""),45874.66666666667)</f>
        <v>45874.66667</v>
      </c>
      <c r="E400" s="1">
        <f>IFERROR(__xludf.DUMMYFUNCTION("""COMPUTED_VALUE"""),1082.17)</f>
        <v>1082.17</v>
      </c>
      <c r="G400" s="2">
        <f>IFERROR(__xludf.DUMMYFUNCTION("""COMPUTED_VALUE"""),45874.66666666667)</f>
        <v>45874.66667</v>
      </c>
      <c r="H400" s="1">
        <f>IFERROR(__xludf.DUMMYFUNCTION("""COMPUTED_VALUE"""),1059.66)</f>
        <v>1059.66</v>
      </c>
      <c r="J400" s="2">
        <f>IFERROR(__xludf.DUMMYFUNCTION("""COMPUTED_VALUE"""),45874.66666666667)</f>
        <v>45874.66667</v>
      </c>
      <c r="K400" s="1">
        <f>IFERROR(__xludf.DUMMYFUNCTION("""COMPUTED_VALUE"""),1070.22)</f>
        <v>1070.22</v>
      </c>
      <c r="M400" s="2">
        <f>IFERROR(__xludf.DUMMYFUNCTION("""COMPUTED_VALUE"""),45874.66666666667)</f>
        <v>45874.66667</v>
      </c>
      <c r="N400" s="1">
        <f>IFERROR(__xludf.DUMMYFUNCTION("""COMPUTED_VALUE"""),2.79253676E8)</f>
        <v>279253676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IFERROR(__xludf.DUMMYFUNCTION("""COMPUTED_VALUE"""),1068.14)</f>
        <v>1068.14</v>
      </c>
      <c r="D401" s="2">
        <f>IFERROR(__xludf.DUMMYFUNCTION("""COMPUTED_VALUE"""),45875.66666666667)</f>
        <v>45875.66667</v>
      </c>
      <c r="E401" s="1">
        <f>IFERROR(__xludf.DUMMYFUNCTION("""COMPUTED_VALUE"""),1106.27)</f>
        <v>1106.27</v>
      </c>
      <c r="G401" s="2">
        <f>IFERROR(__xludf.DUMMYFUNCTION("""COMPUTED_VALUE"""),45875.66666666667)</f>
        <v>45875.66667</v>
      </c>
      <c r="H401" s="1">
        <f>IFERROR(__xludf.DUMMYFUNCTION("""COMPUTED_VALUE"""),1065.71)</f>
        <v>1065.71</v>
      </c>
      <c r="J401" s="2">
        <f>IFERROR(__xludf.DUMMYFUNCTION("""COMPUTED_VALUE"""),45875.66666666667)</f>
        <v>45875.66667</v>
      </c>
      <c r="K401" s="1">
        <f>IFERROR(__xludf.DUMMYFUNCTION("""COMPUTED_VALUE"""),1104.31)</f>
        <v>1104.31</v>
      </c>
      <c r="M401" s="2">
        <f>IFERROR(__xludf.DUMMYFUNCTION("""COMPUTED_VALUE"""),45875.66666666667)</f>
        <v>45875.66667</v>
      </c>
      <c r="N401" s="1">
        <f>IFERROR(__xludf.DUMMYFUNCTION("""COMPUTED_VALUE"""),3.48449065E8)</f>
        <v>348449065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IFERROR(__xludf.DUMMYFUNCTION("""COMPUTED_VALUE"""),1104.48)</f>
        <v>1104.48</v>
      </c>
      <c r="D402" s="2">
        <f>IFERROR(__xludf.DUMMYFUNCTION("""COMPUTED_VALUE"""),45876.66666666667)</f>
        <v>45876.66667</v>
      </c>
      <c r="E402" s="1">
        <f>IFERROR(__xludf.DUMMYFUNCTION("""COMPUTED_VALUE"""),1113.35)</f>
        <v>1113.35</v>
      </c>
      <c r="G402" s="2">
        <f>IFERROR(__xludf.DUMMYFUNCTION("""COMPUTED_VALUE"""),45876.66666666667)</f>
        <v>45876.66667</v>
      </c>
      <c r="H402" s="1">
        <f>IFERROR(__xludf.DUMMYFUNCTION("""COMPUTED_VALUE"""),1093.3)</f>
        <v>1093.3</v>
      </c>
      <c r="J402" s="2">
        <f>IFERROR(__xludf.DUMMYFUNCTION("""COMPUTED_VALUE"""),45876.66666666667)</f>
        <v>45876.66667</v>
      </c>
      <c r="K402" s="1">
        <f>IFERROR(__xludf.DUMMYFUNCTION("""COMPUTED_VALUE"""),1112.72)</f>
        <v>1112.72</v>
      </c>
      <c r="M402" s="2">
        <f>IFERROR(__xludf.DUMMYFUNCTION("""COMPUTED_VALUE"""),45876.66666666667)</f>
        <v>45876.66667</v>
      </c>
      <c r="N402" s="1">
        <f>IFERROR(__xludf.DUMMYFUNCTION("""COMPUTED_VALUE"""),2.40042311E8)</f>
        <v>240042311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IFERROR(__xludf.DUMMYFUNCTION("""COMPUTED_VALUE"""),1111.06)</f>
        <v>1111.06</v>
      </c>
      <c r="D403" s="2">
        <f>IFERROR(__xludf.DUMMYFUNCTION("""COMPUTED_VALUE"""),45877.66666666667)</f>
        <v>45877.66667</v>
      </c>
      <c r="E403" s="1">
        <f>IFERROR(__xludf.DUMMYFUNCTION("""COMPUTED_VALUE"""),1152.27)</f>
        <v>1152.27</v>
      </c>
      <c r="G403" s="2">
        <f>IFERROR(__xludf.DUMMYFUNCTION("""COMPUTED_VALUE"""),45877.66666666667)</f>
        <v>45877.66667</v>
      </c>
      <c r="H403" s="1">
        <f>IFERROR(__xludf.DUMMYFUNCTION("""COMPUTED_VALUE"""),1110.89)</f>
        <v>1110.89</v>
      </c>
      <c r="J403" s="2">
        <f>IFERROR(__xludf.DUMMYFUNCTION("""COMPUTED_VALUE"""),45877.66666666667)</f>
        <v>45877.66667</v>
      </c>
      <c r="K403" s="1">
        <f>IFERROR(__xludf.DUMMYFUNCTION("""COMPUTED_VALUE"""),1135.76)</f>
        <v>1135.76</v>
      </c>
      <c r="M403" s="2">
        <f>IFERROR(__xludf.DUMMYFUNCTION("""COMPUTED_VALUE"""),45877.66666666667)</f>
        <v>45877.66667</v>
      </c>
      <c r="N403" s="1">
        <f>IFERROR(__xludf.DUMMYFUNCTION("""COMPUTED_VALUE"""),2.45107087E8)</f>
        <v>245107087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IFERROR(__xludf.DUMMYFUNCTION("""COMPUTED_VALUE"""),1151.74)</f>
        <v>1151.74</v>
      </c>
      <c r="D404" s="2">
        <f>IFERROR(__xludf.DUMMYFUNCTION("""COMPUTED_VALUE"""),45880.66666666667)</f>
        <v>45880.66667</v>
      </c>
      <c r="E404" s="1">
        <f>IFERROR(__xludf.DUMMYFUNCTION("""COMPUTED_VALUE"""),1188.13)</f>
        <v>1188.13</v>
      </c>
      <c r="G404" s="2">
        <f>IFERROR(__xludf.DUMMYFUNCTION("""COMPUTED_VALUE"""),45880.66666666667)</f>
        <v>45880.66667</v>
      </c>
      <c r="H404" s="1">
        <f>IFERROR(__xludf.DUMMYFUNCTION("""COMPUTED_VALUE"""),1151.62)</f>
        <v>1151.62</v>
      </c>
      <c r="J404" s="2">
        <f>IFERROR(__xludf.DUMMYFUNCTION("""COMPUTED_VALUE"""),45880.66666666667)</f>
        <v>45880.66667</v>
      </c>
      <c r="K404" s="1">
        <f>IFERROR(__xludf.DUMMYFUNCTION("""COMPUTED_VALUE"""),1164.44)</f>
        <v>1164.44</v>
      </c>
      <c r="M404" s="2">
        <f>IFERROR(__xludf.DUMMYFUNCTION("""COMPUTED_VALUE"""),45880.66666666667)</f>
        <v>45880.66667</v>
      </c>
      <c r="N404" s="1">
        <f>IFERROR(__xludf.DUMMYFUNCTION("""COMPUTED_VALUE"""),3.54559907E8)</f>
        <v>354559907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IFERROR(__xludf.DUMMYFUNCTION("""COMPUTED_VALUE"""),1183.29)</f>
        <v>1183.29</v>
      </c>
      <c r="D405" s="2">
        <f>IFERROR(__xludf.DUMMYFUNCTION("""COMPUTED_VALUE"""),45881.66666666667)</f>
        <v>45881.66667</v>
      </c>
      <c r="E405" s="1">
        <f>IFERROR(__xludf.DUMMYFUNCTION("""COMPUTED_VALUE"""),1183.29)</f>
        <v>1183.29</v>
      </c>
      <c r="G405" s="2">
        <f>IFERROR(__xludf.DUMMYFUNCTION("""COMPUTED_VALUE"""),45881.66666666667)</f>
        <v>45881.66667</v>
      </c>
      <c r="H405" s="1">
        <f>IFERROR(__xludf.DUMMYFUNCTION("""COMPUTED_VALUE"""),1147.49)</f>
        <v>1147.49</v>
      </c>
      <c r="J405" s="2">
        <f>IFERROR(__xludf.DUMMYFUNCTION("""COMPUTED_VALUE"""),45881.66666666667)</f>
        <v>45881.66667</v>
      </c>
      <c r="K405" s="1">
        <f>IFERROR(__xludf.DUMMYFUNCTION("""COMPUTED_VALUE"""),1171.25)</f>
        <v>1171.25</v>
      </c>
      <c r="M405" s="2">
        <f>IFERROR(__xludf.DUMMYFUNCTION("""COMPUTED_VALUE"""),45881.66666666667)</f>
        <v>45881.66667</v>
      </c>
      <c r="N405" s="1">
        <f>IFERROR(__xludf.DUMMYFUNCTION("""COMPUTED_VALUE"""),2.6149068E8)</f>
        <v>261490680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IFERROR(__xludf.DUMMYFUNCTION("""COMPUTED_VALUE"""),1174.41)</f>
        <v>1174.41</v>
      </c>
      <c r="D406" s="2">
        <f>IFERROR(__xludf.DUMMYFUNCTION("""COMPUTED_VALUE"""),45882.66666666667)</f>
        <v>45882.66667</v>
      </c>
      <c r="E406" s="1">
        <f>IFERROR(__xludf.DUMMYFUNCTION("""COMPUTED_VALUE"""),1196.44)</f>
        <v>1196.44</v>
      </c>
      <c r="G406" s="2">
        <f>IFERROR(__xludf.DUMMYFUNCTION("""COMPUTED_VALUE"""),45882.66666666667)</f>
        <v>45882.66667</v>
      </c>
      <c r="H406" s="1">
        <f>IFERROR(__xludf.DUMMYFUNCTION("""COMPUTED_VALUE"""),1166.43)</f>
        <v>1166.43</v>
      </c>
      <c r="J406" s="2">
        <f>IFERROR(__xludf.DUMMYFUNCTION("""COMPUTED_VALUE"""),45882.66666666667)</f>
        <v>45882.66667</v>
      </c>
      <c r="K406" s="1">
        <f>IFERROR(__xludf.DUMMYFUNCTION("""COMPUTED_VALUE"""),1170.15)</f>
        <v>1170.15</v>
      </c>
      <c r="M406" s="2">
        <f>IFERROR(__xludf.DUMMYFUNCTION("""COMPUTED_VALUE"""),45882.66666666667)</f>
        <v>45882.66667</v>
      </c>
      <c r="N406" s="1">
        <f>IFERROR(__xludf.DUMMYFUNCTION("""COMPUTED_VALUE"""),2.38565395E8)</f>
        <v>238565395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IFERROR(__xludf.DUMMYFUNCTION("""COMPUTED_VALUE"""),1157.48)</f>
        <v>1157.48</v>
      </c>
      <c r="D407" s="2">
        <f>IFERROR(__xludf.DUMMYFUNCTION("""COMPUTED_VALUE"""),45883.66666666667)</f>
        <v>45883.66667</v>
      </c>
      <c r="E407" s="1">
        <f>IFERROR(__xludf.DUMMYFUNCTION("""COMPUTED_VALUE"""),1172.21)</f>
        <v>1172.21</v>
      </c>
      <c r="G407" s="2">
        <f>IFERROR(__xludf.DUMMYFUNCTION("""COMPUTED_VALUE"""),45883.66666666667)</f>
        <v>45883.66667</v>
      </c>
      <c r="H407" s="1">
        <f>IFERROR(__xludf.DUMMYFUNCTION("""COMPUTED_VALUE"""),1141.65)</f>
        <v>1141.65</v>
      </c>
      <c r="J407" s="2">
        <f>IFERROR(__xludf.DUMMYFUNCTION("""COMPUTED_VALUE"""),45883.66666666667)</f>
        <v>45883.66667</v>
      </c>
      <c r="K407" s="1">
        <f>IFERROR(__xludf.DUMMYFUNCTION("""COMPUTED_VALUE"""),1159.05)</f>
        <v>1159.05</v>
      </c>
      <c r="M407" s="2">
        <f>IFERROR(__xludf.DUMMYFUNCTION("""COMPUTED_VALUE"""),45883.66666666667)</f>
        <v>45883.66667</v>
      </c>
      <c r="N407" s="1">
        <f>IFERROR(__xludf.DUMMYFUNCTION("""COMPUTED_VALUE"""),2.1539738E8)</f>
        <v>215397380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IFERROR(__xludf.DUMMYFUNCTION("""COMPUTED_VALUE"""),1165.57)</f>
        <v>1165.57</v>
      </c>
      <c r="D408" s="2">
        <f>IFERROR(__xludf.DUMMYFUNCTION("""COMPUTED_VALUE"""),45884.66666666667)</f>
        <v>45884.66667</v>
      </c>
      <c r="E408" s="1">
        <f>IFERROR(__xludf.DUMMYFUNCTION("""COMPUTED_VALUE"""),1170.58)</f>
        <v>1170.58</v>
      </c>
      <c r="G408" s="2">
        <f>IFERROR(__xludf.DUMMYFUNCTION("""COMPUTED_VALUE"""),45884.66666666667)</f>
        <v>45884.66667</v>
      </c>
      <c r="H408" s="1">
        <f>IFERROR(__xludf.DUMMYFUNCTION("""COMPUTED_VALUE"""),1133.32)</f>
        <v>1133.32</v>
      </c>
      <c r="J408" s="2">
        <f>IFERROR(__xludf.DUMMYFUNCTION("""COMPUTED_VALUE"""),45884.66666666667)</f>
        <v>45884.66667</v>
      </c>
      <c r="K408" s="1">
        <f>IFERROR(__xludf.DUMMYFUNCTION("""COMPUTED_VALUE"""),1143.56)</f>
        <v>1143.56</v>
      </c>
      <c r="M408" s="2">
        <f>IFERROR(__xludf.DUMMYFUNCTION("""COMPUTED_VALUE"""),45884.66666666667)</f>
        <v>45884.66667</v>
      </c>
      <c r="N408" s="1">
        <f>IFERROR(__xludf.DUMMYFUNCTION("""COMPUTED_VALUE"""),2.34451851E8)</f>
        <v>234451851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IFERROR(__xludf.DUMMYFUNCTION("""COMPUTED_VALUE"""),1141.73)</f>
        <v>1141.73</v>
      </c>
      <c r="D409" s="2">
        <f>IFERROR(__xludf.DUMMYFUNCTION("""COMPUTED_VALUE"""),45887.66666666667)</f>
        <v>45887.66667</v>
      </c>
      <c r="E409" s="1">
        <f>IFERROR(__xludf.DUMMYFUNCTION("""COMPUTED_VALUE"""),1160.91)</f>
        <v>1160.91</v>
      </c>
      <c r="G409" s="2">
        <f>IFERROR(__xludf.DUMMYFUNCTION("""COMPUTED_VALUE"""),45887.66666666667)</f>
        <v>45887.66667</v>
      </c>
      <c r="H409" s="1">
        <f>IFERROR(__xludf.DUMMYFUNCTION("""COMPUTED_VALUE"""),1141.73)</f>
        <v>1141.73</v>
      </c>
      <c r="J409" s="2">
        <f>IFERROR(__xludf.DUMMYFUNCTION("""COMPUTED_VALUE"""),45887.66666666667)</f>
        <v>45887.66667</v>
      </c>
      <c r="K409" s="1">
        <f>IFERROR(__xludf.DUMMYFUNCTION("""COMPUTED_VALUE"""),1157.75)</f>
        <v>1157.75</v>
      </c>
      <c r="M409" s="2">
        <f>IFERROR(__xludf.DUMMYFUNCTION("""COMPUTED_VALUE"""),45887.66666666667)</f>
        <v>45887.66667</v>
      </c>
      <c r="N409" s="1">
        <f>IFERROR(__xludf.DUMMYFUNCTION("""COMPUTED_VALUE"""),1.96733477E8)</f>
        <v>196733477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IFERROR(__xludf.DUMMYFUNCTION("""COMPUTED_VALUE"""),1159.95)</f>
        <v>1159.95</v>
      </c>
      <c r="D410" s="2">
        <f>IFERROR(__xludf.DUMMYFUNCTION("""COMPUTED_VALUE"""),45888.66666666667)</f>
        <v>45888.66667</v>
      </c>
      <c r="E410" s="1">
        <f>IFERROR(__xludf.DUMMYFUNCTION("""COMPUTED_VALUE"""),1176.21)</f>
        <v>1176.21</v>
      </c>
      <c r="G410" s="2">
        <f>IFERROR(__xludf.DUMMYFUNCTION("""COMPUTED_VALUE"""),45888.66666666667)</f>
        <v>45888.66667</v>
      </c>
      <c r="H410" s="1">
        <f>IFERROR(__xludf.DUMMYFUNCTION("""COMPUTED_VALUE"""),1136.44)</f>
        <v>1136.44</v>
      </c>
      <c r="J410" s="2">
        <f>IFERROR(__xludf.DUMMYFUNCTION("""COMPUTED_VALUE"""),45888.66666666667)</f>
        <v>45888.66667</v>
      </c>
      <c r="K410" s="1">
        <f>IFERROR(__xludf.DUMMYFUNCTION("""COMPUTED_VALUE"""),1141.13)</f>
        <v>1141.13</v>
      </c>
      <c r="M410" s="2">
        <f>IFERROR(__xludf.DUMMYFUNCTION("""COMPUTED_VALUE"""),45888.66666666667)</f>
        <v>45888.66667</v>
      </c>
      <c r="N410" s="1">
        <f>IFERROR(__xludf.DUMMYFUNCTION("""COMPUTED_VALUE"""),2.53610068E8)</f>
        <v>253610068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IFERROR(__xludf.DUMMYFUNCTION("""COMPUTED_VALUE"""),1140.13)</f>
        <v>1140.13</v>
      </c>
      <c r="D411" s="2">
        <f>IFERROR(__xludf.DUMMYFUNCTION("""COMPUTED_VALUE"""),45889.66666666667)</f>
        <v>45889.66667</v>
      </c>
      <c r="E411" s="1">
        <f>IFERROR(__xludf.DUMMYFUNCTION("""COMPUTED_VALUE"""),1146.61)</f>
        <v>1146.61</v>
      </c>
      <c r="G411" s="2">
        <f>IFERROR(__xludf.DUMMYFUNCTION("""COMPUTED_VALUE"""),45889.66666666667)</f>
        <v>45889.66667</v>
      </c>
      <c r="H411" s="1">
        <f>IFERROR(__xludf.DUMMYFUNCTION("""COMPUTED_VALUE"""),1095.13)</f>
        <v>1095.13</v>
      </c>
      <c r="J411" s="2">
        <f>IFERROR(__xludf.DUMMYFUNCTION("""COMPUTED_VALUE"""),45889.66666666667)</f>
        <v>45889.66667</v>
      </c>
      <c r="K411" s="1">
        <f>IFERROR(__xludf.DUMMYFUNCTION("""COMPUTED_VALUE"""),1123.47)</f>
        <v>1123.47</v>
      </c>
      <c r="M411" s="2">
        <f>IFERROR(__xludf.DUMMYFUNCTION("""COMPUTED_VALUE"""),45889.66666666667)</f>
        <v>45889.66667</v>
      </c>
      <c r="N411" s="1">
        <f>IFERROR(__xludf.DUMMYFUNCTION("""COMPUTED_VALUE"""),2.56162817E8)</f>
        <v>256162817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IFERROR(__xludf.DUMMYFUNCTION("""COMPUTED_VALUE"""),1117.87)</f>
        <v>1117.87</v>
      </c>
      <c r="D412" s="2">
        <f>IFERROR(__xludf.DUMMYFUNCTION("""COMPUTED_VALUE"""),45890.66666666667)</f>
        <v>45890.66667</v>
      </c>
      <c r="E412" s="1">
        <f>IFERROR(__xludf.DUMMYFUNCTION("""COMPUTED_VALUE"""),1124.61)</f>
        <v>1124.61</v>
      </c>
      <c r="G412" s="2">
        <f>IFERROR(__xludf.DUMMYFUNCTION("""COMPUTED_VALUE"""),45890.66666666667)</f>
        <v>45890.66667</v>
      </c>
      <c r="H412" s="1">
        <f>IFERROR(__xludf.DUMMYFUNCTION("""COMPUTED_VALUE"""),1105.97)</f>
        <v>1105.97</v>
      </c>
      <c r="J412" s="2">
        <f>IFERROR(__xludf.DUMMYFUNCTION("""COMPUTED_VALUE"""),45890.66666666667)</f>
        <v>45890.66667</v>
      </c>
      <c r="K412" s="1">
        <f>IFERROR(__xludf.DUMMYFUNCTION("""COMPUTED_VALUE"""),1110.89)</f>
        <v>1110.89</v>
      </c>
      <c r="M412" s="2">
        <f>IFERROR(__xludf.DUMMYFUNCTION("""COMPUTED_VALUE"""),45890.66666666667)</f>
        <v>45890.66667</v>
      </c>
      <c r="N412" s="1">
        <f>IFERROR(__xludf.DUMMYFUNCTION("""COMPUTED_VALUE"""),2.11158524E8)</f>
        <v>211158524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IFERROR(__xludf.DUMMYFUNCTION("""COMPUTED_VALUE"""),1117.02)</f>
        <v>1117.02</v>
      </c>
      <c r="D413" s="2">
        <f>IFERROR(__xludf.DUMMYFUNCTION("""COMPUTED_VALUE"""),45891.66666666667)</f>
        <v>45891.66667</v>
      </c>
      <c r="E413" s="1">
        <f>IFERROR(__xludf.DUMMYFUNCTION("""COMPUTED_VALUE"""),1176.91)</f>
        <v>1176.91</v>
      </c>
      <c r="G413" s="2">
        <f>IFERROR(__xludf.DUMMYFUNCTION("""COMPUTED_VALUE"""),45891.66666666667)</f>
        <v>45891.66667</v>
      </c>
      <c r="H413" s="1">
        <f>IFERROR(__xludf.DUMMYFUNCTION("""COMPUTED_VALUE"""),1111.49)</f>
        <v>1111.49</v>
      </c>
      <c r="J413" s="2">
        <f>IFERROR(__xludf.DUMMYFUNCTION("""COMPUTED_VALUE"""),45891.66666666667)</f>
        <v>45891.66667</v>
      </c>
      <c r="K413" s="1">
        <f>IFERROR(__xludf.DUMMYFUNCTION("""COMPUTED_VALUE"""),1176.91)</f>
        <v>1176.91</v>
      </c>
      <c r="M413" s="2">
        <f>IFERROR(__xludf.DUMMYFUNCTION("""COMPUTED_VALUE"""),45891.66666666667)</f>
        <v>45891.66667</v>
      </c>
      <c r="N413" s="1">
        <f>IFERROR(__xludf.DUMMYFUNCTION("""COMPUTED_VALUE"""),3.69230503E8)</f>
        <v>369230503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IFERROR(__xludf.DUMMYFUNCTION("""COMPUTED_VALUE"""),1172.94)</f>
        <v>1172.94</v>
      </c>
      <c r="D414" s="2">
        <f>IFERROR(__xludf.DUMMYFUNCTION("""COMPUTED_VALUE"""),45894.66666666667)</f>
        <v>45894.66667</v>
      </c>
      <c r="E414" s="1">
        <f>IFERROR(__xludf.DUMMYFUNCTION("""COMPUTED_VALUE"""),1206.1)</f>
        <v>1206.1</v>
      </c>
      <c r="G414" s="2">
        <f>IFERROR(__xludf.DUMMYFUNCTION("""COMPUTED_VALUE"""),45894.66666666667)</f>
        <v>45894.66667</v>
      </c>
      <c r="H414" s="1">
        <f>IFERROR(__xludf.DUMMYFUNCTION("""COMPUTED_VALUE"""),1161.56)</f>
        <v>1161.56</v>
      </c>
      <c r="J414" s="2">
        <f>IFERROR(__xludf.DUMMYFUNCTION("""COMPUTED_VALUE"""),45894.66666666667)</f>
        <v>45894.66667</v>
      </c>
      <c r="K414" s="1">
        <f>IFERROR(__xludf.DUMMYFUNCTION("""COMPUTED_VALUE"""),1197.38)</f>
        <v>1197.38</v>
      </c>
      <c r="M414" s="2">
        <f>IFERROR(__xludf.DUMMYFUNCTION("""COMPUTED_VALUE"""),45894.66666666667)</f>
        <v>45894.66667</v>
      </c>
      <c r="N414" s="1">
        <f>IFERROR(__xludf.DUMMYFUNCTION("""COMPUTED_VALUE"""),2.61164053E8)</f>
        <v>261164053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IFERROR(__xludf.DUMMYFUNCTION("""COMPUTED_VALUE"""),1191.01)</f>
        <v>1191.01</v>
      </c>
      <c r="D415" s="2">
        <f>IFERROR(__xludf.DUMMYFUNCTION("""COMPUTED_VALUE"""),45895.66666666667)</f>
        <v>45895.66667</v>
      </c>
      <c r="E415" s="1">
        <f>IFERROR(__xludf.DUMMYFUNCTION("""COMPUTED_VALUE"""),1214.13)</f>
        <v>1214.13</v>
      </c>
      <c r="G415" s="2">
        <f>IFERROR(__xludf.DUMMYFUNCTION("""COMPUTED_VALUE"""),45895.66666666667)</f>
        <v>45895.66667</v>
      </c>
      <c r="H415" s="1">
        <f>IFERROR(__xludf.DUMMYFUNCTION("""COMPUTED_VALUE"""),1189.07)</f>
        <v>1189.07</v>
      </c>
      <c r="J415" s="2">
        <f>IFERROR(__xludf.DUMMYFUNCTION("""COMPUTED_VALUE"""),45895.66666666667)</f>
        <v>45895.66667</v>
      </c>
      <c r="K415" s="1">
        <f>IFERROR(__xludf.DUMMYFUNCTION("""COMPUTED_VALUE"""),1213.56)</f>
        <v>1213.56</v>
      </c>
      <c r="M415" s="2">
        <f>IFERROR(__xludf.DUMMYFUNCTION("""COMPUTED_VALUE"""),45895.66666666667)</f>
        <v>45895.66667</v>
      </c>
      <c r="N415" s="1">
        <f>IFERROR(__xludf.DUMMYFUNCTION("""COMPUTED_VALUE"""),2.73418211E8)</f>
        <v>273418211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IFERROR(__xludf.DUMMYFUNCTION("""COMPUTED_VALUE"""),1214.53)</f>
        <v>1214.53</v>
      </c>
      <c r="D416" s="2">
        <f>IFERROR(__xludf.DUMMYFUNCTION("""COMPUTED_VALUE"""),45896.66666666667)</f>
        <v>45896.66667</v>
      </c>
      <c r="E416" s="1">
        <f>IFERROR(__xludf.DUMMYFUNCTION("""COMPUTED_VALUE"""),1223.86)</f>
        <v>1223.86</v>
      </c>
      <c r="G416" s="2">
        <f>IFERROR(__xludf.DUMMYFUNCTION("""COMPUTED_VALUE"""),45896.66666666667)</f>
        <v>45896.66667</v>
      </c>
      <c r="H416" s="1">
        <f>IFERROR(__xludf.DUMMYFUNCTION("""COMPUTED_VALUE"""),1206.96)</f>
        <v>1206.96</v>
      </c>
      <c r="J416" s="2">
        <f>IFERROR(__xludf.DUMMYFUNCTION("""COMPUTED_VALUE"""),45896.66666666667)</f>
        <v>45896.66667</v>
      </c>
      <c r="K416" s="1">
        <f>IFERROR(__xludf.DUMMYFUNCTION("""COMPUTED_VALUE"""),1207.55)</f>
        <v>1207.55</v>
      </c>
      <c r="M416" s="2">
        <f>IFERROR(__xludf.DUMMYFUNCTION("""COMPUTED_VALUE"""),45896.66666666667)</f>
        <v>45896.66667</v>
      </c>
      <c r="N416" s="1">
        <f>IFERROR(__xludf.DUMMYFUNCTION("""COMPUTED_VALUE"""),2.1421901E8)</f>
        <v>214219010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IFERROR(__xludf.DUMMYFUNCTION("""COMPUTED_VALUE"""),1212.47)</f>
        <v>1212.47</v>
      </c>
      <c r="D417" s="2">
        <f>IFERROR(__xludf.DUMMYFUNCTION("""COMPUTED_VALUE"""),45897.66666666667)</f>
        <v>45897.66667</v>
      </c>
      <c r="E417" s="1">
        <f>IFERROR(__xludf.DUMMYFUNCTION("""COMPUTED_VALUE"""),1219.07)</f>
        <v>1219.07</v>
      </c>
      <c r="G417" s="2">
        <f>IFERROR(__xludf.DUMMYFUNCTION("""COMPUTED_VALUE"""),45897.66666666667)</f>
        <v>45897.66667</v>
      </c>
      <c r="H417" s="1">
        <f>IFERROR(__xludf.DUMMYFUNCTION("""COMPUTED_VALUE"""),1176.67)</f>
        <v>1176.67</v>
      </c>
      <c r="J417" s="2">
        <f>IFERROR(__xludf.DUMMYFUNCTION("""COMPUTED_VALUE"""),45897.66666666667)</f>
        <v>45897.66667</v>
      </c>
      <c r="K417" s="1">
        <f>IFERROR(__xludf.DUMMYFUNCTION("""COMPUTED_VALUE"""),1195.63)</f>
        <v>1195.63</v>
      </c>
      <c r="M417" s="2">
        <f>IFERROR(__xludf.DUMMYFUNCTION("""COMPUTED_VALUE"""),45897.66666666667)</f>
        <v>45897.66667</v>
      </c>
      <c r="N417" s="1">
        <f>IFERROR(__xludf.DUMMYFUNCTION("""COMPUTED_VALUE"""),2.39296936E8)</f>
        <v>239296936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IFERROR(__xludf.DUMMYFUNCTION("""COMPUTED_VALUE"""),1199.11)</f>
        <v>1199.11</v>
      </c>
      <c r="D418" s="2">
        <f>IFERROR(__xludf.DUMMYFUNCTION("""COMPUTED_VALUE"""),45898.66666666667)</f>
        <v>45898.66667</v>
      </c>
      <c r="E418" s="1">
        <f>IFERROR(__xludf.DUMMYFUNCTION("""COMPUTED_VALUE"""),1203.87)</f>
        <v>1203.87</v>
      </c>
      <c r="G418" s="2">
        <f>IFERROR(__xludf.DUMMYFUNCTION("""COMPUTED_VALUE"""),45898.66666666667)</f>
        <v>45898.66667</v>
      </c>
      <c r="H418" s="1">
        <f>IFERROR(__xludf.DUMMYFUNCTION("""COMPUTED_VALUE"""),1151.85)</f>
        <v>1151.85</v>
      </c>
      <c r="J418" s="2">
        <f>IFERROR(__xludf.DUMMYFUNCTION("""COMPUTED_VALUE"""),45898.66666666667)</f>
        <v>45898.66667</v>
      </c>
      <c r="K418" s="1">
        <f>IFERROR(__xludf.DUMMYFUNCTION("""COMPUTED_VALUE"""),1158.76)</f>
        <v>1158.76</v>
      </c>
      <c r="M418" s="2">
        <f>IFERROR(__xludf.DUMMYFUNCTION("""COMPUTED_VALUE"""),45898.66666666667)</f>
        <v>45898.66667</v>
      </c>
      <c r="N418" s="1">
        <f>IFERROR(__xludf.DUMMYFUNCTION("""COMPUTED_VALUE"""),3.01092625E8)</f>
        <v>301092625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IFERROR(__xludf.DUMMYFUNCTION("""COMPUTED_VALUE"""),1140.74)</f>
        <v>1140.74</v>
      </c>
      <c r="D419" s="2">
        <f>IFERROR(__xludf.DUMMYFUNCTION("""COMPUTED_VALUE"""),45902.66666666667)</f>
        <v>45902.66667</v>
      </c>
      <c r="E419" s="1">
        <f>IFERROR(__xludf.DUMMYFUNCTION("""COMPUTED_VALUE"""),1156.53)</f>
        <v>1156.53</v>
      </c>
      <c r="G419" s="2">
        <f>IFERROR(__xludf.DUMMYFUNCTION("""COMPUTED_VALUE"""),45902.66666666667)</f>
        <v>45902.66667</v>
      </c>
      <c r="H419" s="1">
        <f>IFERROR(__xludf.DUMMYFUNCTION("""COMPUTED_VALUE"""),1132.15)</f>
        <v>1132.15</v>
      </c>
      <c r="J419" s="2">
        <f>IFERROR(__xludf.DUMMYFUNCTION("""COMPUTED_VALUE"""),45902.66666666667)</f>
        <v>45902.66667</v>
      </c>
      <c r="K419" s="1">
        <f>IFERROR(__xludf.DUMMYFUNCTION("""COMPUTED_VALUE"""),1144.59)</f>
        <v>1144.59</v>
      </c>
      <c r="M419" s="2">
        <f>IFERROR(__xludf.DUMMYFUNCTION("""COMPUTED_VALUE"""),45902.66666666667)</f>
        <v>45902.66667</v>
      </c>
      <c r="N419" s="1">
        <f>IFERROR(__xludf.DUMMYFUNCTION("""COMPUTED_VALUE"""),1.96303149E8)</f>
        <v>196303149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IFERROR(__xludf.DUMMYFUNCTION("""COMPUTED_VALUE"""),1161.01)</f>
        <v>1161.01</v>
      </c>
      <c r="D420" s="2">
        <f>IFERROR(__xludf.DUMMYFUNCTION("""COMPUTED_VALUE"""),45903.66666666667)</f>
        <v>45903.66667</v>
      </c>
      <c r="E420" s="1">
        <f>IFERROR(__xludf.DUMMYFUNCTION("""COMPUTED_VALUE"""),1187.61)</f>
        <v>1187.61</v>
      </c>
      <c r="G420" s="2">
        <f>IFERROR(__xludf.DUMMYFUNCTION("""COMPUTED_VALUE"""),45903.66666666667)</f>
        <v>45903.66667</v>
      </c>
      <c r="H420" s="1">
        <f>IFERROR(__xludf.DUMMYFUNCTION("""COMPUTED_VALUE"""),1142.27)</f>
        <v>1142.27</v>
      </c>
      <c r="J420" s="2">
        <f>IFERROR(__xludf.DUMMYFUNCTION("""COMPUTED_VALUE"""),45903.66666666667)</f>
        <v>45903.66667</v>
      </c>
      <c r="K420" s="1">
        <f>IFERROR(__xludf.DUMMYFUNCTION("""COMPUTED_VALUE"""),1158.27)</f>
        <v>1158.27</v>
      </c>
      <c r="M420" s="2">
        <f>IFERROR(__xludf.DUMMYFUNCTION("""COMPUTED_VALUE"""),45903.66666666667)</f>
        <v>45903.66667</v>
      </c>
      <c r="N420" s="1">
        <f>IFERROR(__xludf.DUMMYFUNCTION("""COMPUTED_VALUE"""),2.46301489E8)</f>
        <v>246301489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IFERROR(__xludf.DUMMYFUNCTION("""COMPUTED_VALUE"""),1164.32)</f>
        <v>1164.32</v>
      </c>
      <c r="D421" s="2">
        <f>IFERROR(__xludf.DUMMYFUNCTION("""COMPUTED_VALUE"""),45904.66666666667)</f>
        <v>45904.66667</v>
      </c>
      <c r="E421" s="1">
        <f>IFERROR(__xludf.DUMMYFUNCTION("""COMPUTED_VALUE"""),1173.29)</f>
        <v>1173.29</v>
      </c>
      <c r="G421" s="2">
        <f>IFERROR(__xludf.DUMMYFUNCTION("""COMPUTED_VALUE"""),45904.66666666667)</f>
        <v>45904.66667</v>
      </c>
      <c r="H421" s="1">
        <f>IFERROR(__xludf.DUMMYFUNCTION("""COMPUTED_VALUE"""),1149.95)</f>
        <v>1149.95</v>
      </c>
      <c r="J421" s="2">
        <f>IFERROR(__xludf.DUMMYFUNCTION("""COMPUTED_VALUE"""),45904.66666666667)</f>
        <v>45904.66667</v>
      </c>
      <c r="K421" s="1">
        <f>IFERROR(__xludf.DUMMYFUNCTION("""COMPUTED_VALUE"""),1172.08)</f>
        <v>1172.08</v>
      </c>
      <c r="M421" s="2">
        <f>IFERROR(__xludf.DUMMYFUNCTION("""COMPUTED_VALUE"""),45904.66666666667)</f>
        <v>45904.66667</v>
      </c>
      <c r="N421" s="1">
        <f>IFERROR(__xludf.DUMMYFUNCTION("""COMPUTED_VALUE"""),2.07967973E8)</f>
        <v>207967973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IFERROR(__xludf.DUMMYFUNCTION("""COMPUTED_VALUE"""),1200.86)</f>
        <v>1200.86</v>
      </c>
      <c r="D422" s="2">
        <f>IFERROR(__xludf.DUMMYFUNCTION("""COMPUTED_VALUE"""),45905.66666666667)</f>
        <v>45905.66667</v>
      </c>
      <c r="E422" s="1">
        <f>IFERROR(__xludf.DUMMYFUNCTION("""COMPUTED_VALUE"""),1227.01)</f>
        <v>1227.01</v>
      </c>
      <c r="G422" s="2">
        <f>IFERROR(__xludf.DUMMYFUNCTION("""COMPUTED_VALUE"""),45905.66666666667)</f>
        <v>45905.66667</v>
      </c>
      <c r="H422" s="1">
        <f>IFERROR(__xludf.DUMMYFUNCTION("""COMPUTED_VALUE"""),1191.99)</f>
        <v>1191.99</v>
      </c>
      <c r="J422" s="2">
        <f>IFERROR(__xludf.DUMMYFUNCTION("""COMPUTED_VALUE"""),45905.66666666667)</f>
        <v>45905.66667</v>
      </c>
      <c r="K422" s="1">
        <f>IFERROR(__xludf.DUMMYFUNCTION("""COMPUTED_VALUE"""),1210.94)</f>
        <v>1210.94</v>
      </c>
      <c r="M422" s="2">
        <f>IFERROR(__xludf.DUMMYFUNCTION("""COMPUTED_VALUE"""),45905.66666666667)</f>
        <v>45905.66667</v>
      </c>
      <c r="N422" s="1">
        <f>IFERROR(__xludf.DUMMYFUNCTION("""COMPUTED_VALUE"""),2.86627582E8)</f>
        <v>286627582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IFERROR(__xludf.DUMMYFUNCTION("""COMPUTED_VALUE"""),1223.42)</f>
        <v>1223.42</v>
      </c>
      <c r="D423" s="2">
        <f>IFERROR(__xludf.DUMMYFUNCTION("""COMPUTED_VALUE"""),45908.66666666667)</f>
        <v>45908.66667</v>
      </c>
      <c r="E423" s="1">
        <f>IFERROR(__xludf.DUMMYFUNCTION("""COMPUTED_VALUE"""),1233.49)</f>
        <v>1233.49</v>
      </c>
      <c r="G423" s="2">
        <f>IFERROR(__xludf.DUMMYFUNCTION("""COMPUTED_VALUE"""),45908.66666666667)</f>
        <v>45908.66667</v>
      </c>
      <c r="H423" s="1">
        <f>IFERROR(__xludf.DUMMYFUNCTION("""COMPUTED_VALUE"""),1191.54)</f>
        <v>1191.54</v>
      </c>
      <c r="J423" s="2">
        <f>IFERROR(__xludf.DUMMYFUNCTION("""COMPUTED_VALUE"""),45908.66666666667)</f>
        <v>45908.66667</v>
      </c>
      <c r="K423" s="1">
        <f>IFERROR(__xludf.DUMMYFUNCTION("""COMPUTED_VALUE"""),1196.94)</f>
        <v>1196.94</v>
      </c>
      <c r="M423" s="2">
        <f>IFERROR(__xludf.DUMMYFUNCTION("""COMPUTED_VALUE"""),45908.66666666667)</f>
        <v>45908.66667</v>
      </c>
      <c r="N423" s="1">
        <f>IFERROR(__xludf.DUMMYFUNCTION("""COMPUTED_VALUE"""),1.89657149E8)</f>
        <v>189657149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IFERROR(__xludf.DUMMYFUNCTION("""COMPUTED_VALUE"""),1203.58)</f>
        <v>1203.58</v>
      </c>
      <c r="D424" s="2">
        <f>IFERROR(__xludf.DUMMYFUNCTION("""COMPUTED_VALUE"""),45909.66666666667)</f>
        <v>45909.66667</v>
      </c>
      <c r="E424" s="1">
        <f>IFERROR(__xludf.DUMMYFUNCTION("""COMPUTED_VALUE"""),1209.08)</f>
        <v>1209.08</v>
      </c>
      <c r="G424" s="2">
        <f>IFERROR(__xludf.DUMMYFUNCTION("""COMPUTED_VALUE"""),45909.66666666667)</f>
        <v>45909.66667</v>
      </c>
      <c r="H424" s="1">
        <f>IFERROR(__xludf.DUMMYFUNCTION("""COMPUTED_VALUE"""),1188.03)</f>
        <v>1188.03</v>
      </c>
      <c r="J424" s="2">
        <f>IFERROR(__xludf.DUMMYFUNCTION("""COMPUTED_VALUE"""),45909.66666666667)</f>
        <v>45909.66667</v>
      </c>
      <c r="K424" s="1">
        <f>IFERROR(__xludf.DUMMYFUNCTION("""COMPUTED_VALUE"""),1197.56)</f>
        <v>1197.56</v>
      </c>
      <c r="M424" s="2">
        <f>IFERROR(__xludf.DUMMYFUNCTION("""COMPUTED_VALUE"""),45909.66666666667)</f>
        <v>45909.66667</v>
      </c>
      <c r="N424" s="1">
        <f>IFERROR(__xludf.DUMMYFUNCTION("""COMPUTED_VALUE"""),1.44477591E8)</f>
        <v>144477591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IFERROR(__xludf.DUMMYFUNCTION("""COMPUTED_VALUE"""),1207.34)</f>
        <v>1207.34</v>
      </c>
      <c r="D425" s="2">
        <f>IFERROR(__xludf.DUMMYFUNCTION("""COMPUTED_VALUE"""),45910.66666666667)</f>
        <v>45910.66667</v>
      </c>
      <c r="E425" s="1">
        <f>IFERROR(__xludf.DUMMYFUNCTION("""COMPUTED_VALUE"""),1224.62)</f>
        <v>1224.62</v>
      </c>
      <c r="G425" s="2">
        <f>IFERROR(__xludf.DUMMYFUNCTION("""COMPUTED_VALUE"""),45910.66666666667)</f>
        <v>45910.66667</v>
      </c>
      <c r="H425" s="1">
        <f>IFERROR(__xludf.DUMMYFUNCTION("""COMPUTED_VALUE"""),1193.78)</f>
        <v>1193.78</v>
      </c>
      <c r="J425" s="2">
        <f>IFERROR(__xludf.DUMMYFUNCTION("""COMPUTED_VALUE"""),45910.66666666667)</f>
        <v>45910.66667</v>
      </c>
      <c r="K425" s="1">
        <f>IFERROR(__xludf.DUMMYFUNCTION("""COMPUTED_VALUE"""),1198.79)</f>
        <v>1198.79</v>
      </c>
      <c r="M425" s="2">
        <f>IFERROR(__xludf.DUMMYFUNCTION("""COMPUTED_VALUE"""),45910.66666666667)</f>
        <v>45910.66667</v>
      </c>
      <c r="N425" s="1">
        <f>IFERROR(__xludf.DUMMYFUNCTION("""COMPUTED_VALUE"""),1.68225387E8)</f>
        <v>168225387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IFERROR(__xludf.DUMMYFUNCTION("""COMPUTED_VALUE"""),1206.53)</f>
        <v>1206.53</v>
      </c>
      <c r="D426" s="2">
        <f>IFERROR(__xludf.DUMMYFUNCTION("""COMPUTED_VALUE"""),45911.66666666667)</f>
        <v>45911.66667</v>
      </c>
      <c r="E426" s="1">
        <f>IFERROR(__xludf.DUMMYFUNCTION("""COMPUTED_VALUE"""),1266.44)</f>
        <v>1266.44</v>
      </c>
      <c r="G426" s="2">
        <f>IFERROR(__xludf.DUMMYFUNCTION("""COMPUTED_VALUE"""),45911.66666666667)</f>
        <v>45911.66667</v>
      </c>
      <c r="H426" s="1">
        <f>IFERROR(__xludf.DUMMYFUNCTION("""COMPUTED_VALUE"""),1200.68)</f>
        <v>1200.68</v>
      </c>
      <c r="J426" s="2">
        <f>IFERROR(__xludf.DUMMYFUNCTION("""COMPUTED_VALUE"""),45911.66666666667)</f>
        <v>45911.66667</v>
      </c>
      <c r="K426" s="1">
        <f>IFERROR(__xludf.DUMMYFUNCTION("""COMPUTED_VALUE"""),1266.44)</f>
        <v>1266.44</v>
      </c>
      <c r="M426" s="2">
        <f>IFERROR(__xludf.DUMMYFUNCTION("""COMPUTED_VALUE"""),45911.66666666667)</f>
        <v>45911.66667</v>
      </c>
      <c r="N426" s="1">
        <f>IFERROR(__xludf.DUMMYFUNCTION("""COMPUTED_VALUE"""),2.25013519E8)</f>
        <v>225013519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IFERROR(__xludf.DUMMYFUNCTION("""COMPUTED_VALUE"""),1273.65)</f>
        <v>1273.65</v>
      </c>
      <c r="D427" s="2">
        <f>IFERROR(__xludf.DUMMYFUNCTION("""COMPUTED_VALUE"""),45912.66666666667)</f>
        <v>45912.66667</v>
      </c>
      <c r="E427" s="1">
        <f>IFERROR(__xludf.DUMMYFUNCTION("""COMPUTED_VALUE"""),1350.22)</f>
        <v>1350.22</v>
      </c>
      <c r="G427" s="2">
        <f>IFERROR(__xludf.DUMMYFUNCTION("""COMPUTED_VALUE"""),45912.66666666667)</f>
        <v>45912.66667</v>
      </c>
      <c r="H427" s="1">
        <f>IFERROR(__xludf.DUMMYFUNCTION("""COMPUTED_VALUE"""),1273.65)</f>
        <v>1273.65</v>
      </c>
      <c r="J427" s="2">
        <f>IFERROR(__xludf.DUMMYFUNCTION("""COMPUTED_VALUE"""),45912.66666666667)</f>
        <v>45912.66667</v>
      </c>
      <c r="K427" s="1">
        <f>IFERROR(__xludf.DUMMYFUNCTION("""COMPUTED_VALUE"""),1348.01)</f>
        <v>1348.01</v>
      </c>
      <c r="M427" s="2">
        <f>IFERROR(__xludf.DUMMYFUNCTION("""COMPUTED_VALUE"""),45912.66666666667)</f>
        <v>45912.66667</v>
      </c>
      <c r="N427" s="1">
        <f>IFERROR(__xludf.DUMMYFUNCTION("""COMPUTED_VALUE"""),3.06680901E8)</f>
        <v>306680901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IFERROR(__xludf.DUMMYFUNCTION("""COMPUTED_VALUE"""),1432.5)</f>
        <v>1432.5</v>
      </c>
      <c r="D428" s="2">
        <f>IFERROR(__xludf.DUMMYFUNCTION("""COMPUTED_VALUE"""),45915.66666666667)</f>
        <v>45915.66667</v>
      </c>
      <c r="E428" s="1">
        <f>IFERROR(__xludf.DUMMYFUNCTION("""COMPUTED_VALUE"""),1436.58)</f>
        <v>1436.58</v>
      </c>
      <c r="G428" s="2">
        <f>IFERROR(__xludf.DUMMYFUNCTION("""COMPUTED_VALUE"""),45915.66666666667)</f>
        <v>45915.66667</v>
      </c>
      <c r="H428" s="1">
        <f>IFERROR(__xludf.DUMMYFUNCTION("""COMPUTED_VALUE"""),1368.48)</f>
        <v>1368.48</v>
      </c>
      <c r="J428" s="2">
        <f>IFERROR(__xludf.DUMMYFUNCTION("""COMPUTED_VALUE"""),45915.66666666667)</f>
        <v>45915.66667</v>
      </c>
      <c r="K428" s="1">
        <f>IFERROR(__xludf.DUMMYFUNCTION("""COMPUTED_VALUE"""),1391.85)</f>
        <v>1391.85</v>
      </c>
      <c r="M428" s="2">
        <f>IFERROR(__xludf.DUMMYFUNCTION("""COMPUTED_VALUE"""),45915.66666666667)</f>
        <v>45915.66667</v>
      </c>
      <c r="N428" s="1">
        <f>IFERROR(__xludf.DUMMYFUNCTION("""COMPUTED_VALUE"""),2.55239855E8)</f>
        <v>255239855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IFERROR(__xludf.DUMMYFUNCTION("""COMPUTED_VALUE"""),1405.42)</f>
        <v>1405.42</v>
      </c>
      <c r="D429" s="2">
        <f>IFERROR(__xludf.DUMMYFUNCTION("""COMPUTED_VALUE"""),45916.66666666667)</f>
        <v>45916.66667</v>
      </c>
      <c r="E429" s="1">
        <f>IFERROR(__xludf.DUMMYFUNCTION("""COMPUTED_VALUE"""),1432.02)</f>
        <v>1432.02</v>
      </c>
      <c r="G429" s="2">
        <f>IFERROR(__xludf.DUMMYFUNCTION("""COMPUTED_VALUE"""),45916.66666666667)</f>
        <v>45916.66667</v>
      </c>
      <c r="H429" s="1">
        <f>IFERROR(__xludf.DUMMYFUNCTION("""COMPUTED_VALUE"""),1397.37)</f>
        <v>1397.37</v>
      </c>
      <c r="J429" s="2">
        <f>IFERROR(__xludf.DUMMYFUNCTION("""COMPUTED_VALUE"""),45916.66666666667)</f>
        <v>45916.66667</v>
      </c>
      <c r="K429" s="1">
        <f>IFERROR(__xludf.DUMMYFUNCTION("""COMPUTED_VALUE"""),1427.2)</f>
        <v>1427.2</v>
      </c>
      <c r="M429" s="2">
        <f>IFERROR(__xludf.DUMMYFUNCTION("""COMPUTED_VALUE"""),45916.66666666667)</f>
        <v>45916.66667</v>
      </c>
      <c r="N429" s="1">
        <f>IFERROR(__xludf.DUMMYFUNCTION("""COMPUTED_VALUE"""),2.40340477E8)</f>
        <v>240340477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IFERROR(__xludf.DUMMYFUNCTION("""COMPUTED_VALUE"""),1408.14)</f>
        <v>1408.14</v>
      </c>
      <c r="D430" s="2">
        <f>IFERROR(__xludf.DUMMYFUNCTION("""COMPUTED_VALUE"""),45917.66666666667)</f>
        <v>45917.66667</v>
      </c>
      <c r="E430" s="1">
        <f>IFERROR(__xludf.DUMMYFUNCTION("""COMPUTED_VALUE"""),1447.84)</f>
        <v>1447.84</v>
      </c>
      <c r="G430" s="2">
        <f>IFERROR(__xludf.DUMMYFUNCTION("""COMPUTED_VALUE"""),45917.66666666667)</f>
        <v>45917.66667</v>
      </c>
      <c r="H430" s="1">
        <f>IFERROR(__xludf.DUMMYFUNCTION("""COMPUTED_VALUE"""),1392.57)</f>
        <v>1392.57</v>
      </c>
      <c r="J430" s="2">
        <f>IFERROR(__xludf.DUMMYFUNCTION("""COMPUTED_VALUE"""),45917.66666666667)</f>
        <v>45917.66667</v>
      </c>
      <c r="K430" s="1">
        <f>IFERROR(__xludf.DUMMYFUNCTION("""COMPUTED_VALUE"""),1440.44)</f>
        <v>1440.44</v>
      </c>
      <c r="M430" s="2">
        <f>IFERROR(__xludf.DUMMYFUNCTION("""COMPUTED_VALUE"""),45917.66666666667)</f>
        <v>45917.66667</v>
      </c>
      <c r="N430" s="1">
        <f>IFERROR(__xludf.DUMMYFUNCTION("""COMPUTED_VALUE"""),2.44866297E8)</f>
        <v>244866297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IFERROR(__xludf.DUMMYFUNCTION("""COMPUTED_VALUE"""),1449.27)</f>
        <v>1449.27</v>
      </c>
      <c r="D431" s="2">
        <f>IFERROR(__xludf.DUMMYFUNCTION("""COMPUTED_VALUE"""),45918.66666666667)</f>
        <v>45918.66667</v>
      </c>
      <c r="E431" s="1">
        <f>IFERROR(__xludf.DUMMYFUNCTION("""COMPUTED_VALUE"""),1460.36)</f>
        <v>1460.36</v>
      </c>
      <c r="G431" s="2">
        <f>IFERROR(__xludf.DUMMYFUNCTION("""COMPUTED_VALUE"""),45918.66666666667)</f>
        <v>45918.66667</v>
      </c>
      <c r="H431" s="1">
        <f>IFERROR(__xludf.DUMMYFUNCTION("""COMPUTED_VALUE"""),1413.56)</f>
        <v>1413.56</v>
      </c>
      <c r="J431" s="2">
        <f>IFERROR(__xludf.DUMMYFUNCTION("""COMPUTED_VALUE"""),45918.66666666667)</f>
        <v>45918.66667</v>
      </c>
      <c r="K431" s="1">
        <f>IFERROR(__xludf.DUMMYFUNCTION("""COMPUTED_VALUE"""),1414.25)</f>
        <v>1414.25</v>
      </c>
      <c r="M431" s="2">
        <f>IFERROR(__xludf.DUMMYFUNCTION("""COMPUTED_VALUE"""),45918.66666666667)</f>
        <v>45918.66667</v>
      </c>
      <c r="N431" s="1">
        <f>IFERROR(__xludf.DUMMYFUNCTION("""COMPUTED_VALUE"""),2.08247852E8)</f>
        <v>208247852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IFERROR(__xludf.DUMMYFUNCTION("""COMPUTED_VALUE"""),1430.08)</f>
        <v>1430.08</v>
      </c>
      <c r="D432" s="2">
        <f>IFERROR(__xludf.DUMMYFUNCTION("""COMPUTED_VALUE"""),45919.66666666667)</f>
        <v>45919.66667</v>
      </c>
      <c r="E432" s="1">
        <f>IFERROR(__xludf.DUMMYFUNCTION("""COMPUTED_VALUE"""),1452.07)</f>
        <v>1452.07</v>
      </c>
      <c r="G432" s="2">
        <f>IFERROR(__xludf.DUMMYFUNCTION("""COMPUTED_VALUE"""),45919.66666666667)</f>
        <v>45919.66667</v>
      </c>
      <c r="H432" s="1">
        <f>IFERROR(__xludf.DUMMYFUNCTION("""COMPUTED_VALUE"""),1428.78)</f>
        <v>1428.78</v>
      </c>
      <c r="J432" s="2">
        <f>IFERROR(__xludf.DUMMYFUNCTION("""COMPUTED_VALUE"""),45919.66666666667)</f>
        <v>45919.66667</v>
      </c>
      <c r="K432" s="1">
        <f>IFERROR(__xludf.DUMMYFUNCTION("""COMPUTED_VALUE"""),1441.26)</f>
        <v>1441.26</v>
      </c>
      <c r="M432" s="2">
        <f>IFERROR(__xludf.DUMMYFUNCTION("""COMPUTED_VALUE"""),45919.66666666667)</f>
        <v>45919.66667</v>
      </c>
      <c r="N432" s="1">
        <f>IFERROR(__xludf.DUMMYFUNCTION("""COMPUTED_VALUE"""),2.59616157E8)</f>
        <v>259616157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IFERROR(__xludf.DUMMYFUNCTION("""COMPUTED_VALUE"""),1456.19)</f>
        <v>1456.19</v>
      </c>
      <c r="D433" s="2">
        <f>IFERROR(__xludf.DUMMYFUNCTION("""COMPUTED_VALUE"""),45922.66666666667)</f>
        <v>45922.66667</v>
      </c>
      <c r="E433" s="1">
        <f>IFERROR(__xludf.DUMMYFUNCTION("""COMPUTED_VALUE"""),1499.28)</f>
        <v>1499.28</v>
      </c>
      <c r="G433" s="2">
        <f>IFERROR(__xludf.DUMMYFUNCTION("""COMPUTED_VALUE"""),45922.66666666667)</f>
        <v>45922.66667</v>
      </c>
      <c r="H433" s="1">
        <f>IFERROR(__xludf.DUMMYFUNCTION("""COMPUTED_VALUE"""),1451.35)</f>
        <v>1451.35</v>
      </c>
      <c r="J433" s="2">
        <f>IFERROR(__xludf.DUMMYFUNCTION("""COMPUTED_VALUE"""),45922.66666666667)</f>
        <v>45922.66667</v>
      </c>
      <c r="K433" s="1">
        <f>IFERROR(__xludf.DUMMYFUNCTION("""COMPUTED_VALUE"""),1467.21)</f>
        <v>1467.21</v>
      </c>
      <c r="M433" s="2">
        <f>IFERROR(__xludf.DUMMYFUNCTION("""COMPUTED_VALUE"""),45922.66666666667)</f>
        <v>45922.66667</v>
      </c>
      <c r="N433" s="1">
        <f>IFERROR(__xludf.DUMMYFUNCTION("""COMPUTED_VALUE"""),2.44862013E8)</f>
        <v>244862013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IFERROR(__xludf.DUMMYFUNCTION("""COMPUTED_VALUE"""),1485.36)</f>
        <v>1485.36</v>
      </c>
      <c r="D434" s="2">
        <f>IFERROR(__xludf.DUMMYFUNCTION("""COMPUTED_VALUE"""),45923.66666666667)</f>
        <v>45923.66667</v>
      </c>
      <c r="E434" s="1">
        <f>IFERROR(__xludf.DUMMYFUNCTION("""COMPUTED_VALUE"""),1486.32)</f>
        <v>1486.32</v>
      </c>
      <c r="G434" s="2">
        <f>IFERROR(__xludf.DUMMYFUNCTION("""COMPUTED_VALUE"""),45923.66666666667)</f>
        <v>45923.66667</v>
      </c>
      <c r="H434" s="1">
        <f>IFERROR(__xludf.DUMMYFUNCTION("""COMPUTED_VALUE"""),1435.31)</f>
        <v>1435.31</v>
      </c>
      <c r="J434" s="2">
        <f>IFERROR(__xludf.DUMMYFUNCTION("""COMPUTED_VALUE"""),45923.66666666667)</f>
        <v>45923.66667</v>
      </c>
      <c r="K434" s="1">
        <f>IFERROR(__xludf.DUMMYFUNCTION("""COMPUTED_VALUE"""),1441.78)</f>
        <v>1441.78</v>
      </c>
      <c r="M434" s="2">
        <f>IFERROR(__xludf.DUMMYFUNCTION("""COMPUTED_VALUE"""),45923.66666666667)</f>
        <v>45923.66667</v>
      </c>
      <c r="N434" s="1">
        <f>IFERROR(__xludf.DUMMYFUNCTION("""COMPUTED_VALUE"""),2.13413947E8)</f>
        <v>213413947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IFERROR(__xludf.DUMMYFUNCTION("""COMPUTED_VALUE"""),1456.56)</f>
        <v>1456.56</v>
      </c>
      <c r="D435" s="2">
        <f>IFERROR(__xludf.DUMMYFUNCTION("""COMPUTED_VALUE"""),45924.66666666667)</f>
        <v>45924.66667</v>
      </c>
      <c r="E435" s="1">
        <f>IFERROR(__xludf.DUMMYFUNCTION("""COMPUTED_VALUE"""),1499.74)</f>
        <v>1499.74</v>
      </c>
      <c r="G435" s="2">
        <f>IFERROR(__xludf.DUMMYFUNCTION("""COMPUTED_VALUE"""),45924.66666666667)</f>
        <v>45924.66667</v>
      </c>
      <c r="H435" s="1">
        <f>IFERROR(__xludf.DUMMYFUNCTION("""COMPUTED_VALUE"""),1453.64)</f>
        <v>1453.64</v>
      </c>
      <c r="J435" s="2">
        <f>IFERROR(__xludf.DUMMYFUNCTION("""COMPUTED_VALUE"""),45924.66666666667)</f>
        <v>45924.66667</v>
      </c>
      <c r="K435" s="1">
        <f>IFERROR(__xludf.DUMMYFUNCTION("""COMPUTED_VALUE"""),1495.47)</f>
        <v>1495.47</v>
      </c>
      <c r="M435" s="2">
        <f>IFERROR(__xludf.DUMMYFUNCTION("""COMPUTED_VALUE"""),45924.66666666667)</f>
        <v>45924.66667</v>
      </c>
      <c r="N435" s="1">
        <f>IFERROR(__xludf.DUMMYFUNCTION("""COMPUTED_VALUE"""),2.24551323E8)</f>
        <v>224551323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IFERROR(__xludf.DUMMYFUNCTION("""COMPUTED_VALUE"""),1470.79)</f>
        <v>1470.79</v>
      </c>
      <c r="D436" s="2">
        <f>IFERROR(__xludf.DUMMYFUNCTION("""COMPUTED_VALUE"""),45925.66666666667)</f>
        <v>45925.66667</v>
      </c>
      <c r="E436" s="1">
        <f>IFERROR(__xludf.DUMMYFUNCTION("""COMPUTED_VALUE"""),1470.79)</f>
        <v>1470.79</v>
      </c>
      <c r="G436" s="2">
        <f>IFERROR(__xludf.DUMMYFUNCTION("""COMPUTED_VALUE"""),45925.66666666667)</f>
        <v>45925.66667</v>
      </c>
      <c r="H436" s="1">
        <f>IFERROR(__xludf.DUMMYFUNCTION("""COMPUTED_VALUE"""),1421.95)</f>
        <v>1421.95</v>
      </c>
      <c r="J436" s="2">
        <f>IFERROR(__xludf.DUMMYFUNCTION("""COMPUTED_VALUE"""),45925.66666666667)</f>
        <v>45925.66667</v>
      </c>
      <c r="K436" s="1">
        <f>IFERROR(__xludf.DUMMYFUNCTION("""COMPUTED_VALUE"""),1436.35)</f>
        <v>1436.35</v>
      </c>
      <c r="M436" s="2">
        <f>IFERROR(__xludf.DUMMYFUNCTION("""COMPUTED_VALUE"""),45925.66666666667)</f>
        <v>45925.66667</v>
      </c>
      <c r="N436" s="1">
        <f>IFERROR(__xludf.DUMMYFUNCTION("""COMPUTED_VALUE"""),2.25823819E8)</f>
        <v>225823819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IFERROR(__xludf.DUMMYFUNCTION("""COMPUTED_VALUE"""),1449.19)</f>
        <v>1449.19</v>
      </c>
      <c r="D437" s="2">
        <f>IFERROR(__xludf.DUMMYFUNCTION("""COMPUTED_VALUE"""),45926.66666666667)</f>
        <v>45926.66667</v>
      </c>
      <c r="E437" s="1">
        <f>IFERROR(__xludf.DUMMYFUNCTION("""COMPUTED_VALUE"""),1490.97)</f>
        <v>1490.97</v>
      </c>
      <c r="G437" s="2">
        <f>IFERROR(__xludf.DUMMYFUNCTION("""COMPUTED_VALUE"""),45926.66666666667)</f>
        <v>45926.66667</v>
      </c>
      <c r="H437" s="1">
        <f>IFERROR(__xludf.DUMMYFUNCTION("""COMPUTED_VALUE"""),1430.82)</f>
        <v>1430.82</v>
      </c>
      <c r="J437" s="2">
        <f>IFERROR(__xludf.DUMMYFUNCTION("""COMPUTED_VALUE"""),45926.66666666667)</f>
        <v>45926.66667</v>
      </c>
      <c r="K437" s="1">
        <f>IFERROR(__xludf.DUMMYFUNCTION("""COMPUTED_VALUE"""),1490.97)</f>
        <v>1490.97</v>
      </c>
      <c r="M437" s="2">
        <f>IFERROR(__xludf.DUMMYFUNCTION("""COMPUTED_VALUE"""),45926.66666666667)</f>
        <v>45926.66667</v>
      </c>
      <c r="N437" s="1">
        <f>IFERROR(__xludf.DUMMYFUNCTION("""COMPUTED_VALUE"""),2.76992923E8)</f>
        <v>276992923</v>
      </c>
    </row>
  </sheetData>
  <drawing r:id="rId1"/>
</worksheet>
</file>