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IFERROR(__xludf.DUMMYFUNCTION("GOOGLEFINANCE(""DJUSAV"", ""open"", DATE(2024,1,1), TODAY(), ""DAILY"")"),"Date")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IFERROR(__xludf.DUMMYFUNCTION("GOOGLEFINANCE(""DJUSAV"", ""high"", DATE(2024,1,1), TODAY(), ""DAILY"")"),"Date")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IFERROR(__xludf.DUMMYFUNCTION("GOOGLEFINANCE(""DJUSAV"", ""low"", DATE(2024,1,1), TODAY(), ""DAILY"")"),"Date")</f>
        <v>Date</v>
      </c>
      <c r="H1" s="1" t="str">
        <f>IFERROR(__xludf.DUMMYFUNCTION("""COMPUTED_VALUE"""),"Low")</f>
        <v>Low</v>
      </c>
      <c r="J1" s="1" t="str">
        <f>IFERROR(__xludf.DUMMYFUNCTION("GOOGLEFINANCE(""DJUSAV"", ""close"", DATE(2024,1,1), TODAY(), ""DAILY"")"),"Date")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IFERROR(__xludf.DUMMYFUNCTION("GOOGLEFINANCE(""DJUSAV"", ""volume"", DATE(2024,1,1), TODAY(), ""DAILY"")"),"Date")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IFERROR(__xludf.DUMMYFUNCTION("""COMPUTED_VALUE"""),45293.66666666667)</f>
        <v>45293.66667</v>
      </c>
      <c r="B2" s="1">
        <f>IFERROR(__xludf.DUMMYFUNCTION("""COMPUTED_VALUE"""),532.55)</f>
        <v>532.55</v>
      </c>
      <c r="D2" s="2">
        <f>IFERROR(__xludf.DUMMYFUNCTION("""COMPUTED_VALUE"""),45293.66666666667)</f>
        <v>45293.66667</v>
      </c>
      <c r="E2" s="1">
        <f>IFERROR(__xludf.DUMMYFUNCTION("""COMPUTED_VALUE"""),532.55)</f>
        <v>532.55</v>
      </c>
      <c r="G2" s="2">
        <f>IFERROR(__xludf.DUMMYFUNCTION("""COMPUTED_VALUE"""),45293.66666666667)</f>
        <v>45293.66667</v>
      </c>
      <c r="H2" s="1">
        <f>IFERROR(__xludf.DUMMYFUNCTION("""COMPUTED_VALUE"""),525.18)</f>
        <v>525.18</v>
      </c>
      <c r="J2" s="2">
        <f>IFERROR(__xludf.DUMMYFUNCTION("""COMPUTED_VALUE"""),45293.66666666667)</f>
        <v>45293.66667</v>
      </c>
      <c r="K2" s="1">
        <f>IFERROR(__xludf.DUMMYFUNCTION("""COMPUTED_VALUE"""),528.42)</f>
        <v>528.42</v>
      </c>
      <c r="M2" s="2">
        <f>IFERROR(__xludf.DUMMYFUNCTION("""COMPUTED_VALUE"""),45293.66666666667)</f>
        <v>45293.66667</v>
      </c>
      <c r="N2" s="1">
        <f>IFERROR(__xludf.DUMMYFUNCTION("""COMPUTED_VALUE"""),2.1680052E7)</f>
        <v>21680052</v>
      </c>
    </row>
    <row r="3">
      <c r="A3" s="2">
        <f>IFERROR(__xludf.DUMMYFUNCTION("""COMPUTED_VALUE"""),45294.66666666667)</f>
        <v>45294.66667</v>
      </c>
      <c r="B3" s="1">
        <f>IFERROR(__xludf.DUMMYFUNCTION("""COMPUTED_VALUE"""),522.88)</f>
        <v>522.88</v>
      </c>
      <c r="D3" s="2">
        <f>IFERROR(__xludf.DUMMYFUNCTION("""COMPUTED_VALUE"""),45294.66666666667)</f>
        <v>45294.66667</v>
      </c>
      <c r="E3" s="1">
        <f>IFERROR(__xludf.DUMMYFUNCTION("""COMPUTED_VALUE"""),523.66)</f>
        <v>523.66</v>
      </c>
      <c r="G3" s="2">
        <f>IFERROR(__xludf.DUMMYFUNCTION("""COMPUTED_VALUE"""),45294.66666666667)</f>
        <v>45294.66667</v>
      </c>
      <c r="H3" s="1">
        <f>IFERROR(__xludf.DUMMYFUNCTION("""COMPUTED_VALUE"""),515.81)</f>
        <v>515.81</v>
      </c>
      <c r="J3" s="2">
        <f>IFERROR(__xludf.DUMMYFUNCTION("""COMPUTED_VALUE"""),45294.66666666667)</f>
        <v>45294.66667</v>
      </c>
      <c r="K3" s="1">
        <f>IFERROR(__xludf.DUMMYFUNCTION("""COMPUTED_VALUE"""),517.22)</f>
        <v>517.22</v>
      </c>
      <c r="M3" s="2">
        <f>IFERROR(__xludf.DUMMYFUNCTION("""COMPUTED_VALUE"""),45294.66666666667)</f>
        <v>45294.66667</v>
      </c>
      <c r="N3" s="1">
        <f>IFERROR(__xludf.DUMMYFUNCTION("""COMPUTED_VALUE"""),1.9548363E7)</f>
        <v>19548363</v>
      </c>
    </row>
    <row r="4">
      <c r="A4" s="2">
        <f>IFERROR(__xludf.DUMMYFUNCTION("""COMPUTED_VALUE"""),45295.66666666667)</f>
        <v>45295.66667</v>
      </c>
      <c r="B4" s="1">
        <f>IFERROR(__xludf.DUMMYFUNCTION("""COMPUTED_VALUE"""),516.2)</f>
        <v>516.2</v>
      </c>
      <c r="D4" s="2">
        <f>IFERROR(__xludf.DUMMYFUNCTION("""COMPUTED_VALUE"""),45295.66666666667)</f>
        <v>45295.66667</v>
      </c>
      <c r="E4" s="1">
        <f>IFERROR(__xludf.DUMMYFUNCTION("""COMPUTED_VALUE"""),517.43)</f>
        <v>517.43</v>
      </c>
      <c r="G4" s="2">
        <f>IFERROR(__xludf.DUMMYFUNCTION("""COMPUTED_VALUE"""),45295.66666666667)</f>
        <v>45295.66667</v>
      </c>
      <c r="H4" s="1">
        <f>IFERROR(__xludf.DUMMYFUNCTION("""COMPUTED_VALUE"""),513.13)</f>
        <v>513.13</v>
      </c>
      <c r="J4" s="2">
        <f>IFERROR(__xludf.DUMMYFUNCTION("""COMPUTED_VALUE"""),45295.66666666667)</f>
        <v>45295.66667</v>
      </c>
      <c r="K4" s="1">
        <f>IFERROR(__xludf.DUMMYFUNCTION("""COMPUTED_VALUE"""),514.68)</f>
        <v>514.68</v>
      </c>
      <c r="M4" s="2">
        <f>IFERROR(__xludf.DUMMYFUNCTION("""COMPUTED_VALUE"""),45295.66666666667)</f>
        <v>45295.66667</v>
      </c>
      <c r="N4" s="1">
        <f>IFERROR(__xludf.DUMMYFUNCTION("""COMPUTED_VALUE"""),1.9000126E7)</f>
        <v>19000126</v>
      </c>
    </row>
    <row r="5">
      <c r="A5" s="2">
        <f>IFERROR(__xludf.DUMMYFUNCTION("""COMPUTED_VALUE"""),45296.66666666667)</f>
        <v>45296.66667</v>
      </c>
      <c r="B5" s="1">
        <f>IFERROR(__xludf.DUMMYFUNCTION("""COMPUTED_VALUE"""),513.95)</f>
        <v>513.95</v>
      </c>
      <c r="D5" s="2">
        <f>IFERROR(__xludf.DUMMYFUNCTION("""COMPUTED_VALUE"""),45296.66666666667)</f>
        <v>45296.66667</v>
      </c>
      <c r="E5" s="1">
        <f>IFERROR(__xludf.DUMMYFUNCTION("""COMPUTED_VALUE"""),521.94)</f>
        <v>521.94</v>
      </c>
      <c r="G5" s="2">
        <f>IFERROR(__xludf.DUMMYFUNCTION("""COMPUTED_VALUE"""),45296.66666666667)</f>
        <v>45296.66667</v>
      </c>
      <c r="H5" s="1">
        <f>IFERROR(__xludf.DUMMYFUNCTION("""COMPUTED_VALUE"""),513.95)</f>
        <v>513.95</v>
      </c>
      <c r="J5" s="2">
        <f>IFERROR(__xludf.DUMMYFUNCTION("""COMPUTED_VALUE"""),45296.66666666667)</f>
        <v>45296.66667</v>
      </c>
      <c r="K5" s="1">
        <f>IFERROR(__xludf.DUMMYFUNCTION("""COMPUTED_VALUE"""),515.08)</f>
        <v>515.08</v>
      </c>
      <c r="M5" s="2">
        <f>IFERROR(__xludf.DUMMYFUNCTION("""COMPUTED_VALUE"""),45296.66666666667)</f>
        <v>45296.66667</v>
      </c>
      <c r="N5" s="1">
        <f>IFERROR(__xludf.DUMMYFUNCTION("""COMPUTED_VALUE"""),1.7648196E7)</f>
        <v>17648196</v>
      </c>
    </row>
    <row r="6">
      <c r="A6" s="2">
        <f>IFERROR(__xludf.DUMMYFUNCTION("""COMPUTED_VALUE"""),45299.66666666667)</f>
        <v>45299.66667</v>
      </c>
      <c r="B6" s="1">
        <f>IFERROR(__xludf.DUMMYFUNCTION("""COMPUTED_VALUE"""),514.99)</f>
        <v>514.99</v>
      </c>
      <c r="D6" s="2">
        <f>IFERROR(__xludf.DUMMYFUNCTION("""COMPUTED_VALUE"""),45299.66666666667)</f>
        <v>45299.66667</v>
      </c>
      <c r="E6" s="1">
        <f>IFERROR(__xludf.DUMMYFUNCTION("""COMPUTED_VALUE"""),528.47)</f>
        <v>528.47</v>
      </c>
      <c r="G6" s="2">
        <f>IFERROR(__xludf.DUMMYFUNCTION("""COMPUTED_VALUE"""),45299.66666666667)</f>
        <v>45299.66667</v>
      </c>
      <c r="H6" s="1">
        <f>IFERROR(__xludf.DUMMYFUNCTION("""COMPUTED_VALUE"""),513.18)</f>
        <v>513.18</v>
      </c>
      <c r="J6" s="2">
        <f>IFERROR(__xludf.DUMMYFUNCTION("""COMPUTED_VALUE"""),45299.66666666667)</f>
        <v>45299.66667</v>
      </c>
      <c r="K6" s="1">
        <f>IFERROR(__xludf.DUMMYFUNCTION("""COMPUTED_VALUE"""),527.27)</f>
        <v>527.27</v>
      </c>
      <c r="M6" s="2">
        <f>IFERROR(__xludf.DUMMYFUNCTION("""COMPUTED_VALUE"""),45299.66666666667)</f>
        <v>45299.66667</v>
      </c>
      <c r="N6" s="1">
        <f>IFERROR(__xludf.DUMMYFUNCTION("""COMPUTED_VALUE"""),2.7724445E7)</f>
        <v>27724445</v>
      </c>
    </row>
    <row r="7">
      <c r="A7" s="2">
        <f>IFERROR(__xludf.DUMMYFUNCTION("""COMPUTED_VALUE"""),45300.66666666667)</f>
        <v>45300.66667</v>
      </c>
      <c r="B7" s="1">
        <f>IFERROR(__xludf.DUMMYFUNCTION("""COMPUTED_VALUE"""),523.34)</f>
        <v>523.34</v>
      </c>
      <c r="D7" s="2">
        <f>IFERROR(__xludf.DUMMYFUNCTION("""COMPUTED_VALUE"""),45300.66666666667)</f>
        <v>45300.66667</v>
      </c>
      <c r="E7" s="1">
        <f>IFERROR(__xludf.DUMMYFUNCTION("""COMPUTED_VALUE"""),529.8)</f>
        <v>529.8</v>
      </c>
      <c r="G7" s="2">
        <f>IFERROR(__xludf.DUMMYFUNCTION("""COMPUTED_VALUE"""),45300.66666666667)</f>
        <v>45300.66667</v>
      </c>
      <c r="H7" s="1">
        <f>IFERROR(__xludf.DUMMYFUNCTION("""COMPUTED_VALUE"""),522.65)</f>
        <v>522.65</v>
      </c>
      <c r="J7" s="2">
        <f>IFERROR(__xludf.DUMMYFUNCTION("""COMPUTED_VALUE"""),45300.66666666667)</f>
        <v>45300.66667</v>
      </c>
      <c r="K7" s="1">
        <f>IFERROR(__xludf.DUMMYFUNCTION("""COMPUTED_VALUE"""),526.54)</f>
        <v>526.54</v>
      </c>
      <c r="M7" s="2">
        <f>IFERROR(__xludf.DUMMYFUNCTION("""COMPUTED_VALUE"""),45300.66666666667)</f>
        <v>45300.66667</v>
      </c>
      <c r="N7" s="1">
        <f>IFERROR(__xludf.DUMMYFUNCTION("""COMPUTED_VALUE"""),2.524673E7)</f>
        <v>25246730</v>
      </c>
    </row>
    <row r="8">
      <c r="A8" s="2">
        <f>IFERROR(__xludf.DUMMYFUNCTION("""COMPUTED_VALUE"""),45301.66666666667)</f>
        <v>45301.66667</v>
      </c>
      <c r="B8" s="1">
        <f>IFERROR(__xludf.DUMMYFUNCTION("""COMPUTED_VALUE"""),526.6)</f>
        <v>526.6</v>
      </c>
      <c r="D8" s="2">
        <f>IFERROR(__xludf.DUMMYFUNCTION("""COMPUTED_VALUE"""),45301.66666666667)</f>
        <v>45301.66667</v>
      </c>
      <c r="E8" s="1">
        <f>IFERROR(__xludf.DUMMYFUNCTION("""COMPUTED_VALUE"""),530.43)</f>
        <v>530.43</v>
      </c>
      <c r="G8" s="2">
        <f>IFERROR(__xludf.DUMMYFUNCTION("""COMPUTED_VALUE"""),45301.66666666667)</f>
        <v>45301.66667</v>
      </c>
      <c r="H8" s="1">
        <f>IFERROR(__xludf.DUMMYFUNCTION("""COMPUTED_VALUE"""),523.03)</f>
        <v>523.03</v>
      </c>
      <c r="J8" s="2">
        <f>IFERROR(__xludf.DUMMYFUNCTION("""COMPUTED_VALUE"""),45301.66666666667)</f>
        <v>45301.66667</v>
      </c>
      <c r="K8" s="1">
        <f>IFERROR(__xludf.DUMMYFUNCTION("""COMPUTED_VALUE"""),525.31)</f>
        <v>525.31</v>
      </c>
      <c r="M8" s="2">
        <f>IFERROR(__xludf.DUMMYFUNCTION("""COMPUTED_VALUE"""),45301.66666666667)</f>
        <v>45301.66667</v>
      </c>
      <c r="N8" s="1">
        <f>IFERROR(__xludf.DUMMYFUNCTION("""COMPUTED_VALUE"""),3.1449332E7)</f>
        <v>31449332</v>
      </c>
    </row>
    <row r="9">
      <c r="A9" s="2">
        <f>IFERROR(__xludf.DUMMYFUNCTION("""COMPUTED_VALUE"""),45302.66666666667)</f>
        <v>45302.66667</v>
      </c>
      <c r="B9" s="1">
        <f>IFERROR(__xludf.DUMMYFUNCTION("""COMPUTED_VALUE"""),526.5)</f>
        <v>526.5</v>
      </c>
      <c r="D9" s="2">
        <f>IFERROR(__xludf.DUMMYFUNCTION("""COMPUTED_VALUE"""),45302.66666666667)</f>
        <v>45302.66667</v>
      </c>
      <c r="E9" s="1">
        <f>IFERROR(__xludf.DUMMYFUNCTION("""COMPUTED_VALUE"""),528.66)</f>
        <v>528.66</v>
      </c>
      <c r="G9" s="2">
        <f>IFERROR(__xludf.DUMMYFUNCTION("""COMPUTED_VALUE"""),45302.66666666667)</f>
        <v>45302.66667</v>
      </c>
      <c r="H9" s="1">
        <f>IFERROR(__xludf.DUMMYFUNCTION("""COMPUTED_VALUE"""),518.11)</f>
        <v>518.11</v>
      </c>
      <c r="J9" s="2">
        <f>IFERROR(__xludf.DUMMYFUNCTION("""COMPUTED_VALUE"""),45302.66666666667)</f>
        <v>45302.66667</v>
      </c>
      <c r="K9" s="1">
        <f>IFERROR(__xludf.DUMMYFUNCTION("""COMPUTED_VALUE"""),524.94)</f>
        <v>524.94</v>
      </c>
      <c r="M9" s="2">
        <f>IFERROR(__xludf.DUMMYFUNCTION("""COMPUTED_VALUE"""),45302.66666666667)</f>
        <v>45302.66667</v>
      </c>
      <c r="N9" s="1">
        <f>IFERROR(__xludf.DUMMYFUNCTION("""COMPUTED_VALUE"""),2.4599983E7)</f>
        <v>24599983</v>
      </c>
    </row>
    <row r="10">
      <c r="A10" s="2">
        <f>IFERROR(__xludf.DUMMYFUNCTION("""COMPUTED_VALUE"""),45303.66666666667)</f>
        <v>45303.66667</v>
      </c>
      <c r="B10" s="1">
        <f>IFERROR(__xludf.DUMMYFUNCTION("""COMPUTED_VALUE"""),525.48)</f>
        <v>525.48</v>
      </c>
      <c r="D10" s="2">
        <f>IFERROR(__xludf.DUMMYFUNCTION("""COMPUTED_VALUE"""),45303.66666666667)</f>
        <v>45303.66667</v>
      </c>
      <c r="E10" s="1">
        <f>IFERROR(__xludf.DUMMYFUNCTION("""COMPUTED_VALUE"""),528.55)</f>
        <v>528.55</v>
      </c>
      <c r="G10" s="2">
        <f>IFERROR(__xludf.DUMMYFUNCTION("""COMPUTED_VALUE"""),45303.66666666667)</f>
        <v>45303.66667</v>
      </c>
      <c r="H10" s="1">
        <f>IFERROR(__xludf.DUMMYFUNCTION("""COMPUTED_VALUE"""),515.62)</f>
        <v>515.62</v>
      </c>
      <c r="J10" s="2">
        <f>IFERROR(__xludf.DUMMYFUNCTION("""COMPUTED_VALUE"""),45303.66666666667)</f>
        <v>45303.66667</v>
      </c>
      <c r="K10" s="1">
        <f>IFERROR(__xludf.DUMMYFUNCTION("""COMPUTED_VALUE"""),517.48)</f>
        <v>517.48</v>
      </c>
      <c r="M10" s="2">
        <f>IFERROR(__xludf.DUMMYFUNCTION("""COMPUTED_VALUE"""),45303.66666666667)</f>
        <v>45303.66667</v>
      </c>
      <c r="N10" s="1">
        <f>IFERROR(__xludf.DUMMYFUNCTION("""COMPUTED_VALUE"""),2.1120218E7)</f>
        <v>21120218</v>
      </c>
    </row>
    <row r="11">
      <c r="A11" s="2">
        <f>IFERROR(__xludf.DUMMYFUNCTION("""COMPUTED_VALUE"""),45307.66666666667)</f>
        <v>45307.66667</v>
      </c>
      <c r="B11" s="1">
        <f>IFERROR(__xludf.DUMMYFUNCTION("""COMPUTED_VALUE"""),514.16)</f>
        <v>514.16</v>
      </c>
      <c r="D11" s="2">
        <f>IFERROR(__xludf.DUMMYFUNCTION("""COMPUTED_VALUE"""),45307.66666666667)</f>
        <v>45307.66667</v>
      </c>
      <c r="E11" s="1">
        <f>IFERROR(__xludf.DUMMYFUNCTION("""COMPUTED_VALUE"""),514.16)</f>
        <v>514.16</v>
      </c>
      <c r="G11" s="2">
        <f>IFERROR(__xludf.DUMMYFUNCTION("""COMPUTED_VALUE"""),45307.66666666667)</f>
        <v>45307.66667</v>
      </c>
      <c r="H11" s="1">
        <f>IFERROR(__xludf.DUMMYFUNCTION("""COMPUTED_VALUE"""),504.64)</f>
        <v>504.64</v>
      </c>
      <c r="J11" s="2">
        <f>IFERROR(__xludf.DUMMYFUNCTION("""COMPUTED_VALUE"""),45307.66666666667)</f>
        <v>45307.66667</v>
      </c>
      <c r="K11" s="1">
        <f>IFERROR(__xludf.DUMMYFUNCTION("""COMPUTED_VALUE"""),506.19)</f>
        <v>506.19</v>
      </c>
      <c r="M11" s="2">
        <f>IFERROR(__xludf.DUMMYFUNCTION("""COMPUTED_VALUE"""),45307.66666666667)</f>
        <v>45307.66667</v>
      </c>
      <c r="N11" s="1">
        <f>IFERROR(__xludf.DUMMYFUNCTION("""COMPUTED_VALUE"""),2.7246604E7)</f>
        <v>27246604</v>
      </c>
    </row>
    <row r="12">
      <c r="A12" s="2">
        <f>IFERROR(__xludf.DUMMYFUNCTION("""COMPUTED_VALUE"""),45308.66666666667)</f>
        <v>45308.66667</v>
      </c>
      <c r="B12" s="1">
        <f>IFERROR(__xludf.DUMMYFUNCTION("""COMPUTED_VALUE"""),501.52)</f>
        <v>501.52</v>
      </c>
      <c r="D12" s="2">
        <f>IFERROR(__xludf.DUMMYFUNCTION("""COMPUTED_VALUE"""),45308.66666666667)</f>
        <v>45308.66667</v>
      </c>
      <c r="E12" s="1">
        <f>IFERROR(__xludf.DUMMYFUNCTION("""COMPUTED_VALUE"""),505.37)</f>
        <v>505.37</v>
      </c>
      <c r="G12" s="2">
        <f>IFERROR(__xludf.DUMMYFUNCTION("""COMPUTED_VALUE"""),45308.66666666667)</f>
        <v>45308.66667</v>
      </c>
      <c r="H12" s="1">
        <f>IFERROR(__xludf.DUMMYFUNCTION("""COMPUTED_VALUE"""),494.41)</f>
        <v>494.41</v>
      </c>
      <c r="J12" s="2">
        <f>IFERROR(__xludf.DUMMYFUNCTION("""COMPUTED_VALUE"""),45308.66666666667)</f>
        <v>45308.66667</v>
      </c>
      <c r="K12" s="1">
        <f>IFERROR(__xludf.DUMMYFUNCTION("""COMPUTED_VALUE"""),505.25)</f>
        <v>505.25</v>
      </c>
      <c r="M12" s="2">
        <f>IFERROR(__xludf.DUMMYFUNCTION("""COMPUTED_VALUE"""),45308.66666666667)</f>
        <v>45308.66667</v>
      </c>
      <c r="N12" s="1">
        <f>IFERROR(__xludf.DUMMYFUNCTION("""COMPUTED_VALUE"""),3.3012196E7)</f>
        <v>33012196</v>
      </c>
    </row>
    <row r="13">
      <c r="A13" s="2">
        <f>IFERROR(__xludf.DUMMYFUNCTION("""COMPUTED_VALUE"""),45309.66666666667)</f>
        <v>45309.66667</v>
      </c>
      <c r="B13" s="1">
        <f>IFERROR(__xludf.DUMMYFUNCTION("""COMPUTED_VALUE"""),510.03)</f>
        <v>510.03</v>
      </c>
      <c r="D13" s="2">
        <f>IFERROR(__xludf.DUMMYFUNCTION("""COMPUTED_VALUE"""),45309.66666666667)</f>
        <v>45309.66667</v>
      </c>
      <c r="E13" s="1">
        <f>IFERROR(__xludf.DUMMYFUNCTION("""COMPUTED_VALUE"""),515.47)</f>
        <v>515.47</v>
      </c>
      <c r="G13" s="2">
        <f>IFERROR(__xludf.DUMMYFUNCTION("""COMPUTED_VALUE"""),45309.66666666667)</f>
        <v>45309.66667</v>
      </c>
      <c r="H13" s="1">
        <f>IFERROR(__xludf.DUMMYFUNCTION("""COMPUTED_VALUE"""),502.94)</f>
        <v>502.94</v>
      </c>
      <c r="J13" s="2">
        <f>IFERROR(__xludf.DUMMYFUNCTION("""COMPUTED_VALUE"""),45309.66666666667)</f>
        <v>45309.66667</v>
      </c>
      <c r="K13" s="1">
        <f>IFERROR(__xludf.DUMMYFUNCTION("""COMPUTED_VALUE"""),510.23)</f>
        <v>510.23</v>
      </c>
      <c r="M13" s="2">
        <f>IFERROR(__xludf.DUMMYFUNCTION("""COMPUTED_VALUE"""),45309.66666666667)</f>
        <v>45309.66667</v>
      </c>
      <c r="N13" s="1">
        <f>IFERROR(__xludf.DUMMYFUNCTION("""COMPUTED_VALUE"""),2.2027093E7)</f>
        <v>22027093</v>
      </c>
    </row>
    <row r="14">
      <c r="A14" s="2">
        <f>IFERROR(__xludf.DUMMYFUNCTION("""COMPUTED_VALUE"""),45310.66666666667)</f>
        <v>45310.66667</v>
      </c>
      <c r="B14" s="1">
        <f>IFERROR(__xludf.DUMMYFUNCTION("""COMPUTED_VALUE"""),511.63)</f>
        <v>511.63</v>
      </c>
      <c r="D14" s="2">
        <f>IFERROR(__xludf.DUMMYFUNCTION("""COMPUTED_VALUE"""),45310.66666666667)</f>
        <v>45310.66667</v>
      </c>
      <c r="E14" s="1">
        <f>IFERROR(__xludf.DUMMYFUNCTION("""COMPUTED_VALUE"""),516.12)</f>
        <v>516.12</v>
      </c>
      <c r="G14" s="2">
        <f>IFERROR(__xludf.DUMMYFUNCTION("""COMPUTED_VALUE"""),45310.66666666667)</f>
        <v>45310.66667</v>
      </c>
      <c r="H14" s="1">
        <f>IFERROR(__xludf.DUMMYFUNCTION("""COMPUTED_VALUE"""),506.51)</f>
        <v>506.51</v>
      </c>
      <c r="J14" s="2">
        <f>IFERROR(__xludf.DUMMYFUNCTION("""COMPUTED_VALUE"""),45310.66666666667)</f>
        <v>45310.66667</v>
      </c>
      <c r="K14" s="1">
        <f>IFERROR(__xludf.DUMMYFUNCTION("""COMPUTED_VALUE"""),515.47)</f>
        <v>515.47</v>
      </c>
      <c r="M14" s="2">
        <f>IFERROR(__xludf.DUMMYFUNCTION("""COMPUTED_VALUE"""),45310.66666666667)</f>
        <v>45310.66667</v>
      </c>
      <c r="N14" s="1">
        <f>IFERROR(__xludf.DUMMYFUNCTION("""COMPUTED_VALUE"""),1.779039E7)</f>
        <v>17790390</v>
      </c>
    </row>
    <row r="15">
      <c r="A15" s="2">
        <f>IFERROR(__xludf.DUMMYFUNCTION("""COMPUTED_VALUE"""),45313.66666666667)</f>
        <v>45313.66667</v>
      </c>
      <c r="B15" s="1">
        <f>IFERROR(__xludf.DUMMYFUNCTION("""COMPUTED_VALUE"""),521.04)</f>
        <v>521.04</v>
      </c>
      <c r="D15" s="2">
        <f>IFERROR(__xludf.DUMMYFUNCTION("""COMPUTED_VALUE"""),45313.66666666667)</f>
        <v>45313.66667</v>
      </c>
      <c r="E15" s="1">
        <f>IFERROR(__xludf.DUMMYFUNCTION("""COMPUTED_VALUE"""),531.6)</f>
        <v>531.6</v>
      </c>
      <c r="G15" s="2">
        <f>IFERROR(__xludf.DUMMYFUNCTION("""COMPUTED_VALUE"""),45313.66666666667)</f>
        <v>45313.66667</v>
      </c>
      <c r="H15" s="1">
        <f>IFERROR(__xludf.DUMMYFUNCTION("""COMPUTED_VALUE"""),520.73)</f>
        <v>520.73</v>
      </c>
      <c r="J15" s="2">
        <f>IFERROR(__xludf.DUMMYFUNCTION("""COMPUTED_VALUE"""),45313.66666666667)</f>
        <v>45313.66667</v>
      </c>
      <c r="K15" s="1">
        <f>IFERROR(__xludf.DUMMYFUNCTION("""COMPUTED_VALUE"""),524.54)</f>
        <v>524.54</v>
      </c>
      <c r="M15" s="2">
        <f>IFERROR(__xludf.DUMMYFUNCTION("""COMPUTED_VALUE"""),45313.66666666667)</f>
        <v>45313.66667</v>
      </c>
      <c r="N15" s="1">
        <f>IFERROR(__xludf.DUMMYFUNCTION("""COMPUTED_VALUE"""),2.1211764E7)</f>
        <v>21211764</v>
      </c>
    </row>
    <row r="16">
      <c r="A16" s="2">
        <f>IFERROR(__xludf.DUMMYFUNCTION("""COMPUTED_VALUE"""),45314.66666666667)</f>
        <v>45314.66667</v>
      </c>
      <c r="B16" s="1">
        <f>IFERROR(__xludf.DUMMYFUNCTION("""COMPUTED_VALUE"""),528.95)</f>
        <v>528.95</v>
      </c>
      <c r="D16" s="2">
        <f>IFERROR(__xludf.DUMMYFUNCTION("""COMPUTED_VALUE"""),45314.66666666667)</f>
        <v>45314.66667</v>
      </c>
      <c r="E16" s="1">
        <f>IFERROR(__xludf.DUMMYFUNCTION("""COMPUTED_VALUE"""),534.27)</f>
        <v>534.27</v>
      </c>
      <c r="G16" s="2">
        <f>IFERROR(__xludf.DUMMYFUNCTION("""COMPUTED_VALUE"""),45314.66666666667)</f>
        <v>45314.66667</v>
      </c>
      <c r="H16" s="1">
        <f>IFERROR(__xludf.DUMMYFUNCTION("""COMPUTED_VALUE"""),523.33)</f>
        <v>523.33</v>
      </c>
      <c r="J16" s="2">
        <f>IFERROR(__xludf.DUMMYFUNCTION("""COMPUTED_VALUE"""),45314.66666666667)</f>
        <v>45314.66667</v>
      </c>
      <c r="K16" s="1">
        <f>IFERROR(__xludf.DUMMYFUNCTION("""COMPUTED_VALUE"""),527.49)</f>
        <v>527.49</v>
      </c>
      <c r="M16" s="2">
        <f>IFERROR(__xludf.DUMMYFUNCTION("""COMPUTED_VALUE"""),45314.66666666667)</f>
        <v>45314.66667</v>
      </c>
      <c r="N16" s="1">
        <f>IFERROR(__xludf.DUMMYFUNCTION("""COMPUTED_VALUE"""),2.7279518E7)</f>
        <v>27279518</v>
      </c>
    </row>
    <row r="17">
      <c r="A17" s="2">
        <f>IFERROR(__xludf.DUMMYFUNCTION("""COMPUTED_VALUE"""),45315.66666666667)</f>
        <v>45315.66667</v>
      </c>
      <c r="B17" s="1">
        <f>IFERROR(__xludf.DUMMYFUNCTION("""COMPUTED_VALUE"""),532.69)</f>
        <v>532.69</v>
      </c>
      <c r="D17" s="2">
        <f>IFERROR(__xludf.DUMMYFUNCTION("""COMPUTED_VALUE"""),45315.66666666667)</f>
        <v>45315.66667</v>
      </c>
      <c r="E17" s="1">
        <f>IFERROR(__xludf.DUMMYFUNCTION("""COMPUTED_VALUE"""),535.06)</f>
        <v>535.06</v>
      </c>
      <c r="G17" s="2">
        <f>IFERROR(__xludf.DUMMYFUNCTION("""COMPUTED_VALUE"""),45315.66666666667)</f>
        <v>45315.66667</v>
      </c>
      <c r="H17" s="1">
        <f>IFERROR(__xludf.DUMMYFUNCTION("""COMPUTED_VALUE"""),523.37)</f>
        <v>523.37</v>
      </c>
      <c r="J17" s="2">
        <f>IFERROR(__xludf.DUMMYFUNCTION("""COMPUTED_VALUE"""),45315.66666666667)</f>
        <v>45315.66667</v>
      </c>
      <c r="K17" s="1">
        <f>IFERROR(__xludf.DUMMYFUNCTION("""COMPUTED_VALUE"""),523.71)</f>
        <v>523.71</v>
      </c>
      <c r="M17" s="2">
        <f>IFERROR(__xludf.DUMMYFUNCTION("""COMPUTED_VALUE"""),45315.66666666667)</f>
        <v>45315.66667</v>
      </c>
      <c r="N17" s="1">
        <f>IFERROR(__xludf.DUMMYFUNCTION("""COMPUTED_VALUE"""),2.1881537E7)</f>
        <v>21881537</v>
      </c>
    </row>
    <row r="18">
      <c r="A18" s="2">
        <f>IFERROR(__xludf.DUMMYFUNCTION("""COMPUTED_VALUE"""),45316.66666666667)</f>
        <v>45316.66667</v>
      </c>
      <c r="B18" s="1">
        <f>IFERROR(__xludf.DUMMYFUNCTION("""COMPUTED_VALUE"""),528.19)</f>
        <v>528.19</v>
      </c>
      <c r="D18" s="2">
        <f>IFERROR(__xludf.DUMMYFUNCTION("""COMPUTED_VALUE"""),45316.66666666667)</f>
        <v>45316.66667</v>
      </c>
      <c r="E18" s="1">
        <f>IFERROR(__xludf.DUMMYFUNCTION("""COMPUTED_VALUE"""),530.05)</f>
        <v>530.05</v>
      </c>
      <c r="G18" s="2">
        <f>IFERROR(__xludf.DUMMYFUNCTION("""COMPUTED_VALUE"""),45316.66666666667)</f>
        <v>45316.66667</v>
      </c>
      <c r="H18" s="1">
        <f>IFERROR(__xludf.DUMMYFUNCTION("""COMPUTED_VALUE"""),523.67)</f>
        <v>523.67</v>
      </c>
      <c r="J18" s="2">
        <f>IFERROR(__xludf.DUMMYFUNCTION("""COMPUTED_VALUE"""),45316.66666666667)</f>
        <v>45316.66667</v>
      </c>
      <c r="K18" s="1">
        <f>IFERROR(__xludf.DUMMYFUNCTION("""COMPUTED_VALUE"""),527.85)</f>
        <v>527.85</v>
      </c>
      <c r="M18" s="2">
        <f>IFERROR(__xludf.DUMMYFUNCTION("""COMPUTED_VALUE"""),45316.66666666667)</f>
        <v>45316.66667</v>
      </c>
      <c r="N18" s="1">
        <f>IFERROR(__xludf.DUMMYFUNCTION("""COMPUTED_VALUE"""),2.1090906E7)</f>
        <v>21090906</v>
      </c>
    </row>
    <row r="19">
      <c r="A19" s="2">
        <f>IFERROR(__xludf.DUMMYFUNCTION("""COMPUTED_VALUE"""),45317.66666666667)</f>
        <v>45317.66667</v>
      </c>
      <c r="B19" s="1">
        <f>IFERROR(__xludf.DUMMYFUNCTION("""COMPUTED_VALUE"""),532.78)</f>
        <v>532.78</v>
      </c>
      <c r="D19" s="2">
        <f>IFERROR(__xludf.DUMMYFUNCTION("""COMPUTED_VALUE"""),45317.66666666667)</f>
        <v>45317.66667</v>
      </c>
      <c r="E19" s="1">
        <f>IFERROR(__xludf.DUMMYFUNCTION("""COMPUTED_VALUE"""),535.23)</f>
        <v>535.23</v>
      </c>
      <c r="G19" s="2">
        <f>IFERROR(__xludf.DUMMYFUNCTION("""COMPUTED_VALUE"""),45317.66666666667)</f>
        <v>45317.66667</v>
      </c>
      <c r="H19" s="1">
        <f>IFERROR(__xludf.DUMMYFUNCTION("""COMPUTED_VALUE"""),525.5)</f>
        <v>525.5</v>
      </c>
      <c r="J19" s="2">
        <f>IFERROR(__xludf.DUMMYFUNCTION("""COMPUTED_VALUE"""),45317.66666666667)</f>
        <v>45317.66667</v>
      </c>
      <c r="K19" s="1">
        <f>IFERROR(__xludf.DUMMYFUNCTION("""COMPUTED_VALUE"""),527.44)</f>
        <v>527.44</v>
      </c>
      <c r="M19" s="2">
        <f>IFERROR(__xludf.DUMMYFUNCTION("""COMPUTED_VALUE"""),45317.66666666667)</f>
        <v>45317.66667</v>
      </c>
      <c r="N19" s="1">
        <f>IFERROR(__xludf.DUMMYFUNCTION("""COMPUTED_VALUE"""),2.5843419E7)</f>
        <v>25843419</v>
      </c>
    </row>
    <row r="20">
      <c r="A20" s="2">
        <f>IFERROR(__xludf.DUMMYFUNCTION("""COMPUTED_VALUE"""),45320.66666666667)</f>
        <v>45320.66667</v>
      </c>
      <c r="B20" s="1">
        <f>IFERROR(__xludf.DUMMYFUNCTION("""COMPUTED_VALUE"""),530.14)</f>
        <v>530.14</v>
      </c>
      <c r="D20" s="2">
        <f>IFERROR(__xludf.DUMMYFUNCTION("""COMPUTED_VALUE"""),45320.66666666667)</f>
        <v>45320.66667</v>
      </c>
      <c r="E20" s="1">
        <f>IFERROR(__xludf.DUMMYFUNCTION("""COMPUTED_VALUE"""),545.36)</f>
        <v>545.36</v>
      </c>
      <c r="G20" s="2">
        <f>IFERROR(__xludf.DUMMYFUNCTION("""COMPUTED_VALUE"""),45320.66666666667)</f>
        <v>45320.66667</v>
      </c>
      <c r="H20" s="1">
        <f>IFERROR(__xludf.DUMMYFUNCTION("""COMPUTED_VALUE"""),529.8)</f>
        <v>529.8</v>
      </c>
      <c r="J20" s="2">
        <f>IFERROR(__xludf.DUMMYFUNCTION("""COMPUTED_VALUE"""),45320.66666666667)</f>
        <v>45320.66667</v>
      </c>
      <c r="K20" s="1">
        <f>IFERROR(__xludf.DUMMYFUNCTION("""COMPUTED_VALUE"""),545.24)</f>
        <v>545.24</v>
      </c>
      <c r="M20" s="2">
        <f>IFERROR(__xludf.DUMMYFUNCTION("""COMPUTED_VALUE"""),45320.66666666667)</f>
        <v>45320.66667</v>
      </c>
      <c r="N20" s="1">
        <f>IFERROR(__xludf.DUMMYFUNCTION("""COMPUTED_VALUE"""),3.41158E7)</f>
        <v>34115800</v>
      </c>
    </row>
    <row r="21">
      <c r="A21" s="2">
        <f>IFERROR(__xludf.DUMMYFUNCTION("""COMPUTED_VALUE"""),45321.66666666667)</f>
        <v>45321.66667</v>
      </c>
      <c r="B21" s="1">
        <f>IFERROR(__xludf.DUMMYFUNCTION("""COMPUTED_VALUE"""),543.19)</f>
        <v>543.19</v>
      </c>
      <c r="D21" s="2">
        <f>IFERROR(__xludf.DUMMYFUNCTION("""COMPUTED_VALUE"""),45321.66666666667)</f>
        <v>45321.66667</v>
      </c>
      <c r="E21" s="1">
        <f>IFERROR(__xludf.DUMMYFUNCTION("""COMPUTED_VALUE"""),546.24)</f>
        <v>546.24</v>
      </c>
      <c r="G21" s="2">
        <f>IFERROR(__xludf.DUMMYFUNCTION("""COMPUTED_VALUE"""),45321.66666666667)</f>
        <v>45321.66667</v>
      </c>
      <c r="H21" s="1">
        <f>IFERROR(__xludf.DUMMYFUNCTION("""COMPUTED_VALUE"""),535.88)</f>
        <v>535.88</v>
      </c>
      <c r="J21" s="2">
        <f>IFERROR(__xludf.DUMMYFUNCTION("""COMPUTED_VALUE"""),45321.66666666667)</f>
        <v>45321.66667</v>
      </c>
      <c r="K21" s="1">
        <f>IFERROR(__xludf.DUMMYFUNCTION("""COMPUTED_VALUE"""),536.16)</f>
        <v>536.16</v>
      </c>
      <c r="M21" s="2">
        <f>IFERROR(__xludf.DUMMYFUNCTION("""COMPUTED_VALUE"""),45321.66666666667)</f>
        <v>45321.66667</v>
      </c>
      <c r="N21" s="1">
        <f>IFERROR(__xludf.DUMMYFUNCTION("""COMPUTED_VALUE"""),2.4394986E7)</f>
        <v>24394986</v>
      </c>
    </row>
    <row r="22">
      <c r="A22" s="2">
        <f>IFERROR(__xludf.DUMMYFUNCTION("""COMPUTED_VALUE"""),45322.66666666667)</f>
        <v>45322.66667</v>
      </c>
      <c r="B22" s="1">
        <f>IFERROR(__xludf.DUMMYFUNCTION("""COMPUTED_VALUE"""),532.11)</f>
        <v>532.11</v>
      </c>
      <c r="D22" s="2">
        <f>IFERROR(__xludf.DUMMYFUNCTION("""COMPUTED_VALUE"""),45322.66666666667)</f>
        <v>45322.66667</v>
      </c>
      <c r="E22" s="1">
        <f>IFERROR(__xludf.DUMMYFUNCTION("""COMPUTED_VALUE"""),540.16)</f>
        <v>540.16</v>
      </c>
      <c r="G22" s="2">
        <f>IFERROR(__xludf.DUMMYFUNCTION("""COMPUTED_VALUE"""),45322.66666666667)</f>
        <v>45322.66667</v>
      </c>
      <c r="H22" s="1">
        <f>IFERROR(__xludf.DUMMYFUNCTION("""COMPUTED_VALUE"""),526.61)</f>
        <v>526.61</v>
      </c>
      <c r="J22" s="2">
        <f>IFERROR(__xludf.DUMMYFUNCTION("""COMPUTED_VALUE"""),45322.66666666667)</f>
        <v>45322.66667</v>
      </c>
      <c r="K22" s="1">
        <f>IFERROR(__xludf.DUMMYFUNCTION("""COMPUTED_VALUE"""),527.46)</f>
        <v>527.46</v>
      </c>
      <c r="M22" s="2">
        <f>IFERROR(__xludf.DUMMYFUNCTION("""COMPUTED_VALUE"""),45322.66666666667)</f>
        <v>45322.66667</v>
      </c>
      <c r="N22" s="1">
        <f>IFERROR(__xludf.DUMMYFUNCTION("""COMPUTED_VALUE"""),2.4383024E7)</f>
        <v>24383024</v>
      </c>
    </row>
    <row r="23">
      <c r="A23" s="2">
        <f>IFERROR(__xludf.DUMMYFUNCTION("""COMPUTED_VALUE"""),45323.66666666667)</f>
        <v>45323.66667</v>
      </c>
      <c r="B23" s="1">
        <f>IFERROR(__xludf.DUMMYFUNCTION("""COMPUTED_VALUE"""),528.25)</f>
        <v>528.25</v>
      </c>
      <c r="D23" s="2">
        <f>IFERROR(__xludf.DUMMYFUNCTION("""COMPUTED_VALUE"""),45323.66666666667)</f>
        <v>45323.66667</v>
      </c>
      <c r="E23" s="1">
        <f>IFERROR(__xludf.DUMMYFUNCTION("""COMPUTED_VALUE"""),531.5)</f>
        <v>531.5</v>
      </c>
      <c r="G23" s="2">
        <f>IFERROR(__xludf.DUMMYFUNCTION("""COMPUTED_VALUE"""),45323.66666666667)</f>
        <v>45323.66667</v>
      </c>
      <c r="H23" s="1">
        <f>IFERROR(__xludf.DUMMYFUNCTION("""COMPUTED_VALUE"""),520.59)</f>
        <v>520.59</v>
      </c>
      <c r="J23" s="2">
        <f>IFERROR(__xludf.DUMMYFUNCTION("""COMPUTED_VALUE"""),45323.66666666667)</f>
        <v>45323.66667</v>
      </c>
      <c r="K23" s="1">
        <f>IFERROR(__xludf.DUMMYFUNCTION("""COMPUTED_VALUE"""),524.05)</f>
        <v>524.05</v>
      </c>
      <c r="M23" s="2">
        <f>IFERROR(__xludf.DUMMYFUNCTION("""COMPUTED_VALUE"""),45323.66666666667)</f>
        <v>45323.66667</v>
      </c>
      <c r="N23" s="1">
        <f>IFERROR(__xludf.DUMMYFUNCTION("""COMPUTED_VALUE"""),2.7426628E7)</f>
        <v>27426628</v>
      </c>
    </row>
    <row r="24">
      <c r="A24" s="2">
        <f>IFERROR(__xludf.DUMMYFUNCTION("""COMPUTED_VALUE"""),45324.66666666667)</f>
        <v>45324.66667</v>
      </c>
      <c r="B24" s="1">
        <f>IFERROR(__xludf.DUMMYFUNCTION("""COMPUTED_VALUE"""),530.58)</f>
        <v>530.58</v>
      </c>
      <c r="D24" s="2">
        <f>IFERROR(__xludf.DUMMYFUNCTION("""COMPUTED_VALUE"""),45324.66666666667)</f>
        <v>45324.66667</v>
      </c>
      <c r="E24" s="1">
        <f>IFERROR(__xludf.DUMMYFUNCTION("""COMPUTED_VALUE"""),541.1)</f>
        <v>541.1</v>
      </c>
      <c r="G24" s="2">
        <f>IFERROR(__xludf.DUMMYFUNCTION("""COMPUTED_VALUE"""),45324.66666666667)</f>
        <v>45324.66667</v>
      </c>
      <c r="H24" s="1">
        <f>IFERROR(__xludf.DUMMYFUNCTION("""COMPUTED_VALUE"""),524.89)</f>
        <v>524.89</v>
      </c>
      <c r="J24" s="2">
        <f>IFERROR(__xludf.DUMMYFUNCTION("""COMPUTED_VALUE"""),45324.66666666667)</f>
        <v>45324.66667</v>
      </c>
      <c r="K24" s="1">
        <f>IFERROR(__xludf.DUMMYFUNCTION("""COMPUTED_VALUE"""),538.11)</f>
        <v>538.11</v>
      </c>
      <c r="M24" s="2">
        <f>IFERROR(__xludf.DUMMYFUNCTION("""COMPUTED_VALUE"""),45324.66666666667)</f>
        <v>45324.66667</v>
      </c>
      <c r="N24" s="1">
        <f>IFERROR(__xludf.DUMMYFUNCTION("""COMPUTED_VALUE"""),4.0083639E7)</f>
        <v>40083639</v>
      </c>
    </row>
    <row r="25">
      <c r="A25" s="2">
        <f>IFERROR(__xludf.DUMMYFUNCTION("""COMPUTED_VALUE"""),45327.66666666667)</f>
        <v>45327.66667</v>
      </c>
      <c r="B25" s="1">
        <f>IFERROR(__xludf.DUMMYFUNCTION("""COMPUTED_VALUE"""),534.6)</f>
        <v>534.6</v>
      </c>
      <c r="D25" s="2">
        <f>IFERROR(__xludf.DUMMYFUNCTION("""COMPUTED_VALUE"""),45327.66666666667)</f>
        <v>45327.66667</v>
      </c>
      <c r="E25" s="1">
        <f>IFERROR(__xludf.DUMMYFUNCTION("""COMPUTED_VALUE"""),535.58)</f>
        <v>535.58</v>
      </c>
      <c r="G25" s="2">
        <f>IFERROR(__xludf.DUMMYFUNCTION("""COMPUTED_VALUE"""),45327.66666666667)</f>
        <v>45327.66667</v>
      </c>
      <c r="H25" s="1">
        <f>IFERROR(__xludf.DUMMYFUNCTION("""COMPUTED_VALUE"""),522.08)</f>
        <v>522.08</v>
      </c>
      <c r="J25" s="2">
        <f>IFERROR(__xludf.DUMMYFUNCTION("""COMPUTED_VALUE"""),45327.66666666667)</f>
        <v>45327.66667</v>
      </c>
      <c r="K25" s="1">
        <f>IFERROR(__xludf.DUMMYFUNCTION("""COMPUTED_VALUE"""),529.48)</f>
        <v>529.48</v>
      </c>
      <c r="M25" s="2">
        <f>IFERROR(__xludf.DUMMYFUNCTION("""COMPUTED_VALUE"""),45327.66666666667)</f>
        <v>45327.66667</v>
      </c>
      <c r="N25" s="1">
        <f>IFERROR(__xludf.DUMMYFUNCTION("""COMPUTED_VALUE"""),3.0416473E7)</f>
        <v>30416473</v>
      </c>
    </row>
    <row r="26">
      <c r="A26" s="2">
        <f>IFERROR(__xludf.DUMMYFUNCTION("""COMPUTED_VALUE"""),45328.66666666667)</f>
        <v>45328.66667</v>
      </c>
      <c r="B26" s="1">
        <f>IFERROR(__xludf.DUMMYFUNCTION("""COMPUTED_VALUE"""),535.97)</f>
        <v>535.97</v>
      </c>
      <c r="D26" s="2">
        <f>IFERROR(__xludf.DUMMYFUNCTION("""COMPUTED_VALUE"""),45328.66666666667)</f>
        <v>45328.66667</v>
      </c>
      <c r="E26" s="1">
        <f>IFERROR(__xludf.DUMMYFUNCTION("""COMPUTED_VALUE"""),540.63)</f>
        <v>540.63</v>
      </c>
      <c r="G26" s="2">
        <f>IFERROR(__xludf.DUMMYFUNCTION("""COMPUTED_VALUE"""),45328.66666666667)</f>
        <v>45328.66667</v>
      </c>
      <c r="H26" s="1">
        <f>IFERROR(__xludf.DUMMYFUNCTION("""COMPUTED_VALUE"""),533.61)</f>
        <v>533.61</v>
      </c>
      <c r="J26" s="2">
        <f>IFERROR(__xludf.DUMMYFUNCTION("""COMPUTED_VALUE"""),45328.66666666667)</f>
        <v>45328.66667</v>
      </c>
      <c r="K26" s="1">
        <f>IFERROR(__xludf.DUMMYFUNCTION("""COMPUTED_VALUE"""),537.68)</f>
        <v>537.68</v>
      </c>
      <c r="M26" s="2">
        <f>IFERROR(__xludf.DUMMYFUNCTION("""COMPUTED_VALUE"""),45328.66666666667)</f>
        <v>45328.66667</v>
      </c>
      <c r="N26" s="1">
        <f>IFERROR(__xludf.DUMMYFUNCTION("""COMPUTED_VALUE"""),3.1294611E7)</f>
        <v>31294611</v>
      </c>
    </row>
    <row r="27">
      <c r="A27" s="2">
        <f>IFERROR(__xludf.DUMMYFUNCTION("""COMPUTED_VALUE"""),45329.66666666667)</f>
        <v>45329.66667</v>
      </c>
      <c r="B27" s="1">
        <f>IFERROR(__xludf.DUMMYFUNCTION("""COMPUTED_VALUE"""),535.32)</f>
        <v>535.32</v>
      </c>
      <c r="D27" s="2">
        <f>IFERROR(__xludf.DUMMYFUNCTION("""COMPUTED_VALUE"""),45329.66666666667)</f>
        <v>45329.66667</v>
      </c>
      <c r="E27" s="1">
        <f>IFERROR(__xludf.DUMMYFUNCTION("""COMPUTED_VALUE"""),539.87)</f>
        <v>539.87</v>
      </c>
      <c r="G27" s="2">
        <f>IFERROR(__xludf.DUMMYFUNCTION("""COMPUTED_VALUE"""),45329.66666666667)</f>
        <v>45329.66667</v>
      </c>
      <c r="H27" s="1">
        <f>IFERROR(__xludf.DUMMYFUNCTION("""COMPUTED_VALUE"""),530.25)</f>
        <v>530.25</v>
      </c>
      <c r="J27" s="2">
        <f>IFERROR(__xludf.DUMMYFUNCTION("""COMPUTED_VALUE"""),45329.66666666667)</f>
        <v>45329.66667</v>
      </c>
      <c r="K27" s="1">
        <f>IFERROR(__xludf.DUMMYFUNCTION("""COMPUTED_VALUE"""),534.58)</f>
        <v>534.58</v>
      </c>
      <c r="M27" s="2">
        <f>IFERROR(__xludf.DUMMYFUNCTION("""COMPUTED_VALUE"""),45329.66666666667)</f>
        <v>45329.66667</v>
      </c>
      <c r="N27" s="1">
        <f>IFERROR(__xludf.DUMMYFUNCTION("""COMPUTED_VALUE"""),4.3893833E7)</f>
        <v>43893833</v>
      </c>
    </row>
    <row r="28">
      <c r="A28" s="2">
        <f>IFERROR(__xludf.DUMMYFUNCTION("""COMPUTED_VALUE"""),45330.66666666667)</f>
        <v>45330.66667</v>
      </c>
      <c r="B28" s="1">
        <f>IFERROR(__xludf.DUMMYFUNCTION("""COMPUTED_VALUE"""),533.88)</f>
        <v>533.88</v>
      </c>
      <c r="D28" s="2">
        <f>IFERROR(__xludf.DUMMYFUNCTION("""COMPUTED_VALUE"""),45330.66666666667)</f>
        <v>45330.66667</v>
      </c>
      <c r="E28" s="1">
        <f>IFERROR(__xludf.DUMMYFUNCTION("""COMPUTED_VALUE"""),537.99)</f>
        <v>537.99</v>
      </c>
      <c r="G28" s="2">
        <f>IFERROR(__xludf.DUMMYFUNCTION("""COMPUTED_VALUE"""),45330.66666666667)</f>
        <v>45330.66667</v>
      </c>
      <c r="H28" s="1">
        <f>IFERROR(__xludf.DUMMYFUNCTION("""COMPUTED_VALUE"""),529.62)</f>
        <v>529.62</v>
      </c>
      <c r="J28" s="2">
        <f>IFERROR(__xludf.DUMMYFUNCTION("""COMPUTED_VALUE"""),45330.66666666667)</f>
        <v>45330.66667</v>
      </c>
      <c r="K28" s="1">
        <f>IFERROR(__xludf.DUMMYFUNCTION("""COMPUTED_VALUE"""),534.72)</f>
        <v>534.72</v>
      </c>
      <c r="M28" s="2">
        <f>IFERROR(__xludf.DUMMYFUNCTION("""COMPUTED_VALUE"""),45330.66666666667)</f>
        <v>45330.66667</v>
      </c>
      <c r="N28" s="1">
        <f>IFERROR(__xludf.DUMMYFUNCTION("""COMPUTED_VALUE"""),6.204705E7)</f>
        <v>62047050</v>
      </c>
    </row>
    <row r="29">
      <c r="A29" s="2">
        <f>IFERROR(__xludf.DUMMYFUNCTION("""COMPUTED_VALUE"""),45331.66666666667)</f>
        <v>45331.66667</v>
      </c>
      <c r="B29" s="1">
        <f>IFERROR(__xludf.DUMMYFUNCTION("""COMPUTED_VALUE"""),523.96)</f>
        <v>523.96</v>
      </c>
      <c r="D29" s="2">
        <f>IFERROR(__xludf.DUMMYFUNCTION("""COMPUTED_VALUE"""),45331.66666666667)</f>
        <v>45331.66667</v>
      </c>
      <c r="E29" s="1">
        <f>IFERROR(__xludf.DUMMYFUNCTION("""COMPUTED_VALUE"""),526.76)</f>
        <v>526.76</v>
      </c>
      <c r="G29" s="2">
        <f>IFERROR(__xludf.DUMMYFUNCTION("""COMPUTED_VALUE"""),45331.66666666667)</f>
        <v>45331.66667</v>
      </c>
      <c r="H29" s="1">
        <f>IFERROR(__xludf.DUMMYFUNCTION("""COMPUTED_VALUE"""),517.86)</f>
        <v>517.86</v>
      </c>
      <c r="J29" s="2">
        <f>IFERROR(__xludf.DUMMYFUNCTION("""COMPUTED_VALUE"""),45331.66666666667)</f>
        <v>45331.66667</v>
      </c>
      <c r="K29" s="1">
        <f>IFERROR(__xludf.DUMMYFUNCTION("""COMPUTED_VALUE"""),519.94)</f>
        <v>519.94</v>
      </c>
      <c r="M29" s="2">
        <f>IFERROR(__xludf.DUMMYFUNCTION("""COMPUTED_VALUE"""),45331.66666666667)</f>
        <v>45331.66667</v>
      </c>
      <c r="N29" s="1">
        <f>IFERROR(__xludf.DUMMYFUNCTION("""COMPUTED_VALUE"""),6.9073556E7)</f>
        <v>69073556</v>
      </c>
    </row>
    <row r="30">
      <c r="A30" s="2">
        <f>IFERROR(__xludf.DUMMYFUNCTION("""COMPUTED_VALUE"""),45334.66666666667)</f>
        <v>45334.66667</v>
      </c>
      <c r="B30" s="1">
        <f>IFERROR(__xludf.DUMMYFUNCTION("""COMPUTED_VALUE"""),518.79)</f>
        <v>518.79</v>
      </c>
      <c r="D30" s="2">
        <f>IFERROR(__xludf.DUMMYFUNCTION("""COMPUTED_VALUE"""),45334.66666666667)</f>
        <v>45334.66667</v>
      </c>
      <c r="E30" s="1">
        <f>IFERROR(__xludf.DUMMYFUNCTION("""COMPUTED_VALUE"""),534.21)</f>
        <v>534.21</v>
      </c>
      <c r="G30" s="2">
        <f>IFERROR(__xludf.DUMMYFUNCTION("""COMPUTED_VALUE"""),45334.66666666667)</f>
        <v>45334.66667</v>
      </c>
      <c r="H30" s="1">
        <f>IFERROR(__xludf.DUMMYFUNCTION("""COMPUTED_VALUE"""),518.79)</f>
        <v>518.79</v>
      </c>
      <c r="J30" s="2">
        <f>IFERROR(__xludf.DUMMYFUNCTION("""COMPUTED_VALUE"""),45334.66666666667)</f>
        <v>45334.66667</v>
      </c>
      <c r="K30" s="1">
        <f>IFERROR(__xludf.DUMMYFUNCTION("""COMPUTED_VALUE"""),528.35)</f>
        <v>528.35</v>
      </c>
      <c r="M30" s="2">
        <f>IFERROR(__xludf.DUMMYFUNCTION("""COMPUTED_VALUE"""),45334.66666666667)</f>
        <v>45334.66667</v>
      </c>
      <c r="N30" s="1">
        <f>IFERROR(__xludf.DUMMYFUNCTION("""COMPUTED_VALUE"""),5.141158E7)</f>
        <v>51411580</v>
      </c>
    </row>
    <row r="31">
      <c r="A31" s="2">
        <f>IFERROR(__xludf.DUMMYFUNCTION("""COMPUTED_VALUE"""),45335.66666666667)</f>
        <v>45335.66667</v>
      </c>
      <c r="B31" s="1">
        <f>IFERROR(__xludf.DUMMYFUNCTION("""COMPUTED_VALUE"""),526.82)</f>
        <v>526.82</v>
      </c>
      <c r="D31" s="2">
        <f>IFERROR(__xludf.DUMMYFUNCTION("""COMPUTED_VALUE"""),45335.66666666667)</f>
        <v>45335.66667</v>
      </c>
      <c r="E31" s="1">
        <f>IFERROR(__xludf.DUMMYFUNCTION("""COMPUTED_VALUE"""),530.41)</f>
        <v>530.41</v>
      </c>
      <c r="G31" s="2">
        <f>IFERROR(__xludf.DUMMYFUNCTION("""COMPUTED_VALUE"""),45335.66666666667)</f>
        <v>45335.66667</v>
      </c>
      <c r="H31" s="1">
        <f>IFERROR(__xludf.DUMMYFUNCTION("""COMPUTED_VALUE"""),518.31)</f>
        <v>518.31</v>
      </c>
      <c r="J31" s="2">
        <f>IFERROR(__xludf.DUMMYFUNCTION("""COMPUTED_VALUE"""),45335.66666666667)</f>
        <v>45335.66667</v>
      </c>
      <c r="K31" s="1">
        <f>IFERROR(__xludf.DUMMYFUNCTION("""COMPUTED_VALUE"""),528.21)</f>
        <v>528.21</v>
      </c>
      <c r="M31" s="2">
        <f>IFERROR(__xludf.DUMMYFUNCTION("""COMPUTED_VALUE"""),45335.66666666667)</f>
        <v>45335.66667</v>
      </c>
      <c r="N31" s="1">
        <f>IFERROR(__xludf.DUMMYFUNCTION("""COMPUTED_VALUE"""),6.046378E7)</f>
        <v>60463780</v>
      </c>
    </row>
    <row r="32">
      <c r="A32" s="2">
        <f>IFERROR(__xludf.DUMMYFUNCTION("""COMPUTED_VALUE"""),45336.66666666667)</f>
        <v>45336.66667</v>
      </c>
      <c r="B32" s="1">
        <f>IFERROR(__xludf.DUMMYFUNCTION("""COMPUTED_VALUE"""),532.98)</f>
        <v>532.98</v>
      </c>
      <c r="D32" s="2">
        <f>IFERROR(__xludf.DUMMYFUNCTION("""COMPUTED_VALUE"""),45336.66666666667)</f>
        <v>45336.66667</v>
      </c>
      <c r="E32" s="1">
        <f>IFERROR(__xludf.DUMMYFUNCTION("""COMPUTED_VALUE"""),533.19)</f>
        <v>533.19</v>
      </c>
      <c r="G32" s="2">
        <f>IFERROR(__xludf.DUMMYFUNCTION("""COMPUTED_VALUE"""),45336.66666666667)</f>
        <v>45336.66667</v>
      </c>
      <c r="H32" s="1">
        <f>IFERROR(__xludf.DUMMYFUNCTION("""COMPUTED_VALUE"""),521.78)</f>
        <v>521.78</v>
      </c>
      <c r="J32" s="2">
        <f>IFERROR(__xludf.DUMMYFUNCTION("""COMPUTED_VALUE"""),45336.66666666667)</f>
        <v>45336.66667</v>
      </c>
      <c r="K32" s="1">
        <f>IFERROR(__xludf.DUMMYFUNCTION("""COMPUTED_VALUE"""),532.72)</f>
        <v>532.72</v>
      </c>
      <c r="M32" s="2">
        <f>IFERROR(__xludf.DUMMYFUNCTION("""COMPUTED_VALUE"""),45336.66666666667)</f>
        <v>45336.66667</v>
      </c>
      <c r="N32" s="1">
        <f>IFERROR(__xludf.DUMMYFUNCTION("""COMPUTED_VALUE"""),2.7222543E7)</f>
        <v>27222543</v>
      </c>
    </row>
    <row r="33">
      <c r="A33" s="2">
        <f>IFERROR(__xludf.DUMMYFUNCTION("""COMPUTED_VALUE"""),45337.66666666667)</f>
        <v>45337.66667</v>
      </c>
      <c r="B33" s="1">
        <f>IFERROR(__xludf.DUMMYFUNCTION("""COMPUTED_VALUE"""),532.13)</f>
        <v>532.13</v>
      </c>
      <c r="D33" s="2">
        <f>IFERROR(__xludf.DUMMYFUNCTION("""COMPUTED_VALUE"""),45337.66666666667)</f>
        <v>45337.66667</v>
      </c>
      <c r="E33" s="1">
        <f>IFERROR(__xludf.DUMMYFUNCTION("""COMPUTED_VALUE"""),544.21)</f>
        <v>544.21</v>
      </c>
      <c r="G33" s="2">
        <f>IFERROR(__xludf.DUMMYFUNCTION("""COMPUTED_VALUE"""),45337.66666666667)</f>
        <v>45337.66667</v>
      </c>
      <c r="H33" s="1">
        <f>IFERROR(__xludf.DUMMYFUNCTION("""COMPUTED_VALUE"""),531.42)</f>
        <v>531.42</v>
      </c>
      <c r="J33" s="2">
        <f>IFERROR(__xludf.DUMMYFUNCTION("""COMPUTED_VALUE"""),45337.66666666667)</f>
        <v>45337.66667</v>
      </c>
      <c r="K33" s="1">
        <f>IFERROR(__xludf.DUMMYFUNCTION("""COMPUTED_VALUE"""),541.21)</f>
        <v>541.21</v>
      </c>
      <c r="M33" s="2">
        <f>IFERROR(__xludf.DUMMYFUNCTION("""COMPUTED_VALUE"""),45337.66666666667)</f>
        <v>45337.66667</v>
      </c>
      <c r="N33" s="1">
        <f>IFERROR(__xludf.DUMMYFUNCTION("""COMPUTED_VALUE"""),3.2925509E7)</f>
        <v>32925509</v>
      </c>
    </row>
    <row r="34">
      <c r="A34" s="2">
        <f>IFERROR(__xludf.DUMMYFUNCTION("""COMPUTED_VALUE"""),45338.66666666667)</f>
        <v>45338.66667</v>
      </c>
      <c r="B34" s="1">
        <f>IFERROR(__xludf.DUMMYFUNCTION("""COMPUTED_VALUE"""),577.37)</f>
        <v>577.37</v>
      </c>
      <c r="D34" s="2">
        <f>IFERROR(__xludf.DUMMYFUNCTION("""COMPUTED_VALUE"""),45338.66666666667)</f>
        <v>45338.66667</v>
      </c>
      <c r="E34" s="1">
        <f>IFERROR(__xludf.DUMMYFUNCTION("""COMPUTED_VALUE"""),587.59)</f>
        <v>587.59</v>
      </c>
      <c r="G34" s="2">
        <f>IFERROR(__xludf.DUMMYFUNCTION("""COMPUTED_VALUE"""),45338.66666666667)</f>
        <v>45338.66667</v>
      </c>
      <c r="H34" s="1">
        <f>IFERROR(__xludf.DUMMYFUNCTION("""COMPUTED_VALUE"""),564.21)</f>
        <v>564.21</v>
      </c>
      <c r="J34" s="2">
        <f>IFERROR(__xludf.DUMMYFUNCTION("""COMPUTED_VALUE"""),45338.66666666667)</f>
        <v>45338.66667</v>
      </c>
      <c r="K34" s="1">
        <f>IFERROR(__xludf.DUMMYFUNCTION("""COMPUTED_VALUE"""),572.64)</f>
        <v>572.64</v>
      </c>
      <c r="M34" s="2">
        <f>IFERROR(__xludf.DUMMYFUNCTION("""COMPUTED_VALUE"""),45338.66666666667)</f>
        <v>45338.66667</v>
      </c>
      <c r="N34" s="1">
        <f>IFERROR(__xludf.DUMMYFUNCTION("""COMPUTED_VALUE"""),4.8404152E7)</f>
        <v>48404152</v>
      </c>
    </row>
    <row r="35">
      <c r="A35" s="2">
        <f>IFERROR(__xludf.DUMMYFUNCTION("""COMPUTED_VALUE"""),45342.66666666667)</f>
        <v>45342.66667</v>
      </c>
      <c r="B35" s="1">
        <f>IFERROR(__xludf.DUMMYFUNCTION("""COMPUTED_VALUE"""),562.93)</f>
        <v>562.93</v>
      </c>
      <c r="D35" s="2">
        <f>IFERROR(__xludf.DUMMYFUNCTION("""COMPUTED_VALUE"""),45342.66666666667)</f>
        <v>45342.66667</v>
      </c>
      <c r="E35" s="1">
        <f>IFERROR(__xludf.DUMMYFUNCTION("""COMPUTED_VALUE"""),564.03)</f>
        <v>564.03</v>
      </c>
      <c r="G35" s="2">
        <f>IFERROR(__xludf.DUMMYFUNCTION("""COMPUTED_VALUE"""),45342.66666666667)</f>
        <v>45342.66667</v>
      </c>
      <c r="H35" s="1">
        <f>IFERROR(__xludf.DUMMYFUNCTION("""COMPUTED_VALUE"""),548.15)</f>
        <v>548.15</v>
      </c>
      <c r="J35" s="2">
        <f>IFERROR(__xludf.DUMMYFUNCTION("""COMPUTED_VALUE"""),45342.66666666667)</f>
        <v>45342.66667</v>
      </c>
      <c r="K35" s="1">
        <f>IFERROR(__xludf.DUMMYFUNCTION("""COMPUTED_VALUE"""),555.5)</f>
        <v>555.5</v>
      </c>
      <c r="M35" s="2">
        <f>IFERROR(__xludf.DUMMYFUNCTION("""COMPUTED_VALUE"""),45342.66666666667)</f>
        <v>45342.66667</v>
      </c>
      <c r="N35" s="1">
        <f>IFERROR(__xludf.DUMMYFUNCTION("""COMPUTED_VALUE"""),3.0486437E7)</f>
        <v>30486437</v>
      </c>
    </row>
    <row r="36">
      <c r="A36" s="2">
        <f>IFERROR(__xludf.DUMMYFUNCTION("""COMPUTED_VALUE"""),45343.66666666667)</f>
        <v>45343.66667</v>
      </c>
      <c r="B36" s="1">
        <f>IFERROR(__xludf.DUMMYFUNCTION("""COMPUTED_VALUE"""),550.79)</f>
        <v>550.79</v>
      </c>
      <c r="D36" s="2">
        <f>IFERROR(__xludf.DUMMYFUNCTION("""COMPUTED_VALUE"""),45343.66666666667)</f>
        <v>45343.66667</v>
      </c>
      <c r="E36" s="1">
        <f>IFERROR(__xludf.DUMMYFUNCTION("""COMPUTED_VALUE"""),555.6)</f>
        <v>555.6</v>
      </c>
      <c r="G36" s="2">
        <f>IFERROR(__xludf.DUMMYFUNCTION("""COMPUTED_VALUE"""),45343.66666666667)</f>
        <v>45343.66667</v>
      </c>
      <c r="H36" s="1">
        <f>IFERROR(__xludf.DUMMYFUNCTION("""COMPUTED_VALUE"""),547.77)</f>
        <v>547.77</v>
      </c>
      <c r="J36" s="2">
        <f>IFERROR(__xludf.DUMMYFUNCTION("""COMPUTED_VALUE"""),45343.66666666667)</f>
        <v>45343.66667</v>
      </c>
      <c r="K36" s="1">
        <f>IFERROR(__xludf.DUMMYFUNCTION("""COMPUTED_VALUE"""),555.38)</f>
        <v>555.38</v>
      </c>
      <c r="M36" s="2">
        <f>IFERROR(__xludf.DUMMYFUNCTION("""COMPUTED_VALUE"""),45343.66666666667)</f>
        <v>45343.66667</v>
      </c>
      <c r="N36" s="1">
        <f>IFERROR(__xludf.DUMMYFUNCTION("""COMPUTED_VALUE"""),1.9843516E7)</f>
        <v>19843516</v>
      </c>
    </row>
    <row r="37">
      <c r="A37" s="2">
        <f>IFERROR(__xludf.DUMMYFUNCTION("""COMPUTED_VALUE"""),45344.66666666667)</f>
        <v>45344.66667</v>
      </c>
      <c r="B37" s="1">
        <f>IFERROR(__xludf.DUMMYFUNCTION("""COMPUTED_VALUE"""),562.4)</f>
        <v>562.4</v>
      </c>
      <c r="D37" s="2">
        <f>IFERROR(__xludf.DUMMYFUNCTION("""COMPUTED_VALUE"""),45344.66666666667)</f>
        <v>45344.66667</v>
      </c>
      <c r="E37" s="1">
        <f>IFERROR(__xludf.DUMMYFUNCTION("""COMPUTED_VALUE"""),563.49)</f>
        <v>563.49</v>
      </c>
      <c r="G37" s="2">
        <f>IFERROR(__xludf.DUMMYFUNCTION("""COMPUTED_VALUE"""),45344.66666666667)</f>
        <v>45344.66667</v>
      </c>
      <c r="H37" s="1">
        <f>IFERROR(__xludf.DUMMYFUNCTION("""COMPUTED_VALUE"""),555.56)</f>
        <v>555.56</v>
      </c>
      <c r="J37" s="2">
        <f>IFERROR(__xludf.DUMMYFUNCTION("""COMPUTED_VALUE"""),45344.66666666667)</f>
        <v>45344.66667</v>
      </c>
      <c r="K37" s="1">
        <f>IFERROR(__xludf.DUMMYFUNCTION("""COMPUTED_VALUE"""),561.14)</f>
        <v>561.14</v>
      </c>
      <c r="M37" s="2">
        <f>IFERROR(__xludf.DUMMYFUNCTION("""COMPUTED_VALUE"""),45344.66666666667)</f>
        <v>45344.66667</v>
      </c>
      <c r="N37" s="1">
        <f>IFERROR(__xludf.DUMMYFUNCTION("""COMPUTED_VALUE"""),2.6216259E7)</f>
        <v>26216259</v>
      </c>
    </row>
    <row r="38">
      <c r="A38" s="2">
        <f>IFERROR(__xludf.DUMMYFUNCTION("""COMPUTED_VALUE"""),45345.66666666667)</f>
        <v>45345.66667</v>
      </c>
      <c r="B38" s="1">
        <f>IFERROR(__xludf.DUMMYFUNCTION("""COMPUTED_VALUE"""),563.11)</f>
        <v>563.11</v>
      </c>
      <c r="D38" s="2">
        <f>IFERROR(__xludf.DUMMYFUNCTION("""COMPUTED_VALUE"""),45345.66666666667)</f>
        <v>45345.66667</v>
      </c>
      <c r="E38" s="1">
        <f>IFERROR(__xludf.DUMMYFUNCTION("""COMPUTED_VALUE"""),563.11)</f>
        <v>563.11</v>
      </c>
      <c r="G38" s="2">
        <f>IFERROR(__xludf.DUMMYFUNCTION("""COMPUTED_VALUE"""),45345.66666666667)</f>
        <v>45345.66667</v>
      </c>
      <c r="H38" s="1">
        <f>IFERROR(__xludf.DUMMYFUNCTION("""COMPUTED_VALUE"""),551.06)</f>
        <v>551.06</v>
      </c>
      <c r="J38" s="2">
        <f>IFERROR(__xludf.DUMMYFUNCTION("""COMPUTED_VALUE"""),45345.66666666667)</f>
        <v>45345.66667</v>
      </c>
      <c r="K38" s="1">
        <f>IFERROR(__xludf.DUMMYFUNCTION("""COMPUTED_VALUE"""),555.11)</f>
        <v>555.11</v>
      </c>
      <c r="M38" s="2">
        <f>IFERROR(__xludf.DUMMYFUNCTION("""COMPUTED_VALUE"""),45345.66666666667)</f>
        <v>45345.66667</v>
      </c>
      <c r="N38" s="1">
        <f>IFERROR(__xludf.DUMMYFUNCTION("""COMPUTED_VALUE"""),2.3271489E7)</f>
        <v>23271489</v>
      </c>
    </row>
    <row r="39">
      <c r="A39" s="2">
        <f>IFERROR(__xludf.DUMMYFUNCTION("""COMPUTED_VALUE"""),45348.66666666667)</f>
        <v>45348.66667</v>
      </c>
      <c r="B39" s="1">
        <f>IFERROR(__xludf.DUMMYFUNCTION("""COMPUTED_VALUE"""),554.5)</f>
        <v>554.5</v>
      </c>
      <c r="D39" s="2">
        <f>IFERROR(__xludf.DUMMYFUNCTION("""COMPUTED_VALUE"""),45348.66666666667)</f>
        <v>45348.66667</v>
      </c>
      <c r="E39" s="1">
        <f>IFERROR(__xludf.DUMMYFUNCTION("""COMPUTED_VALUE"""),556.8)</f>
        <v>556.8</v>
      </c>
      <c r="G39" s="2">
        <f>IFERROR(__xludf.DUMMYFUNCTION("""COMPUTED_VALUE"""),45348.66666666667)</f>
        <v>45348.66667</v>
      </c>
      <c r="H39" s="1">
        <f>IFERROR(__xludf.DUMMYFUNCTION("""COMPUTED_VALUE"""),551.24)</f>
        <v>551.24</v>
      </c>
      <c r="J39" s="2">
        <f>IFERROR(__xludf.DUMMYFUNCTION("""COMPUTED_VALUE"""),45348.66666666667)</f>
        <v>45348.66667</v>
      </c>
      <c r="K39" s="1">
        <f>IFERROR(__xludf.DUMMYFUNCTION("""COMPUTED_VALUE"""),555.48)</f>
        <v>555.48</v>
      </c>
      <c r="M39" s="2">
        <f>IFERROR(__xludf.DUMMYFUNCTION("""COMPUTED_VALUE"""),45348.66666666667)</f>
        <v>45348.66667</v>
      </c>
      <c r="N39" s="1">
        <f>IFERROR(__xludf.DUMMYFUNCTION("""COMPUTED_VALUE"""),2.0921212E7)</f>
        <v>20921212</v>
      </c>
    </row>
    <row r="40">
      <c r="A40" s="2">
        <f>IFERROR(__xludf.DUMMYFUNCTION("""COMPUTED_VALUE"""),45349.66666666667)</f>
        <v>45349.66667</v>
      </c>
      <c r="B40" s="1">
        <f>IFERROR(__xludf.DUMMYFUNCTION("""COMPUTED_VALUE"""),557.96)</f>
        <v>557.96</v>
      </c>
      <c r="D40" s="2">
        <f>IFERROR(__xludf.DUMMYFUNCTION("""COMPUTED_VALUE"""),45349.66666666667)</f>
        <v>45349.66667</v>
      </c>
      <c r="E40" s="1">
        <f>IFERROR(__xludf.DUMMYFUNCTION("""COMPUTED_VALUE"""),568.27)</f>
        <v>568.27</v>
      </c>
      <c r="G40" s="2">
        <f>IFERROR(__xludf.DUMMYFUNCTION("""COMPUTED_VALUE"""),45349.66666666667)</f>
        <v>45349.66667</v>
      </c>
      <c r="H40" s="1">
        <f>IFERROR(__xludf.DUMMYFUNCTION("""COMPUTED_VALUE"""),556.17)</f>
        <v>556.17</v>
      </c>
      <c r="J40" s="2">
        <f>IFERROR(__xludf.DUMMYFUNCTION("""COMPUTED_VALUE"""),45349.66666666667)</f>
        <v>45349.66667</v>
      </c>
      <c r="K40" s="1">
        <f>IFERROR(__xludf.DUMMYFUNCTION("""COMPUTED_VALUE"""),568.02)</f>
        <v>568.02</v>
      </c>
      <c r="M40" s="2">
        <f>IFERROR(__xludf.DUMMYFUNCTION("""COMPUTED_VALUE"""),45349.66666666667)</f>
        <v>45349.66667</v>
      </c>
      <c r="N40" s="1">
        <f>IFERROR(__xludf.DUMMYFUNCTION("""COMPUTED_VALUE"""),2.0448848E7)</f>
        <v>20448848</v>
      </c>
    </row>
    <row r="41">
      <c r="A41" s="2">
        <f>IFERROR(__xludf.DUMMYFUNCTION("""COMPUTED_VALUE"""),45350.66666666667)</f>
        <v>45350.66667</v>
      </c>
      <c r="B41" s="1">
        <f>IFERROR(__xludf.DUMMYFUNCTION("""COMPUTED_VALUE"""),563.41)</f>
        <v>563.41</v>
      </c>
      <c r="D41" s="2">
        <f>IFERROR(__xludf.DUMMYFUNCTION("""COMPUTED_VALUE"""),45350.66666666667)</f>
        <v>45350.66667</v>
      </c>
      <c r="E41" s="1">
        <f>IFERROR(__xludf.DUMMYFUNCTION("""COMPUTED_VALUE"""),566.74)</f>
        <v>566.74</v>
      </c>
      <c r="G41" s="2">
        <f>IFERROR(__xludf.DUMMYFUNCTION("""COMPUTED_VALUE"""),45350.66666666667)</f>
        <v>45350.66667</v>
      </c>
      <c r="H41" s="1">
        <f>IFERROR(__xludf.DUMMYFUNCTION("""COMPUTED_VALUE"""),559.13)</f>
        <v>559.13</v>
      </c>
      <c r="J41" s="2">
        <f>IFERROR(__xludf.DUMMYFUNCTION("""COMPUTED_VALUE"""),45350.66666666667)</f>
        <v>45350.66667</v>
      </c>
      <c r="K41" s="1">
        <f>IFERROR(__xludf.DUMMYFUNCTION("""COMPUTED_VALUE"""),562.63)</f>
        <v>562.63</v>
      </c>
      <c r="M41" s="2">
        <f>IFERROR(__xludf.DUMMYFUNCTION("""COMPUTED_VALUE"""),45350.66666666667)</f>
        <v>45350.66667</v>
      </c>
      <c r="N41" s="1">
        <f>IFERROR(__xludf.DUMMYFUNCTION("""COMPUTED_VALUE"""),1.6843238E7)</f>
        <v>16843238</v>
      </c>
    </row>
    <row r="42">
      <c r="A42" s="2">
        <f>IFERROR(__xludf.DUMMYFUNCTION("""COMPUTED_VALUE"""),45351.66666666667)</f>
        <v>45351.66667</v>
      </c>
      <c r="B42" s="1">
        <f>IFERROR(__xludf.DUMMYFUNCTION("""COMPUTED_VALUE"""),564.35)</f>
        <v>564.35</v>
      </c>
      <c r="D42" s="2">
        <f>IFERROR(__xludf.DUMMYFUNCTION("""COMPUTED_VALUE"""),45351.66666666667)</f>
        <v>45351.66667</v>
      </c>
      <c r="E42" s="1">
        <f>IFERROR(__xludf.DUMMYFUNCTION("""COMPUTED_VALUE"""),567.18)</f>
        <v>567.18</v>
      </c>
      <c r="G42" s="2">
        <f>IFERROR(__xludf.DUMMYFUNCTION("""COMPUTED_VALUE"""),45351.66666666667)</f>
        <v>45351.66667</v>
      </c>
      <c r="H42" s="1">
        <f>IFERROR(__xludf.DUMMYFUNCTION("""COMPUTED_VALUE"""),560.59)</f>
        <v>560.59</v>
      </c>
      <c r="J42" s="2">
        <f>IFERROR(__xludf.DUMMYFUNCTION("""COMPUTED_VALUE"""),45351.66666666667)</f>
        <v>45351.66667</v>
      </c>
      <c r="K42" s="1">
        <f>IFERROR(__xludf.DUMMYFUNCTION("""COMPUTED_VALUE"""),565.59)</f>
        <v>565.59</v>
      </c>
      <c r="M42" s="2">
        <f>IFERROR(__xludf.DUMMYFUNCTION("""COMPUTED_VALUE"""),45351.66666666667)</f>
        <v>45351.66667</v>
      </c>
      <c r="N42" s="1">
        <f>IFERROR(__xludf.DUMMYFUNCTION("""COMPUTED_VALUE"""),2.2127769E7)</f>
        <v>22127769</v>
      </c>
    </row>
    <row r="43">
      <c r="A43" s="2">
        <f>IFERROR(__xludf.DUMMYFUNCTION("""COMPUTED_VALUE"""),45352.66666666667)</f>
        <v>45352.66667</v>
      </c>
      <c r="B43" s="1">
        <f>IFERROR(__xludf.DUMMYFUNCTION("""COMPUTED_VALUE"""),567.13)</f>
        <v>567.13</v>
      </c>
      <c r="D43" s="2">
        <f>IFERROR(__xludf.DUMMYFUNCTION("""COMPUTED_VALUE"""),45352.66666666667)</f>
        <v>45352.66667</v>
      </c>
      <c r="E43" s="1">
        <f>IFERROR(__xludf.DUMMYFUNCTION("""COMPUTED_VALUE"""),567.15)</f>
        <v>567.15</v>
      </c>
      <c r="G43" s="2">
        <f>IFERROR(__xludf.DUMMYFUNCTION("""COMPUTED_VALUE"""),45352.66666666667)</f>
        <v>45352.66667</v>
      </c>
      <c r="H43" s="1">
        <f>IFERROR(__xludf.DUMMYFUNCTION("""COMPUTED_VALUE"""),559.09)</f>
        <v>559.09</v>
      </c>
      <c r="J43" s="2">
        <f>IFERROR(__xludf.DUMMYFUNCTION("""COMPUTED_VALUE"""),45352.66666666667)</f>
        <v>45352.66667</v>
      </c>
      <c r="K43" s="1">
        <f>IFERROR(__xludf.DUMMYFUNCTION("""COMPUTED_VALUE"""),560.2)</f>
        <v>560.2</v>
      </c>
      <c r="M43" s="2">
        <f>IFERROR(__xludf.DUMMYFUNCTION("""COMPUTED_VALUE"""),45352.66666666667)</f>
        <v>45352.66667</v>
      </c>
      <c r="N43" s="1">
        <f>IFERROR(__xludf.DUMMYFUNCTION("""COMPUTED_VALUE"""),1.9694023E7)</f>
        <v>19694023</v>
      </c>
    </row>
    <row r="44">
      <c r="A44" s="2">
        <f>IFERROR(__xludf.DUMMYFUNCTION("""COMPUTED_VALUE"""),45355.66666666667)</f>
        <v>45355.66667</v>
      </c>
      <c r="B44" s="1">
        <f>IFERROR(__xludf.DUMMYFUNCTION("""COMPUTED_VALUE"""),559.49)</f>
        <v>559.49</v>
      </c>
      <c r="D44" s="2">
        <f>IFERROR(__xludf.DUMMYFUNCTION("""COMPUTED_VALUE"""),45355.66666666667)</f>
        <v>45355.66667</v>
      </c>
      <c r="E44" s="1">
        <f>IFERROR(__xludf.DUMMYFUNCTION("""COMPUTED_VALUE"""),561.46)</f>
        <v>561.46</v>
      </c>
      <c r="G44" s="2">
        <f>IFERROR(__xludf.DUMMYFUNCTION("""COMPUTED_VALUE"""),45355.66666666667)</f>
        <v>45355.66667</v>
      </c>
      <c r="H44" s="1">
        <f>IFERROR(__xludf.DUMMYFUNCTION("""COMPUTED_VALUE"""),551.78)</f>
        <v>551.78</v>
      </c>
      <c r="J44" s="2">
        <f>IFERROR(__xludf.DUMMYFUNCTION("""COMPUTED_VALUE"""),45355.66666666667)</f>
        <v>45355.66667</v>
      </c>
      <c r="K44" s="1">
        <f>IFERROR(__xludf.DUMMYFUNCTION("""COMPUTED_VALUE"""),561.2)</f>
        <v>561.2</v>
      </c>
      <c r="M44" s="2">
        <f>IFERROR(__xludf.DUMMYFUNCTION("""COMPUTED_VALUE"""),45355.66666666667)</f>
        <v>45355.66667</v>
      </c>
      <c r="N44" s="1">
        <f>IFERROR(__xludf.DUMMYFUNCTION("""COMPUTED_VALUE"""),2.406394E7)</f>
        <v>24063940</v>
      </c>
    </row>
    <row r="45">
      <c r="A45" s="2">
        <f>IFERROR(__xludf.DUMMYFUNCTION("""COMPUTED_VALUE"""),45356.66666666667)</f>
        <v>45356.66667</v>
      </c>
      <c r="B45" s="1">
        <f>IFERROR(__xludf.DUMMYFUNCTION("""COMPUTED_VALUE"""),557.62)</f>
        <v>557.62</v>
      </c>
      <c r="D45" s="2">
        <f>IFERROR(__xludf.DUMMYFUNCTION("""COMPUTED_VALUE"""),45356.66666666667)</f>
        <v>45356.66667</v>
      </c>
      <c r="E45" s="1">
        <f>IFERROR(__xludf.DUMMYFUNCTION("""COMPUTED_VALUE"""),557.62)</f>
        <v>557.62</v>
      </c>
      <c r="G45" s="2">
        <f>IFERROR(__xludf.DUMMYFUNCTION("""COMPUTED_VALUE"""),45356.66666666667)</f>
        <v>45356.66667</v>
      </c>
      <c r="H45" s="1">
        <f>IFERROR(__xludf.DUMMYFUNCTION("""COMPUTED_VALUE"""),549.16)</f>
        <v>549.16</v>
      </c>
      <c r="J45" s="2">
        <f>IFERROR(__xludf.DUMMYFUNCTION("""COMPUTED_VALUE"""),45356.66666666667)</f>
        <v>45356.66667</v>
      </c>
      <c r="K45" s="1">
        <f>IFERROR(__xludf.DUMMYFUNCTION("""COMPUTED_VALUE"""),551.88)</f>
        <v>551.88</v>
      </c>
      <c r="M45" s="2">
        <f>IFERROR(__xludf.DUMMYFUNCTION("""COMPUTED_VALUE"""),45356.66666666667)</f>
        <v>45356.66667</v>
      </c>
      <c r="N45" s="1">
        <f>IFERROR(__xludf.DUMMYFUNCTION("""COMPUTED_VALUE"""),2.0350862E7)</f>
        <v>20350862</v>
      </c>
    </row>
    <row r="46">
      <c r="A46" s="2">
        <f>IFERROR(__xludf.DUMMYFUNCTION("""COMPUTED_VALUE"""),45357.66666666667)</f>
        <v>45357.66667</v>
      </c>
      <c r="B46" s="1">
        <f>IFERROR(__xludf.DUMMYFUNCTION("""COMPUTED_VALUE"""),557.85)</f>
        <v>557.85</v>
      </c>
      <c r="D46" s="2">
        <f>IFERROR(__xludf.DUMMYFUNCTION("""COMPUTED_VALUE"""),45357.66666666667)</f>
        <v>45357.66667</v>
      </c>
      <c r="E46" s="1">
        <f>IFERROR(__xludf.DUMMYFUNCTION("""COMPUTED_VALUE"""),559.18)</f>
        <v>559.18</v>
      </c>
      <c r="G46" s="2">
        <f>IFERROR(__xludf.DUMMYFUNCTION("""COMPUTED_VALUE"""),45357.66666666667)</f>
        <v>45357.66667</v>
      </c>
      <c r="H46" s="1">
        <f>IFERROR(__xludf.DUMMYFUNCTION("""COMPUTED_VALUE"""),548.44)</f>
        <v>548.44</v>
      </c>
      <c r="J46" s="2">
        <f>IFERROR(__xludf.DUMMYFUNCTION("""COMPUTED_VALUE"""),45357.66666666667)</f>
        <v>45357.66667</v>
      </c>
      <c r="K46" s="1">
        <f>IFERROR(__xludf.DUMMYFUNCTION("""COMPUTED_VALUE"""),552.09)</f>
        <v>552.09</v>
      </c>
      <c r="M46" s="2">
        <f>IFERROR(__xludf.DUMMYFUNCTION("""COMPUTED_VALUE"""),45357.66666666667)</f>
        <v>45357.66667</v>
      </c>
      <c r="N46" s="1">
        <f>IFERROR(__xludf.DUMMYFUNCTION("""COMPUTED_VALUE"""),3.0688014E7)</f>
        <v>30688014</v>
      </c>
    </row>
    <row r="47">
      <c r="A47" s="2">
        <f>IFERROR(__xludf.DUMMYFUNCTION("""COMPUTED_VALUE"""),45358.66666666667)</f>
        <v>45358.66667</v>
      </c>
      <c r="B47" s="1">
        <f>IFERROR(__xludf.DUMMYFUNCTION("""COMPUTED_VALUE"""),555.21)</f>
        <v>555.21</v>
      </c>
      <c r="D47" s="2">
        <f>IFERROR(__xludf.DUMMYFUNCTION("""COMPUTED_VALUE"""),45358.66666666667)</f>
        <v>45358.66667</v>
      </c>
      <c r="E47" s="1">
        <f>IFERROR(__xludf.DUMMYFUNCTION("""COMPUTED_VALUE"""),560.63)</f>
        <v>560.63</v>
      </c>
      <c r="G47" s="2">
        <f>IFERROR(__xludf.DUMMYFUNCTION("""COMPUTED_VALUE"""),45358.66666666667)</f>
        <v>45358.66667</v>
      </c>
      <c r="H47" s="1">
        <f>IFERROR(__xludf.DUMMYFUNCTION("""COMPUTED_VALUE"""),554.7)</f>
        <v>554.7</v>
      </c>
      <c r="J47" s="2">
        <f>IFERROR(__xludf.DUMMYFUNCTION("""COMPUTED_VALUE"""),45358.66666666667)</f>
        <v>45358.66667</v>
      </c>
      <c r="K47" s="1">
        <f>IFERROR(__xludf.DUMMYFUNCTION("""COMPUTED_VALUE"""),559.24)</f>
        <v>559.24</v>
      </c>
      <c r="M47" s="2">
        <f>IFERROR(__xludf.DUMMYFUNCTION("""COMPUTED_VALUE"""),45358.66666666667)</f>
        <v>45358.66667</v>
      </c>
      <c r="N47" s="1">
        <f>IFERROR(__xludf.DUMMYFUNCTION("""COMPUTED_VALUE"""),2.6496032E7)</f>
        <v>26496032</v>
      </c>
    </row>
    <row r="48">
      <c r="A48" s="2">
        <f>IFERROR(__xludf.DUMMYFUNCTION("""COMPUTED_VALUE"""),45359.66666666667)</f>
        <v>45359.66667</v>
      </c>
      <c r="B48" s="1">
        <f>IFERROR(__xludf.DUMMYFUNCTION("""COMPUTED_VALUE"""),559.61)</f>
        <v>559.61</v>
      </c>
      <c r="D48" s="2">
        <f>IFERROR(__xludf.DUMMYFUNCTION("""COMPUTED_VALUE"""),45359.66666666667)</f>
        <v>45359.66667</v>
      </c>
      <c r="E48" s="1">
        <f>IFERROR(__xludf.DUMMYFUNCTION("""COMPUTED_VALUE"""),567.31)</f>
        <v>567.31</v>
      </c>
      <c r="G48" s="2">
        <f>IFERROR(__xludf.DUMMYFUNCTION("""COMPUTED_VALUE"""),45359.66666666667)</f>
        <v>45359.66667</v>
      </c>
      <c r="H48" s="1">
        <f>IFERROR(__xludf.DUMMYFUNCTION("""COMPUTED_VALUE"""),554.25)</f>
        <v>554.25</v>
      </c>
      <c r="J48" s="2">
        <f>IFERROR(__xludf.DUMMYFUNCTION("""COMPUTED_VALUE"""),45359.66666666667)</f>
        <v>45359.66667</v>
      </c>
      <c r="K48" s="1">
        <f>IFERROR(__xludf.DUMMYFUNCTION("""COMPUTED_VALUE"""),554.41)</f>
        <v>554.41</v>
      </c>
      <c r="M48" s="2">
        <f>IFERROR(__xludf.DUMMYFUNCTION("""COMPUTED_VALUE"""),45359.66666666667)</f>
        <v>45359.66667</v>
      </c>
      <c r="N48" s="1">
        <f>IFERROR(__xludf.DUMMYFUNCTION("""COMPUTED_VALUE"""),2.1058375E7)</f>
        <v>21058375</v>
      </c>
    </row>
    <row r="49">
      <c r="A49" s="2">
        <f>IFERROR(__xludf.DUMMYFUNCTION("""COMPUTED_VALUE"""),45362.66666666667)</f>
        <v>45362.66667</v>
      </c>
      <c r="B49" s="1">
        <f>IFERROR(__xludf.DUMMYFUNCTION("""COMPUTED_VALUE"""),552.81)</f>
        <v>552.81</v>
      </c>
      <c r="D49" s="2">
        <f>IFERROR(__xludf.DUMMYFUNCTION("""COMPUTED_VALUE"""),45362.66666666667)</f>
        <v>45362.66667</v>
      </c>
      <c r="E49" s="1">
        <f>IFERROR(__xludf.DUMMYFUNCTION("""COMPUTED_VALUE"""),559.44)</f>
        <v>559.44</v>
      </c>
      <c r="G49" s="2">
        <f>IFERROR(__xludf.DUMMYFUNCTION("""COMPUTED_VALUE"""),45362.66666666667)</f>
        <v>45362.66667</v>
      </c>
      <c r="H49" s="1">
        <f>IFERROR(__xludf.DUMMYFUNCTION("""COMPUTED_VALUE"""),552.68)</f>
        <v>552.68</v>
      </c>
      <c r="J49" s="2">
        <f>IFERROR(__xludf.DUMMYFUNCTION("""COMPUTED_VALUE"""),45362.66666666667)</f>
        <v>45362.66667</v>
      </c>
      <c r="K49" s="1">
        <f>IFERROR(__xludf.DUMMYFUNCTION("""COMPUTED_VALUE"""),557.22)</f>
        <v>557.22</v>
      </c>
      <c r="M49" s="2">
        <f>IFERROR(__xludf.DUMMYFUNCTION("""COMPUTED_VALUE"""),45362.66666666667)</f>
        <v>45362.66667</v>
      </c>
      <c r="N49" s="1">
        <f>IFERROR(__xludf.DUMMYFUNCTION("""COMPUTED_VALUE"""),2.7498301E7)</f>
        <v>27498301</v>
      </c>
    </row>
    <row r="50">
      <c r="A50" s="2">
        <f>IFERROR(__xludf.DUMMYFUNCTION("""COMPUTED_VALUE"""),45363.66666666667)</f>
        <v>45363.66667</v>
      </c>
      <c r="B50" s="1">
        <f>IFERROR(__xludf.DUMMYFUNCTION("""COMPUTED_VALUE"""),559.26)</f>
        <v>559.26</v>
      </c>
      <c r="D50" s="2">
        <f>IFERROR(__xludf.DUMMYFUNCTION("""COMPUTED_VALUE"""),45363.66666666667)</f>
        <v>45363.66667</v>
      </c>
      <c r="E50" s="1">
        <f>IFERROR(__xludf.DUMMYFUNCTION("""COMPUTED_VALUE"""),560.82)</f>
        <v>560.82</v>
      </c>
      <c r="G50" s="2">
        <f>IFERROR(__xludf.DUMMYFUNCTION("""COMPUTED_VALUE"""),45363.66666666667)</f>
        <v>45363.66667</v>
      </c>
      <c r="H50" s="1">
        <f>IFERROR(__xludf.DUMMYFUNCTION("""COMPUTED_VALUE"""),553.49)</f>
        <v>553.49</v>
      </c>
      <c r="J50" s="2">
        <f>IFERROR(__xludf.DUMMYFUNCTION("""COMPUTED_VALUE"""),45363.66666666667)</f>
        <v>45363.66667</v>
      </c>
      <c r="K50" s="1">
        <f>IFERROR(__xludf.DUMMYFUNCTION("""COMPUTED_VALUE"""),554.96)</f>
        <v>554.96</v>
      </c>
      <c r="M50" s="2">
        <f>IFERROR(__xludf.DUMMYFUNCTION("""COMPUTED_VALUE"""),45363.66666666667)</f>
        <v>45363.66667</v>
      </c>
      <c r="N50" s="1">
        <f>IFERROR(__xludf.DUMMYFUNCTION("""COMPUTED_VALUE"""),2.7102775E7)</f>
        <v>27102775</v>
      </c>
    </row>
    <row r="51">
      <c r="A51" s="2">
        <f>IFERROR(__xludf.DUMMYFUNCTION("""COMPUTED_VALUE"""),45364.66666666667)</f>
        <v>45364.66667</v>
      </c>
      <c r="B51" s="1">
        <f>IFERROR(__xludf.DUMMYFUNCTION("""COMPUTED_VALUE"""),554.23)</f>
        <v>554.23</v>
      </c>
      <c r="D51" s="2">
        <f>IFERROR(__xludf.DUMMYFUNCTION("""COMPUTED_VALUE"""),45364.66666666667)</f>
        <v>45364.66667</v>
      </c>
      <c r="E51" s="1">
        <f>IFERROR(__xludf.DUMMYFUNCTION("""COMPUTED_VALUE"""),561.09)</f>
        <v>561.09</v>
      </c>
      <c r="G51" s="2">
        <f>IFERROR(__xludf.DUMMYFUNCTION("""COMPUTED_VALUE"""),45364.66666666667)</f>
        <v>45364.66667</v>
      </c>
      <c r="H51" s="1">
        <f>IFERROR(__xludf.DUMMYFUNCTION("""COMPUTED_VALUE"""),554.01)</f>
        <v>554.01</v>
      </c>
      <c r="J51" s="2">
        <f>IFERROR(__xludf.DUMMYFUNCTION("""COMPUTED_VALUE"""),45364.66666666667)</f>
        <v>45364.66667</v>
      </c>
      <c r="K51" s="1">
        <f>IFERROR(__xludf.DUMMYFUNCTION("""COMPUTED_VALUE"""),555.72)</f>
        <v>555.72</v>
      </c>
      <c r="M51" s="2">
        <f>IFERROR(__xludf.DUMMYFUNCTION("""COMPUTED_VALUE"""),45364.66666666667)</f>
        <v>45364.66667</v>
      </c>
      <c r="N51" s="1">
        <f>IFERROR(__xludf.DUMMYFUNCTION("""COMPUTED_VALUE"""),2.1333899E7)</f>
        <v>21333899</v>
      </c>
    </row>
    <row r="52">
      <c r="A52" s="2">
        <f>IFERROR(__xludf.DUMMYFUNCTION("""COMPUTED_VALUE"""),45365.66666666667)</f>
        <v>45365.66667</v>
      </c>
      <c r="B52" s="1">
        <f>IFERROR(__xludf.DUMMYFUNCTION("""COMPUTED_VALUE"""),554.98)</f>
        <v>554.98</v>
      </c>
      <c r="D52" s="2">
        <f>IFERROR(__xludf.DUMMYFUNCTION("""COMPUTED_VALUE"""),45365.66666666667)</f>
        <v>45365.66667</v>
      </c>
      <c r="E52" s="1">
        <f>IFERROR(__xludf.DUMMYFUNCTION("""COMPUTED_VALUE"""),554.98)</f>
        <v>554.98</v>
      </c>
      <c r="G52" s="2">
        <f>IFERROR(__xludf.DUMMYFUNCTION("""COMPUTED_VALUE"""),45365.66666666667)</f>
        <v>45365.66667</v>
      </c>
      <c r="H52" s="1">
        <f>IFERROR(__xludf.DUMMYFUNCTION("""COMPUTED_VALUE"""),538.15)</f>
        <v>538.15</v>
      </c>
      <c r="J52" s="2">
        <f>IFERROR(__xludf.DUMMYFUNCTION("""COMPUTED_VALUE"""),45365.66666666667)</f>
        <v>45365.66667</v>
      </c>
      <c r="K52" s="1">
        <f>IFERROR(__xludf.DUMMYFUNCTION("""COMPUTED_VALUE"""),541.55)</f>
        <v>541.55</v>
      </c>
      <c r="M52" s="2">
        <f>IFERROR(__xludf.DUMMYFUNCTION("""COMPUTED_VALUE"""),45365.66666666667)</f>
        <v>45365.66667</v>
      </c>
      <c r="N52" s="1">
        <f>IFERROR(__xludf.DUMMYFUNCTION("""COMPUTED_VALUE"""),3.6234186E7)</f>
        <v>36234186</v>
      </c>
    </row>
    <row r="53">
      <c r="A53" s="2">
        <f>IFERROR(__xludf.DUMMYFUNCTION("""COMPUTED_VALUE"""),45366.66666666667)</f>
        <v>45366.66667</v>
      </c>
      <c r="B53" s="1">
        <f>IFERROR(__xludf.DUMMYFUNCTION("""COMPUTED_VALUE"""),540.46)</f>
        <v>540.46</v>
      </c>
      <c r="D53" s="2">
        <f>IFERROR(__xludf.DUMMYFUNCTION("""COMPUTED_VALUE"""),45366.66666666667)</f>
        <v>45366.66667</v>
      </c>
      <c r="E53" s="1">
        <f>IFERROR(__xludf.DUMMYFUNCTION("""COMPUTED_VALUE"""),542.94)</f>
        <v>542.94</v>
      </c>
      <c r="G53" s="2">
        <f>IFERROR(__xludf.DUMMYFUNCTION("""COMPUTED_VALUE"""),45366.66666666667)</f>
        <v>45366.66667</v>
      </c>
      <c r="H53" s="1">
        <f>IFERROR(__xludf.DUMMYFUNCTION("""COMPUTED_VALUE"""),537.18)</f>
        <v>537.18</v>
      </c>
      <c r="J53" s="2">
        <f>IFERROR(__xludf.DUMMYFUNCTION("""COMPUTED_VALUE"""),45366.66666666667)</f>
        <v>45366.66667</v>
      </c>
      <c r="K53" s="1">
        <f>IFERROR(__xludf.DUMMYFUNCTION("""COMPUTED_VALUE"""),538.9)</f>
        <v>538.9</v>
      </c>
      <c r="M53" s="2">
        <f>IFERROR(__xludf.DUMMYFUNCTION("""COMPUTED_VALUE"""),45366.66666666667)</f>
        <v>45366.66667</v>
      </c>
      <c r="N53" s="1">
        <f>IFERROR(__xludf.DUMMYFUNCTION("""COMPUTED_VALUE"""),4.5812488E7)</f>
        <v>45812488</v>
      </c>
    </row>
    <row r="54">
      <c r="A54" s="2">
        <f>IFERROR(__xludf.DUMMYFUNCTION("""COMPUTED_VALUE"""),45369.66666666667)</f>
        <v>45369.66667</v>
      </c>
      <c r="B54" s="1">
        <f>IFERROR(__xludf.DUMMYFUNCTION("""COMPUTED_VALUE"""),543.08)</f>
        <v>543.08</v>
      </c>
      <c r="D54" s="2">
        <f>IFERROR(__xludf.DUMMYFUNCTION("""COMPUTED_VALUE"""),45369.66666666667)</f>
        <v>45369.66667</v>
      </c>
      <c r="E54" s="1">
        <f>IFERROR(__xludf.DUMMYFUNCTION("""COMPUTED_VALUE"""),545.94)</f>
        <v>545.94</v>
      </c>
      <c r="G54" s="2">
        <f>IFERROR(__xludf.DUMMYFUNCTION("""COMPUTED_VALUE"""),45369.66666666667)</f>
        <v>45369.66667</v>
      </c>
      <c r="H54" s="1">
        <f>IFERROR(__xludf.DUMMYFUNCTION("""COMPUTED_VALUE"""),538.03)</f>
        <v>538.03</v>
      </c>
      <c r="J54" s="2">
        <f>IFERROR(__xludf.DUMMYFUNCTION("""COMPUTED_VALUE"""),45369.66666666667)</f>
        <v>45369.66667</v>
      </c>
      <c r="K54" s="1">
        <f>IFERROR(__xludf.DUMMYFUNCTION("""COMPUTED_VALUE"""),542.97)</f>
        <v>542.97</v>
      </c>
      <c r="M54" s="2">
        <f>IFERROR(__xludf.DUMMYFUNCTION("""COMPUTED_VALUE"""),45369.66666666667)</f>
        <v>45369.66667</v>
      </c>
      <c r="N54" s="1">
        <f>IFERROR(__xludf.DUMMYFUNCTION("""COMPUTED_VALUE"""),1.9840834E7)</f>
        <v>19840834</v>
      </c>
    </row>
    <row r="55">
      <c r="A55" s="2">
        <f>IFERROR(__xludf.DUMMYFUNCTION("""COMPUTED_VALUE"""),45370.66666666667)</f>
        <v>45370.66667</v>
      </c>
      <c r="B55" s="1">
        <f>IFERROR(__xludf.DUMMYFUNCTION("""COMPUTED_VALUE"""),542.11)</f>
        <v>542.11</v>
      </c>
      <c r="D55" s="2">
        <f>IFERROR(__xludf.DUMMYFUNCTION("""COMPUTED_VALUE"""),45370.66666666667)</f>
        <v>45370.66667</v>
      </c>
      <c r="E55" s="1">
        <f>IFERROR(__xludf.DUMMYFUNCTION("""COMPUTED_VALUE"""),549.04)</f>
        <v>549.04</v>
      </c>
      <c r="G55" s="2">
        <f>IFERROR(__xludf.DUMMYFUNCTION("""COMPUTED_VALUE"""),45370.66666666667)</f>
        <v>45370.66667</v>
      </c>
      <c r="H55" s="1">
        <f>IFERROR(__xludf.DUMMYFUNCTION("""COMPUTED_VALUE"""),541.36)</f>
        <v>541.36</v>
      </c>
      <c r="J55" s="2">
        <f>IFERROR(__xludf.DUMMYFUNCTION("""COMPUTED_VALUE"""),45370.66666666667)</f>
        <v>45370.66667</v>
      </c>
      <c r="K55" s="1">
        <f>IFERROR(__xludf.DUMMYFUNCTION("""COMPUTED_VALUE"""),546.64)</f>
        <v>546.64</v>
      </c>
      <c r="M55" s="2">
        <f>IFERROR(__xludf.DUMMYFUNCTION("""COMPUTED_VALUE"""),45370.66666666667)</f>
        <v>45370.66667</v>
      </c>
      <c r="N55" s="1">
        <f>IFERROR(__xludf.DUMMYFUNCTION("""COMPUTED_VALUE"""),2.3062606E7)</f>
        <v>23062606</v>
      </c>
    </row>
    <row r="56">
      <c r="A56" s="2">
        <f>IFERROR(__xludf.DUMMYFUNCTION("""COMPUTED_VALUE"""),45371.66666666667)</f>
        <v>45371.66667</v>
      </c>
      <c r="B56" s="1">
        <f>IFERROR(__xludf.DUMMYFUNCTION("""COMPUTED_VALUE"""),549.0)</f>
        <v>549</v>
      </c>
      <c r="D56" s="2">
        <f>IFERROR(__xludf.DUMMYFUNCTION("""COMPUTED_VALUE"""),45371.66666666667)</f>
        <v>45371.66667</v>
      </c>
      <c r="E56" s="1">
        <f>IFERROR(__xludf.DUMMYFUNCTION("""COMPUTED_VALUE"""),562.0)</f>
        <v>562</v>
      </c>
      <c r="G56" s="2">
        <f>IFERROR(__xludf.DUMMYFUNCTION("""COMPUTED_VALUE"""),45371.66666666667)</f>
        <v>45371.66667</v>
      </c>
      <c r="H56" s="1">
        <f>IFERROR(__xludf.DUMMYFUNCTION("""COMPUTED_VALUE"""),549.0)</f>
        <v>549</v>
      </c>
      <c r="J56" s="2">
        <f>IFERROR(__xludf.DUMMYFUNCTION("""COMPUTED_VALUE"""),45371.66666666667)</f>
        <v>45371.66667</v>
      </c>
      <c r="K56" s="1">
        <f>IFERROR(__xludf.DUMMYFUNCTION("""COMPUTED_VALUE"""),560.42)</f>
        <v>560.42</v>
      </c>
      <c r="M56" s="2">
        <f>IFERROR(__xludf.DUMMYFUNCTION("""COMPUTED_VALUE"""),45371.66666666667)</f>
        <v>45371.66667</v>
      </c>
      <c r="N56" s="1">
        <f>IFERROR(__xludf.DUMMYFUNCTION("""COMPUTED_VALUE"""),2.2703945E7)</f>
        <v>22703945</v>
      </c>
    </row>
    <row r="57">
      <c r="A57" s="2">
        <f>IFERROR(__xludf.DUMMYFUNCTION("""COMPUTED_VALUE"""),45372.66666666667)</f>
        <v>45372.66667</v>
      </c>
      <c r="B57" s="1">
        <f>IFERROR(__xludf.DUMMYFUNCTION("""COMPUTED_VALUE"""),564.3)</f>
        <v>564.3</v>
      </c>
      <c r="D57" s="2">
        <f>IFERROR(__xludf.DUMMYFUNCTION("""COMPUTED_VALUE"""),45372.66666666667)</f>
        <v>45372.66667</v>
      </c>
      <c r="E57" s="1">
        <f>IFERROR(__xludf.DUMMYFUNCTION("""COMPUTED_VALUE"""),569.58)</f>
        <v>569.58</v>
      </c>
      <c r="G57" s="2">
        <f>IFERROR(__xludf.DUMMYFUNCTION("""COMPUTED_VALUE"""),45372.66666666667)</f>
        <v>45372.66667</v>
      </c>
      <c r="H57" s="1">
        <f>IFERROR(__xludf.DUMMYFUNCTION("""COMPUTED_VALUE"""),563.58)</f>
        <v>563.58</v>
      </c>
      <c r="J57" s="2">
        <f>IFERROR(__xludf.DUMMYFUNCTION("""COMPUTED_VALUE"""),45372.66666666667)</f>
        <v>45372.66667</v>
      </c>
      <c r="K57" s="1">
        <f>IFERROR(__xludf.DUMMYFUNCTION("""COMPUTED_VALUE"""),565.78)</f>
        <v>565.78</v>
      </c>
      <c r="M57" s="2">
        <f>IFERROR(__xludf.DUMMYFUNCTION("""COMPUTED_VALUE"""),45372.66666666667)</f>
        <v>45372.66667</v>
      </c>
      <c r="N57" s="1">
        <f>IFERROR(__xludf.DUMMYFUNCTION("""COMPUTED_VALUE"""),2.1370642E7)</f>
        <v>21370642</v>
      </c>
    </row>
    <row r="58">
      <c r="A58" s="2">
        <f>IFERROR(__xludf.DUMMYFUNCTION("""COMPUTED_VALUE"""),45373.66666666667)</f>
        <v>45373.66667</v>
      </c>
      <c r="B58" s="1">
        <f>IFERROR(__xludf.DUMMYFUNCTION("""COMPUTED_VALUE"""),566.51)</f>
        <v>566.51</v>
      </c>
      <c r="D58" s="2">
        <f>IFERROR(__xludf.DUMMYFUNCTION("""COMPUTED_VALUE"""),45373.66666666667)</f>
        <v>45373.66667</v>
      </c>
      <c r="E58" s="1">
        <f>IFERROR(__xludf.DUMMYFUNCTION("""COMPUTED_VALUE"""),567.73)</f>
        <v>567.73</v>
      </c>
      <c r="G58" s="2">
        <f>IFERROR(__xludf.DUMMYFUNCTION("""COMPUTED_VALUE"""),45373.66666666667)</f>
        <v>45373.66667</v>
      </c>
      <c r="H58" s="1">
        <f>IFERROR(__xludf.DUMMYFUNCTION("""COMPUTED_VALUE"""),560.92)</f>
        <v>560.92</v>
      </c>
      <c r="J58" s="2">
        <f>IFERROR(__xludf.DUMMYFUNCTION("""COMPUTED_VALUE"""),45373.66666666667)</f>
        <v>45373.66667</v>
      </c>
      <c r="K58" s="1">
        <f>IFERROR(__xludf.DUMMYFUNCTION("""COMPUTED_VALUE"""),562.19)</f>
        <v>562.19</v>
      </c>
      <c r="M58" s="2">
        <f>IFERROR(__xludf.DUMMYFUNCTION("""COMPUTED_VALUE"""),45373.66666666667)</f>
        <v>45373.66667</v>
      </c>
      <c r="N58" s="1">
        <f>IFERROR(__xludf.DUMMYFUNCTION("""COMPUTED_VALUE"""),1.6695384E7)</f>
        <v>16695384</v>
      </c>
    </row>
    <row r="59">
      <c r="A59" s="2">
        <f>IFERROR(__xludf.DUMMYFUNCTION("""COMPUTED_VALUE"""),45376.66666666667)</f>
        <v>45376.66667</v>
      </c>
      <c r="B59" s="1">
        <f>IFERROR(__xludf.DUMMYFUNCTION("""COMPUTED_VALUE"""),561.65)</f>
        <v>561.65</v>
      </c>
      <c r="D59" s="2">
        <f>IFERROR(__xludf.DUMMYFUNCTION("""COMPUTED_VALUE"""),45376.66666666667)</f>
        <v>45376.66667</v>
      </c>
      <c r="E59" s="1">
        <f>IFERROR(__xludf.DUMMYFUNCTION("""COMPUTED_VALUE"""),572.36)</f>
        <v>572.36</v>
      </c>
      <c r="G59" s="2">
        <f>IFERROR(__xludf.DUMMYFUNCTION("""COMPUTED_VALUE"""),45376.66666666667)</f>
        <v>45376.66667</v>
      </c>
      <c r="H59" s="1">
        <f>IFERROR(__xludf.DUMMYFUNCTION("""COMPUTED_VALUE"""),560.75)</f>
        <v>560.75</v>
      </c>
      <c r="J59" s="2">
        <f>IFERROR(__xludf.DUMMYFUNCTION("""COMPUTED_VALUE"""),45376.66666666667)</f>
        <v>45376.66667</v>
      </c>
      <c r="K59" s="1">
        <f>IFERROR(__xludf.DUMMYFUNCTION("""COMPUTED_VALUE"""),571.11)</f>
        <v>571.11</v>
      </c>
      <c r="M59" s="2">
        <f>IFERROR(__xludf.DUMMYFUNCTION("""COMPUTED_VALUE"""),45376.66666666667)</f>
        <v>45376.66667</v>
      </c>
      <c r="N59" s="1">
        <f>IFERROR(__xludf.DUMMYFUNCTION("""COMPUTED_VALUE"""),2.4240716E7)</f>
        <v>24240716</v>
      </c>
    </row>
    <row r="60">
      <c r="A60" s="2">
        <f>IFERROR(__xludf.DUMMYFUNCTION("""COMPUTED_VALUE"""),45377.66666666667)</f>
        <v>45377.66667</v>
      </c>
      <c r="B60" s="1">
        <f>IFERROR(__xludf.DUMMYFUNCTION("""COMPUTED_VALUE"""),578.73)</f>
        <v>578.73</v>
      </c>
      <c r="D60" s="2">
        <f>IFERROR(__xludf.DUMMYFUNCTION("""COMPUTED_VALUE"""),45377.66666666667)</f>
        <v>45377.66667</v>
      </c>
      <c r="E60" s="1">
        <f>IFERROR(__xludf.DUMMYFUNCTION("""COMPUTED_VALUE"""),585.62)</f>
        <v>585.62</v>
      </c>
      <c r="G60" s="2">
        <f>IFERROR(__xludf.DUMMYFUNCTION("""COMPUTED_VALUE"""),45377.66666666667)</f>
        <v>45377.66667</v>
      </c>
      <c r="H60" s="1">
        <f>IFERROR(__xludf.DUMMYFUNCTION("""COMPUTED_VALUE"""),569.68)</f>
        <v>569.68</v>
      </c>
      <c r="J60" s="2">
        <f>IFERROR(__xludf.DUMMYFUNCTION("""COMPUTED_VALUE"""),45377.66666666667)</f>
        <v>45377.66667</v>
      </c>
      <c r="K60" s="1">
        <f>IFERROR(__xludf.DUMMYFUNCTION("""COMPUTED_VALUE"""),570.06)</f>
        <v>570.06</v>
      </c>
      <c r="M60" s="2">
        <f>IFERROR(__xludf.DUMMYFUNCTION("""COMPUTED_VALUE"""),45377.66666666667)</f>
        <v>45377.66667</v>
      </c>
      <c r="N60" s="1">
        <f>IFERROR(__xludf.DUMMYFUNCTION("""COMPUTED_VALUE"""),2.836967E7)</f>
        <v>28369670</v>
      </c>
    </row>
    <row r="61">
      <c r="A61" s="2">
        <f>IFERROR(__xludf.DUMMYFUNCTION("""COMPUTED_VALUE"""),45378.66666666667)</f>
        <v>45378.66667</v>
      </c>
      <c r="B61" s="1">
        <f>IFERROR(__xludf.DUMMYFUNCTION("""COMPUTED_VALUE"""),573.35)</f>
        <v>573.35</v>
      </c>
      <c r="D61" s="2">
        <f>IFERROR(__xludf.DUMMYFUNCTION("""COMPUTED_VALUE"""),45378.66666666667)</f>
        <v>45378.66667</v>
      </c>
      <c r="E61" s="1">
        <f>IFERROR(__xludf.DUMMYFUNCTION("""COMPUTED_VALUE"""),576.96)</f>
        <v>576.96</v>
      </c>
      <c r="G61" s="2">
        <f>IFERROR(__xludf.DUMMYFUNCTION("""COMPUTED_VALUE"""),45378.66666666667)</f>
        <v>45378.66667</v>
      </c>
      <c r="H61" s="1">
        <f>IFERROR(__xludf.DUMMYFUNCTION("""COMPUTED_VALUE"""),568.05)</f>
        <v>568.05</v>
      </c>
      <c r="J61" s="2">
        <f>IFERROR(__xludf.DUMMYFUNCTION("""COMPUTED_VALUE"""),45378.66666666667)</f>
        <v>45378.66667</v>
      </c>
      <c r="K61" s="1">
        <f>IFERROR(__xludf.DUMMYFUNCTION("""COMPUTED_VALUE"""),573.45)</f>
        <v>573.45</v>
      </c>
      <c r="M61" s="2">
        <f>IFERROR(__xludf.DUMMYFUNCTION("""COMPUTED_VALUE"""),45378.66666666667)</f>
        <v>45378.66667</v>
      </c>
      <c r="N61" s="1">
        <f>IFERROR(__xludf.DUMMYFUNCTION("""COMPUTED_VALUE"""),1.7908929E7)</f>
        <v>17908929</v>
      </c>
    </row>
    <row r="62">
      <c r="A62" s="2">
        <f>IFERROR(__xludf.DUMMYFUNCTION("""COMPUTED_VALUE"""),45379.66666666667)</f>
        <v>45379.66667</v>
      </c>
      <c r="B62" s="1">
        <f>IFERROR(__xludf.DUMMYFUNCTION("""COMPUTED_VALUE"""),575.56)</f>
        <v>575.56</v>
      </c>
      <c r="D62" s="2">
        <f>IFERROR(__xludf.DUMMYFUNCTION("""COMPUTED_VALUE"""),45379.66666666667)</f>
        <v>45379.66667</v>
      </c>
      <c r="E62" s="1">
        <f>IFERROR(__xludf.DUMMYFUNCTION("""COMPUTED_VALUE"""),578.92)</f>
        <v>578.92</v>
      </c>
      <c r="G62" s="2">
        <f>IFERROR(__xludf.DUMMYFUNCTION("""COMPUTED_VALUE"""),45379.66666666667)</f>
        <v>45379.66667</v>
      </c>
      <c r="H62" s="1">
        <f>IFERROR(__xludf.DUMMYFUNCTION("""COMPUTED_VALUE"""),573.35)</f>
        <v>573.35</v>
      </c>
      <c r="J62" s="2">
        <f>IFERROR(__xludf.DUMMYFUNCTION("""COMPUTED_VALUE"""),45379.66666666667)</f>
        <v>45379.66667</v>
      </c>
      <c r="K62" s="1">
        <f>IFERROR(__xludf.DUMMYFUNCTION("""COMPUTED_VALUE"""),575.16)</f>
        <v>575.16</v>
      </c>
      <c r="M62" s="2">
        <f>IFERROR(__xludf.DUMMYFUNCTION("""COMPUTED_VALUE"""),45379.66666666667)</f>
        <v>45379.66667</v>
      </c>
      <c r="N62" s="1">
        <f>IFERROR(__xludf.DUMMYFUNCTION("""COMPUTED_VALUE"""),1.9778441E7)</f>
        <v>19778441</v>
      </c>
    </row>
    <row r="63">
      <c r="A63" s="2">
        <f>IFERROR(__xludf.DUMMYFUNCTION("""COMPUTED_VALUE"""),45383.66666666667)</f>
        <v>45383.66667</v>
      </c>
      <c r="B63" s="1">
        <f>IFERROR(__xludf.DUMMYFUNCTION("""COMPUTED_VALUE"""),575.56)</f>
        <v>575.56</v>
      </c>
      <c r="D63" s="2">
        <f>IFERROR(__xludf.DUMMYFUNCTION("""COMPUTED_VALUE"""),45383.66666666667)</f>
        <v>45383.66667</v>
      </c>
      <c r="E63" s="1">
        <f>IFERROR(__xludf.DUMMYFUNCTION("""COMPUTED_VALUE"""),580.1)</f>
        <v>580.1</v>
      </c>
      <c r="G63" s="2">
        <f>IFERROR(__xludf.DUMMYFUNCTION("""COMPUTED_VALUE"""),45383.66666666667)</f>
        <v>45383.66667</v>
      </c>
      <c r="H63" s="1">
        <f>IFERROR(__xludf.DUMMYFUNCTION("""COMPUTED_VALUE"""),572.5)</f>
        <v>572.5</v>
      </c>
      <c r="J63" s="2">
        <f>IFERROR(__xludf.DUMMYFUNCTION("""COMPUTED_VALUE"""),45383.66666666667)</f>
        <v>45383.66667</v>
      </c>
      <c r="K63" s="1">
        <f>IFERROR(__xludf.DUMMYFUNCTION("""COMPUTED_VALUE"""),576.73)</f>
        <v>576.73</v>
      </c>
      <c r="M63" s="2">
        <f>IFERROR(__xludf.DUMMYFUNCTION("""COMPUTED_VALUE"""),45383.66666666667)</f>
        <v>45383.66667</v>
      </c>
      <c r="N63" s="1">
        <f>IFERROR(__xludf.DUMMYFUNCTION("""COMPUTED_VALUE"""),2.0146049E7)</f>
        <v>20146049</v>
      </c>
    </row>
    <row r="64">
      <c r="A64" s="2">
        <f>IFERROR(__xludf.DUMMYFUNCTION("""COMPUTED_VALUE"""),45384.66666666667)</f>
        <v>45384.66667</v>
      </c>
      <c r="B64" s="1">
        <f>IFERROR(__xludf.DUMMYFUNCTION("""COMPUTED_VALUE"""),569.7)</f>
        <v>569.7</v>
      </c>
      <c r="D64" s="2">
        <f>IFERROR(__xludf.DUMMYFUNCTION("""COMPUTED_VALUE"""),45384.66666666667)</f>
        <v>45384.66667</v>
      </c>
      <c r="E64" s="1">
        <f>IFERROR(__xludf.DUMMYFUNCTION("""COMPUTED_VALUE"""),573.62)</f>
        <v>573.62</v>
      </c>
      <c r="G64" s="2">
        <f>IFERROR(__xludf.DUMMYFUNCTION("""COMPUTED_VALUE"""),45384.66666666667)</f>
        <v>45384.66667</v>
      </c>
      <c r="H64" s="1">
        <f>IFERROR(__xludf.DUMMYFUNCTION("""COMPUTED_VALUE"""),562.95)</f>
        <v>562.95</v>
      </c>
      <c r="J64" s="2">
        <f>IFERROR(__xludf.DUMMYFUNCTION("""COMPUTED_VALUE"""),45384.66666666667)</f>
        <v>45384.66667</v>
      </c>
      <c r="K64" s="1">
        <f>IFERROR(__xludf.DUMMYFUNCTION("""COMPUTED_VALUE"""),572.88)</f>
        <v>572.88</v>
      </c>
      <c r="M64" s="2">
        <f>IFERROR(__xludf.DUMMYFUNCTION("""COMPUTED_VALUE"""),45384.66666666667)</f>
        <v>45384.66667</v>
      </c>
      <c r="N64" s="1">
        <f>IFERROR(__xludf.DUMMYFUNCTION("""COMPUTED_VALUE"""),1.7860204E7)</f>
        <v>17860204</v>
      </c>
    </row>
    <row r="65">
      <c r="A65" s="2">
        <f>IFERROR(__xludf.DUMMYFUNCTION("""COMPUTED_VALUE"""),45385.66666666667)</f>
        <v>45385.66667</v>
      </c>
      <c r="B65" s="1">
        <f>IFERROR(__xludf.DUMMYFUNCTION("""COMPUTED_VALUE"""),571.29)</f>
        <v>571.29</v>
      </c>
      <c r="D65" s="2">
        <f>IFERROR(__xludf.DUMMYFUNCTION("""COMPUTED_VALUE"""),45385.66666666667)</f>
        <v>45385.66667</v>
      </c>
      <c r="E65" s="1">
        <f>IFERROR(__xludf.DUMMYFUNCTION("""COMPUTED_VALUE"""),575.87)</f>
        <v>575.87</v>
      </c>
      <c r="G65" s="2">
        <f>IFERROR(__xludf.DUMMYFUNCTION("""COMPUTED_VALUE"""),45385.66666666667)</f>
        <v>45385.66667</v>
      </c>
      <c r="H65" s="1">
        <f>IFERROR(__xludf.DUMMYFUNCTION("""COMPUTED_VALUE"""),569.62)</f>
        <v>569.62</v>
      </c>
      <c r="J65" s="2">
        <f>IFERROR(__xludf.DUMMYFUNCTION("""COMPUTED_VALUE"""),45385.66666666667)</f>
        <v>45385.66667</v>
      </c>
      <c r="K65" s="1">
        <f>IFERROR(__xludf.DUMMYFUNCTION("""COMPUTED_VALUE"""),572.8)</f>
        <v>572.8</v>
      </c>
      <c r="M65" s="2">
        <f>IFERROR(__xludf.DUMMYFUNCTION("""COMPUTED_VALUE"""),45385.66666666667)</f>
        <v>45385.66667</v>
      </c>
      <c r="N65" s="1">
        <f>IFERROR(__xludf.DUMMYFUNCTION("""COMPUTED_VALUE"""),1.7128478E7)</f>
        <v>17128478</v>
      </c>
    </row>
    <row r="66">
      <c r="A66" s="2">
        <f>IFERROR(__xludf.DUMMYFUNCTION("""COMPUTED_VALUE"""),45386.66666666667)</f>
        <v>45386.66667</v>
      </c>
      <c r="B66" s="1">
        <f>IFERROR(__xludf.DUMMYFUNCTION("""COMPUTED_VALUE"""),577.16)</f>
        <v>577.16</v>
      </c>
      <c r="D66" s="2">
        <f>IFERROR(__xludf.DUMMYFUNCTION("""COMPUTED_VALUE"""),45386.66666666667)</f>
        <v>45386.66667</v>
      </c>
      <c r="E66" s="1">
        <f>IFERROR(__xludf.DUMMYFUNCTION("""COMPUTED_VALUE"""),578.32)</f>
        <v>578.32</v>
      </c>
      <c r="G66" s="2">
        <f>IFERROR(__xludf.DUMMYFUNCTION("""COMPUTED_VALUE"""),45386.66666666667)</f>
        <v>45386.66667</v>
      </c>
      <c r="H66" s="1">
        <f>IFERROR(__xludf.DUMMYFUNCTION("""COMPUTED_VALUE"""),559.69)</f>
        <v>559.69</v>
      </c>
      <c r="J66" s="2">
        <f>IFERROR(__xludf.DUMMYFUNCTION("""COMPUTED_VALUE"""),45386.66666666667)</f>
        <v>45386.66667</v>
      </c>
      <c r="K66" s="1">
        <f>IFERROR(__xludf.DUMMYFUNCTION("""COMPUTED_VALUE"""),559.89)</f>
        <v>559.89</v>
      </c>
      <c r="M66" s="2">
        <f>IFERROR(__xludf.DUMMYFUNCTION("""COMPUTED_VALUE"""),45386.66666666667)</f>
        <v>45386.66667</v>
      </c>
      <c r="N66" s="1">
        <f>IFERROR(__xludf.DUMMYFUNCTION("""COMPUTED_VALUE"""),2.3777594E7)</f>
        <v>23777594</v>
      </c>
    </row>
    <row r="67">
      <c r="A67" s="2">
        <f>IFERROR(__xludf.DUMMYFUNCTION("""COMPUTED_VALUE"""),45387.66666666667)</f>
        <v>45387.66667</v>
      </c>
      <c r="B67" s="1">
        <f>IFERROR(__xludf.DUMMYFUNCTION("""COMPUTED_VALUE"""),559.64)</f>
        <v>559.64</v>
      </c>
      <c r="D67" s="2">
        <f>IFERROR(__xludf.DUMMYFUNCTION("""COMPUTED_VALUE"""),45387.66666666667)</f>
        <v>45387.66667</v>
      </c>
      <c r="E67" s="1">
        <f>IFERROR(__xludf.DUMMYFUNCTION("""COMPUTED_VALUE"""),564.95)</f>
        <v>564.95</v>
      </c>
      <c r="G67" s="2">
        <f>IFERROR(__xludf.DUMMYFUNCTION("""COMPUTED_VALUE"""),45387.66666666667)</f>
        <v>45387.66667</v>
      </c>
      <c r="H67" s="1">
        <f>IFERROR(__xludf.DUMMYFUNCTION("""COMPUTED_VALUE"""),557.28)</f>
        <v>557.28</v>
      </c>
      <c r="J67" s="2">
        <f>IFERROR(__xludf.DUMMYFUNCTION("""COMPUTED_VALUE"""),45387.66666666667)</f>
        <v>45387.66667</v>
      </c>
      <c r="K67" s="1">
        <f>IFERROR(__xludf.DUMMYFUNCTION("""COMPUTED_VALUE"""),560.67)</f>
        <v>560.67</v>
      </c>
      <c r="M67" s="2">
        <f>IFERROR(__xludf.DUMMYFUNCTION("""COMPUTED_VALUE"""),45387.66666666667)</f>
        <v>45387.66667</v>
      </c>
      <c r="N67" s="1">
        <f>IFERROR(__xludf.DUMMYFUNCTION("""COMPUTED_VALUE"""),2.212643E7)</f>
        <v>22126430</v>
      </c>
    </row>
    <row r="68">
      <c r="A68" s="2">
        <f>IFERROR(__xludf.DUMMYFUNCTION("""COMPUTED_VALUE"""),45390.66666666667)</f>
        <v>45390.66667</v>
      </c>
      <c r="B68" s="1">
        <f>IFERROR(__xludf.DUMMYFUNCTION("""COMPUTED_VALUE"""),562.87)</f>
        <v>562.87</v>
      </c>
      <c r="D68" s="2">
        <f>IFERROR(__xludf.DUMMYFUNCTION("""COMPUTED_VALUE"""),45390.66666666667)</f>
        <v>45390.66667</v>
      </c>
      <c r="E68" s="1">
        <f>IFERROR(__xludf.DUMMYFUNCTION("""COMPUTED_VALUE"""),565.95)</f>
        <v>565.95</v>
      </c>
      <c r="G68" s="2">
        <f>IFERROR(__xludf.DUMMYFUNCTION("""COMPUTED_VALUE"""),45390.66666666667)</f>
        <v>45390.66667</v>
      </c>
      <c r="H68" s="1">
        <f>IFERROR(__xludf.DUMMYFUNCTION("""COMPUTED_VALUE"""),559.39)</f>
        <v>559.39</v>
      </c>
      <c r="J68" s="2">
        <f>IFERROR(__xludf.DUMMYFUNCTION("""COMPUTED_VALUE"""),45390.66666666667)</f>
        <v>45390.66667</v>
      </c>
      <c r="K68" s="1">
        <f>IFERROR(__xludf.DUMMYFUNCTION("""COMPUTED_VALUE"""),563.36)</f>
        <v>563.36</v>
      </c>
      <c r="M68" s="2">
        <f>IFERROR(__xludf.DUMMYFUNCTION("""COMPUTED_VALUE"""),45390.66666666667)</f>
        <v>45390.66667</v>
      </c>
      <c r="N68" s="1">
        <f>IFERROR(__xludf.DUMMYFUNCTION("""COMPUTED_VALUE"""),1.3332022E7)</f>
        <v>13332022</v>
      </c>
    </row>
    <row r="69">
      <c r="A69" s="2">
        <f>IFERROR(__xludf.DUMMYFUNCTION("""COMPUTED_VALUE"""),45391.66666666667)</f>
        <v>45391.66667</v>
      </c>
      <c r="B69" s="1">
        <f>IFERROR(__xludf.DUMMYFUNCTION("""COMPUTED_VALUE"""),564.11)</f>
        <v>564.11</v>
      </c>
      <c r="D69" s="2">
        <f>IFERROR(__xludf.DUMMYFUNCTION("""COMPUTED_VALUE"""),45391.66666666667)</f>
        <v>45391.66667</v>
      </c>
      <c r="E69" s="1">
        <f>IFERROR(__xludf.DUMMYFUNCTION("""COMPUTED_VALUE"""),569.45)</f>
        <v>569.45</v>
      </c>
      <c r="G69" s="2">
        <f>IFERROR(__xludf.DUMMYFUNCTION("""COMPUTED_VALUE"""),45391.66666666667)</f>
        <v>45391.66667</v>
      </c>
      <c r="H69" s="1">
        <f>IFERROR(__xludf.DUMMYFUNCTION("""COMPUTED_VALUE"""),563.9)</f>
        <v>563.9</v>
      </c>
      <c r="J69" s="2">
        <f>IFERROR(__xludf.DUMMYFUNCTION("""COMPUTED_VALUE"""),45391.66666666667)</f>
        <v>45391.66667</v>
      </c>
      <c r="K69" s="1">
        <f>IFERROR(__xludf.DUMMYFUNCTION("""COMPUTED_VALUE"""),568.57)</f>
        <v>568.57</v>
      </c>
      <c r="M69" s="2">
        <f>IFERROR(__xludf.DUMMYFUNCTION("""COMPUTED_VALUE"""),45391.66666666667)</f>
        <v>45391.66667</v>
      </c>
      <c r="N69" s="1">
        <f>IFERROR(__xludf.DUMMYFUNCTION("""COMPUTED_VALUE"""),1.7634973E7)</f>
        <v>17634973</v>
      </c>
    </row>
    <row r="70">
      <c r="A70" s="2">
        <f>IFERROR(__xludf.DUMMYFUNCTION("""COMPUTED_VALUE"""),45392.66666666667)</f>
        <v>45392.66667</v>
      </c>
      <c r="B70" s="1">
        <f>IFERROR(__xludf.DUMMYFUNCTION("""COMPUTED_VALUE"""),558.4)</f>
        <v>558.4</v>
      </c>
      <c r="D70" s="2">
        <f>IFERROR(__xludf.DUMMYFUNCTION("""COMPUTED_VALUE"""),45392.66666666667)</f>
        <v>45392.66667</v>
      </c>
      <c r="E70" s="1">
        <f>IFERROR(__xludf.DUMMYFUNCTION("""COMPUTED_VALUE"""),563.52)</f>
        <v>563.52</v>
      </c>
      <c r="G70" s="2">
        <f>IFERROR(__xludf.DUMMYFUNCTION("""COMPUTED_VALUE"""),45392.66666666667)</f>
        <v>45392.66667</v>
      </c>
      <c r="H70" s="1">
        <f>IFERROR(__xludf.DUMMYFUNCTION("""COMPUTED_VALUE"""),554.52)</f>
        <v>554.52</v>
      </c>
      <c r="J70" s="2">
        <f>IFERROR(__xludf.DUMMYFUNCTION("""COMPUTED_VALUE"""),45392.66666666667)</f>
        <v>45392.66667</v>
      </c>
      <c r="K70" s="1">
        <f>IFERROR(__xludf.DUMMYFUNCTION("""COMPUTED_VALUE"""),557.37)</f>
        <v>557.37</v>
      </c>
      <c r="M70" s="2">
        <f>IFERROR(__xludf.DUMMYFUNCTION("""COMPUTED_VALUE"""),45392.66666666667)</f>
        <v>45392.66667</v>
      </c>
      <c r="N70" s="1">
        <f>IFERROR(__xludf.DUMMYFUNCTION("""COMPUTED_VALUE"""),1.9541166E7)</f>
        <v>19541166</v>
      </c>
    </row>
    <row r="71">
      <c r="A71" s="2">
        <f>IFERROR(__xludf.DUMMYFUNCTION("""COMPUTED_VALUE"""),45393.66666666667)</f>
        <v>45393.66667</v>
      </c>
      <c r="B71" s="1">
        <f>IFERROR(__xludf.DUMMYFUNCTION("""COMPUTED_VALUE"""),559.29)</f>
        <v>559.29</v>
      </c>
      <c r="D71" s="2">
        <f>IFERROR(__xludf.DUMMYFUNCTION("""COMPUTED_VALUE"""),45393.66666666667)</f>
        <v>45393.66667</v>
      </c>
      <c r="E71" s="1">
        <f>IFERROR(__xludf.DUMMYFUNCTION("""COMPUTED_VALUE"""),566.69)</f>
        <v>566.69</v>
      </c>
      <c r="G71" s="2">
        <f>IFERROR(__xludf.DUMMYFUNCTION("""COMPUTED_VALUE"""),45393.66666666667)</f>
        <v>45393.66667</v>
      </c>
      <c r="H71" s="1">
        <f>IFERROR(__xludf.DUMMYFUNCTION("""COMPUTED_VALUE"""),556.96)</f>
        <v>556.96</v>
      </c>
      <c r="J71" s="2">
        <f>IFERROR(__xludf.DUMMYFUNCTION("""COMPUTED_VALUE"""),45393.66666666667)</f>
        <v>45393.66667</v>
      </c>
      <c r="K71" s="1">
        <f>IFERROR(__xludf.DUMMYFUNCTION("""COMPUTED_VALUE"""),565.12)</f>
        <v>565.12</v>
      </c>
      <c r="M71" s="2">
        <f>IFERROR(__xludf.DUMMYFUNCTION("""COMPUTED_VALUE"""),45393.66666666667)</f>
        <v>45393.66667</v>
      </c>
      <c r="N71" s="1">
        <f>IFERROR(__xludf.DUMMYFUNCTION("""COMPUTED_VALUE"""),1.8684519E7)</f>
        <v>18684519</v>
      </c>
    </row>
    <row r="72">
      <c r="A72" s="2">
        <f>IFERROR(__xludf.DUMMYFUNCTION("""COMPUTED_VALUE"""),45394.66666666667)</f>
        <v>45394.66667</v>
      </c>
      <c r="B72" s="1">
        <f>IFERROR(__xludf.DUMMYFUNCTION("""COMPUTED_VALUE"""),560.64)</f>
        <v>560.64</v>
      </c>
      <c r="D72" s="2">
        <f>IFERROR(__xludf.DUMMYFUNCTION("""COMPUTED_VALUE"""),45394.66666666667)</f>
        <v>45394.66667</v>
      </c>
      <c r="E72" s="1">
        <f>IFERROR(__xludf.DUMMYFUNCTION("""COMPUTED_VALUE"""),562.54)</f>
        <v>562.54</v>
      </c>
      <c r="G72" s="2">
        <f>IFERROR(__xludf.DUMMYFUNCTION("""COMPUTED_VALUE"""),45394.66666666667)</f>
        <v>45394.66667</v>
      </c>
      <c r="H72" s="1">
        <f>IFERROR(__xludf.DUMMYFUNCTION("""COMPUTED_VALUE"""),552.48)</f>
        <v>552.48</v>
      </c>
      <c r="J72" s="2">
        <f>IFERROR(__xludf.DUMMYFUNCTION("""COMPUTED_VALUE"""),45394.66666666667)</f>
        <v>45394.66667</v>
      </c>
      <c r="K72" s="1">
        <f>IFERROR(__xludf.DUMMYFUNCTION("""COMPUTED_VALUE"""),555.66)</f>
        <v>555.66</v>
      </c>
      <c r="M72" s="2">
        <f>IFERROR(__xludf.DUMMYFUNCTION("""COMPUTED_VALUE"""),45394.66666666667)</f>
        <v>45394.66667</v>
      </c>
      <c r="N72" s="1">
        <f>IFERROR(__xludf.DUMMYFUNCTION("""COMPUTED_VALUE"""),1.8476346E7)</f>
        <v>18476346</v>
      </c>
    </row>
    <row r="73">
      <c r="A73" s="2">
        <f>IFERROR(__xludf.DUMMYFUNCTION("""COMPUTED_VALUE"""),45397.66666666667)</f>
        <v>45397.66667</v>
      </c>
      <c r="B73" s="1">
        <f>IFERROR(__xludf.DUMMYFUNCTION("""COMPUTED_VALUE"""),556.48)</f>
        <v>556.48</v>
      </c>
      <c r="D73" s="2">
        <f>IFERROR(__xludf.DUMMYFUNCTION("""COMPUTED_VALUE"""),45397.66666666667)</f>
        <v>45397.66667</v>
      </c>
      <c r="E73" s="1">
        <f>IFERROR(__xludf.DUMMYFUNCTION("""COMPUTED_VALUE"""),559.53)</f>
        <v>559.53</v>
      </c>
      <c r="G73" s="2">
        <f>IFERROR(__xludf.DUMMYFUNCTION("""COMPUTED_VALUE"""),45397.66666666667)</f>
        <v>45397.66667</v>
      </c>
      <c r="H73" s="1">
        <f>IFERROR(__xludf.DUMMYFUNCTION("""COMPUTED_VALUE"""),534.69)</f>
        <v>534.69</v>
      </c>
      <c r="J73" s="2">
        <f>IFERROR(__xludf.DUMMYFUNCTION("""COMPUTED_VALUE"""),45397.66666666667)</f>
        <v>45397.66667</v>
      </c>
      <c r="K73" s="1">
        <f>IFERROR(__xludf.DUMMYFUNCTION("""COMPUTED_VALUE"""),536.86)</f>
        <v>536.86</v>
      </c>
      <c r="M73" s="2">
        <f>IFERROR(__xludf.DUMMYFUNCTION("""COMPUTED_VALUE"""),45397.66666666667)</f>
        <v>45397.66667</v>
      </c>
      <c r="N73" s="1">
        <f>IFERROR(__xludf.DUMMYFUNCTION("""COMPUTED_VALUE"""),2.2018758E7)</f>
        <v>22018758</v>
      </c>
    </row>
    <row r="74">
      <c r="A74" s="2">
        <f>IFERROR(__xludf.DUMMYFUNCTION("""COMPUTED_VALUE"""),45398.66666666667)</f>
        <v>45398.66667</v>
      </c>
      <c r="B74" s="1">
        <f>IFERROR(__xludf.DUMMYFUNCTION("""COMPUTED_VALUE"""),536.13)</f>
        <v>536.13</v>
      </c>
      <c r="D74" s="2">
        <f>IFERROR(__xludf.DUMMYFUNCTION("""COMPUTED_VALUE"""),45398.66666666667)</f>
        <v>45398.66667</v>
      </c>
      <c r="E74" s="1">
        <f>IFERROR(__xludf.DUMMYFUNCTION("""COMPUTED_VALUE"""),542.22)</f>
        <v>542.22</v>
      </c>
      <c r="G74" s="2">
        <f>IFERROR(__xludf.DUMMYFUNCTION("""COMPUTED_VALUE"""),45398.66666666667)</f>
        <v>45398.66667</v>
      </c>
      <c r="H74" s="1">
        <f>IFERROR(__xludf.DUMMYFUNCTION("""COMPUTED_VALUE"""),529.81)</f>
        <v>529.81</v>
      </c>
      <c r="J74" s="2">
        <f>IFERROR(__xludf.DUMMYFUNCTION("""COMPUTED_VALUE"""),45398.66666666667)</f>
        <v>45398.66667</v>
      </c>
      <c r="K74" s="1">
        <f>IFERROR(__xludf.DUMMYFUNCTION("""COMPUTED_VALUE"""),540.51)</f>
        <v>540.51</v>
      </c>
      <c r="M74" s="2">
        <f>IFERROR(__xludf.DUMMYFUNCTION("""COMPUTED_VALUE"""),45398.66666666667)</f>
        <v>45398.66667</v>
      </c>
      <c r="N74" s="1">
        <f>IFERROR(__xludf.DUMMYFUNCTION("""COMPUTED_VALUE"""),1.6001924E7)</f>
        <v>16001924</v>
      </c>
    </row>
    <row r="75">
      <c r="A75" s="2">
        <f>IFERROR(__xludf.DUMMYFUNCTION("""COMPUTED_VALUE"""),45399.66666666667)</f>
        <v>45399.66667</v>
      </c>
      <c r="B75" s="1">
        <f>IFERROR(__xludf.DUMMYFUNCTION("""COMPUTED_VALUE"""),542.1)</f>
        <v>542.1</v>
      </c>
      <c r="D75" s="2">
        <f>IFERROR(__xludf.DUMMYFUNCTION("""COMPUTED_VALUE"""),45399.66666666667)</f>
        <v>45399.66667</v>
      </c>
      <c r="E75" s="1">
        <f>IFERROR(__xludf.DUMMYFUNCTION("""COMPUTED_VALUE"""),545.44)</f>
        <v>545.44</v>
      </c>
      <c r="G75" s="2">
        <f>IFERROR(__xludf.DUMMYFUNCTION("""COMPUTED_VALUE"""),45399.66666666667)</f>
        <v>45399.66667</v>
      </c>
      <c r="H75" s="1">
        <f>IFERROR(__xludf.DUMMYFUNCTION("""COMPUTED_VALUE"""),536.73)</f>
        <v>536.73</v>
      </c>
      <c r="J75" s="2">
        <f>IFERROR(__xludf.DUMMYFUNCTION("""COMPUTED_VALUE"""),45399.66666666667)</f>
        <v>45399.66667</v>
      </c>
      <c r="K75" s="1">
        <f>IFERROR(__xludf.DUMMYFUNCTION("""COMPUTED_VALUE"""),537.45)</f>
        <v>537.45</v>
      </c>
      <c r="M75" s="2">
        <f>IFERROR(__xludf.DUMMYFUNCTION("""COMPUTED_VALUE"""),45399.66666666667)</f>
        <v>45399.66667</v>
      </c>
      <c r="N75" s="1">
        <f>IFERROR(__xludf.DUMMYFUNCTION("""COMPUTED_VALUE"""),2.0153885E7)</f>
        <v>20153885</v>
      </c>
    </row>
    <row r="76">
      <c r="A76" s="2">
        <f>IFERROR(__xludf.DUMMYFUNCTION("""COMPUTED_VALUE"""),45400.66666666667)</f>
        <v>45400.66667</v>
      </c>
      <c r="B76" s="1">
        <f>IFERROR(__xludf.DUMMYFUNCTION("""COMPUTED_VALUE"""),539.6)</f>
        <v>539.6</v>
      </c>
      <c r="D76" s="2">
        <f>IFERROR(__xludf.DUMMYFUNCTION("""COMPUTED_VALUE"""),45400.66666666667)</f>
        <v>45400.66667</v>
      </c>
      <c r="E76" s="1">
        <f>IFERROR(__xludf.DUMMYFUNCTION("""COMPUTED_VALUE"""),544.58)</f>
        <v>544.58</v>
      </c>
      <c r="G76" s="2">
        <f>IFERROR(__xludf.DUMMYFUNCTION("""COMPUTED_VALUE"""),45400.66666666667)</f>
        <v>45400.66667</v>
      </c>
      <c r="H76" s="1">
        <f>IFERROR(__xludf.DUMMYFUNCTION("""COMPUTED_VALUE"""),537.09)</f>
        <v>537.09</v>
      </c>
      <c r="J76" s="2">
        <f>IFERROR(__xludf.DUMMYFUNCTION("""COMPUTED_VALUE"""),45400.66666666667)</f>
        <v>45400.66667</v>
      </c>
      <c r="K76" s="1">
        <f>IFERROR(__xludf.DUMMYFUNCTION("""COMPUTED_VALUE"""),539.39)</f>
        <v>539.39</v>
      </c>
      <c r="M76" s="2">
        <f>IFERROR(__xludf.DUMMYFUNCTION("""COMPUTED_VALUE"""),45400.66666666667)</f>
        <v>45400.66667</v>
      </c>
      <c r="N76" s="1">
        <f>IFERROR(__xludf.DUMMYFUNCTION("""COMPUTED_VALUE"""),1.6266836E7)</f>
        <v>16266836</v>
      </c>
    </row>
    <row r="77">
      <c r="A77" s="2">
        <f>IFERROR(__xludf.DUMMYFUNCTION("""COMPUTED_VALUE"""),45401.66666666667)</f>
        <v>45401.66667</v>
      </c>
      <c r="B77" s="1">
        <f>IFERROR(__xludf.DUMMYFUNCTION("""COMPUTED_VALUE"""),538.86)</f>
        <v>538.86</v>
      </c>
      <c r="D77" s="2">
        <f>IFERROR(__xludf.DUMMYFUNCTION("""COMPUTED_VALUE"""),45401.66666666667)</f>
        <v>45401.66667</v>
      </c>
      <c r="E77" s="1">
        <f>IFERROR(__xludf.DUMMYFUNCTION("""COMPUTED_VALUE"""),539.23)</f>
        <v>539.23</v>
      </c>
      <c r="G77" s="2">
        <f>IFERROR(__xludf.DUMMYFUNCTION("""COMPUTED_VALUE"""),45401.66666666667)</f>
        <v>45401.66667</v>
      </c>
      <c r="H77" s="1">
        <f>IFERROR(__xludf.DUMMYFUNCTION("""COMPUTED_VALUE"""),527.76)</f>
        <v>527.76</v>
      </c>
      <c r="J77" s="2">
        <f>IFERROR(__xludf.DUMMYFUNCTION("""COMPUTED_VALUE"""),45401.66666666667)</f>
        <v>45401.66667</v>
      </c>
      <c r="K77" s="1">
        <f>IFERROR(__xludf.DUMMYFUNCTION("""COMPUTED_VALUE"""),529.85)</f>
        <v>529.85</v>
      </c>
      <c r="M77" s="2">
        <f>IFERROR(__xludf.DUMMYFUNCTION("""COMPUTED_VALUE"""),45401.66666666667)</f>
        <v>45401.66667</v>
      </c>
      <c r="N77" s="1">
        <f>IFERROR(__xludf.DUMMYFUNCTION("""COMPUTED_VALUE"""),2.2258186E7)</f>
        <v>22258186</v>
      </c>
    </row>
    <row r="78">
      <c r="A78" s="2">
        <f>IFERROR(__xludf.DUMMYFUNCTION("""COMPUTED_VALUE"""),45404.66666666667)</f>
        <v>45404.66667</v>
      </c>
      <c r="B78" s="1">
        <f>IFERROR(__xludf.DUMMYFUNCTION("""COMPUTED_VALUE"""),533.45)</f>
        <v>533.45</v>
      </c>
      <c r="D78" s="2">
        <f>IFERROR(__xludf.DUMMYFUNCTION("""COMPUTED_VALUE"""),45404.66666666667)</f>
        <v>45404.66667</v>
      </c>
      <c r="E78" s="1">
        <f>IFERROR(__xludf.DUMMYFUNCTION("""COMPUTED_VALUE"""),539.78)</f>
        <v>539.78</v>
      </c>
      <c r="G78" s="2">
        <f>IFERROR(__xludf.DUMMYFUNCTION("""COMPUTED_VALUE"""),45404.66666666667)</f>
        <v>45404.66667</v>
      </c>
      <c r="H78" s="1">
        <f>IFERROR(__xludf.DUMMYFUNCTION("""COMPUTED_VALUE"""),526.24)</f>
        <v>526.24</v>
      </c>
      <c r="J78" s="2">
        <f>IFERROR(__xludf.DUMMYFUNCTION("""COMPUTED_VALUE"""),45404.66666666667)</f>
        <v>45404.66667</v>
      </c>
      <c r="K78" s="1">
        <f>IFERROR(__xludf.DUMMYFUNCTION("""COMPUTED_VALUE"""),534.78)</f>
        <v>534.78</v>
      </c>
      <c r="M78" s="2">
        <f>IFERROR(__xludf.DUMMYFUNCTION("""COMPUTED_VALUE"""),45404.66666666667)</f>
        <v>45404.66667</v>
      </c>
      <c r="N78" s="1">
        <f>IFERROR(__xludf.DUMMYFUNCTION("""COMPUTED_VALUE"""),1.6456047E7)</f>
        <v>16456047</v>
      </c>
    </row>
    <row r="79">
      <c r="A79" s="2">
        <f>IFERROR(__xludf.DUMMYFUNCTION("""COMPUTED_VALUE"""),45405.66666666667)</f>
        <v>45405.66667</v>
      </c>
      <c r="B79" s="1">
        <f>IFERROR(__xludf.DUMMYFUNCTION("""COMPUTED_VALUE"""),536.07)</f>
        <v>536.07</v>
      </c>
      <c r="D79" s="2">
        <f>IFERROR(__xludf.DUMMYFUNCTION("""COMPUTED_VALUE"""),45405.66666666667)</f>
        <v>45405.66667</v>
      </c>
      <c r="E79" s="1">
        <f>IFERROR(__xludf.DUMMYFUNCTION("""COMPUTED_VALUE"""),550.34)</f>
        <v>550.34</v>
      </c>
      <c r="G79" s="2">
        <f>IFERROR(__xludf.DUMMYFUNCTION("""COMPUTED_VALUE"""),45405.66666666667)</f>
        <v>45405.66667</v>
      </c>
      <c r="H79" s="1">
        <f>IFERROR(__xludf.DUMMYFUNCTION("""COMPUTED_VALUE"""),534.67)</f>
        <v>534.67</v>
      </c>
      <c r="J79" s="2">
        <f>IFERROR(__xludf.DUMMYFUNCTION("""COMPUTED_VALUE"""),45405.66666666667)</f>
        <v>45405.66667</v>
      </c>
      <c r="K79" s="1">
        <f>IFERROR(__xludf.DUMMYFUNCTION("""COMPUTED_VALUE"""),545.2)</f>
        <v>545.2</v>
      </c>
      <c r="M79" s="2">
        <f>IFERROR(__xludf.DUMMYFUNCTION("""COMPUTED_VALUE"""),45405.66666666667)</f>
        <v>45405.66667</v>
      </c>
      <c r="N79" s="1">
        <f>IFERROR(__xludf.DUMMYFUNCTION("""COMPUTED_VALUE"""),1.6015836E7)</f>
        <v>16015836</v>
      </c>
    </row>
    <row r="80">
      <c r="A80" s="2">
        <f>IFERROR(__xludf.DUMMYFUNCTION("""COMPUTED_VALUE"""),45406.66666666667)</f>
        <v>45406.66667</v>
      </c>
      <c r="B80" s="1">
        <f>IFERROR(__xludf.DUMMYFUNCTION("""COMPUTED_VALUE"""),552.23)</f>
        <v>552.23</v>
      </c>
      <c r="D80" s="2">
        <f>IFERROR(__xludf.DUMMYFUNCTION("""COMPUTED_VALUE"""),45406.66666666667)</f>
        <v>45406.66667</v>
      </c>
      <c r="E80" s="1">
        <f>IFERROR(__xludf.DUMMYFUNCTION("""COMPUTED_VALUE"""),558.07)</f>
        <v>558.07</v>
      </c>
      <c r="G80" s="2">
        <f>IFERROR(__xludf.DUMMYFUNCTION("""COMPUTED_VALUE"""),45406.66666666667)</f>
        <v>45406.66667</v>
      </c>
      <c r="H80" s="1">
        <f>IFERROR(__xludf.DUMMYFUNCTION("""COMPUTED_VALUE"""),549.27)</f>
        <v>549.27</v>
      </c>
      <c r="J80" s="2">
        <f>IFERROR(__xludf.DUMMYFUNCTION("""COMPUTED_VALUE"""),45406.66666666667)</f>
        <v>45406.66667</v>
      </c>
      <c r="K80" s="1">
        <f>IFERROR(__xludf.DUMMYFUNCTION("""COMPUTED_VALUE"""),554.98)</f>
        <v>554.98</v>
      </c>
      <c r="M80" s="2">
        <f>IFERROR(__xludf.DUMMYFUNCTION("""COMPUTED_VALUE"""),45406.66666666667)</f>
        <v>45406.66667</v>
      </c>
      <c r="N80" s="1">
        <f>IFERROR(__xludf.DUMMYFUNCTION("""COMPUTED_VALUE"""),2.4366813E7)</f>
        <v>24366813</v>
      </c>
    </row>
    <row r="81">
      <c r="A81" s="2">
        <f>IFERROR(__xludf.DUMMYFUNCTION("""COMPUTED_VALUE"""),45407.66666666667)</f>
        <v>45407.66667</v>
      </c>
      <c r="B81" s="1">
        <f>IFERROR(__xludf.DUMMYFUNCTION("""COMPUTED_VALUE"""),542.83)</f>
        <v>542.83</v>
      </c>
      <c r="D81" s="2">
        <f>IFERROR(__xludf.DUMMYFUNCTION("""COMPUTED_VALUE"""),45407.66666666667)</f>
        <v>45407.66667</v>
      </c>
      <c r="E81" s="1">
        <f>IFERROR(__xludf.DUMMYFUNCTION("""COMPUTED_VALUE"""),555.19)</f>
        <v>555.19</v>
      </c>
      <c r="G81" s="2">
        <f>IFERROR(__xludf.DUMMYFUNCTION("""COMPUTED_VALUE"""),45407.66666666667)</f>
        <v>45407.66667</v>
      </c>
      <c r="H81" s="1">
        <f>IFERROR(__xludf.DUMMYFUNCTION("""COMPUTED_VALUE"""),535.4)</f>
        <v>535.4</v>
      </c>
      <c r="J81" s="2">
        <f>IFERROR(__xludf.DUMMYFUNCTION("""COMPUTED_VALUE"""),45407.66666666667)</f>
        <v>45407.66667</v>
      </c>
      <c r="K81" s="1">
        <f>IFERROR(__xludf.DUMMYFUNCTION("""COMPUTED_VALUE"""),553.04)</f>
        <v>553.04</v>
      </c>
      <c r="M81" s="2">
        <f>IFERROR(__xludf.DUMMYFUNCTION("""COMPUTED_VALUE"""),45407.66666666667)</f>
        <v>45407.66667</v>
      </c>
      <c r="N81" s="1">
        <f>IFERROR(__xludf.DUMMYFUNCTION("""COMPUTED_VALUE"""),3.1507939E7)</f>
        <v>31507939</v>
      </c>
    </row>
    <row r="82">
      <c r="A82" s="2">
        <f>IFERROR(__xludf.DUMMYFUNCTION("""COMPUTED_VALUE"""),45408.66666666667)</f>
        <v>45408.66667</v>
      </c>
      <c r="B82" s="1">
        <f>IFERROR(__xludf.DUMMYFUNCTION("""COMPUTED_VALUE"""),557.38)</f>
        <v>557.38</v>
      </c>
      <c r="D82" s="2">
        <f>IFERROR(__xludf.DUMMYFUNCTION("""COMPUTED_VALUE"""),45408.66666666667)</f>
        <v>45408.66667</v>
      </c>
      <c r="E82" s="1">
        <f>IFERROR(__xludf.DUMMYFUNCTION("""COMPUTED_VALUE"""),565.51)</f>
        <v>565.51</v>
      </c>
      <c r="G82" s="2">
        <f>IFERROR(__xludf.DUMMYFUNCTION("""COMPUTED_VALUE"""),45408.66666666667)</f>
        <v>45408.66667</v>
      </c>
      <c r="H82" s="1">
        <f>IFERROR(__xludf.DUMMYFUNCTION("""COMPUTED_VALUE"""),557.38)</f>
        <v>557.38</v>
      </c>
      <c r="J82" s="2">
        <f>IFERROR(__xludf.DUMMYFUNCTION("""COMPUTED_VALUE"""),45408.66666666667)</f>
        <v>45408.66667</v>
      </c>
      <c r="K82" s="1">
        <f>IFERROR(__xludf.DUMMYFUNCTION("""COMPUTED_VALUE"""),562.35)</f>
        <v>562.35</v>
      </c>
      <c r="M82" s="2">
        <f>IFERROR(__xludf.DUMMYFUNCTION("""COMPUTED_VALUE"""),45408.66666666667)</f>
        <v>45408.66667</v>
      </c>
      <c r="N82" s="1">
        <f>IFERROR(__xludf.DUMMYFUNCTION("""COMPUTED_VALUE"""),2.3815332E7)</f>
        <v>23815332</v>
      </c>
    </row>
    <row r="83">
      <c r="A83" s="2">
        <f>IFERROR(__xludf.DUMMYFUNCTION("""COMPUTED_VALUE"""),45411.66666666667)</f>
        <v>45411.66667</v>
      </c>
      <c r="B83" s="1">
        <f>IFERROR(__xludf.DUMMYFUNCTION("""COMPUTED_VALUE"""),562.75)</f>
        <v>562.75</v>
      </c>
      <c r="D83" s="2">
        <f>IFERROR(__xludf.DUMMYFUNCTION("""COMPUTED_VALUE"""),45411.66666666667)</f>
        <v>45411.66667</v>
      </c>
      <c r="E83" s="1">
        <f>IFERROR(__xludf.DUMMYFUNCTION("""COMPUTED_VALUE"""),565.85)</f>
        <v>565.85</v>
      </c>
      <c r="G83" s="2">
        <f>IFERROR(__xludf.DUMMYFUNCTION("""COMPUTED_VALUE"""),45411.66666666667)</f>
        <v>45411.66667</v>
      </c>
      <c r="H83" s="1">
        <f>IFERROR(__xludf.DUMMYFUNCTION("""COMPUTED_VALUE"""),558.2)</f>
        <v>558.2</v>
      </c>
      <c r="J83" s="2">
        <f>IFERROR(__xludf.DUMMYFUNCTION("""COMPUTED_VALUE"""),45411.66666666667)</f>
        <v>45411.66667</v>
      </c>
      <c r="K83" s="1">
        <f>IFERROR(__xludf.DUMMYFUNCTION("""COMPUTED_VALUE"""),561.11)</f>
        <v>561.11</v>
      </c>
      <c r="M83" s="2">
        <f>IFERROR(__xludf.DUMMYFUNCTION("""COMPUTED_VALUE"""),45411.66666666667)</f>
        <v>45411.66667</v>
      </c>
      <c r="N83" s="1">
        <f>IFERROR(__xludf.DUMMYFUNCTION("""COMPUTED_VALUE"""),1.6955577E7)</f>
        <v>16955577</v>
      </c>
    </row>
    <row r="84">
      <c r="A84" s="2">
        <f>IFERROR(__xludf.DUMMYFUNCTION("""COMPUTED_VALUE"""),45412.66666666667)</f>
        <v>45412.66667</v>
      </c>
      <c r="B84" s="1">
        <f>IFERROR(__xludf.DUMMYFUNCTION("""COMPUTED_VALUE"""),559.0)</f>
        <v>559</v>
      </c>
      <c r="D84" s="2">
        <f>IFERROR(__xludf.DUMMYFUNCTION("""COMPUTED_VALUE"""),45412.66666666667)</f>
        <v>45412.66667</v>
      </c>
      <c r="E84" s="1">
        <f>IFERROR(__xludf.DUMMYFUNCTION("""COMPUTED_VALUE"""),561.26)</f>
        <v>561.26</v>
      </c>
      <c r="G84" s="2">
        <f>IFERROR(__xludf.DUMMYFUNCTION("""COMPUTED_VALUE"""),45412.66666666667)</f>
        <v>45412.66667</v>
      </c>
      <c r="H84" s="1">
        <f>IFERROR(__xludf.DUMMYFUNCTION("""COMPUTED_VALUE"""),548.28)</f>
        <v>548.28</v>
      </c>
      <c r="J84" s="2">
        <f>IFERROR(__xludf.DUMMYFUNCTION("""COMPUTED_VALUE"""),45412.66666666667)</f>
        <v>45412.66667</v>
      </c>
      <c r="K84" s="1">
        <f>IFERROR(__xludf.DUMMYFUNCTION("""COMPUTED_VALUE"""),548.63)</f>
        <v>548.63</v>
      </c>
      <c r="M84" s="2">
        <f>IFERROR(__xludf.DUMMYFUNCTION("""COMPUTED_VALUE"""),45412.66666666667)</f>
        <v>45412.66667</v>
      </c>
      <c r="N84" s="1">
        <f>IFERROR(__xludf.DUMMYFUNCTION("""COMPUTED_VALUE"""),2.899052E7)</f>
        <v>28990520</v>
      </c>
    </row>
    <row r="85">
      <c r="A85" s="2">
        <f>IFERROR(__xludf.DUMMYFUNCTION("""COMPUTED_VALUE"""),45413.66666666667)</f>
        <v>45413.66667</v>
      </c>
      <c r="B85" s="1">
        <f>IFERROR(__xludf.DUMMYFUNCTION("""COMPUTED_VALUE"""),549.7)</f>
        <v>549.7</v>
      </c>
      <c r="D85" s="2">
        <f>IFERROR(__xludf.DUMMYFUNCTION("""COMPUTED_VALUE"""),45413.66666666667)</f>
        <v>45413.66667</v>
      </c>
      <c r="E85" s="1">
        <f>IFERROR(__xludf.DUMMYFUNCTION("""COMPUTED_VALUE"""),590.93)</f>
        <v>590.93</v>
      </c>
      <c r="G85" s="2">
        <f>IFERROR(__xludf.DUMMYFUNCTION("""COMPUTED_VALUE"""),45413.66666666667)</f>
        <v>45413.66667</v>
      </c>
      <c r="H85" s="1">
        <f>IFERROR(__xludf.DUMMYFUNCTION("""COMPUTED_VALUE"""),549.7)</f>
        <v>549.7</v>
      </c>
      <c r="J85" s="2">
        <f>IFERROR(__xludf.DUMMYFUNCTION("""COMPUTED_VALUE"""),45413.66666666667)</f>
        <v>45413.66667</v>
      </c>
      <c r="K85" s="1">
        <f>IFERROR(__xludf.DUMMYFUNCTION("""COMPUTED_VALUE"""),582.51)</f>
        <v>582.51</v>
      </c>
      <c r="M85" s="2">
        <f>IFERROR(__xludf.DUMMYFUNCTION("""COMPUTED_VALUE"""),45413.66666666667)</f>
        <v>45413.66667</v>
      </c>
      <c r="N85" s="1">
        <f>IFERROR(__xludf.DUMMYFUNCTION("""COMPUTED_VALUE"""),5.8026433E7)</f>
        <v>58026433</v>
      </c>
    </row>
    <row r="86">
      <c r="A86" s="2">
        <f>IFERROR(__xludf.DUMMYFUNCTION("""COMPUTED_VALUE"""),45414.66666666667)</f>
        <v>45414.66667</v>
      </c>
      <c r="B86" s="1">
        <f>IFERROR(__xludf.DUMMYFUNCTION("""COMPUTED_VALUE"""),592.42)</f>
        <v>592.42</v>
      </c>
      <c r="D86" s="2">
        <f>IFERROR(__xludf.DUMMYFUNCTION("""COMPUTED_VALUE"""),45414.66666666667)</f>
        <v>45414.66667</v>
      </c>
      <c r="E86" s="1">
        <f>IFERROR(__xludf.DUMMYFUNCTION("""COMPUTED_VALUE"""),593.6)</f>
        <v>593.6</v>
      </c>
      <c r="G86" s="2">
        <f>IFERROR(__xludf.DUMMYFUNCTION("""COMPUTED_VALUE"""),45414.66666666667)</f>
        <v>45414.66667</v>
      </c>
      <c r="H86" s="1">
        <f>IFERROR(__xludf.DUMMYFUNCTION("""COMPUTED_VALUE"""),580.48)</f>
        <v>580.48</v>
      </c>
      <c r="J86" s="2">
        <f>IFERROR(__xludf.DUMMYFUNCTION("""COMPUTED_VALUE"""),45414.66666666667)</f>
        <v>45414.66667</v>
      </c>
      <c r="K86" s="1">
        <f>IFERROR(__xludf.DUMMYFUNCTION("""COMPUTED_VALUE"""),588.9)</f>
        <v>588.9</v>
      </c>
      <c r="M86" s="2">
        <f>IFERROR(__xludf.DUMMYFUNCTION("""COMPUTED_VALUE"""),45414.66666666667)</f>
        <v>45414.66667</v>
      </c>
      <c r="N86" s="1">
        <f>IFERROR(__xludf.DUMMYFUNCTION("""COMPUTED_VALUE"""),3.5438821E7)</f>
        <v>35438821</v>
      </c>
    </row>
    <row r="87">
      <c r="A87" s="2">
        <f>IFERROR(__xludf.DUMMYFUNCTION("""COMPUTED_VALUE"""),45415.66666666667)</f>
        <v>45415.66667</v>
      </c>
      <c r="B87" s="1">
        <f>IFERROR(__xludf.DUMMYFUNCTION("""COMPUTED_VALUE"""),595.9)</f>
        <v>595.9</v>
      </c>
      <c r="D87" s="2">
        <f>IFERROR(__xludf.DUMMYFUNCTION("""COMPUTED_VALUE"""),45415.66666666667)</f>
        <v>45415.66667</v>
      </c>
      <c r="E87" s="1">
        <f>IFERROR(__xludf.DUMMYFUNCTION("""COMPUTED_VALUE"""),599.34)</f>
        <v>599.34</v>
      </c>
      <c r="G87" s="2">
        <f>IFERROR(__xludf.DUMMYFUNCTION("""COMPUTED_VALUE"""),45415.66666666667)</f>
        <v>45415.66667</v>
      </c>
      <c r="H87" s="1">
        <f>IFERROR(__xludf.DUMMYFUNCTION("""COMPUTED_VALUE"""),587.09)</f>
        <v>587.09</v>
      </c>
      <c r="J87" s="2">
        <f>IFERROR(__xludf.DUMMYFUNCTION("""COMPUTED_VALUE"""),45415.66666666667)</f>
        <v>45415.66667</v>
      </c>
      <c r="K87" s="1">
        <f>IFERROR(__xludf.DUMMYFUNCTION("""COMPUTED_VALUE"""),589.77)</f>
        <v>589.77</v>
      </c>
      <c r="M87" s="2">
        <f>IFERROR(__xludf.DUMMYFUNCTION("""COMPUTED_VALUE"""),45415.66666666667)</f>
        <v>45415.66667</v>
      </c>
      <c r="N87" s="1">
        <f>IFERROR(__xludf.DUMMYFUNCTION("""COMPUTED_VALUE"""),2.3834501E7)</f>
        <v>23834501</v>
      </c>
    </row>
    <row r="88">
      <c r="A88" s="2">
        <f>IFERROR(__xludf.DUMMYFUNCTION("""COMPUTED_VALUE"""),45418.66666666667)</f>
        <v>45418.66667</v>
      </c>
      <c r="B88" s="1">
        <f>IFERROR(__xludf.DUMMYFUNCTION("""COMPUTED_VALUE"""),593.07)</f>
        <v>593.07</v>
      </c>
      <c r="D88" s="2">
        <f>IFERROR(__xludf.DUMMYFUNCTION("""COMPUTED_VALUE"""),45418.66666666667)</f>
        <v>45418.66667</v>
      </c>
      <c r="E88" s="1">
        <f>IFERROR(__xludf.DUMMYFUNCTION("""COMPUTED_VALUE"""),602.59)</f>
        <v>602.59</v>
      </c>
      <c r="G88" s="2">
        <f>IFERROR(__xludf.DUMMYFUNCTION("""COMPUTED_VALUE"""),45418.66666666667)</f>
        <v>45418.66667</v>
      </c>
      <c r="H88" s="1">
        <f>IFERROR(__xludf.DUMMYFUNCTION("""COMPUTED_VALUE"""),592.06)</f>
        <v>592.06</v>
      </c>
      <c r="J88" s="2">
        <f>IFERROR(__xludf.DUMMYFUNCTION("""COMPUTED_VALUE"""),45418.66666666667)</f>
        <v>45418.66667</v>
      </c>
      <c r="K88" s="1">
        <f>IFERROR(__xludf.DUMMYFUNCTION("""COMPUTED_VALUE"""),602.31)</f>
        <v>602.31</v>
      </c>
      <c r="M88" s="2">
        <f>IFERROR(__xludf.DUMMYFUNCTION("""COMPUTED_VALUE"""),45418.66666666667)</f>
        <v>45418.66667</v>
      </c>
      <c r="N88" s="1">
        <f>IFERROR(__xludf.DUMMYFUNCTION("""COMPUTED_VALUE"""),2.8568681E7)</f>
        <v>28568681</v>
      </c>
    </row>
    <row r="89">
      <c r="A89" s="2">
        <f>IFERROR(__xludf.DUMMYFUNCTION("""COMPUTED_VALUE"""),45419.66666666667)</f>
        <v>45419.66667</v>
      </c>
      <c r="B89" s="1">
        <f>IFERROR(__xludf.DUMMYFUNCTION("""COMPUTED_VALUE"""),604.35)</f>
        <v>604.35</v>
      </c>
      <c r="D89" s="2">
        <f>IFERROR(__xludf.DUMMYFUNCTION("""COMPUTED_VALUE"""),45419.66666666667)</f>
        <v>45419.66667</v>
      </c>
      <c r="E89" s="1">
        <f>IFERROR(__xludf.DUMMYFUNCTION("""COMPUTED_VALUE"""),607.94)</f>
        <v>607.94</v>
      </c>
      <c r="G89" s="2">
        <f>IFERROR(__xludf.DUMMYFUNCTION("""COMPUTED_VALUE"""),45419.66666666667)</f>
        <v>45419.66667</v>
      </c>
      <c r="H89" s="1">
        <f>IFERROR(__xludf.DUMMYFUNCTION("""COMPUTED_VALUE"""),600.49)</f>
        <v>600.49</v>
      </c>
      <c r="J89" s="2">
        <f>IFERROR(__xludf.DUMMYFUNCTION("""COMPUTED_VALUE"""),45419.66666666667)</f>
        <v>45419.66667</v>
      </c>
      <c r="K89" s="1">
        <f>IFERROR(__xludf.DUMMYFUNCTION("""COMPUTED_VALUE"""),600.57)</f>
        <v>600.57</v>
      </c>
      <c r="M89" s="2">
        <f>IFERROR(__xludf.DUMMYFUNCTION("""COMPUTED_VALUE"""),45419.66666666667)</f>
        <v>45419.66667</v>
      </c>
      <c r="N89" s="1">
        <f>IFERROR(__xludf.DUMMYFUNCTION("""COMPUTED_VALUE"""),3.6639121E7)</f>
        <v>36639121</v>
      </c>
    </row>
    <row r="90">
      <c r="A90" s="2">
        <f>IFERROR(__xludf.DUMMYFUNCTION("""COMPUTED_VALUE"""),45420.66666666667)</f>
        <v>45420.66667</v>
      </c>
      <c r="B90" s="1">
        <f>IFERROR(__xludf.DUMMYFUNCTION("""COMPUTED_VALUE"""),586.8)</f>
        <v>586.8</v>
      </c>
      <c r="D90" s="2">
        <f>IFERROR(__xludf.DUMMYFUNCTION("""COMPUTED_VALUE"""),45420.66666666667)</f>
        <v>45420.66667</v>
      </c>
      <c r="E90" s="1">
        <f>IFERROR(__xludf.DUMMYFUNCTION("""COMPUTED_VALUE"""),589.9)</f>
        <v>589.9</v>
      </c>
      <c r="G90" s="2">
        <f>IFERROR(__xludf.DUMMYFUNCTION("""COMPUTED_VALUE"""),45420.66666666667)</f>
        <v>45420.66667</v>
      </c>
      <c r="H90" s="1">
        <f>IFERROR(__xludf.DUMMYFUNCTION("""COMPUTED_VALUE"""),584.98)</f>
        <v>584.98</v>
      </c>
      <c r="J90" s="2">
        <f>IFERROR(__xludf.DUMMYFUNCTION("""COMPUTED_VALUE"""),45420.66666666667)</f>
        <v>45420.66667</v>
      </c>
      <c r="K90" s="1">
        <f>IFERROR(__xludf.DUMMYFUNCTION("""COMPUTED_VALUE"""),587.12)</f>
        <v>587.12</v>
      </c>
      <c r="M90" s="2">
        <f>IFERROR(__xludf.DUMMYFUNCTION("""COMPUTED_VALUE"""),45420.66666666667)</f>
        <v>45420.66667</v>
      </c>
      <c r="N90" s="1">
        <f>IFERROR(__xludf.DUMMYFUNCTION("""COMPUTED_VALUE"""),5.2717413E7)</f>
        <v>52717413</v>
      </c>
    </row>
    <row r="91">
      <c r="A91" s="2">
        <f>IFERROR(__xludf.DUMMYFUNCTION("""COMPUTED_VALUE"""),45421.66666666667)</f>
        <v>45421.66667</v>
      </c>
      <c r="B91" s="1">
        <f>IFERROR(__xludf.DUMMYFUNCTION("""COMPUTED_VALUE"""),592.38)</f>
        <v>592.38</v>
      </c>
      <c r="D91" s="2">
        <f>IFERROR(__xludf.DUMMYFUNCTION("""COMPUTED_VALUE"""),45421.66666666667)</f>
        <v>45421.66667</v>
      </c>
      <c r="E91" s="1">
        <f>IFERROR(__xludf.DUMMYFUNCTION("""COMPUTED_VALUE"""),597.88)</f>
        <v>597.88</v>
      </c>
      <c r="G91" s="2">
        <f>IFERROR(__xludf.DUMMYFUNCTION("""COMPUTED_VALUE"""),45421.66666666667)</f>
        <v>45421.66667</v>
      </c>
      <c r="H91" s="1">
        <f>IFERROR(__xludf.DUMMYFUNCTION("""COMPUTED_VALUE"""),586.27)</f>
        <v>586.27</v>
      </c>
      <c r="J91" s="2">
        <f>IFERROR(__xludf.DUMMYFUNCTION("""COMPUTED_VALUE"""),45421.66666666667)</f>
        <v>45421.66667</v>
      </c>
      <c r="K91" s="1">
        <f>IFERROR(__xludf.DUMMYFUNCTION("""COMPUTED_VALUE"""),596.28)</f>
        <v>596.28</v>
      </c>
      <c r="M91" s="2">
        <f>IFERROR(__xludf.DUMMYFUNCTION("""COMPUTED_VALUE"""),45421.66666666667)</f>
        <v>45421.66667</v>
      </c>
      <c r="N91" s="1">
        <f>IFERROR(__xludf.DUMMYFUNCTION("""COMPUTED_VALUE"""),2.9228135E7)</f>
        <v>29228135</v>
      </c>
    </row>
    <row r="92">
      <c r="A92" s="2">
        <f>IFERROR(__xludf.DUMMYFUNCTION("""COMPUTED_VALUE"""),45422.66666666667)</f>
        <v>45422.66667</v>
      </c>
      <c r="B92" s="1">
        <f>IFERROR(__xludf.DUMMYFUNCTION("""COMPUTED_VALUE"""),596.3)</f>
        <v>596.3</v>
      </c>
      <c r="D92" s="2">
        <f>IFERROR(__xludf.DUMMYFUNCTION("""COMPUTED_VALUE"""),45422.66666666667)</f>
        <v>45422.66667</v>
      </c>
      <c r="E92" s="1">
        <f>IFERROR(__xludf.DUMMYFUNCTION("""COMPUTED_VALUE"""),597.16)</f>
        <v>597.16</v>
      </c>
      <c r="G92" s="2">
        <f>IFERROR(__xludf.DUMMYFUNCTION("""COMPUTED_VALUE"""),45422.66666666667)</f>
        <v>45422.66667</v>
      </c>
      <c r="H92" s="1">
        <f>IFERROR(__xludf.DUMMYFUNCTION("""COMPUTED_VALUE"""),589.96)</f>
        <v>589.96</v>
      </c>
      <c r="J92" s="2">
        <f>IFERROR(__xludf.DUMMYFUNCTION("""COMPUTED_VALUE"""),45422.66666666667)</f>
        <v>45422.66667</v>
      </c>
      <c r="K92" s="1">
        <f>IFERROR(__xludf.DUMMYFUNCTION("""COMPUTED_VALUE"""),590.55)</f>
        <v>590.55</v>
      </c>
      <c r="M92" s="2">
        <f>IFERROR(__xludf.DUMMYFUNCTION("""COMPUTED_VALUE"""),45422.66666666667)</f>
        <v>45422.66667</v>
      </c>
      <c r="N92" s="1">
        <f>IFERROR(__xludf.DUMMYFUNCTION("""COMPUTED_VALUE"""),2.605877E7)</f>
        <v>26058770</v>
      </c>
    </row>
    <row r="93">
      <c r="A93" s="2">
        <f>IFERROR(__xludf.DUMMYFUNCTION("""COMPUTED_VALUE"""),45425.66666666667)</f>
        <v>45425.66667</v>
      </c>
      <c r="B93" s="1">
        <f>IFERROR(__xludf.DUMMYFUNCTION("""COMPUTED_VALUE"""),592.94)</f>
        <v>592.94</v>
      </c>
      <c r="D93" s="2">
        <f>IFERROR(__xludf.DUMMYFUNCTION("""COMPUTED_VALUE"""),45425.66666666667)</f>
        <v>45425.66667</v>
      </c>
      <c r="E93" s="1">
        <f>IFERROR(__xludf.DUMMYFUNCTION("""COMPUTED_VALUE"""),596.87)</f>
        <v>596.87</v>
      </c>
      <c r="G93" s="2">
        <f>IFERROR(__xludf.DUMMYFUNCTION("""COMPUTED_VALUE"""),45425.66666666667)</f>
        <v>45425.66667</v>
      </c>
      <c r="H93" s="1">
        <f>IFERROR(__xludf.DUMMYFUNCTION("""COMPUTED_VALUE"""),591.41)</f>
        <v>591.41</v>
      </c>
      <c r="J93" s="2">
        <f>IFERROR(__xludf.DUMMYFUNCTION("""COMPUTED_VALUE"""),45425.66666666667)</f>
        <v>45425.66667</v>
      </c>
      <c r="K93" s="1">
        <f>IFERROR(__xludf.DUMMYFUNCTION("""COMPUTED_VALUE"""),592.23)</f>
        <v>592.23</v>
      </c>
      <c r="M93" s="2">
        <f>IFERROR(__xludf.DUMMYFUNCTION("""COMPUTED_VALUE"""),45425.66666666667)</f>
        <v>45425.66667</v>
      </c>
      <c r="N93" s="1">
        <f>IFERROR(__xludf.DUMMYFUNCTION("""COMPUTED_VALUE"""),2.8541056E7)</f>
        <v>28541056</v>
      </c>
    </row>
    <row r="94">
      <c r="A94" s="2">
        <f>IFERROR(__xludf.DUMMYFUNCTION("""COMPUTED_VALUE"""),45426.66666666667)</f>
        <v>45426.66667</v>
      </c>
      <c r="B94" s="1">
        <f>IFERROR(__xludf.DUMMYFUNCTION("""COMPUTED_VALUE"""),594.15)</f>
        <v>594.15</v>
      </c>
      <c r="D94" s="2">
        <f>IFERROR(__xludf.DUMMYFUNCTION("""COMPUTED_VALUE"""),45426.66666666667)</f>
        <v>45426.66667</v>
      </c>
      <c r="E94" s="1">
        <f>IFERROR(__xludf.DUMMYFUNCTION("""COMPUTED_VALUE"""),596.03)</f>
        <v>596.03</v>
      </c>
      <c r="G94" s="2">
        <f>IFERROR(__xludf.DUMMYFUNCTION("""COMPUTED_VALUE"""),45426.66666666667)</f>
        <v>45426.66667</v>
      </c>
      <c r="H94" s="1">
        <f>IFERROR(__xludf.DUMMYFUNCTION("""COMPUTED_VALUE"""),587.41)</f>
        <v>587.41</v>
      </c>
      <c r="J94" s="2">
        <f>IFERROR(__xludf.DUMMYFUNCTION("""COMPUTED_VALUE"""),45426.66666666667)</f>
        <v>45426.66667</v>
      </c>
      <c r="K94" s="1">
        <f>IFERROR(__xludf.DUMMYFUNCTION("""COMPUTED_VALUE"""),590.37)</f>
        <v>590.37</v>
      </c>
      <c r="M94" s="2">
        <f>IFERROR(__xludf.DUMMYFUNCTION("""COMPUTED_VALUE"""),45426.66666666667)</f>
        <v>45426.66667</v>
      </c>
      <c r="N94" s="1">
        <f>IFERROR(__xludf.DUMMYFUNCTION("""COMPUTED_VALUE"""),2.3116875E7)</f>
        <v>23116875</v>
      </c>
    </row>
    <row r="95">
      <c r="A95" s="2">
        <f>IFERROR(__xludf.DUMMYFUNCTION("""COMPUTED_VALUE"""),45427.66666666667)</f>
        <v>45427.66667</v>
      </c>
      <c r="B95" s="1">
        <f>IFERROR(__xludf.DUMMYFUNCTION("""COMPUTED_VALUE"""),595.81)</f>
        <v>595.81</v>
      </c>
      <c r="D95" s="2">
        <f>IFERROR(__xludf.DUMMYFUNCTION("""COMPUTED_VALUE"""),45427.66666666667)</f>
        <v>45427.66667</v>
      </c>
      <c r="E95" s="1">
        <f>IFERROR(__xludf.DUMMYFUNCTION("""COMPUTED_VALUE"""),607.61)</f>
        <v>607.61</v>
      </c>
      <c r="G95" s="2">
        <f>IFERROR(__xludf.DUMMYFUNCTION("""COMPUTED_VALUE"""),45427.66666666667)</f>
        <v>45427.66667</v>
      </c>
      <c r="H95" s="1">
        <f>IFERROR(__xludf.DUMMYFUNCTION("""COMPUTED_VALUE"""),586.11)</f>
        <v>586.11</v>
      </c>
      <c r="J95" s="2">
        <f>IFERROR(__xludf.DUMMYFUNCTION("""COMPUTED_VALUE"""),45427.66666666667)</f>
        <v>45427.66667</v>
      </c>
      <c r="K95" s="1">
        <f>IFERROR(__xludf.DUMMYFUNCTION("""COMPUTED_VALUE"""),604.44)</f>
        <v>604.44</v>
      </c>
      <c r="M95" s="2">
        <f>IFERROR(__xludf.DUMMYFUNCTION("""COMPUTED_VALUE"""),45427.66666666667)</f>
        <v>45427.66667</v>
      </c>
      <c r="N95" s="1">
        <f>IFERROR(__xludf.DUMMYFUNCTION("""COMPUTED_VALUE"""),2.6534188E7)</f>
        <v>26534188</v>
      </c>
    </row>
    <row r="96">
      <c r="A96" s="2">
        <f>IFERROR(__xludf.DUMMYFUNCTION("""COMPUTED_VALUE"""),45428.66666666667)</f>
        <v>45428.66667</v>
      </c>
      <c r="B96" s="1">
        <f>IFERROR(__xludf.DUMMYFUNCTION("""COMPUTED_VALUE"""),604.43)</f>
        <v>604.43</v>
      </c>
      <c r="D96" s="2">
        <f>IFERROR(__xludf.DUMMYFUNCTION("""COMPUTED_VALUE"""),45428.66666666667)</f>
        <v>45428.66667</v>
      </c>
      <c r="E96" s="1">
        <f>IFERROR(__xludf.DUMMYFUNCTION("""COMPUTED_VALUE"""),619.81)</f>
        <v>619.81</v>
      </c>
      <c r="G96" s="2">
        <f>IFERROR(__xludf.DUMMYFUNCTION("""COMPUTED_VALUE"""),45428.66666666667)</f>
        <v>45428.66667</v>
      </c>
      <c r="H96" s="1">
        <f>IFERROR(__xludf.DUMMYFUNCTION("""COMPUTED_VALUE"""),604.43)</f>
        <v>604.43</v>
      </c>
      <c r="J96" s="2">
        <f>IFERROR(__xludf.DUMMYFUNCTION("""COMPUTED_VALUE"""),45428.66666666667)</f>
        <v>45428.66667</v>
      </c>
      <c r="K96" s="1">
        <f>IFERROR(__xludf.DUMMYFUNCTION("""COMPUTED_VALUE"""),612.73)</f>
        <v>612.73</v>
      </c>
      <c r="M96" s="2">
        <f>IFERROR(__xludf.DUMMYFUNCTION("""COMPUTED_VALUE"""),45428.66666666667)</f>
        <v>45428.66667</v>
      </c>
      <c r="N96" s="1">
        <f>IFERROR(__xludf.DUMMYFUNCTION("""COMPUTED_VALUE"""),3.3198256E7)</f>
        <v>33198256</v>
      </c>
    </row>
    <row r="97">
      <c r="A97" s="2">
        <f>IFERROR(__xludf.DUMMYFUNCTION("""COMPUTED_VALUE"""),45429.66666666667)</f>
        <v>45429.66667</v>
      </c>
      <c r="B97" s="1">
        <f>IFERROR(__xludf.DUMMYFUNCTION("""COMPUTED_VALUE"""),614.92)</f>
        <v>614.92</v>
      </c>
      <c r="D97" s="2">
        <f>IFERROR(__xludf.DUMMYFUNCTION("""COMPUTED_VALUE"""),45429.66666666667)</f>
        <v>45429.66667</v>
      </c>
      <c r="E97" s="1">
        <f>IFERROR(__xludf.DUMMYFUNCTION("""COMPUTED_VALUE"""),616.71)</f>
        <v>616.71</v>
      </c>
      <c r="G97" s="2">
        <f>IFERROR(__xludf.DUMMYFUNCTION("""COMPUTED_VALUE"""),45429.66666666667)</f>
        <v>45429.66667</v>
      </c>
      <c r="H97" s="1">
        <f>IFERROR(__xludf.DUMMYFUNCTION("""COMPUTED_VALUE"""),612.91)</f>
        <v>612.91</v>
      </c>
      <c r="J97" s="2">
        <f>IFERROR(__xludf.DUMMYFUNCTION("""COMPUTED_VALUE"""),45429.66666666667)</f>
        <v>45429.66667</v>
      </c>
      <c r="K97" s="1">
        <f>IFERROR(__xludf.DUMMYFUNCTION("""COMPUTED_VALUE"""),615.82)</f>
        <v>615.82</v>
      </c>
      <c r="M97" s="2">
        <f>IFERROR(__xludf.DUMMYFUNCTION("""COMPUTED_VALUE"""),45429.66666666667)</f>
        <v>45429.66667</v>
      </c>
      <c r="N97" s="1">
        <f>IFERROR(__xludf.DUMMYFUNCTION("""COMPUTED_VALUE"""),1.8602572E7)</f>
        <v>18602572</v>
      </c>
    </row>
    <row r="98">
      <c r="A98" s="2">
        <f>IFERROR(__xludf.DUMMYFUNCTION("""COMPUTED_VALUE"""),45432.66666666667)</f>
        <v>45432.66667</v>
      </c>
      <c r="B98" s="1">
        <f>IFERROR(__xludf.DUMMYFUNCTION("""COMPUTED_VALUE"""),614.81)</f>
        <v>614.81</v>
      </c>
      <c r="D98" s="2">
        <f>IFERROR(__xludf.DUMMYFUNCTION("""COMPUTED_VALUE"""),45432.66666666667)</f>
        <v>45432.66667</v>
      </c>
      <c r="E98" s="1">
        <f>IFERROR(__xludf.DUMMYFUNCTION("""COMPUTED_VALUE"""),623.81)</f>
        <v>623.81</v>
      </c>
      <c r="G98" s="2">
        <f>IFERROR(__xludf.DUMMYFUNCTION("""COMPUTED_VALUE"""),45432.66666666667)</f>
        <v>45432.66667</v>
      </c>
      <c r="H98" s="1">
        <f>IFERROR(__xludf.DUMMYFUNCTION("""COMPUTED_VALUE"""),614.81)</f>
        <v>614.81</v>
      </c>
      <c r="J98" s="2">
        <f>IFERROR(__xludf.DUMMYFUNCTION("""COMPUTED_VALUE"""),45432.66666666667)</f>
        <v>45432.66667</v>
      </c>
      <c r="K98" s="1">
        <f>IFERROR(__xludf.DUMMYFUNCTION("""COMPUTED_VALUE"""),623.55)</f>
        <v>623.55</v>
      </c>
      <c r="M98" s="2">
        <f>IFERROR(__xludf.DUMMYFUNCTION("""COMPUTED_VALUE"""),45432.66666666667)</f>
        <v>45432.66667</v>
      </c>
      <c r="N98" s="1">
        <f>IFERROR(__xludf.DUMMYFUNCTION("""COMPUTED_VALUE"""),1.786898E7)</f>
        <v>17868980</v>
      </c>
    </row>
    <row r="99">
      <c r="A99" s="2">
        <f>IFERROR(__xludf.DUMMYFUNCTION("""COMPUTED_VALUE"""),45433.66666666667)</f>
        <v>45433.66667</v>
      </c>
      <c r="B99" s="1">
        <f>IFERROR(__xludf.DUMMYFUNCTION("""COMPUTED_VALUE"""),620.48)</f>
        <v>620.48</v>
      </c>
      <c r="D99" s="2">
        <f>IFERROR(__xludf.DUMMYFUNCTION("""COMPUTED_VALUE"""),45433.66666666667)</f>
        <v>45433.66667</v>
      </c>
      <c r="E99" s="1">
        <f>IFERROR(__xludf.DUMMYFUNCTION("""COMPUTED_VALUE"""),620.48)</f>
        <v>620.48</v>
      </c>
      <c r="G99" s="2">
        <f>IFERROR(__xludf.DUMMYFUNCTION("""COMPUTED_VALUE"""),45433.66666666667)</f>
        <v>45433.66667</v>
      </c>
      <c r="H99" s="1">
        <f>IFERROR(__xludf.DUMMYFUNCTION("""COMPUTED_VALUE"""),609.06)</f>
        <v>609.06</v>
      </c>
      <c r="J99" s="2">
        <f>IFERROR(__xludf.DUMMYFUNCTION("""COMPUTED_VALUE"""),45433.66666666667)</f>
        <v>45433.66667</v>
      </c>
      <c r="K99" s="1">
        <f>IFERROR(__xludf.DUMMYFUNCTION("""COMPUTED_VALUE"""),611.47)</f>
        <v>611.47</v>
      </c>
      <c r="M99" s="2">
        <f>IFERROR(__xludf.DUMMYFUNCTION("""COMPUTED_VALUE"""),45433.66666666667)</f>
        <v>45433.66667</v>
      </c>
      <c r="N99" s="1">
        <f>IFERROR(__xludf.DUMMYFUNCTION("""COMPUTED_VALUE"""),1.7598493E7)</f>
        <v>17598493</v>
      </c>
    </row>
    <row r="100">
      <c r="A100" s="2">
        <f>IFERROR(__xludf.DUMMYFUNCTION("""COMPUTED_VALUE"""),45434.66666666667)</f>
        <v>45434.66667</v>
      </c>
      <c r="B100" s="1">
        <f>IFERROR(__xludf.DUMMYFUNCTION("""COMPUTED_VALUE"""),608.91)</f>
        <v>608.91</v>
      </c>
      <c r="D100" s="2">
        <f>IFERROR(__xludf.DUMMYFUNCTION("""COMPUTED_VALUE"""),45434.66666666667)</f>
        <v>45434.66667</v>
      </c>
      <c r="E100" s="1">
        <f>IFERROR(__xludf.DUMMYFUNCTION("""COMPUTED_VALUE"""),613.04)</f>
        <v>613.04</v>
      </c>
      <c r="G100" s="2">
        <f>IFERROR(__xludf.DUMMYFUNCTION("""COMPUTED_VALUE"""),45434.66666666667)</f>
        <v>45434.66667</v>
      </c>
      <c r="H100" s="1">
        <f>IFERROR(__xludf.DUMMYFUNCTION("""COMPUTED_VALUE"""),608.21)</f>
        <v>608.21</v>
      </c>
      <c r="J100" s="2">
        <f>IFERROR(__xludf.DUMMYFUNCTION("""COMPUTED_VALUE"""),45434.66666666667)</f>
        <v>45434.66667</v>
      </c>
      <c r="K100" s="1">
        <f>IFERROR(__xludf.DUMMYFUNCTION("""COMPUTED_VALUE"""),611.71)</f>
        <v>611.71</v>
      </c>
      <c r="M100" s="2">
        <f>IFERROR(__xludf.DUMMYFUNCTION("""COMPUTED_VALUE"""),45434.66666666667)</f>
        <v>45434.66667</v>
      </c>
      <c r="N100" s="1">
        <f>IFERROR(__xludf.DUMMYFUNCTION("""COMPUTED_VALUE"""),1.5484137E7)</f>
        <v>15484137</v>
      </c>
    </row>
    <row r="101">
      <c r="A101" s="2">
        <f>IFERROR(__xludf.DUMMYFUNCTION("""COMPUTED_VALUE"""),45435.66666666667)</f>
        <v>45435.66667</v>
      </c>
      <c r="B101" s="1">
        <f>IFERROR(__xludf.DUMMYFUNCTION("""COMPUTED_VALUE"""),613.22)</f>
        <v>613.22</v>
      </c>
      <c r="D101" s="2">
        <f>IFERROR(__xludf.DUMMYFUNCTION("""COMPUTED_VALUE"""),45435.66666666667)</f>
        <v>45435.66667</v>
      </c>
      <c r="E101" s="1">
        <f>IFERROR(__xludf.DUMMYFUNCTION("""COMPUTED_VALUE"""),615.02)</f>
        <v>615.02</v>
      </c>
      <c r="G101" s="2">
        <f>IFERROR(__xludf.DUMMYFUNCTION("""COMPUTED_VALUE"""),45435.66666666667)</f>
        <v>45435.66667</v>
      </c>
      <c r="H101" s="1">
        <f>IFERROR(__xludf.DUMMYFUNCTION("""COMPUTED_VALUE"""),600.2)</f>
        <v>600.2</v>
      </c>
      <c r="J101" s="2">
        <f>IFERROR(__xludf.DUMMYFUNCTION("""COMPUTED_VALUE"""),45435.66666666667)</f>
        <v>45435.66667</v>
      </c>
      <c r="K101" s="1">
        <f>IFERROR(__xludf.DUMMYFUNCTION("""COMPUTED_VALUE"""),600.87)</f>
        <v>600.87</v>
      </c>
      <c r="M101" s="2">
        <f>IFERROR(__xludf.DUMMYFUNCTION("""COMPUTED_VALUE"""),45435.66666666667)</f>
        <v>45435.66667</v>
      </c>
      <c r="N101" s="1">
        <f>IFERROR(__xludf.DUMMYFUNCTION("""COMPUTED_VALUE"""),1.5396135E7)</f>
        <v>15396135</v>
      </c>
    </row>
    <row r="102">
      <c r="A102" s="2">
        <f>IFERROR(__xludf.DUMMYFUNCTION("""COMPUTED_VALUE"""),45436.66666666667)</f>
        <v>45436.66667</v>
      </c>
      <c r="B102" s="1">
        <f>IFERROR(__xludf.DUMMYFUNCTION("""COMPUTED_VALUE"""),603.62)</f>
        <v>603.62</v>
      </c>
      <c r="D102" s="2">
        <f>IFERROR(__xludf.DUMMYFUNCTION("""COMPUTED_VALUE"""),45436.66666666667)</f>
        <v>45436.66667</v>
      </c>
      <c r="E102" s="1">
        <f>IFERROR(__xludf.DUMMYFUNCTION("""COMPUTED_VALUE"""),610.9)</f>
        <v>610.9</v>
      </c>
      <c r="G102" s="2">
        <f>IFERROR(__xludf.DUMMYFUNCTION("""COMPUTED_VALUE"""),45436.66666666667)</f>
        <v>45436.66667</v>
      </c>
      <c r="H102" s="1">
        <f>IFERROR(__xludf.DUMMYFUNCTION("""COMPUTED_VALUE"""),601.82)</f>
        <v>601.82</v>
      </c>
      <c r="J102" s="2">
        <f>IFERROR(__xludf.DUMMYFUNCTION("""COMPUTED_VALUE"""),45436.66666666667)</f>
        <v>45436.66667</v>
      </c>
      <c r="K102" s="1">
        <f>IFERROR(__xludf.DUMMYFUNCTION("""COMPUTED_VALUE"""),609.33)</f>
        <v>609.33</v>
      </c>
      <c r="M102" s="2">
        <f>IFERROR(__xludf.DUMMYFUNCTION("""COMPUTED_VALUE"""),45436.66666666667)</f>
        <v>45436.66667</v>
      </c>
      <c r="N102" s="1">
        <f>IFERROR(__xludf.DUMMYFUNCTION("""COMPUTED_VALUE"""),1.2372569E7)</f>
        <v>12372569</v>
      </c>
    </row>
    <row r="103">
      <c r="A103" s="2">
        <f>IFERROR(__xludf.DUMMYFUNCTION("""COMPUTED_VALUE"""),45440.66666666667)</f>
        <v>45440.66667</v>
      </c>
      <c r="B103" s="1">
        <f>IFERROR(__xludf.DUMMYFUNCTION("""COMPUTED_VALUE"""),607.53)</f>
        <v>607.53</v>
      </c>
      <c r="D103" s="2">
        <f>IFERROR(__xludf.DUMMYFUNCTION("""COMPUTED_VALUE"""),45440.66666666667)</f>
        <v>45440.66667</v>
      </c>
      <c r="E103" s="1">
        <f>IFERROR(__xludf.DUMMYFUNCTION("""COMPUTED_VALUE"""),612.16)</f>
        <v>612.16</v>
      </c>
      <c r="G103" s="2">
        <f>IFERROR(__xludf.DUMMYFUNCTION("""COMPUTED_VALUE"""),45440.66666666667)</f>
        <v>45440.66667</v>
      </c>
      <c r="H103" s="1">
        <f>IFERROR(__xludf.DUMMYFUNCTION("""COMPUTED_VALUE"""),606.06)</f>
        <v>606.06</v>
      </c>
      <c r="J103" s="2">
        <f>IFERROR(__xludf.DUMMYFUNCTION("""COMPUTED_VALUE"""),45440.66666666667)</f>
        <v>45440.66667</v>
      </c>
      <c r="K103" s="1">
        <f>IFERROR(__xludf.DUMMYFUNCTION("""COMPUTED_VALUE"""),606.83)</f>
        <v>606.83</v>
      </c>
      <c r="M103" s="2">
        <f>IFERROR(__xludf.DUMMYFUNCTION("""COMPUTED_VALUE"""),45440.66666666667)</f>
        <v>45440.66667</v>
      </c>
      <c r="N103" s="1">
        <f>IFERROR(__xludf.DUMMYFUNCTION("""COMPUTED_VALUE"""),1.7099329E7)</f>
        <v>17099329</v>
      </c>
    </row>
    <row r="104">
      <c r="A104" s="2">
        <f>IFERROR(__xludf.DUMMYFUNCTION("""COMPUTED_VALUE"""),45441.66666666667)</f>
        <v>45441.66667</v>
      </c>
      <c r="B104" s="1">
        <f>IFERROR(__xludf.DUMMYFUNCTION("""COMPUTED_VALUE"""),597.8)</f>
        <v>597.8</v>
      </c>
      <c r="D104" s="2">
        <f>IFERROR(__xludf.DUMMYFUNCTION("""COMPUTED_VALUE"""),45441.66666666667)</f>
        <v>45441.66667</v>
      </c>
      <c r="E104" s="1">
        <f>IFERROR(__xludf.DUMMYFUNCTION("""COMPUTED_VALUE"""),608.67)</f>
        <v>608.67</v>
      </c>
      <c r="G104" s="2">
        <f>IFERROR(__xludf.DUMMYFUNCTION("""COMPUTED_VALUE"""),45441.66666666667)</f>
        <v>45441.66667</v>
      </c>
      <c r="H104" s="1">
        <f>IFERROR(__xludf.DUMMYFUNCTION("""COMPUTED_VALUE"""),597.29)</f>
        <v>597.29</v>
      </c>
      <c r="J104" s="2">
        <f>IFERROR(__xludf.DUMMYFUNCTION("""COMPUTED_VALUE"""),45441.66666666667)</f>
        <v>45441.66667</v>
      </c>
      <c r="K104" s="1">
        <f>IFERROR(__xludf.DUMMYFUNCTION("""COMPUTED_VALUE"""),605.55)</f>
        <v>605.55</v>
      </c>
      <c r="M104" s="2">
        <f>IFERROR(__xludf.DUMMYFUNCTION("""COMPUTED_VALUE"""),45441.66666666667)</f>
        <v>45441.66667</v>
      </c>
      <c r="N104" s="1">
        <f>IFERROR(__xludf.DUMMYFUNCTION("""COMPUTED_VALUE"""),1.7106154E7)</f>
        <v>17106154</v>
      </c>
    </row>
    <row r="105">
      <c r="A105" s="2">
        <f>IFERROR(__xludf.DUMMYFUNCTION("""COMPUTED_VALUE"""),45442.66666666667)</f>
        <v>45442.66667</v>
      </c>
      <c r="B105" s="1">
        <f>IFERROR(__xludf.DUMMYFUNCTION("""COMPUTED_VALUE"""),604.24)</f>
        <v>604.24</v>
      </c>
      <c r="D105" s="2">
        <f>IFERROR(__xludf.DUMMYFUNCTION("""COMPUTED_VALUE"""),45442.66666666667)</f>
        <v>45442.66667</v>
      </c>
      <c r="E105" s="1">
        <f>IFERROR(__xludf.DUMMYFUNCTION("""COMPUTED_VALUE"""),606.13)</f>
        <v>606.13</v>
      </c>
      <c r="G105" s="2">
        <f>IFERROR(__xludf.DUMMYFUNCTION("""COMPUTED_VALUE"""),45442.66666666667)</f>
        <v>45442.66667</v>
      </c>
      <c r="H105" s="1">
        <f>IFERROR(__xludf.DUMMYFUNCTION("""COMPUTED_VALUE"""),595.41)</f>
        <v>595.41</v>
      </c>
      <c r="J105" s="2">
        <f>IFERROR(__xludf.DUMMYFUNCTION("""COMPUTED_VALUE"""),45442.66666666667)</f>
        <v>45442.66667</v>
      </c>
      <c r="K105" s="1">
        <f>IFERROR(__xludf.DUMMYFUNCTION("""COMPUTED_VALUE"""),598.24)</f>
        <v>598.24</v>
      </c>
      <c r="M105" s="2">
        <f>IFERROR(__xludf.DUMMYFUNCTION("""COMPUTED_VALUE"""),45442.66666666667)</f>
        <v>45442.66667</v>
      </c>
      <c r="N105" s="1">
        <f>IFERROR(__xludf.DUMMYFUNCTION("""COMPUTED_VALUE"""),1.6987164E7)</f>
        <v>16987164</v>
      </c>
    </row>
    <row r="106">
      <c r="A106" s="2">
        <f>IFERROR(__xludf.DUMMYFUNCTION("""COMPUTED_VALUE"""),45443.66666666667)</f>
        <v>45443.66667</v>
      </c>
      <c r="B106" s="1">
        <f>IFERROR(__xludf.DUMMYFUNCTION("""COMPUTED_VALUE"""),598.17)</f>
        <v>598.17</v>
      </c>
      <c r="D106" s="2">
        <f>IFERROR(__xludf.DUMMYFUNCTION("""COMPUTED_VALUE"""),45443.66666666667)</f>
        <v>45443.66667</v>
      </c>
      <c r="E106" s="1">
        <f>IFERROR(__xludf.DUMMYFUNCTION("""COMPUTED_VALUE"""),602.96)</f>
        <v>602.96</v>
      </c>
      <c r="G106" s="2">
        <f>IFERROR(__xludf.DUMMYFUNCTION("""COMPUTED_VALUE"""),45443.66666666667)</f>
        <v>45443.66667</v>
      </c>
      <c r="H106" s="1">
        <f>IFERROR(__xludf.DUMMYFUNCTION("""COMPUTED_VALUE"""),590.51)</f>
        <v>590.51</v>
      </c>
      <c r="J106" s="2">
        <f>IFERROR(__xludf.DUMMYFUNCTION("""COMPUTED_VALUE"""),45443.66666666667)</f>
        <v>45443.66667</v>
      </c>
      <c r="K106" s="1">
        <f>IFERROR(__xludf.DUMMYFUNCTION("""COMPUTED_VALUE"""),599.74)</f>
        <v>599.74</v>
      </c>
      <c r="M106" s="2">
        <f>IFERROR(__xludf.DUMMYFUNCTION("""COMPUTED_VALUE"""),45443.66666666667)</f>
        <v>45443.66667</v>
      </c>
      <c r="N106" s="1">
        <f>IFERROR(__xludf.DUMMYFUNCTION("""COMPUTED_VALUE"""),2.3327097E7)</f>
        <v>23327097</v>
      </c>
    </row>
    <row r="107">
      <c r="A107" s="2">
        <f>IFERROR(__xludf.DUMMYFUNCTION("""COMPUTED_VALUE"""),45446.66666666667)</f>
        <v>45446.66667</v>
      </c>
      <c r="B107" s="1">
        <f>IFERROR(__xludf.DUMMYFUNCTION("""COMPUTED_VALUE"""),602.73)</f>
        <v>602.73</v>
      </c>
      <c r="D107" s="2">
        <f>IFERROR(__xludf.DUMMYFUNCTION("""COMPUTED_VALUE"""),45446.66666666667)</f>
        <v>45446.66667</v>
      </c>
      <c r="E107" s="1">
        <f>IFERROR(__xludf.DUMMYFUNCTION("""COMPUTED_VALUE"""),604.92)</f>
        <v>604.92</v>
      </c>
      <c r="G107" s="2">
        <f>IFERROR(__xludf.DUMMYFUNCTION("""COMPUTED_VALUE"""),45446.66666666667)</f>
        <v>45446.66667</v>
      </c>
      <c r="H107" s="1">
        <f>IFERROR(__xludf.DUMMYFUNCTION("""COMPUTED_VALUE"""),589.78)</f>
        <v>589.78</v>
      </c>
      <c r="J107" s="2">
        <f>IFERROR(__xludf.DUMMYFUNCTION("""COMPUTED_VALUE"""),45446.66666666667)</f>
        <v>45446.66667</v>
      </c>
      <c r="K107" s="1">
        <f>IFERROR(__xludf.DUMMYFUNCTION("""COMPUTED_VALUE"""),595.36)</f>
        <v>595.36</v>
      </c>
      <c r="M107" s="2">
        <f>IFERROR(__xludf.DUMMYFUNCTION("""COMPUTED_VALUE"""),45446.66666666667)</f>
        <v>45446.66667</v>
      </c>
      <c r="N107" s="1">
        <f>IFERROR(__xludf.DUMMYFUNCTION("""COMPUTED_VALUE"""),2.1604153E7)</f>
        <v>21604153</v>
      </c>
    </row>
    <row r="108">
      <c r="A108" s="2">
        <f>IFERROR(__xludf.DUMMYFUNCTION("""COMPUTED_VALUE"""),45447.66666666667)</f>
        <v>45447.66667</v>
      </c>
      <c r="B108" s="1">
        <f>IFERROR(__xludf.DUMMYFUNCTION("""COMPUTED_VALUE"""),592.12)</f>
        <v>592.12</v>
      </c>
      <c r="D108" s="2">
        <f>IFERROR(__xludf.DUMMYFUNCTION("""COMPUTED_VALUE"""),45447.66666666667)</f>
        <v>45447.66667</v>
      </c>
      <c r="E108" s="1">
        <f>IFERROR(__xludf.DUMMYFUNCTION("""COMPUTED_VALUE"""),600.75)</f>
        <v>600.75</v>
      </c>
      <c r="G108" s="2">
        <f>IFERROR(__xludf.DUMMYFUNCTION("""COMPUTED_VALUE"""),45447.66666666667)</f>
        <v>45447.66667</v>
      </c>
      <c r="H108" s="1">
        <f>IFERROR(__xludf.DUMMYFUNCTION("""COMPUTED_VALUE"""),591.97)</f>
        <v>591.97</v>
      </c>
      <c r="J108" s="2">
        <f>IFERROR(__xludf.DUMMYFUNCTION("""COMPUTED_VALUE"""),45447.66666666667)</f>
        <v>45447.66667</v>
      </c>
      <c r="K108" s="1">
        <f>IFERROR(__xludf.DUMMYFUNCTION("""COMPUTED_VALUE"""),597.8)</f>
        <v>597.8</v>
      </c>
      <c r="M108" s="2">
        <f>IFERROR(__xludf.DUMMYFUNCTION("""COMPUTED_VALUE"""),45447.66666666667)</f>
        <v>45447.66667</v>
      </c>
      <c r="N108" s="1">
        <f>IFERROR(__xludf.DUMMYFUNCTION("""COMPUTED_VALUE"""),1.661897E7)</f>
        <v>16618970</v>
      </c>
    </row>
    <row r="109">
      <c r="A109" s="2">
        <f>IFERROR(__xludf.DUMMYFUNCTION("""COMPUTED_VALUE"""),45448.66666666667)</f>
        <v>45448.66667</v>
      </c>
      <c r="B109" s="1">
        <f>IFERROR(__xludf.DUMMYFUNCTION("""COMPUTED_VALUE"""),601.91)</f>
        <v>601.91</v>
      </c>
      <c r="D109" s="2">
        <f>IFERROR(__xludf.DUMMYFUNCTION("""COMPUTED_VALUE"""),45448.66666666667)</f>
        <v>45448.66667</v>
      </c>
      <c r="E109" s="1">
        <f>IFERROR(__xludf.DUMMYFUNCTION("""COMPUTED_VALUE"""),607.81)</f>
        <v>607.81</v>
      </c>
      <c r="G109" s="2">
        <f>IFERROR(__xludf.DUMMYFUNCTION("""COMPUTED_VALUE"""),45448.66666666667)</f>
        <v>45448.66667</v>
      </c>
      <c r="H109" s="1">
        <f>IFERROR(__xludf.DUMMYFUNCTION("""COMPUTED_VALUE"""),598.23)</f>
        <v>598.23</v>
      </c>
      <c r="J109" s="2">
        <f>IFERROR(__xludf.DUMMYFUNCTION("""COMPUTED_VALUE"""),45448.66666666667)</f>
        <v>45448.66667</v>
      </c>
      <c r="K109" s="1">
        <f>IFERROR(__xludf.DUMMYFUNCTION("""COMPUTED_VALUE"""),607.33)</f>
        <v>607.33</v>
      </c>
      <c r="M109" s="2">
        <f>IFERROR(__xludf.DUMMYFUNCTION("""COMPUTED_VALUE"""),45448.66666666667)</f>
        <v>45448.66667</v>
      </c>
      <c r="N109" s="1">
        <f>IFERROR(__xludf.DUMMYFUNCTION("""COMPUTED_VALUE"""),1.7425357E7)</f>
        <v>17425357</v>
      </c>
    </row>
    <row r="110">
      <c r="A110" s="2">
        <f>IFERROR(__xludf.DUMMYFUNCTION("""COMPUTED_VALUE"""),45449.66666666667)</f>
        <v>45449.66667</v>
      </c>
      <c r="B110" s="1">
        <f>IFERROR(__xludf.DUMMYFUNCTION("""COMPUTED_VALUE"""),606.05)</f>
        <v>606.05</v>
      </c>
      <c r="D110" s="2">
        <f>IFERROR(__xludf.DUMMYFUNCTION("""COMPUTED_VALUE"""),45449.66666666667)</f>
        <v>45449.66667</v>
      </c>
      <c r="E110" s="1">
        <f>IFERROR(__xludf.DUMMYFUNCTION("""COMPUTED_VALUE"""),612.84)</f>
        <v>612.84</v>
      </c>
      <c r="G110" s="2">
        <f>IFERROR(__xludf.DUMMYFUNCTION("""COMPUTED_VALUE"""),45449.66666666667)</f>
        <v>45449.66667</v>
      </c>
      <c r="H110" s="1">
        <f>IFERROR(__xludf.DUMMYFUNCTION("""COMPUTED_VALUE"""),604.85)</f>
        <v>604.85</v>
      </c>
      <c r="J110" s="2">
        <f>IFERROR(__xludf.DUMMYFUNCTION("""COMPUTED_VALUE"""),45449.66666666667)</f>
        <v>45449.66667</v>
      </c>
      <c r="K110" s="1">
        <f>IFERROR(__xludf.DUMMYFUNCTION("""COMPUTED_VALUE"""),612.32)</f>
        <v>612.32</v>
      </c>
      <c r="M110" s="2">
        <f>IFERROR(__xludf.DUMMYFUNCTION("""COMPUTED_VALUE"""),45449.66666666667)</f>
        <v>45449.66667</v>
      </c>
      <c r="N110" s="1">
        <f>IFERROR(__xludf.DUMMYFUNCTION("""COMPUTED_VALUE"""),2.0654389E7)</f>
        <v>20654389</v>
      </c>
    </row>
    <row r="111">
      <c r="A111" s="2">
        <f>IFERROR(__xludf.DUMMYFUNCTION("""COMPUTED_VALUE"""),45450.66666666667)</f>
        <v>45450.66667</v>
      </c>
      <c r="B111" s="1">
        <f>IFERROR(__xludf.DUMMYFUNCTION("""COMPUTED_VALUE"""),607.06)</f>
        <v>607.06</v>
      </c>
      <c r="D111" s="2">
        <f>IFERROR(__xludf.DUMMYFUNCTION("""COMPUTED_VALUE"""),45450.66666666667)</f>
        <v>45450.66667</v>
      </c>
      <c r="E111" s="1">
        <f>IFERROR(__xludf.DUMMYFUNCTION("""COMPUTED_VALUE"""),616.34)</f>
        <v>616.34</v>
      </c>
      <c r="G111" s="2">
        <f>IFERROR(__xludf.DUMMYFUNCTION("""COMPUTED_VALUE"""),45450.66666666667)</f>
        <v>45450.66667</v>
      </c>
      <c r="H111" s="1">
        <f>IFERROR(__xludf.DUMMYFUNCTION("""COMPUTED_VALUE"""),607.06)</f>
        <v>607.06</v>
      </c>
      <c r="J111" s="2">
        <f>IFERROR(__xludf.DUMMYFUNCTION("""COMPUTED_VALUE"""),45450.66666666667)</f>
        <v>45450.66667</v>
      </c>
      <c r="K111" s="1">
        <f>IFERROR(__xludf.DUMMYFUNCTION("""COMPUTED_VALUE"""),609.2)</f>
        <v>609.2</v>
      </c>
      <c r="M111" s="2">
        <f>IFERROR(__xludf.DUMMYFUNCTION("""COMPUTED_VALUE"""),45450.66666666667)</f>
        <v>45450.66667</v>
      </c>
      <c r="N111" s="1">
        <f>IFERROR(__xludf.DUMMYFUNCTION("""COMPUTED_VALUE"""),2.3578829E7)</f>
        <v>23578829</v>
      </c>
    </row>
    <row r="112">
      <c r="A112" s="2">
        <f>IFERROR(__xludf.DUMMYFUNCTION("""COMPUTED_VALUE"""),45453.66666666667)</f>
        <v>45453.66667</v>
      </c>
      <c r="B112" s="1">
        <f>IFERROR(__xludf.DUMMYFUNCTION("""COMPUTED_VALUE"""),605.72)</f>
        <v>605.72</v>
      </c>
      <c r="D112" s="2">
        <f>IFERROR(__xludf.DUMMYFUNCTION("""COMPUTED_VALUE"""),45453.66666666667)</f>
        <v>45453.66667</v>
      </c>
      <c r="E112" s="1">
        <f>IFERROR(__xludf.DUMMYFUNCTION("""COMPUTED_VALUE"""),607.19)</f>
        <v>607.19</v>
      </c>
      <c r="G112" s="2">
        <f>IFERROR(__xludf.DUMMYFUNCTION("""COMPUTED_VALUE"""),45453.66666666667)</f>
        <v>45453.66667</v>
      </c>
      <c r="H112" s="1">
        <f>IFERROR(__xludf.DUMMYFUNCTION("""COMPUTED_VALUE"""),595.45)</f>
        <v>595.45</v>
      </c>
      <c r="J112" s="2">
        <f>IFERROR(__xludf.DUMMYFUNCTION("""COMPUTED_VALUE"""),45453.66666666667)</f>
        <v>45453.66667</v>
      </c>
      <c r="K112" s="1">
        <f>IFERROR(__xludf.DUMMYFUNCTION("""COMPUTED_VALUE"""),603.21)</f>
        <v>603.21</v>
      </c>
      <c r="M112" s="2">
        <f>IFERROR(__xludf.DUMMYFUNCTION("""COMPUTED_VALUE"""),45453.66666666667)</f>
        <v>45453.66667</v>
      </c>
      <c r="N112" s="1">
        <f>IFERROR(__xludf.DUMMYFUNCTION("""COMPUTED_VALUE"""),2.5028278E7)</f>
        <v>25028278</v>
      </c>
    </row>
    <row r="113">
      <c r="A113" s="2">
        <f>IFERROR(__xludf.DUMMYFUNCTION("""COMPUTED_VALUE"""),45454.66666666667)</f>
        <v>45454.66667</v>
      </c>
      <c r="B113" s="1">
        <f>IFERROR(__xludf.DUMMYFUNCTION("""COMPUTED_VALUE"""),603.91)</f>
        <v>603.91</v>
      </c>
      <c r="D113" s="2">
        <f>IFERROR(__xludf.DUMMYFUNCTION("""COMPUTED_VALUE"""),45454.66666666667)</f>
        <v>45454.66667</v>
      </c>
      <c r="E113" s="1">
        <f>IFERROR(__xludf.DUMMYFUNCTION("""COMPUTED_VALUE"""),609.17)</f>
        <v>609.17</v>
      </c>
      <c r="G113" s="2">
        <f>IFERROR(__xludf.DUMMYFUNCTION("""COMPUTED_VALUE"""),45454.66666666667)</f>
        <v>45454.66667</v>
      </c>
      <c r="H113" s="1">
        <f>IFERROR(__xludf.DUMMYFUNCTION("""COMPUTED_VALUE"""),599.76)</f>
        <v>599.76</v>
      </c>
      <c r="J113" s="2">
        <f>IFERROR(__xludf.DUMMYFUNCTION("""COMPUTED_VALUE"""),45454.66666666667)</f>
        <v>45454.66667</v>
      </c>
      <c r="K113" s="1">
        <f>IFERROR(__xludf.DUMMYFUNCTION("""COMPUTED_VALUE"""),600.63)</f>
        <v>600.63</v>
      </c>
      <c r="M113" s="2">
        <f>IFERROR(__xludf.DUMMYFUNCTION("""COMPUTED_VALUE"""),45454.66666666667)</f>
        <v>45454.66667</v>
      </c>
      <c r="N113" s="1">
        <f>IFERROR(__xludf.DUMMYFUNCTION("""COMPUTED_VALUE"""),1.9640178E7)</f>
        <v>19640178</v>
      </c>
    </row>
    <row r="114">
      <c r="A114" s="2">
        <f>IFERROR(__xludf.DUMMYFUNCTION("""COMPUTED_VALUE"""),45455.66666666667)</f>
        <v>45455.66667</v>
      </c>
      <c r="B114" s="1">
        <f>IFERROR(__xludf.DUMMYFUNCTION("""COMPUTED_VALUE"""),609.88)</f>
        <v>609.88</v>
      </c>
      <c r="D114" s="2">
        <f>IFERROR(__xludf.DUMMYFUNCTION("""COMPUTED_VALUE"""),45455.66666666667)</f>
        <v>45455.66667</v>
      </c>
      <c r="E114" s="1">
        <f>IFERROR(__xludf.DUMMYFUNCTION("""COMPUTED_VALUE"""),619.33)</f>
        <v>619.33</v>
      </c>
      <c r="G114" s="2">
        <f>IFERROR(__xludf.DUMMYFUNCTION("""COMPUTED_VALUE"""),45455.66666666667)</f>
        <v>45455.66667</v>
      </c>
      <c r="H114" s="1">
        <f>IFERROR(__xludf.DUMMYFUNCTION("""COMPUTED_VALUE"""),608.82)</f>
        <v>608.82</v>
      </c>
      <c r="J114" s="2">
        <f>IFERROR(__xludf.DUMMYFUNCTION("""COMPUTED_VALUE"""),45455.66666666667)</f>
        <v>45455.66667</v>
      </c>
      <c r="K114" s="1">
        <f>IFERROR(__xludf.DUMMYFUNCTION("""COMPUTED_VALUE"""),614.58)</f>
        <v>614.58</v>
      </c>
      <c r="M114" s="2">
        <f>IFERROR(__xludf.DUMMYFUNCTION("""COMPUTED_VALUE"""),45455.66666666667)</f>
        <v>45455.66667</v>
      </c>
      <c r="N114" s="1">
        <f>IFERROR(__xludf.DUMMYFUNCTION("""COMPUTED_VALUE"""),1.7257106E7)</f>
        <v>17257106</v>
      </c>
    </row>
    <row r="115">
      <c r="A115" s="2">
        <f>IFERROR(__xludf.DUMMYFUNCTION("""COMPUTED_VALUE"""),45456.66666666667)</f>
        <v>45456.66667</v>
      </c>
      <c r="B115" s="1">
        <f>IFERROR(__xludf.DUMMYFUNCTION("""COMPUTED_VALUE"""),615.3)</f>
        <v>615.3</v>
      </c>
      <c r="D115" s="2">
        <f>IFERROR(__xludf.DUMMYFUNCTION("""COMPUTED_VALUE"""),45456.66666666667)</f>
        <v>45456.66667</v>
      </c>
      <c r="E115" s="1">
        <f>IFERROR(__xludf.DUMMYFUNCTION("""COMPUTED_VALUE"""),615.58)</f>
        <v>615.58</v>
      </c>
      <c r="G115" s="2">
        <f>IFERROR(__xludf.DUMMYFUNCTION("""COMPUTED_VALUE"""),45456.66666666667)</f>
        <v>45456.66667</v>
      </c>
      <c r="H115" s="1">
        <f>IFERROR(__xludf.DUMMYFUNCTION("""COMPUTED_VALUE"""),603.65)</f>
        <v>603.65</v>
      </c>
      <c r="J115" s="2">
        <f>IFERROR(__xludf.DUMMYFUNCTION("""COMPUTED_VALUE"""),45456.66666666667)</f>
        <v>45456.66667</v>
      </c>
      <c r="K115" s="1">
        <f>IFERROR(__xludf.DUMMYFUNCTION("""COMPUTED_VALUE"""),605.68)</f>
        <v>605.68</v>
      </c>
      <c r="M115" s="2">
        <f>IFERROR(__xludf.DUMMYFUNCTION("""COMPUTED_VALUE"""),45456.66666666667)</f>
        <v>45456.66667</v>
      </c>
      <c r="N115" s="1">
        <f>IFERROR(__xludf.DUMMYFUNCTION("""COMPUTED_VALUE"""),1.5930772E7)</f>
        <v>15930772</v>
      </c>
    </row>
    <row r="116">
      <c r="A116" s="2">
        <f>IFERROR(__xludf.DUMMYFUNCTION("""COMPUTED_VALUE"""),45457.66666666667)</f>
        <v>45457.66667</v>
      </c>
      <c r="B116" s="1">
        <f>IFERROR(__xludf.DUMMYFUNCTION("""COMPUTED_VALUE"""),599.39)</f>
        <v>599.39</v>
      </c>
      <c r="D116" s="2">
        <f>IFERROR(__xludf.DUMMYFUNCTION("""COMPUTED_VALUE"""),45457.66666666667)</f>
        <v>45457.66667</v>
      </c>
      <c r="E116" s="1">
        <f>IFERROR(__xludf.DUMMYFUNCTION("""COMPUTED_VALUE"""),607.07)</f>
        <v>607.07</v>
      </c>
      <c r="G116" s="2">
        <f>IFERROR(__xludf.DUMMYFUNCTION("""COMPUTED_VALUE"""),45457.66666666667)</f>
        <v>45457.66667</v>
      </c>
      <c r="H116" s="1">
        <f>IFERROR(__xludf.DUMMYFUNCTION("""COMPUTED_VALUE"""),599.39)</f>
        <v>599.39</v>
      </c>
      <c r="J116" s="2">
        <f>IFERROR(__xludf.DUMMYFUNCTION("""COMPUTED_VALUE"""),45457.66666666667)</f>
        <v>45457.66667</v>
      </c>
      <c r="K116" s="1">
        <f>IFERROR(__xludf.DUMMYFUNCTION("""COMPUTED_VALUE"""),604.95)</f>
        <v>604.95</v>
      </c>
      <c r="M116" s="2">
        <f>IFERROR(__xludf.DUMMYFUNCTION("""COMPUTED_VALUE"""),45457.66666666667)</f>
        <v>45457.66667</v>
      </c>
      <c r="N116" s="1">
        <f>IFERROR(__xludf.DUMMYFUNCTION("""COMPUTED_VALUE"""),1.7679479E7)</f>
        <v>17679479</v>
      </c>
    </row>
    <row r="117">
      <c r="A117" s="2">
        <f>IFERROR(__xludf.DUMMYFUNCTION("""COMPUTED_VALUE"""),45460.66666666667)</f>
        <v>45460.66667</v>
      </c>
      <c r="B117" s="1">
        <f>IFERROR(__xludf.DUMMYFUNCTION("""COMPUTED_VALUE"""),603.39)</f>
        <v>603.39</v>
      </c>
      <c r="D117" s="2">
        <f>IFERROR(__xludf.DUMMYFUNCTION("""COMPUTED_VALUE"""),45460.66666666667)</f>
        <v>45460.66667</v>
      </c>
      <c r="E117" s="1">
        <f>IFERROR(__xludf.DUMMYFUNCTION("""COMPUTED_VALUE"""),619.59)</f>
        <v>619.59</v>
      </c>
      <c r="G117" s="2">
        <f>IFERROR(__xludf.DUMMYFUNCTION("""COMPUTED_VALUE"""),45460.66666666667)</f>
        <v>45460.66667</v>
      </c>
      <c r="H117" s="1">
        <f>IFERROR(__xludf.DUMMYFUNCTION("""COMPUTED_VALUE"""),603.16)</f>
        <v>603.16</v>
      </c>
      <c r="J117" s="2">
        <f>IFERROR(__xludf.DUMMYFUNCTION("""COMPUTED_VALUE"""),45460.66666666667)</f>
        <v>45460.66667</v>
      </c>
      <c r="K117" s="1">
        <f>IFERROR(__xludf.DUMMYFUNCTION("""COMPUTED_VALUE"""),613.2)</f>
        <v>613.2</v>
      </c>
      <c r="M117" s="2">
        <f>IFERROR(__xludf.DUMMYFUNCTION("""COMPUTED_VALUE"""),45460.66666666667)</f>
        <v>45460.66667</v>
      </c>
      <c r="N117" s="1">
        <f>IFERROR(__xludf.DUMMYFUNCTION("""COMPUTED_VALUE"""),2.1883851E7)</f>
        <v>21883851</v>
      </c>
    </row>
    <row r="118">
      <c r="A118" s="2">
        <f>IFERROR(__xludf.DUMMYFUNCTION("""COMPUTED_VALUE"""),45461.66666666667)</f>
        <v>45461.66667</v>
      </c>
      <c r="B118" s="1">
        <f>IFERROR(__xludf.DUMMYFUNCTION("""COMPUTED_VALUE"""),613.84)</f>
        <v>613.84</v>
      </c>
      <c r="D118" s="2">
        <f>IFERROR(__xludf.DUMMYFUNCTION("""COMPUTED_VALUE"""),45461.66666666667)</f>
        <v>45461.66667</v>
      </c>
      <c r="E118" s="1">
        <f>IFERROR(__xludf.DUMMYFUNCTION("""COMPUTED_VALUE"""),621.67)</f>
        <v>621.67</v>
      </c>
      <c r="G118" s="2">
        <f>IFERROR(__xludf.DUMMYFUNCTION("""COMPUTED_VALUE"""),45461.66666666667)</f>
        <v>45461.66667</v>
      </c>
      <c r="H118" s="1">
        <f>IFERROR(__xludf.DUMMYFUNCTION("""COMPUTED_VALUE"""),611.07)</f>
        <v>611.07</v>
      </c>
      <c r="J118" s="2">
        <f>IFERROR(__xludf.DUMMYFUNCTION("""COMPUTED_VALUE"""),45461.66666666667)</f>
        <v>45461.66667</v>
      </c>
      <c r="K118" s="1">
        <f>IFERROR(__xludf.DUMMYFUNCTION("""COMPUTED_VALUE"""),619.67)</f>
        <v>619.67</v>
      </c>
      <c r="M118" s="2">
        <f>IFERROR(__xludf.DUMMYFUNCTION("""COMPUTED_VALUE"""),45461.66666666667)</f>
        <v>45461.66667</v>
      </c>
      <c r="N118" s="1">
        <f>IFERROR(__xludf.DUMMYFUNCTION("""COMPUTED_VALUE"""),2.216639E7)</f>
        <v>22166390</v>
      </c>
    </row>
    <row r="119">
      <c r="A119" s="2">
        <f>IFERROR(__xludf.DUMMYFUNCTION("""COMPUTED_VALUE"""),45463.66666666667)</f>
        <v>45463.66667</v>
      </c>
      <c r="B119" s="1">
        <f>IFERROR(__xludf.DUMMYFUNCTION("""COMPUTED_VALUE"""),620.05)</f>
        <v>620.05</v>
      </c>
      <c r="D119" s="2">
        <f>IFERROR(__xludf.DUMMYFUNCTION("""COMPUTED_VALUE"""),45463.66666666667)</f>
        <v>45463.66667</v>
      </c>
      <c r="E119" s="1">
        <f>IFERROR(__xludf.DUMMYFUNCTION("""COMPUTED_VALUE"""),621.0)</f>
        <v>621</v>
      </c>
      <c r="G119" s="2">
        <f>IFERROR(__xludf.DUMMYFUNCTION("""COMPUTED_VALUE"""),45463.66666666667)</f>
        <v>45463.66667</v>
      </c>
      <c r="H119" s="1">
        <f>IFERROR(__xludf.DUMMYFUNCTION("""COMPUTED_VALUE"""),608.88)</f>
        <v>608.88</v>
      </c>
      <c r="J119" s="2">
        <f>IFERROR(__xludf.DUMMYFUNCTION("""COMPUTED_VALUE"""),45463.66666666667)</f>
        <v>45463.66667</v>
      </c>
      <c r="K119" s="1">
        <f>IFERROR(__xludf.DUMMYFUNCTION("""COMPUTED_VALUE"""),611.85)</f>
        <v>611.85</v>
      </c>
      <c r="M119" s="2">
        <f>IFERROR(__xludf.DUMMYFUNCTION("""COMPUTED_VALUE"""),45463.66666666667)</f>
        <v>45463.66667</v>
      </c>
      <c r="N119" s="1">
        <f>IFERROR(__xludf.DUMMYFUNCTION("""COMPUTED_VALUE"""),2.0802177E7)</f>
        <v>20802177</v>
      </c>
    </row>
    <row r="120">
      <c r="A120" s="2">
        <f>IFERROR(__xludf.DUMMYFUNCTION("""COMPUTED_VALUE"""),45464.66666666667)</f>
        <v>45464.66667</v>
      </c>
      <c r="B120" s="1">
        <f>IFERROR(__xludf.DUMMYFUNCTION("""COMPUTED_VALUE"""),612.29)</f>
        <v>612.29</v>
      </c>
      <c r="D120" s="2">
        <f>IFERROR(__xludf.DUMMYFUNCTION("""COMPUTED_VALUE"""),45464.66666666667)</f>
        <v>45464.66667</v>
      </c>
      <c r="E120" s="1">
        <f>IFERROR(__xludf.DUMMYFUNCTION("""COMPUTED_VALUE"""),613.45)</f>
        <v>613.45</v>
      </c>
      <c r="G120" s="2">
        <f>IFERROR(__xludf.DUMMYFUNCTION("""COMPUTED_VALUE"""),45464.66666666667)</f>
        <v>45464.66667</v>
      </c>
      <c r="H120" s="1">
        <f>IFERROR(__xludf.DUMMYFUNCTION("""COMPUTED_VALUE"""),607.23)</f>
        <v>607.23</v>
      </c>
      <c r="J120" s="2">
        <f>IFERROR(__xludf.DUMMYFUNCTION("""COMPUTED_VALUE"""),45464.66666666667)</f>
        <v>45464.66667</v>
      </c>
      <c r="K120" s="1">
        <f>IFERROR(__xludf.DUMMYFUNCTION("""COMPUTED_VALUE"""),613.2)</f>
        <v>613.2</v>
      </c>
      <c r="M120" s="2">
        <f>IFERROR(__xludf.DUMMYFUNCTION("""COMPUTED_VALUE"""),45464.66666666667)</f>
        <v>45464.66667</v>
      </c>
      <c r="N120" s="1">
        <f>IFERROR(__xludf.DUMMYFUNCTION("""COMPUTED_VALUE"""),5.0788686E7)</f>
        <v>50788686</v>
      </c>
    </row>
    <row r="121">
      <c r="A121" s="2">
        <f>IFERROR(__xludf.DUMMYFUNCTION("""COMPUTED_VALUE"""),45467.66666666667)</f>
        <v>45467.66667</v>
      </c>
      <c r="B121" s="1">
        <f>IFERROR(__xludf.DUMMYFUNCTION("""COMPUTED_VALUE"""),612.06)</f>
        <v>612.06</v>
      </c>
      <c r="D121" s="2">
        <f>IFERROR(__xludf.DUMMYFUNCTION("""COMPUTED_VALUE"""),45467.66666666667)</f>
        <v>45467.66667</v>
      </c>
      <c r="E121" s="1">
        <f>IFERROR(__xludf.DUMMYFUNCTION("""COMPUTED_VALUE"""),615.6)</f>
        <v>615.6</v>
      </c>
      <c r="G121" s="2">
        <f>IFERROR(__xludf.DUMMYFUNCTION("""COMPUTED_VALUE"""),45467.66666666667)</f>
        <v>45467.66667</v>
      </c>
      <c r="H121" s="1">
        <f>IFERROR(__xludf.DUMMYFUNCTION("""COMPUTED_VALUE"""),605.55)</f>
        <v>605.55</v>
      </c>
      <c r="J121" s="2">
        <f>IFERROR(__xludf.DUMMYFUNCTION("""COMPUTED_VALUE"""),45467.66666666667)</f>
        <v>45467.66667</v>
      </c>
      <c r="K121" s="1">
        <f>IFERROR(__xludf.DUMMYFUNCTION("""COMPUTED_VALUE"""),605.72)</f>
        <v>605.72</v>
      </c>
      <c r="M121" s="2">
        <f>IFERROR(__xludf.DUMMYFUNCTION("""COMPUTED_VALUE"""),45467.66666666667)</f>
        <v>45467.66667</v>
      </c>
      <c r="N121" s="1">
        <f>IFERROR(__xludf.DUMMYFUNCTION("""COMPUTED_VALUE"""),2.2465944E7)</f>
        <v>22465944</v>
      </c>
    </row>
    <row r="122">
      <c r="A122" s="2">
        <f>IFERROR(__xludf.DUMMYFUNCTION("""COMPUTED_VALUE"""),45468.66666666667)</f>
        <v>45468.66667</v>
      </c>
      <c r="B122" s="1">
        <f>IFERROR(__xludf.DUMMYFUNCTION("""COMPUTED_VALUE"""),607.06)</f>
        <v>607.06</v>
      </c>
      <c r="D122" s="2">
        <f>IFERROR(__xludf.DUMMYFUNCTION("""COMPUTED_VALUE"""),45468.66666666667)</f>
        <v>45468.66667</v>
      </c>
      <c r="E122" s="1">
        <f>IFERROR(__xludf.DUMMYFUNCTION("""COMPUTED_VALUE"""),618.44)</f>
        <v>618.44</v>
      </c>
      <c r="G122" s="2">
        <f>IFERROR(__xludf.DUMMYFUNCTION("""COMPUTED_VALUE"""),45468.66666666667)</f>
        <v>45468.66667</v>
      </c>
      <c r="H122" s="1">
        <f>IFERROR(__xludf.DUMMYFUNCTION("""COMPUTED_VALUE"""),604.94)</f>
        <v>604.94</v>
      </c>
      <c r="J122" s="2">
        <f>IFERROR(__xludf.DUMMYFUNCTION("""COMPUTED_VALUE"""),45468.66666666667)</f>
        <v>45468.66667</v>
      </c>
      <c r="K122" s="1">
        <f>IFERROR(__xludf.DUMMYFUNCTION("""COMPUTED_VALUE"""),616.76)</f>
        <v>616.76</v>
      </c>
      <c r="M122" s="2">
        <f>IFERROR(__xludf.DUMMYFUNCTION("""COMPUTED_VALUE"""),45468.66666666667)</f>
        <v>45468.66667</v>
      </c>
      <c r="N122" s="1">
        <f>IFERROR(__xludf.DUMMYFUNCTION("""COMPUTED_VALUE"""),3.3538106E7)</f>
        <v>33538106</v>
      </c>
    </row>
    <row r="123">
      <c r="A123" s="2">
        <f>IFERROR(__xludf.DUMMYFUNCTION("""COMPUTED_VALUE"""),45469.66666666667)</f>
        <v>45469.66667</v>
      </c>
      <c r="B123" s="1">
        <f>IFERROR(__xludf.DUMMYFUNCTION("""COMPUTED_VALUE"""),613.42)</f>
        <v>613.42</v>
      </c>
      <c r="D123" s="2">
        <f>IFERROR(__xludf.DUMMYFUNCTION("""COMPUTED_VALUE"""),45469.66666666667)</f>
        <v>45469.66667</v>
      </c>
      <c r="E123" s="1">
        <f>IFERROR(__xludf.DUMMYFUNCTION("""COMPUTED_VALUE"""),617.85)</f>
        <v>617.85</v>
      </c>
      <c r="G123" s="2">
        <f>IFERROR(__xludf.DUMMYFUNCTION("""COMPUTED_VALUE"""),45469.66666666667)</f>
        <v>45469.66667</v>
      </c>
      <c r="H123" s="1">
        <f>IFERROR(__xludf.DUMMYFUNCTION("""COMPUTED_VALUE"""),611.88)</f>
        <v>611.88</v>
      </c>
      <c r="J123" s="2">
        <f>IFERROR(__xludf.DUMMYFUNCTION("""COMPUTED_VALUE"""),45469.66666666667)</f>
        <v>45469.66667</v>
      </c>
      <c r="K123" s="1">
        <f>IFERROR(__xludf.DUMMYFUNCTION("""COMPUTED_VALUE"""),613.66)</f>
        <v>613.66</v>
      </c>
      <c r="M123" s="2">
        <f>IFERROR(__xludf.DUMMYFUNCTION("""COMPUTED_VALUE"""),45469.66666666667)</f>
        <v>45469.66667</v>
      </c>
      <c r="N123" s="1">
        <f>IFERROR(__xludf.DUMMYFUNCTION("""COMPUTED_VALUE"""),2.1197532E7)</f>
        <v>21197532</v>
      </c>
    </row>
    <row r="124">
      <c r="A124" s="2">
        <f>IFERROR(__xludf.DUMMYFUNCTION("""COMPUTED_VALUE"""),45470.66666666667)</f>
        <v>45470.66667</v>
      </c>
      <c r="B124" s="1">
        <f>IFERROR(__xludf.DUMMYFUNCTION("""COMPUTED_VALUE"""),613.55)</f>
        <v>613.55</v>
      </c>
      <c r="D124" s="2">
        <f>IFERROR(__xludf.DUMMYFUNCTION("""COMPUTED_VALUE"""),45470.66666666667)</f>
        <v>45470.66667</v>
      </c>
      <c r="E124" s="1">
        <f>IFERROR(__xludf.DUMMYFUNCTION("""COMPUTED_VALUE"""),616.99)</f>
        <v>616.99</v>
      </c>
      <c r="G124" s="2">
        <f>IFERROR(__xludf.DUMMYFUNCTION("""COMPUTED_VALUE"""),45470.66666666667)</f>
        <v>45470.66667</v>
      </c>
      <c r="H124" s="1">
        <f>IFERROR(__xludf.DUMMYFUNCTION("""COMPUTED_VALUE"""),611.63)</f>
        <v>611.63</v>
      </c>
      <c r="J124" s="2">
        <f>IFERROR(__xludf.DUMMYFUNCTION("""COMPUTED_VALUE"""),45470.66666666667)</f>
        <v>45470.66667</v>
      </c>
      <c r="K124" s="1">
        <f>IFERROR(__xludf.DUMMYFUNCTION("""COMPUTED_VALUE"""),614.21)</f>
        <v>614.21</v>
      </c>
      <c r="M124" s="2">
        <f>IFERROR(__xludf.DUMMYFUNCTION("""COMPUTED_VALUE"""),45470.66666666667)</f>
        <v>45470.66667</v>
      </c>
      <c r="N124" s="1">
        <f>IFERROR(__xludf.DUMMYFUNCTION("""COMPUTED_VALUE"""),2.2408557E7)</f>
        <v>22408557</v>
      </c>
    </row>
    <row r="125">
      <c r="A125" s="2">
        <f>IFERROR(__xludf.DUMMYFUNCTION("""COMPUTED_VALUE"""),45471.66666666667)</f>
        <v>45471.66667</v>
      </c>
      <c r="B125" s="1">
        <f>IFERROR(__xludf.DUMMYFUNCTION("""COMPUTED_VALUE"""),615.39)</f>
        <v>615.39</v>
      </c>
      <c r="D125" s="2">
        <f>IFERROR(__xludf.DUMMYFUNCTION("""COMPUTED_VALUE"""),45471.66666666667)</f>
        <v>45471.66667</v>
      </c>
      <c r="E125" s="1">
        <f>IFERROR(__xludf.DUMMYFUNCTION("""COMPUTED_VALUE"""),617.6)</f>
        <v>617.6</v>
      </c>
      <c r="G125" s="2">
        <f>IFERROR(__xludf.DUMMYFUNCTION("""COMPUTED_VALUE"""),45471.66666666667)</f>
        <v>45471.66667</v>
      </c>
      <c r="H125" s="1">
        <f>IFERROR(__xludf.DUMMYFUNCTION("""COMPUTED_VALUE"""),609.57)</f>
        <v>609.57</v>
      </c>
      <c r="J125" s="2">
        <f>IFERROR(__xludf.DUMMYFUNCTION("""COMPUTED_VALUE"""),45471.66666666667)</f>
        <v>45471.66667</v>
      </c>
      <c r="K125" s="1">
        <f>IFERROR(__xludf.DUMMYFUNCTION("""COMPUTED_VALUE"""),613.78)</f>
        <v>613.78</v>
      </c>
      <c r="M125" s="2">
        <f>IFERROR(__xludf.DUMMYFUNCTION("""COMPUTED_VALUE"""),45471.66666666667)</f>
        <v>45471.66667</v>
      </c>
      <c r="N125" s="1">
        <f>IFERROR(__xludf.DUMMYFUNCTION("""COMPUTED_VALUE"""),3.2949695E7)</f>
        <v>32949695</v>
      </c>
    </row>
    <row r="126">
      <c r="A126" s="2">
        <f>IFERROR(__xludf.DUMMYFUNCTION("""COMPUTED_VALUE"""),45474.66666666667)</f>
        <v>45474.66667</v>
      </c>
      <c r="B126" s="1">
        <f>IFERROR(__xludf.DUMMYFUNCTION("""COMPUTED_VALUE"""),612.29)</f>
        <v>612.29</v>
      </c>
      <c r="D126" s="2">
        <f>IFERROR(__xludf.DUMMYFUNCTION("""COMPUTED_VALUE"""),45474.66666666667)</f>
        <v>45474.66667</v>
      </c>
      <c r="E126" s="1">
        <f>IFERROR(__xludf.DUMMYFUNCTION("""COMPUTED_VALUE"""),614.26)</f>
        <v>614.26</v>
      </c>
      <c r="G126" s="2">
        <f>IFERROR(__xludf.DUMMYFUNCTION("""COMPUTED_VALUE"""),45474.66666666667)</f>
        <v>45474.66667</v>
      </c>
      <c r="H126" s="1">
        <f>IFERROR(__xludf.DUMMYFUNCTION("""COMPUTED_VALUE"""),604.45)</f>
        <v>604.45</v>
      </c>
      <c r="J126" s="2">
        <f>IFERROR(__xludf.DUMMYFUNCTION("""COMPUTED_VALUE"""),45474.66666666667)</f>
        <v>45474.66667</v>
      </c>
      <c r="K126" s="1">
        <f>IFERROR(__xludf.DUMMYFUNCTION("""COMPUTED_VALUE"""),606.21)</f>
        <v>606.21</v>
      </c>
      <c r="M126" s="2">
        <f>IFERROR(__xludf.DUMMYFUNCTION("""COMPUTED_VALUE"""),45474.66666666667)</f>
        <v>45474.66667</v>
      </c>
      <c r="N126" s="1">
        <f>IFERROR(__xludf.DUMMYFUNCTION("""COMPUTED_VALUE"""),1.940604E7)</f>
        <v>19406040</v>
      </c>
    </row>
    <row r="127">
      <c r="A127" s="2">
        <f>IFERROR(__xludf.DUMMYFUNCTION("""COMPUTED_VALUE"""),45475.66666666667)</f>
        <v>45475.66667</v>
      </c>
      <c r="B127" s="1">
        <f>IFERROR(__xludf.DUMMYFUNCTION("""COMPUTED_VALUE"""),605.1)</f>
        <v>605.1</v>
      </c>
      <c r="D127" s="2">
        <f>IFERROR(__xludf.DUMMYFUNCTION("""COMPUTED_VALUE"""),45475.66666666667)</f>
        <v>45475.66667</v>
      </c>
      <c r="E127" s="1">
        <f>IFERROR(__xludf.DUMMYFUNCTION("""COMPUTED_VALUE"""),610.29)</f>
        <v>610.29</v>
      </c>
      <c r="G127" s="2">
        <f>IFERROR(__xludf.DUMMYFUNCTION("""COMPUTED_VALUE"""),45475.66666666667)</f>
        <v>45475.66667</v>
      </c>
      <c r="H127" s="1">
        <f>IFERROR(__xludf.DUMMYFUNCTION("""COMPUTED_VALUE"""),602.35)</f>
        <v>602.35</v>
      </c>
      <c r="J127" s="2">
        <f>IFERROR(__xludf.DUMMYFUNCTION("""COMPUTED_VALUE"""),45475.66666666667)</f>
        <v>45475.66667</v>
      </c>
      <c r="K127" s="1">
        <f>IFERROR(__xludf.DUMMYFUNCTION("""COMPUTED_VALUE"""),609.86)</f>
        <v>609.86</v>
      </c>
      <c r="M127" s="2">
        <f>IFERROR(__xludf.DUMMYFUNCTION("""COMPUTED_VALUE"""),45475.66666666667)</f>
        <v>45475.66667</v>
      </c>
      <c r="N127" s="1">
        <f>IFERROR(__xludf.DUMMYFUNCTION("""COMPUTED_VALUE"""),2.0133339E7)</f>
        <v>20133339</v>
      </c>
    </row>
    <row r="128">
      <c r="A128" s="2">
        <f>IFERROR(__xludf.DUMMYFUNCTION("""COMPUTED_VALUE"""),45476.54166666667)</f>
        <v>45476.54167</v>
      </c>
      <c r="B128" s="1">
        <f>IFERROR(__xludf.DUMMYFUNCTION("""COMPUTED_VALUE"""),611.49)</f>
        <v>611.49</v>
      </c>
      <c r="D128" s="2">
        <f>IFERROR(__xludf.DUMMYFUNCTION("""COMPUTED_VALUE"""),45476.54166666667)</f>
        <v>45476.54167</v>
      </c>
      <c r="E128" s="1">
        <f>IFERROR(__xludf.DUMMYFUNCTION("""COMPUTED_VALUE"""),616.11)</f>
        <v>616.11</v>
      </c>
      <c r="G128" s="2">
        <f>IFERROR(__xludf.DUMMYFUNCTION("""COMPUTED_VALUE"""),45476.54166666667)</f>
        <v>45476.54167</v>
      </c>
      <c r="H128" s="1">
        <f>IFERROR(__xludf.DUMMYFUNCTION("""COMPUTED_VALUE"""),610.41)</f>
        <v>610.41</v>
      </c>
      <c r="J128" s="2">
        <f>IFERROR(__xludf.DUMMYFUNCTION("""COMPUTED_VALUE"""),45476.54166666667)</f>
        <v>45476.54167</v>
      </c>
      <c r="K128" s="1">
        <f>IFERROR(__xludf.DUMMYFUNCTION("""COMPUTED_VALUE"""),613.01)</f>
        <v>613.01</v>
      </c>
      <c r="M128" s="2">
        <f>IFERROR(__xludf.DUMMYFUNCTION("""COMPUTED_VALUE"""),45476.54166666667)</f>
        <v>45476.54167</v>
      </c>
      <c r="N128" s="1">
        <f>IFERROR(__xludf.DUMMYFUNCTION("""COMPUTED_VALUE"""),1.2351251E7)</f>
        <v>12351251</v>
      </c>
    </row>
    <row r="129">
      <c r="A129" s="2">
        <f>IFERROR(__xludf.DUMMYFUNCTION("""COMPUTED_VALUE"""),45478.66666666667)</f>
        <v>45478.66667</v>
      </c>
      <c r="B129" s="1">
        <f>IFERROR(__xludf.DUMMYFUNCTION("""COMPUTED_VALUE"""),610.13)</f>
        <v>610.13</v>
      </c>
      <c r="D129" s="2">
        <f>IFERROR(__xludf.DUMMYFUNCTION("""COMPUTED_VALUE"""),45478.66666666667)</f>
        <v>45478.66667</v>
      </c>
      <c r="E129" s="1">
        <f>IFERROR(__xludf.DUMMYFUNCTION("""COMPUTED_VALUE"""),615.2)</f>
        <v>615.2</v>
      </c>
      <c r="G129" s="2">
        <f>IFERROR(__xludf.DUMMYFUNCTION("""COMPUTED_VALUE"""),45478.66666666667)</f>
        <v>45478.66667</v>
      </c>
      <c r="H129" s="1">
        <f>IFERROR(__xludf.DUMMYFUNCTION("""COMPUTED_VALUE"""),608.98)</f>
        <v>608.98</v>
      </c>
      <c r="J129" s="2">
        <f>IFERROR(__xludf.DUMMYFUNCTION("""COMPUTED_VALUE"""),45478.66666666667)</f>
        <v>45478.66667</v>
      </c>
      <c r="K129" s="1">
        <f>IFERROR(__xludf.DUMMYFUNCTION("""COMPUTED_VALUE"""),614.24)</f>
        <v>614.24</v>
      </c>
      <c r="M129" s="2">
        <f>IFERROR(__xludf.DUMMYFUNCTION("""COMPUTED_VALUE"""),45478.66666666667)</f>
        <v>45478.66667</v>
      </c>
      <c r="N129" s="1">
        <f>IFERROR(__xludf.DUMMYFUNCTION("""COMPUTED_VALUE"""),1.9700763E7)</f>
        <v>19700763</v>
      </c>
    </row>
    <row r="130">
      <c r="A130" s="2">
        <f>IFERROR(__xludf.DUMMYFUNCTION("""COMPUTED_VALUE"""),45481.66666666667)</f>
        <v>45481.66667</v>
      </c>
      <c r="B130" s="1">
        <f>IFERROR(__xludf.DUMMYFUNCTION("""COMPUTED_VALUE"""),614.86)</f>
        <v>614.86</v>
      </c>
      <c r="D130" s="2">
        <f>IFERROR(__xludf.DUMMYFUNCTION("""COMPUTED_VALUE"""),45481.66666666667)</f>
        <v>45481.66667</v>
      </c>
      <c r="E130" s="1">
        <f>IFERROR(__xludf.DUMMYFUNCTION("""COMPUTED_VALUE"""),614.96)</f>
        <v>614.96</v>
      </c>
      <c r="G130" s="2">
        <f>IFERROR(__xludf.DUMMYFUNCTION("""COMPUTED_VALUE"""),45481.66666666667)</f>
        <v>45481.66667</v>
      </c>
      <c r="H130" s="1">
        <f>IFERROR(__xludf.DUMMYFUNCTION("""COMPUTED_VALUE"""),610.02)</f>
        <v>610.02</v>
      </c>
      <c r="J130" s="2">
        <f>IFERROR(__xludf.DUMMYFUNCTION("""COMPUTED_VALUE"""),45481.66666666667)</f>
        <v>45481.66667</v>
      </c>
      <c r="K130" s="1">
        <f>IFERROR(__xludf.DUMMYFUNCTION("""COMPUTED_VALUE"""),612.08)</f>
        <v>612.08</v>
      </c>
      <c r="M130" s="2">
        <f>IFERROR(__xludf.DUMMYFUNCTION("""COMPUTED_VALUE"""),45481.66666666667)</f>
        <v>45481.66667</v>
      </c>
      <c r="N130" s="1">
        <f>IFERROR(__xludf.DUMMYFUNCTION("""COMPUTED_VALUE"""),1.6842607E7)</f>
        <v>16842607</v>
      </c>
    </row>
    <row r="131">
      <c r="A131" s="2">
        <f>IFERROR(__xludf.DUMMYFUNCTION("""COMPUTED_VALUE"""),45482.66666666667)</f>
        <v>45482.66667</v>
      </c>
      <c r="B131" s="1">
        <f>IFERROR(__xludf.DUMMYFUNCTION("""COMPUTED_VALUE"""),613.84)</f>
        <v>613.84</v>
      </c>
      <c r="D131" s="2">
        <f>IFERROR(__xludf.DUMMYFUNCTION("""COMPUTED_VALUE"""),45482.66666666667)</f>
        <v>45482.66667</v>
      </c>
      <c r="E131" s="1">
        <f>IFERROR(__xludf.DUMMYFUNCTION("""COMPUTED_VALUE"""),622.09)</f>
        <v>622.09</v>
      </c>
      <c r="G131" s="2">
        <f>IFERROR(__xludf.DUMMYFUNCTION("""COMPUTED_VALUE"""),45482.66666666667)</f>
        <v>45482.66667</v>
      </c>
      <c r="H131" s="1">
        <f>IFERROR(__xludf.DUMMYFUNCTION("""COMPUTED_VALUE"""),611.09)</f>
        <v>611.09</v>
      </c>
      <c r="J131" s="2">
        <f>IFERROR(__xludf.DUMMYFUNCTION("""COMPUTED_VALUE"""),45482.66666666667)</f>
        <v>45482.66667</v>
      </c>
      <c r="K131" s="1">
        <f>IFERROR(__xludf.DUMMYFUNCTION("""COMPUTED_VALUE"""),620.58)</f>
        <v>620.58</v>
      </c>
      <c r="M131" s="2">
        <f>IFERROR(__xludf.DUMMYFUNCTION("""COMPUTED_VALUE"""),45482.66666666667)</f>
        <v>45482.66667</v>
      </c>
      <c r="N131" s="1">
        <f>IFERROR(__xludf.DUMMYFUNCTION("""COMPUTED_VALUE"""),2.8125189E7)</f>
        <v>28125189</v>
      </c>
    </row>
    <row r="132">
      <c r="A132" s="2">
        <f>IFERROR(__xludf.DUMMYFUNCTION("""COMPUTED_VALUE"""),45483.66666666667)</f>
        <v>45483.66667</v>
      </c>
      <c r="B132" s="1">
        <f>IFERROR(__xludf.DUMMYFUNCTION("""COMPUTED_VALUE"""),622.93)</f>
        <v>622.93</v>
      </c>
      <c r="D132" s="2">
        <f>IFERROR(__xludf.DUMMYFUNCTION("""COMPUTED_VALUE"""),45483.66666666667)</f>
        <v>45483.66667</v>
      </c>
      <c r="E132" s="1">
        <f>IFERROR(__xludf.DUMMYFUNCTION("""COMPUTED_VALUE"""),625.79)</f>
        <v>625.79</v>
      </c>
      <c r="G132" s="2">
        <f>IFERROR(__xludf.DUMMYFUNCTION("""COMPUTED_VALUE"""),45483.66666666667)</f>
        <v>45483.66667</v>
      </c>
      <c r="H132" s="1">
        <f>IFERROR(__xludf.DUMMYFUNCTION("""COMPUTED_VALUE"""),609.0)</f>
        <v>609</v>
      </c>
      <c r="J132" s="2">
        <f>IFERROR(__xludf.DUMMYFUNCTION("""COMPUTED_VALUE"""),45483.66666666667)</f>
        <v>45483.66667</v>
      </c>
      <c r="K132" s="1">
        <f>IFERROR(__xludf.DUMMYFUNCTION("""COMPUTED_VALUE"""),612.87)</f>
        <v>612.87</v>
      </c>
      <c r="M132" s="2">
        <f>IFERROR(__xludf.DUMMYFUNCTION("""COMPUTED_VALUE"""),45483.66666666667)</f>
        <v>45483.66667</v>
      </c>
      <c r="N132" s="1">
        <f>IFERROR(__xludf.DUMMYFUNCTION("""COMPUTED_VALUE"""),2.3771365E7)</f>
        <v>23771365</v>
      </c>
    </row>
    <row r="133">
      <c r="A133" s="2">
        <f>IFERROR(__xludf.DUMMYFUNCTION("""COMPUTED_VALUE"""),45484.66666666667)</f>
        <v>45484.66667</v>
      </c>
      <c r="B133" s="1">
        <f>IFERROR(__xludf.DUMMYFUNCTION("""COMPUTED_VALUE"""),618.01)</f>
        <v>618.01</v>
      </c>
      <c r="D133" s="2">
        <f>IFERROR(__xludf.DUMMYFUNCTION("""COMPUTED_VALUE"""),45484.66666666667)</f>
        <v>45484.66667</v>
      </c>
      <c r="E133" s="1">
        <f>IFERROR(__xludf.DUMMYFUNCTION("""COMPUTED_VALUE"""),618.76)</f>
        <v>618.76</v>
      </c>
      <c r="G133" s="2">
        <f>IFERROR(__xludf.DUMMYFUNCTION("""COMPUTED_VALUE"""),45484.66666666667)</f>
        <v>45484.66667</v>
      </c>
      <c r="H133" s="1">
        <f>IFERROR(__xludf.DUMMYFUNCTION("""COMPUTED_VALUE"""),609.12)</f>
        <v>609.12</v>
      </c>
      <c r="J133" s="2">
        <f>IFERROR(__xludf.DUMMYFUNCTION("""COMPUTED_VALUE"""),45484.66666666667)</f>
        <v>45484.66667</v>
      </c>
      <c r="K133" s="1">
        <f>IFERROR(__xludf.DUMMYFUNCTION("""COMPUTED_VALUE"""),610.22)</f>
        <v>610.22</v>
      </c>
      <c r="M133" s="2">
        <f>IFERROR(__xludf.DUMMYFUNCTION("""COMPUTED_VALUE"""),45484.66666666667)</f>
        <v>45484.66667</v>
      </c>
      <c r="N133" s="1">
        <f>IFERROR(__xludf.DUMMYFUNCTION("""COMPUTED_VALUE"""),2.0518871E7)</f>
        <v>20518871</v>
      </c>
    </row>
    <row r="134">
      <c r="A134" s="2">
        <f>IFERROR(__xludf.DUMMYFUNCTION("""COMPUTED_VALUE"""),45485.66666666667)</f>
        <v>45485.66667</v>
      </c>
      <c r="B134" s="1">
        <f>IFERROR(__xludf.DUMMYFUNCTION("""COMPUTED_VALUE"""),608.49)</f>
        <v>608.49</v>
      </c>
      <c r="D134" s="2">
        <f>IFERROR(__xludf.DUMMYFUNCTION("""COMPUTED_VALUE"""),45485.66666666667)</f>
        <v>45485.66667</v>
      </c>
      <c r="E134" s="1">
        <f>IFERROR(__xludf.DUMMYFUNCTION("""COMPUTED_VALUE"""),615.52)</f>
        <v>615.52</v>
      </c>
      <c r="G134" s="2">
        <f>IFERROR(__xludf.DUMMYFUNCTION("""COMPUTED_VALUE"""),45485.66666666667)</f>
        <v>45485.66667</v>
      </c>
      <c r="H134" s="1">
        <f>IFERROR(__xludf.DUMMYFUNCTION("""COMPUTED_VALUE"""),601.43)</f>
        <v>601.43</v>
      </c>
      <c r="J134" s="2">
        <f>IFERROR(__xludf.DUMMYFUNCTION("""COMPUTED_VALUE"""),45485.66666666667)</f>
        <v>45485.66667</v>
      </c>
      <c r="K134" s="1">
        <f>IFERROR(__xludf.DUMMYFUNCTION("""COMPUTED_VALUE"""),611.8)</f>
        <v>611.8</v>
      </c>
      <c r="M134" s="2">
        <f>IFERROR(__xludf.DUMMYFUNCTION("""COMPUTED_VALUE"""),45485.66666666667)</f>
        <v>45485.66667</v>
      </c>
      <c r="N134" s="1">
        <f>IFERROR(__xludf.DUMMYFUNCTION("""COMPUTED_VALUE"""),2.305594E7)</f>
        <v>23055940</v>
      </c>
    </row>
    <row r="135">
      <c r="A135" s="2">
        <f>IFERROR(__xludf.DUMMYFUNCTION("""COMPUTED_VALUE"""),45488.66666666667)</f>
        <v>45488.66667</v>
      </c>
      <c r="B135" s="1">
        <f>IFERROR(__xludf.DUMMYFUNCTION("""COMPUTED_VALUE"""),613.14)</f>
        <v>613.14</v>
      </c>
      <c r="D135" s="2">
        <f>IFERROR(__xludf.DUMMYFUNCTION("""COMPUTED_VALUE"""),45488.66666666667)</f>
        <v>45488.66667</v>
      </c>
      <c r="E135" s="1">
        <f>IFERROR(__xludf.DUMMYFUNCTION("""COMPUTED_VALUE"""),621.65)</f>
        <v>621.65</v>
      </c>
      <c r="G135" s="2">
        <f>IFERROR(__xludf.DUMMYFUNCTION("""COMPUTED_VALUE"""),45488.66666666667)</f>
        <v>45488.66667</v>
      </c>
      <c r="H135" s="1">
        <f>IFERROR(__xludf.DUMMYFUNCTION("""COMPUTED_VALUE"""),609.56)</f>
        <v>609.56</v>
      </c>
      <c r="J135" s="2">
        <f>IFERROR(__xludf.DUMMYFUNCTION("""COMPUTED_VALUE"""),45488.66666666667)</f>
        <v>45488.66667</v>
      </c>
      <c r="K135" s="1">
        <f>IFERROR(__xludf.DUMMYFUNCTION("""COMPUTED_VALUE"""),614.03)</f>
        <v>614.03</v>
      </c>
      <c r="M135" s="2">
        <f>IFERROR(__xludf.DUMMYFUNCTION("""COMPUTED_VALUE"""),45488.66666666667)</f>
        <v>45488.66667</v>
      </c>
      <c r="N135" s="1">
        <f>IFERROR(__xludf.DUMMYFUNCTION("""COMPUTED_VALUE"""),2.1411803E7)</f>
        <v>21411803</v>
      </c>
    </row>
    <row r="136">
      <c r="A136" s="2">
        <f>IFERROR(__xludf.DUMMYFUNCTION("""COMPUTED_VALUE"""),45489.66666666667)</f>
        <v>45489.66667</v>
      </c>
      <c r="B136" s="1">
        <f>IFERROR(__xludf.DUMMYFUNCTION("""COMPUTED_VALUE"""),617.15)</f>
        <v>617.15</v>
      </c>
      <c r="D136" s="2">
        <f>IFERROR(__xludf.DUMMYFUNCTION("""COMPUTED_VALUE"""),45489.66666666667)</f>
        <v>45489.66667</v>
      </c>
      <c r="E136" s="1">
        <f>IFERROR(__xludf.DUMMYFUNCTION("""COMPUTED_VALUE"""),619.79)</f>
        <v>619.79</v>
      </c>
      <c r="G136" s="2">
        <f>IFERROR(__xludf.DUMMYFUNCTION("""COMPUTED_VALUE"""),45489.66666666667)</f>
        <v>45489.66667</v>
      </c>
      <c r="H136" s="1">
        <f>IFERROR(__xludf.DUMMYFUNCTION("""COMPUTED_VALUE"""),613.17)</f>
        <v>613.17</v>
      </c>
      <c r="J136" s="2">
        <f>IFERROR(__xludf.DUMMYFUNCTION("""COMPUTED_VALUE"""),45489.66666666667)</f>
        <v>45489.66667</v>
      </c>
      <c r="K136" s="1">
        <f>IFERROR(__xludf.DUMMYFUNCTION("""COMPUTED_VALUE"""),619.45)</f>
        <v>619.45</v>
      </c>
      <c r="M136" s="2">
        <f>IFERROR(__xludf.DUMMYFUNCTION("""COMPUTED_VALUE"""),45489.66666666667)</f>
        <v>45489.66667</v>
      </c>
      <c r="N136" s="1">
        <f>IFERROR(__xludf.DUMMYFUNCTION("""COMPUTED_VALUE"""),1.936615E7)</f>
        <v>19366150</v>
      </c>
    </row>
    <row r="137">
      <c r="A137" s="2">
        <f>IFERROR(__xludf.DUMMYFUNCTION("""COMPUTED_VALUE"""),45490.66666666667)</f>
        <v>45490.66667</v>
      </c>
      <c r="B137" s="1">
        <f>IFERROR(__xludf.DUMMYFUNCTION("""COMPUTED_VALUE"""),603.92)</f>
        <v>603.92</v>
      </c>
      <c r="D137" s="2">
        <f>IFERROR(__xludf.DUMMYFUNCTION("""COMPUTED_VALUE"""),45490.66666666667)</f>
        <v>45490.66667</v>
      </c>
      <c r="E137" s="1">
        <f>IFERROR(__xludf.DUMMYFUNCTION("""COMPUTED_VALUE"""),608.79)</f>
        <v>608.79</v>
      </c>
      <c r="G137" s="2">
        <f>IFERROR(__xludf.DUMMYFUNCTION("""COMPUTED_VALUE"""),45490.66666666667)</f>
        <v>45490.66667</v>
      </c>
      <c r="H137" s="1">
        <f>IFERROR(__xludf.DUMMYFUNCTION("""COMPUTED_VALUE"""),598.31)</f>
        <v>598.31</v>
      </c>
      <c r="J137" s="2">
        <f>IFERROR(__xludf.DUMMYFUNCTION("""COMPUTED_VALUE"""),45490.66666666667)</f>
        <v>45490.66667</v>
      </c>
      <c r="K137" s="1">
        <f>IFERROR(__xludf.DUMMYFUNCTION("""COMPUTED_VALUE"""),598.51)</f>
        <v>598.51</v>
      </c>
      <c r="M137" s="2">
        <f>IFERROR(__xludf.DUMMYFUNCTION("""COMPUTED_VALUE"""),45490.66666666667)</f>
        <v>45490.66667</v>
      </c>
      <c r="N137" s="1">
        <f>IFERROR(__xludf.DUMMYFUNCTION("""COMPUTED_VALUE"""),3.1293055E7)</f>
        <v>31293055</v>
      </c>
    </row>
    <row r="138">
      <c r="A138" s="2">
        <f>IFERROR(__xludf.DUMMYFUNCTION("""COMPUTED_VALUE"""),45491.66666666667)</f>
        <v>45491.66667</v>
      </c>
      <c r="B138" s="1">
        <f>IFERROR(__xludf.DUMMYFUNCTION("""COMPUTED_VALUE"""),605.43)</f>
        <v>605.43</v>
      </c>
      <c r="D138" s="2">
        <f>IFERROR(__xludf.DUMMYFUNCTION("""COMPUTED_VALUE"""),45491.66666666667)</f>
        <v>45491.66667</v>
      </c>
      <c r="E138" s="1">
        <f>IFERROR(__xludf.DUMMYFUNCTION("""COMPUTED_VALUE"""),614.93)</f>
        <v>614.93</v>
      </c>
      <c r="G138" s="2">
        <f>IFERROR(__xludf.DUMMYFUNCTION("""COMPUTED_VALUE"""),45491.66666666667)</f>
        <v>45491.66667</v>
      </c>
      <c r="H138" s="1">
        <f>IFERROR(__xludf.DUMMYFUNCTION("""COMPUTED_VALUE"""),594.6)</f>
        <v>594.6</v>
      </c>
      <c r="J138" s="2">
        <f>IFERROR(__xludf.DUMMYFUNCTION("""COMPUTED_VALUE"""),45491.66666666667)</f>
        <v>45491.66667</v>
      </c>
      <c r="K138" s="1">
        <f>IFERROR(__xludf.DUMMYFUNCTION("""COMPUTED_VALUE"""),600.23)</f>
        <v>600.23</v>
      </c>
      <c r="M138" s="2">
        <f>IFERROR(__xludf.DUMMYFUNCTION("""COMPUTED_VALUE"""),45491.66666666667)</f>
        <v>45491.66667</v>
      </c>
      <c r="N138" s="1">
        <f>IFERROR(__xludf.DUMMYFUNCTION("""COMPUTED_VALUE"""),2.4808393E7)</f>
        <v>24808393</v>
      </c>
    </row>
    <row r="139">
      <c r="A139" s="2">
        <f>IFERROR(__xludf.DUMMYFUNCTION("""COMPUTED_VALUE"""),45492.66666666667)</f>
        <v>45492.66667</v>
      </c>
      <c r="B139" s="1">
        <f>IFERROR(__xludf.DUMMYFUNCTION("""COMPUTED_VALUE"""),600.13)</f>
        <v>600.13</v>
      </c>
      <c r="D139" s="2">
        <f>IFERROR(__xludf.DUMMYFUNCTION("""COMPUTED_VALUE"""),45492.66666666667)</f>
        <v>45492.66667</v>
      </c>
      <c r="E139" s="1">
        <f>IFERROR(__xludf.DUMMYFUNCTION("""COMPUTED_VALUE"""),604.02)</f>
        <v>604.02</v>
      </c>
      <c r="G139" s="2">
        <f>IFERROR(__xludf.DUMMYFUNCTION("""COMPUTED_VALUE"""),45492.66666666667)</f>
        <v>45492.66667</v>
      </c>
      <c r="H139" s="1">
        <f>IFERROR(__xludf.DUMMYFUNCTION("""COMPUTED_VALUE"""),596.07)</f>
        <v>596.07</v>
      </c>
      <c r="J139" s="2">
        <f>IFERROR(__xludf.DUMMYFUNCTION("""COMPUTED_VALUE"""),45492.66666666667)</f>
        <v>45492.66667</v>
      </c>
      <c r="K139" s="1">
        <f>IFERROR(__xludf.DUMMYFUNCTION("""COMPUTED_VALUE"""),598.03)</f>
        <v>598.03</v>
      </c>
      <c r="M139" s="2">
        <f>IFERROR(__xludf.DUMMYFUNCTION("""COMPUTED_VALUE"""),45492.66666666667)</f>
        <v>45492.66667</v>
      </c>
      <c r="N139" s="1">
        <f>IFERROR(__xludf.DUMMYFUNCTION("""COMPUTED_VALUE"""),2.1066629E7)</f>
        <v>21066629</v>
      </c>
    </row>
    <row r="140">
      <c r="A140" s="2">
        <f>IFERROR(__xludf.DUMMYFUNCTION("""COMPUTED_VALUE"""),45495.66666666667)</f>
        <v>45495.66667</v>
      </c>
      <c r="B140" s="1">
        <f>IFERROR(__xludf.DUMMYFUNCTION("""COMPUTED_VALUE"""),604.14)</f>
        <v>604.14</v>
      </c>
      <c r="D140" s="2">
        <f>IFERROR(__xludf.DUMMYFUNCTION("""COMPUTED_VALUE"""),45495.66666666667)</f>
        <v>45495.66667</v>
      </c>
      <c r="E140" s="1">
        <f>IFERROR(__xludf.DUMMYFUNCTION("""COMPUTED_VALUE"""),613.07)</f>
        <v>613.07</v>
      </c>
      <c r="G140" s="2">
        <f>IFERROR(__xludf.DUMMYFUNCTION("""COMPUTED_VALUE"""),45495.66666666667)</f>
        <v>45495.66667</v>
      </c>
      <c r="H140" s="1">
        <f>IFERROR(__xludf.DUMMYFUNCTION("""COMPUTED_VALUE"""),600.49)</f>
        <v>600.49</v>
      </c>
      <c r="J140" s="2">
        <f>IFERROR(__xludf.DUMMYFUNCTION("""COMPUTED_VALUE"""),45495.66666666667)</f>
        <v>45495.66667</v>
      </c>
      <c r="K140" s="1">
        <f>IFERROR(__xludf.DUMMYFUNCTION("""COMPUTED_VALUE"""),612.07)</f>
        <v>612.07</v>
      </c>
      <c r="M140" s="2">
        <f>IFERROR(__xludf.DUMMYFUNCTION("""COMPUTED_VALUE"""),45495.66666666667)</f>
        <v>45495.66667</v>
      </c>
      <c r="N140" s="1">
        <f>IFERROR(__xludf.DUMMYFUNCTION("""COMPUTED_VALUE"""),2.1607854E7)</f>
        <v>21607854</v>
      </c>
    </row>
    <row r="141">
      <c r="A141" s="2">
        <f>IFERROR(__xludf.DUMMYFUNCTION("""COMPUTED_VALUE"""),45496.66666666667)</f>
        <v>45496.66667</v>
      </c>
      <c r="B141" s="1">
        <f>IFERROR(__xludf.DUMMYFUNCTION("""COMPUTED_VALUE"""),614.1)</f>
        <v>614.1</v>
      </c>
      <c r="D141" s="2">
        <f>IFERROR(__xludf.DUMMYFUNCTION("""COMPUTED_VALUE"""),45496.66666666667)</f>
        <v>45496.66667</v>
      </c>
      <c r="E141" s="1">
        <f>IFERROR(__xludf.DUMMYFUNCTION("""COMPUTED_VALUE"""),619.78)</f>
        <v>619.78</v>
      </c>
      <c r="G141" s="2">
        <f>IFERROR(__xludf.DUMMYFUNCTION("""COMPUTED_VALUE"""),45496.66666666667)</f>
        <v>45496.66667</v>
      </c>
      <c r="H141" s="1">
        <f>IFERROR(__xludf.DUMMYFUNCTION("""COMPUTED_VALUE"""),611.06)</f>
        <v>611.06</v>
      </c>
      <c r="J141" s="2">
        <f>IFERROR(__xludf.DUMMYFUNCTION("""COMPUTED_VALUE"""),45496.66666666667)</f>
        <v>45496.66667</v>
      </c>
      <c r="K141" s="1">
        <f>IFERROR(__xludf.DUMMYFUNCTION("""COMPUTED_VALUE"""),613.74)</f>
        <v>613.74</v>
      </c>
      <c r="M141" s="2">
        <f>IFERROR(__xludf.DUMMYFUNCTION("""COMPUTED_VALUE"""),45496.66666666667)</f>
        <v>45496.66667</v>
      </c>
      <c r="N141" s="1">
        <f>IFERROR(__xludf.DUMMYFUNCTION("""COMPUTED_VALUE"""),1.9510851E7)</f>
        <v>19510851</v>
      </c>
    </row>
    <row r="142">
      <c r="A142" s="2">
        <f>IFERROR(__xludf.DUMMYFUNCTION("""COMPUTED_VALUE"""),45497.66666666667)</f>
        <v>45497.66667</v>
      </c>
      <c r="B142" s="1">
        <f>IFERROR(__xludf.DUMMYFUNCTION("""COMPUTED_VALUE"""),599.88)</f>
        <v>599.88</v>
      </c>
      <c r="D142" s="2">
        <f>IFERROR(__xludf.DUMMYFUNCTION("""COMPUTED_VALUE"""),45497.66666666667)</f>
        <v>45497.66667</v>
      </c>
      <c r="E142" s="1">
        <f>IFERROR(__xludf.DUMMYFUNCTION("""COMPUTED_VALUE"""),600.35)</f>
        <v>600.35</v>
      </c>
      <c r="G142" s="2">
        <f>IFERROR(__xludf.DUMMYFUNCTION("""COMPUTED_VALUE"""),45497.66666666667)</f>
        <v>45497.66667</v>
      </c>
      <c r="H142" s="1">
        <f>IFERROR(__xludf.DUMMYFUNCTION("""COMPUTED_VALUE"""),571.59)</f>
        <v>571.59</v>
      </c>
      <c r="J142" s="2">
        <f>IFERROR(__xludf.DUMMYFUNCTION("""COMPUTED_VALUE"""),45497.66666666667)</f>
        <v>45497.66667</v>
      </c>
      <c r="K142" s="1">
        <f>IFERROR(__xludf.DUMMYFUNCTION("""COMPUTED_VALUE"""),571.84)</f>
        <v>571.84</v>
      </c>
      <c r="M142" s="2">
        <f>IFERROR(__xludf.DUMMYFUNCTION("""COMPUTED_VALUE"""),45497.66666666667)</f>
        <v>45497.66667</v>
      </c>
      <c r="N142" s="1">
        <f>IFERROR(__xludf.DUMMYFUNCTION("""COMPUTED_VALUE"""),3.0454147E7)</f>
        <v>30454147</v>
      </c>
    </row>
    <row r="143">
      <c r="A143" s="2">
        <f>IFERROR(__xludf.DUMMYFUNCTION("""COMPUTED_VALUE"""),45498.66666666667)</f>
        <v>45498.66667</v>
      </c>
      <c r="B143" s="1">
        <f>IFERROR(__xludf.DUMMYFUNCTION("""COMPUTED_VALUE"""),574.76)</f>
        <v>574.76</v>
      </c>
      <c r="D143" s="2">
        <f>IFERROR(__xludf.DUMMYFUNCTION("""COMPUTED_VALUE"""),45498.66666666667)</f>
        <v>45498.66667</v>
      </c>
      <c r="E143" s="1">
        <f>IFERROR(__xludf.DUMMYFUNCTION("""COMPUTED_VALUE"""),588.26)</f>
        <v>588.26</v>
      </c>
      <c r="G143" s="2">
        <f>IFERROR(__xludf.DUMMYFUNCTION("""COMPUTED_VALUE"""),45498.66666666667)</f>
        <v>45498.66667</v>
      </c>
      <c r="H143" s="1">
        <f>IFERROR(__xludf.DUMMYFUNCTION("""COMPUTED_VALUE"""),572.14)</f>
        <v>572.14</v>
      </c>
      <c r="J143" s="2">
        <f>IFERROR(__xludf.DUMMYFUNCTION("""COMPUTED_VALUE"""),45498.66666666667)</f>
        <v>45498.66667</v>
      </c>
      <c r="K143" s="1">
        <f>IFERROR(__xludf.DUMMYFUNCTION("""COMPUTED_VALUE"""),577.76)</f>
        <v>577.76</v>
      </c>
      <c r="M143" s="2">
        <f>IFERROR(__xludf.DUMMYFUNCTION("""COMPUTED_VALUE"""),45498.66666666667)</f>
        <v>45498.66667</v>
      </c>
      <c r="N143" s="1">
        <f>IFERROR(__xludf.DUMMYFUNCTION("""COMPUTED_VALUE"""),2.5487476E7)</f>
        <v>25487476</v>
      </c>
    </row>
    <row r="144">
      <c r="A144" s="2">
        <f>IFERROR(__xludf.DUMMYFUNCTION("""COMPUTED_VALUE"""),45499.66666666667)</f>
        <v>45499.66667</v>
      </c>
      <c r="B144" s="1">
        <f>IFERROR(__xludf.DUMMYFUNCTION("""COMPUTED_VALUE"""),587.9)</f>
        <v>587.9</v>
      </c>
      <c r="D144" s="2">
        <f>IFERROR(__xludf.DUMMYFUNCTION("""COMPUTED_VALUE"""),45499.66666666667)</f>
        <v>45499.66667</v>
      </c>
      <c r="E144" s="1">
        <f>IFERROR(__xludf.DUMMYFUNCTION("""COMPUTED_VALUE"""),589.49)</f>
        <v>589.49</v>
      </c>
      <c r="G144" s="2">
        <f>IFERROR(__xludf.DUMMYFUNCTION("""COMPUTED_VALUE"""),45499.66666666667)</f>
        <v>45499.66667</v>
      </c>
      <c r="H144" s="1">
        <f>IFERROR(__xludf.DUMMYFUNCTION("""COMPUTED_VALUE"""),581.51)</f>
        <v>581.51</v>
      </c>
      <c r="J144" s="2">
        <f>IFERROR(__xludf.DUMMYFUNCTION("""COMPUTED_VALUE"""),45499.66666666667)</f>
        <v>45499.66667</v>
      </c>
      <c r="K144" s="1">
        <f>IFERROR(__xludf.DUMMYFUNCTION("""COMPUTED_VALUE"""),585.28)</f>
        <v>585.28</v>
      </c>
      <c r="M144" s="2">
        <f>IFERROR(__xludf.DUMMYFUNCTION("""COMPUTED_VALUE"""),45499.66666666667)</f>
        <v>45499.66667</v>
      </c>
      <c r="N144" s="1">
        <f>IFERROR(__xludf.DUMMYFUNCTION("""COMPUTED_VALUE"""),2.4312244E7)</f>
        <v>24312244</v>
      </c>
    </row>
    <row r="145">
      <c r="A145" s="2">
        <f>IFERROR(__xludf.DUMMYFUNCTION("""COMPUTED_VALUE"""),45502.66666666667)</f>
        <v>45502.66667</v>
      </c>
      <c r="B145" s="1">
        <f>IFERROR(__xludf.DUMMYFUNCTION("""COMPUTED_VALUE"""),588.08)</f>
        <v>588.08</v>
      </c>
      <c r="D145" s="2">
        <f>IFERROR(__xludf.DUMMYFUNCTION("""COMPUTED_VALUE"""),45502.66666666667)</f>
        <v>45502.66667</v>
      </c>
      <c r="E145" s="1">
        <f>IFERROR(__xludf.DUMMYFUNCTION("""COMPUTED_VALUE"""),593.13)</f>
        <v>593.13</v>
      </c>
      <c r="G145" s="2">
        <f>IFERROR(__xludf.DUMMYFUNCTION("""COMPUTED_VALUE"""),45502.66666666667)</f>
        <v>45502.66667</v>
      </c>
      <c r="H145" s="1">
        <f>IFERROR(__xludf.DUMMYFUNCTION("""COMPUTED_VALUE"""),583.33)</f>
        <v>583.33</v>
      </c>
      <c r="J145" s="2">
        <f>IFERROR(__xludf.DUMMYFUNCTION("""COMPUTED_VALUE"""),45502.66666666667)</f>
        <v>45502.66667</v>
      </c>
      <c r="K145" s="1">
        <f>IFERROR(__xludf.DUMMYFUNCTION("""COMPUTED_VALUE"""),584.06)</f>
        <v>584.06</v>
      </c>
      <c r="M145" s="2">
        <f>IFERROR(__xludf.DUMMYFUNCTION("""COMPUTED_VALUE"""),45502.66666666667)</f>
        <v>45502.66667</v>
      </c>
      <c r="N145" s="1">
        <f>IFERROR(__xludf.DUMMYFUNCTION("""COMPUTED_VALUE"""),2.4105202E7)</f>
        <v>24105202</v>
      </c>
    </row>
    <row r="146">
      <c r="A146" s="2">
        <f>IFERROR(__xludf.DUMMYFUNCTION("""COMPUTED_VALUE"""),45503.66666666667)</f>
        <v>45503.66667</v>
      </c>
      <c r="B146" s="1">
        <f>IFERROR(__xludf.DUMMYFUNCTION("""COMPUTED_VALUE"""),587.22)</f>
        <v>587.22</v>
      </c>
      <c r="D146" s="2">
        <f>IFERROR(__xludf.DUMMYFUNCTION("""COMPUTED_VALUE"""),45503.66666666667)</f>
        <v>45503.66667</v>
      </c>
      <c r="E146" s="1">
        <f>IFERROR(__xludf.DUMMYFUNCTION("""COMPUTED_VALUE"""),592.31)</f>
        <v>592.31</v>
      </c>
      <c r="G146" s="2">
        <f>IFERROR(__xludf.DUMMYFUNCTION("""COMPUTED_VALUE"""),45503.66666666667)</f>
        <v>45503.66667</v>
      </c>
      <c r="H146" s="1">
        <f>IFERROR(__xludf.DUMMYFUNCTION("""COMPUTED_VALUE"""),575.65)</f>
        <v>575.65</v>
      </c>
      <c r="J146" s="2">
        <f>IFERROR(__xludf.DUMMYFUNCTION("""COMPUTED_VALUE"""),45503.66666666667)</f>
        <v>45503.66667</v>
      </c>
      <c r="K146" s="1">
        <f>IFERROR(__xludf.DUMMYFUNCTION("""COMPUTED_VALUE"""),582.77)</f>
        <v>582.77</v>
      </c>
      <c r="M146" s="2">
        <f>IFERROR(__xludf.DUMMYFUNCTION("""COMPUTED_VALUE"""),45503.66666666667)</f>
        <v>45503.66667</v>
      </c>
      <c r="N146" s="1">
        <f>IFERROR(__xludf.DUMMYFUNCTION("""COMPUTED_VALUE"""),3.1232246E7)</f>
        <v>31232246</v>
      </c>
    </row>
    <row r="147">
      <c r="A147" s="2">
        <f>IFERROR(__xludf.DUMMYFUNCTION("""COMPUTED_VALUE"""),45504.66666666667)</f>
        <v>45504.66667</v>
      </c>
      <c r="B147" s="1">
        <f>IFERROR(__xludf.DUMMYFUNCTION("""COMPUTED_VALUE"""),585.03)</f>
        <v>585.03</v>
      </c>
      <c r="D147" s="2">
        <f>IFERROR(__xludf.DUMMYFUNCTION("""COMPUTED_VALUE"""),45504.66666666667)</f>
        <v>45504.66667</v>
      </c>
      <c r="E147" s="1">
        <f>IFERROR(__xludf.DUMMYFUNCTION("""COMPUTED_VALUE"""),585.14)</f>
        <v>585.14</v>
      </c>
      <c r="G147" s="2">
        <f>IFERROR(__xludf.DUMMYFUNCTION("""COMPUTED_VALUE"""),45504.66666666667)</f>
        <v>45504.66667</v>
      </c>
      <c r="H147" s="1">
        <f>IFERROR(__xludf.DUMMYFUNCTION("""COMPUTED_VALUE"""),562.97)</f>
        <v>562.97</v>
      </c>
      <c r="J147" s="2">
        <f>IFERROR(__xludf.DUMMYFUNCTION("""COMPUTED_VALUE"""),45504.66666666667)</f>
        <v>45504.66667</v>
      </c>
      <c r="K147" s="1">
        <f>IFERROR(__xludf.DUMMYFUNCTION("""COMPUTED_VALUE"""),563.65)</f>
        <v>563.65</v>
      </c>
      <c r="M147" s="2">
        <f>IFERROR(__xludf.DUMMYFUNCTION("""COMPUTED_VALUE"""),45504.66666666667)</f>
        <v>45504.66667</v>
      </c>
      <c r="N147" s="1">
        <f>IFERROR(__xludf.DUMMYFUNCTION("""COMPUTED_VALUE"""),6.4880294E7)</f>
        <v>64880294</v>
      </c>
    </row>
    <row r="148">
      <c r="A148" s="2">
        <f>IFERROR(__xludf.DUMMYFUNCTION("""COMPUTED_VALUE"""),45505.66666666667)</f>
        <v>45505.66667</v>
      </c>
      <c r="B148" s="1">
        <f>IFERROR(__xludf.DUMMYFUNCTION("""COMPUTED_VALUE"""),567.14)</f>
        <v>567.14</v>
      </c>
      <c r="D148" s="2">
        <f>IFERROR(__xludf.DUMMYFUNCTION("""COMPUTED_VALUE"""),45505.66666666667)</f>
        <v>45505.66667</v>
      </c>
      <c r="E148" s="1">
        <f>IFERROR(__xludf.DUMMYFUNCTION("""COMPUTED_VALUE"""),569.04)</f>
        <v>569.04</v>
      </c>
      <c r="G148" s="2">
        <f>IFERROR(__xludf.DUMMYFUNCTION("""COMPUTED_VALUE"""),45505.66666666667)</f>
        <v>45505.66667</v>
      </c>
      <c r="H148" s="1">
        <f>IFERROR(__xludf.DUMMYFUNCTION("""COMPUTED_VALUE"""),540.1)</f>
        <v>540.1</v>
      </c>
      <c r="J148" s="2">
        <f>IFERROR(__xludf.DUMMYFUNCTION("""COMPUTED_VALUE"""),45505.66666666667)</f>
        <v>45505.66667</v>
      </c>
      <c r="K148" s="1">
        <f>IFERROR(__xludf.DUMMYFUNCTION("""COMPUTED_VALUE"""),548.3)</f>
        <v>548.3</v>
      </c>
      <c r="M148" s="2">
        <f>IFERROR(__xludf.DUMMYFUNCTION("""COMPUTED_VALUE"""),45505.66666666667)</f>
        <v>45505.66667</v>
      </c>
      <c r="N148" s="1">
        <f>IFERROR(__xludf.DUMMYFUNCTION("""COMPUTED_VALUE"""),4.2892377E7)</f>
        <v>42892377</v>
      </c>
    </row>
    <row r="149">
      <c r="A149" s="2">
        <f>IFERROR(__xludf.DUMMYFUNCTION("""COMPUTED_VALUE"""),45506.66666666667)</f>
        <v>45506.66667</v>
      </c>
      <c r="B149" s="1">
        <f>IFERROR(__xludf.DUMMYFUNCTION("""COMPUTED_VALUE"""),531.99)</f>
        <v>531.99</v>
      </c>
      <c r="D149" s="2">
        <f>IFERROR(__xludf.DUMMYFUNCTION("""COMPUTED_VALUE"""),45506.66666666667)</f>
        <v>45506.66667</v>
      </c>
      <c r="E149" s="1">
        <f>IFERROR(__xludf.DUMMYFUNCTION("""COMPUTED_VALUE"""),532.82)</f>
        <v>532.82</v>
      </c>
      <c r="G149" s="2">
        <f>IFERROR(__xludf.DUMMYFUNCTION("""COMPUTED_VALUE"""),45506.66666666667)</f>
        <v>45506.66667</v>
      </c>
      <c r="H149" s="1">
        <f>IFERROR(__xludf.DUMMYFUNCTION("""COMPUTED_VALUE"""),519.07)</f>
        <v>519.07</v>
      </c>
      <c r="J149" s="2">
        <f>IFERROR(__xludf.DUMMYFUNCTION("""COMPUTED_VALUE"""),45506.66666666667)</f>
        <v>45506.66667</v>
      </c>
      <c r="K149" s="1">
        <f>IFERROR(__xludf.DUMMYFUNCTION("""COMPUTED_VALUE"""),522.06)</f>
        <v>522.06</v>
      </c>
      <c r="M149" s="2">
        <f>IFERROR(__xludf.DUMMYFUNCTION("""COMPUTED_VALUE"""),45506.66666666667)</f>
        <v>45506.66667</v>
      </c>
      <c r="N149" s="1">
        <f>IFERROR(__xludf.DUMMYFUNCTION("""COMPUTED_VALUE"""),4.6041595E7)</f>
        <v>46041595</v>
      </c>
    </row>
    <row r="150">
      <c r="A150" s="2">
        <f>IFERROR(__xludf.DUMMYFUNCTION("""COMPUTED_VALUE"""),45509.66666666667)</f>
        <v>45509.66667</v>
      </c>
      <c r="B150" s="1">
        <f>IFERROR(__xludf.DUMMYFUNCTION("""COMPUTED_VALUE"""),503.7)</f>
        <v>503.7</v>
      </c>
      <c r="D150" s="2">
        <f>IFERROR(__xludf.DUMMYFUNCTION("""COMPUTED_VALUE"""),45509.66666666667)</f>
        <v>45509.66667</v>
      </c>
      <c r="E150" s="1">
        <f>IFERROR(__xludf.DUMMYFUNCTION("""COMPUTED_VALUE"""),521.75)</f>
        <v>521.75</v>
      </c>
      <c r="G150" s="2">
        <f>IFERROR(__xludf.DUMMYFUNCTION("""COMPUTED_VALUE"""),45509.66666666667)</f>
        <v>45509.66667</v>
      </c>
      <c r="H150" s="1">
        <f>IFERROR(__xludf.DUMMYFUNCTION("""COMPUTED_VALUE"""),495.35)</f>
        <v>495.35</v>
      </c>
      <c r="J150" s="2">
        <f>IFERROR(__xludf.DUMMYFUNCTION("""COMPUTED_VALUE"""),45509.66666666667)</f>
        <v>45509.66667</v>
      </c>
      <c r="K150" s="1">
        <f>IFERROR(__xludf.DUMMYFUNCTION("""COMPUTED_VALUE"""),515.71)</f>
        <v>515.71</v>
      </c>
      <c r="M150" s="2">
        <f>IFERROR(__xludf.DUMMYFUNCTION("""COMPUTED_VALUE"""),45509.66666666667)</f>
        <v>45509.66667</v>
      </c>
      <c r="N150" s="1">
        <f>IFERROR(__xludf.DUMMYFUNCTION("""COMPUTED_VALUE"""),4.4962074E7)</f>
        <v>44962074</v>
      </c>
    </row>
    <row r="151">
      <c r="A151" s="2">
        <f>IFERROR(__xludf.DUMMYFUNCTION("""COMPUTED_VALUE"""),45510.66666666667)</f>
        <v>45510.66667</v>
      </c>
      <c r="B151" s="1">
        <f>IFERROR(__xludf.DUMMYFUNCTION("""COMPUTED_VALUE"""),517.55)</f>
        <v>517.55</v>
      </c>
      <c r="D151" s="2">
        <f>IFERROR(__xludf.DUMMYFUNCTION("""COMPUTED_VALUE"""),45510.66666666667)</f>
        <v>45510.66667</v>
      </c>
      <c r="E151" s="1">
        <f>IFERROR(__xludf.DUMMYFUNCTION("""COMPUTED_VALUE"""),526.83)</f>
        <v>526.83</v>
      </c>
      <c r="G151" s="2">
        <f>IFERROR(__xludf.DUMMYFUNCTION("""COMPUTED_VALUE"""),45510.66666666667)</f>
        <v>45510.66667</v>
      </c>
      <c r="H151" s="1">
        <f>IFERROR(__xludf.DUMMYFUNCTION("""COMPUTED_VALUE"""),515.71)</f>
        <v>515.71</v>
      </c>
      <c r="J151" s="2">
        <f>IFERROR(__xludf.DUMMYFUNCTION("""COMPUTED_VALUE"""),45510.66666666667)</f>
        <v>45510.66667</v>
      </c>
      <c r="K151" s="1">
        <f>IFERROR(__xludf.DUMMYFUNCTION("""COMPUTED_VALUE"""),520.35)</f>
        <v>520.35</v>
      </c>
      <c r="M151" s="2">
        <f>IFERROR(__xludf.DUMMYFUNCTION("""COMPUTED_VALUE"""),45510.66666666667)</f>
        <v>45510.66667</v>
      </c>
      <c r="N151" s="1">
        <f>IFERROR(__xludf.DUMMYFUNCTION("""COMPUTED_VALUE"""),6.798344E7)</f>
        <v>67983440</v>
      </c>
    </row>
    <row r="152">
      <c r="A152" s="2">
        <f>IFERROR(__xludf.DUMMYFUNCTION("""COMPUTED_VALUE"""),45511.66666666667)</f>
        <v>45511.66667</v>
      </c>
      <c r="B152" s="1">
        <f>IFERROR(__xludf.DUMMYFUNCTION("""COMPUTED_VALUE"""),526.75)</f>
        <v>526.75</v>
      </c>
      <c r="D152" s="2">
        <f>IFERROR(__xludf.DUMMYFUNCTION("""COMPUTED_VALUE"""),45511.66666666667)</f>
        <v>45511.66667</v>
      </c>
      <c r="E152" s="1">
        <f>IFERROR(__xludf.DUMMYFUNCTION("""COMPUTED_VALUE"""),533.13)</f>
        <v>533.13</v>
      </c>
      <c r="G152" s="2">
        <f>IFERROR(__xludf.DUMMYFUNCTION("""COMPUTED_VALUE"""),45511.66666666667)</f>
        <v>45511.66667</v>
      </c>
      <c r="H152" s="1">
        <f>IFERROR(__xludf.DUMMYFUNCTION("""COMPUTED_VALUE"""),518.94)</f>
        <v>518.94</v>
      </c>
      <c r="J152" s="2">
        <f>IFERROR(__xludf.DUMMYFUNCTION("""COMPUTED_VALUE"""),45511.66666666667)</f>
        <v>45511.66667</v>
      </c>
      <c r="K152" s="1">
        <f>IFERROR(__xludf.DUMMYFUNCTION("""COMPUTED_VALUE"""),520.46)</f>
        <v>520.46</v>
      </c>
      <c r="M152" s="2">
        <f>IFERROR(__xludf.DUMMYFUNCTION("""COMPUTED_VALUE"""),45511.66666666667)</f>
        <v>45511.66667</v>
      </c>
      <c r="N152" s="1">
        <f>IFERROR(__xludf.DUMMYFUNCTION("""COMPUTED_VALUE"""),5.02454E7)</f>
        <v>50245400</v>
      </c>
    </row>
    <row r="153">
      <c r="A153" s="2">
        <f>IFERROR(__xludf.DUMMYFUNCTION("""COMPUTED_VALUE"""),45512.66666666667)</f>
        <v>45512.66667</v>
      </c>
      <c r="B153" s="1">
        <f>IFERROR(__xludf.DUMMYFUNCTION("""COMPUTED_VALUE"""),525.82)</f>
        <v>525.82</v>
      </c>
      <c r="D153" s="2">
        <f>IFERROR(__xludf.DUMMYFUNCTION("""COMPUTED_VALUE"""),45512.66666666667)</f>
        <v>45512.66667</v>
      </c>
      <c r="E153" s="1">
        <f>IFERROR(__xludf.DUMMYFUNCTION("""COMPUTED_VALUE"""),537.45)</f>
        <v>537.45</v>
      </c>
      <c r="G153" s="2">
        <f>IFERROR(__xludf.DUMMYFUNCTION("""COMPUTED_VALUE"""),45512.66666666667)</f>
        <v>45512.66667</v>
      </c>
      <c r="H153" s="1">
        <f>IFERROR(__xludf.DUMMYFUNCTION("""COMPUTED_VALUE"""),519.23)</f>
        <v>519.23</v>
      </c>
      <c r="J153" s="2">
        <f>IFERROR(__xludf.DUMMYFUNCTION("""COMPUTED_VALUE"""),45512.66666666667)</f>
        <v>45512.66667</v>
      </c>
      <c r="K153" s="1">
        <f>IFERROR(__xludf.DUMMYFUNCTION("""COMPUTED_VALUE"""),536.37)</f>
        <v>536.37</v>
      </c>
      <c r="M153" s="2">
        <f>IFERROR(__xludf.DUMMYFUNCTION("""COMPUTED_VALUE"""),45512.66666666667)</f>
        <v>45512.66667</v>
      </c>
      <c r="N153" s="1">
        <f>IFERROR(__xludf.DUMMYFUNCTION("""COMPUTED_VALUE"""),4.5258675E7)</f>
        <v>45258675</v>
      </c>
    </row>
    <row r="154">
      <c r="A154" s="2">
        <f>IFERROR(__xludf.DUMMYFUNCTION("""COMPUTED_VALUE"""),45513.66666666667)</f>
        <v>45513.66667</v>
      </c>
      <c r="B154" s="1">
        <f>IFERROR(__xludf.DUMMYFUNCTION("""COMPUTED_VALUE"""),540.55)</f>
        <v>540.55</v>
      </c>
      <c r="D154" s="2">
        <f>IFERROR(__xludf.DUMMYFUNCTION("""COMPUTED_VALUE"""),45513.66666666667)</f>
        <v>45513.66667</v>
      </c>
      <c r="E154" s="1">
        <f>IFERROR(__xludf.DUMMYFUNCTION("""COMPUTED_VALUE"""),565.36)</f>
        <v>565.36</v>
      </c>
      <c r="G154" s="2">
        <f>IFERROR(__xludf.DUMMYFUNCTION("""COMPUTED_VALUE"""),45513.66666666667)</f>
        <v>45513.66667</v>
      </c>
      <c r="H154" s="1">
        <f>IFERROR(__xludf.DUMMYFUNCTION("""COMPUTED_VALUE"""),540.55)</f>
        <v>540.55</v>
      </c>
      <c r="J154" s="2">
        <f>IFERROR(__xludf.DUMMYFUNCTION("""COMPUTED_VALUE"""),45513.66666666667)</f>
        <v>45513.66667</v>
      </c>
      <c r="K154" s="1">
        <f>IFERROR(__xludf.DUMMYFUNCTION("""COMPUTED_VALUE"""),564.62)</f>
        <v>564.62</v>
      </c>
      <c r="M154" s="2">
        <f>IFERROR(__xludf.DUMMYFUNCTION("""COMPUTED_VALUE"""),45513.66666666667)</f>
        <v>45513.66667</v>
      </c>
      <c r="N154" s="1">
        <f>IFERROR(__xludf.DUMMYFUNCTION("""COMPUTED_VALUE"""),3.2125667E7)</f>
        <v>32125667</v>
      </c>
    </row>
    <row r="155">
      <c r="A155" s="2">
        <f>IFERROR(__xludf.DUMMYFUNCTION("""COMPUTED_VALUE"""),45516.66666666667)</f>
        <v>45516.66667</v>
      </c>
      <c r="B155" s="1">
        <f>IFERROR(__xludf.DUMMYFUNCTION("""COMPUTED_VALUE"""),565.21)</f>
        <v>565.21</v>
      </c>
      <c r="D155" s="2">
        <f>IFERROR(__xludf.DUMMYFUNCTION("""COMPUTED_VALUE"""),45516.66666666667)</f>
        <v>45516.66667</v>
      </c>
      <c r="E155" s="1">
        <f>IFERROR(__xludf.DUMMYFUNCTION("""COMPUTED_VALUE"""),567.35)</f>
        <v>567.35</v>
      </c>
      <c r="G155" s="2">
        <f>IFERROR(__xludf.DUMMYFUNCTION("""COMPUTED_VALUE"""),45516.66666666667)</f>
        <v>45516.66667</v>
      </c>
      <c r="H155" s="1">
        <f>IFERROR(__xludf.DUMMYFUNCTION("""COMPUTED_VALUE"""),558.56)</f>
        <v>558.56</v>
      </c>
      <c r="J155" s="2">
        <f>IFERROR(__xludf.DUMMYFUNCTION("""COMPUTED_VALUE"""),45516.66666666667)</f>
        <v>45516.66667</v>
      </c>
      <c r="K155" s="1">
        <f>IFERROR(__xludf.DUMMYFUNCTION("""COMPUTED_VALUE"""),559.26)</f>
        <v>559.26</v>
      </c>
      <c r="M155" s="2">
        <f>IFERROR(__xludf.DUMMYFUNCTION("""COMPUTED_VALUE"""),45516.66666666667)</f>
        <v>45516.66667</v>
      </c>
      <c r="N155" s="1">
        <f>IFERROR(__xludf.DUMMYFUNCTION("""COMPUTED_VALUE"""),2.8728655E7)</f>
        <v>28728655</v>
      </c>
    </row>
    <row r="156">
      <c r="A156" s="2">
        <f>IFERROR(__xludf.DUMMYFUNCTION("""COMPUTED_VALUE"""),45517.66666666667)</f>
        <v>45517.66667</v>
      </c>
      <c r="B156" s="1">
        <f>IFERROR(__xludf.DUMMYFUNCTION("""COMPUTED_VALUE"""),562.58)</f>
        <v>562.58</v>
      </c>
      <c r="D156" s="2">
        <f>IFERROR(__xludf.DUMMYFUNCTION("""COMPUTED_VALUE"""),45517.66666666667)</f>
        <v>45517.66667</v>
      </c>
      <c r="E156" s="1">
        <f>IFERROR(__xludf.DUMMYFUNCTION("""COMPUTED_VALUE"""),568.65)</f>
        <v>568.65</v>
      </c>
      <c r="G156" s="2">
        <f>IFERROR(__xludf.DUMMYFUNCTION("""COMPUTED_VALUE"""),45517.66666666667)</f>
        <v>45517.66667</v>
      </c>
      <c r="H156" s="1">
        <f>IFERROR(__xludf.DUMMYFUNCTION("""COMPUTED_VALUE"""),559.18)</f>
        <v>559.18</v>
      </c>
      <c r="J156" s="2">
        <f>IFERROR(__xludf.DUMMYFUNCTION("""COMPUTED_VALUE"""),45517.66666666667)</f>
        <v>45517.66667</v>
      </c>
      <c r="K156" s="1">
        <f>IFERROR(__xludf.DUMMYFUNCTION("""COMPUTED_VALUE"""),567.01)</f>
        <v>567.01</v>
      </c>
      <c r="M156" s="2">
        <f>IFERROR(__xludf.DUMMYFUNCTION("""COMPUTED_VALUE"""),45517.66666666667)</f>
        <v>45517.66667</v>
      </c>
      <c r="N156" s="1">
        <f>IFERROR(__xludf.DUMMYFUNCTION("""COMPUTED_VALUE"""),3.1251988E7)</f>
        <v>31251988</v>
      </c>
    </row>
    <row r="157">
      <c r="A157" s="2">
        <f>IFERROR(__xludf.DUMMYFUNCTION("""COMPUTED_VALUE"""),45518.66666666667)</f>
        <v>45518.66667</v>
      </c>
      <c r="B157" s="1">
        <f>IFERROR(__xludf.DUMMYFUNCTION("""COMPUTED_VALUE"""),567.21)</f>
        <v>567.21</v>
      </c>
      <c r="D157" s="2">
        <f>IFERROR(__xludf.DUMMYFUNCTION("""COMPUTED_VALUE"""),45518.66666666667)</f>
        <v>45518.66667</v>
      </c>
      <c r="E157" s="1">
        <f>IFERROR(__xludf.DUMMYFUNCTION("""COMPUTED_VALUE"""),571.07)</f>
        <v>571.07</v>
      </c>
      <c r="G157" s="2">
        <f>IFERROR(__xludf.DUMMYFUNCTION("""COMPUTED_VALUE"""),45518.66666666667)</f>
        <v>45518.66667</v>
      </c>
      <c r="H157" s="1">
        <f>IFERROR(__xludf.DUMMYFUNCTION("""COMPUTED_VALUE"""),563.12)</f>
        <v>563.12</v>
      </c>
      <c r="J157" s="2">
        <f>IFERROR(__xludf.DUMMYFUNCTION("""COMPUTED_VALUE"""),45518.66666666667)</f>
        <v>45518.66667</v>
      </c>
      <c r="K157" s="1">
        <f>IFERROR(__xludf.DUMMYFUNCTION("""COMPUTED_VALUE"""),565.41)</f>
        <v>565.41</v>
      </c>
      <c r="M157" s="2">
        <f>IFERROR(__xludf.DUMMYFUNCTION("""COMPUTED_VALUE"""),45518.66666666667)</f>
        <v>45518.66667</v>
      </c>
      <c r="N157" s="1">
        <f>IFERROR(__xludf.DUMMYFUNCTION("""COMPUTED_VALUE"""),2.1348696E7)</f>
        <v>21348696</v>
      </c>
    </row>
    <row r="158">
      <c r="A158" s="2">
        <f>IFERROR(__xludf.DUMMYFUNCTION("""COMPUTED_VALUE"""),45519.66666666667)</f>
        <v>45519.66667</v>
      </c>
      <c r="B158" s="1">
        <f>IFERROR(__xludf.DUMMYFUNCTION("""COMPUTED_VALUE"""),572.96)</f>
        <v>572.96</v>
      </c>
      <c r="D158" s="2">
        <f>IFERROR(__xludf.DUMMYFUNCTION("""COMPUTED_VALUE"""),45519.66666666667)</f>
        <v>45519.66667</v>
      </c>
      <c r="E158" s="1">
        <f>IFERROR(__xludf.DUMMYFUNCTION("""COMPUTED_VALUE"""),582.28)</f>
        <v>582.28</v>
      </c>
      <c r="G158" s="2">
        <f>IFERROR(__xludf.DUMMYFUNCTION("""COMPUTED_VALUE"""),45519.66666666667)</f>
        <v>45519.66667</v>
      </c>
      <c r="H158" s="1">
        <f>IFERROR(__xludf.DUMMYFUNCTION("""COMPUTED_VALUE"""),571.18)</f>
        <v>571.18</v>
      </c>
      <c r="J158" s="2">
        <f>IFERROR(__xludf.DUMMYFUNCTION("""COMPUTED_VALUE"""),45519.66666666667)</f>
        <v>45519.66667</v>
      </c>
      <c r="K158" s="1">
        <f>IFERROR(__xludf.DUMMYFUNCTION("""COMPUTED_VALUE"""),579.11)</f>
        <v>579.11</v>
      </c>
      <c r="M158" s="2">
        <f>IFERROR(__xludf.DUMMYFUNCTION("""COMPUTED_VALUE"""),45519.66666666667)</f>
        <v>45519.66667</v>
      </c>
      <c r="N158" s="1">
        <f>IFERROR(__xludf.DUMMYFUNCTION("""COMPUTED_VALUE"""),2.7208896E7)</f>
        <v>27208896</v>
      </c>
    </row>
    <row r="159">
      <c r="A159" s="2">
        <f>IFERROR(__xludf.DUMMYFUNCTION("""COMPUTED_VALUE"""),45520.66666666667)</f>
        <v>45520.66667</v>
      </c>
      <c r="B159" s="1">
        <f>IFERROR(__xludf.DUMMYFUNCTION("""COMPUTED_VALUE"""),574.31)</f>
        <v>574.31</v>
      </c>
      <c r="D159" s="2">
        <f>IFERROR(__xludf.DUMMYFUNCTION("""COMPUTED_VALUE"""),45520.66666666667)</f>
        <v>45520.66667</v>
      </c>
      <c r="E159" s="1">
        <f>IFERROR(__xludf.DUMMYFUNCTION("""COMPUTED_VALUE"""),586.56)</f>
        <v>586.56</v>
      </c>
      <c r="G159" s="2">
        <f>IFERROR(__xludf.DUMMYFUNCTION("""COMPUTED_VALUE"""),45520.66666666667)</f>
        <v>45520.66667</v>
      </c>
      <c r="H159" s="1">
        <f>IFERROR(__xludf.DUMMYFUNCTION("""COMPUTED_VALUE"""),573.4)</f>
        <v>573.4</v>
      </c>
      <c r="J159" s="2">
        <f>IFERROR(__xludf.DUMMYFUNCTION("""COMPUTED_VALUE"""),45520.66666666667)</f>
        <v>45520.66667</v>
      </c>
      <c r="K159" s="1">
        <f>IFERROR(__xludf.DUMMYFUNCTION("""COMPUTED_VALUE"""),583.51)</f>
        <v>583.51</v>
      </c>
      <c r="M159" s="2">
        <f>IFERROR(__xludf.DUMMYFUNCTION("""COMPUTED_VALUE"""),45520.66666666667)</f>
        <v>45520.66667</v>
      </c>
      <c r="N159" s="1">
        <f>IFERROR(__xludf.DUMMYFUNCTION("""COMPUTED_VALUE"""),2.4158873E7)</f>
        <v>24158873</v>
      </c>
    </row>
    <row r="160">
      <c r="A160" s="2">
        <f>IFERROR(__xludf.DUMMYFUNCTION("""COMPUTED_VALUE"""),45523.66666666667)</f>
        <v>45523.66667</v>
      </c>
      <c r="B160" s="1">
        <f>IFERROR(__xludf.DUMMYFUNCTION("""COMPUTED_VALUE"""),583.9)</f>
        <v>583.9</v>
      </c>
      <c r="D160" s="2">
        <f>IFERROR(__xludf.DUMMYFUNCTION("""COMPUTED_VALUE"""),45523.66666666667)</f>
        <v>45523.66667</v>
      </c>
      <c r="E160" s="1">
        <f>IFERROR(__xludf.DUMMYFUNCTION("""COMPUTED_VALUE"""),591.19)</f>
        <v>591.19</v>
      </c>
      <c r="G160" s="2">
        <f>IFERROR(__xludf.DUMMYFUNCTION("""COMPUTED_VALUE"""),45523.66666666667)</f>
        <v>45523.66667</v>
      </c>
      <c r="H160" s="1">
        <f>IFERROR(__xludf.DUMMYFUNCTION("""COMPUTED_VALUE"""),582.96)</f>
        <v>582.96</v>
      </c>
      <c r="J160" s="2">
        <f>IFERROR(__xludf.DUMMYFUNCTION("""COMPUTED_VALUE"""),45523.66666666667)</f>
        <v>45523.66667</v>
      </c>
      <c r="K160" s="1">
        <f>IFERROR(__xludf.DUMMYFUNCTION("""COMPUTED_VALUE"""),590.88)</f>
        <v>590.88</v>
      </c>
      <c r="M160" s="2">
        <f>IFERROR(__xludf.DUMMYFUNCTION("""COMPUTED_VALUE"""),45523.66666666667)</f>
        <v>45523.66667</v>
      </c>
      <c r="N160" s="1">
        <f>IFERROR(__xludf.DUMMYFUNCTION("""COMPUTED_VALUE"""),3.1171225E7)</f>
        <v>31171225</v>
      </c>
    </row>
    <row r="161">
      <c r="A161" s="2">
        <f>IFERROR(__xludf.DUMMYFUNCTION("""COMPUTED_VALUE"""),45524.66666666667)</f>
        <v>45524.66667</v>
      </c>
      <c r="B161" s="1">
        <f>IFERROR(__xludf.DUMMYFUNCTION("""COMPUTED_VALUE"""),590.01)</f>
        <v>590.01</v>
      </c>
      <c r="D161" s="2">
        <f>IFERROR(__xludf.DUMMYFUNCTION("""COMPUTED_VALUE"""),45524.66666666667)</f>
        <v>45524.66667</v>
      </c>
      <c r="E161" s="1">
        <f>IFERROR(__xludf.DUMMYFUNCTION("""COMPUTED_VALUE"""),592.45)</f>
        <v>592.45</v>
      </c>
      <c r="G161" s="2">
        <f>IFERROR(__xludf.DUMMYFUNCTION("""COMPUTED_VALUE"""),45524.66666666667)</f>
        <v>45524.66667</v>
      </c>
      <c r="H161" s="1">
        <f>IFERROR(__xludf.DUMMYFUNCTION("""COMPUTED_VALUE"""),585.52)</f>
        <v>585.52</v>
      </c>
      <c r="J161" s="2">
        <f>IFERROR(__xludf.DUMMYFUNCTION("""COMPUTED_VALUE"""),45524.66666666667)</f>
        <v>45524.66667</v>
      </c>
      <c r="K161" s="1">
        <f>IFERROR(__xludf.DUMMYFUNCTION("""COMPUTED_VALUE"""),588.4)</f>
        <v>588.4</v>
      </c>
      <c r="M161" s="2">
        <f>IFERROR(__xludf.DUMMYFUNCTION("""COMPUTED_VALUE"""),45524.66666666667)</f>
        <v>45524.66667</v>
      </c>
      <c r="N161" s="1">
        <f>IFERROR(__xludf.DUMMYFUNCTION("""COMPUTED_VALUE"""),2.1306375E7)</f>
        <v>21306375</v>
      </c>
    </row>
    <row r="162">
      <c r="A162" s="2">
        <f>IFERROR(__xludf.DUMMYFUNCTION("""COMPUTED_VALUE"""),45525.66666666667)</f>
        <v>45525.66667</v>
      </c>
      <c r="B162" s="1">
        <f>IFERROR(__xludf.DUMMYFUNCTION("""COMPUTED_VALUE"""),589.28)</f>
        <v>589.28</v>
      </c>
      <c r="D162" s="2">
        <f>IFERROR(__xludf.DUMMYFUNCTION("""COMPUTED_VALUE"""),45525.66666666667)</f>
        <v>45525.66667</v>
      </c>
      <c r="E162" s="1">
        <f>IFERROR(__xludf.DUMMYFUNCTION("""COMPUTED_VALUE"""),599.75)</f>
        <v>599.75</v>
      </c>
      <c r="G162" s="2">
        <f>IFERROR(__xludf.DUMMYFUNCTION("""COMPUTED_VALUE"""),45525.66666666667)</f>
        <v>45525.66667</v>
      </c>
      <c r="H162" s="1">
        <f>IFERROR(__xludf.DUMMYFUNCTION("""COMPUTED_VALUE"""),589.13)</f>
        <v>589.13</v>
      </c>
      <c r="J162" s="2">
        <f>IFERROR(__xludf.DUMMYFUNCTION("""COMPUTED_VALUE"""),45525.66666666667)</f>
        <v>45525.66667</v>
      </c>
      <c r="K162" s="1">
        <f>IFERROR(__xludf.DUMMYFUNCTION("""COMPUTED_VALUE"""),599.55)</f>
        <v>599.55</v>
      </c>
      <c r="M162" s="2">
        <f>IFERROR(__xludf.DUMMYFUNCTION("""COMPUTED_VALUE"""),45525.66666666667)</f>
        <v>45525.66667</v>
      </c>
      <c r="N162" s="1">
        <f>IFERROR(__xludf.DUMMYFUNCTION("""COMPUTED_VALUE"""),1.818846E7)</f>
        <v>18188460</v>
      </c>
    </row>
    <row r="163">
      <c r="A163" s="2">
        <f>IFERROR(__xludf.DUMMYFUNCTION("""COMPUTED_VALUE"""),45526.66666666667)</f>
        <v>45526.66667</v>
      </c>
      <c r="B163" s="1">
        <f>IFERROR(__xludf.DUMMYFUNCTION("""COMPUTED_VALUE"""),600.54)</f>
        <v>600.54</v>
      </c>
      <c r="D163" s="2">
        <f>IFERROR(__xludf.DUMMYFUNCTION("""COMPUTED_VALUE"""),45526.66666666667)</f>
        <v>45526.66667</v>
      </c>
      <c r="E163" s="1">
        <f>IFERROR(__xludf.DUMMYFUNCTION("""COMPUTED_VALUE"""),601.5)</f>
        <v>601.5</v>
      </c>
      <c r="G163" s="2">
        <f>IFERROR(__xludf.DUMMYFUNCTION("""COMPUTED_VALUE"""),45526.66666666667)</f>
        <v>45526.66667</v>
      </c>
      <c r="H163" s="1">
        <f>IFERROR(__xludf.DUMMYFUNCTION("""COMPUTED_VALUE"""),592.46)</f>
        <v>592.46</v>
      </c>
      <c r="J163" s="2">
        <f>IFERROR(__xludf.DUMMYFUNCTION("""COMPUTED_VALUE"""),45526.66666666667)</f>
        <v>45526.66667</v>
      </c>
      <c r="K163" s="1">
        <f>IFERROR(__xludf.DUMMYFUNCTION("""COMPUTED_VALUE"""),594.3)</f>
        <v>594.3</v>
      </c>
      <c r="M163" s="2">
        <f>IFERROR(__xludf.DUMMYFUNCTION("""COMPUTED_VALUE"""),45526.66666666667)</f>
        <v>45526.66667</v>
      </c>
      <c r="N163" s="1">
        <f>IFERROR(__xludf.DUMMYFUNCTION("""COMPUTED_VALUE"""),1.6728199E7)</f>
        <v>16728199</v>
      </c>
    </row>
    <row r="164">
      <c r="A164" s="2">
        <f>IFERROR(__xludf.DUMMYFUNCTION("""COMPUTED_VALUE"""),45527.66666666667)</f>
        <v>45527.66667</v>
      </c>
      <c r="B164" s="1">
        <f>IFERROR(__xludf.DUMMYFUNCTION("""COMPUTED_VALUE"""),600.3)</f>
        <v>600.3</v>
      </c>
      <c r="D164" s="2">
        <f>IFERROR(__xludf.DUMMYFUNCTION("""COMPUTED_VALUE"""),45527.66666666667)</f>
        <v>45527.66667</v>
      </c>
      <c r="E164" s="1">
        <f>IFERROR(__xludf.DUMMYFUNCTION("""COMPUTED_VALUE"""),604.69)</f>
        <v>604.69</v>
      </c>
      <c r="G164" s="2">
        <f>IFERROR(__xludf.DUMMYFUNCTION("""COMPUTED_VALUE"""),45527.66666666667)</f>
        <v>45527.66667</v>
      </c>
      <c r="H164" s="1">
        <f>IFERROR(__xludf.DUMMYFUNCTION("""COMPUTED_VALUE"""),596.17)</f>
        <v>596.17</v>
      </c>
      <c r="J164" s="2">
        <f>IFERROR(__xludf.DUMMYFUNCTION("""COMPUTED_VALUE"""),45527.66666666667)</f>
        <v>45527.66667</v>
      </c>
      <c r="K164" s="1">
        <f>IFERROR(__xludf.DUMMYFUNCTION("""COMPUTED_VALUE"""),603.29)</f>
        <v>603.29</v>
      </c>
      <c r="M164" s="2">
        <f>IFERROR(__xludf.DUMMYFUNCTION("""COMPUTED_VALUE"""),45527.66666666667)</f>
        <v>45527.66667</v>
      </c>
      <c r="N164" s="1">
        <f>IFERROR(__xludf.DUMMYFUNCTION("""COMPUTED_VALUE"""),1.5662224E7)</f>
        <v>15662224</v>
      </c>
    </row>
    <row r="165">
      <c r="A165" s="2">
        <f>IFERROR(__xludf.DUMMYFUNCTION("""COMPUTED_VALUE"""),45530.66666666667)</f>
        <v>45530.66667</v>
      </c>
      <c r="B165" s="1">
        <f>IFERROR(__xludf.DUMMYFUNCTION("""COMPUTED_VALUE"""),603.15)</f>
        <v>603.15</v>
      </c>
      <c r="D165" s="2">
        <f>IFERROR(__xludf.DUMMYFUNCTION("""COMPUTED_VALUE"""),45530.66666666667)</f>
        <v>45530.66667</v>
      </c>
      <c r="E165" s="1">
        <f>IFERROR(__xludf.DUMMYFUNCTION("""COMPUTED_VALUE"""),604.19)</f>
        <v>604.19</v>
      </c>
      <c r="G165" s="2">
        <f>IFERROR(__xludf.DUMMYFUNCTION("""COMPUTED_VALUE"""),45530.66666666667)</f>
        <v>45530.66667</v>
      </c>
      <c r="H165" s="1">
        <f>IFERROR(__xludf.DUMMYFUNCTION("""COMPUTED_VALUE"""),597.87)</f>
        <v>597.87</v>
      </c>
      <c r="J165" s="2">
        <f>IFERROR(__xludf.DUMMYFUNCTION("""COMPUTED_VALUE"""),45530.66666666667)</f>
        <v>45530.66667</v>
      </c>
      <c r="K165" s="1">
        <f>IFERROR(__xludf.DUMMYFUNCTION("""COMPUTED_VALUE"""),599.25)</f>
        <v>599.25</v>
      </c>
      <c r="M165" s="2">
        <f>IFERROR(__xludf.DUMMYFUNCTION("""COMPUTED_VALUE"""),45530.66666666667)</f>
        <v>45530.66667</v>
      </c>
      <c r="N165" s="1">
        <f>IFERROR(__xludf.DUMMYFUNCTION("""COMPUTED_VALUE"""),1.5462809E7)</f>
        <v>15462809</v>
      </c>
    </row>
    <row r="166">
      <c r="A166" s="2">
        <f>IFERROR(__xludf.DUMMYFUNCTION("""COMPUTED_VALUE"""),45531.66666666667)</f>
        <v>45531.66667</v>
      </c>
      <c r="B166" s="1">
        <f>IFERROR(__xludf.DUMMYFUNCTION("""COMPUTED_VALUE"""),595.85)</f>
        <v>595.85</v>
      </c>
      <c r="D166" s="2">
        <f>IFERROR(__xludf.DUMMYFUNCTION("""COMPUTED_VALUE"""),45531.66666666667)</f>
        <v>45531.66667</v>
      </c>
      <c r="E166" s="1">
        <f>IFERROR(__xludf.DUMMYFUNCTION("""COMPUTED_VALUE"""),601.85)</f>
        <v>601.85</v>
      </c>
      <c r="G166" s="2">
        <f>IFERROR(__xludf.DUMMYFUNCTION("""COMPUTED_VALUE"""),45531.66666666667)</f>
        <v>45531.66667</v>
      </c>
      <c r="H166" s="1">
        <f>IFERROR(__xludf.DUMMYFUNCTION("""COMPUTED_VALUE"""),593.07)</f>
        <v>593.07</v>
      </c>
      <c r="J166" s="2">
        <f>IFERROR(__xludf.DUMMYFUNCTION("""COMPUTED_VALUE"""),45531.66666666667)</f>
        <v>45531.66667</v>
      </c>
      <c r="K166" s="1">
        <f>IFERROR(__xludf.DUMMYFUNCTION("""COMPUTED_VALUE"""),598.99)</f>
        <v>598.99</v>
      </c>
      <c r="M166" s="2">
        <f>IFERROR(__xludf.DUMMYFUNCTION("""COMPUTED_VALUE"""),45531.66666666667)</f>
        <v>45531.66667</v>
      </c>
      <c r="N166" s="1">
        <f>IFERROR(__xludf.DUMMYFUNCTION("""COMPUTED_VALUE"""),1.3337221E7)</f>
        <v>13337221</v>
      </c>
    </row>
    <row r="167">
      <c r="A167" s="2">
        <f>IFERROR(__xludf.DUMMYFUNCTION("""COMPUTED_VALUE"""),45532.66666666667)</f>
        <v>45532.66667</v>
      </c>
      <c r="B167" s="1">
        <f>IFERROR(__xludf.DUMMYFUNCTION("""COMPUTED_VALUE"""),597.5)</f>
        <v>597.5</v>
      </c>
      <c r="D167" s="2">
        <f>IFERROR(__xludf.DUMMYFUNCTION("""COMPUTED_VALUE"""),45532.66666666667)</f>
        <v>45532.66667</v>
      </c>
      <c r="E167" s="1">
        <f>IFERROR(__xludf.DUMMYFUNCTION("""COMPUTED_VALUE"""),598.75)</f>
        <v>598.75</v>
      </c>
      <c r="G167" s="2">
        <f>IFERROR(__xludf.DUMMYFUNCTION("""COMPUTED_VALUE"""),45532.66666666667)</f>
        <v>45532.66667</v>
      </c>
      <c r="H167" s="1">
        <f>IFERROR(__xludf.DUMMYFUNCTION("""COMPUTED_VALUE"""),589.39)</f>
        <v>589.39</v>
      </c>
      <c r="J167" s="2">
        <f>IFERROR(__xludf.DUMMYFUNCTION("""COMPUTED_VALUE"""),45532.66666666667)</f>
        <v>45532.66667</v>
      </c>
      <c r="K167" s="1">
        <f>IFERROR(__xludf.DUMMYFUNCTION("""COMPUTED_VALUE"""),592.59)</f>
        <v>592.59</v>
      </c>
      <c r="M167" s="2">
        <f>IFERROR(__xludf.DUMMYFUNCTION("""COMPUTED_VALUE"""),45532.66666666667)</f>
        <v>45532.66667</v>
      </c>
      <c r="N167" s="1">
        <f>IFERROR(__xludf.DUMMYFUNCTION("""COMPUTED_VALUE"""),1.3680248E7)</f>
        <v>13680248</v>
      </c>
    </row>
    <row r="168">
      <c r="A168" s="2">
        <f>IFERROR(__xludf.DUMMYFUNCTION("""COMPUTED_VALUE"""),45533.66666666667)</f>
        <v>45533.66667</v>
      </c>
      <c r="B168" s="1">
        <f>IFERROR(__xludf.DUMMYFUNCTION("""COMPUTED_VALUE"""),596.52)</f>
        <v>596.52</v>
      </c>
      <c r="D168" s="2">
        <f>IFERROR(__xludf.DUMMYFUNCTION("""COMPUTED_VALUE"""),45533.66666666667)</f>
        <v>45533.66667</v>
      </c>
      <c r="E168" s="1">
        <f>IFERROR(__xludf.DUMMYFUNCTION("""COMPUTED_VALUE"""),603.93)</f>
        <v>603.93</v>
      </c>
      <c r="G168" s="2">
        <f>IFERROR(__xludf.DUMMYFUNCTION("""COMPUTED_VALUE"""),45533.66666666667)</f>
        <v>45533.66667</v>
      </c>
      <c r="H168" s="1">
        <f>IFERROR(__xludf.DUMMYFUNCTION("""COMPUTED_VALUE"""),594.74)</f>
        <v>594.74</v>
      </c>
      <c r="J168" s="2">
        <f>IFERROR(__xludf.DUMMYFUNCTION("""COMPUTED_VALUE"""),45533.66666666667)</f>
        <v>45533.66667</v>
      </c>
      <c r="K168" s="1">
        <f>IFERROR(__xludf.DUMMYFUNCTION("""COMPUTED_VALUE"""),595.82)</f>
        <v>595.82</v>
      </c>
      <c r="M168" s="2">
        <f>IFERROR(__xludf.DUMMYFUNCTION("""COMPUTED_VALUE"""),45533.66666666667)</f>
        <v>45533.66667</v>
      </c>
      <c r="N168" s="1">
        <f>IFERROR(__xludf.DUMMYFUNCTION("""COMPUTED_VALUE"""),1.5779811E7)</f>
        <v>15779811</v>
      </c>
    </row>
    <row r="169">
      <c r="A169" s="2">
        <f>IFERROR(__xludf.DUMMYFUNCTION("""COMPUTED_VALUE"""),45534.66666666667)</f>
        <v>45534.66667</v>
      </c>
      <c r="B169" s="1">
        <f>IFERROR(__xludf.DUMMYFUNCTION("""COMPUTED_VALUE"""),599.51)</f>
        <v>599.51</v>
      </c>
      <c r="D169" s="2">
        <f>IFERROR(__xludf.DUMMYFUNCTION("""COMPUTED_VALUE"""),45534.66666666667)</f>
        <v>45534.66667</v>
      </c>
      <c r="E169" s="1">
        <f>IFERROR(__xludf.DUMMYFUNCTION("""COMPUTED_VALUE"""),605.19)</f>
        <v>605.19</v>
      </c>
      <c r="G169" s="2">
        <f>IFERROR(__xludf.DUMMYFUNCTION("""COMPUTED_VALUE"""),45534.66666666667)</f>
        <v>45534.66667</v>
      </c>
      <c r="H169" s="1">
        <f>IFERROR(__xludf.DUMMYFUNCTION("""COMPUTED_VALUE"""),598.25)</f>
        <v>598.25</v>
      </c>
      <c r="J169" s="2">
        <f>IFERROR(__xludf.DUMMYFUNCTION("""COMPUTED_VALUE"""),45534.66666666667)</f>
        <v>45534.66667</v>
      </c>
      <c r="K169" s="1">
        <f>IFERROR(__xludf.DUMMYFUNCTION("""COMPUTED_VALUE"""),604.5)</f>
        <v>604.5</v>
      </c>
      <c r="M169" s="2">
        <f>IFERROR(__xludf.DUMMYFUNCTION("""COMPUTED_VALUE"""),45534.66666666667)</f>
        <v>45534.66667</v>
      </c>
      <c r="N169" s="1">
        <f>IFERROR(__xludf.DUMMYFUNCTION("""COMPUTED_VALUE"""),1.9852793E7)</f>
        <v>19852793</v>
      </c>
    </row>
    <row r="170">
      <c r="A170" s="2">
        <f>IFERROR(__xludf.DUMMYFUNCTION("""COMPUTED_VALUE"""),45538.66666666667)</f>
        <v>45538.66667</v>
      </c>
      <c r="B170" s="1">
        <f>IFERROR(__xludf.DUMMYFUNCTION("""COMPUTED_VALUE"""),599.92)</f>
        <v>599.92</v>
      </c>
      <c r="D170" s="2">
        <f>IFERROR(__xludf.DUMMYFUNCTION("""COMPUTED_VALUE"""),45538.66666666667)</f>
        <v>45538.66667</v>
      </c>
      <c r="E170" s="1">
        <f>IFERROR(__xludf.DUMMYFUNCTION("""COMPUTED_VALUE"""),600.44)</f>
        <v>600.44</v>
      </c>
      <c r="G170" s="2">
        <f>IFERROR(__xludf.DUMMYFUNCTION("""COMPUTED_VALUE"""),45538.66666666667)</f>
        <v>45538.66667</v>
      </c>
      <c r="H170" s="1">
        <f>IFERROR(__xludf.DUMMYFUNCTION("""COMPUTED_VALUE"""),586.12)</f>
        <v>586.12</v>
      </c>
      <c r="J170" s="2">
        <f>IFERROR(__xludf.DUMMYFUNCTION("""COMPUTED_VALUE"""),45538.66666666667)</f>
        <v>45538.66667</v>
      </c>
      <c r="K170" s="1">
        <f>IFERROR(__xludf.DUMMYFUNCTION("""COMPUTED_VALUE"""),589.59)</f>
        <v>589.59</v>
      </c>
      <c r="M170" s="2">
        <f>IFERROR(__xludf.DUMMYFUNCTION("""COMPUTED_VALUE"""),45538.66666666667)</f>
        <v>45538.66667</v>
      </c>
      <c r="N170" s="1">
        <f>IFERROR(__xludf.DUMMYFUNCTION("""COMPUTED_VALUE"""),1.7402403E7)</f>
        <v>17402403</v>
      </c>
    </row>
    <row r="171">
      <c r="A171" s="2">
        <f>IFERROR(__xludf.DUMMYFUNCTION("""COMPUTED_VALUE"""),45539.66666666667)</f>
        <v>45539.66667</v>
      </c>
      <c r="B171" s="1">
        <f>IFERROR(__xludf.DUMMYFUNCTION("""COMPUTED_VALUE"""),590.23)</f>
        <v>590.23</v>
      </c>
      <c r="D171" s="2">
        <f>IFERROR(__xludf.DUMMYFUNCTION("""COMPUTED_VALUE"""),45539.66666666667)</f>
        <v>45539.66667</v>
      </c>
      <c r="E171" s="1">
        <f>IFERROR(__xludf.DUMMYFUNCTION("""COMPUTED_VALUE"""),598.0)</f>
        <v>598</v>
      </c>
      <c r="G171" s="2">
        <f>IFERROR(__xludf.DUMMYFUNCTION("""COMPUTED_VALUE"""),45539.66666666667)</f>
        <v>45539.66667</v>
      </c>
      <c r="H171" s="1">
        <f>IFERROR(__xludf.DUMMYFUNCTION("""COMPUTED_VALUE"""),584.24)</f>
        <v>584.24</v>
      </c>
      <c r="J171" s="2">
        <f>IFERROR(__xludf.DUMMYFUNCTION("""COMPUTED_VALUE"""),45539.66666666667)</f>
        <v>45539.66667</v>
      </c>
      <c r="K171" s="1">
        <f>IFERROR(__xludf.DUMMYFUNCTION("""COMPUTED_VALUE"""),586.94)</f>
        <v>586.94</v>
      </c>
      <c r="M171" s="2">
        <f>IFERROR(__xludf.DUMMYFUNCTION("""COMPUTED_VALUE"""),45539.66666666667)</f>
        <v>45539.66667</v>
      </c>
      <c r="N171" s="1">
        <f>IFERROR(__xludf.DUMMYFUNCTION("""COMPUTED_VALUE"""),2.4047183E7)</f>
        <v>24047183</v>
      </c>
    </row>
    <row r="172">
      <c r="A172" s="2">
        <f>IFERROR(__xludf.DUMMYFUNCTION("""COMPUTED_VALUE"""),45540.66666666667)</f>
        <v>45540.66667</v>
      </c>
      <c r="B172" s="1">
        <f>IFERROR(__xludf.DUMMYFUNCTION("""COMPUTED_VALUE"""),586.72)</f>
        <v>586.72</v>
      </c>
      <c r="D172" s="2">
        <f>IFERROR(__xludf.DUMMYFUNCTION("""COMPUTED_VALUE"""),45540.66666666667)</f>
        <v>45540.66667</v>
      </c>
      <c r="E172" s="1">
        <f>IFERROR(__xludf.DUMMYFUNCTION("""COMPUTED_VALUE"""),595.86)</f>
        <v>595.86</v>
      </c>
      <c r="G172" s="2">
        <f>IFERROR(__xludf.DUMMYFUNCTION("""COMPUTED_VALUE"""),45540.66666666667)</f>
        <v>45540.66667</v>
      </c>
      <c r="H172" s="1">
        <f>IFERROR(__xludf.DUMMYFUNCTION("""COMPUTED_VALUE"""),586.54)</f>
        <v>586.54</v>
      </c>
      <c r="J172" s="2">
        <f>IFERROR(__xludf.DUMMYFUNCTION("""COMPUTED_VALUE"""),45540.66666666667)</f>
        <v>45540.66667</v>
      </c>
      <c r="K172" s="1">
        <f>IFERROR(__xludf.DUMMYFUNCTION("""COMPUTED_VALUE"""),594.28)</f>
        <v>594.28</v>
      </c>
      <c r="M172" s="2">
        <f>IFERROR(__xludf.DUMMYFUNCTION("""COMPUTED_VALUE"""),45540.66666666667)</f>
        <v>45540.66667</v>
      </c>
      <c r="N172" s="1">
        <f>IFERROR(__xludf.DUMMYFUNCTION("""COMPUTED_VALUE"""),1.7179193E7)</f>
        <v>17179193</v>
      </c>
    </row>
    <row r="173">
      <c r="A173" s="2">
        <f>IFERROR(__xludf.DUMMYFUNCTION("""COMPUTED_VALUE"""),45541.66666666667)</f>
        <v>45541.66667</v>
      </c>
      <c r="B173" s="1">
        <f>IFERROR(__xludf.DUMMYFUNCTION("""COMPUTED_VALUE"""),593.27)</f>
        <v>593.27</v>
      </c>
      <c r="D173" s="2">
        <f>IFERROR(__xludf.DUMMYFUNCTION("""COMPUTED_VALUE"""),45541.66666666667)</f>
        <v>45541.66667</v>
      </c>
      <c r="E173" s="1">
        <f>IFERROR(__xludf.DUMMYFUNCTION("""COMPUTED_VALUE"""),597.82)</f>
        <v>597.82</v>
      </c>
      <c r="G173" s="2">
        <f>IFERROR(__xludf.DUMMYFUNCTION("""COMPUTED_VALUE"""),45541.66666666667)</f>
        <v>45541.66667</v>
      </c>
      <c r="H173" s="1">
        <f>IFERROR(__xludf.DUMMYFUNCTION("""COMPUTED_VALUE"""),575.58)</f>
        <v>575.58</v>
      </c>
      <c r="J173" s="2">
        <f>IFERROR(__xludf.DUMMYFUNCTION("""COMPUTED_VALUE"""),45541.66666666667)</f>
        <v>45541.66667</v>
      </c>
      <c r="K173" s="1">
        <f>IFERROR(__xludf.DUMMYFUNCTION("""COMPUTED_VALUE"""),577.12)</f>
        <v>577.12</v>
      </c>
      <c r="M173" s="2">
        <f>IFERROR(__xludf.DUMMYFUNCTION("""COMPUTED_VALUE"""),45541.66666666667)</f>
        <v>45541.66667</v>
      </c>
      <c r="N173" s="1">
        <f>IFERROR(__xludf.DUMMYFUNCTION("""COMPUTED_VALUE"""),2.493079E7)</f>
        <v>24930790</v>
      </c>
    </row>
    <row r="174">
      <c r="A174" s="2">
        <f>IFERROR(__xludf.DUMMYFUNCTION("""COMPUTED_VALUE"""),45544.66666666667)</f>
        <v>45544.66667</v>
      </c>
      <c r="B174" s="1">
        <f>IFERROR(__xludf.DUMMYFUNCTION("""COMPUTED_VALUE"""),576.92)</f>
        <v>576.92</v>
      </c>
      <c r="D174" s="2">
        <f>IFERROR(__xludf.DUMMYFUNCTION("""COMPUTED_VALUE"""),45544.66666666667)</f>
        <v>45544.66667</v>
      </c>
      <c r="E174" s="1">
        <f>IFERROR(__xludf.DUMMYFUNCTION("""COMPUTED_VALUE"""),582.63)</f>
        <v>582.63</v>
      </c>
      <c r="G174" s="2">
        <f>IFERROR(__xludf.DUMMYFUNCTION("""COMPUTED_VALUE"""),45544.66666666667)</f>
        <v>45544.66667</v>
      </c>
      <c r="H174" s="1">
        <f>IFERROR(__xludf.DUMMYFUNCTION("""COMPUTED_VALUE"""),569.21)</f>
        <v>569.21</v>
      </c>
      <c r="J174" s="2">
        <f>IFERROR(__xludf.DUMMYFUNCTION("""COMPUTED_VALUE"""),45544.66666666667)</f>
        <v>45544.66667</v>
      </c>
      <c r="K174" s="1">
        <f>IFERROR(__xludf.DUMMYFUNCTION("""COMPUTED_VALUE"""),575.32)</f>
        <v>575.32</v>
      </c>
      <c r="M174" s="2">
        <f>IFERROR(__xludf.DUMMYFUNCTION("""COMPUTED_VALUE"""),45544.66666666667)</f>
        <v>45544.66667</v>
      </c>
      <c r="N174" s="1">
        <f>IFERROR(__xludf.DUMMYFUNCTION("""COMPUTED_VALUE"""),2.1162101E7)</f>
        <v>21162101</v>
      </c>
    </row>
    <row r="175">
      <c r="A175" s="2">
        <f>IFERROR(__xludf.DUMMYFUNCTION("""COMPUTED_VALUE"""),45545.66666666667)</f>
        <v>45545.66667</v>
      </c>
      <c r="B175" s="1">
        <f>IFERROR(__xludf.DUMMYFUNCTION("""COMPUTED_VALUE"""),577.69)</f>
        <v>577.69</v>
      </c>
      <c r="D175" s="2">
        <f>IFERROR(__xludf.DUMMYFUNCTION("""COMPUTED_VALUE"""),45545.66666666667)</f>
        <v>45545.66667</v>
      </c>
      <c r="E175" s="1">
        <f>IFERROR(__xludf.DUMMYFUNCTION("""COMPUTED_VALUE"""),579.75)</f>
        <v>579.75</v>
      </c>
      <c r="G175" s="2">
        <f>IFERROR(__xludf.DUMMYFUNCTION("""COMPUTED_VALUE"""),45545.66666666667)</f>
        <v>45545.66667</v>
      </c>
      <c r="H175" s="1">
        <f>IFERROR(__xludf.DUMMYFUNCTION("""COMPUTED_VALUE"""),569.56)</f>
        <v>569.56</v>
      </c>
      <c r="J175" s="2">
        <f>IFERROR(__xludf.DUMMYFUNCTION("""COMPUTED_VALUE"""),45545.66666666667)</f>
        <v>45545.66667</v>
      </c>
      <c r="K175" s="1">
        <f>IFERROR(__xludf.DUMMYFUNCTION("""COMPUTED_VALUE"""),576.32)</f>
        <v>576.32</v>
      </c>
      <c r="M175" s="2">
        <f>IFERROR(__xludf.DUMMYFUNCTION("""COMPUTED_VALUE"""),45545.66666666667)</f>
        <v>45545.66667</v>
      </c>
      <c r="N175" s="1">
        <f>IFERROR(__xludf.DUMMYFUNCTION("""COMPUTED_VALUE"""),1.5339433E7)</f>
        <v>15339433</v>
      </c>
    </row>
    <row r="176">
      <c r="A176" s="2">
        <f>IFERROR(__xludf.DUMMYFUNCTION("""COMPUTED_VALUE"""),45546.66666666667)</f>
        <v>45546.66667</v>
      </c>
      <c r="B176" s="1">
        <f>IFERROR(__xludf.DUMMYFUNCTION("""COMPUTED_VALUE"""),576.64)</f>
        <v>576.64</v>
      </c>
      <c r="D176" s="2">
        <f>IFERROR(__xludf.DUMMYFUNCTION("""COMPUTED_VALUE"""),45546.66666666667)</f>
        <v>45546.66667</v>
      </c>
      <c r="E176" s="1">
        <f>IFERROR(__xludf.DUMMYFUNCTION("""COMPUTED_VALUE"""),581.29)</f>
        <v>581.29</v>
      </c>
      <c r="G176" s="2">
        <f>IFERROR(__xludf.DUMMYFUNCTION("""COMPUTED_VALUE"""),45546.66666666667)</f>
        <v>45546.66667</v>
      </c>
      <c r="H176" s="1">
        <f>IFERROR(__xludf.DUMMYFUNCTION("""COMPUTED_VALUE"""),569.13)</f>
        <v>569.13</v>
      </c>
      <c r="J176" s="2">
        <f>IFERROR(__xludf.DUMMYFUNCTION("""COMPUTED_VALUE"""),45546.66666666667)</f>
        <v>45546.66667</v>
      </c>
      <c r="K176" s="1">
        <f>IFERROR(__xludf.DUMMYFUNCTION("""COMPUTED_VALUE"""),580.03)</f>
        <v>580.03</v>
      </c>
      <c r="M176" s="2">
        <f>IFERROR(__xludf.DUMMYFUNCTION("""COMPUTED_VALUE"""),45546.66666666667)</f>
        <v>45546.66667</v>
      </c>
      <c r="N176" s="1">
        <f>IFERROR(__xludf.DUMMYFUNCTION("""COMPUTED_VALUE"""),2.2580296E7)</f>
        <v>22580296</v>
      </c>
    </row>
    <row r="177">
      <c r="A177" s="2">
        <f>IFERROR(__xludf.DUMMYFUNCTION("""COMPUTED_VALUE"""),45547.66666666667)</f>
        <v>45547.66667</v>
      </c>
      <c r="B177" s="1">
        <f>IFERROR(__xludf.DUMMYFUNCTION("""COMPUTED_VALUE"""),576.74)</f>
        <v>576.74</v>
      </c>
      <c r="D177" s="2">
        <f>IFERROR(__xludf.DUMMYFUNCTION("""COMPUTED_VALUE"""),45547.66666666667)</f>
        <v>45547.66667</v>
      </c>
      <c r="E177" s="1">
        <f>IFERROR(__xludf.DUMMYFUNCTION("""COMPUTED_VALUE"""),588.3)</f>
        <v>588.3</v>
      </c>
      <c r="G177" s="2">
        <f>IFERROR(__xludf.DUMMYFUNCTION("""COMPUTED_VALUE"""),45547.66666666667)</f>
        <v>45547.66667</v>
      </c>
      <c r="H177" s="1">
        <f>IFERROR(__xludf.DUMMYFUNCTION("""COMPUTED_VALUE"""),576.4)</f>
        <v>576.4</v>
      </c>
      <c r="J177" s="2">
        <f>IFERROR(__xludf.DUMMYFUNCTION("""COMPUTED_VALUE"""),45547.66666666667)</f>
        <v>45547.66667</v>
      </c>
      <c r="K177" s="1">
        <f>IFERROR(__xludf.DUMMYFUNCTION("""COMPUTED_VALUE"""),588.23)</f>
        <v>588.23</v>
      </c>
      <c r="M177" s="2">
        <f>IFERROR(__xludf.DUMMYFUNCTION("""COMPUTED_VALUE"""),45547.66666666667)</f>
        <v>45547.66667</v>
      </c>
      <c r="N177" s="1">
        <f>IFERROR(__xludf.DUMMYFUNCTION("""COMPUTED_VALUE"""),2.5823256E7)</f>
        <v>25823256</v>
      </c>
    </row>
    <row r="178">
      <c r="A178" s="2">
        <f>IFERROR(__xludf.DUMMYFUNCTION("""COMPUTED_VALUE"""),45548.66666666667)</f>
        <v>45548.66667</v>
      </c>
      <c r="B178" s="1">
        <f>IFERROR(__xludf.DUMMYFUNCTION("""COMPUTED_VALUE"""),589.94)</f>
        <v>589.94</v>
      </c>
      <c r="D178" s="2">
        <f>IFERROR(__xludf.DUMMYFUNCTION("""COMPUTED_VALUE"""),45548.66666666667)</f>
        <v>45548.66667</v>
      </c>
      <c r="E178" s="1">
        <f>IFERROR(__xludf.DUMMYFUNCTION("""COMPUTED_VALUE"""),599.17)</f>
        <v>599.17</v>
      </c>
      <c r="G178" s="2">
        <f>IFERROR(__xludf.DUMMYFUNCTION("""COMPUTED_VALUE"""),45548.66666666667)</f>
        <v>45548.66667</v>
      </c>
      <c r="H178" s="1">
        <f>IFERROR(__xludf.DUMMYFUNCTION("""COMPUTED_VALUE"""),589.94)</f>
        <v>589.94</v>
      </c>
      <c r="J178" s="2">
        <f>IFERROR(__xludf.DUMMYFUNCTION("""COMPUTED_VALUE"""),45548.66666666667)</f>
        <v>45548.66667</v>
      </c>
      <c r="K178" s="1">
        <f>IFERROR(__xludf.DUMMYFUNCTION("""COMPUTED_VALUE"""),593.84)</f>
        <v>593.84</v>
      </c>
      <c r="M178" s="2">
        <f>IFERROR(__xludf.DUMMYFUNCTION("""COMPUTED_VALUE"""),45548.66666666667)</f>
        <v>45548.66667</v>
      </c>
      <c r="N178" s="1">
        <f>IFERROR(__xludf.DUMMYFUNCTION("""COMPUTED_VALUE"""),2.7163534E7)</f>
        <v>27163534</v>
      </c>
    </row>
    <row r="179">
      <c r="A179" s="2">
        <f>IFERROR(__xludf.DUMMYFUNCTION("""COMPUTED_VALUE"""),45551.66666666667)</f>
        <v>45551.66667</v>
      </c>
      <c r="B179" s="1">
        <f>IFERROR(__xludf.DUMMYFUNCTION("""COMPUTED_VALUE"""),595.08)</f>
        <v>595.08</v>
      </c>
      <c r="D179" s="2">
        <f>IFERROR(__xludf.DUMMYFUNCTION("""COMPUTED_VALUE"""),45551.66666666667)</f>
        <v>45551.66667</v>
      </c>
      <c r="E179" s="1">
        <f>IFERROR(__xludf.DUMMYFUNCTION("""COMPUTED_VALUE"""),598.71)</f>
        <v>598.71</v>
      </c>
      <c r="G179" s="2">
        <f>IFERROR(__xludf.DUMMYFUNCTION("""COMPUTED_VALUE"""),45551.66666666667)</f>
        <v>45551.66667</v>
      </c>
      <c r="H179" s="1">
        <f>IFERROR(__xludf.DUMMYFUNCTION("""COMPUTED_VALUE"""),593.33)</f>
        <v>593.33</v>
      </c>
      <c r="J179" s="2">
        <f>IFERROR(__xludf.DUMMYFUNCTION("""COMPUTED_VALUE"""),45551.66666666667)</f>
        <v>45551.66667</v>
      </c>
      <c r="K179" s="1">
        <f>IFERROR(__xludf.DUMMYFUNCTION("""COMPUTED_VALUE"""),594.11)</f>
        <v>594.11</v>
      </c>
      <c r="M179" s="2">
        <f>IFERROR(__xludf.DUMMYFUNCTION("""COMPUTED_VALUE"""),45551.66666666667)</f>
        <v>45551.66667</v>
      </c>
      <c r="N179" s="1">
        <f>IFERROR(__xludf.DUMMYFUNCTION("""COMPUTED_VALUE"""),2.234625E7)</f>
        <v>22346250</v>
      </c>
    </row>
    <row r="180">
      <c r="A180" s="2">
        <f>IFERROR(__xludf.DUMMYFUNCTION("""COMPUTED_VALUE"""),45552.66666666667)</f>
        <v>45552.66667</v>
      </c>
      <c r="B180" s="1">
        <f>IFERROR(__xludf.DUMMYFUNCTION("""COMPUTED_VALUE"""),599.75)</f>
        <v>599.75</v>
      </c>
      <c r="D180" s="2">
        <f>IFERROR(__xludf.DUMMYFUNCTION("""COMPUTED_VALUE"""),45552.66666666667)</f>
        <v>45552.66667</v>
      </c>
      <c r="E180" s="1">
        <f>IFERROR(__xludf.DUMMYFUNCTION("""COMPUTED_VALUE"""),602.52)</f>
        <v>602.52</v>
      </c>
      <c r="G180" s="2">
        <f>IFERROR(__xludf.DUMMYFUNCTION("""COMPUTED_VALUE"""),45552.66666666667)</f>
        <v>45552.66667</v>
      </c>
      <c r="H180" s="1">
        <f>IFERROR(__xludf.DUMMYFUNCTION("""COMPUTED_VALUE"""),593.82)</f>
        <v>593.82</v>
      </c>
      <c r="J180" s="2">
        <f>IFERROR(__xludf.DUMMYFUNCTION("""COMPUTED_VALUE"""),45552.66666666667)</f>
        <v>45552.66667</v>
      </c>
      <c r="K180" s="1">
        <f>IFERROR(__xludf.DUMMYFUNCTION("""COMPUTED_VALUE"""),597.96)</f>
        <v>597.96</v>
      </c>
      <c r="M180" s="2">
        <f>IFERROR(__xludf.DUMMYFUNCTION("""COMPUTED_VALUE"""),45552.66666666667)</f>
        <v>45552.66667</v>
      </c>
      <c r="N180" s="1">
        <f>IFERROR(__xludf.DUMMYFUNCTION("""COMPUTED_VALUE"""),2.5929481E7)</f>
        <v>25929481</v>
      </c>
    </row>
    <row r="181">
      <c r="A181" s="2">
        <f>IFERROR(__xludf.DUMMYFUNCTION("""COMPUTED_VALUE"""),45553.66666666667)</f>
        <v>45553.66667</v>
      </c>
      <c r="B181" s="1">
        <f>IFERROR(__xludf.DUMMYFUNCTION("""COMPUTED_VALUE"""),600.85)</f>
        <v>600.85</v>
      </c>
      <c r="D181" s="2">
        <f>IFERROR(__xludf.DUMMYFUNCTION("""COMPUTED_VALUE"""),45553.66666666667)</f>
        <v>45553.66667</v>
      </c>
      <c r="E181" s="1">
        <f>IFERROR(__xludf.DUMMYFUNCTION("""COMPUTED_VALUE"""),613.52)</f>
        <v>613.52</v>
      </c>
      <c r="G181" s="2">
        <f>IFERROR(__xludf.DUMMYFUNCTION("""COMPUTED_VALUE"""),45553.66666666667)</f>
        <v>45553.66667</v>
      </c>
      <c r="H181" s="1">
        <f>IFERROR(__xludf.DUMMYFUNCTION("""COMPUTED_VALUE"""),600.85)</f>
        <v>600.85</v>
      </c>
      <c r="J181" s="2">
        <f>IFERROR(__xludf.DUMMYFUNCTION("""COMPUTED_VALUE"""),45553.66666666667)</f>
        <v>45553.66667</v>
      </c>
      <c r="K181" s="1">
        <f>IFERROR(__xludf.DUMMYFUNCTION("""COMPUTED_VALUE"""),605.97)</f>
        <v>605.97</v>
      </c>
      <c r="M181" s="2">
        <f>IFERROR(__xludf.DUMMYFUNCTION("""COMPUTED_VALUE"""),45553.66666666667)</f>
        <v>45553.66667</v>
      </c>
      <c r="N181" s="1">
        <f>IFERROR(__xludf.DUMMYFUNCTION("""COMPUTED_VALUE"""),2.3276566E7)</f>
        <v>23276566</v>
      </c>
    </row>
    <row r="182">
      <c r="A182" s="2">
        <f>IFERROR(__xludf.DUMMYFUNCTION("""COMPUTED_VALUE"""),45554.66666666667)</f>
        <v>45554.66667</v>
      </c>
      <c r="B182" s="1">
        <f>IFERROR(__xludf.DUMMYFUNCTION("""COMPUTED_VALUE"""),619.69)</f>
        <v>619.69</v>
      </c>
      <c r="D182" s="2">
        <f>IFERROR(__xludf.DUMMYFUNCTION("""COMPUTED_VALUE"""),45554.66666666667)</f>
        <v>45554.66667</v>
      </c>
      <c r="E182" s="1">
        <f>IFERROR(__xludf.DUMMYFUNCTION("""COMPUTED_VALUE"""),622.48)</f>
        <v>622.48</v>
      </c>
      <c r="G182" s="2">
        <f>IFERROR(__xludf.DUMMYFUNCTION("""COMPUTED_VALUE"""),45554.66666666667)</f>
        <v>45554.66667</v>
      </c>
      <c r="H182" s="1">
        <f>IFERROR(__xludf.DUMMYFUNCTION("""COMPUTED_VALUE"""),613.89)</f>
        <v>613.89</v>
      </c>
      <c r="J182" s="2">
        <f>IFERROR(__xludf.DUMMYFUNCTION("""COMPUTED_VALUE"""),45554.66666666667)</f>
        <v>45554.66667</v>
      </c>
      <c r="K182" s="1">
        <f>IFERROR(__xludf.DUMMYFUNCTION("""COMPUTED_VALUE"""),616.86)</f>
        <v>616.86</v>
      </c>
      <c r="M182" s="2">
        <f>IFERROR(__xludf.DUMMYFUNCTION("""COMPUTED_VALUE"""),45554.66666666667)</f>
        <v>45554.66667</v>
      </c>
      <c r="N182" s="1">
        <f>IFERROR(__xludf.DUMMYFUNCTION("""COMPUTED_VALUE"""),2.3768416E7)</f>
        <v>23768416</v>
      </c>
    </row>
    <row r="183">
      <c r="A183" s="2">
        <f>IFERROR(__xludf.DUMMYFUNCTION("""COMPUTED_VALUE"""),45555.66666666667)</f>
        <v>45555.66667</v>
      </c>
      <c r="B183" s="1">
        <f>IFERROR(__xludf.DUMMYFUNCTION("""COMPUTED_VALUE"""),614.14)</f>
        <v>614.14</v>
      </c>
      <c r="D183" s="2">
        <f>IFERROR(__xludf.DUMMYFUNCTION("""COMPUTED_VALUE"""),45555.66666666667)</f>
        <v>45555.66667</v>
      </c>
      <c r="E183" s="1">
        <f>IFERROR(__xludf.DUMMYFUNCTION("""COMPUTED_VALUE"""),615.06)</f>
        <v>615.06</v>
      </c>
      <c r="G183" s="2">
        <f>IFERROR(__xludf.DUMMYFUNCTION("""COMPUTED_VALUE"""),45555.66666666667)</f>
        <v>45555.66667</v>
      </c>
      <c r="H183" s="1">
        <f>IFERROR(__xludf.DUMMYFUNCTION("""COMPUTED_VALUE"""),607.15)</f>
        <v>607.15</v>
      </c>
      <c r="J183" s="2">
        <f>IFERROR(__xludf.DUMMYFUNCTION("""COMPUTED_VALUE"""),45555.66666666667)</f>
        <v>45555.66667</v>
      </c>
      <c r="K183" s="1">
        <f>IFERROR(__xludf.DUMMYFUNCTION("""COMPUTED_VALUE"""),611.33)</f>
        <v>611.33</v>
      </c>
      <c r="M183" s="2">
        <f>IFERROR(__xludf.DUMMYFUNCTION("""COMPUTED_VALUE"""),45555.66666666667)</f>
        <v>45555.66667</v>
      </c>
      <c r="N183" s="1">
        <f>IFERROR(__xludf.DUMMYFUNCTION("""COMPUTED_VALUE"""),3.6487687E7)</f>
        <v>36487687</v>
      </c>
    </row>
    <row r="184">
      <c r="A184" s="2">
        <f>IFERROR(__xludf.DUMMYFUNCTION("""COMPUTED_VALUE"""),45558.66666666667)</f>
        <v>45558.66667</v>
      </c>
      <c r="B184" s="1">
        <f>IFERROR(__xludf.DUMMYFUNCTION("""COMPUTED_VALUE"""),615.73)</f>
        <v>615.73</v>
      </c>
      <c r="D184" s="2">
        <f>IFERROR(__xludf.DUMMYFUNCTION("""COMPUTED_VALUE"""),45558.66666666667)</f>
        <v>45558.66667</v>
      </c>
      <c r="E184" s="1">
        <f>IFERROR(__xludf.DUMMYFUNCTION("""COMPUTED_VALUE"""),616.22)</f>
        <v>616.22</v>
      </c>
      <c r="G184" s="2">
        <f>IFERROR(__xludf.DUMMYFUNCTION("""COMPUTED_VALUE"""),45558.66666666667)</f>
        <v>45558.66667</v>
      </c>
      <c r="H184" s="1">
        <f>IFERROR(__xludf.DUMMYFUNCTION("""COMPUTED_VALUE"""),607.57)</f>
        <v>607.57</v>
      </c>
      <c r="J184" s="2">
        <f>IFERROR(__xludf.DUMMYFUNCTION("""COMPUTED_VALUE"""),45558.66666666667)</f>
        <v>45558.66667</v>
      </c>
      <c r="K184" s="1">
        <f>IFERROR(__xludf.DUMMYFUNCTION("""COMPUTED_VALUE"""),609.41)</f>
        <v>609.41</v>
      </c>
      <c r="M184" s="2">
        <f>IFERROR(__xludf.DUMMYFUNCTION("""COMPUTED_VALUE"""),45558.66666666667)</f>
        <v>45558.66667</v>
      </c>
      <c r="N184" s="1">
        <f>IFERROR(__xludf.DUMMYFUNCTION("""COMPUTED_VALUE"""),1.788223E7)</f>
        <v>17882230</v>
      </c>
    </row>
    <row r="185">
      <c r="A185" s="2">
        <f>IFERROR(__xludf.DUMMYFUNCTION("""COMPUTED_VALUE"""),45559.66666666667)</f>
        <v>45559.66667</v>
      </c>
      <c r="B185" s="1">
        <f>IFERROR(__xludf.DUMMYFUNCTION("""COMPUTED_VALUE"""),610.41)</f>
        <v>610.41</v>
      </c>
      <c r="D185" s="2">
        <f>IFERROR(__xludf.DUMMYFUNCTION("""COMPUTED_VALUE"""),45559.66666666667)</f>
        <v>45559.66667</v>
      </c>
      <c r="E185" s="1">
        <f>IFERROR(__xludf.DUMMYFUNCTION("""COMPUTED_VALUE"""),619.27)</f>
        <v>619.27</v>
      </c>
      <c r="G185" s="2">
        <f>IFERROR(__xludf.DUMMYFUNCTION("""COMPUTED_VALUE"""),45559.66666666667)</f>
        <v>45559.66667</v>
      </c>
      <c r="H185" s="1">
        <f>IFERROR(__xludf.DUMMYFUNCTION("""COMPUTED_VALUE"""),608.18)</f>
        <v>608.18</v>
      </c>
      <c r="J185" s="2">
        <f>IFERROR(__xludf.DUMMYFUNCTION("""COMPUTED_VALUE"""),45559.66666666667)</f>
        <v>45559.66667</v>
      </c>
      <c r="K185" s="1">
        <f>IFERROR(__xludf.DUMMYFUNCTION("""COMPUTED_VALUE"""),618.83)</f>
        <v>618.83</v>
      </c>
      <c r="M185" s="2">
        <f>IFERROR(__xludf.DUMMYFUNCTION("""COMPUTED_VALUE"""),45559.66666666667)</f>
        <v>45559.66667</v>
      </c>
      <c r="N185" s="1">
        <f>IFERROR(__xludf.DUMMYFUNCTION("""COMPUTED_VALUE"""),2.2408433E7)</f>
        <v>22408433</v>
      </c>
    </row>
    <row r="186">
      <c r="A186" s="2">
        <f>IFERROR(__xludf.DUMMYFUNCTION("""COMPUTED_VALUE"""),45560.66666666667)</f>
        <v>45560.66667</v>
      </c>
      <c r="B186" s="1">
        <f>IFERROR(__xludf.DUMMYFUNCTION("""COMPUTED_VALUE"""),617.85)</f>
        <v>617.85</v>
      </c>
      <c r="D186" s="2">
        <f>IFERROR(__xludf.DUMMYFUNCTION("""COMPUTED_VALUE"""),45560.66666666667)</f>
        <v>45560.66667</v>
      </c>
      <c r="E186" s="1">
        <f>IFERROR(__xludf.DUMMYFUNCTION("""COMPUTED_VALUE"""),621.38)</f>
        <v>621.38</v>
      </c>
      <c r="G186" s="2">
        <f>IFERROR(__xludf.DUMMYFUNCTION("""COMPUTED_VALUE"""),45560.66666666667)</f>
        <v>45560.66667</v>
      </c>
      <c r="H186" s="1">
        <f>IFERROR(__xludf.DUMMYFUNCTION("""COMPUTED_VALUE"""),615.97)</f>
        <v>615.97</v>
      </c>
      <c r="J186" s="2">
        <f>IFERROR(__xludf.DUMMYFUNCTION("""COMPUTED_VALUE"""),45560.66666666667)</f>
        <v>45560.66667</v>
      </c>
      <c r="K186" s="1">
        <f>IFERROR(__xludf.DUMMYFUNCTION("""COMPUTED_VALUE"""),617.83)</f>
        <v>617.83</v>
      </c>
      <c r="M186" s="2">
        <f>IFERROR(__xludf.DUMMYFUNCTION("""COMPUTED_VALUE"""),45560.66666666667)</f>
        <v>45560.66667</v>
      </c>
      <c r="N186" s="1">
        <f>IFERROR(__xludf.DUMMYFUNCTION("""COMPUTED_VALUE"""),1.8626189E7)</f>
        <v>18626189</v>
      </c>
    </row>
    <row r="187">
      <c r="A187" s="2">
        <f>IFERROR(__xludf.DUMMYFUNCTION("""COMPUTED_VALUE"""),45561.66666666667)</f>
        <v>45561.66667</v>
      </c>
      <c r="B187" s="1">
        <f>IFERROR(__xludf.DUMMYFUNCTION("""COMPUTED_VALUE"""),622.74)</f>
        <v>622.74</v>
      </c>
      <c r="D187" s="2">
        <f>IFERROR(__xludf.DUMMYFUNCTION("""COMPUTED_VALUE"""),45561.66666666667)</f>
        <v>45561.66667</v>
      </c>
      <c r="E187" s="1">
        <f>IFERROR(__xludf.DUMMYFUNCTION("""COMPUTED_VALUE"""),623.72)</f>
        <v>623.72</v>
      </c>
      <c r="G187" s="2">
        <f>IFERROR(__xludf.DUMMYFUNCTION("""COMPUTED_VALUE"""),45561.66666666667)</f>
        <v>45561.66667</v>
      </c>
      <c r="H187" s="1">
        <f>IFERROR(__xludf.DUMMYFUNCTION("""COMPUTED_VALUE"""),613.87)</f>
        <v>613.87</v>
      </c>
      <c r="J187" s="2">
        <f>IFERROR(__xludf.DUMMYFUNCTION("""COMPUTED_VALUE"""),45561.66666666667)</f>
        <v>45561.66667</v>
      </c>
      <c r="K187" s="1">
        <f>IFERROR(__xludf.DUMMYFUNCTION("""COMPUTED_VALUE"""),621.05)</f>
        <v>621.05</v>
      </c>
      <c r="M187" s="2">
        <f>IFERROR(__xludf.DUMMYFUNCTION("""COMPUTED_VALUE"""),45561.66666666667)</f>
        <v>45561.66667</v>
      </c>
      <c r="N187" s="1">
        <f>IFERROR(__xludf.DUMMYFUNCTION("""COMPUTED_VALUE"""),2.1361578E7)</f>
        <v>21361578</v>
      </c>
    </row>
    <row r="188">
      <c r="A188" s="2">
        <f>IFERROR(__xludf.DUMMYFUNCTION("""COMPUTED_VALUE"""),45562.66666666667)</f>
        <v>45562.66667</v>
      </c>
      <c r="B188" s="1">
        <f>IFERROR(__xludf.DUMMYFUNCTION("""COMPUTED_VALUE"""),623.03)</f>
        <v>623.03</v>
      </c>
      <c r="D188" s="2">
        <f>IFERROR(__xludf.DUMMYFUNCTION("""COMPUTED_VALUE"""),45562.66666666667)</f>
        <v>45562.66667</v>
      </c>
      <c r="E188" s="1">
        <f>IFERROR(__xludf.DUMMYFUNCTION("""COMPUTED_VALUE"""),625.46)</f>
        <v>625.46</v>
      </c>
      <c r="G188" s="2">
        <f>IFERROR(__xludf.DUMMYFUNCTION("""COMPUTED_VALUE"""),45562.66666666667)</f>
        <v>45562.66667</v>
      </c>
      <c r="H188" s="1">
        <f>IFERROR(__xludf.DUMMYFUNCTION("""COMPUTED_VALUE"""),620.43)</f>
        <v>620.43</v>
      </c>
      <c r="J188" s="2">
        <f>IFERROR(__xludf.DUMMYFUNCTION("""COMPUTED_VALUE"""),45562.66666666667)</f>
        <v>45562.66667</v>
      </c>
      <c r="K188" s="1">
        <f>IFERROR(__xludf.DUMMYFUNCTION("""COMPUTED_VALUE"""),620.7)</f>
        <v>620.7</v>
      </c>
      <c r="M188" s="2">
        <f>IFERROR(__xludf.DUMMYFUNCTION("""COMPUTED_VALUE"""),45562.66666666667)</f>
        <v>45562.66667</v>
      </c>
      <c r="N188" s="1">
        <f>IFERROR(__xludf.DUMMYFUNCTION("""COMPUTED_VALUE"""),1.8919461E7)</f>
        <v>18919461</v>
      </c>
    </row>
    <row r="189">
      <c r="A189" s="2">
        <f>IFERROR(__xludf.DUMMYFUNCTION("""COMPUTED_VALUE"""),45565.66666666667)</f>
        <v>45565.66667</v>
      </c>
      <c r="B189" s="1">
        <f>IFERROR(__xludf.DUMMYFUNCTION("""COMPUTED_VALUE"""),616.67)</f>
        <v>616.67</v>
      </c>
      <c r="D189" s="2">
        <f>IFERROR(__xludf.DUMMYFUNCTION("""COMPUTED_VALUE"""),45565.66666666667)</f>
        <v>45565.66667</v>
      </c>
      <c r="E189" s="1">
        <f>IFERROR(__xludf.DUMMYFUNCTION("""COMPUTED_VALUE"""),622.63)</f>
        <v>622.63</v>
      </c>
      <c r="G189" s="2">
        <f>IFERROR(__xludf.DUMMYFUNCTION("""COMPUTED_VALUE"""),45565.66666666667)</f>
        <v>45565.66667</v>
      </c>
      <c r="H189" s="1">
        <f>IFERROR(__xludf.DUMMYFUNCTION("""COMPUTED_VALUE"""),616.56)</f>
        <v>616.56</v>
      </c>
      <c r="J189" s="2">
        <f>IFERROR(__xludf.DUMMYFUNCTION("""COMPUTED_VALUE"""),45565.66666666667)</f>
        <v>45565.66667</v>
      </c>
      <c r="K189" s="1">
        <f>IFERROR(__xludf.DUMMYFUNCTION("""COMPUTED_VALUE"""),621.4)</f>
        <v>621.4</v>
      </c>
      <c r="M189" s="2">
        <f>IFERROR(__xludf.DUMMYFUNCTION("""COMPUTED_VALUE"""),45565.66666666667)</f>
        <v>45565.66667</v>
      </c>
      <c r="N189" s="1">
        <f>IFERROR(__xludf.DUMMYFUNCTION("""COMPUTED_VALUE"""),1.7381682E7)</f>
        <v>17381682</v>
      </c>
    </row>
    <row r="190">
      <c r="A190" s="2">
        <f>IFERROR(__xludf.DUMMYFUNCTION("""COMPUTED_VALUE"""),45566.66666666667)</f>
        <v>45566.66667</v>
      </c>
      <c r="B190" s="1">
        <f>IFERROR(__xludf.DUMMYFUNCTION("""COMPUTED_VALUE"""),627.74)</f>
        <v>627.74</v>
      </c>
      <c r="D190" s="2">
        <f>IFERROR(__xludf.DUMMYFUNCTION("""COMPUTED_VALUE"""),45566.66666666667)</f>
        <v>45566.66667</v>
      </c>
      <c r="E190" s="1">
        <f>IFERROR(__xludf.DUMMYFUNCTION("""COMPUTED_VALUE"""),629.47)</f>
        <v>629.47</v>
      </c>
      <c r="G190" s="2">
        <f>IFERROR(__xludf.DUMMYFUNCTION("""COMPUTED_VALUE"""),45566.66666666667)</f>
        <v>45566.66667</v>
      </c>
      <c r="H190" s="1">
        <f>IFERROR(__xludf.DUMMYFUNCTION("""COMPUTED_VALUE"""),609.4)</f>
        <v>609.4</v>
      </c>
      <c r="J190" s="2">
        <f>IFERROR(__xludf.DUMMYFUNCTION("""COMPUTED_VALUE"""),45566.66666666667)</f>
        <v>45566.66667</v>
      </c>
      <c r="K190" s="1">
        <f>IFERROR(__xludf.DUMMYFUNCTION("""COMPUTED_VALUE"""),618.07)</f>
        <v>618.07</v>
      </c>
      <c r="M190" s="2">
        <f>IFERROR(__xludf.DUMMYFUNCTION("""COMPUTED_VALUE"""),45566.66666666667)</f>
        <v>45566.66667</v>
      </c>
      <c r="N190" s="1">
        <f>IFERROR(__xludf.DUMMYFUNCTION("""COMPUTED_VALUE"""),2.1279238E7)</f>
        <v>21279238</v>
      </c>
    </row>
    <row r="191">
      <c r="A191" s="2">
        <f>IFERROR(__xludf.DUMMYFUNCTION("""COMPUTED_VALUE"""),45567.66666666667)</f>
        <v>45567.66667</v>
      </c>
      <c r="B191" s="1">
        <f>IFERROR(__xludf.DUMMYFUNCTION("""COMPUTED_VALUE"""),616.46)</f>
        <v>616.46</v>
      </c>
      <c r="D191" s="2">
        <f>IFERROR(__xludf.DUMMYFUNCTION("""COMPUTED_VALUE"""),45567.66666666667)</f>
        <v>45567.66667</v>
      </c>
      <c r="E191" s="1">
        <f>IFERROR(__xludf.DUMMYFUNCTION("""COMPUTED_VALUE"""),620.12)</f>
        <v>620.12</v>
      </c>
      <c r="G191" s="2">
        <f>IFERROR(__xludf.DUMMYFUNCTION("""COMPUTED_VALUE"""),45567.66666666667)</f>
        <v>45567.66667</v>
      </c>
      <c r="H191" s="1">
        <f>IFERROR(__xludf.DUMMYFUNCTION("""COMPUTED_VALUE"""),614.21)</f>
        <v>614.21</v>
      </c>
      <c r="J191" s="2">
        <f>IFERROR(__xludf.DUMMYFUNCTION("""COMPUTED_VALUE"""),45567.66666666667)</f>
        <v>45567.66667</v>
      </c>
      <c r="K191" s="1">
        <f>IFERROR(__xludf.DUMMYFUNCTION("""COMPUTED_VALUE"""),618.5)</f>
        <v>618.5</v>
      </c>
      <c r="M191" s="2">
        <f>IFERROR(__xludf.DUMMYFUNCTION("""COMPUTED_VALUE"""),45567.66666666667)</f>
        <v>45567.66667</v>
      </c>
      <c r="N191" s="1">
        <f>IFERROR(__xludf.DUMMYFUNCTION("""COMPUTED_VALUE"""),1.7718157E7)</f>
        <v>17718157</v>
      </c>
    </row>
    <row r="192">
      <c r="A192" s="2">
        <f>IFERROR(__xludf.DUMMYFUNCTION("""COMPUTED_VALUE"""),45568.66666666667)</f>
        <v>45568.66667</v>
      </c>
      <c r="B192" s="1">
        <f>IFERROR(__xludf.DUMMYFUNCTION("""COMPUTED_VALUE"""),613.54)</f>
        <v>613.54</v>
      </c>
      <c r="D192" s="2">
        <f>IFERROR(__xludf.DUMMYFUNCTION("""COMPUTED_VALUE"""),45568.66666666667)</f>
        <v>45568.66667</v>
      </c>
      <c r="E192" s="1">
        <f>IFERROR(__xludf.DUMMYFUNCTION("""COMPUTED_VALUE"""),622.64)</f>
        <v>622.64</v>
      </c>
      <c r="G192" s="2">
        <f>IFERROR(__xludf.DUMMYFUNCTION("""COMPUTED_VALUE"""),45568.66666666667)</f>
        <v>45568.66667</v>
      </c>
      <c r="H192" s="1">
        <f>IFERROR(__xludf.DUMMYFUNCTION("""COMPUTED_VALUE"""),613.13)</f>
        <v>613.13</v>
      </c>
      <c r="J192" s="2">
        <f>IFERROR(__xludf.DUMMYFUNCTION("""COMPUTED_VALUE"""),45568.66666666667)</f>
        <v>45568.66667</v>
      </c>
      <c r="K192" s="1">
        <f>IFERROR(__xludf.DUMMYFUNCTION("""COMPUTED_VALUE"""),622.06)</f>
        <v>622.06</v>
      </c>
      <c r="M192" s="2">
        <f>IFERROR(__xludf.DUMMYFUNCTION("""COMPUTED_VALUE"""),45568.66666666667)</f>
        <v>45568.66667</v>
      </c>
      <c r="N192" s="1">
        <f>IFERROR(__xludf.DUMMYFUNCTION("""COMPUTED_VALUE"""),1.7114882E7)</f>
        <v>17114882</v>
      </c>
    </row>
    <row r="193">
      <c r="A193" s="2">
        <f>IFERROR(__xludf.DUMMYFUNCTION("""COMPUTED_VALUE"""),45569.66666666667)</f>
        <v>45569.66667</v>
      </c>
      <c r="B193" s="1">
        <f>IFERROR(__xludf.DUMMYFUNCTION("""COMPUTED_VALUE"""),630.28)</f>
        <v>630.28</v>
      </c>
      <c r="D193" s="2">
        <f>IFERROR(__xludf.DUMMYFUNCTION("""COMPUTED_VALUE"""),45569.66666666667)</f>
        <v>45569.66667</v>
      </c>
      <c r="E193" s="1">
        <f>IFERROR(__xludf.DUMMYFUNCTION("""COMPUTED_VALUE"""),633.0)</f>
        <v>633</v>
      </c>
      <c r="G193" s="2">
        <f>IFERROR(__xludf.DUMMYFUNCTION("""COMPUTED_VALUE"""),45569.66666666667)</f>
        <v>45569.66667</v>
      </c>
      <c r="H193" s="1">
        <f>IFERROR(__xludf.DUMMYFUNCTION("""COMPUTED_VALUE"""),624.61)</f>
        <v>624.61</v>
      </c>
      <c r="J193" s="2">
        <f>IFERROR(__xludf.DUMMYFUNCTION("""COMPUTED_VALUE"""),45569.66666666667)</f>
        <v>45569.66667</v>
      </c>
      <c r="K193" s="1">
        <f>IFERROR(__xludf.DUMMYFUNCTION("""COMPUTED_VALUE"""),628.79)</f>
        <v>628.79</v>
      </c>
      <c r="M193" s="2">
        <f>IFERROR(__xludf.DUMMYFUNCTION("""COMPUTED_VALUE"""),45569.66666666667)</f>
        <v>45569.66667</v>
      </c>
      <c r="N193" s="1">
        <f>IFERROR(__xludf.DUMMYFUNCTION("""COMPUTED_VALUE"""),1.5394095E7)</f>
        <v>15394095</v>
      </c>
    </row>
    <row r="194">
      <c r="A194" s="2">
        <f>IFERROR(__xludf.DUMMYFUNCTION("""COMPUTED_VALUE"""),45572.66666666667)</f>
        <v>45572.66667</v>
      </c>
      <c r="B194" s="1">
        <f>IFERROR(__xludf.DUMMYFUNCTION("""COMPUTED_VALUE"""),627.19)</f>
        <v>627.19</v>
      </c>
      <c r="D194" s="2">
        <f>IFERROR(__xludf.DUMMYFUNCTION("""COMPUTED_VALUE"""),45572.66666666667)</f>
        <v>45572.66667</v>
      </c>
      <c r="E194" s="1">
        <f>IFERROR(__xludf.DUMMYFUNCTION("""COMPUTED_VALUE"""),629.8)</f>
        <v>629.8</v>
      </c>
      <c r="G194" s="2">
        <f>IFERROR(__xludf.DUMMYFUNCTION("""COMPUTED_VALUE"""),45572.66666666667)</f>
        <v>45572.66667</v>
      </c>
      <c r="H194" s="1">
        <f>IFERROR(__xludf.DUMMYFUNCTION("""COMPUTED_VALUE"""),618.78)</f>
        <v>618.78</v>
      </c>
      <c r="J194" s="2">
        <f>IFERROR(__xludf.DUMMYFUNCTION("""COMPUTED_VALUE"""),45572.66666666667)</f>
        <v>45572.66667</v>
      </c>
      <c r="K194" s="1">
        <f>IFERROR(__xludf.DUMMYFUNCTION("""COMPUTED_VALUE"""),621.46)</f>
        <v>621.46</v>
      </c>
      <c r="M194" s="2">
        <f>IFERROR(__xludf.DUMMYFUNCTION("""COMPUTED_VALUE"""),45572.66666666667)</f>
        <v>45572.66667</v>
      </c>
      <c r="N194" s="1">
        <f>IFERROR(__xludf.DUMMYFUNCTION("""COMPUTED_VALUE"""),1.8078735E7)</f>
        <v>18078735</v>
      </c>
    </row>
    <row r="195">
      <c r="A195" s="2">
        <f>IFERROR(__xludf.DUMMYFUNCTION("""COMPUTED_VALUE"""),45573.66666666667)</f>
        <v>45573.66667</v>
      </c>
      <c r="B195" s="1">
        <f>IFERROR(__xludf.DUMMYFUNCTION("""COMPUTED_VALUE"""),621.52)</f>
        <v>621.52</v>
      </c>
      <c r="D195" s="2">
        <f>IFERROR(__xludf.DUMMYFUNCTION("""COMPUTED_VALUE"""),45573.66666666667)</f>
        <v>45573.66667</v>
      </c>
      <c r="E195" s="1">
        <f>IFERROR(__xludf.DUMMYFUNCTION("""COMPUTED_VALUE"""),631.56)</f>
        <v>631.56</v>
      </c>
      <c r="G195" s="2">
        <f>IFERROR(__xludf.DUMMYFUNCTION("""COMPUTED_VALUE"""),45573.66666666667)</f>
        <v>45573.66667</v>
      </c>
      <c r="H195" s="1">
        <f>IFERROR(__xludf.DUMMYFUNCTION("""COMPUTED_VALUE"""),620.02)</f>
        <v>620.02</v>
      </c>
      <c r="J195" s="2">
        <f>IFERROR(__xludf.DUMMYFUNCTION("""COMPUTED_VALUE"""),45573.66666666667)</f>
        <v>45573.66667</v>
      </c>
      <c r="K195" s="1">
        <f>IFERROR(__xludf.DUMMYFUNCTION("""COMPUTED_VALUE"""),631.01)</f>
        <v>631.01</v>
      </c>
      <c r="M195" s="2">
        <f>IFERROR(__xludf.DUMMYFUNCTION("""COMPUTED_VALUE"""),45573.66666666667)</f>
        <v>45573.66667</v>
      </c>
      <c r="N195" s="1">
        <f>IFERROR(__xludf.DUMMYFUNCTION("""COMPUTED_VALUE"""),1.915647E7)</f>
        <v>19156470</v>
      </c>
    </row>
    <row r="196">
      <c r="A196" s="2">
        <f>IFERROR(__xludf.DUMMYFUNCTION("""COMPUTED_VALUE"""),45574.66666666667)</f>
        <v>45574.66667</v>
      </c>
      <c r="B196" s="1">
        <f>IFERROR(__xludf.DUMMYFUNCTION("""COMPUTED_VALUE"""),632.17)</f>
        <v>632.17</v>
      </c>
      <c r="D196" s="2">
        <f>IFERROR(__xludf.DUMMYFUNCTION("""COMPUTED_VALUE"""),45574.66666666667)</f>
        <v>45574.66667</v>
      </c>
      <c r="E196" s="1">
        <f>IFERROR(__xludf.DUMMYFUNCTION("""COMPUTED_VALUE"""),641.49)</f>
        <v>641.49</v>
      </c>
      <c r="G196" s="2">
        <f>IFERROR(__xludf.DUMMYFUNCTION("""COMPUTED_VALUE"""),45574.66666666667)</f>
        <v>45574.66667</v>
      </c>
      <c r="H196" s="1">
        <f>IFERROR(__xludf.DUMMYFUNCTION("""COMPUTED_VALUE"""),631.94)</f>
        <v>631.94</v>
      </c>
      <c r="J196" s="2">
        <f>IFERROR(__xludf.DUMMYFUNCTION("""COMPUTED_VALUE"""),45574.66666666667)</f>
        <v>45574.66667</v>
      </c>
      <c r="K196" s="1">
        <f>IFERROR(__xludf.DUMMYFUNCTION("""COMPUTED_VALUE"""),639.81)</f>
        <v>639.81</v>
      </c>
      <c r="M196" s="2">
        <f>IFERROR(__xludf.DUMMYFUNCTION("""COMPUTED_VALUE"""),45574.66666666667)</f>
        <v>45574.66667</v>
      </c>
      <c r="N196" s="1">
        <f>IFERROR(__xludf.DUMMYFUNCTION("""COMPUTED_VALUE"""),2.1164307E7)</f>
        <v>21164307</v>
      </c>
    </row>
    <row r="197">
      <c r="A197" s="2">
        <f>IFERROR(__xludf.DUMMYFUNCTION("""COMPUTED_VALUE"""),45575.66666666667)</f>
        <v>45575.66667</v>
      </c>
      <c r="B197" s="1">
        <f>IFERROR(__xludf.DUMMYFUNCTION("""COMPUTED_VALUE"""),636.46)</f>
        <v>636.46</v>
      </c>
      <c r="D197" s="2">
        <f>IFERROR(__xludf.DUMMYFUNCTION("""COMPUTED_VALUE"""),45575.66666666667)</f>
        <v>45575.66667</v>
      </c>
      <c r="E197" s="1">
        <f>IFERROR(__xludf.DUMMYFUNCTION("""COMPUTED_VALUE"""),640.4)</f>
        <v>640.4</v>
      </c>
      <c r="G197" s="2">
        <f>IFERROR(__xludf.DUMMYFUNCTION("""COMPUTED_VALUE"""),45575.66666666667)</f>
        <v>45575.66667</v>
      </c>
      <c r="H197" s="1">
        <f>IFERROR(__xludf.DUMMYFUNCTION("""COMPUTED_VALUE"""),635.59)</f>
        <v>635.59</v>
      </c>
      <c r="J197" s="2">
        <f>IFERROR(__xludf.DUMMYFUNCTION("""COMPUTED_VALUE"""),45575.66666666667)</f>
        <v>45575.66667</v>
      </c>
      <c r="K197" s="1">
        <f>IFERROR(__xludf.DUMMYFUNCTION("""COMPUTED_VALUE"""),638.62)</f>
        <v>638.62</v>
      </c>
      <c r="M197" s="2">
        <f>IFERROR(__xludf.DUMMYFUNCTION("""COMPUTED_VALUE"""),45575.66666666667)</f>
        <v>45575.66667</v>
      </c>
      <c r="N197" s="1">
        <f>IFERROR(__xludf.DUMMYFUNCTION("""COMPUTED_VALUE"""),3.1327634E7)</f>
        <v>31327634</v>
      </c>
    </row>
    <row r="198">
      <c r="A198" s="2">
        <f>IFERROR(__xludf.DUMMYFUNCTION("""COMPUTED_VALUE"""),45576.66666666667)</f>
        <v>45576.66667</v>
      </c>
      <c r="B198" s="1">
        <f>IFERROR(__xludf.DUMMYFUNCTION("""COMPUTED_VALUE"""),637.9)</f>
        <v>637.9</v>
      </c>
      <c r="D198" s="2">
        <f>IFERROR(__xludf.DUMMYFUNCTION("""COMPUTED_VALUE"""),45576.66666666667)</f>
        <v>45576.66667</v>
      </c>
      <c r="E198" s="1">
        <f>IFERROR(__xludf.DUMMYFUNCTION("""COMPUTED_VALUE"""),649.86)</f>
        <v>649.86</v>
      </c>
      <c r="G198" s="2">
        <f>IFERROR(__xludf.DUMMYFUNCTION("""COMPUTED_VALUE"""),45576.66666666667)</f>
        <v>45576.66667</v>
      </c>
      <c r="H198" s="1">
        <f>IFERROR(__xludf.DUMMYFUNCTION("""COMPUTED_VALUE"""),637.39)</f>
        <v>637.39</v>
      </c>
      <c r="J198" s="2">
        <f>IFERROR(__xludf.DUMMYFUNCTION("""COMPUTED_VALUE"""),45576.66666666667)</f>
        <v>45576.66667</v>
      </c>
      <c r="K198" s="1">
        <f>IFERROR(__xludf.DUMMYFUNCTION("""COMPUTED_VALUE"""),648.49)</f>
        <v>648.49</v>
      </c>
      <c r="M198" s="2">
        <f>IFERROR(__xludf.DUMMYFUNCTION("""COMPUTED_VALUE"""),45576.66666666667)</f>
        <v>45576.66667</v>
      </c>
      <c r="N198" s="1">
        <f>IFERROR(__xludf.DUMMYFUNCTION("""COMPUTED_VALUE"""),3.9263011E7)</f>
        <v>39263011</v>
      </c>
    </row>
    <row r="199">
      <c r="A199" s="2">
        <f>IFERROR(__xludf.DUMMYFUNCTION("""COMPUTED_VALUE"""),45579.66666666667)</f>
        <v>45579.66667</v>
      </c>
      <c r="B199" s="1">
        <f>IFERROR(__xludf.DUMMYFUNCTION("""COMPUTED_VALUE"""),651.76)</f>
        <v>651.76</v>
      </c>
      <c r="D199" s="2">
        <f>IFERROR(__xludf.DUMMYFUNCTION("""COMPUTED_VALUE"""),45579.66666666667)</f>
        <v>45579.66667</v>
      </c>
      <c r="E199" s="1">
        <f>IFERROR(__xludf.DUMMYFUNCTION("""COMPUTED_VALUE"""),651.76)</f>
        <v>651.76</v>
      </c>
      <c r="G199" s="2">
        <f>IFERROR(__xludf.DUMMYFUNCTION("""COMPUTED_VALUE"""),45579.66666666667)</f>
        <v>45579.66667</v>
      </c>
      <c r="H199" s="1">
        <f>IFERROR(__xludf.DUMMYFUNCTION("""COMPUTED_VALUE"""),645.54)</f>
        <v>645.54</v>
      </c>
      <c r="J199" s="2">
        <f>IFERROR(__xludf.DUMMYFUNCTION("""COMPUTED_VALUE"""),45579.66666666667)</f>
        <v>45579.66667</v>
      </c>
      <c r="K199" s="1">
        <f>IFERROR(__xludf.DUMMYFUNCTION("""COMPUTED_VALUE"""),649.02)</f>
        <v>649.02</v>
      </c>
      <c r="M199" s="2">
        <f>IFERROR(__xludf.DUMMYFUNCTION("""COMPUTED_VALUE"""),45579.66666666667)</f>
        <v>45579.66667</v>
      </c>
      <c r="N199" s="1">
        <f>IFERROR(__xludf.DUMMYFUNCTION("""COMPUTED_VALUE"""),2.423855E7)</f>
        <v>24238550</v>
      </c>
    </row>
    <row r="200">
      <c r="A200" s="2">
        <f>IFERROR(__xludf.DUMMYFUNCTION("""COMPUTED_VALUE"""),45580.66666666667)</f>
        <v>45580.66667</v>
      </c>
      <c r="B200" s="1">
        <f>IFERROR(__xludf.DUMMYFUNCTION("""COMPUTED_VALUE"""),651.57)</f>
        <v>651.57</v>
      </c>
      <c r="D200" s="2">
        <f>IFERROR(__xludf.DUMMYFUNCTION("""COMPUTED_VALUE"""),45580.66666666667)</f>
        <v>45580.66667</v>
      </c>
      <c r="E200" s="1">
        <f>IFERROR(__xludf.DUMMYFUNCTION("""COMPUTED_VALUE"""),652.07)</f>
        <v>652.07</v>
      </c>
      <c r="G200" s="2">
        <f>IFERROR(__xludf.DUMMYFUNCTION("""COMPUTED_VALUE"""),45580.66666666667)</f>
        <v>45580.66667</v>
      </c>
      <c r="H200" s="1">
        <f>IFERROR(__xludf.DUMMYFUNCTION("""COMPUTED_VALUE"""),644.45)</f>
        <v>644.45</v>
      </c>
      <c r="J200" s="2">
        <f>IFERROR(__xludf.DUMMYFUNCTION("""COMPUTED_VALUE"""),45580.66666666667)</f>
        <v>45580.66667</v>
      </c>
      <c r="K200" s="1">
        <f>IFERROR(__xludf.DUMMYFUNCTION("""COMPUTED_VALUE"""),648.1)</f>
        <v>648.1</v>
      </c>
      <c r="M200" s="2">
        <f>IFERROR(__xludf.DUMMYFUNCTION("""COMPUTED_VALUE"""),45580.66666666667)</f>
        <v>45580.66667</v>
      </c>
      <c r="N200" s="1">
        <f>IFERROR(__xludf.DUMMYFUNCTION("""COMPUTED_VALUE"""),2.0580023E7)</f>
        <v>20580023</v>
      </c>
    </row>
    <row r="201">
      <c r="A201" s="2">
        <f>IFERROR(__xludf.DUMMYFUNCTION("""COMPUTED_VALUE"""),45581.66666666667)</f>
        <v>45581.66667</v>
      </c>
      <c r="B201" s="1">
        <f>IFERROR(__xludf.DUMMYFUNCTION("""COMPUTED_VALUE"""),648.98)</f>
        <v>648.98</v>
      </c>
      <c r="D201" s="2">
        <f>IFERROR(__xludf.DUMMYFUNCTION("""COMPUTED_VALUE"""),45581.66666666667)</f>
        <v>45581.66667</v>
      </c>
      <c r="E201" s="1">
        <f>IFERROR(__xludf.DUMMYFUNCTION("""COMPUTED_VALUE"""),650.64)</f>
        <v>650.64</v>
      </c>
      <c r="G201" s="2">
        <f>IFERROR(__xludf.DUMMYFUNCTION("""COMPUTED_VALUE"""),45581.66666666667)</f>
        <v>45581.66667</v>
      </c>
      <c r="H201" s="1">
        <f>IFERROR(__xludf.DUMMYFUNCTION("""COMPUTED_VALUE"""),643.83)</f>
        <v>643.83</v>
      </c>
      <c r="J201" s="2">
        <f>IFERROR(__xludf.DUMMYFUNCTION("""COMPUTED_VALUE"""),45581.66666666667)</f>
        <v>45581.66667</v>
      </c>
      <c r="K201" s="1">
        <f>IFERROR(__xludf.DUMMYFUNCTION("""COMPUTED_VALUE"""),650.06)</f>
        <v>650.06</v>
      </c>
      <c r="M201" s="2">
        <f>IFERROR(__xludf.DUMMYFUNCTION("""COMPUTED_VALUE"""),45581.66666666667)</f>
        <v>45581.66667</v>
      </c>
      <c r="N201" s="1">
        <f>IFERROR(__xludf.DUMMYFUNCTION("""COMPUTED_VALUE"""),2.4549078E7)</f>
        <v>24549078</v>
      </c>
    </row>
    <row r="202">
      <c r="A202" s="2">
        <f>IFERROR(__xludf.DUMMYFUNCTION("""COMPUTED_VALUE"""),45582.66666666667)</f>
        <v>45582.66667</v>
      </c>
      <c r="B202" s="1">
        <f>IFERROR(__xludf.DUMMYFUNCTION("""COMPUTED_VALUE"""),653.78)</f>
        <v>653.78</v>
      </c>
      <c r="D202" s="2">
        <f>IFERROR(__xludf.DUMMYFUNCTION("""COMPUTED_VALUE"""),45582.66666666667)</f>
        <v>45582.66667</v>
      </c>
      <c r="E202" s="1">
        <f>IFERROR(__xludf.DUMMYFUNCTION("""COMPUTED_VALUE"""),653.78)</f>
        <v>653.78</v>
      </c>
      <c r="G202" s="2">
        <f>IFERROR(__xludf.DUMMYFUNCTION("""COMPUTED_VALUE"""),45582.66666666667)</f>
        <v>45582.66667</v>
      </c>
      <c r="H202" s="1">
        <f>IFERROR(__xludf.DUMMYFUNCTION("""COMPUTED_VALUE"""),645.2)</f>
        <v>645.2</v>
      </c>
      <c r="J202" s="2">
        <f>IFERROR(__xludf.DUMMYFUNCTION("""COMPUTED_VALUE"""),45582.66666666667)</f>
        <v>45582.66667</v>
      </c>
      <c r="K202" s="1">
        <f>IFERROR(__xludf.DUMMYFUNCTION("""COMPUTED_VALUE"""),648.12)</f>
        <v>648.12</v>
      </c>
      <c r="M202" s="2">
        <f>IFERROR(__xludf.DUMMYFUNCTION("""COMPUTED_VALUE"""),45582.66666666667)</f>
        <v>45582.66667</v>
      </c>
      <c r="N202" s="1">
        <f>IFERROR(__xludf.DUMMYFUNCTION("""COMPUTED_VALUE"""),1.9460443E7)</f>
        <v>19460443</v>
      </c>
    </row>
    <row r="203">
      <c r="A203" s="2">
        <f>IFERROR(__xludf.DUMMYFUNCTION("""COMPUTED_VALUE"""),45583.66666666667)</f>
        <v>45583.66667</v>
      </c>
      <c r="B203" s="1">
        <f>IFERROR(__xludf.DUMMYFUNCTION("""COMPUTED_VALUE"""),648.16)</f>
        <v>648.16</v>
      </c>
      <c r="D203" s="2">
        <f>IFERROR(__xludf.DUMMYFUNCTION("""COMPUTED_VALUE"""),45583.66666666667)</f>
        <v>45583.66667</v>
      </c>
      <c r="E203" s="1">
        <f>IFERROR(__xludf.DUMMYFUNCTION("""COMPUTED_VALUE"""),653.07)</f>
        <v>653.07</v>
      </c>
      <c r="G203" s="2">
        <f>IFERROR(__xludf.DUMMYFUNCTION("""COMPUTED_VALUE"""),45583.66666666667)</f>
        <v>45583.66667</v>
      </c>
      <c r="H203" s="1">
        <f>IFERROR(__xludf.DUMMYFUNCTION("""COMPUTED_VALUE"""),642.5)</f>
        <v>642.5</v>
      </c>
      <c r="J203" s="2">
        <f>IFERROR(__xludf.DUMMYFUNCTION("""COMPUTED_VALUE"""),45583.66666666667)</f>
        <v>45583.66667</v>
      </c>
      <c r="K203" s="1">
        <f>IFERROR(__xludf.DUMMYFUNCTION("""COMPUTED_VALUE"""),651.44)</f>
        <v>651.44</v>
      </c>
      <c r="M203" s="2">
        <f>IFERROR(__xludf.DUMMYFUNCTION("""COMPUTED_VALUE"""),45583.66666666667)</f>
        <v>45583.66667</v>
      </c>
      <c r="N203" s="1">
        <f>IFERROR(__xludf.DUMMYFUNCTION("""COMPUTED_VALUE"""),1.552527E7)</f>
        <v>15525270</v>
      </c>
    </row>
    <row r="204">
      <c r="A204" s="2">
        <f>IFERROR(__xludf.DUMMYFUNCTION("""COMPUTED_VALUE"""),45586.66666666667)</f>
        <v>45586.66667</v>
      </c>
      <c r="B204" s="1">
        <f>IFERROR(__xludf.DUMMYFUNCTION("""COMPUTED_VALUE"""),648.05)</f>
        <v>648.05</v>
      </c>
      <c r="D204" s="2">
        <f>IFERROR(__xludf.DUMMYFUNCTION("""COMPUTED_VALUE"""),45586.66666666667)</f>
        <v>45586.66667</v>
      </c>
      <c r="E204" s="1">
        <f>IFERROR(__xludf.DUMMYFUNCTION("""COMPUTED_VALUE"""),652.97)</f>
        <v>652.97</v>
      </c>
      <c r="G204" s="2">
        <f>IFERROR(__xludf.DUMMYFUNCTION("""COMPUTED_VALUE"""),45586.66666666667)</f>
        <v>45586.66667</v>
      </c>
      <c r="H204" s="1">
        <f>IFERROR(__xludf.DUMMYFUNCTION("""COMPUTED_VALUE"""),643.14)</f>
        <v>643.14</v>
      </c>
      <c r="J204" s="2">
        <f>IFERROR(__xludf.DUMMYFUNCTION("""COMPUTED_VALUE"""),45586.66666666667)</f>
        <v>45586.66667</v>
      </c>
      <c r="K204" s="1">
        <f>IFERROR(__xludf.DUMMYFUNCTION("""COMPUTED_VALUE"""),647.64)</f>
        <v>647.64</v>
      </c>
      <c r="M204" s="2">
        <f>IFERROR(__xludf.DUMMYFUNCTION("""COMPUTED_VALUE"""),45586.66666666667)</f>
        <v>45586.66667</v>
      </c>
      <c r="N204" s="1">
        <f>IFERROR(__xludf.DUMMYFUNCTION("""COMPUTED_VALUE"""),1.7424666E7)</f>
        <v>17424666</v>
      </c>
    </row>
    <row r="205">
      <c r="A205" s="2">
        <f>IFERROR(__xludf.DUMMYFUNCTION("""COMPUTED_VALUE"""),45587.66666666667)</f>
        <v>45587.66667</v>
      </c>
      <c r="B205" s="1">
        <f>IFERROR(__xludf.DUMMYFUNCTION("""COMPUTED_VALUE"""),637.11)</f>
        <v>637.11</v>
      </c>
      <c r="D205" s="2">
        <f>IFERROR(__xludf.DUMMYFUNCTION("""COMPUTED_VALUE"""),45587.66666666667)</f>
        <v>45587.66667</v>
      </c>
      <c r="E205" s="1">
        <f>IFERROR(__xludf.DUMMYFUNCTION("""COMPUTED_VALUE"""),641.54)</f>
        <v>641.54</v>
      </c>
      <c r="G205" s="2">
        <f>IFERROR(__xludf.DUMMYFUNCTION("""COMPUTED_VALUE"""),45587.66666666667)</f>
        <v>45587.66667</v>
      </c>
      <c r="H205" s="1">
        <f>IFERROR(__xludf.DUMMYFUNCTION("""COMPUTED_VALUE"""),633.72)</f>
        <v>633.72</v>
      </c>
      <c r="J205" s="2">
        <f>IFERROR(__xludf.DUMMYFUNCTION("""COMPUTED_VALUE"""),45587.66666666667)</f>
        <v>45587.66667</v>
      </c>
      <c r="K205" s="1">
        <f>IFERROR(__xludf.DUMMYFUNCTION("""COMPUTED_VALUE"""),638.13)</f>
        <v>638.13</v>
      </c>
      <c r="M205" s="2">
        <f>IFERROR(__xludf.DUMMYFUNCTION("""COMPUTED_VALUE"""),45587.66666666667)</f>
        <v>45587.66667</v>
      </c>
      <c r="N205" s="1">
        <f>IFERROR(__xludf.DUMMYFUNCTION("""COMPUTED_VALUE"""),3.347177E7)</f>
        <v>33471770</v>
      </c>
    </row>
    <row r="206">
      <c r="A206" s="2">
        <f>IFERROR(__xludf.DUMMYFUNCTION("""COMPUTED_VALUE"""),45588.66666666667)</f>
        <v>45588.66667</v>
      </c>
      <c r="B206" s="1">
        <f>IFERROR(__xludf.DUMMYFUNCTION("""COMPUTED_VALUE"""),634.89)</f>
        <v>634.89</v>
      </c>
      <c r="D206" s="2">
        <f>IFERROR(__xludf.DUMMYFUNCTION("""COMPUTED_VALUE"""),45588.66666666667)</f>
        <v>45588.66667</v>
      </c>
      <c r="E206" s="1">
        <f>IFERROR(__xludf.DUMMYFUNCTION("""COMPUTED_VALUE"""),640.77)</f>
        <v>640.77</v>
      </c>
      <c r="G206" s="2">
        <f>IFERROR(__xludf.DUMMYFUNCTION("""COMPUTED_VALUE"""),45588.66666666667)</f>
        <v>45588.66667</v>
      </c>
      <c r="H206" s="1">
        <f>IFERROR(__xludf.DUMMYFUNCTION("""COMPUTED_VALUE"""),628.75)</f>
        <v>628.75</v>
      </c>
      <c r="J206" s="2">
        <f>IFERROR(__xludf.DUMMYFUNCTION("""COMPUTED_VALUE"""),45588.66666666667)</f>
        <v>45588.66667</v>
      </c>
      <c r="K206" s="1">
        <f>IFERROR(__xludf.DUMMYFUNCTION("""COMPUTED_VALUE"""),631.91)</f>
        <v>631.91</v>
      </c>
      <c r="M206" s="2">
        <f>IFERROR(__xludf.DUMMYFUNCTION("""COMPUTED_VALUE"""),45588.66666666667)</f>
        <v>45588.66667</v>
      </c>
      <c r="N206" s="1">
        <f>IFERROR(__xludf.DUMMYFUNCTION("""COMPUTED_VALUE"""),1.9171517E7)</f>
        <v>19171517</v>
      </c>
    </row>
    <row r="207">
      <c r="A207" s="2">
        <f>IFERROR(__xludf.DUMMYFUNCTION("""COMPUTED_VALUE"""),45589.66666666667)</f>
        <v>45589.66667</v>
      </c>
      <c r="B207" s="1">
        <f>IFERROR(__xludf.DUMMYFUNCTION("""COMPUTED_VALUE"""),633.71)</f>
        <v>633.71</v>
      </c>
      <c r="D207" s="2">
        <f>IFERROR(__xludf.DUMMYFUNCTION("""COMPUTED_VALUE"""),45589.66666666667)</f>
        <v>45589.66667</v>
      </c>
      <c r="E207" s="1">
        <f>IFERROR(__xludf.DUMMYFUNCTION("""COMPUTED_VALUE"""),636.58)</f>
        <v>636.58</v>
      </c>
      <c r="G207" s="2">
        <f>IFERROR(__xludf.DUMMYFUNCTION("""COMPUTED_VALUE"""),45589.66666666667)</f>
        <v>45589.66667</v>
      </c>
      <c r="H207" s="1">
        <f>IFERROR(__xludf.DUMMYFUNCTION("""COMPUTED_VALUE"""),629.82)</f>
        <v>629.82</v>
      </c>
      <c r="J207" s="2">
        <f>IFERROR(__xludf.DUMMYFUNCTION("""COMPUTED_VALUE"""),45589.66666666667)</f>
        <v>45589.66667</v>
      </c>
      <c r="K207" s="1">
        <f>IFERROR(__xludf.DUMMYFUNCTION("""COMPUTED_VALUE"""),635.19)</f>
        <v>635.19</v>
      </c>
      <c r="M207" s="2">
        <f>IFERROR(__xludf.DUMMYFUNCTION("""COMPUTED_VALUE"""),45589.66666666667)</f>
        <v>45589.66667</v>
      </c>
      <c r="N207" s="1">
        <f>IFERROR(__xludf.DUMMYFUNCTION("""COMPUTED_VALUE"""),1.6572581E7)</f>
        <v>16572581</v>
      </c>
    </row>
    <row r="208">
      <c r="A208" s="2">
        <f>IFERROR(__xludf.DUMMYFUNCTION("""COMPUTED_VALUE"""),45590.66666666667)</f>
        <v>45590.66667</v>
      </c>
      <c r="B208" s="1">
        <f>IFERROR(__xludf.DUMMYFUNCTION("""COMPUTED_VALUE"""),641.54)</f>
        <v>641.54</v>
      </c>
      <c r="D208" s="2">
        <f>IFERROR(__xludf.DUMMYFUNCTION("""COMPUTED_VALUE"""),45590.66666666667)</f>
        <v>45590.66667</v>
      </c>
      <c r="E208" s="1">
        <f>IFERROR(__xludf.DUMMYFUNCTION("""COMPUTED_VALUE"""),646.66)</f>
        <v>646.66</v>
      </c>
      <c r="G208" s="2">
        <f>IFERROR(__xludf.DUMMYFUNCTION("""COMPUTED_VALUE"""),45590.66666666667)</f>
        <v>45590.66667</v>
      </c>
      <c r="H208" s="1">
        <f>IFERROR(__xludf.DUMMYFUNCTION("""COMPUTED_VALUE"""),635.95)</f>
        <v>635.95</v>
      </c>
      <c r="J208" s="2">
        <f>IFERROR(__xludf.DUMMYFUNCTION("""COMPUTED_VALUE"""),45590.66666666667)</f>
        <v>45590.66667</v>
      </c>
      <c r="K208" s="1">
        <f>IFERROR(__xludf.DUMMYFUNCTION("""COMPUTED_VALUE"""),640.48)</f>
        <v>640.48</v>
      </c>
      <c r="M208" s="2">
        <f>IFERROR(__xludf.DUMMYFUNCTION("""COMPUTED_VALUE"""),45590.66666666667)</f>
        <v>45590.66667</v>
      </c>
      <c r="N208" s="1">
        <f>IFERROR(__xludf.DUMMYFUNCTION("""COMPUTED_VALUE"""),1.4704059E7)</f>
        <v>14704059</v>
      </c>
    </row>
    <row r="209">
      <c r="A209" s="2">
        <f>IFERROR(__xludf.DUMMYFUNCTION("""COMPUTED_VALUE"""),45593.66666666667)</f>
        <v>45593.66667</v>
      </c>
      <c r="B209" s="1">
        <f>IFERROR(__xludf.DUMMYFUNCTION("""COMPUTED_VALUE"""),643.27)</f>
        <v>643.27</v>
      </c>
      <c r="D209" s="2">
        <f>IFERROR(__xludf.DUMMYFUNCTION("""COMPUTED_VALUE"""),45593.66666666667)</f>
        <v>45593.66667</v>
      </c>
      <c r="E209" s="1">
        <f>IFERROR(__xludf.DUMMYFUNCTION("""COMPUTED_VALUE"""),645.27)</f>
        <v>645.27</v>
      </c>
      <c r="G209" s="2">
        <f>IFERROR(__xludf.DUMMYFUNCTION("""COMPUTED_VALUE"""),45593.66666666667)</f>
        <v>45593.66667</v>
      </c>
      <c r="H209" s="1">
        <f>IFERROR(__xludf.DUMMYFUNCTION("""COMPUTED_VALUE"""),639.69)</f>
        <v>639.69</v>
      </c>
      <c r="J209" s="2">
        <f>IFERROR(__xludf.DUMMYFUNCTION("""COMPUTED_VALUE"""),45593.66666666667)</f>
        <v>45593.66667</v>
      </c>
      <c r="K209" s="1">
        <f>IFERROR(__xludf.DUMMYFUNCTION("""COMPUTED_VALUE"""),642.58)</f>
        <v>642.58</v>
      </c>
      <c r="M209" s="2">
        <f>IFERROR(__xludf.DUMMYFUNCTION("""COMPUTED_VALUE"""),45593.66666666667)</f>
        <v>45593.66667</v>
      </c>
      <c r="N209" s="1">
        <f>IFERROR(__xludf.DUMMYFUNCTION("""COMPUTED_VALUE"""),1.7457859E7)</f>
        <v>17457859</v>
      </c>
    </row>
    <row r="210">
      <c r="A210" s="2">
        <f>IFERROR(__xludf.DUMMYFUNCTION("""COMPUTED_VALUE"""),45594.66666666667)</f>
        <v>45594.66667</v>
      </c>
      <c r="B210" s="1">
        <f>IFERROR(__xludf.DUMMYFUNCTION("""COMPUTED_VALUE"""),643.96)</f>
        <v>643.96</v>
      </c>
      <c r="D210" s="2">
        <f>IFERROR(__xludf.DUMMYFUNCTION("""COMPUTED_VALUE"""),45594.66666666667)</f>
        <v>45594.66667</v>
      </c>
      <c r="E210" s="1">
        <f>IFERROR(__xludf.DUMMYFUNCTION("""COMPUTED_VALUE"""),650.2)</f>
        <v>650.2</v>
      </c>
      <c r="G210" s="2">
        <f>IFERROR(__xludf.DUMMYFUNCTION("""COMPUTED_VALUE"""),45594.66666666667)</f>
        <v>45594.66667</v>
      </c>
      <c r="H210" s="1">
        <f>IFERROR(__xludf.DUMMYFUNCTION("""COMPUTED_VALUE"""),640.12)</f>
        <v>640.12</v>
      </c>
      <c r="J210" s="2">
        <f>IFERROR(__xludf.DUMMYFUNCTION("""COMPUTED_VALUE"""),45594.66666666667)</f>
        <v>45594.66667</v>
      </c>
      <c r="K210" s="1">
        <f>IFERROR(__xludf.DUMMYFUNCTION("""COMPUTED_VALUE"""),648.94)</f>
        <v>648.94</v>
      </c>
      <c r="M210" s="2">
        <f>IFERROR(__xludf.DUMMYFUNCTION("""COMPUTED_VALUE"""),45594.66666666667)</f>
        <v>45594.66667</v>
      </c>
      <c r="N210" s="1">
        <f>IFERROR(__xludf.DUMMYFUNCTION("""COMPUTED_VALUE"""),1.6116912E7)</f>
        <v>16116912</v>
      </c>
    </row>
    <row r="211">
      <c r="A211" s="2">
        <f>IFERROR(__xludf.DUMMYFUNCTION("""COMPUTED_VALUE"""),45595.66666666667)</f>
        <v>45595.66667</v>
      </c>
      <c r="B211" s="1">
        <f>IFERROR(__xludf.DUMMYFUNCTION("""COMPUTED_VALUE"""),649.97)</f>
        <v>649.97</v>
      </c>
      <c r="D211" s="2">
        <f>IFERROR(__xludf.DUMMYFUNCTION("""COMPUTED_VALUE"""),45595.66666666667)</f>
        <v>45595.66667</v>
      </c>
      <c r="E211" s="1">
        <f>IFERROR(__xludf.DUMMYFUNCTION("""COMPUTED_VALUE"""),656.99)</f>
        <v>656.99</v>
      </c>
      <c r="G211" s="2">
        <f>IFERROR(__xludf.DUMMYFUNCTION("""COMPUTED_VALUE"""),45595.66666666667)</f>
        <v>45595.66667</v>
      </c>
      <c r="H211" s="1">
        <f>IFERROR(__xludf.DUMMYFUNCTION("""COMPUTED_VALUE"""),648.26)</f>
        <v>648.26</v>
      </c>
      <c r="J211" s="2">
        <f>IFERROR(__xludf.DUMMYFUNCTION("""COMPUTED_VALUE"""),45595.66666666667)</f>
        <v>45595.66667</v>
      </c>
      <c r="K211" s="1">
        <f>IFERROR(__xludf.DUMMYFUNCTION("""COMPUTED_VALUE"""),650.74)</f>
        <v>650.74</v>
      </c>
      <c r="M211" s="2">
        <f>IFERROR(__xludf.DUMMYFUNCTION("""COMPUTED_VALUE"""),45595.66666666667)</f>
        <v>45595.66667</v>
      </c>
      <c r="N211" s="1">
        <f>IFERROR(__xludf.DUMMYFUNCTION("""COMPUTED_VALUE"""),1.7468021E7)</f>
        <v>17468021</v>
      </c>
    </row>
    <row r="212">
      <c r="A212" s="2">
        <f>IFERROR(__xludf.DUMMYFUNCTION("""COMPUTED_VALUE"""),45596.66666666667)</f>
        <v>45596.66667</v>
      </c>
      <c r="B212" s="1">
        <f>IFERROR(__xludf.DUMMYFUNCTION("""COMPUTED_VALUE"""),646.53)</f>
        <v>646.53</v>
      </c>
      <c r="D212" s="2">
        <f>IFERROR(__xludf.DUMMYFUNCTION("""COMPUTED_VALUE"""),45596.66666666667)</f>
        <v>45596.66667</v>
      </c>
      <c r="E212" s="1">
        <f>IFERROR(__xludf.DUMMYFUNCTION("""COMPUTED_VALUE"""),650.22)</f>
        <v>650.22</v>
      </c>
      <c r="G212" s="2">
        <f>IFERROR(__xludf.DUMMYFUNCTION("""COMPUTED_VALUE"""),45596.66666666667)</f>
        <v>45596.66667</v>
      </c>
      <c r="H212" s="1">
        <f>IFERROR(__xludf.DUMMYFUNCTION("""COMPUTED_VALUE"""),636.66)</f>
        <v>636.66</v>
      </c>
      <c r="J212" s="2">
        <f>IFERROR(__xludf.DUMMYFUNCTION("""COMPUTED_VALUE"""),45596.66666666667)</f>
        <v>45596.66667</v>
      </c>
      <c r="K212" s="1">
        <f>IFERROR(__xludf.DUMMYFUNCTION("""COMPUTED_VALUE"""),641.07)</f>
        <v>641.07</v>
      </c>
      <c r="M212" s="2">
        <f>IFERROR(__xludf.DUMMYFUNCTION("""COMPUTED_VALUE"""),45596.66666666667)</f>
        <v>45596.66667</v>
      </c>
      <c r="N212" s="1">
        <f>IFERROR(__xludf.DUMMYFUNCTION("""COMPUTED_VALUE"""),2.3037312E7)</f>
        <v>23037312</v>
      </c>
    </row>
    <row r="213">
      <c r="A213" s="2">
        <f>IFERROR(__xludf.DUMMYFUNCTION("""COMPUTED_VALUE"""),45597.66666666667)</f>
        <v>45597.66667</v>
      </c>
      <c r="B213" s="1">
        <f>IFERROR(__xludf.DUMMYFUNCTION("""COMPUTED_VALUE"""),641.91)</f>
        <v>641.91</v>
      </c>
      <c r="D213" s="2">
        <f>IFERROR(__xludf.DUMMYFUNCTION("""COMPUTED_VALUE"""),45597.66666666667)</f>
        <v>45597.66667</v>
      </c>
      <c r="E213" s="1">
        <f>IFERROR(__xludf.DUMMYFUNCTION("""COMPUTED_VALUE"""),646.55)</f>
        <v>646.55</v>
      </c>
      <c r="G213" s="2">
        <f>IFERROR(__xludf.DUMMYFUNCTION("""COMPUTED_VALUE"""),45597.66666666667)</f>
        <v>45597.66667</v>
      </c>
      <c r="H213" s="1">
        <f>IFERROR(__xludf.DUMMYFUNCTION("""COMPUTED_VALUE"""),638.19)</f>
        <v>638.19</v>
      </c>
      <c r="J213" s="2">
        <f>IFERROR(__xludf.DUMMYFUNCTION("""COMPUTED_VALUE"""),45597.66666666667)</f>
        <v>45597.66667</v>
      </c>
      <c r="K213" s="1">
        <f>IFERROR(__xludf.DUMMYFUNCTION("""COMPUTED_VALUE"""),639.92)</f>
        <v>639.92</v>
      </c>
      <c r="M213" s="2">
        <f>IFERROR(__xludf.DUMMYFUNCTION("""COMPUTED_VALUE"""),45597.66666666667)</f>
        <v>45597.66667</v>
      </c>
      <c r="N213" s="1">
        <f>IFERROR(__xludf.DUMMYFUNCTION("""COMPUTED_VALUE"""),2.2207338E7)</f>
        <v>22207338</v>
      </c>
    </row>
    <row r="214">
      <c r="A214" s="2">
        <f>IFERROR(__xludf.DUMMYFUNCTION("""COMPUTED_VALUE"""),45600.66666666667)</f>
        <v>45600.66667</v>
      </c>
      <c r="B214" s="1">
        <f>IFERROR(__xludf.DUMMYFUNCTION("""COMPUTED_VALUE"""),639.82)</f>
        <v>639.82</v>
      </c>
      <c r="D214" s="2">
        <f>IFERROR(__xludf.DUMMYFUNCTION("""COMPUTED_VALUE"""),45600.66666666667)</f>
        <v>45600.66667</v>
      </c>
      <c r="E214" s="1">
        <f>IFERROR(__xludf.DUMMYFUNCTION("""COMPUTED_VALUE"""),645.54)</f>
        <v>645.54</v>
      </c>
      <c r="G214" s="2">
        <f>IFERROR(__xludf.DUMMYFUNCTION("""COMPUTED_VALUE"""),45600.66666666667)</f>
        <v>45600.66667</v>
      </c>
      <c r="H214" s="1">
        <f>IFERROR(__xludf.DUMMYFUNCTION("""COMPUTED_VALUE"""),635.09)</f>
        <v>635.09</v>
      </c>
      <c r="J214" s="2">
        <f>IFERROR(__xludf.DUMMYFUNCTION("""COMPUTED_VALUE"""),45600.66666666667)</f>
        <v>45600.66667</v>
      </c>
      <c r="K214" s="1">
        <f>IFERROR(__xludf.DUMMYFUNCTION("""COMPUTED_VALUE"""),639.38)</f>
        <v>639.38</v>
      </c>
      <c r="M214" s="2">
        <f>IFERROR(__xludf.DUMMYFUNCTION("""COMPUTED_VALUE"""),45600.66666666667)</f>
        <v>45600.66667</v>
      </c>
      <c r="N214" s="1">
        <f>IFERROR(__xludf.DUMMYFUNCTION("""COMPUTED_VALUE"""),2.5347972E7)</f>
        <v>25347972</v>
      </c>
    </row>
    <row r="215">
      <c r="A215" s="2">
        <f>IFERROR(__xludf.DUMMYFUNCTION("""COMPUTED_VALUE"""),45601.66666666667)</f>
        <v>45601.66667</v>
      </c>
      <c r="B215" s="1">
        <f>IFERROR(__xludf.DUMMYFUNCTION("""COMPUTED_VALUE"""),641.84)</f>
        <v>641.84</v>
      </c>
      <c r="D215" s="2">
        <f>IFERROR(__xludf.DUMMYFUNCTION("""COMPUTED_VALUE"""),45601.66666666667)</f>
        <v>45601.66667</v>
      </c>
      <c r="E215" s="1">
        <f>IFERROR(__xludf.DUMMYFUNCTION("""COMPUTED_VALUE"""),648.13)</f>
        <v>648.13</v>
      </c>
      <c r="G215" s="2">
        <f>IFERROR(__xludf.DUMMYFUNCTION("""COMPUTED_VALUE"""),45601.66666666667)</f>
        <v>45601.66667</v>
      </c>
      <c r="H215" s="1">
        <f>IFERROR(__xludf.DUMMYFUNCTION("""COMPUTED_VALUE"""),640.42)</f>
        <v>640.42</v>
      </c>
      <c r="J215" s="2">
        <f>IFERROR(__xludf.DUMMYFUNCTION("""COMPUTED_VALUE"""),45601.66666666667)</f>
        <v>45601.66667</v>
      </c>
      <c r="K215" s="1">
        <f>IFERROR(__xludf.DUMMYFUNCTION("""COMPUTED_VALUE"""),647.34)</f>
        <v>647.34</v>
      </c>
      <c r="M215" s="2">
        <f>IFERROR(__xludf.DUMMYFUNCTION("""COMPUTED_VALUE"""),45601.66666666667)</f>
        <v>45601.66667</v>
      </c>
      <c r="N215" s="1">
        <f>IFERROR(__xludf.DUMMYFUNCTION("""COMPUTED_VALUE"""),1.6969609E7)</f>
        <v>16969609</v>
      </c>
    </row>
    <row r="216">
      <c r="A216" s="2">
        <f>IFERROR(__xludf.DUMMYFUNCTION("""COMPUTED_VALUE"""),45602.66666666667)</f>
        <v>45602.66667</v>
      </c>
      <c r="B216" s="1">
        <f>IFERROR(__xludf.DUMMYFUNCTION("""COMPUTED_VALUE"""),664.53)</f>
        <v>664.53</v>
      </c>
      <c r="D216" s="2">
        <f>IFERROR(__xludf.DUMMYFUNCTION("""COMPUTED_VALUE"""),45602.66666666667)</f>
        <v>45602.66667</v>
      </c>
      <c r="E216" s="1">
        <f>IFERROR(__xludf.DUMMYFUNCTION("""COMPUTED_VALUE"""),669.78)</f>
        <v>669.78</v>
      </c>
      <c r="G216" s="2">
        <f>IFERROR(__xludf.DUMMYFUNCTION("""COMPUTED_VALUE"""),45602.66666666667)</f>
        <v>45602.66667</v>
      </c>
      <c r="H216" s="1">
        <f>IFERROR(__xludf.DUMMYFUNCTION("""COMPUTED_VALUE"""),659.75)</f>
        <v>659.75</v>
      </c>
      <c r="J216" s="2">
        <f>IFERROR(__xludf.DUMMYFUNCTION("""COMPUTED_VALUE"""),45602.66666666667)</f>
        <v>45602.66667</v>
      </c>
      <c r="K216" s="1">
        <f>IFERROR(__xludf.DUMMYFUNCTION("""COMPUTED_VALUE"""),668.86)</f>
        <v>668.86</v>
      </c>
      <c r="M216" s="2">
        <f>IFERROR(__xludf.DUMMYFUNCTION("""COMPUTED_VALUE"""),45602.66666666667)</f>
        <v>45602.66667</v>
      </c>
      <c r="N216" s="1">
        <f>IFERROR(__xludf.DUMMYFUNCTION("""COMPUTED_VALUE"""),3.5644172E7)</f>
        <v>35644172</v>
      </c>
    </row>
    <row r="217">
      <c r="A217" s="2">
        <f>IFERROR(__xludf.DUMMYFUNCTION("""COMPUTED_VALUE"""),45603.66666666667)</f>
        <v>45603.66667</v>
      </c>
      <c r="B217" s="1">
        <f>IFERROR(__xludf.DUMMYFUNCTION("""COMPUTED_VALUE"""),678.23)</f>
        <v>678.23</v>
      </c>
      <c r="D217" s="2">
        <f>IFERROR(__xludf.DUMMYFUNCTION("""COMPUTED_VALUE"""),45603.66666666667)</f>
        <v>45603.66667</v>
      </c>
      <c r="E217" s="1">
        <f>IFERROR(__xludf.DUMMYFUNCTION("""COMPUTED_VALUE"""),690.15)</f>
        <v>690.15</v>
      </c>
      <c r="G217" s="2">
        <f>IFERROR(__xludf.DUMMYFUNCTION("""COMPUTED_VALUE"""),45603.66666666667)</f>
        <v>45603.66667</v>
      </c>
      <c r="H217" s="1">
        <f>IFERROR(__xludf.DUMMYFUNCTION("""COMPUTED_VALUE"""),676.25)</f>
        <v>676.25</v>
      </c>
      <c r="J217" s="2">
        <f>IFERROR(__xludf.DUMMYFUNCTION("""COMPUTED_VALUE"""),45603.66666666667)</f>
        <v>45603.66667</v>
      </c>
      <c r="K217" s="1">
        <f>IFERROR(__xludf.DUMMYFUNCTION("""COMPUTED_VALUE"""),689.01)</f>
        <v>689.01</v>
      </c>
      <c r="M217" s="2">
        <f>IFERROR(__xludf.DUMMYFUNCTION("""COMPUTED_VALUE"""),45603.66666666667)</f>
        <v>45603.66667</v>
      </c>
      <c r="N217" s="1">
        <f>IFERROR(__xludf.DUMMYFUNCTION("""COMPUTED_VALUE"""),4.5378451E7)</f>
        <v>45378451</v>
      </c>
    </row>
    <row r="218">
      <c r="A218" s="2">
        <f>IFERROR(__xludf.DUMMYFUNCTION("""COMPUTED_VALUE"""),45604.66666666667)</f>
        <v>45604.66667</v>
      </c>
      <c r="B218" s="1">
        <f>IFERROR(__xludf.DUMMYFUNCTION("""COMPUTED_VALUE"""),628.31)</f>
        <v>628.31</v>
      </c>
      <c r="D218" s="2">
        <f>IFERROR(__xludf.DUMMYFUNCTION("""COMPUTED_VALUE"""),45604.66666666667)</f>
        <v>45604.66667</v>
      </c>
      <c r="E218" s="1">
        <f>IFERROR(__xludf.DUMMYFUNCTION("""COMPUTED_VALUE"""),654.45)</f>
        <v>654.45</v>
      </c>
      <c r="G218" s="2">
        <f>IFERROR(__xludf.DUMMYFUNCTION("""COMPUTED_VALUE"""),45604.66666666667)</f>
        <v>45604.66667</v>
      </c>
      <c r="H218" s="1">
        <f>IFERROR(__xludf.DUMMYFUNCTION("""COMPUTED_VALUE"""),628.31)</f>
        <v>628.31</v>
      </c>
      <c r="J218" s="2">
        <f>IFERROR(__xludf.DUMMYFUNCTION("""COMPUTED_VALUE"""),45604.66666666667)</f>
        <v>45604.66667</v>
      </c>
      <c r="K218" s="1">
        <f>IFERROR(__xludf.DUMMYFUNCTION("""COMPUTED_VALUE"""),651.47)</f>
        <v>651.47</v>
      </c>
      <c r="M218" s="2">
        <f>IFERROR(__xludf.DUMMYFUNCTION("""COMPUTED_VALUE"""),45604.66666666667)</f>
        <v>45604.66667</v>
      </c>
      <c r="N218" s="1">
        <f>IFERROR(__xludf.DUMMYFUNCTION("""COMPUTED_VALUE"""),8.9397355E7)</f>
        <v>89397355</v>
      </c>
    </row>
    <row r="219">
      <c r="A219" s="2">
        <f>IFERROR(__xludf.DUMMYFUNCTION("""COMPUTED_VALUE"""),45607.66666666667)</f>
        <v>45607.66667</v>
      </c>
      <c r="B219" s="1">
        <f>IFERROR(__xludf.DUMMYFUNCTION("""COMPUTED_VALUE"""),655.87)</f>
        <v>655.87</v>
      </c>
      <c r="D219" s="2">
        <f>IFERROR(__xludf.DUMMYFUNCTION("""COMPUTED_VALUE"""),45607.66666666667)</f>
        <v>45607.66667</v>
      </c>
      <c r="E219" s="1">
        <f>IFERROR(__xludf.DUMMYFUNCTION("""COMPUTED_VALUE"""),675.0)</f>
        <v>675</v>
      </c>
      <c r="G219" s="2">
        <f>IFERROR(__xludf.DUMMYFUNCTION("""COMPUTED_VALUE"""),45607.66666666667)</f>
        <v>45607.66667</v>
      </c>
      <c r="H219" s="1">
        <f>IFERROR(__xludf.DUMMYFUNCTION("""COMPUTED_VALUE"""),655.4)</f>
        <v>655.4</v>
      </c>
      <c r="J219" s="2">
        <f>IFERROR(__xludf.DUMMYFUNCTION("""COMPUTED_VALUE"""),45607.66666666667)</f>
        <v>45607.66667</v>
      </c>
      <c r="K219" s="1">
        <f>IFERROR(__xludf.DUMMYFUNCTION("""COMPUTED_VALUE"""),667.74)</f>
        <v>667.74</v>
      </c>
      <c r="M219" s="2">
        <f>IFERROR(__xludf.DUMMYFUNCTION("""COMPUTED_VALUE"""),45607.66666666667)</f>
        <v>45607.66667</v>
      </c>
      <c r="N219" s="1">
        <f>IFERROR(__xludf.DUMMYFUNCTION("""COMPUTED_VALUE"""),4.2736595E7)</f>
        <v>42736595</v>
      </c>
    </row>
    <row r="220">
      <c r="A220" s="2">
        <f>IFERROR(__xludf.DUMMYFUNCTION("""COMPUTED_VALUE"""),45608.66666666667)</f>
        <v>45608.66667</v>
      </c>
      <c r="B220" s="1">
        <f>IFERROR(__xludf.DUMMYFUNCTION("""COMPUTED_VALUE"""),665.12)</f>
        <v>665.12</v>
      </c>
      <c r="D220" s="2">
        <f>IFERROR(__xludf.DUMMYFUNCTION("""COMPUTED_VALUE"""),45608.66666666667)</f>
        <v>45608.66667</v>
      </c>
      <c r="E220" s="1">
        <f>IFERROR(__xludf.DUMMYFUNCTION("""COMPUTED_VALUE"""),674.64)</f>
        <v>674.64</v>
      </c>
      <c r="G220" s="2">
        <f>IFERROR(__xludf.DUMMYFUNCTION("""COMPUTED_VALUE"""),45608.66666666667)</f>
        <v>45608.66667</v>
      </c>
      <c r="H220" s="1">
        <f>IFERROR(__xludf.DUMMYFUNCTION("""COMPUTED_VALUE"""),665.12)</f>
        <v>665.12</v>
      </c>
      <c r="J220" s="2">
        <f>IFERROR(__xludf.DUMMYFUNCTION("""COMPUTED_VALUE"""),45608.66666666667)</f>
        <v>45608.66667</v>
      </c>
      <c r="K220" s="1">
        <f>IFERROR(__xludf.DUMMYFUNCTION("""COMPUTED_VALUE"""),672.99)</f>
        <v>672.99</v>
      </c>
      <c r="M220" s="2">
        <f>IFERROR(__xludf.DUMMYFUNCTION("""COMPUTED_VALUE"""),45608.66666666667)</f>
        <v>45608.66667</v>
      </c>
      <c r="N220" s="1">
        <f>IFERROR(__xludf.DUMMYFUNCTION("""COMPUTED_VALUE"""),3.8892532E7)</f>
        <v>38892532</v>
      </c>
    </row>
    <row r="221">
      <c r="A221" s="2">
        <f>IFERROR(__xludf.DUMMYFUNCTION("""COMPUTED_VALUE"""),45609.66666666667)</f>
        <v>45609.66667</v>
      </c>
      <c r="B221" s="1">
        <f>IFERROR(__xludf.DUMMYFUNCTION("""COMPUTED_VALUE"""),668.35)</f>
        <v>668.35</v>
      </c>
      <c r="D221" s="2">
        <f>IFERROR(__xludf.DUMMYFUNCTION("""COMPUTED_VALUE"""),45609.66666666667)</f>
        <v>45609.66667</v>
      </c>
      <c r="E221" s="1">
        <f>IFERROR(__xludf.DUMMYFUNCTION("""COMPUTED_VALUE"""),670.99)</f>
        <v>670.99</v>
      </c>
      <c r="G221" s="2">
        <f>IFERROR(__xludf.DUMMYFUNCTION("""COMPUTED_VALUE"""),45609.66666666667)</f>
        <v>45609.66667</v>
      </c>
      <c r="H221" s="1">
        <f>IFERROR(__xludf.DUMMYFUNCTION("""COMPUTED_VALUE"""),654.07)</f>
        <v>654.07</v>
      </c>
      <c r="J221" s="2">
        <f>IFERROR(__xludf.DUMMYFUNCTION("""COMPUTED_VALUE"""),45609.66666666667)</f>
        <v>45609.66667</v>
      </c>
      <c r="K221" s="1">
        <f>IFERROR(__xludf.DUMMYFUNCTION("""COMPUTED_VALUE"""),655.0)</f>
        <v>655</v>
      </c>
      <c r="M221" s="2">
        <f>IFERROR(__xludf.DUMMYFUNCTION("""COMPUTED_VALUE"""),45609.66666666667)</f>
        <v>45609.66667</v>
      </c>
      <c r="N221" s="1">
        <f>IFERROR(__xludf.DUMMYFUNCTION("""COMPUTED_VALUE"""),5.8730492E7)</f>
        <v>58730492</v>
      </c>
    </row>
    <row r="222">
      <c r="A222" s="2">
        <f>IFERROR(__xludf.DUMMYFUNCTION("""COMPUTED_VALUE"""),45610.66666666667)</f>
        <v>45610.66667</v>
      </c>
      <c r="B222" s="1">
        <f>IFERROR(__xludf.DUMMYFUNCTION("""COMPUTED_VALUE"""),652.55)</f>
        <v>652.55</v>
      </c>
      <c r="D222" s="2">
        <f>IFERROR(__xludf.DUMMYFUNCTION("""COMPUTED_VALUE"""),45610.66666666667)</f>
        <v>45610.66667</v>
      </c>
      <c r="E222" s="1">
        <f>IFERROR(__xludf.DUMMYFUNCTION("""COMPUTED_VALUE"""),654.1)</f>
        <v>654.1</v>
      </c>
      <c r="G222" s="2">
        <f>IFERROR(__xludf.DUMMYFUNCTION("""COMPUTED_VALUE"""),45610.66666666667)</f>
        <v>45610.66667</v>
      </c>
      <c r="H222" s="1">
        <f>IFERROR(__xludf.DUMMYFUNCTION("""COMPUTED_VALUE"""),643.45)</f>
        <v>643.45</v>
      </c>
      <c r="J222" s="2">
        <f>IFERROR(__xludf.DUMMYFUNCTION("""COMPUTED_VALUE"""),45610.66666666667)</f>
        <v>45610.66667</v>
      </c>
      <c r="K222" s="1">
        <f>IFERROR(__xludf.DUMMYFUNCTION("""COMPUTED_VALUE"""),651.0)</f>
        <v>651</v>
      </c>
      <c r="M222" s="2">
        <f>IFERROR(__xludf.DUMMYFUNCTION("""COMPUTED_VALUE"""),45610.66666666667)</f>
        <v>45610.66667</v>
      </c>
      <c r="N222" s="1">
        <f>IFERROR(__xludf.DUMMYFUNCTION("""COMPUTED_VALUE"""),3.2865171E7)</f>
        <v>32865171</v>
      </c>
    </row>
    <row r="223">
      <c r="A223" s="2">
        <f>IFERROR(__xludf.DUMMYFUNCTION("""COMPUTED_VALUE"""),45611.66666666667)</f>
        <v>45611.66667</v>
      </c>
      <c r="B223" s="1">
        <f>IFERROR(__xludf.DUMMYFUNCTION("""COMPUTED_VALUE"""),643.3)</f>
        <v>643.3</v>
      </c>
      <c r="D223" s="2">
        <f>IFERROR(__xludf.DUMMYFUNCTION("""COMPUTED_VALUE"""),45611.66666666667)</f>
        <v>45611.66667</v>
      </c>
      <c r="E223" s="1">
        <f>IFERROR(__xludf.DUMMYFUNCTION("""COMPUTED_VALUE"""),643.81)</f>
        <v>643.81</v>
      </c>
      <c r="G223" s="2">
        <f>IFERROR(__xludf.DUMMYFUNCTION("""COMPUTED_VALUE"""),45611.66666666667)</f>
        <v>45611.66667</v>
      </c>
      <c r="H223" s="1">
        <f>IFERROR(__xludf.DUMMYFUNCTION("""COMPUTED_VALUE"""),610.06)</f>
        <v>610.06</v>
      </c>
      <c r="J223" s="2">
        <f>IFERROR(__xludf.DUMMYFUNCTION("""COMPUTED_VALUE"""),45611.66666666667)</f>
        <v>45611.66667</v>
      </c>
      <c r="K223" s="1">
        <f>IFERROR(__xludf.DUMMYFUNCTION("""COMPUTED_VALUE"""),611.23)</f>
        <v>611.23</v>
      </c>
      <c r="M223" s="2">
        <f>IFERROR(__xludf.DUMMYFUNCTION("""COMPUTED_VALUE"""),45611.66666666667)</f>
        <v>45611.66667</v>
      </c>
      <c r="N223" s="1">
        <f>IFERROR(__xludf.DUMMYFUNCTION("""COMPUTED_VALUE"""),5.147781E7)</f>
        <v>51477810</v>
      </c>
    </row>
    <row r="224">
      <c r="A224" s="2">
        <f>IFERROR(__xludf.DUMMYFUNCTION("""COMPUTED_VALUE"""),45614.66666666667)</f>
        <v>45614.66667</v>
      </c>
      <c r="B224" s="1">
        <f>IFERROR(__xludf.DUMMYFUNCTION("""COMPUTED_VALUE"""),611.5)</f>
        <v>611.5</v>
      </c>
      <c r="D224" s="2">
        <f>IFERROR(__xludf.DUMMYFUNCTION("""COMPUTED_VALUE"""),45614.66666666667)</f>
        <v>45614.66667</v>
      </c>
      <c r="E224" s="1">
        <f>IFERROR(__xludf.DUMMYFUNCTION("""COMPUTED_VALUE"""),617.41)</f>
        <v>617.41</v>
      </c>
      <c r="G224" s="2">
        <f>IFERROR(__xludf.DUMMYFUNCTION("""COMPUTED_VALUE"""),45614.66666666667)</f>
        <v>45614.66667</v>
      </c>
      <c r="H224" s="1">
        <f>IFERROR(__xludf.DUMMYFUNCTION("""COMPUTED_VALUE"""),609.64)</f>
        <v>609.64</v>
      </c>
      <c r="J224" s="2">
        <f>IFERROR(__xludf.DUMMYFUNCTION("""COMPUTED_VALUE"""),45614.66666666667)</f>
        <v>45614.66667</v>
      </c>
      <c r="K224" s="1">
        <f>IFERROR(__xludf.DUMMYFUNCTION("""COMPUTED_VALUE"""),613.35)</f>
        <v>613.35</v>
      </c>
      <c r="M224" s="2">
        <f>IFERROR(__xludf.DUMMYFUNCTION("""COMPUTED_VALUE"""),45614.66666666667)</f>
        <v>45614.66667</v>
      </c>
      <c r="N224" s="1">
        <f>IFERROR(__xludf.DUMMYFUNCTION("""COMPUTED_VALUE"""),3.925084E7)</f>
        <v>39250840</v>
      </c>
    </row>
    <row r="225">
      <c r="A225" s="2">
        <f>IFERROR(__xludf.DUMMYFUNCTION("""COMPUTED_VALUE"""),45615.66666666667)</f>
        <v>45615.66667</v>
      </c>
      <c r="B225" s="1">
        <f>IFERROR(__xludf.DUMMYFUNCTION("""COMPUTED_VALUE"""),606.52)</f>
        <v>606.52</v>
      </c>
      <c r="D225" s="2">
        <f>IFERROR(__xludf.DUMMYFUNCTION("""COMPUTED_VALUE"""),45615.66666666667)</f>
        <v>45615.66667</v>
      </c>
      <c r="E225" s="1">
        <f>IFERROR(__xludf.DUMMYFUNCTION("""COMPUTED_VALUE"""),622.55)</f>
        <v>622.55</v>
      </c>
      <c r="G225" s="2">
        <f>IFERROR(__xludf.DUMMYFUNCTION("""COMPUTED_VALUE"""),45615.66666666667)</f>
        <v>45615.66667</v>
      </c>
      <c r="H225" s="1">
        <f>IFERROR(__xludf.DUMMYFUNCTION("""COMPUTED_VALUE"""),606.1)</f>
        <v>606.1</v>
      </c>
      <c r="J225" s="2">
        <f>IFERROR(__xludf.DUMMYFUNCTION("""COMPUTED_VALUE"""),45615.66666666667)</f>
        <v>45615.66667</v>
      </c>
      <c r="K225" s="1">
        <f>IFERROR(__xludf.DUMMYFUNCTION("""COMPUTED_VALUE"""),621.98)</f>
        <v>621.98</v>
      </c>
      <c r="M225" s="2">
        <f>IFERROR(__xludf.DUMMYFUNCTION("""COMPUTED_VALUE"""),45615.66666666667)</f>
        <v>45615.66667</v>
      </c>
      <c r="N225" s="1">
        <f>IFERROR(__xludf.DUMMYFUNCTION("""COMPUTED_VALUE"""),2.4761511E7)</f>
        <v>24761511</v>
      </c>
    </row>
    <row r="226">
      <c r="A226" s="2">
        <f>IFERROR(__xludf.DUMMYFUNCTION("""COMPUTED_VALUE"""),45616.66666666667)</f>
        <v>45616.66667</v>
      </c>
      <c r="B226" s="1">
        <f>IFERROR(__xludf.DUMMYFUNCTION("""COMPUTED_VALUE"""),628.65)</f>
        <v>628.65</v>
      </c>
      <c r="D226" s="2">
        <f>IFERROR(__xludf.DUMMYFUNCTION("""COMPUTED_VALUE"""),45616.66666666667)</f>
        <v>45616.66667</v>
      </c>
      <c r="E226" s="1">
        <f>IFERROR(__xludf.DUMMYFUNCTION("""COMPUTED_VALUE"""),639.37)</f>
        <v>639.37</v>
      </c>
      <c r="G226" s="2">
        <f>IFERROR(__xludf.DUMMYFUNCTION("""COMPUTED_VALUE"""),45616.66666666667)</f>
        <v>45616.66667</v>
      </c>
      <c r="H226" s="1">
        <f>IFERROR(__xludf.DUMMYFUNCTION("""COMPUTED_VALUE"""),625.8)</f>
        <v>625.8</v>
      </c>
      <c r="J226" s="2">
        <f>IFERROR(__xludf.DUMMYFUNCTION("""COMPUTED_VALUE"""),45616.66666666667)</f>
        <v>45616.66667</v>
      </c>
      <c r="K226" s="1">
        <f>IFERROR(__xludf.DUMMYFUNCTION("""COMPUTED_VALUE"""),636.42)</f>
        <v>636.42</v>
      </c>
      <c r="M226" s="2">
        <f>IFERROR(__xludf.DUMMYFUNCTION("""COMPUTED_VALUE"""),45616.66666666667)</f>
        <v>45616.66667</v>
      </c>
      <c r="N226" s="1">
        <f>IFERROR(__xludf.DUMMYFUNCTION("""COMPUTED_VALUE"""),3.7825374E7)</f>
        <v>37825374</v>
      </c>
    </row>
    <row r="227">
      <c r="A227" s="2">
        <f>IFERROR(__xludf.DUMMYFUNCTION("""COMPUTED_VALUE"""),45617.66666666667)</f>
        <v>45617.66667</v>
      </c>
      <c r="B227" s="1">
        <f>IFERROR(__xludf.DUMMYFUNCTION("""COMPUTED_VALUE"""),640.54)</f>
        <v>640.54</v>
      </c>
      <c r="D227" s="2">
        <f>IFERROR(__xludf.DUMMYFUNCTION("""COMPUTED_VALUE"""),45617.66666666667)</f>
        <v>45617.66667</v>
      </c>
      <c r="E227" s="1">
        <f>IFERROR(__xludf.DUMMYFUNCTION("""COMPUTED_VALUE"""),652.59)</f>
        <v>652.59</v>
      </c>
      <c r="G227" s="2">
        <f>IFERROR(__xludf.DUMMYFUNCTION("""COMPUTED_VALUE"""),45617.66666666667)</f>
        <v>45617.66667</v>
      </c>
      <c r="H227" s="1">
        <f>IFERROR(__xludf.DUMMYFUNCTION("""COMPUTED_VALUE"""),631.28)</f>
        <v>631.28</v>
      </c>
      <c r="J227" s="2">
        <f>IFERROR(__xludf.DUMMYFUNCTION("""COMPUTED_VALUE"""),45617.66666666667)</f>
        <v>45617.66667</v>
      </c>
      <c r="K227" s="1">
        <f>IFERROR(__xludf.DUMMYFUNCTION("""COMPUTED_VALUE"""),650.61)</f>
        <v>650.61</v>
      </c>
      <c r="M227" s="2">
        <f>IFERROR(__xludf.DUMMYFUNCTION("""COMPUTED_VALUE"""),45617.66666666667)</f>
        <v>45617.66667</v>
      </c>
      <c r="N227" s="1">
        <f>IFERROR(__xludf.DUMMYFUNCTION("""COMPUTED_VALUE"""),3.9957209E7)</f>
        <v>39957209</v>
      </c>
    </row>
    <row r="228">
      <c r="A228" s="2">
        <f>IFERROR(__xludf.DUMMYFUNCTION("""COMPUTED_VALUE"""),45618.66666666667)</f>
        <v>45618.66667</v>
      </c>
      <c r="B228" s="1">
        <f>IFERROR(__xludf.DUMMYFUNCTION("""COMPUTED_VALUE"""),647.88)</f>
        <v>647.88</v>
      </c>
      <c r="D228" s="2">
        <f>IFERROR(__xludf.DUMMYFUNCTION("""COMPUTED_VALUE"""),45618.66666666667)</f>
        <v>45618.66667</v>
      </c>
      <c r="E228" s="1">
        <f>IFERROR(__xludf.DUMMYFUNCTION("""COMPUTED_VALUE"""),661.84)</f>
        <v>661.84</v>
      </c>
      <c r="G228" s="2">
        <f>IFERROR(__xludf.DUMMYFUNCTION("""COMPUTED_VALUE"""),45618.66666666667)</f>
        <v>45618.66667</v>
      </c>
      <c r="H228" s="1">
        <f>IFERROR(__xludf.DUMMYFUNCTION("""COMPUTED_VALUE"""),646.76)</f>
        <v>646.76</v>
      </c>
      <c r="J228" s="2">
        <f>IFERROR(__xludf.DUMMYFUNCTION("""COMPUTED_VALUE"""),45618.66666666667)</f>
        <v>45618.66667</v>
      </c>
      <c r="K228" s="1">
        <f>IFERROR(__xludf.DUMMYFUNCTION("""COMPUTED_VALUE"""),661.42)</f>
        <v>661.42</v>
      </c>
      <c r="M228" s="2">
        <f>IFERROR(__xludf.DUMMYFUNCTION("""COMPUTED_VALUE"""),45618.66666666667)</f>
        <v>45618.66667</v>
      </c>
      <c r="N228" s="1">
        <f>IFERROR(__xludf.DUMMYFUNCTION("""COMPUTED_VALUE"""),4.5339039E7)</f>
        <v>45339039</v>
      </c>
    </row>
    <row r="229">
      <c r="A229" s="2">
        <f>IFERROR(__xludf.DUMMYFUNCTION("""COMPUTED_VALUE"""),45621.66666666667)</f>
        <v>45621.66667</v>
      </c>
      <c r="B229" s="1">
        <f>IFERROR(__xludf.DUMMYFUNCTION("""COMPUTED_VALUE"""),666.06)</f>
        <v>666.06</v>
      </c>
      <c r="D229" s="2">
        <f>IFERROR(__xludf.DUMMYFUNCTION("""COMPUTED_VALUE"""),45621.66666666667)</f>
        <v>45621.66667</v>
      </c>
      <c r="E229" s="1">
        <f>IFERROR(__xludf.DUMMYFUNCTION("""COMPUTED_VALUE"""),672.31)</f>
        <v>672.31</v>
      </c>
      <c r="G229" s="2">
        <f>IFERROR(__xludf.DUMMYFUNCTION("""COMPUTED_VALUE"""),45621.66666666667)</f>
        <v>45621.66667</v>
      </c>
      <c r="H229" s="1">
        <f>IFERROR(__xludf.DUMMYFUNCTION("""COMPUTED_VALUE"""),661.91)</f>
        <v>661.91</v>
      </c>
      <c r="J229" s="2">
        <f>IFERROR(__xludf.DUMMYFUNCTION("""COMPUTED_VALUE"""),45621.66666666667)</f>
        <v>45621.66667</v>
      </c>
      <c r="K229" s="1">
        <f>IFERROR(__xludf.DUMMYFUNCTION("""COMPUTED_VALUE"""),667.74)</f>
        <v>667.74</v>
      </c>
      <c r="M229" s="2">
        <f>IFERROR(__xludf.DUMMYFUNCTION("""COMPUTED_VALUE"""),45621.66666666667)</f>
        <v>45621.66667</v>
      </c>
      <c r="N229" s="1">
        <f>IFERROR(__xludf.DUMMYFUNCTION("""COMPUTED_VALUE"""),3.8418857E7)</f>
        <v>38418857</v>
      </c>
    </row>
    <row r="230">
      <c r="A230" s="2">
        <f>IFERROR(__xludf.DUMMYFUNCTION("""COMPUTED_VALUE"""),45622.66666666667)</f>
        <v>45622.66667</v>
      </c>
      <c r="B230" s="1">
        <f>IFERROR(__xludf.DUMMYFUNCTION("""COMPUTED_VALUE"""),667.01)</f>
        <v>667.01</v>
      </c>
      <c r="D230" s="2">
        <f>IFERROR(__xludf.DUMMYFUNCTION("""COMPUTED_VALUE"""),45622.66666666667)</f>
        <v>45622.66667</v>
      </c>
      <c r="E230" s="1">
        <f>IFERROR(__xludf.DUMMYFUNCTION("""COMPUTED_VALUE"""),675.88)</f>
        <v>675.88</v>
      </c>
      <c r="G230" s="2">
        <f>IFERROR(__xludf.DUMMYFUNCTION("""COMPUTED_VALUE"""),45622.66666666667)</f>
        <v>45622.66667</v>
      </c>
      <c r="H230" s="1">
        <f>IFERROR(__xludf.DUMMYFUNCTION("""COMPUTED_VALUE"""),666.76)</f>
        <v>666.76</v>
      </c>
      <c r="J230" s="2">
        <f>IFERROR(__xludf.DUMMYFUNCTION("""COMPUTED_VALUE"""),45622.66666666667)</f>
        <v>45622.66667</v>
      </c>
      <c r="K230" s="1">
        <f>IFERROR(__xludf.DUMMYFUNCTION("""COMPUTED_VALUE"""),668.48)</f>
        <v>668.48</v>
      </c>
      <c r="M230" s="2">
        <f>IFERROR(__xludf.DUMMYFUNCTION("""COMPUTED_VALUE"""),45622.66666666667)</f>
        <v>45622.66667</v>
      </c>
      <c r="N230" s="1">
        <f>IFERROR(__xludf.DUMMYFUNCTION("""COMPUTED_VALUE"""),2.5430847E7)</f>
        <v>25430847</v>
      </c>
    </row>
    <row r="231">
      <c r="A231" s="2">
        <f>IFERROR(__xludf.DUMMYFUNCTION("""COMPUTED_VALUE"""),45623.66666666667)</f>
        <v>45623.66667</v>
      </c>
      <c r="B231" s="1">
        <f>IFERROR(__xludf.DUMMYFUNCTION("""COMPUTED_VALUE"""),668.79)</f>
        <v>668.79</v>
      </c>
      <c r="D231" s="2">
        <f>IFERROR(__xludf.DUMMYFUNCTION("""COMPUTED_VALUE"""),45623.66666666667)</f>
        <v>45623.66667</v>
      </c>
      <c r="E231" s="1">
        <f>IFERROR(__xludf.DUMMYFUNCTION("""COMPUTED_VALUE"""),668.79)</f>
        <v>668.79</v>
      </c>
      <c r="G231" s="2">
        <f>IFERROR(__xludf.DUMMYFUNCTION("""COMPUTED_VALUE"""),45623.66666666667)</f>
        <v>45623.66667</v>
      </c>
      <c r="H231" s="1">
        <f>IFERROR(__xludf.DUMMYFUNCTION("""COMPUTED_VALUE"""),657.97)</f>
        <v>657.97</v>
      </c>
      <c r="J231" s="2">
        <f>IFERROR(__xludf.DUMMYFUNCTION("""COMPUTED_VALUE"""),45623.66666666667)</f>
        <v>45623.66667</v>
      </c>
      <c r="K231" s="1">
        <f>IFERROR(__xludf.DUMMYFUNCTION("""COMPUTED_VALUE"""),663.32)</f>
        <v>663.32</v>
      </c>
      <c r="M231" s="2">
        <f>IFERROR(__xludf.DUMMYFUNCTION("""COMPUTED_VALUE"""),45623.66666666667)</f>
        <v>45623.66667</v>
      </c>
      <c r="N231" s="1">
        <f>IFERROR(__xludf.DUMMYFUNCTION("""COMPUTED_VALUE"""),1.8211039E7)</f>
        <v>18211039</v>
      </c>
    </row>
    <row r="232">
      <c r="A232" s="2">
        <f>IFERROR(__xludf.DUMMYFUNCTION("""COMPUTED_VALUE"""),45625.54166666667)</f>
        <v>45625.54167</v>
      </c>
      <c r="B232" s="1">
        <f>IFERROR(__xludf.DUMMYFUNCTION("""COMPUTED_VALUE"""),664.2)</f>
        <v>664.2</v>
      </c>
      <c r="D232" s="2">
        <f>IFERROR(__xludf.DUMMYFUNCTION("""COMPUTED_VALUE"""),45625.54166666667)</f>
        <v>45625.54167</v>
      </c>
      <c r="E232" s="1">
        <f>IFERROR(__xludf.DUMMYFUNCTION("""COMPUTED_VALUE"""),669.03)</f>
        <v>669.03</v>
      </c>
      <c r="G232" s="2">
        <f>IFERROR(__xludf.DUMMYFUNCTION("""COMPUTED_VALUE"""),45625.54166666667)</f>
        <v>45625.54167</v>
      </c>
      <c r="H232" s="1">
        <f>IFERROR(__xludf.DUMMYFUNCTION("""COMPUTED_VALUE"""),662.57)</f>
        <v>662.57</v>
      </c>
      <c r="J232" s="2">
        <f>IFERROR(__xludf.DUMMYFUNCTION("""COMPUTED_VALUE"""),45625.54166666667)</f>
        <v>45625.54167</v>
      </c>
      <c r="K232" s="1">
        <f>IFERROR(__xludf.DUMMYFUNCTION("""COMPUTED_VALUE"""),665.58)</f>
        <v>665.58</v>
      </c>
      <c r="M232" s="2">
        <f>IFERROR(__xludf.DUMMYFUNCTION("""COMPUTED_VALUE"""),45625.54166666667)</f>
        <v>45625.54167</v>
      </c>
      <c r="N232" s="1">
        <f>IFERROR(__xludf.DUMMYFUNCTION("""COMPUTED_VALUE"""),1.2717478E7)</f>
        <v>12717478</v>
      </c>
    </row>
    <row r="233">
      <c r="A233" s="2">
        <f>IFERROR(__xludf.DUMMYFUNCTION("""COMPUTED_VALUE"""),45628.66666666667)</f>
        <v>45628.66667</v>
      </c>
      <c r="B233" s="1">
        <f>IFERROR(__xludf.DUMMYFUNCTION("""COMPUTED_VALUE"""),666.3)</f>
        <v>666.3</v>
      </c>
      <c r="D233" s="2">
        <f>IFERROR(__xludf.DUMMYFUNCTION("""COMPUTED_VALUE"""),45628.66666666667)</f>
        <v>45628.66667</v>
      </c>
      <c r="E233" s="1">
        <f>IFERROR(__xludf.DUMMYFUNCTION("""COMPUTED_VALUE"""),686.1)</f>
        <v>686.1</v>
      </c>
      <c r="G233" s="2">
        <f>IFERROR(__xludf.DUMMYFUNCTION("""COMPUTED_VALUE"""),45628.66666666667)</f>
        <v>45628.66667</v>
      </c>
      <c r="H233" s="1">
        <f>IFERROR(__xludf.DUMMYFUNCTION("""COMPUTED_VALUE"""),662.65)</f>
        <v>662.65</v>
      </c>
      <c r="J233" s="2">
        <f>IFERROR(__xludf.DUMMYFUNCTION("""COMPUTED_VALUE"""),45628.66666666667)</f>
        <v>45628.66667</v>
      </c>
      <c r="K233" s="1">
        <f>IFERROR(__xludf.DUMMYFUNCTION("""COMPUTED_VALUE"""),683.11)</f>
        <v>683.11</v>
      </c>
      <c r="M233" s="2">
        <f>IFERROR(__xludf.DUMMYFUNCTION("""COMPUTED_VALUE"""),45628.66666666667)</f>
        <v>45628.66667</v>
      </c>
      <c r="N233" s="1">
        <f>IFERROR(__xludf.DUMMYFUNCTION("""COMPUTED_VALUE"""),2.6204247E7)</f>
        <v>26204247</v>
      </c>
    </row>
    <row r="234">
      <c r="A234" s="2">
        <f>IFERROR(__xludf.DUMMYFUNCTION("""COMPUTED_VALUE"""),45629.66666666667)</f>
        <v>45629.66667</v>
      </c>
      <c r="B234" s="1">
        <f>IFERROR(__xludf.DUMMYFUNCTION("""COMPUTED_VALUE"""),683.12)</f>
        <v>683.12</v>
      </c>
      <c r="D234" s="2">
        <f>IFERROR(__xludf.DUMMYFUNCTION("""COMPUTED_VALUE"""),45629.66666666667)</f>
        <v>45629.66667</v>
      </c>
      <c r="E234" s="1">
        <f>IFERROR(__xludf.DUMMYFUNCTION("""COMPUTED_VALUE"""),694.89)</f>
        <v>694.89</v>
      </c>
      <c r="G234" s="2">
        <f>IFERROR(__xludf.DUMMYFUNCTION("""COMPUTED_VALUE"""),45629.66666666667)</f>
        <v>45629.66667</v>
      </c>
      <c r="H234" s="1">
        <f>IFERROR(__xludf.DUMMYFUNCTION("""COMPUTED_VALUE"""),680.36)</f>
        <v>680.36</v>
      </c>
      <c r="J234" s="2">
        <f>IFERROR(__xludf.DUMMYFUNCTION("""COMPUTED_VALUE"""),45629.66666666667)</f>
        <v>45629.66667</v>
      </c>
      <c r="K234" s="1">
        <f>IFERROR(__xludf.DUMMYFUNCTION("""COMPUTED_VALUE"""),694.59)</f>
        <v>694.59</v>
      </c>
      <c r="M234" s="2">
        <f>IFERROR(__xludf.DUMMYFUNCTION("""COMPUTED_VALUE"""),45629.66666666667)</f>
        <v>45629.66667</v>
      </c>
      <c r="N234" s="1">
        <f>IFERROR(__xludf.DUMMYFUNCTION("""COMPUTED_VALUE"""),3.4400914E7)</f>
        <v>34400914</v>
      </c>
    </row>
    <row r="235">
      <c r="A235" s="2">
        <f>IFERROR(__xludf.DUMMYFUNCTION("""COMPUTED_VALUE"""),45630.66666666667)</f>
        <v>45630.66667</v>
      </c>
      <c r="B235" s="1">
        <f>IFERROR(__xludf.DUMMYFUNCTION("""COMPUTED_VALUE"""),698.11)</f>
        <v>698.11</v>
      </c>
      <c r="D235" s="2">
        <f>IFERROR(__xludf.DUMMYFUNCTION("""COMPUTED_VALUE"""),45630.66666666667)</f>
        <v>45630.66667</v>
      </c>
      <c r="E235" s="1">
        <f>IFERROR(__xludf.DUMMYFUNCTION("""COMPUTED_VALUE"""),702.93)</f>
        <v>702.93</v>
      </c>
      <c r="G235" s="2">
        <f>IFERROR(__xludf.DUMMYFUNCTION("""COMPUTED_VALUE"""),45630.66666666667)</f>
        <v>45630.66667</v>
      </c>
      <c r="H235" s="1">
        <f>IFERROR(__xludf.DUMMYFUNCTION("""COMPUTED_VALUE"""),695.94)</f>
        <v>695.94</v>
      </c>
      <c r="J235" s="2">
        <f>IFERROR(__xludf.DUMMYFUNCTION("""COMPUTED_VALUE"""),45630.66666666667)</f>
        <v>45630.66667</v>
      </c>
      <c r="K235" s="1">
        <f>IFERROR(__xludf.DUMMYFUNCTION("""COMPUTED_VALUE"""),697.24)</f>
        <v>697.24</v>
      </c>
      <c r="M235" s="2">
        <f>IFERROR(__xludf.DUMMYFUNCTION("""COMPUTED_VALUE"""),45630.66666666667)</f>
        <v>45630.66667</v>
      </c>
      <c r="N235" s="1">
        <f>IFERROR(__xludf.DUMMYFUNCTION("""COMPUTED_VALUE"""),3.0499571E7)</f>
        <v>30499571</v>
      </c>
    </row>
    <row r="236">
      <c r="A236" s="2">
        <f>IFERROR(__xludf.DUMMYFUNCTION("""COMPUTED_VALUE"""),45631.66666666667)</f>
        <v>45631.66667</v>
      </c>
      <c r="B236" s="1">
        <f>IFERROR(__xludf.DUMMYFUNCTION("""COMPUTED_VALUE"""),696.32)</f>
        <v>696.32</v>
      </c>
      <c r="D236" s="2">
        <f>IFERROR(__xludf.DUMMYFUNCTION("""COMPUTED_VALUE"""),45631.66666666667)</f>
        <v>45631.66667</v>
      </c>
      <c r="E236" s="1">
        <f>IFERROR(__xludf.DUMMYFUNCTION("""COMPUTED_VALUE"""),697.13)</f>
        <v>697.13</v>
      </c>
      <c r="G236" s="2">
        <f>IFERROR(__xludf.DUMMYFUNCTION("""COMPUTED_VALUE"""),45631.66666666667)</f>
        <v>45631.66667</v>
      </c>
      <c r="H236" s="1">
        <f>IFERROR(__xludf.DUMMYFUNCTION("""COMPUTED_VALUE"""),685.61)</f>
        <v>685.61</v>
      </c>
      <c r="J236" s="2">
        <f>IFERROR(__xludf.DUMMYFUNCTION("""COMPUTED_VALUE"""),45631.66666666667)</f>
        <v>45631.66667</v>
      </c>
      <c r="K236" s="1">
        <f>IFERROR(__xludf.DUMMYFUNCTION("""COMPUTED_VALUE"""),686.18)</f>
        <v>686.18</v>
      </c>
      <c r="M236" s="2">
        <f>IFERROR(__xludf.DUMMYFUNCTION("""COMPUTED_VALUE"""),45631.66666666667)</f>
        <v>45631.66667</v>
      </c>
      <c r="N236" s="1">
        <f>IFERROR(__xludf.DUMMYFUNCTION("""COMPUTED_VALUE"""),2.2701728E7)</f>
        <v>22701728</v>
      </c>
    </row>
    <row r="237">
      <c r="A237" s="2">
        <f>IFERROR(__xludf.DUMMYFUNCTION("""COMPUTED_VALUE"""),45632.66666666667)</f>
        <v>45632.66667</v>
      </c>
      <c r="B237" s="1">
        <f>IFERROR(__xludf.DUMMYFUNCTION("""COMPUTED_VALUE"""),688.43)</f>
        <v>688.43</v>
      </c>
      <c r="D237" s="2">
        <f>IFERROR(__xludf.DUMMYFUNCTION("""COMPUTED_VALUE"""),45632.66666666667)</f>
        <v>45632.66667</v>
      </c>
      <c r="E237" s="1">
        <f>IFERROR(__xludf.DUMMYFUNCTION("""COMPUTED_VALUE"""),696.44)</f>
        <v>696.44</v>
      </c>
      <c r="G237" s="2">
        <f>IFERROR(__xludf.DUMMYFUNCTION("""COMPUTED_VALUE"""),45632.66666666667)</f>
        <v>45632.66667</v>
      </c>
      <c r="H237" s="1">
        <f>IFERROR(__xludf.DUMMYFUNCTION("""COMPUTED_VALUE"""),685.94)</f>
        <v>685.94</v>
      </c>
      <c r="J237" s="2">
        <f>IFERROR(__xludf.DUMMYFUNCTION("""COMPUTED_VALUE"""),45632.66666666667)</f>
        <v>45632.66667</v>
      </c>
      <c r="K237" s="1">
        <f>IFERROR(__xludf.DUMMYFUNCTION("""COMPUTED_VALUE"""),696.04)</f>
        <v>696.04</v>
      </c>
      <c r="M237" s="2">
        <f>IFERROR(__xludf.DUMMYFUNCTION("""COMPUTED_VALUE"""),45632.66666666667)</f>
        <v>45632.66667</v>
      </c>
      <c r="N237" s="1">
        <f>IFERROR(__xludf.DUMMYFUNCTION("""COMPUTED_VALUE"""),2.1713612E7)</f>
        <v>21713612</v>
      </c>
    </row>
    <row r="238">
      <c r="A238" s="2">
        <f>IFERROR(__xludf.DUMMYFUNCTION("""COMPUTED_VALUE"""),45635.66666666667)</f>
        <v>45635.66667</v>
      </c>
      <c r="B238" s="1">
        <f>IFERROR(__xludf.DUMMYFUNCTION("""COMPUTED_VALUE"""),690.69)</f>
        <v>690.69</v>
      </c>
      <c r="D238" s="2">
        <f>IFERROR(__xludf.DUMMYFUNCTION("""COMPUTED_VALUE"""),45635.66666666667)</f>
        <v>45635.66667</v>
      </c>
      <c r="E238" s="1">
        <f>IFERROR(__xludf.DUMMYFUNCTION("""COMPUTED_VALUE"""),692.33)</f>
        <v>692.33</v>
      </c>
      <c r="G238" s="2">
        <f>IFERROR(__xludf.DUMMYFUNCTION("""COMPUTED_VALUE"""),45635.66666666667)</f>
        <v>45635.66667</v>
      </c>
      <c r="H238" s="1">
        <f>IFERROR(__xludf.DUMMYFUNCTION("""COMPUTED_VALUE"""),671.47)</f>
        <v>671.47</v>
      </c>
      <c r="J238" s="2">
        <f>IFERROR(__xludf.DUMMYFUNCTION("""COMPUTED_VALUE"""),45635.66666666667)</f>
        <v>45635.66667</v>
      </c>
      <c r="K238" s="1">
        <f>IFERROR(__xludf.DUMMYFUNCTION("""COMPUTED_VALUE"""),676.99)</f>
        <v>676.99</v>
      </c>
      <c r="M238" s="2">
        <f>IFERROR(__xludf.DUMMYFUNCTION("""COMPUTED_VALUE"""),45635.66666666667)</f>
        <v>45635.66667</v>
      </c>
      <c r="N238" s="1">
        <f>IFERROR(__xludf.DUMMYFUNCTION("""COMPUTED_VALUE"""),6.6765375E7)</f>
        <v>66765375</v>
      </c>
    </row>
    <row r="239">
      <c r="A239" s="2">
        <f>IFERROR(__xludf.DUMMYFUNCTION("""COMPUTED_VALUE"""),45636.66666666667)</f>
        <v>45636.66667</v>
      </c>
      <c r="B239" s="1">
        <f>IFERROR(__xludf.DUMMYFUNCTION("""COMPUTED_VALUE"""),672.08)</f>
        <v>672.08</v>
      </c>
      <c r="D239" s="2">
        <f>IFERROR(__xludf.DUMMYFUNCTION("""COMPUTED_VALUE"""),45636.66666666667)</f>
        <v>45636.66667</v>
      </c>
      <c r="E239" s="1">
        <f>IFERROR(__xludf.DUMMYFUNCTION("""COMPUTED_VALUE"""),679.21)</f>
        <v>679.21</v>
      </c>
      <c r="G239" s="2">
        <f>IFERROR(__xludf.DUMMYFUNCTION("""COMPUTED_VALUE"""),45636.66666666667)</f>
        <v>45636.66667</v>
      </c>
      <c r="H239" s="1">
        <f>IFERROR(__xludf.DUMMYFUNCTION("""COMPUTED_VALUE"""),661.43)</f>
        <v>661.43</v>
      </c>
      <c r="J239" s="2">
        <f>IFERROR(__xludf.DUMMYFUNCTION("""COMPUTED_VALUE"""),45636.66666666667)</f>
        <v>45636.66667</v>
      </c>
      <c r="K239" s="1">
        <f>IFERROR(__xludf.DUMMYFUNCTION("""COMPUTED_VALUE"""),665.8)</f>
        <v>665.8</v>
      </c>
      <c r="M239" s="2">
        <f>IFERROR(__xludf.DUMMYFUNCTION("""COMPUTED_VALUE"""),45636.66666666667)</f>
        <v>45636.66667</v>
      </c>
      <c r="N239" s="1">
        <f>IFERROR(__xludf.DUMMYFUNCTION("""COMPUTED_VALUE"""),4.1085943E7)</f>
        <v>41085943</v>
      </c>
    </row>
    <row r="240">
      <c r="A240" s="2">
        <f>IFERROR(__xludf.DUMMYFUNCTION("""COMPUTED_VALUE"""),45637.66666666667)</f>
        <v>45637.66667</v>
      </c>
      <c r="B240" s="1">
        <f>IFERROR(__xludf.DUMMYFUNCTION("""COMPUTED_VALUE"""),669.8)</f>
        <v>669.8</v>
      </c>
      <c r="D240" s="2">
        <f>IFERROR(__xludf.DUMMYFUNCTION("""COMPUTED_VALUE"""),45637.66666666667)</f>
        <v>45637.66667</v>
      </c>
      <c r="E240" s="1">
        <f>IFERROR(__xludf.DUMMYFUNCTION("""COMPUTED_VALUE"""),674.78)</f>
        <v>674.78</v>
      </c>
      <c r="G240" s="2">
        <f>IFERROR(__xludf.DUMMYFUNCTION("""COMPUTED_VALUE"""),45637.66666666667)</f>
        <v>45637.66667</v>
      </c>
      <c r="H240" s="1">
        <f>IFERROR(__xludf.DUMMYFUNCTION("""COMPUTED_VALUE"""),668.71)</f>
        <v>668.71</v>
      </c>
      <c r="J240" s="2">
        <f>IFERROR(__xludf.DUMMYFUNCTION("""COMPUTED_VALUE"""),45637.66666666667)</f>
        <v>45637.66667</v>
      </c>
      <c r="K240" s="1">
        <f>IFERROR(__xludf.DUMMYFUNCTION("""COMPUTED_VALUE"""),669.49)</f>
        <v>669.49</v>
      </c>
      <c r="M240" s="2">
        <f>IFERROR(__xludf.DUMMYFUNCTION("""COMPUTED_VALUE"""),45637.66666666667)</f>
        <v>45637.66667</v>
      </c>
      <c r="N240" s="1">
        <f>IFERROR(__xludf.DUMMYFUNCTION("""COMPUTED_VALUE"""),2.9714518E7)</f>
        <v>29714518</v>
      </c>
    </row>
    <row r="241">
      <c r="A241" s="2">
        <f>IFERROR(__xludf.DUMMYFUNCTION("""COMPUTED_VALUE"""),45638.66666666667)</f>
        <v>45638.66667</v>
      </c>
      <c r="B241" s="1">
        <f>IFERROR(__xludf.DUMMYFUNCTION("""COMPUTED_VALUE"""),667.61)</f>
        <v>667.61</v>
      </c>
      <c r="D241" s="2">
        <f>IFERROR(__xludf.DUMMYFUNCTION("""COMPUTED_VALUE"""),45638.66666666667)</f>
        <v>45638.66667</v>
      </c>
      <c r="E241" s="1">
        <f>IFERROR(__xludf.DUMMYFUNCTION("""COMPUTED_VALUE"""),668.1)</f>
        <v>668.1</v>
      </c>
      <c r="G241" s="2">
        <f>IFERROR(__xludf.DUMMYFUNCTION("""COMPUTED_VALUE"""),45638.66666666667)</f>
        <v>45638.66667</v>
      </c>
      <c r="H241" s="1">
        <f>IFERROR(__xludf.DUMMYFUNCTION("""COMPUTED_VALUE"""),659.76)</f>
        <v>659.76</v>
      </c>
      <c r="J241" s="2">
        <f>IFERROR(__xludf.DUMMYFUNCTION("""COMPUTED_VALUE"""),45638.66666666667)</f>
        <v>45638.66667</v>
      </c>
      <c r="K241" s="1">
        <f>IFERROR(__xludf.DUMMYFUNCTION("""COMPUTED_VALUE"""),660.85)</f>
        <v>660.85</v>
      </c>
      <c r="M241" s="2">
        <f>IFERROR(__xludf.DUMMYFUNCTION("""COMPUTED_VALUE"""),45638.66666666667)</f>
        <v>45638.66667</v>
      </c>
      <c r="N241" s="1">
        <f>IFERROR(__xludf.DUMMYFUNCTION("""COMPUTED_VALUE"""),2.4594061E7)</f>
        <v>24594061</v>
      </c>
    </row>
    <row r="242">
      <c r="A242" s="2">
        <f>IFERROR(__xludf.DUMMYFUNCTION("""COMPUTED_VALUE"""),45639.66666666667)</f>
        <v>45639.66667</v>
      </c>
      <c r="B242" s="1">
        <f>IFERROR(__xludf.DUMMYFUNCTION("""COMPUTED_VALUE"""),657.53)</f>
        <v>657.53</v>
      </c>
      <c r="D242" s="2">
        <f>IFERROR(__xludf.DUMMYFUNCTION("""COMPUTED_VALUE"""),45639.66666666667)</f>
        <v>45639.66667</v>
      </c>
      <c r="E242" s="1">
        <f>IFERROR(__xludf.DUMMYFUNCTION("""COMPUTED_VALUE"""),659.37)</f>
        <v>659.37</v>
      </c>
      <c r="G242" s="2">
        <f>IFERROR(__xludf.DUMMYFUNCTION("""COMPUTED_VALUE"""),45639.66666666667)</f>
        <v>45639.66667</v>
      </c>
      <c r="H242" s="1">
        <f>IFERROR(__xludf.DUMMYFUNCTION("""COMPUTED_VALUE"""),653.7)</f>
        <v>653.7</v>
      </c>
      <c r="J242" s="2">
        <f>IFERROR(__xludf.DUMMYFUNCTION("""COMPUTED_VALUE"""),45639.66666666667)</f>
        <v>45639.66667</v>
      </c>
      <c r="K242" s="1">
        <f>IFERROR(__xludf.DUMMYFUNCTION("""COMPUTED_VALUE"""),657.15)</f>
        <v>657.15</v>
      </c>
      <c r="M242" s="2">
        <f>IFERROR(__xludf.DUMMYFUNCTION("""COMPUTED_VALUE"""),45639.66666666667)</f>
        <v>45639.66667</v>
      </c>
      <c r="N242" s="1">
        <f>IFERROR(__xludf.DUMMYFUNCTION("""COMPUTED_VALUE"""),2.3753618E7)</f>
        <v>23753618</v>
      </c>
    </row>
    <row r="243">
      <c r="A243" s="2">
        <f>IFERROR(__xludf.DUMMYFUNCTION("""COMPUTED_VALUE"""),45642.66666666667)</f>
        <v>45642.66667</v>
      </c>
      <c r="B243" s="1">
        <f>IFERROR(__xludf.DUMMYFUNCTION("""COMPUTED_VALUE"""),657.91)</f>
        <v>657.91</v>
      </c>
      <c r="D243" s="2">
        <f>IFERROR(__xludf.DUMMYFUNCTION("""COMPUTED_VALUE"""),45642.66666666667)</f>
        <v>45642.66667</v>
      </c>
      <c r="E243" s="1">
        <f>IFERROR(__xludf.DUMMYFUNCTION("""COMPUTED_VALUE"""),662.57)</f>
        <v>662.57</v>
      </c>
      <c r="G243" s="2">
        <f>IFERROR(__xludf.DUMMYFUNCTION("""COMPUTED_VALUE"""),45642.66666666667)</f>
        <v>45642.66667</v>
      </c>
      <c r="H243" s="1">
        <f>IFERROR(__xludf.DUMMYFUNCTION("""COMPUTED_VALUE"""),654.03)</f>
        <v>654.03</v>
      </c>
      <c r="J243" s="2">
        <f>IFERROR(__xludf.DUMMYFUNCTION("""COMPUTED_VALUE"""),45642.66666666667)</f>
        <v>45642.66667</v>
      </c>
      <c r="K243" s="1">
        <f>IFERROR(__xludf.DUMMYFUNCTION("""COMPUTED_VALUE"""),658.09)</f>
        <v>658.09</v>
      </c>
      <c r="M243" s="2">
        <f>IFERROR(__xludf.DUMMYFUNCTION("""COMPUTED_VALUE"""),45642.66666666667)</f>
        <v>45642.66667</v>
      </c>
      <c r="N243" s="1">
        <f>IFERROR(__xludf.DUMMYFUNCTION("""COMPUTED_VALUE"""),3.3951977E7)</f>
        <v>33951977</v>
      </c>
    </row>
    <row r="244">
      <c r="A244" s="2">
        <f>IFERROR(__xludf.DUMMYFUNCTION("""COMPUTED_VALUE"""),45643.66666666667)</f>
        <v>45643.66667</v>
      </c>
      <c r="B244" s="1">
        <f>IFERROR(__xludf.DUMMYFUNCTION("""COMPUTED_VALUE"""),654.0)</f>
        <v>654</v>
      </c>
      <c r="D244" s="2">
        <f>IFERROR(__xludf.DUMMYFUNCTION("""COMPUTED_VALUE"""),45643.66666666667)</f>
        <v>45643.66667</v>
      </c>
      <c r="E244" s="1">
        <f>IFERROR(__xludf.DUMMYFUNCTION("""COMPUTED_VALUE"""),666.72)</f>
        <v>666.72</v>
      </c>
      <c r="G244" s="2">
        <f>IFERROR(__xludf.DUMMYFUNCTION("""COMPUTED_VALUE"""),45643.66666666667)</f>
        <v>45643.66667</v>
      </c>
      <c r="H244" s="1">
        <f>IFERROR(__xludf.DUMMYFUNCTION("""COMPUTED_VALUE"""),653.34)</f>
        <v>653.34</v>
      </c>
      <c r="J244" s="2">
        <f>IFERROR(__xludf.DUMMYFUNCTION("""COMPUTED_VALUE"""),45643.66666666667)</f>
        <v>45643.66667</v>
      </c>
      <c r="K244" s="1">
        <f>IFERROR(__xludf.DUMMYFUNCTION("""COMPUTED_VALUE"""),663.56)</f>
        <v>663.56</v>
      </c>
      <c r="M244" s="2">
        <f>IFERROR(__xludf.DUMMYFUNCTION("""COMPUTED_VALUE"""),45643.66666666667)</f>
        <v>45643.66667</v>
      </c>
      <c r="N244" s="1">
        <f>IFERROR(__xludf.DUMMYFUNCTION("""COMPUTED_VALUE"""),3.3490644E7)</f>
        <v>33490644</v>
      </c>
    </row>
    <row r="245">
      <c r="A245" s="2">
        <f>IFERROR(__xludf.DUMMYFUNCTION("""COMPUTED_VALUE"""),45644.66666666667)</f>
        <v>45644.66667</v>
      </c>
      <c r="B245" s="1">
        <f>IFERROR(__xludf.DUMMYFUNCTION("""COMPUTED_VALUE"""),663.64)</f>
        <v>663.64</v>
      </c>
      <c r="D245" s="2">
        <f>IFERROR(__xludf.DUMMYFUNCTION("""COMPUTED_VALUE"""),45644.66666666667)</f>
        <v>45644.66667</v>
      </c>
      <c r="E245" s="1">
        <f>IFERROR(__xludf.DUMMYFUNCTION("""COMPUTED_VALUE"""),667.91)</f>
        <v>667.91</v>
      </c>
      <c r="G245" s="2">
        <f>IFERROR(__xludf.DUMMYFUNCTION("""COMPUTED_VALUE"""),45644.66666666667)</f>
        <v>45644.66667</v>
      </c>
      <c r="H245" s="1">
        <f>IFERROR(__xludf.DUMMYFUNCTION("""COMPUTED_VALUE"""),633.81)</f>
        <v>633.81</v>
      </c>
      <c r="J245" s="2">
        <f>IFERROR(__xludf.DUMMYFUNCTION("""COMPUTED_VALUE"""),45644.66666666667)</f>
        <v>45644.66667</v>
      </c>
      <c r="K245" s="1">
        <f>IFERROR(__xludf.DUMMYFUNCTION("""COMPUTED_VALUE"""),637.74)</f>
        <v>637.74</v>
      </c>
      <c r="M245" s="2">
        <f>IFERROR(__xludf.DUMMYFUNCTION("""COMPUTED_VALUE"""),45644.66666666667)</f>
        <v>45644.66667</v>
      </c>
      <c r="N245" s="1">
        <f>IFERROR(__xludf.DUMMYFUNCTION("""COMPUTED_VALUE"""),3.1159471E7)</f>
        <v>31159471</v>
      </c>
    </row>
    <row r="246">
      <c r="A246" s="2">
        <f>IFERROR(__xludf.DUMMYFUNCTION("""COMPUTED_VALUE"""),45645.66666666667)</f>
        <v>45645.66667</v>
      </c>
      <c r="B246" s="1">
        <f>IFERROR(__xludf.DUMMYFUNCTION("""COMPUTED_VALUE"""),646.01)</f>
        <v>646.01</v>
      </c>
      <c r="D246" s="2">
        <f>IFERROR(__xludf.DUMMYFUNCTION("""COMPUTED_VALUE"""),45645.66666666667)</f>
        <v>45645.66667</v>
      </c>
      <c r="E246" s="1">
        <f>IFERROR(__xludf.DUMMYFUNCTION("""COMPUTED_VALUE"""),647.38)</f>
        <v>647.38</v>
      </c>
      <c r="G246" s="2">
        <f>IFERROR(__xludf.DUMMYFUNCTION("""COMPUTED_VALUE"""),45645.66666666667)</f>
        <v>45645.66667</v>
      </c>
      <c r="H246" s="1">
        <f>IFERROR(__xludf.DUMMYFUNCTION("""COMPUTED_VALUE"""),630.26)</f>
        <v>630.26</v>
      </c>
      <c r="J246" s="2">
        <f>IFERROR(__xludf.DUMMYFUNCTION("""COMPUTED_VALUE"""),45645.66666666667)</f>
        <v>45645.66667</v>
      </c>
      <c r="K246" s="1">
        <f>IFERROR(__xludf.DUMMYFUNCTION("""COMPUTED_VALUE"""),631.24)</f>
        <v>631.24</v>
      </c>
      <c r="M246" s="2">
        <f>IFERROR(__xludf.DUMMYFUNCTION("""COMPUTED_VALUE"""),45645.66666666667)</f>
        <v>45645.66667</v>
      </c>
      <c r="N246" s="1">
        <f>IFERROR(__xludf.DUMMYFUNCTION("""COMPUTED_VALUE"""),3.2208561E7)</f>
        <v>32208561</v>
      </c>
    </row>
    <row r="247">
      <c r="A247" s="2">
        <f>IFERROR(__xludf.DUMMYFUNCTION("""COMPUTED_VALUE"""),45646.66666666667)</f>
        <v>45646.66667</v>
      </c>
      <c r="B247" s="1">
        <f>IFERROR(__xludf.DUMMYFUNCTION("""COMPUTED_VALUE"""),623.5)</f>
        <v>623.5</v>
      </c>
      <c r="D247" s="2">
        <f>IFERROR(__xludf.DUMMYFUNCTION("""COMPUTED_VALUE"""),45646.66666666667)</f>
        <v>45646.66667</v>
      </c>
      <c r="E247" s="1">
        <f>IFERROR(__xludf.DUMMYFUNCTION("""COMPUTED_VALUE"""),638.97)</f>
        <v>638.97</v>
      </c>
      <c r="G247" s="2">
        <f>IFERROR(__xludf.DUMMYFUNCTION("""COMPUTED_VALUE"""),45646.66666666667)</f>
        <v>45646.66667</v>
      </c>
      <c r="H247" s="1">
        <f>IFERROR(__xludf.DUMMYFUNCTION("""COMPUTED_VALUE"""),618.09)</f>
        <v>618.09</v>
      </c>
      <c r="J247" s="2">
        <f>IFERROR(__xludf.DUMMYFUNCTION("""COMPUTED_VALUE"""),45646.66666666667)</f>
        <v>45646.66667</v>
      </c>
      <c r="K247" s="1">
        <f>IFERROR(__xludf.DUMMYFUNCTION("""COMPUTED_VALUE"""),630.2)</f>
        <v>630.2</v>
      </c>
      <c r="M247" s="2">
        <f>IFERROR(__xludf.DUMMYFUNCTION("""COMPUTED_VALUE"""),45646.66666666667)</f>
        <v>45646.66667</v>
      </c>
      <c r="N247" s="1">
        <f>IFERROR(__xludf.DUMMYFUNCTION("""COMPUTED_VALUE"""),6.3554811E7)</f>
        <v>63554811</v>
      </c>
    </row>
    <row r="248">
      <c r="A248" s="2">
        <f>IFERROR(__xludf.DUMMYFUNCTION("""COMPUTED_VALUE"""),45649.66666666667)</f>
        <v>45649.66667</v>
      </c>
      <c r="B248" s="1">
        <f>IFERROR(__xludf.DUMMYFUNCTION("""COMPUTED_VALUE"""),629.74)</f>
        <v>629.74</v>
      </c>
      <c r="D248" s="2">
        <f>IFERROR(__xludf.DUMMYFUNCTION("""COMPUTED_VALUE"""),45649.66666666667)</f>
        <v>45649.66667</v>
      </c>
      <c r="E248" s="1">
        <f>IFERROR(__xludf.DUMMYFUNCTION("""COMPUTED_VALUE"""),630.48)</f>
        <v>630.48</v>
      </c>
      <c r="G248" s="2">
        <f>IFERROR(__xludf.DUMMYFUNCTION("""COMPUTED_VALUE"""),45649.66666666667)</f>
        <v>45649.66667</v>
      </c>
      <c r="H248" s="1">
        <f>IFERROR(__xludf.DUMMYFUNCTION("""COMPUTED_VALUE"""),617.16)</f>
        <v>617.16</v>
      </c>
      <c r="J248" s="2">
        <f>IFERROR(__xludf.DUMMYFUNCTION("""COMPUTED_VALUE"""),45649.66666666667)</f>
        <v>45649.66667</v>
      </c>
      <c r="K248" s="1">
        <f>IFERROR(__xludf.DUMMYFUNCTION("""COMPUTED_VALUE"""),617.34)</f>
        <v>617.34</v>
      </c>
      <c r="M248" s="2">
        <f>IFERROR(__xludf.DUMMYFUNCTION("""COMPUTED_VALUE"""),45649.66666666667)</f>
        <v>45649.66667</v>
      </c>
      <c r="N248" s="1">
        <f>IFERROR(__xludf.DUMMYFUNCTION("""COMPUTED_VALUE"""),2.0781396E7)</f>
        <v>20781396</v>
      </c>
    </row>
    <row r="249">
      <c r="A249" s="2">
        <f>IFERROR(__xludf.DUMMYFUNCTION("""COMPUTED_VALUE"""),45650.54166666667)</f>
        <v>45650.54167</v>
      </c>
      <c r="B249" s="1">
        <f>IFERROR(__xludf.DUMMYFUNCTION("""COMPUTED_VALUE"""),619.33)</f>
        <v>619.33</v>
      </c>
      <c r="D249" s="2">
        <f>IFERROR(__xludf.DUMMYFUNCTION("""COMPUTED_VALUE"""),45650.54166666667)</f>
        <v>45650.54167</v>
      </c>
      <c r="E249" s="1">
        <f>IFERROR(__xludf.DUMMYFUNCTION("""COMPUTED_VALUE"""),625.02)</f>
        <v>625.02</v>
      </c>
      <c r="G249" s="2">
        <f>IFERROR(__xludf.DUMMYFUNCTION("""COMPUTED_VALUE"""),45650.54166666667)</f>
        <v>45650.54167</v>
      </c>
      <c r="H249" s="1">
        <f>IFERROR(__xludf.DUMMYFUNCTION("""COMPUTED_VALUE"""),616.24)</f>
        <v>616.24</v>
      </c>
      <c r="J249" s="2">
        <f>IFERROR(__xludf.DUMMYFUNCTION("""COMPUTED_VALUE"""),45650.54166666667)</f>
        <v>45650.54167</v>
      </c>
      <c r="K249" s="1">
        <f>IFERROR(__xludf.DUMMYFUNCTION("""COMPUTED_VALUE"""),624.29)</f>
        <v>624.29</v>
      </c>
      <c r="M249" s="2">
        <f>IFERROR(__xludf.DUMMYFUNCTION("""COMPUTED_VALUE"""),45650.54166666667)</f>
        <v>45650.54167</v>
      </c>
      <c r="N249" s="1">
        <f>IFERROR(__xludf.DUMMYFUNCTION("""COMPUTED_VALUE"""),9961308.0)</f>
        <v>9961308</v>
      </c>
    </row>
    <row r="250">
      <c r="A250" s="2">
        <f>IFERROR(__xludf.DUMMYFUNCTION("""COMPUTED_VALUE"""),45652.66666666667)</f>
        <v>45652.66667</v>
      </c>
      <c r="B250" s="1">
        <f>IFERROR(__xludf.DUMMYFUNCTION("""COMPUTED_VALUE"""),620.58)</f>
        <v>620.58</v>
      </c>
      <c r="D250" s="2">
        <f>IFERROR(__xludf.DUMMYFUNCTION("""COMPUTED_VALUE"""),45652.66666666667)</f>
        <v>45652.66667</v>
      </c>
      <c r="E250" s="1">
        <f>IFERROR(__xludf.DUMMYFUNCTION("""COMPUTED_VALUE"""),627.7)</f>
        <v>627.7</v>
      </c>
      <c r="G250" s="2">
        <f>IFERROR(__xludf.DUMMYFUNCTION("""COMPUTED_VALUE"""),45652.66666666667)</f>
        <v>45652.66667</v>
      </c>
      <c r="H250" s="1">
        <f>IFERROR(__xludf.DUMMYFUNCTION("""COMPUTED_VALUE"""),619.15)</f>
        <v>619.15</v>
      </c>
      <c r="J250" s="2">
        <f>IFERROR(__xludf.DUMMYFUNCTION("""COMPUTED_VALUE"""),45652.66666666667)</f>
        <v>45652.66667</v>
      </c>
      <c r="K250" s="1">
        <f>IFERROR(__xludf.DUMMYFUNCTION("""COMPUTED_VALUE"""),625.14)</f>
        <v>625.14</v>
      </c>
      <c r="M250" s="2">
        <f>IFERROR(__xludf.DUMMYFUNCTION("""COMPUTED_VALUE"""),45652.66666666667)</f>
        <v>45652.66667</v>
      </c>
      <c r="N250" s="1">
        <f>IFERROR(__xludf.DUMMYFUNCTION("""COMPUTED_VALUE"""),1.3659108E7)</f>
        <v>13659108</v>
      </c>
    </row>
    <row r="251">
      <c r="A251" s="2">
        <f>IFERROR(__xludf.DUMMYFUNCTION("""COMPUTED_VALUE"""),45653.66666666667)</f>
        <v>45653.66667</v>
      </c>
      <c r="B251" s="1">
        <f>IFERROR(__xludf.DUMMYFUNCTION("""COMPUTED_VALUE"""),621.3)</f>
        <v>621.3</v>
      </c>
      <c r="D251" s="2">
        <f>IFERROR(__xludf.DUMMYFUNCTION("""COMPUTED_VALUE"""),45653.66666666667)</f>
        <v>45653.66667</v>
      </c>
      <c r="E251" s="1">
        <f>IFERROR(__xludf.DUMMYFUNCTION("""COMPUTED_VALUE"""),622.52)</f>
        <v>622.52</v>
      </c>
      <c r="G251" s="2">
        <f>IFERROR(__xludf.DUMMYFUNCTION("""COMPUTED_VALUE"""),45653.66666666667)</f>
        <v>45653.66667</v>
      </c>
      <c r="H251" s="1">
        <f>IFERROR(__xludf.DUMMYFUNCTION("""COMPUTED_VALUE"""),610.61)</f>
        <v>610.61</v>
      </c>
      <c r="J251" s="2">
        <f>IFERROR(__xludf.DUMMYFUNCTION("""COMPUTED_VALUE"""),45653.66666666667)</f>
        <v>45653.66667</v>
      </c>
      <c r="K251" s="1">
        <f>IFERROR(__xludf.DUMMYFUNCTION("""COMPUTED_VALUE"""),615.52)</f>
        <v>615.52</v>
      </c>
      <c r="M251" s="2">
        <f>IFERROR(__xludf.DUMMYFUNCTION("""COMPUTED_VALUE"""),45653.66666666667)</f>
        <v>45653.66667</v>
      </c>
      <c r="N251" s="1">
        <f>IFERROR(__xludf.DUMMYFUNCTION("""COMPUTED_VALUE"""),2.1306387E7)</f>
        <v>21306387</v>
      </c>
    </row>
    <row r="252">
      <c r="A252" s="2">
        <f>IFERROR(__xludf.DUMMYFUNCTION("""COMPUTED_VALUE"""),45656.66666666667)</f>
        <v>45656.66667</v>
      </c>
      <c r="B252" s="1">
        <f>IFERROR(__xludf.DUMMYFUNCTION("""COMPUTED_VALUE"""),609.65)</f>
        <v>609.65</v>
      </c>
      <c r="D252" s="2">
        <f>IFERROR(__xludf.DUMMYFUNCTION("""COMPUTED_VALUE"""),45656.66666666667)</f>
        <v>45656.66667</v>
      </c>
      <c r="E252" s="1">
        <f>IFERROR(__xludf.DUMMYFUNCTION("""COMPUTED_VALUE"""),611.84)</f>
        <v>611.84</v>
      </c>
      <c r="G252" s="2">
        <f>IFERROR(__xludf.DUMMYFUNCTION("""COMPUTED_VALUE"""),45656.66666666667)</f>
        <v>45656.66667</v>
      </c>
      <c r="H252" s="1">
        <f>IFERROR(__xludf.DUMMYFUNCTION("""COMPUTED_VALUE"""),602.37)</f>
        <v>602.37</v>
      </c>
      <c r="J252" s="2">
        <f>IFERROR(__xludf.DUMMYFUNCTION("""COMPUTED_VALUE"""),45656.66666666667)</f>
        <v>45656.66667</v>
      </c>
      <c r="K252" s="1">
        <f>IFERROR(__xludf.DUMMYFUNCTION("""COMPUTED_VALUE"""),608.83)</f>
        <v>608.83</v>
      </c>
      <c r="M252" s="2">
        <f>IFERROR(__xludf.DUMMYFUNCTION("""COMPUTED_VALUE"""),45656.66666666667)</f>
        <v>45656.66667</v>
      </c>
      <c r="N252" s="1">
        <f>IFERROR(__xludf.DUMMYFUNCTION("""COMPUTED_VALUE"""),2.1822465E7)</f>
        <v>21822465</v>
      </c>
    </row>
    <row r="253">
      <c r="A253" s="2">
        <f>IFERROR(__xludf.DUMMYFUNCTION("""COMPUTED_VALUE"""),45657.66666666667)</f>
        <v>45657.66667</v>
      </c>
      <c r="B253" s="1">
        <f>IFERROR(__xludf.DUMMYFUNCTION("""COMPUTED_VALUE"""),608.42)</f>
        <v>608.42</v>
      </c>
      <c r="D253" s="2">
        <f>IFERROR(__xludf.DUMMYFUNCTION("""COMPUTED_VALUE"""),45657.66666666667)</f>
        <v>45657.66667</v>
      </c>
      <c r="E253" s="1">
        <f>IFERROR(__xludf.DUMMYFUNCTION("""COMPUTED_VALUE"""),608.94)</f>
        <v>608.94</v>
      </c>
      <c r="G253" s="2">
        <f>IFERROR(__xludf.DUMMYFUNCTION("""COMPUTED_VALUE"""),45657.66666666667)</f>
        <v>45657.66667</v>
      </c>
      <c r="H253" s="1">
        <f>IFERROR(__xludf.DUMMYFUNCTION("""COMPUTED_VALUE"""),601.12)</f>
        <v>601.12</v>
      </c>
      <c r="J253" s="2">
        <f>IFERROR(__xludf.DUMMYFUNCTION("""COMPUTED_VALUE"""),45657.66666666667)</f>
        <v>45657.66667</v>
      </c>
      <c r="K253" s="1">
        <f>IFERROR(__xludf.DUMMYFUNCTION("""COMPUTED_VALUE"""),602.11)</f>
        <v>602.11</v>
      </c>
      <c r="M253" s="2">
        <f>IFERROR(__xludf.DUMMYFUNCTION("""COMPUTED_VALUE"""),45657.66666666667)</f>
        <v>45657.66667</v>
      </c>
      <c r="N253" s="1">
        <f>IFERROR(__xludf.DUMMYFUNCTION("""COMPUTED_VALUE"""),2.3675697E7)</f>
        <v>23675697</v>
      </c>
    </row>
    <row r="254">
      <c r="A254" s="2">
        <f>IFERROR(__xludf.DUMMYFUNCTION("""COMPUTED_VALUE"""),45659.66666666667)</f>
        <v>45659.66667</v>
      </c>
      <c r="B254" s="1">
        <f>IFERROR(__xludf.DUMMYFUNCTION("""COMPUTED_VALUE"""),608.83)</f>
        <v>608.83</v>
      </c>
      <c r="D254" s="2">
        <f>IFERROR(__xludf.DUMMYFUNCTION("""COMPUTED_VALUE"""),45659.66666666667)</f>
        <v>45659.66667</v>
      </c>
      <c r="E254" s="1">
        <f>IFERROR(__xludf.DUMMYFUNCTION("""COMPUTED_VALUE"""),612.52)</f>
        <v>612.52</v>
      </c>
      <c r="G254" s="2">
        <f>IFERROR(__xludf.DUMMYFUNCTION("""COMPUTED_VALUE"""),45659.66666666667)</f>
        <v>45659.66667</v>
      </c>
      <c r="H254" s="1">
        <f>IFERROR(__xludf.DUMMYFUNCTION("""COMPUTED_VALUE"""),603.51)</f>
        <v>603.51</v>
      </c>
      <c r="J254" s="2">
        <f>IFERROR(__xludf.DUMMYFUNCTION("""COMPUTED_VALUE"""),45659.66666666667)</f>
        <v>45659.66667</v>
      </c>
      <c r="K254" s="1">
        <f>IFERROR(__xludf.DUMMYFUNCTION("""COMPUTED_VALUE"""),608.92)</f>
        <v>608.92</v>
      </c>
      <c r="M254" s="2">
        <f>IFERROR(__xludf.DUMMYFUNCTION("""COMPUTED_VALUE"""),45659.66666666667)</f>
        <v>45659.66667</v>
      </c>
      <c r="N254" s="1">
        <f>IFERROR(__xludf.DUMMYFUNCTION("""COMPUTED_VALUE"""),2.5924228E7)</f>
        <v>25924228</v>
      </c>
    </row>
    <row r="255">
      <c r="A255" s="2">
        <f>IFERROR(__xludf.DUMMYFUNCTION("""COMPUTED_VALUE"""),45660.66666666667)</f>
        <v>45660.66667</v>
      </c>
      <c r="B255" s="1">
        <f>IFERROR(__xludf.DUMMYFUNCTION("""COMPUTED_VALUE"""),613.89)</f>
        <v>613.89</v>
      </c>
      <c r="D255" s="2">
        <f>IFERROR(__xludf.DUMMYFUNCTION("""COMPUTED_VALUE"""),45660.66666666667)</f>
        <v>45660.66667</v>
      </c>
      <c r="E255" s="1">
        <f>IFERROR(__xludf.DUMMYFUNCTION("""COMPUTED_VALUE"""),621.22)</f>
        <v>621.22</v>
      </c>
      <c r="G255" s="2">
        <f>IFERROR(__xludf.DUMMYFUNCTION("""COMPUTED_VALUE"""),45660.66666666667)</f>
        <v>45660.66667</v>
      </c>
      <c r="H255" s="1">
        <f>IFERROR(__xludf.DUMMYFUNCTION("""COMPUTED_VALUE"""),613.89)</f>
        <v>613.89</v>
      </c>
      <c r="J255" s="2">
        <f>IFERROR(__xludf.DUMMYFUNCTION("""COMPUTED_VALUE"""),45660.66666666667)</f>
        <v>45660.66667</v>
      </c>
      <c r="K255" s="1">
        <f>IFERROR(__xludf.DUMMYFUNCTION("""COMPUTED_VALUE"""),620.96)</f>
        <v>620.96</v>
      </c>
      <c r="M255" s="2">
        <f>IFERROR(__xludf.DUMMYFUNCTION("""COMPUTED_VALUE"""),45660.66666666667)</f>
        <v>45660.66667</v>
      </c>
      <c r="N255" s="1">
        <f>IFERROR(__xludf.DUMMYFUNCTION("""COMPUTED_VALUE"""),2.1192388E7)</f>
        <v>21192388</v>
      </c>
    </row>
    <row r="256">
      <c r="A256" s="2">
        <f>IFERROR(__xludf.DUMMYFUNCTION("""COMPUTED_VALUE"""),45663.66666666667)</f>
        <v>45663.66667</v>
      </c>
      <c r="B256" s="1">
        <f>IFERROR(__xludf.DUMMYFUNCTION("""COMPUTED_VALUE"""),625.67)</f>
        <v>625.67</v>
      </c>
      <c r="D256" s="2">
        <f>IFERROR(__xludf.DUMMYFUNCTION("""COMPUTED_VALUE"""),45663.66666666667)</f>
        <v>45663.66667</v>
      </c>
      <c r="E256" s="1">
        <f>IFERROR(__xludf.DUMMYFUNCTION("""COMPUTED_VALUE"""),643.0)</f>
        <v>643</v>
      </c>
      <c r="G256" s="2">
        <f>IFERROR(__xludf.DUMMYFUNCTION("""COMPUTED_VALUE"""),45663.66666666667)</f>
        <v>45663.66667</v>
      </c>
      <c r="H256" s="1">
        <f>IFERROR(__xludf.DUMMYFUNCTION("""COMPUTED_VALUE"""),625.2)</f>
        <v>625.2</v>
      </c>
      <c r="J256" s="2">
        <f>IFERROR(__xludf.DUMMYFUNCTION("""COMPUTED_VALUE"""),45663.66666666667)</f>
        <v>45663.66667</v>
      </c>
      <c r="K256" s="1">
        <f>IFERROR(__xludf.DUMMYFUNCTION("""COMPUTED_VALUE"""),637.53)</f>
        <v>637.53</v>
      </c>
      <c r="M256" s="2">
        <f>IFERROR(__xludf.DUMMYFUNCTION("""COMPUTED_VALUE"""),45663.66666666667)</f>
        <v>45663.66667</v>
      </c>
      <c r="N256" s="1">
        <f>IFERROR(__xludf.DUMMYFUNCTION("""COMPUTED_VALUE"""),3.4087467E7)</f>
        <v>34087467</v>
      </c>
    </row>
    <row r="257">
      <c r="A257" s="2">
        <f>IFERROR(__xludf.DUMMYFUNCTION("""COMPUTED_VALUE"""),45664.66666666667)</f>
        <v>45664.66667</v>
      </c>
      <c r="B257" s="1">
        <f>IFERROR(__xludf.DUMMYFUNCTION("""COMPUTED_VALUE"""),635.93)</f>
        <v>635.93</v>
      </c>
      <c r="D257" s="2">
        <f>IFERROR(__xludf.DUMMYFUNCTION("""COMPUTED_VALUE"""),45664.66666666667)</f>
        <v>45664.66667</v>
      </c>
      <c r="E257" s="1">
        <f>IFERROR(__xludf.DUMMYFUNCTION("""COMPUTED_VALUE"""),635.93)</f>
        <v>635.93</v>
      </c>
      <c r="G257" s="2">
        <f>IFERROR(__xludf.DUMMYFUNCTION("""COMPUTED_VALUE"""),45664.66666666667)</f>
        <v>45664.66667</v>
      </c>
      <c r="H257" s="1">
        <f>IFERROR(__xludf.DUMMYFUNCTION("""COMPUTED_VALUE"""),615.98)</f>
        <v>615.98</v>
      </c>
      <c r="J257" s="2">
        <f>IFERROR(__xludf.DUMMYFUNCTION("""COMPUTED_VALUE"""),45664.66666666667)</f>
        <v>45664.66667</v>
      </c>
      <c r="K257" s="1">
        <f>IFERROR(__xludf.DUMMYFUNCTION("""COMPUTED_VALUE"""),619.65)</f>
        <v>619.65</v>
      </c>
      <c r="M257" s="2">
        <f>IFERROR(__xludf.DUMMYFUNCTION("""COMPUTED_VALUE"""),45664.66666666667)</f>
        <v>45664.66667</v>
      </c>
      <c r="N257" s="1">
        <f>IFERROR(__xludf.DUMMYFUNCTION("""COMPUTED_VALUE"""),2.662082E7)</f>
        <v>26620820</v>
      </c>
    </row>
    <row r="258">
      <c r="A258" s="2">
        <f>IFERROR(__xludf.DUMMYFUNCTION("""COMPUTED_VALUE"""),45665.66666666667)</f>
        <v>45665.66667</v>
      </c>
      <c r="B258" s="1">
        <f>IFERROR(__xludf.DUMMYFUNCTION("""COMPUTED_VALUE"""),618.61)</f>
        <v>618.61</v>
      </c>
      <c r="D258" s="2">
        <f>IFERROR(__xludf.DUMMYFUNCTION("""COMPUTED_VALUE"""),45665.66666666667)</f>
        <v>45665.66667</v>
      </c>
      <c r="E258" s="1">
        <f>IFERROR(__xludf.DUMMYFUNCTION("""COMPUTED_VALUE"""),620.21)</f>
        <v>620.21</v>
      </c>
      <c r="G258" s="2">
        <f>IFERROR(__xludf.DUMMYFUNCTION("""COMPUTED_VALUE"""),45665.66666666667)</f>
        <v>45665.66667</v>
      </c>
      <c r="H258" s="1">
        <f>IFERROR(__xludf.DUMMYFUNCTION("""COMPUTED_VALUE"""),612.12)</f>
        <v>612.12</v>
      </c>
      <c r="J258" s="2">
        <f>IFERROR(__xludf.DUMMYFUNCTION("""COMPUTED_VALUE"""),45665.66666666667)</f>
        <v>45665.66667</v>
      </c>
      <c r="K258" s="1">
        <f>IFERROR(__xludf.DUMMYFUNCTION("""COMPUTED_VALUE"""),614.78)</f>
        <v>614.78</v>
      </c>
      <c r="M258" s="2">
        <f>IFERROR(__xludf.DUMMYFUNCTION("""COMPUTED_VALUE"""),45665.66666666667)</f>
        <v>45665.66667</v>
      </c>
      <c r="N258" s="1">
        <f>IFERROR(__xludf.DUMMYFUNCTION("""COMPUTED_VALUE"""),3.3714612E7)</f>
        <v>33714612</v>
      </c>
    </row>
    <row r="259">
      <c r="A259" s="2">
        <f>IFERROR(__xludf.DUMMYFUNCTION("""COMPUTED_VALUE"""),45667.66666666667)</f>
        <v>45667.66667</v>
      </c>
      <c r="B259" s="1">
        <f>IFERROR(__xludf.DUMMYFUNCTION("""COMPUTED_VALUE"""),605.23)</f>
        <v>605.23</v>
      </c>
      <c r="D259" s="2">
        <f>IFERROR(__xludf.DUMMYFUNCTION("""COMPUTED_VALUE"""),45667.66666666667)</f>
        <v>45667.66667</v>
      </c>
      <c r="E259" s="1">
        <f>IFERROR(__xludf.DUMMYFUNCTION("""COMPUTED_VALUE"""),609.64)</f>
        <v>609.64</v>
      </c>
      <c r="G259" s="2">
        <f>IFERROR(__xludf.DUMMYFUNCTION("""COMPUTED_VALUE"""),45667.66666666667)</f>
        <v>45667.66667</v>
      </c>
      <c r="H259" s="1">
        <f>IFERROR(__xludf.DUMMYFUNCTION("""COMPUTED_VALUE"""),599.09)</f>
        <v>599.09</v>
      </c>
      <c r="J259" s="2">
        <f>IFERROR(__xludf.DUMMYFUNCTION("""COMPUTED_VALUE"""),45667.66666666667)</f>
        <v>45667.66667</v>
      </c>
      <c r="K259" s="1">
        <f>IFERROR(__xludf.DUMMYFUNCTION("""COMPUTED_VALUE"""),601.96)</f>
        <v>601.96</v>
      </c>
      <c r="M259" s="2">
        <f>IFERROR(__xludf.DUMMYFUNCTION("""COMPUTED_VALUE"""),45667.66666666667)</f>
        <v>45667.66667</v>
      </c>
      <c r="N259" s="1">
        <f>IFERROR(__xludf.DUMMYFUNCTION("""COMPUTED_VALUE"""),2.9735003E7)</f>
        <v>29735003</v>
      </c>
    </row>
    <row r="260">
      <c r="A260" s="2">
        <f>IFERROR(__xludf.DUMMYFUNCTION("""COMPUTED_VALUE"""),45670.66666666667)</f>
        <v>45670.66667</v>
      </c>
      <c r="B260" s="1">
        <f>IFERROR(__xludf.DUMMYFUNCTION("""COMPUTED_VALUE"""),593.63)</f>
        <v>593.63</v>
      </c>
      <c r="D260" s="2">
        <f>IFERROR(__xludf.DUMMYFUNCTION("""COMPUTED_VALUE"""),45670.66666666667)</f>
        <v>45670.66667</v>
      </c>
      <c r="E260" s="1">
        <f>IFERROR(__xludf.DUMMYFUNCTION("""COMPUTED_VALUE"""),602.24)</f>
        <v>602.24</v>
      </c>
      <c r="G260" s="2">
        <f>IFERROR(__xludf.DUMMYFUNCTION("""COMPUTED_VALUE"""),45670.66666666667)</f>
        <v>45670.66667</v>
      </c>
      <c r="H260" s="1">
        <f>IFERROR(__xludf.DUMMYFUNCTION("""COMPUTED_VALUE"""),591.05)</f>
        <v>591.05</v>
      </c>
      <c r="J260" s="2">
        <f>IFERROR(__xludf.DUMMYFUNCTION("""COMPUTED_VALUE"""),45670.66666666667)</f>
        <v>45670.66667</v>
      </c>
      <c r="K260" s="1">
        <f>IFERROR(__xludf.DUMMYFUNCTION("""COMPUTED_VALUE"""),600.87)</f>
        <v>600.87</v>
      </c>
      <c r="M260" s="2">
        <f>IFERROR(__xludf.DUMMYFUNCTION("""COMPUTED_VALUE"""),45670.66666666667)</f>
        <v>45670.66667</v>
      </c>
      <c r="N260" s="1">
        <f>IFERROR(__xludf.DUMMYFUNCTION("""COMPUTED_VALUE"""),4.4143688E7)</f>
        <v>44143688</v>
      </c>
    </row>
    <row r="261">
      <c r="A261" s="2">
        <f>IFERROR(__xludf.DUMMYFUNCTION("""COMPUTED_VALUE"""),45671.66666666667)</f>
        <v>45671.66667</v>
      </c>
      <c r="B261" s="1">
        <f>IFERROR(__xludf.DUMMYFUNCTION("""COMPUTED_VALUE"""),606.06)</f>
        <v>606.06</v>
      </c>
      <c r="D261" s="2">
        <f>IFERROR(__xludf.DUMMYFUNCTION("""COMPUTED_VALUE"""),45671.66666666667)</f>
        <v>45671.66667</v>
      </c>
      <c r="E261" s="1">
        <f>IFERROR(__xludf.DUMMYFUNCTION("""COMPUTED_VALUE"""),608.95)</f>
        <v>608.95</v>
      </c>
      <c r="G261" s="2">
        <f>IFERROR(__xludf.DUMMYFUNCTION("""COMPUTED_VALUE"""),45671.66666666667)</f>
        <v>45671.66667</v>
      </c>
      <c r="H261" s="1">
        <f>IFERROR(__xludf.DUMMYFUNCTION("""COMPUTED_VALUE"""),595.2)</f>
        <v>595.2</v>
      </c>
      <c r="J261" s="2">
        <f>IFERROR(__xludf.DUMMYFUNCTION("""COMPUTED_VALUE"""),45671.66666666667)</f>
        <v>45671.66667</v>
      </c>
      <c r="K261" s="1">
        <f>IFERROR(__xludf.DUMMYFUNCTION("""COMPUTED_VALUE"""),598.52)</f>
        <v>598.52</v>
      </c>
      <c r="M261" s="2">
        <f>IFERROR(__xludf.DUMMYFUNCTION("""COMPUTED_VALUE"""),45671.66666666667)</f>
        <v>45671.66667</v>
      </c>
      <c r="N261" s="1">
        <f>IFERROR(__xludf.DUMMYFUNCTION("""COMPUTED_VALUE"""),2.8051436E7)</f>
        <v>28051436</v>
      </c>
    </row>
    <row r="262">
      <c r="A262" s="2">
        <f>IFERROR(__xludf.DUMMYFUNCTION("""COMPUTED_VALUE"""),45672.66666666667)</f>
        <v>45672.66667</v>
      </c>
      <c r="B262" s="1">
        <f>IFERROR(__xludf.DUMMYFUNCTION("""COMPUTED_VALUE"""),613.06)</f>
        <v>613.06</v>
      </c>
      <c r="D262" s="2">
        <f>IFERROR(__xludf.DUMMYFUNCTION("""COMPUTED_VALUE"""),45672.66666666667)</f>
        <v>45672.66667</v>
      </c>
      <c r="E262" s="1">
        <f>IFERROR(__xludf.DUMMYFUNCTION("""COMPUTED_VALUE"""),616.33)</f>
        <v>616.33</v>
      </c>
      <c r="G262" s="2">
        <f>IFERROR(__xludf.DUMMYFUNCTION("""COMPUTED_VALUE"""),45672.66666666667)</f>
        <v>45672.66667</v>
      </c>
      <c r="H262" s="1">
        <f>IFERROR(__xludf.DUMMYFUNCTION("""COMPUTED_VALUE"""),606.82)</f>
        <v>606.82</v>
      </c>
      <c r="J262" s="2">
        <f>IFERROR(__xludf.DUMMYFUNCTION("""COMPUTED_VALUE"""),45672.66666666667)</f>
        <v>45672.66667</v>
      </c>
      <c r="K262" s="1">
        <f>IFERROR(__xludf.DUMMYFUNCTION("""COMPUTED_VALUE"""),611.59)</f>
        <v>611.59</v>
      </c>
      <c r="M262" s="2">
        <f>IFERROR(__xludf.DUMMYFUNCTION("""COMPUTED_VALUE"""),45672.66666666667)</f>
        <v>45672.66667</v>
      </c>
      <c r="N262" s="1">
        <f>IFERROR(__xludf.DUMMYFUNCTION("""COMPUTED_VALUE"""),2.3911845E7)</f>
        <v>23911845</v>
      </c>
    </row>
    <row r="263">
      <c r="A263" s="2">
        <f>IFERROR(__xludf.DUMMYFUNCTION("""COMPUTED_VALUE"""),45673.66666666667)</f>
        <v>45673.66667</v>
      </c>
      <c r="B263" s="1">
        <f>IFERROR(__xludf.DUMMYFUNCTION("""COMPUTED_VALUE"""),613.22)</f>
        <v>613.22</v>
      </c>
      <c r="D263" s="2">
        <f>IFERROR(__xludf.DUMMYFUNCTION("""COMPUTED_VALUE"""),45673.66666666667)</f>
        <v>45673.66667</v>
      </c>
      <c r="E263" s="1">
        <f>IFERROR(__xludf.DUMMYFUNCTION("""COMPUTED_VALUE"""),622.21)</f>
        <v>622.21</v>
      </c>
      <c r="G263" s="2">
        <f>IFERROR(__xludf.DUMMYFUNCTION("""COMPUTED_VALUE"""),45673.66666666667)</f>
        <v>45673.66667</v>
      </c>
      <c r="H263" s="1">
        <f>IFERROR(__xludf.DUMMYFUNCTION("""COMPUTED_VALUE"""),613.11)</f>
        <v>613.11</v>
      </c>
      <c r="J263" s="2">
        <f>IFERROR(__xludf.DUMMYFUNCTION("""COMPUTED_VALUE"""),45673.66666666667)</f>
        <v>45673.66667</v>
      </c>
      <c r="K263" s="1">
        <f>IFERROR(__xludf.DUMMYFUNCTION("""COMPUTED_VALUE"""),614.95)</f>
        <v>614.95</v>
      </c>
      <c r="M263" s="2">
        <f>IFERROR(__xludf.DUMMYFUNCTION("""COMPUTED_VALUE"""),45673.66666666667)</f>
        <v>45673.66667</v>
      </c>
      <c r="N263" s="1">
        <f>IFERROR(__xludf.DUMMYFUNCTION("""COMPUTED_VALUE"""),2.0219753E7)</f>
        <v>20219753</v>
      </c>
    </row>
    <row r="264">
      <c r="A264" s="2">
        <f>IFERROR(__xludf.DUMMYFUNCTION("""COMPUTED_VALUE"""),45674.66666666667)</f>
        <v>45674.66667</v>
      </c>
      <c r="B264" s="1">
        <f>IFERROR(__xludf.DUMMYFUNCTION("""COMPUTED_VALUE"""),627.73)</f>
        <v>627.73</v>
      </c>
      <c r="D264" s="2">
        <f>IFERROR(__xludf.DUMMYFUNCTION("""COMPUTED_VALUE"""),45674.66666666667)</f>
        <v>45674.66667</v>
      </c>
      <c r="E264" s="1">
        <f>IFERROR(__xludf.DUMMYFUNCTION("""COMPUTED_VALUE"""),629.51)</f>
        <v>629.51</v>
      </c>
      <c r="G264" s="2">
        <f>IFERROR(__xludf.DUMMYFUNCTION("""COMPUTED_VALUE"""),45674.66666666667)</f>
        <v>45674.66667</v>
      </c>
      <c r="H264" s="1">
        <f>IFERROR(__xludf.DUMMYFUNCTION("""COMPUTED_VALUE"""),620.85)</f>
        <v>620.85</v>
      </c>
      <c r="J264" s="2">
        <f>IFERROR(__xludf.DUMMYFUNCTION("""COMPUTED_VALUE"""),45674.66666666667)</f>
        <v>45674.66667</v>
      </c>
      <c r="K264" s="1">
        <f>IFERROR(__xludf.DUMMYFUNCTION("""COMPUTED_VALUE"""),624.33)</f>
        <v>624.33</v>
      </c>
      <c r="M264" s="2">
        <f>IFERROR(__xludf.DUMMYFUNCTION("""COMPUTED_VALUE"""),45674.66666666667)</f>
        <v>45674.66667</v>
      </c>
      <c r="N264" s="1">
        <f>IFERROR(__xludf.DUMMYFUNCTION("""COMPUTED_VALUE"""),2.3334153E7)</f>
        <v>23334153</v>
      </c>
    </row>
    <row r="265">
      <c r="A265" s="2">
        <f>IFERROR(__xludf.DUMMYFUNCTION("""COMPUTED_VALUE"""),45678.66666666667)</f>
        <v>45678.66667</v>
      </c>
      <c r="B265" s="1">
        <f>IFERROR(__xludf.DUMMYFUNCTION("""COMPUTED_VALUE"""),631.74)</f>
        <v>631.74</v>
      </c>
      <c r="D265" s="2">
        <f>IFERROR(__xludf.DUMMYFUNCTION("""COMPUTED_VALUE"""),45678.66666666667)</f>
        <v>45678.66667</v>
      </c>
      <c r="E265" s="1">
        <f>IFERROR(__xludf.DUMMYFUNCTION("""COMPUTED_VALUE"""),634.92)</f>
        <v>634.92</v>
      </c>
      <c r="G265" s="2">
        <f>IFERROR(__xludf.DUMMYFUNCTION("""COMPUTED_VALUE"""),45678.66666666667)</f>
        <v>45678.66667</v>
      </c>
      <c r="H265" s="1">
        <f>IFERROR(__xludf.DUMMYFUNCTION("""COMPUTED_VALUE"""),625.22)</f>
        <v>625.22</v>
      </c>
      <c r="J265" s="2">
        <f>IFERROR(__xludf.DUMMYFUNCTION("""COMPUTED_VALUE"""),45678.66666666667)</f>
        <v>45678.66667</v>
      </c>
      <c r="K265" s="1">
        <f>IFERROR(__xludf.DUMMYFUNCTION("""COMPUTED_VALUE"""),632.14)</f>
        <v>632.14</v>
      </c>
      <c r="M265" s="2">
        <f>IFERROR(__xludf.DUMMYFUNCTION("""COMPUTED_VALUE"""),45678.66666666667)</f>
        <v>45678.66667</v>
      </c>
      <c r="N265" s="1">
        <f>IFERROR(__xludf.DUMMYFUNCTION("""COMPUTED_VALUE"""),3.2727574E7)</f>
        <v>32727574</v>
      </c>
    </row>
    <row r="266">
      <c r="A266" s="2">
        <f>IFERROR(__xludf.DUMMYFUNCTION("""COMPUTED_VALUE"""),45679.66666666667)</f>
        <v>45679.66667</v>
      </c>
      <c r="B266" s="1">
        <f>IFERROR(__xludf.DUMMYFUNCTION("""COMPUTED_VALUE"""),633.85)</f>
        <v>633.85</v>
      </c>
      <c r="D266" s="2">
        <f>IFERROR(__xludf.DUMMYFUNCTION("""COMPUTED_VALUE"""),45679.66666666667)</f>
        <v>45679.66667</v>
      </c>
      <c r="E266" s="1">
        <f>IFERROR(__xludf.DUMMYFUNCTION("""COMPUTED_VALUE"""),636.6)</f>
        <v>636.6</v>
      </c>
      <c r="G266" s="2">
        <f>IFERROR(__xludf.DUMMYFUNCTION("""COMPUTED_VALUE"""),45679.66666666667)</f>
        <v>45679.66667</v>
      </c>
      <c r="H266" s="1">
        <f>IFERROR(__xludf.DUMMYFUNCTION("""COMPUTED_VALUE"""),619.42)</f>
        <v>619.42</v>
      </c>
      <c r="J266" s="2">
        <f>IFERROR(__xludf.DUMMYFUNCTION("""COMPUTED_VALUE"""),45679.66666666667)</f>
        <v>45679.66667</v>
      </c>
      <c r="K266" s="1">
        <f>IFERROR(__xludf.DUMMYFUNCTION("""COMPUTED_VALUE"""),619.59)</f>
        <v>619.59</v>
      </c>
      <c r="M266" s="2">
        <f>IFERROR(__xludf.DUMMYFUNCTION("""COMPUTED_VALUE"""),45679.66666666667)</f>
        <v>45679.66667</v>
      </c>
      <c r="N266" s="1">
        <f>IFERROR(__xludf.DUMMYFUNCTION("""COMPUTED_VALUE"""),2.7459556E7)</f>
        <v>27459556</v>
      </c>
    </row>
    <row r="267">
      <c r="A267" s="2">
        <f>IFERROR(__xludf.DUMMYFUNCTION("""COMPUTED_VALUE"""),45680.66666666667)</f>
        <v>45680.66667</v>
      </c>
      <c r="B267" s="1">
        <f>IFERROR(__xludf.DUMMYFUNCTION("""COMPUTED_VALUE"""),614.44)</f>
        <v>614.44</v>
      </c>
      <c r="D267" s="2">
        <f>IFERROR(__xludf.DUMMYFUNCTION("""COMPUTED_VALUE"""),45680.66666666667)</f>
        <v>45680.66667</v>
      </c>
      <c r="E267" s="1">
        <f>IFERROR(__xludf.DUMMYFUNCTION("""COMPUTED_VALUE"""),619.95)</f>
        <v>619.95</v>
      </c>
      <c r="G267" s="2">
        <f>IFERROR(__xludf.DUMMYFUNCTION("""COMPUTED_VALUE"""),45680.66666666667)</f>
        <v>45680.66667</v>
      </c>
      <c r="H267" s="1">
        <f>IFERROR(__xludf.DUMMYFUNCTION("""COMPUTED_VALUE"""),610.28)</f>
        <v>610.28</v>
      </c>
      <c r="J267" s="2">
        <f>IFERROR(__xludf.DUMMYFUNCTION("""COMPUTED_VALUE"""),45680.66666666667)</f>
        <v>45680.66667</v>
      </c>
      <c r="K267" s="1">
        <f>IFERROR(__xludf.DUMMYFUNCTION("""COMPUTED_VALUE"""),619.9)</f>
        <v>619.9</v>
      </c>
      <c r="M267" s="2">
        <f>IFERROR(__xludf.DUMMYFUNCTION("""COMPUTED_VALUE"""),45680.66666666667)</f>
        <v>45680.66667</v>
      </c>
      <c r="N267" s="1">
        <f>IFERROR(__xludf.DUMMYFUNCTION("""COMPUTED_VALUE"""),2.9441654E7)</f>
        <v>29441654</v>
      </c>
    </row>
    <row r="268">
      <c r="A268" s="2">
        <f>IFERROR(__xludf.DUMMYFUNCTION("""COMPUTED_VALUE"""),45681.66666666667)</f>
        <v>45681.66667</v>
      </c>
      <c r="B268" s="1">
        <f>IFERROR(__xludf.DUMMYFUNCTION("""COMPUTED_VALUE"""),620.5)</f>
        <v>620.5</v>
      </c>
      <c r="D268" s="2">
        <f>IFERROR(__xludf.DUMMYFUNCTION("""COMPUTED_VALUE"""),45681.66666666667)</f>
        <v>45681.66667</v>
      </c>
      <c r="E268" s="1">
        <f>IFERROR(__xludf.DUMMYFUNCTION("""COMPUTED_VALUE"""),626.19)</f>
        <v>626.19</v>
      </c>
      <c r="G268" s="2">
        <f>IFERROR(__xludf.DUMMYFUNCTION("""COMPUTED_VALUE"""),45681.66666666667)</f>
        <v>45681.66667</v>
      </c>
      <c r="H268" s="1">
        <f>IFERROR(__xludf.DUMMYFUNCTION("""COMPUTED_VALUE"""),620.31)</f>
        <v>620.31</v>
      </c>
      <c r="J268" s="2">
        <f>IFERROR(__xludf.DUMMYFUNCTION("""COMPUTED_VALUE"""),45681.66666666667)</f>
        <v>45681.66667</v>
      </c>
      <c r="K268" s="1">
        <f>IFERROR(__xludf.DUMMYFUNCTION("""COMPUTED_VALUE"""),623.5)</f>
        <v>623.5</v>
      </c>
      <c r="M268" s="2">
        <f>IFERROR(__xludf.DUMMYFUNCTION("""COMPUTED_VALUE"""),45681.66666666667)</f>
        <v>45681.66667</v>
      </c>
      <c r="N268" s="1">
        <f>IFERROR(__xludf.DUMMYFUNCTION("""COMPUTED_VALUE"""),3.1888495E7)</f>
        <v>31888495</v>
      </c>
    </row>
    <row r="269">
      <c r="A269" s="2">
        <f>IFERROR(__xludf.DUMMYFUNCTION("""COMPUTED_VALUE"""),45684.66666666667)</f>
        <v>45684.66667</v>
      </c>
      <c r="B269" s="1">
        <f>IFERROR(__xludf.DUMMYFUNCTION("""COMPUTED_VALUE"""),613.75)</f>
        <v>613.75</v>
      </c>
      <c r="D269" s="2">
        <f>IFERROR(__xludf.DUMMYFUNCTION("""COMPUTED_VALUE"""),45684.66666666667)</f>
        <v>45684.66667</v>
      </c>
      <c r="E269" s="1">
        <f>IFERROR(__xludf.DUMMYFUNCTION("""COMPUTED_VALUE"""),630.71)</f>
        <v>630.71</v>
      </c>
      <c r="G269" s="2">
        <f>IFERROR(__xludf.DUMMYFUNCTION("""COMPUTED_VALUE"""),45684.66666666667)</f>
        <v>45684.66667</v>
      </c>
      <c r="H269" s="1">
        <f>IFERROR(__xludf.DUMMYFUNCTION("""COMPUTED_VALUE"""),613.75)</f>
        <v>613.75</v>
      </c>
      <c r="J269" s="2">
        <f>IFERROR(__xludf.DUMMYFUNCTION("""COMPUTED_VALUE"""),45684.66666666667)</f>
        <v>45684.66667</v>
      </c>
      <c r="K269" s="1">
        <f>IFERROR(__xludf.DUMMYFUNCTION("""COMPUTED_VALUE"""),627.21)</f>
        <v>627.21</v>
      </c>
      <c r="M269" s="2">
        <f>IFERROR(__xludf.DUMMYFUNCTION("""COMPUTED_VALUE"""),45684.66666666667)</f>
        <v>45684.66667</v>
      </c>
      <c r="N269" s="1">
        <f>IFERROR(__xludf.DUMMYFUNCTION("""COMPUTED_VALUE"""),2.5116847E7)</f>
        <v>25116847</v>
      </c>
    </row>
    <row r="270">
      <c r="A270" s="2">
        <f>IFERROR(__xludf.DUMMYFUNCTION("""COMPUTED_VALUE"""),45685.66666666667)</f>
        <v>45685.66667</v>
      </c>
      <c r="B270" s="1">
        <f>IFERROR(__xludf.DUMMYFUNCTION("""COMPUTED_VALUE"""),624.7)</f>
        <v>624.7</v>
      </c>
      <c r="D270" s="2">
        <f>IFERROR(__xludf.DUMMYFUNCTION("""COMPUTED_VALUE"""),45685.66666666667)</f>
        <v>45685.66667</v>
      </c>
      <c r="E270" s="1">
        <f>IFERROR(__xludf.DUMMYFUNCTION("""COMPUTED_VALUE"""),633.84)</f>
        <v>633.84</v>
      </c>
      <c r="G270" s="2">
        <f>IFERROR(__xludf.DUMMYFUNCTION("""COMPUTED_VALUE"""),45685.66666666667)</f>
        <v>45685.66667</v>
      </c>
      <c r="H270" s="1">
        <f>IFERROR(__xludf.DUMMYFUNCTION("""COMPUTED_VALUE"""),620.73)</f>
        <v>620.73</v>
      </c>
      <c r="J270" s="2">
        <f>IFERROR(__xludf.DUMMYFUNCTION("""COMPUTED_VALUE"""),45685.66666666667)</f>
        <v>45685.66667</v>
      </c>
      <c r="K270" s="1">
        <f>IFERROR(__xludf.DUMMYFUNCTION("""COMPUTED_VALUE"""),627.43)</f>
        <v>627.43</v>
      </c>
      <c r="M270" s="2">
        <f>IFERROR(__xludf.DUMMYFUNCTION("""COMPUTED_VALUE"""),45685.66666666667)</f>
        <v>45685.66667</v>
      </c>
      <c r="N270" s="1">
        <f>IFERROR(__xludf.DUMMYFUNCTION("""COMPUTED_VALUE"""),3.1245966E7)</f>
        <v>31245966</v>
      </c>
    </row>
    <row r="271">
      <c r="A271" s="2">
        <f>IFERROR(__xludf.DUMMYFUNCTION("""COMPUTED_VALUE"""),45686.66666666667)</f>
        <v>45686.66667</v>
      </c>
      <c r="B271" s="1">
        <f>IFERROR(__xludf.DUMMYFUNCTION("""COMPUTED_VALUE"""),627.61)</f>
        <v>627.61</v>
      </c>
      <c r="D271" s="2">
        <f>IFERROR(__xludf.DUMMYFUNCTION("""COMPUTED_VALUE"""),45686.66666666667)</f>
        <v>45686.66667</v>
      </c>
      <c r="E271" s="1">
        <f>IFERROR(__xludf.DUMMYFUNCTION("""COMPUTED_VALUE"""),638.09)</f>
        <v>638.09</v>
      </c>
      <c r="G271" s="2">
        <f>IFERROR(__xludf.DUMMYFUNCTION("""COMPUTED_VALUE"""),45686.66666666667)</f>
        <v>45686.66667</v>
      </c>
      <c r="H271" s="1">
        <f>IFERROR(__xludf.DUMMYFUNCTION("""COMPUTED_VALUE"""),622.97)</f>
        <v>622.97</v>
      </c>
      <c r="J271" s="2">
        <f>IFERROR(__xludf.DUMMYFUNCTION("""COMPUTED_VALUE"""),45686.66666666667)</f>
        <v>45686.66667</v>
      </c>
      <c r="K271" s="1">
        <f>IFERROR(__xludf.DUMMYFUNCTION("""COMPUTED_VALUE"""),633.13)</f>
        <v>633.13</v>
      </c>
      <c r="M271" s="2">
        <f>IFERROR(__xludf.DUMMYFUNCTION("""COMPUTED_VALUE"""),45686.66666666667)</f>
        <v>45686.66667</v>
      </c>
      <c r="N271" s="1">
        <f>IFERROR(__xludf.DUMMYFUNCTION("""COMPUTED_VALUE"""),2.5109138E7)</f>
        <v>25109138</v>
      </c>
    </row>
    <row r="272">
      <c r="A272" s="2">
        <f>IFERROR(__xludf.DUMMYFUNCTION("""COMPUTED_VALUE"""),45687.66666666667)</f>
        <v>45687.66667</v>
      </c>
      <c r="B272" s="1">
        <f>IFERROR(__xludf.DUMMYFUNCTION("""COMPUTED_VALUE"""),640.56)</f>
        <v>640.56</v>
      </c>
      <c r="D272" s="2">
        <f>IFERROR(__xludf.DUMMYFUNCTION("""COMPUTED_VALUE"""),45687.66666666667)</f>
        <v>45687.66667</v>
      </c>
      <c r="E272" s="1">
        <f>IFERROR(__xludf.DUMMYFUNCTION("""COMPUTED_VALUE"""),640.56)</f>
        <v>640.56</v>
      </c>
      <c r="G272" s="2">
        <f>IFERROR(__xludf.DUMMYFUNCTION("""COMPUTED_VALUE"""),45687.66666666667)</f>
        <v>45687.66667</v>
      </c>
      <c r="H272" s="1">
        <f>IFERROR(__xludf.DUMMYFUNCTION("""COMPUTED_VALUE"""),620.54)</f>
        <v>620.54</v>
      </c>
      <c r="J272" s="2">
        <f>IFERROR(__xludf.DUMMYFUNCTION("""COMPUTED_VALUE"""),45687.66666666667)</f>
        <v>45687.66667</v>
      </c>
      <c r="K272" s="1">
        <f>IFERROR(__xludf.DUMMYFUNCTION("""COMPUTED_VALUE"""),621.99)</f>
        <v>621.99</v>
      </c>
      <c r="M272" s="2">
        <f>IFERROR(__xludf.DUMMYFUNCTION("""COMPUTED_VALUE"""),45687.66666666667)</f>
        <v>45687.66667</v>
      </c>
      <c r="N272" s="1">
        <f>IFERROR(__xludf.DUMMYFUNCTION("""COMPUTED_VALUE"""),2.240573E7)</f>
        <v>22405730</v>
      </c>
    </row>
    <row r="273">
      <c r="A273" s="2">
        <f>IFERROR(__xludf.DUMMYFUNCTION("""COMPUTED_VALUE"""),45688.66666666667)</f>
        <v>45688.66667</v>
      </c>
      <c r="B273" s="1">
        <f>IFERROR(__xludf.DUMMYFUNCTION("""COMPUTED_VALUE"""),624.89)</f>
        <v>624.89</v>
      </c>
      <c r="D273" s="2">
        <f>IFERROR(__xludf.DUMMYFUNCTION("""COMPUTED_VALUE"""),45688.66666666667)</f>
        <v>45688.66667</v>
      </c>
      <c r="E273" s="1">
        <f>IFERROR(__xludf.DUMMYFUNCTION("""COMPUTED_VALUE"""),632.1)</f>
        <v>632.1</v>
      </c>
      <c r="G273" s="2">
        <f>IFERROR(__xludf.DUMMYFUNCTION("""COMPUTED_VALUE"""),45688.66666666667)</f>
        <v>45688.66667</v>
      </c>
      <c r="H273" s="1">
        <f>IFERROR(__xludf.DUMMYFUNCTION("""COMPUTED_VALUE"""),619.32)</f>
        <v>619.32</v>
      </c>
      <c r="J273" s="2">
        <f>IFERROR(__xludf.DUMMYFUNCTION("""COMPUTED_VALUE"""),45688.66666666667)</f>
        <v>45688.66667</v>
      </c>
      <c r="K273" s="1">
        <f>IFERROR(__xludf.DUMMYFUNCTION("""COMPUTED_VALUE"""),621.32)</f>
        <v>621.32</v>
      </c>
      <c r="M273" s="2">
        <f>IFERROR(__xludf.DUMMYFUNCTION("""COMPUTED_VALUE"""),45688.66666666667)</f>
        <v>45688.66667</v>
      </c>
      <c r="N273" s="1">
        <f>IFERROR(__xludf.DUMMYFUNCTION("""COMPUTED_VALUE"""),2.8866204E7)</f>
        <v>28866204</v>
      </c>
    </row>
    <row r="274">
      <c r="A274" s="2">
        <f>IFERROR(__xludf.DUMMYFUNCTION("""COMPUTED_VALUE"""),45691.66666666667)</f>
        <v>45691.66667</v>
      </c>
      <c r="B274" s="1">
        <f>IFERROR(__xludf.DUMMYFUNCTION("""COMPUTED_VALUE"""),611.79)</f>
        <v>611.79</v>
      </c>
      <c r="D274" s="2">
        <f>IFERROR(__xludf.DUMMYFUNCTION("""COMPUTED_VALUE"""),45691.66666666667)</f>
        <v>45691.66667</v>
      </c>
      <c r="E274" s="1">
        <f>IFERROR(__xludf.DUMMYFUNCTION("""COMPUTED_VALUE"""),626.41)</f>
        <v>626.41</v>
      </c>
      <c r="G274" s="2">
        <f>IFERROR(__xludf.DUMMYFUNCTION("""COMPUTED_VALUE"""),45691.66666666667)</f>
        <v>45691.66667</v>
      </c>
      <c r="H274" s="1">
        <f>IFERROR(__xludf.DUMMYFUNCTION("""COMPUTED_VALUE"""),608.84)</f>
        <v>608.84</v>
      </c>
      <c r="J274" s="2">
        <f>IFERROR(__xludf.DUMMYFUNCTION("""COMPUTED_VALUE"""),45691.66666666667)</f>
        <v>45691.66667</v>
      </c>
      <c r="K274" s="1">
        <f>IFERROR(__xludf.DUMMYFUNCTION("""COMPUTED_VALUE"""),621.45)</f>
        <v>621.45</v>
      </c>
      <c r="M274" s="2">
        <f>IFERROR(__xludf.DUMMYFUNCTION("""COMPUTED_VALUE"""),45691.66666666667)</f>
        <v>45691.66667</v>
      </c>
      <c r="N274" s="1">
        <f>IFERROR(__xludf.DUMMYFUNCTION("""COMPUTED_VALUE"""),2.4954277E7)</f>
        <v>24954277</v>
      </c>
    </row>
    <row r="275">
      <c r="A275" s="2">
        <f>IFERROR(__xludf.DUMMYFUNCTION("""COMPUTED_VALUE"""),45692.66666666667)</f>
        <v>45692.66667</v>
      </c>
      <c r="B275" s="1">
        <f>IFERROR(__xludf.DUMMYFUNCTION("""COMPUTED_VALUE"""),609.56)</f>
        <v>609.56</v>
      </c>
      <c r="D275" s="2">
        <f>IFERROR(__xludf.DUMMYFUNCTION("""COMPUTED_VALUE"""),45692.66666666667)</f>
        <v>45692.66667</v>
      </c>
      <c r="E275" s="1">
        <f>IFERROR(__xludf.DUMMYFUNCTION("""COMPUTED_VALUE"""),617.85)</f>
        <v>617.85</v>
      </c>
      <c r="G275" s="2">
        <f>IFERROR(__xludf.DUMMYFUNCTION("""COMPUTED_VALUE"""),45692.66666666667)</f>
        <v>45692.66667</v>
      </c>
      <c r="H275" s="1">
        <f>IFERROR(__xludf.DUMMYFUNCTION("""COMPUTED_VALUE"""),606.7)</f>
        <v>606.7</v>
      </c>
      <c r="J275" s="2">
        <f>IFERROR(__xludf.DUMMYFUNCTION("""COMPUTED_VALUE"""),45692.66666666667)</f>
        <v>45692.66667</v>
      </c>
      <c r="K275" s="1">
        <f>IFERROR(__xludf.DUMMYFUNCTION("""COMPUTED_VALUE"""),609.62)</f>
        <v>609.62</v>
      </c>
      <c r="M275" s="2">
        <f>IFERROR(__xludf.DUMMYFUNCTION("""COMPUTED_VALUE"""),45692.66666666667)</f>
        <v>45692.66667</v>
      </c>
      <c r="N275" s="1">
        <f>IFERROR(__xludf.DUMMYFUNCTION("""COMPUTED_VALUE"""),3.0194596E7)</f>
        <v>30194596</v>
      </c>
    </row>
    <row r="276">
      <c r="A276" s="2">
        <f>IFERROR(__xludf.DUMMYFUNCTION("""COMPUTED_VALUE"""),45693.66666666667)</f>
        <v>45693.66667</v>
      </c>
      <c r="B276" s="1">
        <f>IFERROR(__xludf.DUMMYFUNCTION("""COMPUTED_VALUE"""),609.7)</f>
        <v>609.7</v>
      </c>
      <c r="D276" s="2">
        <f>IFERROR(__xludf.DUMMYFUNCTION("""COMPUTED_VALUE"""),45693.66666666667)</f>
        <v>45693.66667</v>
      </c>
      <c r="E276" s="1">
        <f>IFERROR(__xludf.DUMMYFUNCTION("""COMPUTED_VALUE"""),611.96)</f>
        <v>611.96</v>
      </c>
      <c r="G276" s="2">
        <f>IFERROR(__xludf.DUMMYFUNCTION("""COMPUTED_VALUE"""),45693.66666666667)</f>
        <v>45693.66667</v>
      </c>
      <c r="H276" s="1">
        <f>IFERROR(__xludf.DUMMYFUNCTION("""COMPUTED_VALUE"""),599.79)</f>
        <v>599.79</v>
      </c>
      <c r="J276" s="2">
        <f>IFERROR(__xludf.DUMMYFUNCTION("""COMPUTED_VALUE"""),45693.66666666667)</f>
        <v>45693.66667</v>
      </c>
      <c r="K276" s="1">
        <f>IFERROR(__xludf.DUMMYFUNCTION("""COMPUTED_VALUE"""),607.35)</f>
        <v>607.35</v>
      </c>
      <c r="M276" s="2">
        <f>IFERROR(__xludf.DUMMYFUNCTION("""COMPUTED_VALUE"""),45693.66666666667)</f>
        <v>45693.66667</v>
      </c>
      <c r="N276" s="1">
        <f>IFERROR(__xludf.DUMMYFUNCTION("""COMPUTED_VALUE"""),3.2052339E7)</f>
        <v>32052339</v>
      </c>
    </row>
    <row r="277">
      <c r="A277" s="2">
        <f>IFERROR(__xludf.DUMMYFUNCTION("""COMPUTED_VALUE"""),45694.66666666667)</f>
        <v>45694.66667</v>
      </c>
      <c r="B277" s="1">
        <f>IFERROR(__xludf.DUMMYFUNCTION("""COMPUTED_VALUE"""),608.08)</f>
        <v>608.08</v>
      </c>
      <c r="D277" s="2">
        <f>IFERROR(__xludf.DUMMYFUNCTION("""COMPUTED_VALUE"""),45694.66666666667)</f>
        <v>45694.66667</v>
      </c>
      <c r="E277" s="1">
        <f>IFERROR(__xludf.DUMMYFUNCTION("""COMPUTED_VALUE"""),615.06)</f>
        <v>615.06</v>
      </c>
      <c r="G277" s="2">
        <f>IFERROR(__xludf.DUMMYFUNCTION("""COMPUTED_VALUE"""),45694.66666666667)</f>
        <v>45694.66667</v>
      </c>
      <c r="H277" s="1">
        <f>IFERROR(__xludf.DUMMYFUNCTION("""COMPUTED_VALUE"""),601.63)</f>
        <v>601.63</v>
      </c>
      <c r="J277" s="2">
        <f>IFERROR(__xludf.DUMMYFUNCTION("""COMPUTED_VALUE"""),45694.66666666667)</f>
        <v>45694.66667</v>
      </c>
      <c r="K277" s="1">
        <f>IFERROR(__xludf.DUMMYFUNCTION("""COMPUTED_VALUE"""),607.54)</f>
        <v>607.54</v>
      </c>
      <c r="M277" s="2">
        <f>IFERROR(__xludf.DUMMYFUNCTION("""COMPUTED_VALUE"""),45694.66666666667)</f>
        <v>45694.66667</v>
      </c>
      <c r="N277" s="1">
        <f>IFERROR(__xludf.DUMMYFUNCTION("""COMPUTED_VALUE"""),3.6819133E7)</f>
        <v>36819133</v>
      </c>
    </row>
    <row r="278">
      <c r="A278" s="2">
        <f>IFERROR(__xludf.DUMMYFUNCTION("""COMPUTED_VALUE"""),45695.66666666667)</f>
        <v>45695.66667</v>
      </c>
      <c r="B278" s="1">
        <f>IFERROR(__xludf.DUMMYFUNCTION("""COMPUTED_VALUE"""),634.03)</f>
        <v>634.03</v>
      </c>
      <c r="D278" s="2">
        <f>IFERROR(__xludf.DUMMYFUNCTION("""COMPUTED_VALUE"""),45695.66666666667)</f>
        <v>45695.66667</v>
      </c>
      <c r="E278" s="1">
        <f>IFERROR(__xludf.DUMMYFUNCTION("""COMPUTED_VALUE"""),639.01)</f>
        <v>639.01</v>
      </c>
      <c r="G278" s="2">
        <f>IFERROR(__xludf.DUMMYFUNCTION("""COMPUTED_VALUE"""),45695.66666666667)</f>
        <v>45695.66667</v>
      </c>
      <c r="H278" s="1">
        <f>IFERROR(__xludf.DUMMYFUNCTION("""COMPUTED_VALUE"""),629.32)</f>
        <v>629.32</v>
      </c>
      <c r="J278" s="2">
        <f>IFERROR(__xludf.DUMMYFUNCTION("""COMPUTED_VALUE"""),45695.66666666667)</f>
        <v>45695.66667</v>
      </c>
      <c r="K278" s="1">
        <f>IFERROR(__xludf.DUMMYFUNCTION("""COMPUTED_VALUE"""),636.06)</f>
        <v>636.06</v>
      </c>
      <c r="M278" s="2">
        <f>IFERROR(__xludf.DUMMYFUNCTION("""COMPUTED_VALUE"""),45695.66666666667)</f>
        <v>45695.66667</v>
      </c>
      <c r="N278" s="1">
        <f>IFERROR(__xludf.DUMMYFUNCTION("""COMPUTED_VALUE"""),6.4754466E7)</f>
        <v>64754466</v>
      </c>
    </row>
    <row r="279">
      <c r="A279" s="2">
        <f>IFERROR(__xludf.DUMMYFUNCTION("""COMPUTED_VALUE"""),45698.66666666667)</f>
        <v>45698.66667</v>
      </c>
      <c r="B279" s="1">
        <f>IFERROR(__xludf.DUMMYFUNCTION("""COMPUTED_VALUE"""),644.66)</f>
        <v>644.66</v>
      </c>
      <c r="D279" s="2">
        <f>IFERROR(__xludf.DUMMYFUNCTION("""COMPUTED_VALUE"""),45698.66666666667)</f>
        <v>45698.66667</v>
      </c>
      <c r="E279" s="1">
        <f>IFERROR(__xludf.DUMMYFUNCTION("""COMPUTED_VALUE"""),656.63)</f>
        <v>656.63</v>
      </c>
      <c r="G279" s="2">
        <f>IFERROR(__xludf.DUMMYFUNCTION("""COMPUTED_VALUE"""),45698.66666666667)</f>
        <v>45698.66667</v>
      </c>
      <c r="H279" s="1">
        <f>IFERROR(__xludf.DUMMYFUNCTION("""COMPUTED_VALUE"""),644.65)</f>
        <v>644.65</v>
      </c>
      <c r="J279" s="2">
        <f>IFERROR(__xludf.DUMMYFUNCTION("""COMPUTED_VALUE"""),45698.66666666667)</f>
        <v>45698.66667</v>
      </c>
      <c r="K279" s="1">
        <f>IFERROR(__xludf.DUMMYFUNCTION("""COMPUTED_VALUE"""),647.3)</f>
        <v>647.3</v>
      </c>
      <c r="M279" s="2">
        <f>IFERROR(__xludf.DUMMYFUNCTION("""COMPUTED_VALUE"""),45698.66666666667)</f>
        <v>45698.66667</v>
      </c>
      <c r="N279" s="1">
        <f>IFERROR(__xludf.DUMMYFUNCTION("""COMPUTED_VALUE"""),4.5820225E7)</f>
        <v>45820225</v>
      </c>
    </row>
    <row r="280">
      <c r="A280" s="2">
        <f>IFERROR(__xludf.DUMMYFUNCTION("""COMPUTED_VALUE"""),45699.66666666667)</f>
        <v>45699.66667</v>
      </c>
      <c r="B280" s="1">
        <f>IFERROR(__xludf.DUMMYFUNCTION("""COMPUTED_VALUE"""),641.18)</f>
        <v>641.18</v>
      </c>
      <c r="D280" s="2">
        <f>IFERROR(__xludf.DUMMYFUNCTION("""COMPUTED_VALUE"""),45699.66666666667)</f>
        <v>45699.66667</v>
      </c>
      <c r="E280" s="1">
        <f>IFERROR(__xludf.DUMMYFUNCTION("""COMPUTED_VALUE"""),647.18)</f>
        <v>647.18</v>
      </c>
      <c r="G280" s="2">
        <f>IFERROR(__xludf.DUMMYFUNCTION("""COMPUTED_VALUE"""),45699.66666666667)</f>
        <v>45699.66667</v>
      </c>
      <c r="H280" s="1">
        <f>IFERROR(__xludf.DUMMYFUNCTION("""COMPUTED_VALUE"""),634.93)</f>
        <v>634.93</v>
      </c>
      <c r="J280" s="2">
        <f>IFERROR(__xludf.DUMMYFUNCTION("""COMPUTED_VALUE"""),45699.66666666667)</f>
        <v>45699.66667</v>
      </c>
      <c r="K280" s="1">
        <f>IFERROR(__xludf.DUMMYFUNCTION("""COMPUTED_VALUE"""),640.43)</f>
        <v>640.43</v>
      </c>
      <c r="M280" s="2">
        <f>IFERROR(__xludf.DUMMYFUNCTION("""COMPUTED_VALUE"""),45699.66666666667)</f>
        <v>45699.66667</v>
      </c>
      <c r="N280" s="1">
        <f>IFERROR(__xludf.DUMMYFUNCTION("""COMPUTED_VALUE"""),2.9133204E7)</f>
        <v>29133204</v>
      </c>
    </row>
    <row r="281">
      <c r="A281" s="2">
        <f>IFERROR(__xludf.DUMMYFUNCTION("""COMPUTED_VALUE"""),45700.66666666667)</f>
        <v>45700.66667</v>
      </c>
      <c r="B281" s="1">
        <f>IFERROR(__xludf.DUMMYFUNCTION("""COMPUTED_VALUE"""),632.97)</f>
        <v>632.97</v>
      </c>
      <c r="D281" s="2">
        <f>IFERROR(__xludf.DUMMYFUNCTION("""COMPUTED_VALUE"""),45700.66666666667)</f>
        <v>45700.66667</v>
      </c>
      <c r="E281" s="1">
        <f>IFERROR(__xludf.DUMMYFUNCTION("""COMPUTED_VALUE"""),642.64)</f>
        <v>642.64</v>
      </c>
      <c r="G281" s="2">
        <f>IFERROR(__xludf.DUMMYFUNCTION("""COMPUTED_VALUE"""),45700.66666666667)</f>
        <v>45700.66667</v>
      </c>
      <c r="H281" s="1">
        <f>IFERROR(__xludf.DUMMYFUNCTION("""COMPUTED_VALUE"""),630.21)</f>
        <v>630.21</v>
      </c>
      <c r="J281" s="2">
        <f>IFERROR(__xludf.DUMMYFUNCTION("""COMPUTED_VALUE"""),45700.66666666667)</f>
        <v>45700.66667</v>
      </c>
      <c r="K281" s="1">
        <f>IFERROR(__xludf.DUMMYFUNCTION("""COMPUTED_VALUE"""),642.07)</f>
        <v>642.07</v>
      </c>
      <c r="M281" s="2">
        <f>IFERROR(__xludf.DUMMYFUNCTION("""COMPUTED_VALUE"""),45700.66666666667)</f>
        <v>45700.66667</v>
      </c>
      <c r="N281" s="1">
        <f>IFERROR(__xludf.DUMMYFUNCTION("""COMPUTED_VALUE"""),3.3501664E7)</f>
        <v>33501664</v>
      </c>
    </row>
    <row r="282">
      <c r="A282" s="2">
        <f>IFERROR(__xludf.DUMMYFUNCTION("""COMPUTED_VALUE"""),45701.66666666667)</f>
        <v>45701.66667</v>
      </c>
      <c r="B282" s="1">
        <f>IFERROR(__xludf.DUMMYFUNCTION("""COMPUTED_VALUE"""),540.52)</f>
        <v>540.52</v>
      </c>
      <c r="D282" s="2">
        <f>IFERROR(__xludf.DUMMYFUNCTION("""COMPUTED_VALUE"""),45701.66666666667)</f>
        <v>45701.66667</v>
      </c>
      <c r="E282" s="1">
        <f>IFERROR(__xludf.DUMMYFUNCTION("""COMPUTED_VALUE"""),540.52)</f>
        <v>540.52</v>
      </c>
      <c r="G282" s="2">
        <f>IFERROR(__xludf.DUMMYFUNCTION("""COMPUTED_VALUE"""),45701.66666666667)</f>
        <v>45701.66667</v>
      </c>
      <c r="H282" s="1">
        <f>IFERROR(__xludf.DUMMYFUNCTION("""COMPUTED_VALUE"""),528.06)</f>
        <v>528.06</v>
      </c>
      <c r="J282" s="2">
        <f>IFERROR(__xludf.DUMMYFUNCTION("""COMPUTED_VALUE"""),45701.66666666667)</f>
        <v>45701.66667</v>
      </c>
      <c r="K282" s="1">
        <f>IFERROR(__xludf.DUMMYFUNCTION("""COMPUTED_VALUE"""),534.08)</f>
        <v>534.08</v>
      </c>
      <c r="M282" s="2">
        <f>IFERROR(__xludf.DUMMYFUNCTION("""COMPUTED_VALUE"""),45701.66666666667)</f>
        <v>45701.66667</v>
      </c>
      <c r="N282" s="1">
        <f>IFERROR(__xludf.DUMMYFUNCTION("""COMPUTED_VALUE"""),8.2193843E7)</f>
        <v>82193843</v>
      </c>
    </row>
    <row r="283">
      <c r="A283" s="2">
        <f>IFERROR(__xludf.DUMMYFUNCTION("""COMPUTED_VALUE"""),45702.66666666667)</f>
        <v>45702.66667</v>
      </c>
      <c r="B283" s="1">
        <f>IFERROR(__xludf.DUMMYFUNCTION("""COMPUTED_VALUE"""),535.94)</f>
        <v>535.94</v>
      </c>
      <c r="D283" s="2">
        <f>IFERROR(__xludf.DUMMYFUNCTION("""COMPUTED_VALUE"""),45702.66666666667)</f>
        <v>45702.66667</v>
      </c>
      <c r="E283" s="1">
        <f>IFERROR(__xludf.DUMMYFUNCTION("""COMPUTED_VALUE"""),539.43)</f>
        <v>539.43</v>
      </c>
      <c r="G283" s="2">
        <f>IFERROR(__xludf.DUMMYFUNCTION("""COMPUTED_VALUE"""),45702.66666666667)</f>
        <v>45702.66667</v>
      </c>
      <c r="H283" s="1">
        <f>IFERROR(__xludf.DUMMYFUNCTION("""COMPUTED_VALUE"""),528.95)</f>
        <v>528.95</v>
      </c>
      <c r="J283" s="2">
        <f>IFERROR(__xludf.DUMMYFUNCTION("""COMPUTED_VALUE"""),45702.66666666667)</f>
        <v>45702.66667</v>
      </c>
      <c r="K283" s="1">
        <f>IFERROR(__xludf.DUMMYFUNCTION("""COMPUTED_VALUE"""),529.12)</f>
        <v>529.12</v>
      </c>
      <c r="M283" s="2">
        <f>IFERROR(__xludf.DUMMYFUNCTION("""COMPUTED_VALUE"""),45702.66666666667)</f>
        <v>45702.66667</v>
      </c>
      <c r="N283" s="1">
        <f>IFERROR(__xludf.DUMMYFUNCTION("""COMPUTED_VALUE"""),3.8630553E7)</f>
        <v>38630553</v>
      </c>
    </row>
    <row r="284">
      <c r="A284" s="2">
        <f>IFERROR(__xludf.DUMMYFUNCTION("""COMPUTED_VALUE"""),45706.66666666667)</f>
        <v>45706.66667</v>
      </c>
      <c r="B284" s="1">
        <f>IFERROR(__xludf.DUMMYFUNCTION("""COMPUTED_VALUE"""),531.13)</f>
        <v>531.13</v>
      </c>
      <c r="D284" s="2">
        <f>IFERROR(__xludf.DUMMYFUNCTION("""COMPUTED_VALUE"""),45706.66666666667)</f>
        <v>45706.66667</v>
      </c>
      <c r="E284" s="1">
        <f>IFERROR(__xludf.DUMMYFUNCTION("""COMPUTED_VALUE"""),533.7)</f>
        <v>533.7</v>
      </c>
      <c r="G284" s="2">
        <f>IFERROR(__xludf.DUMMYFUNCTION("""COMPUTED_VALUE"""),45706.66666666667)</f>
        <v>45706.66667</v>
      </c>
      <c r="H284" s="1">
        <f>IFERROR(__xludf.DUMMYFUNCTION("""COMPUTED_VALUE"""),521.85)</f>
        <v>521.85</v>
      </c>
      <c r="J284" s="2">
        <f>IFERROR(__xludf.DUMMYFUNCTION("""COMPUTED_VALUE"""),45706.66666666667)</f>
        <v>45706.66667</v>
      </c>
      <c r="K284" s="1">
        <f>IFERROR(__xludf.DUMMYFUNCTION("""COMPUTED_VALUE"""),533.48)</f>
        <v>533.48</v>
      </c>
      <c r="M284" s="2">
        <f>IFERROR(__xludf.DUMMYFUNCTION("""COMPUTED_VALUE"""),45706.66666666667)</f>
        <v>45706.66667</v>
      </c>
      <c r="N284" s="1">
        <f>IFERROR(__xludf.DUMMYFUNCTION("""COMPUTED_VALUE"""),4.1196566E7)</f>
        <v>41196566</v>
      </c>
    </row>
    <row r="285">
      <c r="A285" s="2">
        <f>IFERROR(__xludf.DUMMYFUNCTION("""COMPUTED_VALUE"""),45707.66666666667)</f>
        <v>45707.66667</v>
      </c>
      <c r="B285" s="1">
        <f>IFERROR(__xludf.DUMMYFUNCTION("""COMPUTED_VALUE"""),530.89)</f>
        <v>530.89</v>
      </c>
      <c r="D285" s="2">
        <f>IFERROR(__xludf.DUMMYFUNCTION("""COMPUTED_VALUE"""),45707.66666666667)</f>
        <v>45707.66667</v>
      </c>
      <c r="E285" s="1">
        <f>IFERROR(__xludf.DUMMYFUNCTION("""COMPUTED_VALUE"""),531.3)</f>
        <v>531.3</v>
      </c>
      <c r="G285" s="2">
        <f>IFERROR(__xludf.DUMMYFUNCTION("""COMPUTED_VALUE"""),45707.66666666667)</f>
        <v>45707.66667</v>
      </c>
      <c r="H285" s="1">
        <f>IFERROR(__xludf.DUMMYFUNCTION("""COMPUTED_VALUE"""),521.77)</f>
        <v>521.77</v>
      </c>
      <c r="J285" s="2">
        <f>IFERROR(__xludf.DUMMYFUNCTION("""COMPUTED_VALUE"""),45707.66666666667)</f>
        <v>45707.66667</v>
      </c>
      <c r="K285" s="1">
        <f>IFERROR(__xludf.DUMMYFUNCTION("""COMPUTED_VALUE"""),522.03)</f>
        <v>522.03</v>
      </c>
      <c r="M285" s="2">
        <f>IFERROR(__xludf.DUMMYFUNCTION("""COMPUTED_VALUE"""),45707.66666666667)</f>
        <v>45707.66667</v>
      </c>
      <c r="N285" s="1">
        <f>IFERROR(__xludf.DUMMYFUNCTION("""COMPUTED_VALUE"""),3.3454811E7)</f>
        <v>33454811</v>
      </c>
    </row>
    <row r="286">
      <c r="A286" s="2">
        <f>IFERROR(__xludf.DUMMYFUNCTION("""COMPUTED_VALUE"""),45708.66666666667)</f>
        <v>45708.66667</v>
      </c>
      <c r="B286" s="1">
        <f>IFERROR(__xludf.DUMMYFUNCTION("""COMPUTED_VALUE"""),520.28)</f>
        <v>520.28</v>
      </c>
      <c r="D286" s="2">
        <f>IFERROR(__xludf.DUMMYFUNCTION("""COMPUTED_VALUE"""),45708.66666666667)</f>
        <v>45708.66667</v>
      </c>
      <c r="E286" s="1">
        <f>IFERROR(__xludf.DUMMYFUNCTION("""COMPUTED_VALUE"""),522.12)</f>
        <v>522.12</v>
      </c>
      <c r="G286" s="2">
        <f>IFERROR(__xludf.DUMMYFUNCTION("""COMPUTED_VALUE"""),45708.66666666667)</f>
        <v>45708.66667</v>
      </c>
      <c r="H286" s="1">
        <f>IFERROR(__xludf.DUMMYFUNCTION("""COMPUTED_VALUE"""),514.02)</f>
        <v>514.02</v>
      </c>
      <c r="J286" s="2">
        <f>IFERROR(__xludf.DUMMYFUNCTION("""COMPUTED_VALUE"""),45708.66666666667)</f>
        <v>45708.66667</v>
      </c>
      <c r="K286" s="1">
        <f>IFERROR(__xludf.DUMMYFUNCTION("""COMPUTED_VALUE"""),521.87)</f>
        <v>521.87</v>
      </c>
      <c r="M286" s="2">
        <f>IFERROR(__xludf.DUMMYFUNCTION("""COMPUTED_VALUE"""),45708.66666666667)</f>
        <v>45708.66667</v>
      </c>
      <c r="N286" s="1">
        <f>IFERROR(__xludf.DUMMYFUNCTION("""COMPUTED_VALUE"""),3.870923E7)</f>
        <v>38709230</v>
      </c>
    </row>
    <row r="287">
      <c r="A287" s="2">
        <f>IFERROR(__xludf.DUMMYFUNCTION("""COMPUTED_VALUE"""),45709.66666666667)</f>
        <v>45709.66667</v>
      </c>
      <c r="B287" s="1">
        <f>IFERROR(__xludf.DUMMYFUNCTION("""COMPUTED_VALUE"""),521.99)</f>
        <v>521.99</v>
      </c>
      <c r="D287" s="2">
        <f>IFERROR(__xludf.DUMMYFUNCTION("""COMPUTED_VALUE"""),45709.66666666667)</f>
        <v>45709.66667</v>
      </c>
      <c r="E287" s="1">
        <f>IFERROR(__xludf.DUMMYFUNCTION("""COMPUTED_VALUE"""),521.99)</f>
        <v>521.99</v>
      </c>
      <c r="G287" s="2">
        <f>IFERROR(__xludf.DUMMYFUNCTION("""COMPUTED_VALUE"""),45709.66666666667)</f>
        <v>45709.66667</v>
      </c>
      <c r="H287" s="1">
        <f>IFERROR(__xludf.DUMMYFUNCTION("""COMPUTED_VALUE"""),500.33)</f>
        <v>500.33</v>
      </c>
      <c r="J287" s="2">
        <f>IFERROR(__xludf.DUMMYFUNCTION("""COMPUTED_VALUE"""),45709.66666666667)</f>
        <v>45709.66667</v>
      </c>
      <c r="K287" s="1">
        <f>IFERROR(__xludf.DUMMYFUNCTION("""COMPUTED_VALUE"""),502.38)</f>
        <v>502.38</v>
      </c>
      <c r="M287" s="2">
        <f>IFERROR(__xludf.DUMMYFUNCTION("""COMPUTED_VALUE"""),45709.66666666667)</f>
        <v>45709.66667</v>
      </c>
      <c r="N287" s="1">
        <f>IFERROR(__xludf.DUMMYFUNCTION("""COMPUTED_VALUE"""),3.6596387E7)</f>
        <v>36596387</v>
      </c>
    </row>
    <row r="288">
      <c r="A288" s="2">
        <f>IFERROR(__xludf.DUMMYFUNCTION("""COMPUTED_VALUE"""),45712.66666666667)</f>
        <v>45712.66667</v>
      </c>
      <c r="B288" s="1">
        <f>IFERROR(__xludf.DUMMYFUNCTION("""COMPUTED_VALUE"""),503.99)</f>
        <v>503.99</v>
      </c>
      <c r="D288" s="2">
        <f>IFERROR(__xludf.DUMMYFUNCTION("""COMPUTED_VALUE"""),45712.66666666667)</f>
        <v>45712.66667</v>
      </c>
      <c r="E288" s="1">
        <f>IFERROR(__xludf.DUMMYFUNCTION("""COMPUTED_VALUE"""),512.77)</f>
        <v>512.77</v>
      </c>
      <c r="G288" s="2">
        <f>IFERROR(__xludf.DUMMYFUNCTION("""COMPUTED_VALUE"""),45712.66666666667)</f>
        <v>45712.66667</v>
      </c>
      <c r="H288" s="1">
        <f>IFERROR(__xludf.DUMMYFUNCTION("""COMPUTED_VALUE"""),497.52)</f>
        <v>497.52</v>
      </c>
      <c r="J288" s="2">
        <f>IFERROR(__xludf.DUMMYFUNCTION("""COMPUTED_VALUE"""),45712.66666666667)</f>
        <v>45712.66667</v>
      </c>
      <c r="K288" s="1">
        <f>IFERROR(__xludf.DUMMYFUNCTION("""COMPUTED_VALUE"""),508.17)</f>
        <v>508.17</v>
      </c>
      <c r="M288" s="2">
        <f>IFERROR(__xludf.DUMMYFUNCTION("""COMPUTED_VALUE"""),45712.66666666667)</f>
        <v>45712.66667</v>
      </c>
      <c r="N288" s="1">
        <f>IFERROR(__xludf.DUMMYFUNCTION("""COMPUTED_VALUE"""),4.2699591E7)</f>
        <v>42699591</v>
      </c>
    </row>
    <row r="289">
      <c r="A289" s="2">
        <f>IFERROR(__xludf.DUMMYFUNCTION("""COMPUTED_VALUE"""),45713.66666666667)</f>
        <v>45713.66667</v>
      </c>
      <c r="B289" s="1">
        <f>IFERROR(__xludf.DUMMYFUNCTION("""COMPUTED_VALUE"""),505.89)</f>
        <v>505.89</v>
      </c>
      <c r="D289" s="2">
        <f>IFERROR(__xludf.DUMMYFUNCTION("""COMPUTED_VALUE"""),45713.66666666667)</f>
        <v>45713.66667</v>
      </c>
      <c r="E289" s="1">
        <f>IFERROR(__xludf.DUMMYFUNCTION("""COMPUTED_VALUE"""),513.07)</f>
        <v>513.07</v>
      </c>
      <c r="G289" s="2">
        <f>IFERROR(__xludf.DUMMYFUNCTION("""COMPUTED_VALUE"""),45713.66666666667)</f>
        <v>45713.66667</v>
      </c>
      <c r="H289" s="1">
        <f>IFERROR(__xludf.DUMMYFUNCTION("""COMPUTED_VALUE"""),500.15)</f>
        <v>500.15</v>
      </c>
      <c r="J289" s="2">
        <f>IFERROR(__xludf.DUMMYFUNCTION("""COMPUTED_VALUE"""),45713.66666666667)</f>
        <v>45713.66667</v>
      </c>
      <c r="K289" s="1">
        <f>IFERROR(__xludf.DUMMYFUNCTION("""COMPUTED_VALUE"""),509.52)</f>
        <v>509.52</v>
      </c>
      <c r="M289" s="2">
        <f>IFERROR(__xludf.DUMMYFUNCTION("""COMPUTED_VALUE"""),45713.66666666667)</f>
        <v>45713.66667</v>
      </c>
      <c r="N289" s="1">
        <f>IFERROR(__xludf.DUMMYFUNCTION("""COMPUTED_VALUE"""),4.0914217E7)</f>
        <v>40914217</v>
      </c>
    </row>
    <row r="290">
      <c r="A290" s="2">
        <f>IFERROR(__xludf.DUMMYFUNCTION("""COMPUTED_VALUE"""),45714.66666666667)</f>
        <v>45714.66667</v>
      </c>
      <c r="B290" s="1">
        <f>IFERROR(__xludf.DUMMYFUNCTION("""COMPUTED_VALUE"""),514.29)</f>
        <v>514.29</v>
      </c>
      <c r="D290" s="2">
        <f>IFERROR(__xludf.DUMMYFUNCTION("""COMPUTED_VALUE"""),45714.66666666667)</f>
        <v>45714.66667</v>
      </c>
      <c r="E290" s="1">
        <f>IFERROR(__xludf.DUMMYFUNCTION("""COMPUTED_VALUE"""),515.66)</f>
        <v>515.66</v>
      </c>
      <c r="G290" s="2">
        <f>IFERROR(__xludf.DUMMYFUNCTION("""COMPUTED_VALUE"""),45714.66666666667)</f>
        <v>45714.66667</v>
      </c>
      <c r="H290" s="1">
        <f>IFERROR(__xludf.DUMMYFUNCTION("""COMPUTED_VALUE"""),505.67)</f>
        <v>505.67</v>
      </c>
      <c r="J290" s="2">
        <f>IFERROR(__xludf.DUMMYFUNCTION("""COMPUTED_VALUE"""),45714.66666666667)</f>
        <v>45714.66667</v>
      </c>
      <c r="K290" s="1">
        <f>IFERROR(__xludf.DUMMYFUNCTION("""COMPUTED_VALUE"""),506.78)</f>
        <v>506.78</v>
      </c>
      <c r="M290" s="2">
        <f>IFERROR(__xludf.DUMMYFUNCTION("""COMPUTED_VALUE"""),45714.66666666667)</f>
        <v>45714.66667</v>
      </c>
      <c r="N290" s="1">
        <f>IFERROR(__xludf.DUMMYFUNCTION("""COMPUTED_VALUE"""),6.50979E7)</f>
        <v>65097900</v>
      </c>
    </row>
    <row r="291">
      <c r="A291" s="2">
        <f>IFERROR(__xludf.DUMMYFUNCTION("""COMPUTED_VALUE"""),45715.66666666667)</f>
        <v>45715.66667</v>
      </c>
      <c r="B291" s="1">
        <f>IFERROR(__xludf.DUMMYFUNCTION("""COMPUTED_VALUE"""),507.42)</f>
        <v>507.42</v>
      </c>
      <c r="D291" s="2">
        <f>IFERROR(__xludf.DUMMYFUNCTION("""COMPUTED_VALUE"""),45715.66666666667)</f>
        <v>45715.66667</v>
      </c>
      <c r="E291" s="1">
        <f>IFERROR(__xludf.DUMMYFUNCTION("""COMPUTED_VALUE"""),507.95)</f>
        <v>507.95</v>
      </c>
      <c r="G291" s="2">
        <f>IFERROR(__xludf.DUMMYFUNCTION("""COMPUTED_VALUE"""),45715.66666666667)</f>
        <v>45715.66667</v>
      </c>
      <c r="H291" s="1">
        <f>IFERROR(__xludf.DUMMYFUNCTION("""COMPUTED_VALUE"""),496.7)</f>
        <v>496.7</v>
      </c>
      <c r="J291" s="2">
        <f>IFERROR(__xludf.DUMMYFUNCTION("""COMPUTED_VALUE"""),45715.66666666667)</f>
        <v>45715.66667</v>
      </c>
      <c r="K291" s="1">
        <f>IFERROR(__xludf.DUMMYFUNCTION("""COMPUTED_VALUE"""),498.36)</f>
        <v>498.36</v>
      </c>
      <c r="M291" s="2">
        <f>IFERROR(__xludf.DUMMYFUNCTION("""COMPUTED_VALUE"""),45715.66666666667)</f>
        <v>45715.66667</v>
      </c>
      <c r="N291" s="1">
        <f>IFERROR(__xludf.DUMMYFUNCTION("""COMPUTED_VALUE"""),4.1018401E7)</f>
        <v>41018401</v>
      </c>
    </row>
    <row r="292">
      <c r="A292" s="2">
        <f>IFERROR(__xludf.DUMMYFUNCTION("""COMPUTED_VALUE"""),45716.66666666667)</f>
        <v>45716.66667</v>
      </c>
      <c r="B292" s="1">
        <f>IFERROR(__xludf.DUMMYFUNCTION("""COMPUTED_VALUE"""),495.66)</f>
        <v>495.66</v>
      </c>
      <c r="D292" s="2">
        <f>IFERROR(__xludf.DUMMYFUNCTION("""COMPUTED_VALUE"""),45716.66666666667)</f>
        <v>45716.66667</v>
      </c>
      <c r="E292" s="1">
        <f>IFERROR(__xludf.DUMMYFUNCTION("""COMPUTED_VALUE"""),505.45)</f>
        <v>505.45</v>
      </c>
      <c r="G292" s="2">
        <f>IFERROR(__xludf.DUMMYFUNCTION("""COMPUTED_VALUE"""),45716.66666666667)</f>
        <v>45716.66667</v>
      </c>
      <c r="H292" s="1">
        <f>IFERROR(__xludf.DUMMYFUNCTION("""COMPUTED_VALUE"""),492.51)</f>
        <v>492.51</v>
      </c>
      <c r="J292" s="2">
        <f>IFERROR(__xludf.DUMMYFUNCTION("""COMPUTED_VALUE"""),45716.66666666667)</f>
        <v>45716.66667</v>
      </c>
      <c r="K292" s="1">
        <f>IFERROR(__xludf.DUMMYFUNCTION("""COMPUTED_VALUE"""),499.56)</f>
        <v>499.56</v>
      </c>
      <c r="M292" s="2">
        <f>IFERROR(__xludf.DUMMYFUNCTION("""COMPUTED_VALUE"""),45716.66666666667)</f>
        <v>45716.66667</v>
      </c>
      <c r="N292" s="1">
        <f>IFERROR(__xludf.DUMMYFUNCTION("""COMPUTED_VALUE"""),4.8269334E7)</f>
        <v>48269334</v>
      </c>
    </row>
    <row r="293">
      <c r="A293" s="2">
        <f>IFERROR(__xludf.DUMMYFUNCTION("""COMPUTED_VALUE"""),45719.66666666667)</f>
        <v>45719.66667</v>
      </c>
      <c r="B293" s="1">
        <f>IFERROR(__xludf.DUMMYFUNCTION("""COMPUTED_VALUE"""),502.38)</f>
        <v>502.38</v>
      </c>
      <c r="D293" s="2">
        <f>IFERROR(__xludf.DUMMYFUNCTION("""COMPUTED_VALUE"""),45719.66666666667)</f>
        <v>45719.66667</v>
      </c>
      <c r="E293" s="1">
        <f>IFERROR(__xludf.DUMMYFUNCTION("""COMPUTED_VALUE"""),504.72)</f>
        <v>504.72</v>
      </c>
      <c r="G293" s="2">
        <f>IFERROR(__xludf.DUMMYFUNCTION("""COMPUTED_VALUE"""),45719.66666666667)</f>
        <v>45719.66667</v>
      </c>
      <c r="H293" s="1">
        <f>IFERROR(__xludf.DUMMYFUNCTION("""COMPUTED_VALUE"""),479.2)</f>
        <v>479.2</v>
      </c>
      <c r="J293" s="2">
        <f>IFERROR(__xludf.DUMMYFUNCTION("""COMPUTED_VALUE"""),45719.66666666667)</f>
        <v>45719.66667</v>
      </c>
      <c r="K293" s="1">
        <f>IFERROR(__xludf.DUMMYFUNCTION("""COMPUTED_VALUE"""),481.31)</f>
        <v>481.31</v>
      </c>
      <c r="M293" s="2">
        <f>IFERROR(__xludf.DUMMYFUNCTION("""COMPUTED_VALUE"""),45719.66666666667)</f>
        <v>45719.66667</v>
      </c>
      <c r="N293" s="1">
        <f>IFERROR(__xludf.DUMMYFUNCTION("""COMPUTED_VALUE"""),3.9168465E7)</f>
        <v>39168465</v>
      </c>
    </row>
    <row r="294">
      <c r="A294" s="2">
        <f>IFERROR(__xludf.DUMMYFUNCTION("""COMPUTED_VALUE"""),45720.66666666667)</f>
        <v>45720.66667</v>
      </c>
      <c r="B294" s="1">
        <f>IFERROR(__xludf.DUMMYFUNCTION("""COMPUTED_VALUE"""),475.18)</f>
        <v>475.18</v>
      </c>
      <c r="D294" s="2">
        <f>IFERROR(__xludf.DUMMYFUNCTION("""COMPUTED_VALUE"""),45720.66666666667)</f>
        <v>45720.66667</v>
      </c>
      <c r="E294" s="1">
        <f>IFERROR(__xludf.DUMMYFUNCTION("""COMPUTED_VALUE"""),490.26)</f>
        <v>490.26</v>
      </c>
      <c r="G294" s="2">
        <f>IFERROR(__xludf.DUMMYFUNCTION("""COMPUTED_VALUE"""),45720.66666666667)</f>
        <v>45720.66667</v>
      </c>
      <c r="H294" s="1">
        <f>IFERROR(__xludf.DUMMYFUNCTION("""COMPUTED_VALUE"""),468.07)</f>
        <v>468.07</v>
      </c>
      <c r="J294" s="2">
        <f>IFERROR(__xludf.DUMMYFUNCTION("""COMPUTED_VALUE"""),45720.66666666667)</f>
        <v>45720.66667</v>
      </c>
      <c r="K294" s="1">
        <f>IFERROR(__xludf.DUMMYFUNCTION("""COMPUTED_VALUE"""),482.23)</f>
        <v>482.23</v>
      </c>
      <c r="M294" s="2">
        <f>IFERROR(__xludf.DUMMYFUNCTION("""COMPUTED_VALUE"""),45720.66666666667)</f>
        <v>45720.66667</v>
      </c>
      <c r="N294" s="1">
        <f>IFERROR(__xludf.DUMMYFUNCTION("""COMPUTED_VALUE"""),4.0437018E7)</f>
        <v>40437018</v>
      </c>
    </row>
    <row r="295">
      <c r="A295" s="2">
        <f>IFERROR(__xludf.DUMMYFUNCTION("""COMPUTED_VALUE"""),45721.66666666667)</f>
        <v>45721.66667</v>
      </c>
      <c r="B295" s="1">
        <f>IFERROR(__xludf.DUMMYFUNCTION("""COMPUTED_VALUE"""),480.32)</f>
        <v>480.32</v>
      </c>
      <c r="D295" s="2">
        <f>IFERROR(__xludf.DUMMYFUNCTION("""COMPUTED_VALUE"""),45721.66666666667)</f>
        <v>45721.66667</v>
      </c>
      <c r="E295" s="1">
        <f>IFERROR(__xludf.DUMMYFUNCTION("""COMPUTED_VALUE"""),486.73)</f>
        <v>486.73</v>
      </c>
      <c r="G295" s="2">
        <f>IFERROR(__xludf.DUMMYFUNCTION("""COMPUTED_VALUE"""),45721.66666666667)</f>
        <v>45721.66667</v>
      </c>
      <c r="H295" s="1">
        <f>IFERROR(__xludf.DUMMYFUNCTION("""COMPUTED_VALUE"""),477.34)</f>
        <v>477.34</v>
      </c>
      <c r="J295" s="2">
        <f>IFERROR(__xludf.DUMMYFUNCTION("""COMPUTED_VALUE"""),45721.66666666667)</f>
        <v>45721.66667</v>
      </c>
      <c r="K295" s="1">
        <f>IFERROR(__xludf.DUMMYFUNCTION("""COMPUTED_VALUE"""),485.77)</f>
        <v>485.77</v>
      </c>
      <c r="M295" s="2">
        <f>IFERROR(__xludf.DUMMYFUNCTION("""COMPUTED_VALUE"""),45721.66666666667)</f>
        <v>45721.66667</v>
      </c>
      <c r="N295" s="1">
        <f>IFERROR(__xludf.DUMMYFUNCTION("""COMPUTED_VALUE"""),4.4558081E7)</f>
        <v>44558081</v>
      </c>
    </row>
    <row r="296">
      <c r="A296" s="2">
        <f>IFERROR(__xludf.DUMMYFUNCTION("""COMPUTED_VALUE"""),45722.66666666667)</f>
        <v>45722.66667</v>
      </c>
      <c r="B296" s="1">
        <f>IFERROR(__xludf.DUMMYFUNCTION("""COMPUTED_VALUE"""),480.36)</f>
        <v>480.36</v>
      </c>
      <c r="D296" s="2">
        <f>IFERROR(__xludf.DUMMYFUNCTION("""COMPUTED_VALUE"""),45722.66666666667)</f>
        <v>45722.66667</v>
      </c>
      <c r="E296" s="1">
        <f>IFERROR(__xludf.DUMMYFUNCTION("""COMPUTED_VALUE"""),487.18)</f>
        <v>487.18</v>
      </c>
      <c r="G296" s="2">
        <f>IFERROR(__xludf.DUMMYFUNCTION("""COMPUTED_VALUE"""),45722.66666666667)</f>
        <v>45722.66667</v>
      </c>
      <c r="H296" s="1">
        <f>IFERROR(__xludf.DUMMYFUNCTION("""COMPUTED_VALUE"""),473.79)</f>
        <v>473.79</v>
      </c>
      <c r="J296" s="2">
        <f>IFERROR(__xludf.DUMMYFUNCTION("""COMPUTED_VALUE"""),45722.66666666667)</f>
        <v>45722.66667</v>
      </c>
      <c r="K296" s="1">
        <f>IFERROR(__xludf.DUMMYFUNCTION("""COMPUTED_VALUE"""),475.57)</f>
        <v>475.57</v>
      </c>
      <c r="M296" s="2">
        <f>IFERROR(__xludf.DUMMYFUNCTION("""COMPUTED_VALUE"""),45722.66666666667)</f>
        <v>45722.66667</v>
      </c>
      <c r="N296" s="1">
        <f>IFERROR(__xludf.DUMMYFUNCTION("""COMPUTED_VALUE"""),3.8975332E7)</f>
        <v>38975332</v>
      </c>
    </row>
    <row r="297">
      <c r="A297" s="2">
        <f>IFERROR(__xludf.DUMMYFUNCTION("""COMPUTED_VALUE"""),45723.66666666667)</f>
        <v>45723.66667</v>
      </c>
      <c r="B297" s="1">
        <f>IFERROR(__xludf.DUMMYFUNCTION("""COMPUTED_VALUE"""),474.52)</f>
        <v>474.52</v>
      </c>
      <c r="D297" s="2">
        <f>IFERROR(__xludf.DUMMYFUNCTION("""COMPUTED_VALUE"""),45723.66666666667)</f>
        <v>45723.66667</v>
      </c>
      <c r="E297" s="1">
        <f>IFERROR(__xludf.DUMMYFUNCTION("""COMPUTED_VALUE"""),483.44)</f>
        <v>483.44</v>
      </c>
      <c r="G297" s="2">
        <f>IFERROR(__xludf.DUMMYFUNCTION("""COMPUTED_VALUE"""),45723.66666666667)</f>
        <v>45723.66667</v>
      </c>
      <c r="H297" s="1">
        <f>IFERROR(__xludf.DUMMYFUNCTION("""COMPUTED_VALUE"""),467.99)</f>
        <v>467.99</v>
      </c>
      <c r="J297" s="2">
        <f>IFERROR(__xludf.DUMMYFUNCTION("""COMPUTED_VALUE"""),45723.66666666667)</f>
        <v>45723.66667</v>
      </c>
      <c r="K297" s="1">
        <f>IFERROR(__xludf.DUMMYFUNCTION("""COMPUTED_VALUE"""),479.5)</f>
        <v>479.5</v>
      </c>
      <c r="M297" s="2">
        <f>IFERROR(__xludf.DUMMYFUNCTION("""COMPUTED_VALUE"""),45723.66666666667)</f>
        <v>45723.66667</v>
      </c>
      <c r="N297" s="1">
        <f>IFERROR(__xludf.DUMMYFUNCTION("""COMPUTED_VALUE"""),4.48632E7)</f>
        <v>44863200</v>
      </c>
    </row>
    <row r="298">
      <c r="A298" s="2">
        <f>IFERROR(__xludf.DUMMYFUNCTION("""COMPUTED_VALUE"""),45726.66666666667)</f>
        <v>45726.66667</v>
      </c>
      <c r="B298" s="1">
        <f>IFERROR(__xludf.DUMMYFUNCTION("""COMPUTED_VALUE"""),473.22)</f>
        <v>473.22</v>
      </c>
      <c r="D298" s="2">
        <f>IFERROR(__xludf.DUMMYFUNCTION("""COMPUTED_VALUE"""),45726.66666666667)</f>
        <v>45726.66667</v>
      </c>
      <c r="E298" s="1">
        <f>IFERROR(__xludf.DUMMYFUNCTION("""COMPUTED_VALUE"""),477.8)</f>
        <v>477.8</v>
      </c>
      <c r="G298" s="2">
        <f>IFERROR(__xludf.DUMMYFUNCTION("""COMPUTED_VALUE"""),45726.66666666667)</f>
        <v>45726.66667</v>
      </c>
      <c r="H298" s="1">
        <f>IFERROR(__xludf.DUMMYFUNCTION("""COMPUTED_VALUE"""),457.82)</f>
        <v>457.82</v>
      </c>
      <c r="J298" s="2">
        <f>IFERROR(__xludf.DUMMYFUNCTION("""COMPUTED_VALUE"""),45726.66666666667)</f>
        <v>45726.66667</v>
      </c>
      <c r="K298" s="1">
        <f>IFERROR(__xludf.DUMMYFUNCTION("""COMPUTED_VALUE"""),458.02)</f>
        <v>458.02</v>
      </c>
      <c r="M298" s="2">
        <f>IFERROR(__xludf.DUMMYFUNCTION("""COMPUTED_VALUE"""),45726.66666666667)</f>
        <v>45726.66667</v>
      </c>
      <c r="N298" s="1">
        <f>IFERROR(__xludf.DUMMYFUNCTION("""COMPUTED_VALUE"""),5.5842667E7)</f>
        <v>55842667</v>
      </c>
    </row>
    <row r="299">
      <c r="A299" s="2">
        <f>IFERROR(__xludf.DUMMYFUNCTION("""COMPUTED_VALUE"""),45727.66666666667)</f>
        <v>45727.66667</v>
      </c>
      <c r="B299" s="1">
        <f>IFERROR(__xludf.DUMMYFUNCTION("""COMPUTED_VALUE"""),455.97)</f>
        <v>455.97</v>
      </c>
      <c r="D299" s="2">
        <f>IFERROR(__xludf.DUMMYFUNCTION("""COMPUTED_VALUE"""),45727.66666666667)</f>
        <v>45727.66667</v>
      </c>
      <c r="E299" s="1">
        <f>IFERROR(__xludf.DUMMYFUNCTION("""COMPUTED_VALUE"""),464.49)</f>
        <v>464.49</v>
      </c>
      <c r="G299" s="2">
        <f>IFERROR(__xludf.DUMMYFUNCTION("""COMPUTED_VALUE"""),45727.66666666667)</f>
        <v>45727.66667</v>
      </c>
      <c r="H299" s="1">
        <f>IFERROR(__xludf.DUMMYFUNCTION("""COMPUTED_VALUE"""),445.41)</f>
        <v>445.41</v>
      </c>
      <c r="J299" s="2">
        <f>IFERROR(__xludf.DUMMYFUNCTION("""COMPUTED_VALUE"""),45727.66666666667)</f>
        <v>45727.66667</v>
      </c>
      <c r="K299" s="1">
        <f>IFERROR(__xludf.DUMMYFUNCTION("""COMPUTED_VALUE"""),447.04)</f>
        <v>447.04</v>
      </c>
      <c r="M299" s="2">
        <f>IFERROR(__xludf.DUMMYFUNCTION("""COMPUTED_VALUE"""),45727.66666666667)</f>
        <v>45727.66667</v>
      </c>
      <c r="N299" s="1">
        <f>IFERROR(__xludf.DUMMYFUNCTION("""COMPUTED_VALUE"""),5.6995224E7)</f>
        <v>56995224</v>
      </c>
    </row>
    <row r="300">
      <c r="A300" s="2">
        <f>IFERROR(__xludf.DUMMYFUNCTION("""COMPUTED_VALUE"""),45728.66666666667)</f>
        <v>45728.66667</v>
      </c>
      <c r="B300" s="1">
        <f>IFERROR(__xludf.DUMMYFUNCTION("""COMPUTED_VALUE"""),451.55)</f>
        <v>451.55</v>
      </c>
      <c r="D300" s="2">
        <f>IFERROR(__xludf.DUMMYFUNCTION("""COMPUTED_VALUE"""),45728.66666666667)</f>
        <v>45728.66667</v>
      </c>
      <c r="E300" s="1">
        <f>IFERROR(__xludf.DUMMYFUNCTION("""COMPUTED_VALUE"""),458.23)</f>
        <v>458.23</v>
      </c>
      <c r="G300" s="2">
        <f>IFERROR(__xludf.DUMMYFUNCTION("""COMPUTED_VALUE"""),45728.66666666667)</f>
        <v>45728.66667</v>
      </c>
      <c r="H300" s="1">
        <f>IFERROR(__xludf.DUMMYFUNCTION("""COMPUTED_VALUE"""),442.28)</f>
        <v>442.28</v>
      </c>
      <c r="J300" s="2">
        <f>IFERROR(__xludf.DUMMYFUNCTION("""COMPUTED_VALUE"""),45728.66666666667)</f>
        <v>45728.66667</v>
      </c>
      <c r="K300" s="1">
        <f>IFERROR(__xludf.DUMMYFUNCTION("""COMPUTED_VALUE"""),452.24)</f>
        <v>452.24</v>
      </c>
      <c r="M300" s="2">
        <f>IFERROR(__xludf.DUMMYFUNCTION("""COMPUTED_VALUE"""),45728.66666666667)</f>
        <v>45728.66667</v>
      </c>
      <c r="N300" s="1">
        <f>IFERROR(__xludf.DUMMYFUNCTION("""COMPUTED_VALUE"""),5.1708102E7)</f>
        <v>51708102</v>
      </c>
    </row>
    <row r="301">
      <c r="A301" s="2">
        <f>IFERROR(__xludf.DUMMYFUNCTION("""COMPUTED_VALUE"""),45729.66666666667)</f>
        <v>45729.66667</v>
      </c>
      <c r="B301" s="1">
        <f>IFERROR(__xludf.DUMMYFUNCTION("""COMPUTED_VALUE"""),443.84)</f>
        <v>443.84</v>
      </c>
      <c r="D301" s="2">
        <f>IFERROR(__xludf.DUMMYFUNCTION("""COMPUTED_VALUE"""),45729.66666666667)</f>
        <v>45729.66667</v>
      </c>
      <c r="E301" s="1">
        <f>IFERROR(__xludf.DUMMYFUNCTION("""COMPUTED_VALUE"""),448.7)</f>
        <v>448.7</v>
      </c>
      <c r="G301" s="2">
        <f>IFERROR(__xludf.DUMMYFUNCTION("""COMPUTED_VALUE"""),45729.66666666667)</f>
        <v>45729.66667</v>
      </c>
      <c r="H301" s="1">
        <f>IFERROR(__xludf.DUMMYFUNCTION("""COMPUTED_VALUE"""),424.8)</f>
        <v>424.8</v>
      </c>
      <c r="J301" s="2">
        <f>IFERROR(__xludf.DUMMYFUNCTION("""COMPUTED_VALUE"""),45729.66666666667)</f>
        <v>45729.66667</v>
      </c>
      <c r="K301" s="1">
        <f>IFERROR(__xludf.DUMMYFUNCTION("""COMPUTED_VALUE"""),425.56)</f>
        <v>425.56</v>
      </c>
      <c r="M301" s="2">
        <f>IFERROR(__xludf.DUMMYFUNCTION("""COMPUTED_VALUE"""),45729.66666666667)</f>
        <v>45729.66667</v>
      </c>
      <c r="N301" s="1">
        <f>IFERROR(__xludf.DUMMYFUNCTION("""COMPUTED_VALUE"""),5.4590928E7)</f>
        <v>54590928</v>
      </c>
    </row>
    <row r="302">
      <c r="A302" s="2">
        <f>IFERROR(__xludf.DUMMYFUNCTION("""COMPUTED_VALUE"""),45730.66666666667)</f>
        <v>45730.66667</v>
      </c>
      <c r="B302" s="1">
        <f>IFERROR(__xludf.DUMMYFUNCTION("""COMPUTED_VALUE"""),429.65)</f>
        <v>429.65</v>
      </c>
      <c r="D302" s="2">
        <f>IFERROR(__xludf.DUMMYFUNCTION("""COMPUTED_VALUE"""),45730.66666666667)</f>
        <v>45730.66667</v>
      </c>
      <c r="E302" s="1">
        <f>IFERROR(__xludf.DUMMYFUNCTION("""COMPUTED_VALUE"""),432.81)</f>
        <v>432.81</v>
      </c>
      <c r="G302" s="2">
        <f>IFERROR(__xludf.DUMMYFUNCTION("""COMPUTED_VALUE"""),45730.66666666667)</f>
        <v>45730.66667</v>
      </c>
      <c r="H302" s="1">
        <f>IFERROR(__xludf.DUMMYFUNCTION("""COMPUTED_VALUE"""),427.02)</f>
        <v>427.02</v>
      </c>
      <c r="J302" s="2">
        <f>IFERROR(__xludf.DUMMYFUNCTION("""COMPUTED_VALUE"""),45730.66666666667)</f>
        <v>45730.66667</v>
      </c>
      <c r="K302" s="1">
        <f>IFERROR(__xludf.DUMMYFUNCTION("""COMPUTED_VALUE"""),430.91)</f>
        <v>430.91</v>
      </c>
      <c r="M302" s="2">
        <f>IFERROR(__xludf.DUMMYFUNCTION("""COMPUTED_VALUE"""),45730.66666666667)</f>
        <v>45730.66667</v>
      </c>
      <c r="N302" s="1">
        <f>IFERROR(__xludf.DUMMYFUNCTION("""COMPUTED_VALUE"""),6.0376986E7)</f>
        <v>60376986</v>
      </c>
    </row>
    <row r="303">
      <c r="A303" s="2">
        <f>IFERROR(__xludf.DUMMYFUNCTION("""COMPUTED_VALUE"""),45733.66666666667)</f>
        <v>45733.66667</v>
      </c>
      <c r="B303" s="1">
        <f>IFERROR(__xludf.DUMMYFUNCTION("""COMPUTED_VALUE"""),431.05)</f>
        <v>431.05</v>
      </c>
      <c r="D303" s="2">
        <f>IFERROR(__xludf.DUMMYFUNCTION("""COMPUTED_VALUE"""),45733.66666666667)</f>
        <v>45733.66667</v>
      </c>
      <c r="E303" s="1">
        <f>IFERROR(__xludf.DUMMYFUNCTION("""COMPUTED_VALUE"""),440.19)</f>
        <v>440.19</v>
      </c>
      <c r="G303" s="2">
        <f>IFERROR(__xludf.DUMMYFUNCTION("""COMPUTED_VALUE"""),45733.66666666667)</f>
        <v>45733.66667</v>
      </c>
      <c r="H303" s="1">
        <f>IFERROR(__xludf.DUMMYFUNCTION("""COMPUTED_VALUE"""),429.17)</f>
        <v>429.17</v>
      </c>
      <c r="J303" s="2">
        <f>IFERROR(__xludf.DUMMYFUNCTION("""COMPUTED_VALUE"""),45733.66666666667)</f>
        <v>45733.66667</v>
      </c>
      <c r="K303" s="1">
        <f>IFERROR(__xludf.DUMMYFUNCTION("""COMPUTED_VALUE"""),437.41)</f>
        <v>437.41</v>
      </c>
      <c r="M303" s="2">
        <f>IFERROR(__xludf.DUMMYFUNCTION("""COMPUTED_VALUE"""),45733.66666666667)</f>
        <v>45733.66667</v>
      </c>
      <c r="N303" s="1">
        <f>IFERROR(__xludf.DUMMYFUNCTION("""COMPUTED_VALUE"""),4.426461E7)</f>
        <v>44264610</v>
      </c>
    </row>
    <row r="304">
      <c r="A304" s="2">
        <f>IFERROR(__xludf.DUMMYFUNCTION("""COMPUTED_VALUE"""),45734.66666666667)</f>
        <v>45734.66667</v>
      </c>
      <c r="B304" s="1">
        <f>IFERROR(__xludf.DUMMYFUNCTION("""COMPUTED_VALUE"""),433.95)</f>
        <v>433.95</v>
      </c>
      <c r="D304" s="2">
        <f>IFERROR(__xludf.DUMMYFUNCTION("""COMPUTED_VALUE"""),45734.66666666667)</f>
        <v>45734.66667</v>
      </c>
      <c r="E304" s="1">
        <f>IFERROR(__xludf.DUMMYFUNCTION("""COMPUTED_VALUE"""),434.24)</f>
        <v>434.24</v>
      </c>
      <c r="G304" s="2">
        <f>IFERROR(__xludf.DUMMYFUNCTION("""COMPUTED_VALUE"""),45734.66666666667)</f>
        <v>45734.66667</v>
      </c>
      <c r="H304" s="1">
        <f>IFERROR(__xludf.DUMMYFUNCTION("""COMPUTED_VALUE"""),423.85)</f>
        <v>423.85</v>
      </c>
      <c r="J304" s="2">
        <f>IFERROR(__xludf.DUMMYFUNCTION("""COMPUTED_VALUE"""),45734.66666666667)</f>
        <v>45734.66667</v>
      </c>
      <c r="K304" s="1">
        <f>IFERROR(__xludf.DUMMYFUNCTION("""COMPUTED_VALUE"""),428.73)</f>
        <v>428.73</v>
      </c>
      <c r="M304" s="2">
        <f>IFERROR(__xludf.DUMMYFUNCTION("""COMPUTED_VALUE"""),45734.66666666667)</f>
        <v>45734.66667</v>
      </c>
      <c r="N304" s="1">
        <f>IFERROR(__xludf.DUMMYFUNCTION("""COMPUTED_VALUE"""),4.3460634E7)</f>
        <v>43460634</v>
      </c>
    </row>
    <row r="305">
      <c r="A305" s="2">
        <f>IFERROR(__xludf.DUMMYFUNCTION("""COMPUTED_VALUE"""),45735.66666666667)</f>
        <v>45735.66667</v>
      </c>
      <c r="B305" s="1">
        <f>IFERROR(__xludf.DUMMYFUNCTION("""COMPUTED_VALUE"""),430.14)</f>
        <v>430.14</v>
      </c>
      <c r="D305" s="2">
        <f>IFERROR(__xludf.DUMMYFUNCTION("""COMPUTED_VALUE"""),45735.66666666667)</f>
        <v>45735.66667</v>
      </c>
      <c r="E305" s="1">
        <f>IFERROR(__xludf.DUMMYFUNCTION("""COMPUTED_VALUE"""),440.65)</f>
        <v>440.65</v>
      </c>
      <c r="G305" s="2">
        <f>IFERROR(__xludf.DUMMYFUNCTION("""COMPUTED_VALUE"""),45735.66666666667)</f>
        <v>45735.66667</v>
      </c>
      <c r="H305" s="1">
        <f>IFERROR(__xludf.DUMMYFUNCTION("""COMPUTED_VALUE"""),430.14)</f>
        <v>430.14</v>
      </c>
      <c r="J305" s="2">
        <f>IFERROR(__xludf.DUMMYFUNCTION("""COMPUTED_VALUE"""),45735.66666666667)</f>
        <v>45735.66667</v>
      </c>
      <c r="K305" s="1">
        <f>IFERROR(__xludf.DUMMYFUNCTION("""COMPUTED_VALUE"""),435.28)</f>
        <v>435.28</v>
      </c>
      <c r="M305" s="2">
        <f>IFERROR(__xludf.DUMMYFUNCTION("""COMPUTED_VALUE"""),45735.66666666667)</f>
        <v>45735.66667</v>
      </c>
      <c r="N305" s="1">
        <f>IFERROR(__xludf.DUMMYFUNCTION("""COMPUTED_VALUE"""),3.7500967E7)</f>
        <v>37500967</v>
      </c>
    </row>
    <row r="306">
      <c r="A306" s="2">
        <f>IFERROR(__xludf.DUMMYFUNCTION("""COMPUTED_VALUE"""),45736.66666666667)</f>
        <v>45736.66667</v>
      </c>
      <c r="B306" s="1">
        <f>IFERROR(__xludf.DUMMYFUNCTION("""COMPUTED_VALUE"""),432.53)</f>
        <v>432.53</v>
      </c>
      <c r="D306" s="2">
        <f>IFERROR(__xludf.DUMMYFUNCTION("""COMPUTED_VALUE"""),45736.66666666667)</f>
        <v>45736.66667</v>
      </c>
      <c r="E306" s="1">
        <f>IFERROR(__xludf.DUMMYFUNCTION("""COMPUTED_VALUE"""),443.13)</f>
        <v>443.13</v>
      </c>
      <c r="G306" s="2">
        <f>IFERROR(__xludf.DUMMYFUNCTION("""COMPUTED_VALUE"""),45736.66666666667)</f>
        <v>45736.66667</v>
      </c>
      <c r="H306" s="1">
        <f>IFERROR(__xludf.DUMMYFUNCTION("""COMPUTED_VALUE"""),431.7)</f>
        <v>431.7</v>
      </c>
      <c r="J306" s="2">
        <f>IFERROR(__xludf.DUMMYFUNCTION("""COMPUTED_VALUE"""),45736.66666666667)</f>
        <v>45736.66667</v>
      </c>
      <c r="K306" s="1">
        <f>IFERROR(__xludf.DUMMYFUNCTION("""COMPUTED_VALUE"""),434.55)</f>
        <v>434.55</v>
      </c>
      <c r="M306" s="2">
        <f>IFERROR(__xludf.DUMMYFUNCTION("""COMPUTED_VALUE"""),45736.66666666667)</f>
        <v>45736.66667</v>
      </c>
      <c r="N306" s="1">
        <f>IFERROR(__xludf.DUMMYFUNCTION("""COMPUTED_VALUE"""),3.2273389E7)</f>
        <v>32273389</v>
      </c>
    </row>
    <row r="307">
      <c r="A307" s="2">
        <f>IFERROR(__xludf.DUMMYFUNCTION("""COMPUTED_VALUE"""),45737.66666666667)</f>
        <v>45737.66667</v>
      </c>
      <c r="B307" s="1">
        <f>IFERROR(__xludf.DUMMYFUNCTION("""COMPUTED_VALUE"""),429.76)</f>
        <v>429.76</v>
      </c>
      <c r="D307" s="2">
        <f>IFERROR(__xludf.DUMMYFUNCTION("""COMPUTED_VALUE"""),45737.66666666667)</f>
        <v>45737.66667</v>
      </c>
      <c r="E307" s="1">
        <f>IFERROR(__xludf.DUMMYFUNCTION("""COMPUTED_VALUE"""),442.37)</f>
        <v>442.37</v>
      </c>
      <c r="G307" s="2">
        <f>IFERROR(__xludf.DUMMYFUNCTION("""COMPUTED_VALUE"""),45737.66666666667)</f>
        <v>45737.66667</v>
      </c>
      <c r="H307" s="1">
        <f>IFERROR(__xludf.DUMMYFUNCTION("""COMPUTED_VALUE"""),427.16)</f>
        <v>427.16</v>
      </c>
      <c r="J307" s="2">
        <f>IFERROR(__xludf.DUMMYFUNCTION("""COMPUTED_VALUE"""),45737.66666666667)</f>
        <v>45737.66667</v>
      </c>
      <c r="K307" s="1">
        <f>IFERROR(__xludf.DUMMYFUNCTION("""COMPUTED_VALUE"""),440.26)</f>
        <v>440.26</v>
      </c>
      <c r="M307" s="2">
        <f>IFERROR(__xludf.DUMMYFUNCTION("""COMPUTED_VALUE"""),45737.66666666667)</f>
        <v>45737.66667</v>
      </c>
      <c r="N307" s="1">
        <f>IFERROR(__xludf.DUMMYFUNCTION("""COMPUTED_VALUE"""),9.2361839E7)</f>
        <v>92361839</v>
      </c>
    </row>
    <row r="308">
      <c r="A308" s="2">
        <f>IFERROR(__xludf.DUMMYFUNCTION("""COMPUTED_VALUE"""),45740.66666666667)</f>
        <v>45740.66667</v>
      </c>
      <c r="B308" s="1">
        <f>IFERROR(__xludf.DUMMYFUNCTION("""COMPUTED_VALUE"""),447.31)</f>
        <v>447.31</v>
      </c>
      <c r="D308" s="2">
        <f>IFERROR(__xludf.DUMMYFUNCTION("""COMPUTED_VALUE"""),45740.66666666667)</f>
        <v>45740.66667</v>
      </c>
      <c r="E308" s="1">
        <f>IFERROR(__xludf.DUMMYFUNCTION("""COMPUTED_VALUE"""),452.4)</f>
        <v>452.4</v>
      </c>
      <c r="G308" s="2">
        <f>IFERROR(__xludf.DUMMYFUNCTION("""COMPUTED_VALUE"""),45740.66666666667)</f>
        <v>45740.66667</v>
      </c>
      <c r="H308" s="1">
        <f>IFERROR(__xludf.DUMMYFUNCTION("""COMPUTED_VALUE"""),446.16)</f>
        <v>446.16</v>
      </c>
      <c r="J308" s="2">
        <f>IFERROR(__xludf.DUMMYFUNCTION("""COMPUTED_VALUE"""),45740.66666666667)</f>
        <v>45740.66667</v>
      </c>
      <c r="K308" s="1">
        <f>IFERROR(__xludf.DUMMYFUNCTION("""COMPUTED_VALUE"""),451.2)</f>
        <v>451.2</v>
      </c>
      <c r="M308" s="2">
        <f>IFERROR(__xludf.DUMMYFUNCTION("""COMPUTED_VALUE"""),45740.66666666667)</f>
        <v>45740.66667</v>
      </c>
      <c r="N308" s="1">
        <f>IFERROR(__xludf.DUMMYFUNCTION("""COMPUTED_VALUE"""),3.8825164E7)</f>
        <v>38825164</v>
      </c>
    </row>
    <row r="309">
      <c r="A309" s="2">
        <f>IFERROR(__xludf.DUMMYFUNCTION("""COMPUTED_VALUE"""),45741.66666666667)</f>
        <v>45741.66667</v>
      </c>
      <c r="B309" s="1">
        <f>IFERROR(__xludf.DUMMYFUNCTION("""COMPUTED_VALUE"""),456.9)</f>
        <v>456.9</v>
      </c>
      <c r="D309" s="2">
        <f>IFERROR(__xludf.DUMMYFUNCTION("""COMPUTED_VALUE"""),45741.66666666667)</f>
        <v>45741.66667</v>
      </c>
      <c r="E309" s="1">
        <f>IFERROR(__xludf.DUMMYFUNCTION("""COMPUTED_VALUE"""),463.61)</f>
        <v>463.61</v>
      </c>
      <c r="G309" s="2">
        <f>IFERROR(__xludf.DUMMYFUNCTION("""COMPUTED_VALUE"""),45741.66666666667)</f>
        <v>45741.66667</v>
      </c>
      <c r="H309" s="1">
        <f>IFERROR(__xludf.DUMMYFUNCTION("""COMPUTED_VALUE"""),456.39)</f>
        <v>456.39</v>
      </c>
      <c r="J309" s="2">
        <f>IFERROR(__xludf.DUMMYFUNCTION("""COMPUTED_VALUE"""),45741.66666666667)</f>
        <v>45741.66667</v>
      </c>
      <c r="K309" s="1">
        <f>IFERROR(__xludf.DUMMYFUNCTION("""COMPUTED_VALUE"""),462.5)</f>
        <v>462.5</v>
      </c>
      <c r="M309" s="2">
        <f>IFERROR(__xludf.DUMMYFUNCTION("""COMPUTED_VALUE"""),45741.66666666667)</f>
        <v>45741.66667</v>
      </c>
      <c r="N309" s="1">
        <f>IFERROR(__xludf.DUMMYFUNCTION("""COMPUTED_VALUE"""),4.2560415E7)</f>
        <v>42560415</v>
      </c>
    </row>
    <row r="310">
      <c r="A310" s="2">
        <f>IFERROR(__xludf.DUMMYFUNCTION("""COMPUTED_VALUE"""),45742.66666666667)</f>
        <v>45742.66667</v>
      </c>
      <c r="B310" s="1">
        <f>IFERROR(__xludf.DUMMYFUNCTION("""COMPUTED_VALUE"""),462.42)</f>
        <v>462.42</v>
      </c>
      <c r="D310" s="2">
        <f>IFERROR(__xludf.DUMMYFUNCTION("""COMPUTED_VALUE"""),45742.66666666667)</f>
        <v>45742.66667</v>
      </c>
      <c r="E310" s="1">
        <f>IFERROR(__xludf.DUMMYFUNCTION("""COMPUTED_VALUE"""),463.05)</f>
        <v>463.05</v>
      </c>
      <c r="G310" s="2">
        <f>IFERROR(__xludf.DUMMYFUNCTION("""COMPUTED_VALUE"""),45742.66666666667)</f>
        <v>45742.66667</v>
      </c>
      <c r="H310" s="1">
        <f>IFERROR(__xludf.DUMMYFUNCTION("""COMPUTED_VALUE"""),448.08)</f>
        <v>448.08</v>
      </c>
      <c r="J310" s="2">
        <f>IFERROR(__xludf.DUMMYFUNCTION("""COMPUTED_VALUE"""),45742.66666666667)</f>
        <v>45742.66667</v>
      </c>
      <c r="K310" s="1">
        <f>IFERROR(__xludf.DUMMYFUNCTION("""COMPUTED_VALUE"""),448.91)</f>
        <v>448.91</v>
      </c>
      <c r="M310" s="2">
        <f>IFERROR(__xludf.DUMMYFUNCTION("""COMPUTED_VALUE"""),45742.66666666667)</f>
        <v>45742.66667</v>
      </c>
      <c r="N310" s="1">
        <f>IFERROR(__xludf.DUMMYFUNCTION("""COMPUTED_VALUE"""),3.0058955E7)</f>
        <v>30058955</v>
      </c>
    </row>
    <row r="311">
      <c r="A311" s="2">
        <f>IFERROR(__xludf.DUMMYFUNCTION("""COMPUTED_VALUE"""),45743.66666666667)</f>
        <v>45743.66667</v>
      </c>
      <c r="B311" s="1">
        <f>IFERROR(__xludf.DUMMYFUNCTION("""COMPUTED_VALUE"""),446.51)</f>
        <v>446.51</v>
      </c>
      <c r="D311" s="2">
        <f>IFERROR(__xludf.DUMMYFUNCTION("""COMPUTED_VALUE"""),45743.66666666667)</f>
        <v>45743.66667</v>
      </c>
      <c r="E311" s="1">
        <f>IFERROR(__xludf.DUMMYFUNCTION("""COMPUTED_VALUE"""),448.87)</f>
        <v>448.87</v>
      </c>
      <c r="G311" s="2">
        <f>IFERROR(__xludf.DUMMYFUNCTION("""COMPUTED_VALUE"""),45743.66666666667)</f>
        <v>45743.66667</v>
      </c>
      <c r="H311" s="1">
        <f>IFERROR(__xludf.DUMMYFUNCTION("""COMPUTED_VALUE"""),440.75)</f>
        <v>440.75</v>
      </c>
      <c r="J311" s="2">
        <f>IFERROR(__xludf.DUMMYFUNCTION("""COMPUTED_VALUE"""),45743.66666666667)</f>
        <v>45743.66667</v>
      </c>
      <c r="K311" s="1">
        <f>IFERROR(__xludf.DUMMYFUNCTION("""COMPUTED_VALUE"""),441.2)</f>
        <v>441.2</v>
      </c>
      <c r="M311" s="2">
        <f>IFERROR(__xludf.DUMMYFUNCTION("""COMPUTED_VALUE"""),45743.66666666667)</f>
        <v>45743.66667</v>
      </c>
      <c r="N311" s="1">
        <f>IFERROR(__xludf.DUMMYFUNCTION("""COMPUTED_VALUE"""),2.6772035E7)</f>
        <v>26772035</v>
      </c>
    </row>
    <row r="312">
      <c r="A312" s="2">
        <f>IFERROR(__xludf.DUMMYFUNCTION("""COMPUTED_VALUE"""),45744.66666666667)</f>
        <v>45744.66667</v>
      </c>
      <c r="B312" s="1">
        <f>IFERROR(__xludf.DUMMYFUNCTION("""COMPUTED_VALUE"""),440.59)</f>
        <v>440.59</v>
      </c>
      <c r="D312" s="2">
        <f>IFERROR(__xludf.DUMMYFUNCTION("""COMPUTED_VALUE"""),45744.66666666667)</f>
        <v>45744.66667</v>
      </c>
      <c r="E312" s="1">
        <f>IFERROR(__xludf.DUMMYFUNCTION("""COMPUTED_VALUE"""),443.34)</f>
        <v>443.34</v>
      </c>
      <c r="G312" s="2">
        <f>IFERROR(__xludf.DUMMYFUNCTION("""COMPUTED_VALUE"""),45744.66666666667)</f>
        <v>45744.66667</v>
      </c>
      <c r="H312" s="1">
        <f>IFERROR(__xludf.DUMMYFUNCTION("""COMPUTED_VALUE"""),431.14)</f>
        <v>431.14</v>
      </c>
      <c r="J312" s="2">
        <f>IFERROR(__xludf.DUMMYFUNCTION("""COMPUTED_VALUE"""),45744.66666666667)</f>
        <v>45744.66667</v>
      </c>
      <c r="K312" s="1">
        <f>IFERROR(__xludf.DUMMYFUNCTION("""COMPUTED_VALUE"""),432.71)</f>
        <v>432.71</v>
      </c>
      <c r="M312" s="2">
        <f>IFERROR(__xludf.DUMMYFUNCTION("""COMPUTED_VALUE"""),45744.66666666667)</f>
        <v>45744.66667</v>
      </c>
      <c r="N312" s="1">
        <f>IFERROR(__xludf.DUMMYFUNCTION("""COMPUTED_VALUE"""),2.8511937E7)</f>
        <v>28511937</v>
      </c>
    </row>
    <row r="313">
      <c r="A313" s="2">
        <f>IFERROR(__xludf.DUMMYFUNCTION("""COMPUTED_VALUE"""),45747.66666666667)</f>
        <v>45747.66667</v>
      </c>
      <c r="B313" s="1">
        <f>IFERROR(__xludf.DUMMYFUNCTION("""COMPUTED_VALUE"""),426.89)</f>
        <v>426.89</v>
      </c>
      <c r="D313" s="2">
        <f>IFERROR(__xludf.DUMMYFUNCTION("""COMPUTED_VALUE"""),45747.66666666667)</f>
        <v>45747.66667</v>
      </c>
      <c r="E313" s="1">
        <f>IFERROR(__xludf.DUMMYFUNCTION("""COMPUTED_VALUE"""),434.01)</f>
        <v>434.01</v>
      </c>
      <c r="G313" s="2">
        <f>IFERROR(__xludf.DUMMYFUNCTION("""COMPUTED_VALUE"""),45747.66666666667)</f>
        <v>45747.66667</v>
      </c>
      <c r="H313" s="1">
        <f>IFERROR(__xludf.DUMMYFUNCTION("""COMPUTED_VALUE"""),421.89)</f>
        <v>421.89</v>
      </c>
      <c r="J313" s="2">
        <f>IFERROR(__xludf.DUMMYFUNCTION("""COMPUTED_VALUE"""),45747.66666666667)</f>
        <v>45747.66667</v>
      </c>
      <c r="K313" s="1">
        <f>IFERROR(__xludf.DUMMYFUNCTION("""COMPUTED_VALUE"""),432.99)</f>
        <v>432.99</v>
      </c>
      <c r="M313" s="2">
        <f>IFERROR(__xludf.DUMMYFUNCTION("""COMPUTED_VALUE"""),45747.66666666667)</f>
        <v>45747.66667</v>
      </c>
      <c r="N313" s="1">
        <f>IFERROR(__xludf.DUMMYFUNCTION("""COMPUTED_VALUE"""),5.1629998E7)</f>
        <v>51629998</v>
      </c>
    </row>
    <row r="314">
      <c r="A314" s="2">
        <f>IFERROR(__xludf.DUMMYFUNCTION("""COMPUTED_VALUE"""),45748.66666666667)</f>
        <v>45748.66667</v>
      </c>
      <c r="B314" s="1">
        <f>IFERROR(__xludf.DUMMYFUNCTION("""COMPUTED_VALUE"""),431.54)</f>
        <v>431.54</v>
      </c>
      <c r="D314" s="2">
        <f>IFERROR(__xludf.DUMMYFUNCTION("""COMPUTED_VALUE"""),45748.66666666667)</f>
        <v>45748.66667</v>
      </c>
      <c r="E314" s="1">
        <f>IFERROR(__xludf.DUMMYFUNCTION("""COMPUTED_VALUE"""),439.98)</f>
        <v>439.98</v>
      </c>
      <c r="G314" s="2">
        <f>IFERROR(__xludf.DUMMYFUNCTION("""COMPUTED_VALUE"""),45748.66666666667)</f>
        <v>45748.66667</v>
      </c>
      <c r="H314" s="1">
        <f>IFERROR(__xludf.DUMMYFUNCTION("""COMPUTED_VALUE"""),427.39)</f>
        <v>427.39</v>
      </c>
      <c r="J314" s="2">
        <f>IFERROR(__xludf.DUMMYFUNCTION("""COMPUTED_VALUE"""),45748.66666666667)</f>
        <v>45748.66667</v>
      </c>
      <c r="K314" s="1">
        <f>IFERROR(__xludf.DUMMYFUNCTION("""COMPUTED_VALUE"""),433.13)</f>
        <v>433.13</v>
      </c>
      <c r="M314" s="2">
        <f>IFERROR(__xludf.DUMMYFUNCTION("""COMPUTED_VALUE"""),45748.66666666667)</f>
        <v>45748.66667</v>
      </c>
      <c r="N314" s="1">
        <f>IFERROR(__xludf.DUMMYFUNCTION("""COMPUTED_VALUE"""),3.5787765E7)</f>
        <v>35787765</v>
      </c>
    </row>
    <row r="315">
      <c r="A315" s="2">
        <f>IFERROR(__xludf.DUMMYFUNCTION("""COMPUTED_VALUE"""),45749.66666666667)</f>
        <v>45749.66667</v>
      </c>
      <c r="B315" s="1">
        <f>IFERROR(__xludf.DUMMYFUNCTION("""COMPUTED_VALUE"""),426.68)</f>
        <v>426.68</v>
      </c>
      <c r="D315" s="2">
        <f>IFERROR(__xludf.DUMMYFUNCTION("""COMPUTED_VALUE"""),45749.66666666667)</f>
        <v>45749.66667</v>
      </c>
      <c r="E315" s="1">
        <f>IFERROR(__xludf.DUMMYFUNCTION("""COMPUTED_VALUE"""),438.97)</f>
        <v>438.97</v>
      </c>
      <c r="G315" s="2">
        <f>IFERROR(__xludf.DUMMYFUNCTION("""COMPUTED_VALUE"""),45749.66666666667)</f>
        <v>45749.66667</v>
      </c>
      <c r="H315" s="1">
        <f>IFERROR(__xludf.DUMMYFUNCTION("""COMPUTED_VALUE"""),425.98)</f>
        <v>425.98</v>
      </c>
      <c r="J315" s="2">
        <f>IFERROR(__xludf.DUMMYFUNCTION("""COMPUTED_VALUE"""),45749.66666666667)</f>
        <v>45749.66667</v>
      </c>
      <c r="K315" s="1">
        <f>IFERROR(__xludf.DUMMYFUNCTION("""COMPUTED_VALUE"""),431.69)</f>
        <v>431.69</v>
      </c>
      <c r="M315" s="2">
        <f>IFERROR(__xludf.DUMMYFUNCTION("""COMPUTED_VALUE"""),45749.66666666667)</f>
        <v>45749.66667</v>
      </c>
      <c r="N315" s="1">
        <f>IFERROR(__xludf.DUMMYFUNCTION("""COMPUTED_VALUE"""),3.0445056E7)</f>
        <v>30445056</v>
      </c>
    </row>
    <row r="316">
      <c r="A316" s="2">
        <f>IFERROR(__xludf.DUMMYFUNCTION("""COMPUTED_VALUE"""),45750.66666666667)</f>
        <v>45750.66667</v>
      </c>
      <c r="B316" s="1">
        <f>IFERROR(__xludf.DUMMYFUNCTION("""COMPUTED_VALUE"""),411.32)</f>
        <v>411.32</v>
      </c>
      <c r="D316" s="2">
        <f>IFERROR(__xludf.DUMMYFUNCTION("""COMPUTED_VALUE"""),45750.66666666667)</f>
        <v>45750.66667</v>
      </c>
      <c r="E316" s="1">
        <f>IFERROR(__xludf.DUMMYFUNCTION("""COMPUTED_VALUE"""),412.35)</f>
        <v>412.35</v>
      </c>
      <c r="G316" s="2">
        <f>IFERROR(__xludf.DUMMYFUNCTION("""COMPUTED_VALUE"""),45750.66666666667)</f>
        <v>45750.66667</v>
      </c>
      <c r="H316" s="1">
        <f>IFERROR(__xludf.DUMMYFUNCTION("""COMPUTED_VALUE"""),388.16)</f>
        <v>388.16</v>
      </c>
      <c r="J316" s="2">
        <f>IFERROR(__xludf.DUMMYFUNCTION("""COMPUTED_VALUE"""),45750.66666666667)</f>
        <v>45750.66667</v>
      </c>
      <c r="K316" s="1">
        <f>IFERROR(__xludf.DUMMYFUNCTION("""COMPUTED_VALUE"""),388.71)</f>
        <v>388.71</v>
      </c>
      <c r="M316" s="2">
        <f>IFERROR(__xludf.DUMMYFUNCTION("""COMPUTED_VALUE"""),45750.66666666667)</f>
        <v>45750.66667</v>
      </c>
      <c r="N316" s="1">
        <f>IFERROR(__xludf.DUMMYFUNCTION("""COMPUTED_VALUE"""),5.5781404E7)</f>
        <v>55781404</v>
      </c>
    </row>
    <row r="317">
      <c r="A317" s="2">
        <f>IFERROR(__xludf.DUMMYFUNCTION("""COMPUTED_VALUE"""),45751.66666666667)</f>
        <v>45751.66667</v>
      </c>
      <c r="B317" s="1">
        <f>IFERROR(__xludf.DUMMYFUNCTION("""COMPUTED_VALUE"""),374.65)</f>
        <v>374.65</v>
      </c>
      <c r="D317" s="2">
        <f>IFERROR(__xludf.DUMMYFUNCTION("""COMPUTED_VALUE"""),45751.66666666667)</f>
        <v>45751.66667</v>
      </c>
      <c r="E317" s="1">
        <f>IFERROR(__xludf.DUMMYFUNCTION("""COMPUTED_VALUE"""),379.93)</f>
        <v>379.93</v>
      </c>
      <c r="G317" s="2">
        <f>IFERROR(__xludf.DUMMYFUNCTION("""COMPUTED_VALUE"""),45751.66666666667)</f>
        <v>45751.66667</v>
      </c>
      <c r="H317" s="1">
        <f>IFERROR(__xludf.DUMMYFUNCTION("""COMPUTED_VALUE"""),362.21)</f>
        <v>362.21</v>
      </c>
      <c r="J317" s="2">
        <f>IFERROR(__xludf.DUMMYFUNCTION("""COMPUTED_VALUE"""),45751.66666666667)</f>
        <v>45751.66667</v>
      </c>
      <c r="K317" s="1">
        <f>IFERROR(__xludf.DUMMYFUNCTION("""COMPUTED_VALUE"""),367.56)</f>
        <v>367.56</v>
      </c>
      <c r="M317" s="2">
        <f>IFERROR(__xludf.DUMMYFUNCTION("""COMPUTED_VALUE"""),45751.66666666667)</f>
        <v>45751.66667</v>
      </c>
      <c r="N317" s="1">
        <f>IFERROR(__xludf.DUMMYFUNCTION("""COMPUTED_VALUE"""),6.0812394E7)</f>
        <v>60812394</v>
      </c>
    </row>
    <row r="318">
      <c r="A318" s="2">
        <f>IFERROR(__xludf.DUMMYFUNCTION("""COMPUTED_VALUE"""),45754.66666666667)</f>
        <v>45754.66667</v>
      </c>
      <c r="B318" s="1">
        <f>IFERROR(__xludf.DUMMYFUNCTION("""COMPUTED_VALUE"""),351.94)</f>
        <v>351.94</v>
      </c>
      <c r="D318" s="2">
        <f>IFERROR(__xludf.DUMMYFUNCTION("""COMPUTED_VALUE"""),45754.66666666667)</f>
        <v>45754.66667</v>
      </c>
      <c r="E318" s="1">
        <f>IFERROR(__xludf.DUMMYFUNCTION("""COMPUTED_VALUE"""),384.53)</f>
        <v>384.53</v>
      </c>
      <c r="G318" s="2">
        <f>IFERROR(__xludf.DUMMYFUNCTION("""COMPUTED_VALUE"""),45754.66666666667)</f>
        <v>45754.66667</v>
      </c>
      <c r="H318" s="1">
        <f>IFERROR(__xludf.DUMMYFUNCTION("""COMPUTED_VALUE"""),346.44)</f>
        <v>346.44</v>
      </c>
      <c r="J318" s="2">
        <f>IFERROR(__xludf.DUMMYFUNCTION("""COMPUTED_VALUE"""),45754.66666666667)</f>
        <v>45754.66667</v>
      </c>
      <c r="K318" s="1">
        <f>IFERROR(__xludf.DUMMYFUNCTION("""COMPUTED_VALUE"""),364.69)</f>
        <v>364.69</v>
      </c>
      <c r="M318" s="2">
        <f>IFERROR(__xludf.DUMMYFUNCTION("""COMPUTED_VALUE"""),45754.66666666667)</f>
        <v>45754.66667</v>
      </c>
      <c r="N318" s="1">
        <f>IFERROR(__xludf.DUMMYFUNCTION("""COMPUTED_VALUE"""),5.9002993E7)</f>
        <v>59002993</v>
      </c>
    </row>
    <row r="319">
      <c r="A319" s="2">
        <f>IFERROR(__xludf.DUMMYFUNCTION("""COMPUTED_VALUE"""),45755.66666666667)</f>
        <v>45755.66667</v>
      </c>
      <c r="B319" s="1">
        <f>IFERROR(__xludf.DUMMYFUNCTION("""COMPUTED_VALUE"""),380.28)</f>
        <v>380.28</v>
      </c>
      <c r="D319" s="2">
        <f>IFERROR(__xludf.DUMMYFUNCTION("""COMPUTED_VALUE"""),45755.66666666667)</f>
        <v>45755.66667</v>
      </c>
      <c r="E319" s="1">
        <f>IFERROR(__xludf.DUMMYFUNCTION("""COMPUTED_VALUE"""),381.36)</f>
        <v>381.36</v>
      </c>
      <c r="G319" s="2">
        <f>IFERROR(__xludf.DUMMYFUNCTION("""COMPUTED_VALUE"""),45755.66666666667)</f>
        <v>45755.66667</v>
      </c>
      <c r="H319" s="1">
        <f>IFERROR(__xludf.DUMMYFUNCTION("""COMPUTED_VALUE"""),351.42)</f>
        <v>351.42</v>
      </c>
      <c r="J319" s="2">
        <f>IFERROR(__xludf.DUMMYFUNCTION("""COMPUTED_VALUE"""),45755.66666666667)</f>
        <v>45755.66667</v>
      </c>
      <c r="K319" s="1">
        <f>IFERROR(__xludf.DUMMYFUNCTION("""COMPUTED_VALUE"""),356.46)</f>
        <v>356.46</v>
      </c>
      <c r="M319" s="2">
        <f>IFERROR(__xludf.DUMMYFUNCTION("""COMPUTED_VALUE"""),45755.66666666667)</f>
        <v>45755.66667</v>
      </c>
      <c r="N319" s="1">
        <f>IFERROR(__xludf.DUMMYFUNCTION("""COMPUTED_VALUE"""),4.5400188E7)</f>
        <v>45400188</v>
      </c>
    </row>
    <row r="320">
      <c r="A320" s="2">
        <f>IFERROR(__xludf.DUMMYFUNCTION("""COMPUTED_VALUE"""),45756.66666666667)</f>
        <v>45756.66667</v>
      </c>
      <c r="B320" s="1">
        <f>IFERROR(__xludf.DUMMYFUNCTION("""COMPUTED_VALUE"""),351.73)</f>
        <v>351.73</v>
      </c>
      <c r="D320" s="2">
        <f>IFERROR(__xludf.DUMMYFUNCTION("""COMPUTED_VALUE"""),45756.66666666667)</f>
        <v>45756.66667</v>
      </c>
      <c r="E320" s="1">
        <f>IFERROR(__xludf.DUMMYFUNCTION("""COMPUTED_VALUE"""),412.21)</f>
        <v>412.21</v>
      </c>
      <c r="G320" s="2">
        <f>IFERROR(__xludf.DUMMYFUNCTION("""COMPUTED_VALUE"""),45756.66666666667)</f>
        <v>45756.66667</v>
      </c>
      <c r="H320" s="1">
        <f>IFERROR(__xludf.DUMMYFUNCTION("""COMPUTED_VALUE"""),351.54)</f>
        <v>351.54</v>
      </c>
      <c r="J320" s="2">
        <f>IFERROR(__xludf.DUMMYFUNCTION("""COMPUTED_VALUE"""),45756.66666666667)</f>
        <v>45756.66667</v>
      </c>
      <c r="K320" s="1">
        <f>IFERROR(__xludf.DUMMYFUNCTION("""COMPUTED_VALUE"""),406.39)</f>
        <v>406.39</v>
      </c>
      <c r="M320" s="2">
        <f>IFERROR(__xludf.DUMMYFUNCTION("""COMPUTED_VALUE"""),45756.66666666667)</f>
        <v>45756.66667</v>
      </c>
      <c r="N320" s="1">
        <f>IFERROR(__xludf.DUMMYFUNCTION("""COMPUTED_VALUE"""),6.7051377E7)</f>
        <v>67051377</v>
      </c>
    </row>
    <row r="321">
      <c r="A321" s="2">
        <f>IFERROR(__xludf.DUMMYFUNCTION("""COMPUTED_VALUE"""),45757.66666666667)</f>
        <v>45757.66667</v>
      </c>
      <c r="B321" s="1">
        <f>IFERROR(__xludf.DUMMYFUNCTION("""COMPUTED_VALUE"""),396.26)</f>
        <v>396.26</v>
      </c>
      <c r="D321" s="2">
        <f>IFERROR(__xludf.DUMMYFUNCTION("""COMPUTED_VALUE"""),45757.66666666667)</f>
        <v>45757.66667</v>
      </c>
      <c r="E321" s="1">
        <f>IFERROR(__xludf.DUMMYFUNCTION("""COMPUTED_VALUE"""),400.37)</f>
        <v>400.37</v>
      </c>
      <c r="G321" s="2">
        <f>IFERROR(__xludf.DUMMYFUNCTION("""COMPUTED_VALUE"""),45757.66666666667)</f>
        <v>45757.66667</v>
      </c>
      <c r="H321" s="1">
        <f>IFERROR(__xludf.DUMMYFUNCTION("""COMPUTED_VALUE"""),372.15)</f>
        <v>372.15</v>
      </c>
      <c r="J321" s="2">
        <f>IFERROR(__xludf.DUMMYFUNCTION("""COMPUTED_VALUE"""),45757.66666666667)</f>
        <v>45757.66667</v>
      </c>
      <c r="K321" s="1">
        <f>IFERROR(__xludf.DUMMYFUNCTION("""COMPUTED_VALUE"""),380.25)</f>
        <v>380.25</v>
      </c>
      <c r="M321" s="2">
        <f>IFERROR(__xludf.DUMMYFUNCTION("""COMPUTED_VALUE"""),45757.66666666667)</f>
        <v>45757.66667</v>
      </c>
      <c r="N321" s="1">
        <f>IFERROR(__xludf.DUMMYFUNCTION("""COMPUTED_VALUE"""),3.9757162E7)</f>
        <v>39757162</v>
      </c>
    </row>
    <row r="322">
      <c r="A322" s="2">
        <f>IFERROR(__xludf.DUMMYFUNCTION("""COMPUTED_VALUE"""),45758.66666666667)</f>
        <v>45758.66667</v>
      </c>
      <c r="B322" s="1">
        <f>IFERROR(__xludf.DUMMYFUNCTION("""COMPUTED_VALUE"""),377.52)</f>
        <v>377.52</v>
      </c>
      <c r="D322" s="2">
        <f>IFERROR(__xludf.DUMMYFUNCTION("""COMPUTED_VALUE"""),45758.66666666667)</f>
        <v>45758.66667</v>
      </c>
      <c r="E322" s="1">
        <f>IFERROR(__xludf.DUMMYFUNCTION("""COMPUTED_VALUE"""),385.53)</f>
        <v>385.53</v>
      </c>
      <c r="G322" s="2">
        <f>IFERROR(__xludf.DUMMYFUNCTION("""COMPUTED_VALUE"""),45758.66666666667)</f>
        <v>45758.66667</v>
      </c>
      <c r="H322" s="1">
        <f>IFERROR(__xludf.DUMMYFUNCTION("""COMPUTED_VALUE"""),374.22)</f>
        <v>374.22</v>
      </c>
      <c r="J322" s="2">
        <f>IFERROR(__xludf.DUMMYFUNCTION("""COMPUTED_VALUE"""),45758.66666666667)</f>
        <v>45758.66667</v>
      </c>
      <c r="K322" s="1">
        <f>IFERROR(__xludf.DUMMYFUNCTION("""COMPUTED_VALUE"""),385.41)</f>
        <v>385.41</v>
      </c>
      <c r="M322" s="2">
        <f>IFERROR(__xludf.DUMMYFUNCTION("""COMPUTED_VALUE"""),45758.66666666667)</f>
        <v>45758.66667</v>
      </c>
      <c r="N322" s="1">
        <f>IFERROR(__xludf.DUMMYFUNCTION("""COMPUTED_VALUE"""),2.9642983E7)</f>
        <v>29642983</v>
      </c>
    </row>
    <row r="323">
      <c r="A323" s="2">
        <f>IFERROR(__xludf.DUMMYFUNCTION("""COMPUTED_VALUE"""),45761.66666666667)</f>
        <v>45761.66667</v>
      </c>
      <c r="B323" s="1">
        <f>IFERROR(__xludf.DUMMYFUNCTION("""COMPUTED_VALUE"""),394.15)</f>
        <v>394.15</v>
      </c>
      <c r="D323" s="2">
        <f>IFERROR(__xludf.DUMMYFUNCTION("""COMPUTED_VALUE"""),45761.66666666667)</f>
        <v>45761.66667</v>
      </c>
      <c r="E323" s="1">
        <f>IFERROR(__xludf.DUMMYFUNCTION("""COMPUTED_VALUE"""),396.8)</f>
        <v>396.8</v>
      </c>
      <c r="G323" s="2">
        <f>IFERROR(__xludf.DUMMYFUNCTION("""COMPUTED_VALUE"""),45761.66666666667)</f>
        <v>45761.66667</v>
      </c>
      <c r="H323" s="1">
        <f>IFERROR(__xludf.DUMMYFUNCTION("""COMPUTED_VALUE"""),377.85)</f>
        <v>377.85</v>
      </c>
      <c r="J323" s="2">
        <f>IFERROR(__xludf.DUMMYFUNCTION("""COMPUTED_VALUE"""),45761.66666666667)</f>
        <v>45761.66667</v>
      </c>
      <c r="K323" s="1">
        <f>IFERROR(__xludf.DUMMYFUNCTION("""COMPUTED_VALUE"""),382.64)</f>
        <v>382.64</v>
      </c>
      <c r="M323" s="2">
        <f>IFERROR(__xludf.DUMMYFUNCTION("""COMPUTED_VALUE"""),45761.66666666667)</f>
        <v>45761.66667</v>
      </c>
      <c r="N323" s="1">
        <f>IFERROR(__xludf.DUMMYFUNCTION("""COMPUTED_VALUE"""),3.4937527E7)</f>
        <v>34937527</v>
      </c>
    </row>
    <row r="324">
      <c r="A324" s="2">
        <f>IFERROR(__xludf.DUMMYFUNCTION("""COMPUTED_VALUE"""),45762.66666666667)</f>
        <v>45762.66667</v>
      </c>
      <c r="B324" s="1">
        <f>IFERROR(__xludf.DUMMYFUNCTION("""COMPUTED_VALUE"""),385.26)</f>
        <v>385.26</v>
      </c>
      <c r="D324" s="2">
        <f>IFERROR(__xludf.DUMMYFUNCTION("""COMPUTED_VALUE"""),45762.66666666667)</f>
        <v>45762.66667</v>
      </c>
      <c r="E324" s="1">
        <f>IFERROR(__xludf.DUMMYFUNCTION("""COMPUTED_VALUE"""),387.59)</f>
        <v>387.59</v>
      </c>
      <c r="G324" s="2">
        <f>IFERROR(__xludf.DUMMYFUNCTION("""COMPUTED_VALUE"""),45762.66666666667)</f>
        <v>45762.66667</v>
      </c>
      <c r="H324" s="1">
        <f>IFERROR(__xludf.DUMMYFUNCTION("""COMPUTED_VALUE"""),380.55)</f>
        <v>380.55</v>
      </c>
      <c r="J324" s="2">
        <f>IFERROR(__xludf.DUMMYFUNCTION("""COMPUTED_VALUE"""),45762.66666666667)</f>
        <v>45762.66667</v>
      </c>
      <c r="K324" s="1">
        <f>IFERROR(__xludf.DUMMYFUNCTION("""COMPUTED_VALUE"""),385.52)</f>
        <v>385.52</v>
      </c>
      <c r="M324" s="2">
        <f>IFERROR(__xludf.DUMMYFUNCTION("""COMPUTED_VALUE"""),45762.66666666667)</f>
        <v>45762.66667</v>
      </c>
      <c r="N324" s="1">
        <f>IFERROR(__xludf.DUMMYFUNCTION("""COMPUTED_VALUE"""),3.4185178E7)</f>
        <v>34185178</v>
      </c>
    </row>
    <row r="325">
      <c r="A325" s="2">
        <f>IFERROR(__xludf.DUMMYFUNCTION("""COMPUTED_VALUE"""),45763.66666666667)</f>
        <v>45763.66667</v>
      </c>
      <c r="B325" s="1">
        <f>IFERROR(__xludf.DUMMYFUNCTION("""COMPUTED_VALUE"""),378.22)</f>
        <v>378.22</v>
      </c>
      <c r="D325" s="2">
        <f>IFERROR(__xludf.DUMMYFUNCTION("""COMPUTED_VALUE"""),45763.66666666667)</f>
        <v>45763.66667</v>
      </c>
      <c r="E325" s="1">
        <f>IFERROR(__xludf.DUMMYFUNCTION("""COMPUTED_VALUE"""),382.05)</f>
        <v>382.05</v>
      </c>
      <c r="G325" s="2">
        <f>IFERROR(__xludf.DUMMYFUNCTION("""COMPUTED_VALUE"""),45763.66666666667)</f>
        <v>45763.66667</v>
      </c>
      <c r="H325" s="1">
        <f>IFERROR(__xludf.DUMMYFUNCTION("""COMPUTED_VALUE"""),366.16)</f>
        <v>366.16</v>
      </c>
      <c r="J325" s="2">
        <f>IFERROR(__xludf.DUMMYFUNCTION("""COMPUTED_VALUE"""),45763.66666666667)</f>
        <v>45763.66667</v>
      </c>
      <c r="K325" s="1">
        <f>IFERROR(__xludf.DUMMYFUNCTION("""COMPUTED_VALUE"""),370.54)</f>
        <v>370.54</v>
      </c>
      <c r="M325" s="2">
        <f>IFERROR(__xludf.DUMMYFUNCTION("""COMPUTED_VALUE"""),45763.66666666667)</f>
        <v>45763.66667</v>
      </c>
      <c r="N325" s="1">
        <f>IFERROR(__xludf.DUMMYFUNCTION("""COMPUTED_VALUE"""),3.6765802E7)</f>
        <v>36765802</v>
      </c>
    </row>
    <row r="326">
      <c r="A326" s="2">
        <f>IFERROR(__xludf.DUMMYFUNCTION("""COMPUTED_VALUE"""),45764.66666666667)</f>
        <v>45764.66667</v>
      </c>
      <c r="B326" s="1">
        <f>IFERROR(__xludf.DUMMYFUNCTION("""COMPUTED_VALUE"""),371.44)</f>
        <v>371.44</v>
      </c>
      <c r="D326" s="2">
        <f>IFERROR(__xludf.DUMMYFUNCTION("""COMPUTED_VALUE"""),45764.66666666667)</f>
        <v>45764.66667</v>
      </c>
      <c r="E326" s="1">
        <f>IFERROR(__xludf.DUMMYFUNCTION("""COMPUTED_VALUE"""),381.42)</f>
        <v>381.42</v>
      </c>
      <c r="G326" s="2">
        <f>IFERROR(__xludf.DUMMYFUNCTION("""COMPUTED_VALUE"""),45764.66666666667)</f>
        <v>45764.66667</v>
      </c>
      <c r="H326" s="1">
        <f>IFERROR(__xludf.DUMMYFUNCTION("""COMPUTED_VALUE"""),368.95)</f>
        <v>368.95</v>
      </c>
      <c r="J326" s="2">
        <f>IFERROR(__xludf.DUMMYFUNCTION("""COMPUTED_VALUE"""),45764.66666666667)</f>
        <v>45764.66667</v>
      </c>
      <c r="K326" s="1">
        <f>IFERROR(__xludf.DUMMYFUNCTION("""COMPUTED_VALUE"""),378.64)</f>
        <v>378.64</v>
      </c>
      <c r="M326" s="2">
        <f>IFERROR(__xludf.DUMMYFUNCTION("""COMPUTED_VALUE"""),45764.66666666667)</f>
        <v>45764.66667</v>
      </c>
      <c r="N326" s="1">
        <f>IFERROR(__xludf.DUMMYFUNCTION("""COMPUTED_VALUE"""),3.4846063E7)</f>
        <v>34846063</v>
      </c>
    </row>
    <row r="327">
      <c r="A327" s="2">
        <f>IFERROR(__xludf.DUMMYFUNCTION("""COMPUTED_VALUE"""),45768.66666666667)</f>
        <v>45768.66667</v>
      </c>
      <c r="B327" s="1">
        <f>IFERROR(__xludf.DUMMYFUNCTION("""COMPUTED_VALUE"""),371.3)</f>
        <v>371.3</v>
      </c>
      <c r="D327" s="2">
        <f>IFERROR(__xludf.DUMMYFUNCTION("""COMPUTED_VALUE"""),45768.66666666667)</f>
        <v>45768.66667</v>
      </c>
      <c r="E327" s="1">
        <f>IFERROR(__xludf.DUMMYFUNCTION("""COMPUTED_VALUE"""),372.27)</f>
        <v>372.27</v>
      </c>
      <c r="G327" s="2">
        <f>IFERROR(__xludf.DUMMYFUNCTION("""COMPUTED_VALUE"""),45768.66666666667)</f>
        <v>45768.66667</v>
      </c>
      <c r="H327" s="1">
        <f>IFERROR(__xludf.DUMMYFUNCTION("""COMPUTED_VALUE"""),360.13)</f>
        <v>360.13</v>
      </c>
      <c r="J327" s="2">
        <f>IFERROR(__xludf.DUMMYFUNCTION("""COMPUTED_VALUE"""),45768.66666666667)</f>
        <v>45768.66667</v>
      </c>
      <c r="K327" s="1">
        <f>IFERROR(__xludf.DUMMYFUNCTION("""COMPUTED_VALUE"""),364.71)</f>
        <v>364.71</v>
      </c>
      <c r="M327" s="2">
        <f>IFERROR(__xludf.DUMMYFUNCTION("""COMPUTED_VALUE"""),45768.66666666667)</f>
        <v>45768.66667</v>
      </c>
      <c r="N327" s="1">
        <f>IFERROR(__xludf.DUMMYFUNCTION("""COMPUTED_VALUE"""),2.583217E7)</f>
        <v>25832170</v>
      </c>
    </row>
    <row r="328">
      <c r="A328" s="2">
        <f>IFERROR(__xludf.DUMMYFUNCTION("""COMPUTED_VALUE"""),45769.66666666667)</f>
        <v>45769.66667</v>
      </c>
      <c r="B328" s="1">
        <f>IFERROR(__xludf.DUMMYFUNCTION("""COMPUTED_VALUE"""),368.41)</f>
        <v>368.41</v>
      </c>
      <c r="D328" s="2">
        <f>IFERROR(__xludf.DUMMYFUNCTION("""COMPUTED_VALUE"""),45769.66666666667)</f>
        <v>45769.66667</v>
      </c>
      <c r="E328" s="1">
        <f>IFERROR(__xludf.DUMMYFUNCTION("""COMPUTED_VALUE"""),376.81)</f>
        <v>376.81</v>
      </c>
      <c r="G328" s="2">
        <f>IFERROR(__xludf.DUMMYFUNCTION("""COMPUTED_VALUE"""),45769.66666666667)</f>
        <v>45769.66667</v>
      </c>
      <c r="H328" s="1">
        <f>IFERROR(__xludf.DUMMYFUNCTION("""COMPUTED_VALUE"""),366.27)</f>
        <v>366.27</v>
      </c>
      <c r="J328" s="2">
        <f>IFERROR(__xludf.DUMMYFUNCTION("""COMPUTED_VALUE"""),45769.66666666667)</f>
        <v>45769.66667</v>
      </c>
      <c r="K328" s="1">
        <f>IFERROR(__xludf.DUMMYFUNCTION("""COMPUTED_VALUE"""),372.08)</f>
        <v>372.08</v>
      </c>
      <c r="M328" s="2">
        <f>IFERROR(__xludf.DUMMYFUNCTION("""COMPUTED_VALUE"""),45769.66666666667)</f>
        <v>45769.66667</v>
      </c>
      <c r="N328" s="1">
        <f>IFERROR(__xludf.DUMMYFUNCTION("""COMPUTED_VALUE"""),3.3240955E7)</f>
        <v>33240955</v>
      </c>
    </row>
    <row r="329">
      <c r="A329" s="2">
        <f>IFERROR(__xludf.DUMMYFUNCTION("""COMPUTED_VALUE"""),45770.66666666667)</f>
        <v>45770.66667</v>
      </c>
      <c r="B329" s="1">
        <f>IFERROR(__xludf.DUMMYFUNCTION("""COMPUTED_VALUE"""),385.39)</f>
        <v>385.39</v>
      </c>
      <c r="D329" s="2">
        <f>IFERROR(__xludf.DUMMYFUNCTION("""COMPUTED_VALUE"""),45770.66666666667)</f>
        <v>45770.66667</v>
      </c>
      <c r="E329" s="1">
        <f>IFERROR(__xludf.DUMMYFUNCTION("""COMPUTED_VALUE"""),396.22)</f>
        <v>396.22</v>
      </c>
      <c r="G329" s="2">
        <f>IFERROR(__xludf.DUMMYFUNCTION("""COMPUTED_VALUE"""),45770.66666666667)</f>
        <v>45770.66667</v>
      </c>
      <c r="H329" s="1">
        <f>IFERROR(__xludf.DUMMYFUNCTION("""COMPUTED_VALUE"""),378.6)</f>
        <v>378.6</v>
      </c>
      <c r="J329" s="2">
        <f>IFERROR(__xludf.DUMMYFUNCTION("""COMPUTED_VALUE"""),45770.66666666667)</f>
        <v>45770.66667</v>
      </c>
      <c r="K329" s="1">
        <f>IFERROR(__xludf.DUMMYFUNCTION("""COMPUTED_VALUE"""),379.88)</f>
        <v>379.88</v>
      </c>
      <c r="M329" s="2">
        <f>IFERROR(__xludf.DUMMYFUNCTION("""COMPUTED_VALUE"""),45770.66666666667)</f>
        <v>45770.66667</v>
      </c>
      <c r="N329" s="1">
        <f>IFERROR(__xludf.DUMMYFUNCTION("""COMPUTED_VALUE"""),3.6328232E7)</f>
        <v>36328232</v>
      </c>
    </row>
    <row r="330">
      <c r="A330" s="2">
        <f>IFERROR(__xludf.DUMMYFUNCTION("""COMPUTED_VALUE"""),45771.66666666667)</f>
        <v>45771.66667</v>
      </c>
      <c r="B330" s="1">
        <f>IFERROR(__xludf.DUMMYFUNCTION("""COMPUTED_VALUE"""),378.52)</f>
        <v>378.52</v>
      </c>
      <c r="D330" s="2">
        <f>IFERROR(__xludf.DUMMYFUNCTION("""COMPUTED_VALUE"""),45771.66666666667)</f>
        <v>45771.66667</v>
      </c>
      <c r="E330" s="1">
        <f>IFERROR(__xludf.DUMMYFUNCTION("""COMPUTED_VALUE"""),396.07)</f>
        <v>396.07</v>
      </c>
      <c r="G330" s="2">
        <f>IFERROR(__xludf.DUMMYFUNCTION("""COMPUTED_VALUE"""),45771.66666666667)</f>
        <v>45771.66667</v>
      </c>
      <c r="H330" s="1">
        <f>IFERROR(__xludf.DUMMYFUNCTION("""COMPUTED_VALUE"""),378.09)</f>
        <v>378.09</v>
      </c>
      <c r="J330" s="2">
        <f>IFERROR(__xludf.DUMMYFUNCTION("""COMPUTED_VALUE"""),45771.66666666667)</f>
        <v>45771.66667</v>
      </c>
      <c r="K330" s="1">
        <f>IFERROR(__xludf.DUMMYFUNCTION("""COMPUTED_VALUE"""),395.91)</f>
        <v>395.91</v>
      </c>
      <c r="M330" s="2">
        <f>IFERROR(__xludf.DUMMYFUNCTION("""COMPUTED_VALUE"""),45771.66666666667)</f>
        <v>45771.66667</v>
      </c>
      <c r="N330" s="1">
        <f>IFERROR(__xludf.DUMMYFUNCTION("""COMPUTED_VALUE"""),3.658645E7)</f>
        <v>36586450</v>
      </c>
    </row>
    <row r="331">
      <c r="A331" s="2">
        <f>IFERROR(__xludf.DUMMYFUNCTION("""COMPUTED_VALUE"""),45772.66666666667)</f>
        <v>45772.66667</v>
      </c>
      <c r="B331" s="1">
        <f>IFERROR(__xludf.DUMMYFUNCTION("""COMPUTED_VALUE"""),394.93)</f>
        <v>394.93</v>
      </c>
      <c r="D331" s="2">
        <f>IFERROR(__xludf.DUMMYFUNCTION("""COMPUTED_VALUE"""),45772.66666666667)</f>
        <v>45772.66667</v>
      </c>
      <c r="E331" s="1">
        <f>IFERROR(__xludf.DUMMYFUNCTION("""COMPUTED_VALUE"""),397.71)</f>
        <v>397.71</v>
      </c>
      <c r="G331" s="2">
        <f>IFERROR(__xludf.DUMMYFUNCTION("""COMPUTED_VALUE"""),45772.66666666667)</f>
        <v>45772.66667</v>
      </c>
      <c r="H331" s="1">
        <f>IFERROR(__xludf.DUMMYFUNCTION("""COMPUTED_VALUE"""),392.28)</f>
        <v>392.28</v>
      </c>
      <c r="J331" s="2">
        <f>IFERROR(__xludf.DUMMYFUNCTION("""COMPUTED_VALUE"""),45772.66666666667)</f>
        <v>45772.66667</v>
      </c>
      <c r="K331" s="1">
        <f>IFERROR(__xludf.DUMMYFUNCTION("""COMPUTED_VALUE"""),396.13)</f>
        <v>396.13</v>
      </c>
      <c r="M331" s="2">
        <f>IFERROR(__xludf.DUMMYFUNCTION("""COMPUTED_VALUE"""),45772.66666666667)</f>
        <v>45772.66667</v>
      </c>
      <c r="N331" s="1">
        <f>IFERROR(__xludf.DUMMYFUNCTION("""COMPUTED_VALUE"""),3.5061217E7)</f>
        <v>35061217</v>
      </c>
    </row>
    <row r="332">
      <c r="A332" s="2">
        <f>IFERROR(__xludf.DUMMYFUNCTION("""COMPUTED_VALUE"""),45775.66666666667)</f>
        <v>45775.66667</v>
      </c>
      <c r="B332" s="1">
        <f>IFERROR(__xludf.DUMMYFUNCTION("""COMPUTED_VALUE"""),396.82)</f>
        <v>396.82</v>
      </c>
      <c r="D332" s="2">
        <f>IFERROR(__xludf.DUMMYFUNCTION("""COMPUTED_VALUE"""),45775.66666666667)</f>
        <v>45775.66667</v>
      </c>
      <c r="E332" s="1">
        <f>IFERROR(__xludf.DUMMYFUNCTION("""COMPUTED_VALUE"""),401.48)</f>
        <v>401.48</v>
      </c>
      <c r="G332" s="2">
        <f>IFERROR(__xludf.DUMMYFUNCTION("""COMPUTED_VALUE"""),45775.66666666667)</f>
        <v>45775.66667</v>
      </c>
      <c r="H332" s="1">
        <f>IFERROR(__xludf.DUMMYFUNCTION("""COMPUTED_VALUE"""),393.05)</f>
        <v>393.05</v>
      </c>
      <c r="J332" s="2">
        <f>IFERROR(__xludf.DUMMYFUNCTION("""COMPUTED_VALUE"""),45775.66666666667)</f>
        <v>45775.66667</v>
      </c>
      <c r="K332" s="1">
        <f>IFERROR(__xludf.DUMMYFUNCTION("""COMPUTED_VALUE"""),398.79)</f>
        <v>398.79</v>
      </c>
      <c r="M332" s="2">
        <f>IFERROR(__xludf.DUMMYFUNCTION("""COMPUTED_VALUE"""),45775.66666666667)</f>
        <v>45775.66667</v>
      </c>
      <c r="N332" s="1">
        <f>IFERROR(__xludf.DUMMYFUNCTION("""COMPUTED_VALUE"""),2.5958738E7)</f>
        <v>25958738</v>
      </c>
    </row>
    <row r="333">
      <c r="A333" s="2">
        <f>IFERROR(__xludf.DUMMYFUNCTION("""COMPUTED_VALUE"""),45776.66666666667)</f>
        <v>45776.66667</v>
      </c>
      <c r="B333" s="1">
        <f>IFERROR(__xludf.DUMMYFUNCTION("""COMPUTED_VALUE"""),397.94)</f>
        <v>397.94</v>
      </c>
      <c r="D333" s="2">
        <f>IFERROR(__xludf.DUMMYFUNCTION("""COMPUTED_VALUE"""),45776.66666666667)</f>
        <v>45776.66667</v>
      </c>
      <c r="E333" s="1">
        <f>IFERROR(__xludf.DUMMYFUNCTION("""COMPUTED_VALUE"""),402.09)</f>
        <v>402.09</v>
      </c>
      <c r="G333" s="2">
        <f>IFERROR(__xludf.DUMMYFUNCTION("""COMPUTED_VALUE"""),45776.66666666667)</f>
        <v>45776.66667</v>
      </c>
      <c r="H333" s="1">
        <f>IFERROR(__xludf.DUMMYFUNCTION("""COMPUTED_VALUE"""),397.64)</f>
        <v>397.64</v>
      </c>
      <c r="J333" s="2">
        <f>IFERROR(__xludf.DUMMYFUNCTION("""COMPUTED_VALUE"""),45776.66666666667)</f>
        <v>45776.66667</v>
      </c>
      <c r="K333" s="1">
        <f>IFERROR(__xludf.DUMMYFUNCTION("""COMPUTED_VALUE"""),400.71)</f>
        <v>400.71</v>
      </c>
      <c r="M333" s="2">
        <f>IFERROR(__xludf.DUMMYFUNCTION("""COMPUTED_VALUE"""),45776.66666666667)</f>
        <v>45776.66667</v>
      </c>
      <c r="N333" s="1">
        <f>IFERROR(__xludf.DUMMYFUNCTION("""COMPUTED_VALUE"""),2.3750873E7)</f>
        <v>23750873</v>
      </c>
    </row>
    <row r="334">
      <c r="A334" s="2">
        <f>IFERROR(__xludf.DUMMYFUNCTION("""COMPUTED_VALUE"""),45777.66666666667)</f>
        <v>45777.66667</v>
      </c>
      <c r="B334" s="1">
        <f>IFERROR(__xludf.DUMMYFUNCTION("""COMPUTED_VALUE"""),387.71)</f>
        <v>387.71</v>
      </c>
      <c r="D334" s="2">
        <f>IFERROR(__xludf.DUMMYFUNCTION("""COMPUTED_VALUE"""),45777.66666666667)</f>
        <v>45777.66667</v>
      </c>
      <c r="E334" s="1">
        <f>IFERROR(__xludf.DUMMYFUNCTION("""COMPUTED_VALUE"""),395.51)</f>
        <v>395.51</v>
      </c>
      <c r="G334" s="2">
        <f>IFERROR(__xludf.DUMMYFUNCTION("""COMPUTED_VALUE"""),45777.66666666667)</f>
        <v>45777.66667</v>
      </c>
      <c r="H334" s="1">
        <f>IFERROR(__xludf.DUMMYFUNCTION("""COMPUTED_VALUE"""),383.54)</f>
        <v>383.54</v>
      </c>
      <c r="J334" s="2">
        <f>IFERROR(__xludf.DUMMYFUNCTION("""COMPUTED_VALUE"""),45777.66666666667)</f>
        <v>45777.66667</v>
      </c>
      <c r="K334" s="1">
        <f>IFERROR(__xludf.DUMMYFUNCTION("""COMPUTED_VALUE"""),394.91)</f>
        <v>394.91</v>
      </c>
      <c r="M334" s="2">
        <f>IFERROR(__xludf.DUMMYFUNCTION("""COMPUTED_VALUE"""),45777.66666666667)</f>
        <v>45777.66667</v>
      </c>
      <c r="N334" s="1">
        <f>IFERROR(__xludf.DUMMYFUNCTION("""COMPUTED_VALUE"""),3.0260689E7)</f>
        <v>30260689</v>
      </c>
    </row>
    <row r="335">
      <c r="A335" s="2">
        <f>IFERROR(__xludf.DUMMYFUNCTION("""COMPUTED_VALUE"""),45778.66666666667)</f>
        <v>45778.66667</v>
      </c>
      <c r="B335" s="1">
        <f>IFERROR(__xludf.DUMMYFUNCTION("""COMPUTED_VALUE"""),399.14)</f>
        <v>399.14</v>
      </c>
      <c r="D335" s="2">
        <f>IFERROR(__xludf.DUMMYFUNCTION("""COMPUTED_VALUE"""),45778.66666666667)</f>
        <v>45778.66667</v>
      </c>
      <c r="E335" s="1">
        <f>IFERROR(__xludf.DUMMYFUNCTION("""COMPUTED_VALUE"""),403.84)</f>
        <v>403.84</v>
      </c>
      <c r="G335" s="2">
        <f>IFERROR(__xludf.DUMMYFUNCTION("""COMPUTED_VALUE"""),45778.66666666667)</f>
        <v>45778.66667</v>
      </c>
      <c r="H335" s="1">
        <f>IFERROR(__xludf.DUMMYFUNCTION("""COMPUTED_VALUE"""),393.0)</f>
        <v>393</v>
      </c>
      <c r="J335" s="2">
        <f>IFERROR(__xludf.DUMMYFUNCTION("""COMPUTED_VALUE"""),45778.66666666667)</f>
        <v>45778.66667</v>
      </c>
      <c r="K335" s="1">
        <f>IFERROR(__xludf.DUMMYFUNCTION("""COMPUTED_VALUE"""),393.23)</f>
        <v>393.23</v>
      </c>
      <c r="M335" s="2">
        <f>IFERROR(__xludf.DUMMYFUNCTION("""COMPUTED_VALUE"""),45778.66666666667)</f>
        <v>45778.66667</v>
      </c>
      <c r="N335" s="1">
        <f>IFERROR(__xludf.DUMMYFUNCTION("""COMPUTED_VALUE"""),3.2423232E7)</f>
        <v>32423232</v>
      </c>
    </row>
    <row r="336">
      <c r="A336" s="2">
        <f>IFERROR(__xludf.DUMMYFUNCTION("""COMPUTED_VALUE"""),45779.66666666667)</f>
        <v>45779.66667</v>
      </c>
      <c r="B336" s="1">
        <f>IFERROR(__xludf.DUMMYFUNCTION("""COMPUTED_VALUE"""),396.79)</f>
        <v>396.79</v>
      </c>
      <c r="D336" s="2">
        <f>IFERROR(__xludf.DUMMYFUNCTION("""COMPUTED_VALUE"""),45779.66666666667)</f>
        <v>45779.66667</v>
      </c>
      <c r="E336" s="1">
        <f>IFERROR(__xludf.DUMMYFUNCTION("""COMPUTED_VALUE"""),408.65)</f>
        <v>408.65</v>
      </c>
      <c r="G336" s="2">
        <f>IFERROR(__xludf.DUMMYFUNCTION("""COMPUTED_VALUE"""),45779.66666666667)</f>
        <v>45779.66667</v>
      </c>
      <c r="H336" s="1">
        <f>IFERROR(__xludf.DUMMYFUNCTION("""COMPUTED_VALUE"""),396.79)</f>
        <v>396.79</v>
      </c>
      <c r="J336" s="2">
        <f>IFERROR(__xludf.DUMMYFUNCTION("""COMPUTED_VALUE"""),45779.66666666667)</f>
        <v>45779.66667</v>
      </c>
      <c r="K336" s="1">
        <f>IFERROR(__xludf.DUMMYFUNCTION("""COMPUTED_VALUE"""),404.06)</f>
        <v>404.06</v>
      </c>
      <c r="M336" s="2">
        <f>IFERROR(__xludf.DUMMYFUNCTION("""COMPUTED_VALUE"""),45779.66666666667)</f>
        <v>45779.66667</v>
      </c>
      <c r="N336" s="1">
        <f>IFERROR(__xludf.DUMMYFUNCTION("""COMPUTED_VALUE"""),3.8019751E7)</f>
        <v>38019751</v>
      </c>
    </row>
    <row r="337">
      <c r="A337" s="2">
        <f>IFERROR(__xludf.DUMMYFUNCTION("""COMPUTED_VALUE"""),45782.66666666667)</f>
        <v>45782.66667</v>
      </c>
      <c r="B337" s="1">
        <f>IFERROR(__xludf.DUMMYFUNCTION("""COMPUTED_VALUE"""),399.8)</f>
        <v>399.8</v>
      </c>
      <c r="D337" s="2">
        <f>IFERROR(__xludf.DUMMYFUNCTION("""COMPUTED_VALUE"""),45782.66666666667)</f>
        <v>45782.66667</v>
      </c>
      <c r="E337" s="1">
        <f>IFERROR(__xludf.DUMMYFUNCTION("""COMPUTED_VALUE"""),412.99)</f>
        <v>412.99</v>
      </c>
      <c r="G337" s="2">
        <f>IFERROR(__xludf.DUMMYFUNCTION("""COMPUTED_VALUE"""),45782.66666666667)</f>
        <v>45782.66667</v>
      </c>
      <c r="H337" s="1">
        <f>IFERROR(__xludf.DUMMYFUNCTION("""COMPUTED_VALUE"""),399.31)</f>
        <v>399.31</v>
      </c>
      <c r="J337" s="2">
        <f>IFERROR(__xludf.DUMMYFUNCTION("""COMPUTED_VALUE"""),45782.66666666667)</f>
        <v>45782.66667</v>
      </c>
      <c r="K337" s="1">
        <f>IFERROR(__xludf.DUMMYFUNCTION("""COMPUTED_VALUE"""),410.03)</f>
        <v>410.03</v>
      </c>
      <c r="M337" s="2">
        <f>IFERROR(__xludf.DUMMYFUNCTION("""COMPUTED_VALUE"""),45782.66666666667)</f>
        <v>45782.66667</v>
      </c>
      <c r="N337" s="1">
        <f>IFERROR(__xludf.DUMMYFUNCTION("""COMPUTED_VALUE"""),3.6429616E7)</f>
        <v>36429616</v>
      </c>
    </row>
    <row r="338">
      <c r="A338" s="2">
        <f>IFERROR(__xludf.DUMMYFUNCTION("""COMPUTED_VALUE"""),45783.66666666667)</f>
        <v>45783.66667</v>
      </c>
      <c r="B338" s="1">
        <f>IFERROR(__xludf.DUMMYFUNCTION("""COMPUTED_VALUE"""),405.5)</f>
        <v>405.5</v>
      </c>
      <c r="D338" s="2">
        <f>IFERROR(__xludf.DUMMYFUNCTION("""COMPUTED_VALUE"""),45783.66666666667)</f>
        <v>45783.66667</v>
      </c>
      <c r="E338" s="1">
        <f>IFERROR(__xludf.DUMMYFUNCTION("""COMPUTED_VALUE"""),411.3)</f>
        <v>411.3</v>
      </c>
      <c r="G338" s="2">
        <f>IFERROR(__xludf.DUMMYFUNCTION("""COMPUTED_VALUE"""),45783.66666666667)</f>
        <v>45783.66667</v>
      </c>
      <c r="H338" s="1">
        <f>IFERROR(__xludf.DUMMYFUNCTION("""COMPUTED_VALUE"""),403.83)</f>
        <v>403.83</v>
      </c>
      <c r="J338" s="2">
        <f>IFERROR(__xludf.DUMMYFUNCTION("""COMPUTED_VALUE"""),45783.66666666667)</f>
        <v>45783.66667</v>
      </c>
      <c r="K338" s="1">
        <f>IFERROR(__xludf.DUMMYFUNCTION("""COMPUTED_VALUE"""),406.38)</f>
        <v>406.38</v>
      </c>
      <c r="M338" s="2">
        <f>IFERROR(__xludf.DUMMYFUNCTION("""COMPUTED_VALUE"""),45783.66666666667)</f>
        <v>45783.66667</v>
      </c>
      <c r="N338" s="1">
        <f>IFERROR(__xludf.DUMMYFUNCTION("""COMPUTED_VALUE"""),2.6946705E7)</f>
        <v>26946705</v>
      </c>
    </row>
    <row r="339">
      <c r="A339" s="2">
        <f>IFERROR(__xludf.DUMMYFUNCTION("""COMPUTED_VALUE"""),45784.66666666667)</f>
        <v>45784.66667</v>
      </c>
      <c r="B339" s="1">
        <f>IFERROR(__xludf.DUMMYFUNCTION("""COMPUTED_VALUE"""),407.6)</f>
        <v>407.6</v>
      </c>
      <c r="D339" s="2">
        <f>IFERROR(__xludf.DUMMYFUNCTION("""COMPUTED_VALUE"""),45784.66666666667)</f>
        <v>45784.66667</v>
      </c>
      <c r="E339" s="1">
        <f>IFERROR(__xludf.DUMMYFUNCTION("""COMPUTED_VALUE"""),412.09)</f>
        <v>412.09</v>
      </c>
      <c r="G339" s="2">
        <f>IFERROR(__xludf.DUMMYFUNCTION("""COMPUTED_VALUE"""),45784.66666666667)</f>
        <v>45784.66667</v>
      </c>
      <c r="H339" s="1">
        <f>IFERROR(__xludf.DUMMYFUNCTION("""COMPUTED_VALUE"""),404.78)</f>
        <v>404.78</v>
      </c>
      <c r="J339" s="2">
        <f>IFERROR(__xludf.DUMMYFUNCTION("""COMPUTED_VALUE"""),45784.66666666667)</f>
        <v>45784.66667</v>
      </c>
      <c r="K339" s="1">
        <f>IFERROR(__xludf.DUMMYFUNCTION("""COMPUTED_VALUE"""),409.83)</f>
        <v>409.83</v>
      </c>
      <c r="M339" s="2">
        <f>IFERROR(__xludf.DUMMYFUNCTION("""COMPUTED_VALUE"""),45784.66666666667)</f>
        <v>45784.66667</v>
      </c>
      <c r="N339" s="1">
        <f>IFERROR(__xludf.DUMMYFUNCTION("""COMPUTED_VALUE"""),2.8925591E7)</f>
        <v>28925591</v>
      </c>
    </row>
    <row r="340">
      <c r="A340" s="2">
        <f>IFERROR(__xludf.DUMMYFUNCTION("""COMPUTED_VALUE"""),45785.66666666667)</f>
        <v>45785.66667</v>
      </c>
      <c r="B340" s="1">
        <f>IFERROR(__xludf.DUMMYFUNCTION("""COMPUTED_VALUE"""),415.98)</f>
        <v>415.98</v>
      </c>
      <c r="D340" s="2">
        <f>IFERROR(__xludf.DUMMYFUNCTION("""COMPUTED_VALUE"""),45785.66666666667)</f>
        <v>45785.66667</v>
      </c>
      <c r="E340" s="1">
        <f>IFERROR(__xludf.DUMMYFUNCTION("""COMPUTED_VALUE"""),427.53)</f>
        <v>427.53</v>
      </c>
      <c r="G340" s="2">
        <f>IFERROR(__xludf.DUMMYFUNCTION("""COMPUTED_VALUE"""),45785.66666666667)</f>
        <v>45785.66667</v>
      </c>
      <c r="H340" s="1">
        <f>IFERROR(__xludf.DUMMYFUNCTION("""COMPUTED_VALUE"""),415.3)</f>
        <v>415.3</v>
      </c>
      <c r="J340" s="2">
        <f>IFERROR(__xludf.DUMMYFUNCTION("""COMPUTED_VALUE"""),45785.66666666667)</f>
        <v>45785.66667</v>
      </c>
      <c r="K340" s="1">
        <f>IFERROR(__xludf.DUMMYFUNCTION("""COMPUTED_VALUE"""),422.63)</f>
        <v>422.63</v>
      </c>
      <c r="M340" s="2">
        <f>IFERROR(__xludf.DUMMYFUNCTION("""COMPUTED_VALUE"""),45785.66666666667)</f>
        <v>45785.66667</v>
      </c>
      <c r="N340" s="1">
        <f>IFERROR(__xludf.DUMMYFUNCTION("""COMPUTED_VALUE"""),6.1810379E7)</f>
        <v>61810379</v>
      </c>
    </row>
    <row r="341">
      <c r="A341" s="2">
        <f>IFERROR(__xludf.DUMMYFUNCTION("""COMPUTED_VALUE"""),45786.66666666667)</f>
        <v>45786.66667</v>
      </c>
      <c r="B341" s="1">
        <f>IFERROR(__xludf.DUMMYFUNCTION("""COMPUTED_VALUE"""),458.03)</f>
        <v>458.03</v>
      </c>
      <c r="D341" s="2">
        <f>IFERROR(__xludf.DUMMYFUNCTION("""COMPUTED_VALUE"""),45786.66666666667)</f>
        <v>45786.66667</v>
      </c>
      <c r="E341" s="1">
        <f>IFERROR(__xludf.DUMMYFUNCTION("""COMPUTED_VALUE"""),476.89)</f>
        <v>476.89</v>
      </c>
      <c r="G341" s="2">
        <f>IFERROR(__xludf.DUMMYFUNCTION("""COMPUTED_VALUE"""),45786.66666666667)</f>
        <v>45786.66667</v>
      </c>
      <c r="H341" s="1">
        <f>IFERROR(__xludf.DUMMYFUNCTION("""COMPUTED_VALUE"""),454.14)</f>
        <v>454.14</v>
      </c>
      <c r="J341" s="2">
        <f>IFERROR(__xludf.DUMMYFUNCTION("""COMPUTED_VALUE"""),45786.66666666667)</f>
        <v>45786.66667</v>
      </c>
      <c r="K341" s="1">
        <f>IFERROR(__xludf.DUMMYFUNCTION("""COMPUTED_VALUE"""),456.84)</f>
        <v>456.84</v>
      </c>
      <c r="M341" s="2">
        <f>IFERROR(__xludf.DUMMYFUNCTION("""COMPUTED_VALUE"""),45786.66666666667)</f>
        <v>45786.66667</v>
      </c>
      <c r="N341" s="1">
        <f>IFERROR(__xludf.DUMMYFUNCTION("""COMPUTED_VALUE"""),1.03469728E8)</f>
        <v>103469728</v>
      </c>
    </row>
    <row r="342">
      <c r="A342" s="2">
        <f>IFERROR(__xludf.DUMMYFUNCTION("""COMPUTED_VALUE"""),45789.66666666667)</f>
        <v>45789.66667</v>
      </c>
      <c r="B342" s="1">
        <f>IFERROR(__xludf.DUMMYFUNCTION("""COMPUTED_VALUE"""),484.1)</f>
        <v>484.1</v>
      </c>
      <c r="D342" s="2">
        <f>IFERROR(__xludf.DUMMYFUNCTION("""COMPUTED_VALUE"""),45789.66666666667)</f>
        <v>45789.66667</v>
      </c>
      <c r="E342" s="1">
        <f>IFERROR(__xludf.DUMMYFUNCTION("""COMPUTED_VALUE"""),499.8)</f>
        <v>499.8</v>
      </c>
      <c r="G342" s="2">
        <f>IFERROR(__xludf.DUMMYFUNCTION("""COMPUTED_VALUE"""),45789.66666666667)</f>
        <v>45789.66667</v>
      </c>
      <c r="H342" s="1">
        <f>IFERROR(__xludf.DUMMYFUNCTION("""COMPUTED_VALUE"""),484.1)</f>
        <v>484.1</v>
      </c>
      <c r="J342" s="2">
        <f>IFERROR(__xludf.DUMMYFUNCTION("""COMPUTED_VALUE"""),45789.66666666667)</f>
        <v>45789.66667</v>
      </c>
      <c r="K342" s="1">
        <f>IFERROR(__xludf.DUMMYFUNCTION("""COMPUTED_VALUE"""),497.01)</f>
        <v>497.01</v>
      </c>
      <c r="M342" s="2">
        <f>IFERROR(__xludf.DUMMYFUNCTION("""COMPUTED_VALUE"""),45789.66666666667)</f>
        <v>45789.66667</v>
      </c>
      <c r="N342" s="1">
        <f>IFERROR(__xludf.DUMMYFUNCTION("""COMPUTED_VALUE"""),8.7622743E7)</f>
        <v>87622743</v>
      </c>
    </row>
    <row r="343">
      <c r="A343" s="2">
        <f>IFERROR(__xludf.DUMMYFUNCTION("""COMPUTED_VALUE"""),45790.66666666667)</f>
        <v>45790.66667</v>
      </c>
      <c r="B343" s="1">
        <f>IFERROR(__xludf.DUMMYFUNCTION("""COMPUTED_VALUE"""),494.19)</f>
        <v>494.19</v>
      </c>
      <c r="D343" s="2">
        <f>IFERROR(__xludf.DUMMYFUNCTION("""COMPUTED_VALUE"""),45790.66666666667)</f>
        <v>45790.66667</v>
      </c>
      <c r="E343" s="1">
        <f>IFERROR(__xludf.DUMMYFUNCTION("""COMPUTED_VALUE"""),499.63)</f>
        <v>499.63</v>
      </c>
      <c r="G343" s="2">
        <f>IFERROR(__xludf.DUMMYFUNCTION("""COMPUTED_VALUE"""),45790.66666666667)</f>
        <v>45790.66667</v>
      </c>
      <c r="H343" s="1">
        <f>IFERROR(__xludf.DUMMYFUNCTION("""COMPUTED_VALUE"""),492.1)</f>
        <v>492.1</v>
      </c>
      <c r="J343" s="2">
        <f>IFERROR(__xludf.DUMMYFUNCTION("""COMPUTED_VALUE"""),45790.66666666667)</f>
        <v>45790.66667</v>
      </c>
      <c r="K343" s="1">
        <f>IFERROR(__xludf.DUMMYFUNCTION("""COMPUTED_VALUE"""),493.23)</f>
        <v>493.23</v>
      </c>
      <c r="M343" s="2">
        <f>IFERROR(__xludf.DUMMYFUNCTION("""COMPUTED_VALUE"""),45790.66666666667)</f>
        <v>45790.66667</v>
      </c>
      <c r="N343" s="1">
        <f>IFERROR(__xludf.DUMMYFUNCTION("""COMPUTED_VALUE"""),4.4972666E7)</f>
        <v>44972666</v>
      </c>
    </row>
    <row r="344">
      <c r="A344" s="2">
        <f>IFERROR(__xludf.DUMMYFUNCTION("""COMPUTED_VALUE"""),45791.66666666667)</f>
        <v>45791.66667</v>
      </c>
      <c r="B344" s="1">
        <f>IFERROR(__xludf.DUMMYFUNCTION("""COMPUTED_VALUE"""),492.6)</f>
        <v>492.6</v>
      </c>
      <c r="D344" s="2">
        <f>IFERROR(__xludf.DUMMYFUNCTION("""COMPUTED_VALUE"""),45791.66666666667)</f>
        <v>45791.66667</v>
      </c>
      <c r="E344" s="1">
        <f>IFERROR(__xludf.DUMMYFUNCTION("""COMPUTED_VALUE"""),496.78)</f>
        <v>496.78</v>
      </c>
      <c r="G344" s="2">
        <f>IFERROR(__xludf.DUMMYFUNCTION("""COMPUTED_VALUE"""),45791.66666666667)</f>
        <v>45791.66667</v>
      </c>
      <c r="H344" s="1">
        <f>IFERROR(__xludf.DUMMYFUNCTION("""COMPUTED_VALUE"""),487.09)</f>
        <v>487.09</v>
      </c>
      <c r="J344" s="2">
        <f>IFERROR(__xludf.DUMMYFUNCTION("""COMPUTED_VALUE"""),45791.66666666667)</f>
        <v>45791.66667</v>
      </c>
      <c r="K344" s="1">
        <f>IFERROR(__xludf.DUMMYFUNCTION("""COMPUTED_VALUE"""),493.24)</f>
        <v>493.24</v>
      </c>
      <c r="M344" s="2">
        <f>IFERROR(__xludf.DUMMYFUNCTION("""COMPUTED_VALUE"""),45791.66666666667)</f>
        <v>45791.66667</v>
      </c>
      <c r="N344" s="1">
        <f>IFERROR(__xludf.DUMMYFUNCTION("""COMPUTED_VALUE"""),4.044346E7)</f>
        <v>40443460</v>
      </c>
    </row>
    <row r="345">
      <c r="A345" s="2">
        <f>IFERROR(__xludf.DUMMYFUNCTION("""COMPUTED_VALUE"""),45792.66666666667)</f>
        <v>45792.66667</v>
      </c>
      <c r="B345" s="1">
        <f>IFERROR(__xludf.DUMMYFUNCTION("""COMPUTED_VALUE"""),491.63)</f>
        <v>491.63</v>
      </c>
      <c r="D345" s="2">
        <f>IFERROR(__xludf.DUMMYFUNCTION("""COMPUTED_VALUE"""),45792.66666666667)</f>
        <v>45792.66667</v>
      </c>
      <c r="E345" s="1">
        <f>IFERROR(__xludf.DUMMYFUNCTION("""COMPUTED_VALUE"""),491.63)</f>
        <v>491.63</v>
      </c>
      <c r="G345" s="2">
        <f>IFERROR(__xludf.DUMMYFUNCTION("""COMPUTED_VALUE"""),45792.66666666667)</f>
        <v>45792.66667</v>
      </c>
      <c r="H345" s="1">
        <f>IFERROR(__xludf.DUMMYFUNCTION("""COMPUTED_VALUE"""),478.2)</f>
        <v>478.2</v>
      </c>
      <c r="J345" s="2">
        <f>IFERROR(__xludf.DUMMYFUNCTION("""COMPUTED_VALUE"""),45792.66666666667)</f>
        <v>45792.66667</v>
      </c>
      <c r="K345" s="1">
        <f>IFERROR(__xludf.DUMMYFUNCTION("""COMPUTED_VALUE"""),486.74)</f>
        <v>486.74</v>
      </c>
      <c r="M345" s="2">
        <f>IFERROR(__xludf.DUMMYFUNCTION("""COMPUTED_VALUE"""),45792.66666666667)</f>
        <v>45792.66667</v>
      </c>
      <c r="N345" s="1">
        <f>IFERROR(__xludf.DUMMYFUNCTION("""COMPUTED_VALUE"""),2.8574203E7)</f>
        <v>28574203</v>
      </c>
    </row>
    <row r="346">
      <c r="A346" s="2">
        <f>IFERROR(__xludf.DUMMYFUNCTION("""COMPUTED_VALUE"""),45793.66666666667)</f>
        <v>45793.66667</v>
      </c>
      <c r="B346" s="1">
        <f>IFERROR(__xludf.DUMMYFUNCTION("""COMPUTED_VALUE"""),487.04)</f>
        <v>487.04</v>
      </c>
      <c r="D346" s="2">
        <f>IFERROR(__xludf.DUMMYFUNCTION("""COMPUTED_VALUE"""),45793.66666666667)</f>
        <v>45793.66667</v>
      </c>
      <c r="E346" s="1">
        <f>IFERROR(__xludf.DUMMYFUNCTION("""COMPUTED_VALUE"""),488.88)</f>
        <v>488.88</v>
      </c>
      <c r="G346" s="2">
        <f>IFERROR(__xludf.DUMMYFUNCTION("""COMPUTED_VALUE"""),45793.66666666667)</f>
        <v>45793.66667</v>
      </c>
      <c r="H346" s="1">
        <f>IFERROR(__xludf.DUMMYFUNCTION("""COMPUTED_VALUE"""),482.57)</f>
        <v>482.57</v>
      </c>
      <c r="J346" s="2">
        <f>IFERROR(__xludf.DUMMYFUNCTION("""COMPUTED_VALUE"""),45793.66666666667)</f>
        <v>45793.66667</v>
      </c>
      <c r="K346" s="1">
        <f>IFERROR(__xludf.DUMMYFUNCTION("""COMPUTED_VALUE"""),486.43)</f>
        <v>486.43</v>
      </c>
      <c r="M346" s="2">
        <f>IFERROR(__xludf.DUMMYFUNCTION("""COMPUTED_VALUE"""),45793.66666666667)</f>
        <v>45793.66667</v>
      </c>
      <c r="N346" s="1">
        <f>IFERROR(__xludf.DUMMYFUNCTION("""COMPUTED_VALUE"""),2.7074856E7)</f>
        <v>27074856</v>
      </c>
    </row>
    <row r="347">
      <c r="A347" s="2">
        <f>IFERROR(__xludf.DUMMYFUNCTION("""COMPUTED_VALUE"""),45796.66666666667)</f>
        <v>45796.66667</v>
      </c>
      <c r="B347" s="1">
        <f>IFERROR(__xludf.DUMMYFUNCTION("""COMPUTED_VALUE"""),476.97)</f>
        <v>476.97</v>
      </c>
      <c r="D347" s="2">
        <f>IFERROR(__xludf.DUMMYFUNCTION("""COMPUTED_VALUE"""),45796.66666666667)</f>
        <v>45796.66667</v>
      </c>
      <c r="E347" s="1">
        <f>IFERROR(__xludf.DUMMYFUNCTION("""COMPUTED_VALUE"""),486.9)</f>
        <v>486.9</v>
      </c>
      <c r="G347" s="2">
        <f>IFERROR(__xludf.DUMMYFUNCTION("""COMPUTED_VALUE"""),45796.66666666667)</f>
        <v>45796.66667</v>
      </c>
      <c r="H347" s="1">
        <f>IFERROR(__xludf.DUMMYFUNCTION("""COMPUTED_VALUE"""),475.41)</f>
        <v>475.41</v>
      </c>
      <c r="J347" s="2">
        <f>IFERROR(__xludf.DUMMYFUNCTION("""COMPUTED_VALUE"""),45796.66666666667)</f>
        <v>45796.66667</v>
      </c>
      <c r="K347" s="1">
        <f>IFERROR(__xludf.DUMMYFUNCTION("""COMPUTED_VALUE"""),483.93)</f>
        <v>483.93</v>
      </c>
      <c r="M347" s="2">
        <f>IFERROR(__xludf.DUMMYFUNCTION("""COMPUTED_VALUE"""),45796.66666666667)</f>
        <v>45796.66667</v>
      </c>
      <c r="N347" s="1">
        <f>IFERROR(__xludf.DUMMYFUNCTION("""COMPUTED_VALUE"""),2.5841266E7)</f>
        <v>25841266</v>
      </c>
    </row>
    <row r="348">
      <c r="A348" s="2">
        <f>IFERROR(__xludf.DUMMYFUNCTION("""COMPUTED_VALUE"""),45797.66666666667)</f>
        <v>45797.66667</v>
      </c>
      <c r="B348" s="1">
        <f>IFERROR(__xludf.DUMMYFUNCTION("""COMPUTED_VALUE"""),483.41)</f>
        <v>483.41</v>
      </c>
      <c r="D348" s="2">
        <f>IFERROR(__xludf.DUMMYFUNCTION("""COMPUTED_VALUE"""),45797.66666666667)</f>
        <v>45797.66667</v>
      </c>
      <c r="E348" s="1">
        <f>IFERROR(__xludf.DUMMYFUNCTION("""COMPUTED_VALUE"""),487.47)</f>
        <v>487.47</v>
      </c>
      <c r="G348" s="2">
        <f>IFERROR(__xludf.DUMMYFUNCTION("""COMPUTED_VALUE"""),45797.66666666667)</f>
        <v>45797.66667</v>
      </c>
      <c r="H348" s="1">
        <f>IFERROR(__xludf.DUMMYFUNCTION("""COMPUTED_VALUE"""),481.23)</f>
        <v>481.23</v>
      </c>
      <c r="J348" s="2">
        <f>IFERROR(__xludf.DUMMYFUNCTION("""COMPUTED_VALUE"""),45797.66666666667)</f>
        <v>45797.66667</v>
      </c>
      <c r="K348" s="1">
        <f>IFERROR(__xludf.DUMMYFUNCTION("""COMPUTED_VALUE"""),484.87)</f>
        <v>484.87</v>
      </c>
      <c r="M348" s="2">
        <f>IFERROR(__xludf.DUMMYFUNCTION("""COMPUTED_VALUE"""),45797.66666666667)</f>
        <v>45797.66667</v>
      </c>
      <c r="N348" s="1">
        <f>IFERROR(__xludf.DUMMYFUNCTION("""COMPUTED_VALUE"""),3.0133318E7)</f>
        <v>30133318</v>
      </c>
    </row>
    <row r="349">
      <c r="A349" s="2">
        <f>IFERROR(__xludf.DUMMYFUNCTION("""COMPUTED_VALUE"""),45798.66666666667)</f>
        <v>45798.66667</v>
      </c>
      <c r="B349" s="1">
        <f>IFERROR(__xludf.DUMMYFUNCTION("""COMPUTED_VALUE"""),479.01)</f>
        <v>479.01</v>
      </c>
      <c r="D349" s="2">
        <f>IFERROR(__xludf.DUMMYFUNCTION("""COMPUTED_VALUE"""),45798.66666666667)</f>
        <v>45798.66667</v>
      </c>
      <c r="E349" s="1">
        <f>IFERROR(__xludf.DUMMYFUNCTION("""COMPUTED_VALUE"""),483.64)</f>
        <v>483.64</v>
      </c>
      <c r="G349" s="2">
        <f>IFERROR(__xludf.DUMMYFUNCTION("""COMPUTED_VALUE"""),45798.66666666667)</f>
        <v>45798.66667</v>
      </c>
      <c r="H349" s="1">
        <f>IFERROR(__xludf.DUMMYFUNCTION("""COMPUTED_VALUE"""),470.91)</f>
        <v>470.91</v>
      </c>
      <c r="J349" s="2">
        <f>IFERROR(__xludf.DUMMYFUNCTION("""COMPUTED_VALUE"""),45798.66666666667)</f>
        <v>45798.66667</v>
      </c>
      <c r="K349" s="1">
        <f>IFERROR(__xludf.DUMMYFUNCTION("""COMPUTED_VALUE"""),472.35)</f>
        <v>472.35</v>
      </c>
      <c r="M349" s="2">
        <f>IFERROR(__xludf.DUMMYFUNCTION("""COMPUTED_VALUE"""),45798.66666666667)</f>
        <v>45798.66667</v>
      </c>
      <c r="N349" s="1">
        <f>IFERROR(__xludf.DUMMYFUNCTION("""COMPUTED_VALUE"""),2.9886698E7)</f>
        <v>29886698</v>
      </c>
    </row>
    <row r="350">
      <c r="A350" s="2">
        <f>IFERROR(__xludf.DUMMYFUNCTION("""COMPUTED_VALUE"""),45799.66666666667)</f>
        <v>45799.66667</v>
      </c>
      <c r="B350" s="1">
        <f>IFERROR(__xludf.DUMMYFUNCTION("""COMPUTED_VALUE"""),472.02)</f>
        <v>472.02</v>
      </c>
      <c r="D350" s="2">
        <f>IFERROR(__xludf.DUMMYFUNCTION("""COMPUTED_VALUE"""),45799.66666666667)</f>
        <v>45799.66667</v>
      </c>
      <c r="E350" s="1">
        <f>IFERROR(__xludf.DUMMYFUNCTION("""COMPUTED_VALUE"""),473.58)</f>
        <v>473.58</v>
      </c>
      <c r="G350" s="2">
        <f>IFERROR(__xludf.DUMMYFUNCTION("""COMPUTED_VALUE"""),45799.66666666667)</f>
        <v>45799.66667</v>
      </c>
      <c r="H350" s="1">
        <f>IFERROR(__xludf.DUMMYFUNCTION("""COMPUTED_VALUE"""),467.5)</f>
        <v>467.5</v>
      </c>
      <c r="J350" s="2">
        <f>IFERROR(__xludf.DUMMYFUNCTION("""COMPUTED_VALUE"""),45799.66666666667)</f>
        <v>45799.66667</v>
      </c>
      <c r="K350" s="1">
        <f>IFERROR(__xludf.DUMMYFUNCTION("""COMPUTED_VALUE"""),469.38)</f>
        <v>469.38</v>
      </c>
      <c r="M350" s="2">
        <f>IFERROR(__xludf.DUMMYFUNCTION("""COMPUTED_VALUE"""),45799.66666666667)</f>
        <v>45799.66667</v>
      </c>
      <c r="N350" s="1">
        <f>IFERROR(__xludf.DUMMYFUNCTION("""COMPUTED_VALUE"""),2.447428E7)</f>
        <v>24474280</v>
      </c>
    </row>
    <row r="351">
      <c r="A351" s="2">
        <f>IFERROR(__xludf.DUMMYFUNCTION("""COMPUTED_VALUE"""),45800.66666666667)</f>
        <v>45800.66667</v>
      </c>
      <c r="B351" s="1">
        <f>IFERROR(__xludf.DUMMYFUNCTION("""COMPUTED_VALUE"""),457.9)</f>
        <v>457.9</v>
      </c>
      <c r="D351" s="2">
        <f>IFERROR(__xludf.DUMMYFUNCTION("""COMPUTED_VALUE"""),45800.66666666667)</f>
        <v>45800.66667</v>
      </c>
      <c r="E351" s="1">
        <f>IFERROR(__xludf.DUMMYFUNCTION("""COMPUTED_VALUE"""),466.31)</f>
        <v>466.31</v>
      </c>
      <c r="G351" s="2">
        <f>IFERROR(__xludf.DUMMYFUNCTION("""COMPUTED_VALUE"""),45800.66666666667)</f>
        <v>45800.66667</v>
      </c>
      <c r="H351" s="1">
        <f>IFERROR(__xludf.DUMMYFUNCTION("""COMPUTED_VALUE"""),457.26)</f>
        <v>457.26</v>
      </c>
      <c r="J351" s="2">
        <f>IFERROR(__xludf.DUMMYFUNCTION("""COMPUTED_VALUE"""),45800.66666666667)</f>
        <v>45800.66667</v>
      </c>
      <c r="K351" s="1">
        <f>IFERROR(__xludf.DUMMYFUNCTION("""COMPUTED_VALUE"""),464.91)</f>
        <v>464.91</v>
      </c>
      <c r="M351" s="2">
        <f>IFERROR(__xludf.DUMMYFUNCTION("""COMPUTED_VALUE"""),45800.66666666667)</f>
        <v>45800.66667</v>
      </c>
      <c r="N351" s="1">
        <f>IFERROR(__xludf.DUMMYFUNCTION("""COMPUTED_VALUE"""),2.2386359E7)</f>
        <v>22386359</v>
      </c>
    </row>
    <row r="352">
      <c r="A352" s="2">
        <f>IFERROR(__xludf.DUMMYFUNCTION("""COMPUTED_VALUE"""),45804.66666666667)</f>
        <v>45804.66667</v>
      </c>
      <c r="B352" s="1">
        <f>IFERROR(__xludf.DUMMYFUNCTION("""COMPUTED_VALUE"""),473.5)</f>
        <v>473.5</v>
      </c>
      <c r="D352" s="2">
        <f>IFERROR(__xludf.DUMMYFUNCTION("""COMPUTED_VALUE"""),45804.66666666667)</f>
        <v>45804.66667</v>
      </c>
      <c r="E352" s="1">
        <f>IFERROR(__xludf.DUMMYFUNCTION("""COMPUTED_VALUE"""),477.04)</f>
        <v>477.04</v>
      </c>
      <c r="G352" s="2">
        <f>IFERROR(__xludf.DUMMYFUNCTION("""COMPUTED_VALUE"""),45804.66666666667)</f>
        <v>45804.66667</v>
      </c>
      <c r="H352" s="1">
        <f>IFERROR(__xludf.DUMMYFUNCTION("""COMPUTED_VALUE"""),469.29)</f>
        <v>469.29</v>
      </c>
      <c r="J352" s="2">
        <f>IFERROR(__xludf.DUMMYFUNCTION("""COMPUTED_VALUE"""),45804.66666666667)</f>
        <v>45804.66667</v>
      </c>
      <c r="K352" s="1">
        <f>IFERROR(__xludf.DUMMYFUNCTION("""COMPUTED_VALUE"""),475.83)</f>
        <v>475.83</v>
      </c>
      <c r="M352" s="2">
        <f>IFERROR(__xludf.DUMMYFUNCTION("""COMPUTED_VALUE"""),45804.66666666667)</f>
        <v>45804.66667</v>
      </c>
      <c r="N352" s="1">
        <f>IFERROR(__xludf.DUMMYFUNCTION("""COMPUTED_VALUE"""),2.7829598E7)</f>
        <v>27829598</v>
      </c>
    </row>
    <row r="353">
      <c r="A353" s="2">
        <f>IFERROR(__xludf.DUMMYFUNCTION("""COMPUTED_VALUE"""),45805.66666666667)</f>
        <v>45805.66667</v>
      </c>
      <c r="B353" s="1">
        <f>IFERROR(__xludf.DUMMYFUNCTION("""COMPUTED_VALUE"""),476.83)</f>
        <v>476.83</v>
      </c>
      <c r="D353" s="2">
        <f>IFERROR(__xludf.DUMMYFUNCTION("""COMPUTED_VALUE"""),45805.66666666667)</f>
        <v>45805.66667</v>
      </c>
      <c r="E353" s="1">
        <f>IFERROR(__xludf.DUMMYFUNCTION("""COMPUTED_VALUE"""),478.75)</f>
        <v>478.75</v>
      </c>
      <c r="G353" s="2">
        <f>IFERROR(__xludf.DUMMYFUNCTION("""COMPUTED_VALUE"""),45805.66666666667)</f>
        <v>45805.66667</v>
      </c>
      <c r="H353" s="1">
        <f>IFERROR(__xludf.DUMMYFUNCTION("""COMPUTED_VALUE"""),474.5)</f>
        <v>474.5</v>
      </c>
      <c r="J353" s="2">
        <f>IFERROR(__xludf.DUMMYFUNCTION("""COMPUTED_VALUE"""),45805.66666666667)</f>
        <v>45805.66667</v>
      </c>
      <c r="K353" s="1">
        <f>IFERROR(__xludf.DUMMYFUNCTION("""COMPUTED_VALUE"""),476.93)</f>
        <v>476.93</v>
      </c>
      <c r="M353" s="2">
        <f>IFERROR(__xludf.DUMMYFUNCTION("""COMPUTED_VALUE"""),45805.66666666667)</f>
        <v>45805.66667</v>
      </c>
      <c r="N353" s="1">
        <f>IFERROR(__xludf.DUMMYFUNCTION("""COMPUTED_VALUE"""),2.7870474E7)</f>
        <v>27870474</v>
      </c>
    </row>
    <row r="354">
      <c r="A354" s="2">
        <f>IFERROR(__xludf.DUMMYFUNCTION("""COMPUTED_VALUE"""),45806.66666666667)</f>
        <v>45806.66667</v>
      </c>
      <c r="B354" s="1">
        <f>IFERROR(__xludf.DUMMYFUNCTION("""COMPUTED_VALUE"""),481.56)</f>
        <v>481.56</v>
      </c>
      <c r="D354" s="2">
        <f>IFERROR(__xludf.DUMMYFUNCTION("""COMPUTED_VALUE"""),45806.66666666667)</f>
        <v>45806.66667</v>
      </c>
      <c r="E354" s="1">
        <f>IFERROR(__xludf.DUMMYFUNCTION("""COMPUTED_VALUE"""),481.78)</f>
        <v>481.78</v>
      </c>
      <c r="G354" s="2">
        <f>IFERROR(__xludf.DUMMYFUNCTION("""COMPUTED_VALUE"""),45806.66666666667)</f>
        <v>45806.66667</v>
      </c>
      <c r="H354" s="1">
        <f>IFERROR(__xludf.DUMMYFUNCTION("""COMPUTED_VALUE"""),466.84)</f>
        <v>466.84</v>
      </c>
      <c r="J354" s="2">
        <f>IFERROR(__xludf.DUMMYFUNCTION("""COMPUTED_VALUE"""),45806.66666666667)</f>
        <v>45806.66667</v>
      </c>
      <c r="K354" s="1">
        <f>IFERROR(__xludf.DUMMYFUNCTION("""COMPUTED_VALUE"""),469.74)</f>
        <v>469.74</v>
      </c>
      <c r="M354" s="2">
        <f>IFERROR(__xludf.DUMMYFUNCTION("""COMPUTED_VALUE"""),45806.66666666667)</f>
        <v>45806.66667</v>
      </c>
      <c r="N354" s="1">
        <f>IFERROR(__xludf.DUMMYFUNCTION("""COMPUTED_VALUE"""),3.1419643E7)</f>
        <v>31419643</v>
      </c>
    </row>
    <row r="355">
      <c r="A355" s="2">
        <f>IFERROR(__xludf.DUMMYFUNCTION("""COMPUTED_VALUE"""),45807.66666666667)</f>
        <v>45807.66667</v>
      </c>
      <c r="B355" s="1">
        <f>IFERROR(__xludf.DUMMYFUNCTION("""COMPUTED_VALUE"""),466.65)</f>
        <v>466.65</v>
      </c>
      <c r="D355" s="2">
        <f>IFERROR(__xludf.DUMMYFUNCTION("""COMPUTED_VALUE"""),45807.66666666667)</f>
        <v>45807.66667</v>
      </c>
      <c r="E355" s="1">
        <f>IFERROR(__xludf.DUMMYFUNCTION("""COMPUTED_VALUE"""),470.81)</f>
        <v>470.81</v>
      </c>
      <c r="G355" s="2">
        <f>IFERROR(__xludf.DUMMYFUNCTION("""COMPUTED_VALUE"""),45807.66666666667)</f>
        <v>45807.66667</v>
      </c>
      <c r="H355" s="1">
        <f>IFERROR(__xludf.DUMMYFUNCTION("""COMPUTED_VALUE"""),461.03)</f>
        <v>461.03</v>
      </c>
      <c r="J355" s="2">
        <f>IFERROR(__xludf.DUMMYFUNCTION("""COMPUTED_VALUE"""),45807.66666666667)</f>
        <v>45807.66667</v>
      </c>
      <c r="K355" s="1">
        <f>IFERROR(__xludf.DUMMYFUNCTION("""COMPUTED_VALUE"""),469.64)</f>
        <v>469.64</v>
      </c>
      <c r="M355" s="2">
        <f>IFERROR(__xludf.DUMMYFUNCTION("""COMPUTED_VALUE"""),45807.66666666667)</f>
        <v>45807.66667</v>
      </c>
      <c r="N355" s="1">
        <f>IFERROR(__xludf.DUMMYFUNCTION("""COMPUTED_VALUE"""),7.5810176E7)</f>
        <v>75810176</v>
      </c>
    </row>
    <row r="356">
      <c r="A356" s="2">
        <f>IFERROR(__xludf.DUMMYFUNCTION("""COMPUTED_VALUE"""),45810.66666666667)</f>
        <v>45810.66667</v>
      </c>
      <c r="B356" s="1">
        <f>IFERROR(__xludf.DUMMYFUNCTION("""COMPUTED_VALUE"""),463.97)</f>
        <v>463.97</v>
      </c>
      <c r="D356" s="2">
        <f>IFERROR(__xludf.DUMMYFUNCTION("""COMPUTED_VALUE"""),45810.66666666667)</f>
        <v>45810.66667</v>
      </c>
      <c r="E356" s="1">
        <f>IFERROR(__xludf.DUMMYFUNCTION("""COMPUTED_VALUE"""),468.44)</f>
        <v>468.44</v>
      </c>
      <c r="G356" s="2">
        <f>IFERROR(__xludf.DUMMYFUNCTION("""COMPUTED_VALUE"""),45810.66666666667)</f>
        <v>45810.66667</v>
      </c>
      <c r="H356" s="1">
        <f>IFERROR(__xludf.DUMMYFUNCTION("""COMPUTED_VALUE"""),459.89)</f>
        <v>459.89</v>
      </c>
      <c r="J356" s="2">
        <f>IFERROR(__xludf.DUMMYFUNCTION("""COMPUTED_VALUE"""),45810.66666666667)</f>
        <v>45810.66667</v>
      </c>
      <c r="K356" s="1">
        <f>IFERROR(__xludf.DUMMYFUNCTION("""COMPUTED_VALUE"""),465.37)</f>
        <v>465.37</v>
      </c>
      <c r="M356" s="2">
        <f>IFERROR(__xludf.DUMMYFUNCTION("""COMPUTED_VALUE"""),45810.66666666667)</f>
        <v>45810.66667</v>
      </c>
      <c r="N356" s="1">
        <f>IFERROR(__xludf.DUMMYFUNCTION("""COMPUTED_VALUE"""),3.2988047E7)</f>
        <v>32988047</v>
      </c>
    </row>
    <row r="357">
      <c r="A357" s="2">
        <f>IFERROR(__xludf.DUMMYFUNCTION("""COMPUTED_VALUE"""),45811.66666666667)</f>
        <v>45811.66667</v>
      </c>
      <c r="B357" s="1">
        <f>IFERROR(__xludf.DUMMYFUNCTION("""COMPUTED_VALUE"""),471.45)</f>
        <v>471.45</v>
      </c>
      <c r="D357" s="2">
        <f>IFERROR(__xludf.DUMMYFUNCTION("""COMPUTED_VALUE"""),45811.66666666667)</f>
        <v>45811.66667</v>
      </c>
      <c r="E357" s="1">
        <f>IFERROR(__xludf.DUMMYFUNCTION("""COMPUTED_VALUE"""),475.87)</f>
        <v>475.87</v>
      </c>
      <c r="G357" s="2">
        <f>IFERROR(__xludf.DUMMYFUNCTION("""COMPUTED_VALUE"""),45811.66666666667)</f>
        <v>45811.66667</v>
      </c>
      <c r="H357" s="1">
        <f>IFERROR(__xludf.DUMMYFUNCTION("""COMPUTED_VALUE"""),462.77)</f>
        <v>462.77</v>
      </c>
      <c r="J357" s="2">
        <f>IFERROR(__xludf.DUMMYFUNCTION("""COMPUTED_VALUE"""),45811.66666666667)</f>
        <v>45811.66667</v>
      </c>
      <c r="K357" s="1">
        <f>IFERROR(__xludf.DUMMYFUNCTION("""COMPUTED_VALUE"""),471.37)</f>
        <v>471.37</v>
      </c>
      <c r="M357" s="2">
        <f>IFERROR(__xludf.DUMMYFUNCTION("""COMPUTED_VALUE"""),45811.66666666667)</f>
        <v>45811.66667</v>
      </c>
      <c r="N357" s="1">
        <f>IFERROR(__xludf.DUMMYFUNCTION("""COMPUTED_VALUE"""),3.5343523E7)</f>
        <v>35343523</v>
      </c>
    </row>
    <row r="358">
      <c r="A358" s="2">
        <f>IFERROR(__xludf.DUMMYFUNCTION("""COMPUTED_VALUE"""),45812.66666666667)</f>
        <v>45812.66667</v>
      </c>
      <c r="B358" s="1">
        <f>IFERROR(__xludf.DUMMYFUNCTION("""COMPUTED_VALUE"""),471.65)</f>
        <v>471.65</v>
      </c>
      <c r="D358" s="2">
        <f>IFERROR(__xludf.DUMMYFUNCTION("""COMPUTED_VALUE"""),45812.66666666667)</f>
        <v>45812.66667</v>
      </c>
      <c r="E358" s="1">
        <f>IFERROR(__xludf.DUMMYFUNCTION("""COMPUTED_VALUE"""),480.31)</f>
        <v>480.31</v>
      </c>
      <c r="G358" s="2">
        <f>IFERROR(__xludf.DUMMYFUNCTION("""COMPUTED_VALUE"""),45812.66666666667)</f>
        <v>45812.66667</v>
      </c>
      <c r="H358" s="1">
        <f>IFERROR(__xludf.DUMMYFUNCTION("""COMPUTED_VALUE"""),471.65)</f>
        <v>471.65</v>
      </c>
      <c r="J358" s="2">
        <f>IFERROR(__xludf.DUMMYFUNCTION("""COMPUTED_VALUE"""),45812.66666666667)</f>
        <v>45812.66667</v>
      </c>
      <c r="K358" s="1">
        <f>IFERROR(__xludf.DUMMYFUNCTION("""COMPUTED_VALUE"""),477.94)</f>
        <v>477.94</v>
      </c>
      <c r="M358" s="2">
        <f>IFERROR(__xludf.DUMMYFUNCTION("""COMPUTED_VALUE"""),45812.66666666667)</f>
        <v>45812.66667</v>
      </c>
      <c r="N358" s="1">
        <f>IFERROR(__xludf.DUMMYFUNCTION("""COMPUTED_VALUE"""),3.0299197E7)</f>
        <v>30299197</v>
      </c>
    </row>
    <row r="359">
      <c r="A359" s="2">
        <f>IFERROR(__xludf.DUMMYFUNCTION("""COMPUTED_VALUE"""),45813.66666666667)</f>
        <v>45813.66667</v>
      </c>
      <c r="B359" s="1">
        <f>IFERROR(__xludf.DUMMYFUNCTION("""COMPUTED_VALUE"""),479.7)</f>
        <v>479.7</v>
      </c>
      <c r="D359" s="2">
        <f>IFERROR(__xludf.DUMMYFUNCTION("""COMPUTED_VALUE"""),45813.66666666667)</f>
        <v>45813.66667</v>
      </c>
      <c r="E359" s="1">
        <f>IFERROR(__xludf.DUMMYFUNCTION("""COMPUTED_VALUE"""),482.62)</f>
        <v>482.62</v>
      </c>
      <c r="G359" s="2">
        <f>IFERROR(__xludf.DUMMYFUNCTION("""COMPUTED_VALUE"""),45813.66666666667)</f>
        <v>45813.66667</v>
      </c>
      <c r="H359" s="1">
        <f>IFERROR(__xludf.DUMMYFUNCTION("""COMPUTED_VALUE"""),461.84)</f>
        <v>461.84</v>
      </c>
      <c r="J359" s="2">
        <f>IFERROR(__xludf.DUMMYFUNCTION("""COMPUTED_VALUE"""),45813.66666666667)</f>
        <v>45813.66667</v>
      </c>
      <c r="K359" s="1">
        <f>IFERROR(__xludf.DUMMYFUNCTION("""COMPUTED_VALUE"""),463.24)</f>
        <v>463.24</v>
      </c>
      <c r="M359" s="2">
        <f>IFERROR(__xludf.DUMMYFUNCTION("""COMPUTED_VALUE"""),45813.66666666667)</f>
        <v>45813.66667</v>
      </c>
      <c r="N359" s="1">
        <f>IFERROR(__xludf.DUMMYFUNCTION("""COMPUTED_VALUE"""),4.0218383E7)</f>
        <v>40218383</v>
      </c>
    </row>
    <row r="360">
      <c r="A360" s="2">
        <f>IFERROR(__xludf.DUMMYFUNCTION("""COMPUTED_VALUE"""),45814.66666666667)</f>
        <v>45814.66667</v>
      </c>
      <c r="B360" s="1">
        <f>IFERROR(__xludf.DUMMYFUNCTION("""COMPUTED_VALUE"""),470.24)</f>
        <v>470.24</v>
      </c>
      <c r="D360" s="2">
        <f>IFERROR(__xludf.DUMMYFUNCTION("""COMPUTED_VALUE"""),45814.66666666667)</f>
        <v>45814.66667</v>
      </c>
      <c r="E360" s="1">
        <f>IFERROR(__xludf.DUMMYFUNCTION("""COMPUTED_VALUE"""),470.42)</f>
        <v>470.42</v>
      </c>
      <c r="G360" s="2">
        <f>IFERROR(__xludf.DUMMYFUNCTION("""COMPUTED_VALUE"""),45814.66666666667)</f>
        <v>45814.66667</v>
      </c>
      <c r="H360" s="1">
        <f>IFERROR(__xludf.DUMMYFUNCTION("""COMPUTED_VALUE"""),462.76)</f>
        <v>462.76</v>
      </c>
      <c r="J360" s="2">
        <f>IFERROR(__xludf.DUMMYFUNCTION("""COMPUTED_VALUE"""),45814.66666666667)</f>
        <v>45814.66667</v>
      </c>
      <c r="K360" s="1">
        <f>IFERROR(__xludf.DUMMYFUNCTION("""COMPUTED_VALUE"""),467.67)</f>
        <v>467.67</v>
      </c>
      <c r="M360" s="2">
        <f>IFERROR(__xludf.DUMMYFUNCTION("""COMPUTED_VALUE"""),45814.66666666667)</f>
        <v>45814.66667</v>
      </c>
      <c r="N360" s="1">
        <f>IFERROR(__xludf.DUMMYFUNCTION("""COMPUTED_VALUE"""),3.0657768E7)</f>
        <v>30657768</v>
      </c>
    </row>
    <row r="361">
      <c r="A361" s="2">
        <f>IFERROR(__xludf.DUMMYFUNCTION("""COMPUTED_VALUE"""),45817.66666666667)</f>
        <v>45817.66667</v>
      </c>
      <c r="B361" s="1">
        <f>IFERROR(__xludf.DUMMYFUNCTION("""COMPUTED_VALUE"""),469.9)</f>
        <v>469.9</v>
      </c>
      <c r="D361" s="2">
        <f>IFERROR(__xludf.DUMMYFUNCTION("""COMPUTED_VALUE"""),45817.66666666667)</f>
        <v>45817.66667</v>
      </c>
      <c r="E361" s="1">
        <f>IFERROR(__xludf.DUMMYFUNCTION("""COMPUTED_VALUE"""),471.96)</f>
        <v>471.96</v>
      </c>
      <c r="G361" s="2">
        <f>IFERROR(__xludf.DUMMYFUNCTION("""COMPUTED_VALUE"""),45817.66666666667)</f>
        <v>45817.66667</v>
      </c>
      <c r="H361" s="1">
        <f>IFERROR(__xludf.DUMMYFUNCTION("""COMPUTED_VALUE"""),466.27)</f>
        <v>466.27</v>
      </c>
      <c r="J361" s="2">
        <f>IFERROR(__xludf.DUMMYFUNCTION("""COMPUTED_VALUE"""),45817.66666666667)</f>
        <v>45817.66667</v>
      </c>
      <c r="K361" s="1">
        <f>IFERROR(__xludf.DUMMYFUNCTION("""COMPUTED_VALUE"""),467.98)</f>
        <v>467.98</v>
      </c>
      <c r="M361" s="2">
        <f>IFERROR(__xludf.DUMMYFUNCTION("""COMPUTED_VALUE"""),45817.66666666667)</f>
        <v>45817.66667</v>
      </c>
      <c r="N361" s="1">
        <f>IFERROR(__xludf.DUMMYFUNCTION("""COMPUTED_VALUE"""),3.1132049E7)</f>
        <v>31132049</v>
      </c>
    </row>
    <row r="362">
      <c r="A362" s="2">
        <f>IFERROR(__xludf.DUMMYFUNCTION("""COMPUTED_VALUE"""),45818.66666666667)</f>
        <v>45818.66667</v>
      </c>
      <c r="B362" s="1">
        <f>IFERROR(__xludf.DUMMYFUNCTION("""COMPUTED_VALUE"""),472.2)</f>
        <v>472.2</v>
      </c>
      <c r="D362" s="2">
        <f>IFERROR(__xludf.DUMMYFUNCTION("""COMPUTED_VALUE"""),45818.66666666667)</f>
        <v>45818.66667</v>
      </c>
      <c r="E362" s="1">
        <f>IFERROR(__xludf.DUMMYFUNCTION("""COMPUTED_VALUE"""),477.84)</f>
        <v>477.84</v>
      </c>
      <c r="G362" s="2">
        <f>IFERROR(__xludf.DUMMYFUNCTION("""COMPUTED_VALUE"""),45818.66666666667)</f>
        <v>45818.66667</v>
      </c>
      <c r="H362" s="1">
        <f>IFERROR(__xludf.DUMMYFUNCTION("""COMPUTED_VALUE"""),469.25)</f>
        <v>469.25</v>
      </c>
      <c r="J362" s="2">
        <f>IFERROR(__xludf.DUMMYFUNCTION("""COMPUTED_VALUE"""),45818.66666666667)</f>
        <v>45818.66667</v>
      </c>
      <c r="K362" s="1">
        <f>IFERROR(__xludf.DUMMYFUNCTION("""COMPUTED_VALUE"""),477.28)</f>
        <v>477.28</v>
      </c>
      <c r="M362" s="2">
        <f>IFERROR(__xludf.DUMMYFUNCTION("""COMPUTED_VALUE"""),45818.66666666667)</f>
        <v>45818.66667</v>
      </c>
      <c r="N362" s="1">
        <f>IFERROR(__xludf.DUMMYFUNCTION("""COMPUTED_VALUE"""),3.3235314E7)</f>
        <v>33235314</v>
      </c>
    </row>
    <row r="363">
      <c r="A363" s="2">
        <f>IFERROR(__xludf.DUMMYFUNCTION("""COMPUTED_VALUE"""),45819.66666666667)</f>
        <v>45819.66667</v>
      </c>
      <c r="B363" s="1">
        <f>IFERROR(__xludf.DUMMYFUNCTION("""COMPUTED_VALUE"""),479.74)</f>
        <v>479.74</v>
      </c>
      <c r="D363" s="2">
        <f>IFERROR(__xludf.DUMMYFUNCTION("""COMPUTED_VALUE"""),45819.66666666667)</f>
        <v>45819.66667</v>
      </c>
      <c r="E363" s="1">
        <f>IFERROR(__xludf.DUMMYFUNCTION("""COMPUTED_VALUE"""),484.26)</f>
        <v>484.26</v>
      </c>
      <c r="G363" s="2">
        <f>IFERROR(__xludf.DUMMYFUNCTION("""COMPUTED_VALUE"""),45819.66666666667)</f>
        <v>45819.66667</v>
      </c>
      <c r="H363" s="1">
        <f>IFERROR(__xludf.DUMMYFUNCTION("""COMPUTED_VALUE"""),475.66)</f>
        <v>475.66</v>
      </c>
      <c r="J363" s="2">
        <f>IFERROR(__xludf.DUMMYFUNCTION("""COMPUTED_VALUE"""),45819.66666666667)</f>
        <v>45819.66667</v>
      </c>
      <c r="K363" s="1">
        <f>IFERROR(__xludf.DUMMYFUNCTION("""COMPUTED_VALUE"""),476.31)</f>
        <v>476.31</v>
      </c>
      <c r="M363" s="2">
        <f>IFERROR(__xludf.DUMMYFUNCTION("""COMPUTED_VALUE"""),45819.66666666667)</f>
        <v>45819.66667</v>
      </c>
      <c r="N363" s="1">
        <f>IFERROR(__xludf.DUMMYFUNCTION("""COMPUTED_VALUE"""),3.4168811E7)</f>
        <v>34168811</v>
      </c>
    </row>
    <row r="364">
      <c r="A364" s="2">
        <f>IFERROR(__xludf.DUMMYFUNCTION("""COMPUTED_VALUE"""),45820.66666666667)</f>
        <v>45820.66667</v>
      </c>
      <c r="B364" s="1">
        <f>IFERROR(__xludf.DUMMYFUNCTION("""COMPUTED_VALUE"""),471.42)</f>
        <v>471.42</v>
      </c>
      <c r="D364" s="2">
        <f>IFERROR(__xludf.DUMMYFUNCTION("""COMPUTED_VALUE"""),45820.66666666667)</f>
        <v>45820.66667</v>
      </c>
      <c r="E364" s="1">
        <f>IFERROR(__xludf.DUMMYFUNCTION("""COMPUTED_VALUE"""),474.33)</f>
        <v>474.33</v>
      </c>
      <c r="G364" s="2">
        <f>IFERROR(__xludf.DUMMYFUNCTION("""COMPUTED_VALUE"""),45820.66666666667)</f>
        <v>45820.66667</v>
      </c>
      <c r="H364" s="1">
        <f>IFERROR(__xludf.DUMMYFUNCTION("""COMPUTED_VALUE"""),464.48)</f>
        <v>464.48</v>
      </c>
      <c r="J364" s="2">
        <f>IFERROR(__xludf.DUMMYFUNCTION("""COMPUTED_VALUE"""),45820.66666666667)</f>
        <v>45820.66667</v>
      </c>
      <c r="K364" s="1">
        <f>IFERROR(__xludf.DUMMYFUNCTION("""COMPUTED_VALUE"""),465.92)</f>
        <v>465.92</v>
      </c>
      <c r="M364" s="2">
        <f>IFERROR(__xludf.DUMMYFUNCTION("""COMPUTED_VALUE"""),45820.66666666667)</f>
        <v>45820.66667</v>
      </c>
      <c r="N364" s="1">
        <f>IFERROR(__xludf.DUMMYFUNCTION("""COMPUTED_VALUE"""),5.6280748E7)</f>
        <v>56280748</v>
      </c>
    </row>
    <row r="365">
      <c r="A365" s="2">
        <f>IFERROR(__xludf.DUMMYFUNCTION("""COMPUTED_VALUE"""),45821.66666666667)</f>
        <v>45821.66667</v>
      </c>
      <c r="B365" s="1">
        <f>IFERROR(__xludf.DUMMYFUNCTION("""COMPUTED_VALUE"""),458.03)</f>
        <v>458.03</v>
      </c>
      <c r="D365" s="2">
        <f>IFERROR(__xludf.DUMMYFUNCTION("""COMPUTED_VALUE"""),45821.66666666667)</f>
        <v>45821.66667</v>
      </c>
      <c r="E365" s="1">
        <f>IFERROR(__xludf.DUMMYFUNCTION("""COMPUTED_VALUE"""),463.0)</f>
        <v>463</v>
      </c>
      <c r="G365" s="2">
        <f>IFERROR(__xludf.DUMMYFUNCTION("""COMPUTED_VALUE"""),45821.66666666667)</f>
        <v>45821.66667</v>
      </c>
      <c r="H365" s="1">
        <f>IFERROR(__xludf.DUMMYFUNCTION("""COMPUTED_VALUE"""),452.76)</f>
        <v>452.76</v>
      </c>
      <c r="J365" s="2">
        <f>IFERROR(__xludf.DUMMYFUNCTION("""COMPUTED_VALUE"""),45821.66666666667)</f>
        <v>45821.66667</v>
      </c>
      <c r="K365" s="1">
        <f>IFERROR(__xludf.DUMMYFUNCTION("""COMPUTED_VALUE"""),454.19)</f>
        <v>454.19</v>
      </c>
      <c r="M365" s="2">
        <f>IFERROR(__xludf.DUMMYFUNCTION("""COMPUTED_VALUE"""),45821.66666666667)</f>
        <v>45821.66667</v>
      </c>
      <c r="N365" s="1">
        <f>IFERROR(__xludf.DUMMYFUNCTION("""COMPUTED_VALUE"""),3.002765E7)</f>
        <v>30027650</v>
      </c>
    </row>
    <row r="366">
      <c r="A366" s="2">
        <f>IFERROR(__xludf.DUMMYFUNCTION("""COMPUTED_VALUE"""),45824.66666666667)</f>
        <v>45824.66667</v>
      </c>
      <c r="B366" s="1">
        <f>IFERROR(__xludf.DUMMYFUNCTION("""COMPUTED_VALUE"""),454.57)</f>
        <v>454.57</v>
      </c>
      <c r="D366" s="2">
        <f>IFERROR(__xludf.DUMMYFUNCTION("""COMPUTED_VALUE"""),45824.66666666667)</f>
        <v>45824.66667</v>
      </c>
      <c r="E366" s="1">
        <f>IFERROR(__xludf.DUMMYFUNCTION("""COMPUTED_VALUE"""),468.45)</f>
        <v>468.45</v>
      </c>
      <c r="G366" s="2">
        <f>IFERROR(__xludf.DUMMYFUNCTION("""COMPUTED_VALUE"""),45824.66666666667)</f>
        <v>45824.66667</v>
      </c>
      <c r="H366" s="1">
        <f>IFERROR(__xludf.DUMMYFUNCTION("""COMPUTED_VALUE"""),454.57)</f>
        <v>454.57</v>
      </c>
      <c r="J366" s="2">
        <f>IFERROR(__xludf.DUMMYFUNCTION("""COMPUTED_VALUE"""),45824.66666666667)</f>
        <v>45824.66667</v>
      </c>
      <c r="K366" s="1">
        <f>IFERROR(__xludf.DUMMYFUNCTION("""COMPUTED_VALUE"""),468.07)</f>
        <v>468.07</v>
      </c>
      <c r="M366" s="2">
        <f>IFERROR(__xludf.DUMMYFUNCTION("""COMPUTED_VALUE"""),45824.66666666667)</f>
        <v>45824.66667</v>
      </c>
      <c r="N366" s="1">
        <f>IFERROR(__xludf.DUMMYFUNCTION("""COMPUTED_VALUE"""),3.7587331E7)</f>
        <v>37587331</v>
      </c>
    </row>
    <row r="367">
      <c r="A367" s="2">
        <f>IFERROR(__xludf.DUMMYFUNCTION("""COMPUTED_VALUE"""),45825.66666666667)</f>
        <v>45825.66667</v>
      </c>
      <c r="B367" s="1">
        <f>IFERROR(__xludf.DUMMYFUNCTION("""COMPUTED_VALUE"""),465.09)</f>
        <v>465.09</v>
      </c>
      <c r="D367" s="2">
        <f>IFERROR(__xludf.DUMMYFUNCTION("""COMPUTED_VALUE"""),45825.66666666667)</f>
        <v>45825.66667</v>
      </c>
      <c r="E367" s="1">
        <f>IFERROR(__xludf.DUMMYFUNCTION("""COMPUTED_VALUE"""),465.18)</f>
        <v>465.18</v>
      </c>
      <c r="G367" s="2">
        <f>IFERROR(__xludf.DUMMYFUNCTION("""COMPUTED_VALUE"""),45825.66666666667)</f>
        <v>45825.66667</v>
      </c>
      <c r="H367" s="1">
        <f>IFERROR(__xludf.DUMMYFUNCTION("""COMPUTED_VALUE"""),453.81)</f>
        <v>453.81</v>
      </c>
      <c r="J367" s="2">
        <f>IFERROR(__xludf.DUMMYFUNCTION("""COMPUTED_VALUE"""),45825.66666666667)</f>
        <v>45825.66667</v>
      </c>
      <c r="K367" s="1">
        <f>IFERROR(__xludf.DUMMYFUNCTION("""COMPUTED_VALUE"""),455.55)</f>
        <v>455.55</v>
      </c>
      <c r="M367" s="2">
        <f>IFERROR(__xludf.DUMMYFUNCTION("""COMPUTED_VALUE"""),45825.66666666667)</f>
        <v>45825.66667</v>
      </c>
      <c r="N367" s="1">
        <f>IFERROR(__xludf.DUMMYFUNCTION("""COMPUTED_VALUE"""),3.5833248E7)</f>
        <v>35833248</v>
      </c>
    </row>
    <row r="368">
      <c r="A368" s="2">
        <f>IFERROR(__xludf.DUMMYFUNCTION("""COMPUTED_VALUE"""),45826.66666666667)</f>
        <v>45826.66667</v>
      </c>
      <c r="B368" s="1">
        <f>IFERROR(__xludf.DUMMYFUNCTION("""COMPUTED_VALUE"""),455.5)</f>
        <v>455.5</v>
      </c>
      <c r="D368" s="2">
        <f>IFERROR(__xludf.DUMMYFUNCTION("""COMPUTED_VALUE"""),45826.66666666667)</f>
        <v>45826.66667</v>
      </c>
      <c r="E368" s="1">
        <f>IFERROR(__xludf.DUMMYFUNCTION("""COMPUTED_VALUE"""),462.85)</f>
        <v>462.85</v>
      </c>
      <c r="G368" s="2">
        <f>IFERROR(__xludf.DUMMYFUNCTION("""COMPUTED_VALUE"""),45826.66666666667)</f>
        <v>45826.66667</v>
      </c>
      <c r="H368" s="1">
        <f>IFERROR(__xludf.DUMMYFUNCTION("""COMPUTED_VALUE"""),455.5)</f>
        <v>455.5</v>
      </c>
      <c r="J368" s="2">
        <f>IFERROR(__xludf.DUMMYFUNCTION("""COMPUTED_VALUE"""),45826.66666666667)</f>
        <v>45826.66667</v>
      </c>
      <c r="K368" s="1">
        <f>IFERROR(__xludf.DUMMYFUNCTION("""COMPUTED_VALUE"""),459.28)</f>
        <v>459.28</v>
      </c>
      <c r="M368" s="2">
        <f>IFERROR(__xludf.DUMMYFUNCTION("""COMPUTED_VALUE"""),45826.66666666667)</f>
        <v>45826.66667</v>
      </c>
      <c r="N368" s="1">
        <f>IFERROR(__xludf.DUMMYFUNCTION("""COMPUTED_VALUE"""),3.1263505E7)</f>
        <v>31263505</v>
      </c>
    </row>
    <row r="369">
      <c r="A369" s="2">
        <f>IFERROR(__xludf.DUMMYFUNCTION("""COMPUTED_VALUE"""),45828.66666666667)</f>
        <v>45828.66667</v>
      </c>
      <c r="B369" s="1">
        <f>IFERROR(__xludf.DUMMYFUNCTION("""COMPUTED_VALUE"""),463.7)</f>
        <v>463.7</v>
      </c>
      <c r="D369" s="2">
        <f>IFERROR(__xludf.DUMMYFUNCTION("""COMPUTED_VALUE"""),45828.66666666667)</f>
        <v>45828.66667</v>
      </c>
      <c r="E369" s="1">
        <f>IFERROR(__xludf.DUMMYFUNCTION("""COMPUTED_VALUE"""),466.93)</f>
        <v>466.93</v>
      </c>
      <c r="G369" s="2">
        <f>IFERROR(__xludf.DUMMYFUNCTION("""COMPUTED_VALUE"""),45828.66666666667)</f>
        <v>45828.66667</v>
      </c>
      <c r="H369" s="1">
        <f>IFERROR(__xludf.DUMMYFUNCTION("""COMPUTED_VALUE"""),455.73)</f>
        <v>455.73</v>
      </c>
      <c r="J369" s="2">
        <f>IFERROR(__xludf.DUMMYFUNCTION("""COMPUTED_VALUE"""),45828.66666666667)</f>
        <v>45828.66667</v>
      </c>
      <c r="K369" s="1">
        <f>IFERROR(__xludf.DUMMYFUNCTION("""COMPUTED_VALUE"""),458.16)</f>
        <v>458.16</v>
      </c>
      <c r="M369" s="2">
        <f>IFERROR(__xludf.DUMMYFUNCTION("""COMPUTED_VALUE"""),45828.66666666667)</f>
        <v>45828.66667</v>
      </c>
      <c r="N369" s="1">
        <f>IFERROR(__xludf.DUMMYFUNCTION("""COMPUTED_VALUE"""),5.7573244E7)</f>
        <v>57573244</v>
      </c>
    </row>
    <row r="370">
      <c r="A370" s="2">
        <f>IFERROR(__xludf.DUMMYFUNCTION("""COMPUTED_VALUE"""),45831.66666666667)</f>
        <v>45831.66667</v>
      </c>
      <c r="B370" s="1">
        <f>IFERROR(__xludf.DUMMYFUNCTION("""COMPUTED_VALUE"""),456.91)</f>
        <v>456.91</v>
      </c>
      <c r="D370" s="2">
        <f>IFERROR(__xludf.DUMMYFUNCTION("""COMPUTED_VALUE"""),45831.66666666667)</f>
        <v>45831.66667</v>
      </c>
      <c r="E370" s="1">
        <f>IFERROR(__xludf.DUMMYFUNCTION("""COMPUTED_VALUE"""),465.24)</f>
        <v>465.24</v>
      </c>
      <c r="G370" s="2">
        <f>IFERROR(__xludf.DUMMYFUNCTION("""COMPUTED_VALUE"""),45831.66666666667)</f>
        <v>45831.66667</v>
      </c>
      <c r="H370" s="1">
        <f>IFERROR(__xludf.DUMMYFUNCTION("""COMPUTED_VALUE"""),453.4)</f>
        <v>453.4</v>
      </c>
      <c r="J370" s="2">
        <f>IFERROR(__xludf.DUMMYFUNCTION("""COMPUTED_VALUE"""),45831.66666666667)</f>
        <v>45831.66667</v>
      </c>
      <c r="K370" s="1">
        <f>IFERROR(__xludf.DUMMYFUNCTION("""COMPUTED_VALUE"""),462.95)</f>
        <v>462.95</v>
      </c>
      <c r="M370" s="2">
        <f>IFERROR(__xludf.DUMMYFUNCTION("""COMPUTED_VALUE"""),45831.66666666667)</f>
        <v>45831.66667</v>
      </c>
      <c r="N370" s="1">
        <f>IFERROR(__xludf.DUMMYFUNCTION("""COMPUTED_VALUE"""),5.3426357E7)</f>
        <v>53426357</v>
      </c>
    </row>
    <row r="371">
      <c r="A371" s="2">
        <f>IFERROR(__xludf.DUMMYFUNCTION("""COMPUTED_VALUE"""),45832.66666666667)</f>
        <v>45832.66667</v>
      </c>
      <c r="B371" s="1">
        <f>IFERROR(__xludf.DUMMYFUNCTION("""COMPUTED_VALUE"""),468.89)</f>
        <v>468.89</v>
      </c>
      <c r="D371" s="2">
        <f>IFERROR(__xludf.DUMMYFUNCTION("""COMPUTED_VALUE"""),45832.66666666667)</f>
        <v>45832.66667</v>
      </c>
      <c r="E371" s="1">
        <f>IFERROR(__xludf.DUMMYFUNCTION("""COMPUTED_VALUE"""),479.43)</f>
        <v>479.43</v>
      </c>
      <c r="G371" s="2">
        <f>IFERROR(__xludf.DUMMYFUNCTION("""COMPUTED_VALUE"""),45832.66666666667)</f>
        <v>45832.66667</v>
      </c>
      <c r="H371" s="1">
        <f>IFERROR(__xludf.DUMMYFUNCTION("""COMPUTED_VALUE"""),466.66)</f>
        <v>466.66</v>
      </c>
      <c r="J371" s="2">
        <f>IFERROR(__xludf.DUMMYFUNCTION("""COMPUTED_VALUE"""),45832.66666666667)</f>
        <v>45832.66667</v>
      </c>
      <c r="K371" s="1">
        <f>IFERROR(__xludf.DUMMYFUNCTION("""COMPUTED_VALUE"""),479.05)</f>
        <v>479.05</v>
      </c>
      <c r="M371" s="2">
        <f>IFERROR(__xludf.DUMMYFUNCTION("""COMPUTED_VALUE"""),45832.66666666667)</f>
        <v>45832.66667</v>
      </c>
      <c r="N371" s="1">
        <f>IFERROR(__xludf.DUMMYFUNCTION("""COMPUTED_VALUE"""),3.6059879E7)</f>
        <v>36059879</v>
      </c>
    </row>
    <row r="372">
      <c r="A372" s="2">
        <f>IFERROR(__xludf.DUMMYFUNCTION("""COMPUTED_VALUE"""),45833.66666666667)</f>
        <v>45833.66667</v>
      </c>
      <c r="B372" s="1">
        <f>IFERROR(__xludf.DUMMYFUNCTION("""COMPUTED_VALUE"""),479.6)</f>
        <v>479.6</v>
      </c>
      <c r="D372" s="2">
        <f>IFERROR(__xludf.DUMMYFUNCTION("""COMPUTED_VALUE"""),45833.66666666667)</f>
        <v>45833.66667</v>
      </c>
      <c r="E372" s="1">
        <f>IFERROR(__xludf.DUMMYFUNCTION("""COMPUTED_VALUE"""),479.83)</f>
        <v>479.83</v>
      </c>
      <c r="G372" s="2">
        <f>IFERROR(__xludf.DUMMYFUNCTION("""COMPUTED_VALUE"""),45833.66666666667)</f>
        <v>45833.66667</v>
      </c>
      <c r="H372" s="1">
        <f>IFERROR(__xludf.DUMMYFUNCTION("""COMPUTED_VALUE"""),465.74)</f>
        <v>465.74</v>
      </c>
      <c r="J372" s="2">
        <f>IFERROR(__xludf.DUMMYFUNCTION("""COMPUTED_VALUE"""),45833.66666666667)</f>
        <v>45833.66667</v>
      </c>
      <c r="K372" s="1">
        <f>IFERROR(__xludf.DUMMYFUNCTION("""COMPUTED_VALUE"""),468.34)</f>
        <v>468.34</v>
      </c>
      <c r="M372" s="2">
        <f>IFERROR(__xludf.DUMMYFUNCTION("""COMPUTED_VALUE"""),45833.66666666667)</f>
        <v>45833.66667</v>
      </c>
      <c r="N372" s="1">
        <f>IFERROR(__xludf.DUMMYFUNCTION("""COMPUTED_VALUE"""),3.33001E7)</f>
        <v>33300100</v>
      </c>
    </row>
    <row r="373">
      <c r="A373" s="2">
        <f>IFERROR(__xludf.DUMMYFUNCTION("""COMPUTED_VALUE"""),45834.66666666667)</f>
        <v>45834.66667</v>
      </c>
      <c r="B373" s="1">
        <f>IFERROR(__xludf.DUMMYFUNCTION("""COMPUTED_VALUE"""),462.67)</f>
        <v>462.67</v>
      </c>
      <c r="D373" s="2">
        <f>IFERROR(__xludf.DUMMYFUNCTION("""COMPUTED_VALUE"""),45834.66666666667)</f>
        <v>45834.66667</v>
      </c>
      <c r="E373" s="1">
        <f>IFERROR(__xludf.DUMMYFUNCTION("""COMPUTED_VALUE"""),465.01)</f>
        <v>465.01</v>
      </c>
      <c r="G373" s="2">
        <f>IFERROR(__xludf.DUMMYFUNCTION("""COMPUTED_VALUE"""),45834.66666666667)</f>
        <v>45834.66667</v>
      </c>
      <c r="H373" s="1">
        <f>IFERROR(__xludf.DUMMYFUNCTION("""COMPUTED_VALUE"""),454.84)</f>
        <v>454.84</v>
      </c>
      <c r="J373" s="2">
        <f>IFERROR(__xludf.DUMMYFUNCTION("""COMPUTED_VALUE"""),45834.66666666667)</f>
        <v>45834.66667</v>
      </c>
      <c r="K373" s="1">
        <f>IFERROR(__xludf.DUMMYFUNCTION("""COMPUTED_VALUE"""),464.15)</f>
        <v>464.15</v>
      </c>
      <c r="M373" s="2">
        <f>IFERROR(__xludf.DUMMYFUNCTION("""COMPUTED_VALUE"""),45834.66666666667)</f>
        <v>45834.66667</v>
      </c>
      <c r="N373" s="1">
        <f>IFERROR(__xludf.DUMMYFUNCTION("""COMPUTED_VALUE"""),4.2523761E7)</f>
        <v>42523761</v>
      </c>
    </row>
    <row r="374">
      <c r="A374" s="2">
        <f>IFERROR(__xludf.DUMMYFUNCTION("""COMPUTED_VALUE"""),45835.66666666667)</f>
        <v>45835.66667</v>
      </c>
      <c r="B374" s="1">
        <f>IFERROR(__xludf.DUMMYFUNCTION("""COMPUTED_VALUE"""),473.72)</f>
        <v>473.72</v>
      </c>
      <c r="D374" s="2">
        <f>IFERROR(__xludf.DUMMYFUNCTION("""COMPUTED_VALUE"""),45835.66666666667)</f>
        <v>45835.66667</v>
      </c>
      <c r="E374" s="1">
        <f>IFERROR(__xludf.DUMMYFUNCTION("""COMPUTED_VALUE"""),475.47)</f>
        <v>475.47</v>
      </c>
      <c r="G374" s="2">
        <f>IFERROR(__xludf.DUMMYFUNCTION("""COMPUTED_VALUE"""),45835.66666666667)</f>
        <v>45835.66667</v>
      </c>
      <c r="H374" s="1">
        <f>IFERROR(__xludf.DUMMYFUNCTION("""COMPUTED_VALUE"""),466.82)</f>
        <v>466.82</v>
      </c>
      <c r="J374" s="2">
        <f>IFERROR(__xludf.DUMMYFUNCTION("""COMPUTED_VALUE"""),45835.66666666667)</f>
        <v>45835.66667</v>
      </c>
      <c r="K374" s="1">
        <f>IFERROR(__xludf.DUMMYFUNCTION("""COMPUTED_VALUE"""),471.0)</f>
        <v>471</v>
      </c>
      <c r="M374" s="2">
        <f>IFERROR(__xludf.DUMMYFUNCTION("""COMPUTED_VALUE"""),45835.66666666667)</f>
        <v>45835.66667</v>
      </c>
      <c r="N374" s="1">
        <f>IFERROR(__xludf.DUMMYFUNCTION("""COMPUTED_VALUE"""),5.1372342E7)</f>
        <v>51372342</v>
      </c>
    </row>
    <row r="375">
      <c r="A375" s="2">
        <f>IFERROR(__xludf.DUMMYFUNCTION("""COMPUTED_VALUE"""),45838.66666666667)</f>
        <v>45838.66667</v>
      </c>
      <c r="B375" s="1">
        <f>IFERROR(__xludf.DUMMYFUNCTION("""COMPUTED_VALUE"""),475.05)</f>
        <v>475.05</v>
      </c>
      <c r="D375" s="2">
        <f>IFERROR(__xludf.DUMMYFUNCTION("""COMPUTED_VALUE"""),45838.66666666667)</f>
        <v>45838.66667</v>
      </c>
      <c r="E375" s="1">
        <f>IFERROR(__xludf.DUMMYFUNCTION("""COMPUTED_VALUE"""),483.7)</f>
        <v>483.7</v>
      </c>
      <c r="G375" s="2">
        <f>IFERROR(__xludf.DUMMYFUNCTION("""COMPUTED_VALUE"""),45838.66666666667)</f>
        <v>45838.66667</v>
      </c>
      <c r="H375" s="1">
        <f>IFERROR(__xludf.DUMMYFUNCTION("""COMPUTED_VALUE"""),473.46)</f>
        <v>473.46</v>
      </c>
      <c r="J375" s="2">
        <f>IFERROR(__xludf.DUMMYFUNCTION("""COMPUTED_VALUE"""),45838.66666666667)</f>
        <v>45838.66667</v>
      </c>
      <c r="K375" s="1">
        <f>IFERROR(__xludf.DUMMYFUNCTION("""COMPUTED_VALUE"""),479.03)</f>
        <v>479.03</v>
      </c>
      <c r="M375" s="2">
        <f>IFERROR(__xludf.DUMMYFUNCTION("""COMPUTED_VALUE"""),45838.66666666667)</f>
        <v>45838.66667</v>
      </c>
      <c r="N375" s="1">
        <f>IFERROR(__xludf.DUMMYFUNCTION("""COMPUTED_VALUE"""),3.3881761E7)</f>
        <v>33881761</v>
      </c>
    </row>
    <row r="376">
      <c r="A376" s="2">
        <f>IFERROR(__xludf.DUMMYFUNCTION("""COMPUTED_VALUE"""),45839.66666666667)</f>
        <v>45839.66667</v>
      </c>
      <c r="B376" s="1">
        <f>IFERROR(__xludf.DUMMYFUNCTION("""COMPUTED_VALUE"""),481.87)</f>
        <v>481.87</v>
      </c>
      <c r="D376" s="2">
        <f>IFERROR(__xludf.DUMMYFUNCTION("""COMPUTED_VALUE"""),45839.66666666667)</f>
        <v>45839.66667</v>
      </c>
      <c r="E376" s="1">
        <f>IFERROR(__xludf.DUMMYFUNCTION("""COMPUTED_VALUE"""),492.12)</f>
        <v>492.12</v>
      </c>
      <c r="G376" s="2">
        <f>IFERROR(__xludf.DUMMYFUNCTION("""COMPUTED_VALUE"""),45839.66666666667)</f>
        <v>45839.66667</v>
      </c>
      <c r="H376" s="1">
        <f>IFERROR(__xludf.DUMMYFUNCTION("""COMPUTED_VALUE"""),481.86)</f>
        <v>481.86</v>
      </c>
      <c r="J376" s="2">
        <f>IFERROR(__xludf.DUMMYFUNCTION("""COMPUTED_VALUE"""),45839.66666666667)</f>
        <v>45839.66667</v>
      </c>
      <c r="K376" s="1">
        <f>IFERROR(__xludf.DUMMYFUNCTION("""COMPUTED_VALUE"""),485.96)</f>
        <v>485.96</v>
      </c>
      <c r="M376" s="2">
        <f>IFERROR(__xludf.DUMMYFUNCTION("""COMPUTED_VALUE"""),45839.66666666667)</f>
        <v>45839.66667</v>
      </c>
      <c r="N376" s="1">
        <f>IFERROR(__xludf.DUMMYFUNCTION("""COMPUTED_VALUE"""),3.6835853E7)</f>
        <v>36835853</v>
      </c>
    </row>
    <row r="377">
      <c r="A377" s="2">
        <f>IFERROR(__xludf.DUMMYFUNCTION("""COMPUTED_VALUE"""),45840.66666666667)</f>
        <v>45840.66667</v>
      </c>
      <c r="B377" s="1">
        <f>IFERROR(__xludf.DUMMYFUNCTION("""COMPUTED_VALUE"""),482.74)</f>
        <v>482.74</v>
      </c>
      <c r="D377" s="2">
        <f>IFERROR(__xludf.DUMMYFUNCTION("""COMPUTED_VALUE"""),45840.66666666667)</f>
        <v>45840.66667</v>
      </c>
      <c r="E377" s="1">
        <f>IFERROR(__xludf.DUMMYFUNCTION("""COMPUTED_VALUE"""),490.07)</f>
        <v>490.07</v>
      </c>
      <c r="G377" s="2">
        <f>IFERROR(__xludf.DUMMYFUNCTION("""COMPUTED_VALUE"""),45840.66666666667)</f>
        <v>45840.66667</v>
      </c>
      <c r="H377" s="1">
        <f>IFERROR(__xludf.DUMMYFUNCTION("""COMPUTED_VALUE"""),479.2)</f>
        <v>479.2</v>
      </c>
      <c r="J377" s="2">
        <f>IFERROR(__xludf.DUMMYFUNCTION("""COMPUTED_VALUE"""),45840.66666666667)</f>
        <v>45840.66667</v>
      </c>
      <c r="K377" s="1">
        <f>IFERROR(__xludf.DUMMYFUNCTION("""COMPUTED_VALUE"""),488.67)</f>
        <v>488.67</v>
      </c>
      <c r="M377" s="2">
        <f>IFERROR(__xludf.DUMMYFUNCTION("""COMPUTED_VALUE"""),45840.66666666667)</f>
        <v>45840.66667</v>
      </c>
      <c r="N377" s="1">
        <f>IFERROR(__xludf.DUMMYFUNCTION("""COMPUTED_VALUE"""),3.7165532E7)</f>
        <v>37165532</v>
      </c>
    </row>
    <row r="378">
      <c r="A378" s="2">
        <f>IFERROR(__xludf.DUMMYFUNCTION("""COMPUTED_VALUE"""),45841.54166666667)</f>
        <v>45841.54167</v>
      </c>
      <c r="B378" s="1">
        <f>IFERROR(__xludf.DUMMYFUNCTION("""COMPUTED_VALUE"""),490.38)</f>
        <v>490.38</v>
      </c>
      <c r="D378" s="2">
        <f>IFERROR(__xludf.DUMMYFUNCTION("""COMPUTED_VALUE"""),45841.54166666667)</f>
        <v>45841.54167</v>
      </c>
      <c r="E378" s="1">
        <f>IFERROR(__xludf.DUMMYFUNCTION("""COMPUTED_VALUE"""),494.79)</f>
        <v>494.79</v>
      </c>
      <c r="G378" s="2">
        <f>IFERROR(__xludf.DUMMYFUNCTION("""COMPUTED_VALUE"""),45841.54166666667)</f>
        <v>45841.54167</v>
      </c>
      <c r="H378" s="1">
        <f>IFERROR(__xludf.DUMMYFUNCTION("""COMPUTED_VALUE"""),490.26)</f>
        <v>490.26</v>
      </c>
      <c r="J378" s="2">
        <f>IFERROR(__xludf.DUMMYFUNCTION("""COMPUTED_VALUE"""),45841.54166666667)</f>
        <v>45841.54167</v>
      </c>
      <c r="K378" s="1">
        <f>IFERROR(__xludf.DUMMYFUNCTION("""COMPUTED_VALUE"""),490.49)</f>
        <v>490.49</v>
      </c>
      <c r="M378" s="2">
        <f>IFERROR(__xludf.DUMMYFUNCTION("""COMPUTED_VALUE"""),45841.54166666667)</f>
        <v>45841.54167</v>
      </c>
      <c r="N378" s="1">
        <f>IFERROR(__xludf.DUMMYFUNCTION("""COMPUTED_VALUE"""),1.9086816E7)</f>
        <v>19086816</v>
      </c>
    </row>
    <row r="379">
      <c r="A379" s="2">
        <f>IFERROR(__xludf.DUMMYFUNCTION("""COMPUTED_VALUE"""),45845.66666666667)</f>
        <v>45845.66667</v>
      </c>
      <c r="B379" s="1">
        <f>IFERROR(__xludf.DUMMYFUNCTION("""COMPUTED_VALUE"""),487.98)</f>
        <v>487.98</v>
      </c>
      <c r="D379" s="2">
        <f>IFERROR(__xludf.DUMMYFUNCTION("""COMPUTED_VALUE"""),45845.66666666667)</f>
        <v>45845.66667</v>
      </c>
      <c r="E379" s="1">
        <f>IFERROR(__xludf.DUMMYFUNCTION("""COMPUTED_VALUE"""),492.22)</f>
        <v>492.22</v>
      </c>
      <c r="G379" s="2">
        <f>IFERROR(__xludf.DUMMYFUNCTION("""COMPUTED_VALUE"""),45845.66666666667)</f>
        <v>45845.66667</v>
      </c>
      <c r="H379" s="1">
        <f>IFERROR(__xludf.DUMMYFUNCTION("""COMPUTED_VALUE"""),484.3)</f>
        <v>484.3</v>
      </c>
      <c r="J379" s="2">
        <f>IFERROR(__xludf.DUMMYFUNCTION("""COMPUTED_VALUE"""),45845.66666666667)</f>
        <v>45845.66667</v>
      </c>
      <c r="K379" s="1">
        <f>IFERROR(__xludf.DUMMYFUNCTION("""COMPUTED_VALUE"""),486.41)</f>
        <v>486.41</v>
      </c>
      <c r="M379" s="2">
        <f>IFERROR(__xludf.DUMMYFUNCTION("""COMPUTED_VALUE"""),45845.66666666667)</f>
        <v>45845.66667</v>
      </c>
      <c r="N379" s="1">
        <f>IFERROR(__xludf.DUMMYFUNCTION("""COMPUTED_VALUE"""),2.797944E7)</f>
        <v>27979440</v>
      </c>
    </row>
    <row r="380">
      <c r="A380" s="2">
        <f>IFERROR(__xludf.DUMMYFUNCTION("""COMPUTED_VALUE"""),45846.66666666667)</f>
        <v>45846.66667</v>
      </c>
      <c r="B380" s="1">
        <f>IFERROR(__xludf.DUMMYFUNCTION("""COMPUTED_VALUE"""),489.01)</f>
        <v>489.01</v>
      </c>
      <c r="D380" s="2">
        <f>IFERROR(__xludf.DUMMYFUNCTION("""COMPUTED_VALUE"""),45846.66666666667)</f>
        <v>45846.66667</v>
      </c>
      <c r="E380" s="1">
        <f>IFERROR(__xludf.DUMMYFUNCTION("""COMPUTED_VALUE"""),490.72)</f>
        <v>490.72</v>
      </c>
      <c r="G380" s="2">
        <f>IFERROR(__xludf.DUMMYFUNCTION("""COMPUTED_VALUE"""),45846.66666666667)</f>
        <v>45846.66667</v>
      </c>
      <c r="H380" s="1">
        <f>IFERROR(__xludf.DUMMYFUNCTION("""COMPUTED_VALUE"""),485.47)</f>
        <v>485.47</v>
      </c>
      <c r="J380" s="2">
        <f>IFERROR(__xludf.DUMMYFUNCTION("""COMPUTED_VALUE"""),45846.66666666667)</f>
        <v>45846.66667</v>
      </c>
      <c r="K380" s="1">
        <f>IFERROR(__xludf.DUMMYFUNCTION("""COMPUTED_VALUE"""),489.52)</f>
        <v>489.52</v>
      </c>
      <c r="M380" s="2">
        <f>IFERROR(__xludf.DUMMYFUNCTION("""COMPUTED_VALUE"""),45846.66666666667)</f>
        <v>45846.66667</v>
      </c>
      <c r="N380" s="1">
        <f>IFERROR(__xludf.DUMMYFUNCTION("""COMPUTED_VALUE"""),3.030098E7)</f>
        <v>30300980</v>
      </c>
    </row>
    <row r="381">
      <c r="A381" s="2">
        <f>IFERROR(__xludf.DUMMYFUNCTION("""COMPUTED_VALUE"""),45847.66666666667)</f>
        <v>45847.66667</v>
      </c>
      <c r="B381" s="1">
        <f>IFERROR(__xludf.DUMMYFUNCTION("""COMPUTED_VALUE"""),483.14)</f>
        <v>483.14</v>
      </c>
      <c r="D381" s="2">
        <f>IFERROR(__xludf.DUMMYFUNCTION("""COMPUTED_VALUE"""),45847.66666666667)</f>
        <v>45847.66667</v>
      </c>
      <c r="E381" s="1">
        <f>IFERROR(__xludf.DUMMYFUNCTION("""COMPUTED_VALUE"""),494.22)</f>
        <v>494.22</v>
      </c>
      <c r="G381" s="2">
        <f>IFERROR(__xludf.DUMMYFUNCTION("""COMPUTED_VALUE"""),45847.66666666667)</f>
        <v>45847.66667</v>
      </c>
      <c r="H381" s="1">
        <f>IFERROR(__xludf.DUMMYFUNCTION("""COMPUTED_VALUE"""),482.05)</f>
        <v>482.05</v>
      </c>
      <c r="J381" s="2">
        <f>IFERROR(__xludf.DUMMYFUNCTION("""COMPUTED_VALUE"""),45847.66666666667)</f>
        <v>45847.66667</v>
      </c>
      <c r="K381" s="1">
        <f>IFERROR(__xludf.DUMMYFUNCTION("""COMPUTED_VALUE"""),490.82)</f>
        <v>490.82</v>
      </c>
      <c r="M381" s="2">
        <f>IFERROR(__xludf.DUMMYFUNCTION("""COMPUTED_VALUE"""),45847.66666666667)</f>
        <v>45847.66667</v>
      </c>
      <c r="N381" s="1">
        <f>IFERROR(__xludf.DUMMYFUNCTION("""COMPUTED_VALUE"""),3.2779009E7)</f>
        <v>32779009</v>
      </c>
    </row>
    <row r="382">
      <c r="A382" s="2">
        <f>IFERROR(__xludf.DUMMYFUNCTION("""COMPUTED_VALUE"""),45848.66666666667)</f>
        <v>45848.66667</v>
      </c>
      <c r="B382" s="1">
        <f>IFERROR(__xludf.DUMMYFUNCTION("""COMPUTED_VALUE"""),493.47)</f>
        <v>493.47</v>
      </c>
      <c r="D382" s="2">
        <f>IFERROR(__xludf.DUMMYFUNCTION("""COMPUTED_VALUE"""),45848.66666666667)</f>
        <v>45848.66667</v>
      </c>
      <c r="E382" s="1">
        <f>IFERROR(__xludf.DUMMYFUNCTION("""COMPUTED_VALUE"""),496.82)</f>
        <v>496.82</v>
      </c>
      <c r="G382" s="2">
        <f>IFERROR(__xludf.DUMMYFUNCTION("""COMPUTED_VALUE"""),45848.66666666667)</f>
        <v>45848.66667</v>
      </c>
      <c r="H382" s="1">
        <f>IFERROR(__xludf.DUMMYFUNCTION("""COMPUTED_VALUE"""),489.61)</f>
        <v>489.61</v>
      </c>
      <c r="J382" s="2">
        <f>IFERROR(__xludf.DUMMYFUNCTION("""COMPUTED_VALUE"""),45848.66666666667)</f>
        <v>45848.66667</v>
      </c>
      <c r="K382" s="1">
        <f>IFERROR(__xludf.DUMMYFUNCTION("""COMPUTED_VALUE"""),495.22)</f>
        <v>495.22</v>
      </c>
      <c r="M382" s="2">
        <f>IFERROR(__xludf.DUMMYFUNCTION("""COMPUTED_VALUE"""),45848.66666666667)</f>
        <v>45848.66667</v>
      </c>
      <c r="N382" s="1">
        <f>IFERROR(__xludf.DUMMYFUNCTION("""COMPUTED_VALUE"""),2.6614459E7)</f>
        <v>26614459</v>
      </c>
    </row>
    <row r="383">
      <c r="A383" s="2">
        <f>IFERROR(__xludf.DUMMYFUNCTION("""COMPUTED_VALUE"""),45849.66666666667)</f>
        <v>45849.66667</v>
      </c>
      <c r="B383" s="1">
        <f>IFERROR(__xludf.DUMMYFUNCTION("""COMPUTED_VALUE"""),491.94)</f>
        <v>491.94</v>
      </c>
      <c r="D383" s="2">
        <f>IFERROR(__xludf.DUMMYFUNCTION("""COMPUTED_VALUE"""),45849.66666666667)</f>
        <v>45849.66667</v>
      </c>
      <c r="E383" s="1">
        <f>IFERROR(__xludf.DUMMYFUNCTION("""COMPUTED_VALUE"""),494.19)</f>
        <v>494.19</v>
      </c>
      <c r="G383" s="2">
        <f>IFERROR(__xludf.DUMMYFUNCTION("""COMPUTED_VALUE"""),45849.66666666667)</f>
        <v>45849.66667</v>
      </c>
      <c r="H383" s="1">
        <f>IFERROR(__xludf.DUMMYFUNCTION("""COMPUTED_VALUE"""),486.78)</f>
        <v>486.78</v>
      </c>
      <c r="J383" s="2">
        <f>IFERROR(__xludf.DUMMYFUNCTION("""COMPUTED_VALUE"""),45849.66666666667)</f>
        <v>45849.66667</v>
      </c>
      <c r="K383" s="1">
        <f>IFERROR(__xludf.DUMMYFUNCTION("""COMPUTED_VALUE"""),487.81)</f>
        <v>487.81</v>
      </c>
      <c r="M383" s="2">
        <f>IFERROR(__xludf.DUMMYFUNCTION("""COMPUTED_VALUE"""),45849.66666666667)</f>
        <v>45849.66667</v>
      </c>
      <c r="N383" s="1">
        <f>IFERROR(__xludf.DUMMYFUNCTION("""COMPUTED_VALUE"""),2.440553E7)</f>
        <v>24405530</v>
      </c>
    </row>
    <row r="384">
      <c r="A384" s="2">
        <f>IFERROR(__xludf.DUMMYFUNCTION("""COMPUTED_VALUE"""),45852.66666666667)</f>
        <v>45852.66667</v>
      </c>
      <c r="B384" s="1">
        <f>IFERROR(__xludf.DUMMYFUNCTION("""COMPUTED_VALUE"""),489.6)</f>
        <v>489.6</v>
      </c>
      <c r="D384" s="2">
        <f>IFERROR(__xludf.DUMMYFUNCTION("""COMPUTED_VALUE"""),45852.66666666667)</f>
        <v>45852.66667</v>
      </c>
      <c r="E384" s="1">
        <f>IFERROR(__xludf.DUMMYFUNCTION("""COMPUTED_VALUE"""),497.83)</f>
        <v>497.83</v>
      </c>
      <c r="G384" s="2">
        <f>IFERROR(__xludf.DUMMYFUNCTION("""COMPUTED_VALUE"""),45852.66666666667)</f>
        <v>45852.66667</v>
      </c>
      <c r="H384" s="1">
        <f>IFERROR(__xludf.DUMMYFUNCTION("""COMPUTED_VALUE"""),489.58)</f>
        <v>489.58</v>
      </c>
      <c r="J384" s="2">
        <f>IFERROR(__xludf.DUMMYFUNCTION("""COMPUTED_VALUE"""),45852.66666666667)</f>
        <v>45852.66667</v>
      </c>
      <c r="K384" s="1">
        <f>IFERROR(__xludf.DUMMYFUNCTION("""COMPUTED_VALUE"""),490.52)</f>
        <v>490.52</v>
      </c>
      <c r="M384" s="2">
        <f>IFERROR(__xludf.DUMMYFUNCTION("""COMPUTED_VALUE"""),45852.66666666667)</f>
        <v>45852.66667</v>
      </c>
      <c r="N384" s="1">
        <f>IFERROR(__xludf.DUMMYFUNCTION("""COMPUTED_VALUE"""),3.1003037E7)</f>
        <v>31003037</v>
      </c>
    </row>
    <row r="385">
      <c r="A385" s="2">
        <f>IFERROR(__xludf.DUMMYFUNCTION("""COMPUTED_VALUE"""),45853.66666666667)</f>
        <v>45853.66667</v>
      </c>
      <c r="B385" s="1">
        <f>IFERROR(__xludf.DUMMYFUNCTION("""COMPUTED_VALUE"""),518.66)</f>
        <v>518.66</v>
      </c>
      <c r="D385" s="2">
        <f>IFERROR(__xludf.DUMMYFUNCTION("""COMPUTED_VALUE"""),45853.66666666667)</f>
        <v>45853.66667</v>
      </c>
      <c r="E385" s="1">
        <f>IFERROR(__xludf.DUMMYFUNCTION("""COMPUTED_VALUE"""),523.25)</f>
        <v>523.25</v>
      </c>
      <c r="G385" s="2">
        <f>IFERROR(__xludf.DUMMYFUNCTION("""COMPUTED_VALUE"""),45853.66666666667)</f>
        <v>45853.66667</v>
      </c>
      <c r="H385" s="1">
        <f>IFERROR(__xludf.DUMMYFUNCTION("""COMPUTED_VALUE"""),501.43)</f>
        <v>501.43</v>
      </c>
      <c r="J385" s="2">
        <f>IFERROR(__xludf.DUMMYFUNCTION("""COMPUTED_VALUE"""),45853.66666666667)</f>
        <v>45853.66667</v>
      </c>
      <c r="K385" s="1">
        <f>IFERROR(__xludf.DUMMYFUNCTION("""COMPUTED_VALUE"""),501.62)</f>
        <v>501.62</v>
      </c>
      <c r="M385" s="2">
        <f>IFERROR(__xludf.DUMMYFUNCTION("""COMPUTED_VALUE"""),45853.66666666667)</f>
        <v>45853.66667</v>
      </c>
      <c r="N385" s="1">
        <f>IFERROR(__xludf.DUMMYFUNCTION("""COMPUTED_VALUE"""),7.7886459E7)</f>
        <v>77886459</v>
      </c>
    </row>
    <row r="386">
      <c r="A386" s="2">
        <f>IFERROR(__xludf.DUMMYFUNCTION("""COMPUTED_VALUE"""),45854.66666666667)</f>
        <v>45854.66667</v>
      </c>
      <c r="B386" s="1">
        <f>IFERROR(__xludf.DUMMYFUNCTION("""COMPUTED_VALUE"""),507.71)</f>
        <v>507.71</v>
      </c>
      <c r="D386" s="2">
        <f>IFERROR(__xludf.DUMMYFUNCTION("""COMPUTED_VALUE"""),45854.66666666667)</f>
        <v>45854.66667</v>
      </c>
      <c r="E386" s="1">
        <f>IFERROR(__xludf.DUMMYFUNCTION("""COMPUTED_VALUE"""),511.91)</f>
        <v>511.91</v>
      </c>
      <c r="G386" s="2">
        <f>IFERROR(__xludf.DUMMYFUNCTION("""COMPUTED_VALUE"""),45854.66666666667)</f>
        <v>45854.66667</v>
      </c>
      <c r="H386" s="1">
        <f>IFERROR(__xludf.DUMMYFUNCTION("""COMPUTED_VALUE"""),501.59)</f>
        <v>501.59</v>
      </c>
      <c r="J386" s="2">
        <f>IFERROR(__xludf.DUMMYFUNCTION("""COMPUTED_VALUE"""),45854.66666666667)</f>
        <v>45854.66667</v>
      </c>
      <c r="K386" s="1">
        <f>IFERROR(__xludf.DUMMYFUNCTION("""COMPUTED_VALUE"""),508.65)</f>
        <v>508.65</v>
      </c>
      <c r="M386" s="2">
        <f>IFERROR(__xludf.DUMMYFUNCTION("""COMPUTED_VALUE"""),45854.66666666667)</f>
        <v>45854.66667</v>
      </c>
      <c r="N386" s="1">
        <f>IFERROR(__xludf.DUMMYFUNCTION("""COMPUTED_VALUE"""),5.6312538E7)</f>
        <v>56312538</v>
      </c>
    </row>
    <row r="387">
      <c r="A387" s="2">
        <f>IFERROR(__xludf.DUMMYFUNCTION("""COMPUTED_VALUE"""),45855.66666666667)</f>
        <v>45855.66667</v>
      </c>
      <c r="B387" s="1">
        <f>IFERROR(__xludf.DUMMYFUNCTION("""COMPUTED_VALUE"""),509.42)</f>
        <v>509.42</v>
      </c>
      <c r="D387" s="2">
        <f>IFERROR(__xludf.DUMMYFUNCTION("""COMPUTED_VALUE"""),45855.66666666667)</f>
        <v>45855.66667</v>
      </c>
      <c r="E387" s="1">
        <f>IFERROR(__xludf.DUMMYFUNCTION("""COMPUTED_VALUE"""),513.87)</f>
        <v>513.87</v>
      </c>
      <c r="G387" s="2">
        <f>IFERROR(__xludf.DUMMYFUNCTION("""COMPUTED_VALUE"""),45855.66666666667)</f>
        <v>45855.66667</v>
      </c>
      <c r="H387" s="1">
        <f>IFERROR(__xludf.DUMMYFUNCTION("""COMPUTED_VALUE"""),503.23)</f>
        <v>503.23</v>
      </c>
      <c r="J387" s="2">
        <f>IFERROR(__xludf.DUMMYFUNCTION("""COMPUTED_VALUE"""),45855.66666666667)</f>
        <v>45855.66667</v>
      </c>
      <c r="K387" s="1">
        <f>IFERROR(__xludf.DUMMYFUNCTION("""COMPUTED_VALUE"""),503.57)</f>
        <v>503.57</v>
      </c>
      <c r="M387" s="2">
        <f>IFERROR(__xludf.DUMMYFUNCTION("""COMPUTED_VALUE"""),45855.66666666667)</f>
        <v>45855.66667</v>
      </c>
      <c r="N387" s="1">
        <f>IFERROR(__xludf.DUMMYFUNCTION("""COMPUTED_VALUE"""),1.40718734E8)</f>
        <v>140718734</v>
      </c>
    </row>
    <row r="388">
      <c r="A388" s="2">
        <f>IFERROR(__xludf.DUMMYFUNCTION("""COMPUTED_VALUE"""),45856.66666666667)</f>
        <v>45856.66667</v>
      </c>
      <c r="B388" s="1">
        <f>IFERROR(__xludf.DUMMYFUNCTION("""COMPUTED_VALUE"""),504.34)</f>
        <v>504.34</v>
      </c>
      <c r="D388" s="2">
        <f>IFERROR(__xludf.DUMMYFUNCTION("""COMPUTED_VALUE"""),45856.66666666667)</f>
        <v>45856.66667</v>
      </c>
      <c r="E388" s="1">
        <f>IFERROR(__xludf.DUMMYFUNCTION("""COMPUTED_VALUE"""),505.88)</f>
        <v>505.88</v>
      </c>
      <c r="G388" s="2">
        <f>IFERROR(__xludf.DUMMYFUNCTION("""COMPUTED_VALUE"""),45856.66666666667)</f>
        <v>45856.66667</v>
      </c>
      <c r="H388" s="1">
        <f>IFERROR(__xludf.DUMMYFUNCTION("""COMPUTED_VALUE"""),500.16)</f>
        <v>500.16</v>
      </c>
      <c r="J388" s="2">
        <f>IFERROR(__xludf.DUMMYFUNCTION("""COMPUTED_VALUE"""),45856.66666666667)</f>
        <v>45856.66667</v>
      </c>
      <c r="K388" s="1">
        <f>IFERROR(__xludf.DUMMYFUNCTION("""COMPUTED_VALUE"""),504.21)</f>
        <v>504.21</v>
      </c>
      <c r="M388" s="2">
        <f>IFERROR(__xludf.DUMMYFUNCTION("""COMPUTED_VALUE"""),45856.66666666667)</f>
        <v>45856.66667</v>
      </c>
      <c r="N388" s="1">
        <f>IFERROR(__xludf.DUMMYFUNCTION("""COMPUTED_VALUE"""),4.2467432E7)</f>
        <v>42467432</v>
      </c>
    </row>
    <row r="389">
      <c r="A389" s="2">
        <f>IFERROR(__xludf.DUMMYFUNCTION("""COMPUTED_VALUE"""),45859.66666666667)</f>
        <v>45859.66667</v>
      </c>
      <c r="B389" s="1">
        <f>IFERROR(__xludf.DUMMYFUNCTION("""COMPUTED_VALUE"""),504.14)</f>
        <v>504.14</v>
      </c>
      <c r="D389" s="2">
        <f>IFERROR(__xludf.DUMMYFUNCTION("""COMPUTED_VALUE"""),45859.66666666667)</f>
        <v>45859.66667</v>
      </c>
      <c r="E389" s="1">
        <f>IFERROR(__xludf.DUMMYFUNCTION("""COMPUTED_VALUE"""),513.04)</f>
        <v>513.04</v>
      </c>
      <c r="G389" s="2">
        <f>IFERROR(__xludf.DUMMYFUNCTION("""COMPUTED_VALUE"""),45859.66666666667)</f>
        <v>45859.66667</v>
      </c>
      <c r="H389" s="1">
        <f>IFERROR(__xludf.DUMMYFUNCTION("""COMPUTED_VALUE"""),502.95)</f>
        <v>502.95</v>
      </c>
      <c r="J389" s="2">
        <f>IFERROR(__xludf.DUMMYFUNCTION("""COMPUTED_VALUE"""),45859.66666666667)</f>
        <v>45859.66667</v>
      </c>
      <c r="K389" s="1">
        <f>IFERROR(__xludf.DUMMYFUNCTION("""COMPUTED_VALUE"""),506.18)</f>
        <v>506.18</v>
      </c>
      <c r="M389" s="2">
        <f>IFERROR(__xludf.DUMMYFUNCTION("""COMPUTED_VALUE"""),45859.66666666667)</f>
        <v>45859.66667</v>
      </c>
      <c r="N389" s="1">
        <f>IFERROR(__xludf.DUMMYFUNCTION("""COMPUTED_VALUE"""),3.9576029E7)</f>
        <v>39576029</v>
      </c>
    </row>
    <row r="390">
      <c r="A390" s="2">
        <f>IFERROR(__xludf.DUMMYFUNCTION("""COMPUTED_VALUE"""),45860.66666666667)</f>
        <v>45860.66667</v>
      </c>
      <c r="B390" s="1">
        <f>IFERROR(__xludf.DUMMYFUNCTION("""COMPUTED_VALUE"""),510.18)</f>
        <v>510.18</v>
      </c>
      <c r="D390" s="2">
        <f>IFERROR(__xludf.DUMMYFUNCTION("""COMPUTED_VALUE"""),45860.66666666667)</f>
        <v>45860.66667</v>
      </c>
      <c r="E390" s="1">
        <f>IFERROR(__xludf.DUMMYFUNCTION("""COMPUTED_VALUE"""),522.18)</f>
        <v>522.18</v>
      </c>
      <c r="G390" s="2">
        <f>IFERROR(__xludf.DUMMYFUNCTION("""COMPUTED_VALUE"""),45860.66666666667)</f>
        <v>45860.66667</v>
      </c>
      <c r="H390" s="1">
        <f>IFERROR(__xludf.DUMMYFUNCTION("""COMPUTED_VALUE"""),509.05)</f>
        <v>509.05</v>
      </c>
      <c r="J390" s="2">
        <f>IFERROR(__xludf.DUMMYFUNCTION("""COMPUTED_VALUE"""),45860.66666666667)</f>
        <v>45860.66667</v>
      </c>
      <c r="K390" s="1">
        <f>IFERROR(__xludf.DUMMYFUNCTION("""COMPUTED_VALUE"""),520.41)</f>
        <v>520.41</v>
      </c>
      <c r="M390" s="2">
        <f>IFERROR(__xludf.DUMMYFUNCTION("""COMPUTED_VALUE"""),45860.66666666667)</f>
        <v>45860.66667</v>
      </c>
      <c r="N390" s="1">
        <f>IFERROR(__xludf.DUMMYFUNCTION("""COMPUTED_VALUE"""),3.5575343E7)</f>
        <v>35575343</v>
      </c>
    </row>
    <row r="391">
      <c r="A391" s="2">
        <f>IFERROR(__xludf.DUMMYFUNCTION("""COMPUTED_VALUE"""),45861.66666666667)</f>
        <v>45861.66667</v>
      </c>
      <c r="B391" s="1">
        <f>IFERROR(__xludf.DUMMYFUNCTION("""COMPUTED_VALUE"""),521.89)</f>
        <v>521.89</v>
      </c>
      <c r="D391" s="2">
        <f>IFERROR(__xludf.DUMMYFUNCTION("""COMPUTED_VALUE"""),45861.66666666667)</f>
        <v>45861.66667</v>
      </c>
      <c r="E391" s="1">
        <f>IFERROR(__xludf.DUMMYFUNCTION("""COMPUTED_VALUE"""),534.04)</f>
        <v>534.04</v>
      </c>
      <c r="G391" s="2">
        <f>IFERROR(__xludf.DUMMYFUNCTION("""COMPUTED_VALUE"""),45861.66666666667)</f>
        <v>45861.66667</v>
      </c>
      <c r="H391" s="1">
        <f>IFERROR(__xludf.DUMMYFUNCTION("""COMPUTED_VALUE"""),520.25)</f>
        <v>520.25</v>
      </c>
      <c r="J391" s="2">
        <f>IFERROR(__xludf.DUMMYFUNCTION("""COMPUTED_VALUE"""),45861.66666666667)</f>
        <v>45861.66667</v>
      </c>
      <c r="K391" s="1">
        <f>IFERROR(__xludf.DUMMYFUNCTION("""COMPUTED_VALUE"""),532.46)</f>
        <v>532.46</v>
      </c>
      <c r="M391" s="2">
        <f>IFERROR(__xludf.DUMMYFUNCTION("""COMPUTED_VALUE"""),45861.66666666667)</f>
        <v>45861.66667</v>
      </c>
      <c r="N391" s="1">
        <f>IFERROR(__xludf.DUMMYFUNCTION("""COMPUTED_VALUE"""),3.2928109E7)</f>
        <v>32928109</v>
      </c>
    </row>
    <row r="392">
      <c r="A392" s="2">
        <f>IFERROR(__xludf.DUMMYFUNCTION("""COMPUTED_VALUE"""),45862.66666666667)</f>
        <v>45862.66667</v>
      </c>
      <c r="B392" s="1">
        <f>IFERROR(__xludf.DUMMYFUNCTION("""COMPUTED_VALUE"""),532.66)</f>
        <v>532.66</v>
      </c>
      <c r="D392" s="2">
        <f>IFERROR(__xludf.DUMMYFUNCTION("""COMPUTED_VALUE"""),45862.66666666667)</f>
        <v>45862.66667</v>
      </c>
      <c r="E392" s="1">
        <f>IFERROR(__xludf.DUMMYFUNCTION("""COMPUTED_VALUE"""),535.83)</f>
        <v>535.83</v>
      </c>
      <c r="G392" s="2">
        <f>IFERROR(__xludf.DUMMYFUNCTION("""COMPUTED_VALUE"""),45862.66666666667)</f>
        <v>45862.66667</v>
      </c>
      <c r="H392" s="1">
        <f>IFERROR(__xludf.DUMMYFUNCTION("""COMPUTED_VALUE"""),529.11)</f>
        <v>529.11</v>
      </c>
      <c r="J392" s="2">
        <f>IFERROR(__xludf.DUMMYFUNCTION("""COMPUTED_VALUE"""),45862.66666666667)</f>
        <v>45862.66667</v>
      </c>
      <c r="K392" s="1">
        <f>IFERROR(__xludf.DUMMYFUNCTION("""COMPUTED_VALUE"""),531.4)</f>
        <v>531.4</v>
      </c>
      <c r="M392" s="2">
        <f>IFERROR(__xludf.DUMMYFUNCTION("""COMPUTED_VALUE"""),45862.66666666667)</f>
        <v>45862.66667</v>
      </c>
      <c r="N392" s="1">
        <f>IFERROR(__xludf.DUMMYFUNCTION("""COMPUTED_VALUE"""),2.9850196E7)</f>
        <v>29850196</v>
      </c>
    </row>
    <row r="393">
      <c r="A393" s="2">
        <f>IFERROR(__xludf.DUMMYFUNCTION("""COMPUTED_VALUE"""),45863.66666666667)</f>
        <v>45863.66667</v>
      </c>
      <c r="B393" s="1">
        <f>IFERROR(__xludf.DUMMYFUNCTION("""COMPUTED_VALUE"""),532.51)</f>
        <v>532.51</v>
      </c>
      <c r="D393" s="2">
        <f>IFERROR(__xludf.DUMMYFUNCTION("""COMPUTED_VALUE"""),45863.66666666667)</f>
        <v>45863.66667</v>
      </c>
      <c r="E393" s="1">
        <f>IFERROR(__xludf.DUMMYFUNCTION("""COMPUTED_VALUE"""),534.73)</f>
        <v>534.73</v>
      </c>
      <c r="G393" s="2">
        <f>IFERROR(__xludf.DUMMYFUNCTION("""COMPUTED_VALUE"""),45863.66666666667)</f>
        <v>45863.66667</v>
      </c>
      <c r="H393" s="1">
        <f>IFERROR(__xludf.DUMMYFUNCTION("""COMPUTED_VALUE"""),524.91)</f>
        <v>524.91</v>
      </c>
      <c r="J393" s="2">
        <f>IFERROR(__xludf.DUMMYFUNCTION("""COMPUTED_VALUE"""),45863.66666666667)</f>
        <v>45863.66667</v>
      </c>
      <c r="K393" s="1">
        <f>IFERROR(__xludf.DUMMYFUNCTION("""COMPUTED_VALUE"""),534.47)</f>
        <v>534.47</v>
      </c>
      <c r="M393" s="2">
        <f>IFERROR(__xludf.DUMMYFUNCTION("""COMPUTED_VALUE"""),45863.66666666667)</f>
        <v>45863.66667</v>
      </c>
      <c r="N393" s="1">
        <f>IFERROR(__xludf.DUMMYFUNCTION("""COMPUTED_VALUE"""),2.1366483E7)</f>
        <v>21366483</v>
      </c>
    </row>
    <row r="394">
      <c r="A394" s="2">
        <f>IFERROR(__xludf.DUMMYFUNCTION("""COMPUTED_VALUE"""),45866.66666666667)</f>
        <v>45866.66667</v>
      </c>
      <c r="B394" s="1">
        <f>IFERROR(__xludf.DUMMYFUNCTION("""COMPUTED_VALUE"""),534.82)</f>
        <v>534.82</v>
      </c>
      <c r="D394" s="2">
        <f>IFERROR(__xludf.DUMMYFUNCTION("""COMPUTED_VALUE"""),45866.66666666667)</f>
        <v>45866.66667</v>
      </c>
      <c r="E394" s="1">
        <f>IFERROR(__xludf.DUMMYFUNCTION("""COMPUTED_VALUE"""),541.59)</f>
        <v>541.59</v>
      </c>
      <c r="G394" s="2">
        <f>IFERROR(__xludf.DUMMYFUNCTION("""COMPUTED_VALUE"""),45866.66666666667)</f>
        <v>45866.66667</v>
      </c>
      <c r="H394" s="1">
        <f>IFERROR(__xludf.DUMMYFUNCTION("""COMPUTED_VALUE"""),534.82)</f>
        <v>534.82</v>
      </c>
      <c r="J394" s="2">
        <f>IFERROR(__xludf.DUMMYFUNCTION("""COMPUTED_VALUE"""),45866.66666666667)</f>
        <v>45866.66667</v>
      </c>
      <c r="K394" s="1">
        <f>IFERROR(__xludf.DUMMYFUNCTION("""COMPUTED_VALUE"""),540.02)</f>
        <v>540.02</v>
      </c>
      <c r="M394" s="2">
        <f>IFERROR(__xludf.DUMMYFUNCTION("""COMPUTED_VALUE"""),45866.66666666667)</f>
        <v>45866.66667</v>
      </c>
      <c r="N394" s="1">
        <f>IFERROR(__xludf.DUMMYFUNCTION("""COMPUTED_VALUE"""),2.4296708E7)</f>
        <v>24296708</v>
      </c>
    </row>
    <row r="395">
      <c r="A395" s="2">
        <f>IFERROR(__xludf.DUMMYFUNCTION("""COMPUTED_VALUE"""),45867.66666666667)</f>
        <v>45867.66667</v>
      </c>
      <c r="B395" s="1">
        <f>IFERROR(__xludf.DUMMYFUNCTION("""COMPUTED_VALUE"""),543.7)</f>
        <v>543.7</v>
      </c>
      <c r="D395" s="2">
        <f>IFERROR(__xludf.DUMMYFUNCTION("""COMPUTED_VALUE"""),45867.66666666667)</f>
        <v>45867.66667</v>
      </c>
      <c r="E395" s="1">
        <f>IFERROR(__xludf.DUMMYFUNCTION("""COMPUTED_VALUE"""),543.7)</f>
        <v>543.7</v>
      </c>
      <c r="G395" s="2">
        <f>IFERROR(__xludf.DUMMYFUNCTION("""COMPUTED_VALUE"""),45867.66666666667)</f>
        <v>45867.66667</v>
      </c>
      <c r="H395" s="1">
        <f>IFERROR(__xludf.DUMMYFUNCTION("""COMPUTED_VALUE"""),523.43)</f>
        <v>523.43</v>
      </c>
      <c r="J395" s="2">
        <f>IFERROR(__xludf.DUMMYFUNCTION("""COMPUTED_VALUE"""),45867.66666666667)</f>
        <v>45867.66667</v>
      </c>
      <c r="K395" s="1">
        <f>IFERROR(__xludf.DUMMYFUNCTION("""COMPUTED_VALUE"""),527.46)</f>
        <v>527.46</v>
      </c>
      <c r="M395" s="2">
        <f>IFERROR(__xludf.DUMMYFUNCTION("""COMPUTED_VALUE"""),45867.66666666667)</f>
        <v>45867.66667</v>
      </c>
      <c r="N395" s="1">
        <f>IFERROR(__xludf.DUMMYFUNCTION("""COMPUTED_VALUE"""),3.4205336E7)</f>
        <v>34205336</v>
      </c>
    </row>
    <row r="396">
      <c r="A396" s="2">
        <f>IFERROR(__xludf.DUMMYFUNCTION("""COMPUTED_VALUE"""),45868.66666666667)</f>
        <v>45868.66667</v>
      </c>
      <c r="B396" s="1">
        <f>IFERROR(__xludf.DUMMYFUNCTION("""COMPUTED_VALUE"""),528.66)</f>
        <v>528.66</v>
      </c>
      <c r="D396" s="2">
        <f>IFERROR(__xludf.DUMMYFUNCTION("""COMPUTED_VALUE"""),45868.66666666667)</f>
        <v>45868.66667</v>
      </c>
      <c r="E396" s="1">
        <f>IFERROR(__xludf.DUMMYFUNCTION("""COMPUTED_VALUE"""),533.81)</f>
        <v>533.81</v>
      </c>
      <c r="G396" s="2">
        <f>IFERROR(__xludf.DUMMYFUNCTION("""COMPUTED_VALUE"""),45868.66666666667)</f>
        <v>45868.66667</v>
      </c>
      <c r="H396" s="1">
        <f>IFERROR(__xludf.DUMMYFUNCTION("""COMPUTED_VALUE"""),525.09)</f>
        <v>525.09</v>
      </c>
      <c r="J396" s="2">
        <f>IFERROR(__xludf.DUMMYFUNCTION("""COMPUTED_VALUE"""),45868.66666666667)</f>
        <v>45868.66667</v>
      </c>
      <c r="K396" s="1">
        <f>IFERROR(__xludf.DUMMYFUNCTION("""COMPUTED_VALUE"""),528.92)</f>
        <v>528.92</v>
      </c>
      <c r="M396" s="2">
        <f>IFERROR(__xludf.DUMMYFUNCTION("""COMPUTED_VALUE"""),45868.66666666667)</f>
        <v>45868.66667</v>
      </c>
      <c r="N396" s="1">
        <f>IFERROR(__xludf.DUMMYFUNCTION("""COMPUTED_VALUE"""),2.5214289E7)</f>
        <v>25214289</v>
      </c>
    </row>
    <row r="397">
      <c r="A397" s="2">
        <f>IFERROR(__xludf.DUMMYFUNCTION("""COMPUTED_VALUE"""),45869.66666666667)</f>
        <v>45869.66667</v>
      </c>
      <c r="B397" s="1">
        <f>IFERROR(__xludf.DUMMYFUNCTION("""COMPUTED_VALUE"""),532.56)</f>
        <v>532.56</v>
      </c>
      <c r="D397" s="2">
        <f>IFERROR(__xludf.DUMMYFUNCTION("""COMPUTED_VALUE"""),45869.66666666667)</f>
        <v>45869.66667</v>
      </c>
      <c r="E397" s="1">
        <f>IFERROR(__xludf.DUMMYFUNCTION("""COMPUTED_VALUE"""),538.18)</f>
        <v>538.18</v>
      </c>
      <c r="G397" s="2">
        <f>IFERROR(__xludf.DUMMYFUNCTION("""COMPUTED_VALUE"""),45869.66666666667)</f>
        <v>45869.66667</v>
      </c>
      <c r="H397" s="1">
        <f>IFERROR(__xludf.DUMMYFUNCTION("""COMPUTED_VALUE"""),527.64)</f>
        <v>527.64</v>
      </c>
      <c r="J397" s="2">
        <f>IFERROR(__xludf.DUMMYFUNCTION("""COMPUTED_VALUE"""),45869.66666666667)</f>
        <v>45869.66667</v>
      </c>
      <c r="K397" s="1">
        <f>IFERROR(__xludf.DUMMYFUNCTION("""COMPUTED_VALUE"""),529.9)</f>
        <v>529.9</v>
      </c>
      <c r="M397" s="2">
        <f>IFERROR(__xludf.DUMMYFUNCTION("""COMPUTED_VALUE"""),45869.66666666667)</f>
        <v>45869.66667</v>
      </c>
      <c r="N397" s="1">
        <f>IFERROR(__xludf.DUMMYFUNCTION("""COMPUTED_VALUE"""),4.1535004E7)</f>
        <v>41535004</v>
      </c>
    </row>
    <row r="398">
      <c r="A398" s="2">
        <f>IFERROR(__xludf.DUMMYFUNCTION("""COMPUTED_VALUE"""),45870.66666666667)</f>
        <v>45870.66667</v>
      </c>
      <c r="B398" s="1">
        <f>IFERROR(__xludf.DUMMYFUNCTION("""COMPUTED_VALUE"""),516.46)</f>
        <v>516.46</v>
      </c>
      <c r="D398" s="2">
        <f>IFERROR(__xludf.DUMMYFUNCTION("""COMPUTED_VALUE"""),45870.66666666667)</f>
        <v>45870.66667</v>
      </c>
      <c r="E398" s="1">
        <f>IFERROR(__xludf.DUMMYFUNCTION("""COMPUTED_VALUE"""),522.61)</f>
        <v>522.61</v>
      </c>
      <c r="G398" s="2">
        <f>IFERROR(__xludf.DUMMYFUNCTION("""COMPUTED_VALUE"""),45870.66666666667)</f>
        <v>45870.66667</v>
      </c>
      <c r="H398" s="1">
        <f>IFERROR(__xludf.DUMMYFUNCTION("""COMPUTED_VALUE"""),507.73)</f>
        <v>507.73</v>
      </c>
      <c r="J398" s="2">
        <f>IFERROR(__xludf.DUMMYFUNCTION("""COMPUTED_VALUE"""),45870.66666666667)</f>
        <v>45870.66667</v>
      </c>
      <c r="K398" s="1">
        <f>IFERROR(__xludf.DUMMYFUNCTION("""COMPUTED_VALUE"""),521.69)</f>
        <v>521.69</v>
      </c>
      <c r="M398" s="2">
        <f>IFERROR(__xludf.DUMMYFUNCTION("""COMPUTED_VALUE"""),45870.66666666667)</f>
        <v>45870.66667</v>
      </c>
      <c r="N398" s="1">
        <f>IFERROR(__xludf.DUMMYFUNCTION("""COMPUTED_VALUE"""),3.5573034E7)</f>
        <v>35573034</v>
      </c>
    </row>
    <row r="399">
      <c r="A399" s="2">
        <f>IFERROR(__xludf.DUMMYFUNCTION("""COMPUTED_VALUE"""),45873.66666666667)</f>
        <v>45873.66667</v>
      </c>
      <c r="B399" s="1">
        <f>IFERROR(__xludf.DUMMYFUNCTION("""COMPUTED_VALUE"""),527.25)</f>
        <v>527.25</v>
      </c>
      <c r="D399" s="2">
        <f>IFERROR(__xludf.DUMMYFUNCTION("""COMPUTED_VALUE"""),45873.66666666667)</f>
        <v>45873.66667</v>
      </c>
      <c r="E399" s="1">
        <f>IFERROR(__xludf.DUMMYFUNCTION("""COMPUTED_VALUE"""),538.92)</f>
        <v>538.92</v>
      </c>
      <c r="G399" s="2">
        <f>IFERROR(__xludf.DUMMYFUNCTION("""COMPUTED_VALUE"""),45873.66666666667)</f>
        <v>45873.66667</v>
      </c>
      <c r="H399" s="1">
        <f>IFERROR(__xludf.DUMMYFUNCTION("""COMPUTED_VALUE"""),527.24)</f>
        <v>527.24</v>
      </c>
      <c r="J399" s="2">
        <f>IFERROR(__xludf.DUMMYFUNCTION("""COMPUTED_VALUE"""),45873.66666666667)</f>
        <v>45873.66667</v>
      </c>
      <c r="K399" s="1">
        <f>IFERROR(__xludf.DUMMYFUNCTION("""COMPUTED_VALUE"""),538.63)</f>
        <v>538.63</v>
      </c>
      <c r="M399" s="2">
        <f>IFERROR(__xludf.DUMMYFUNCTION("""COMPUTED_VALUE"""),45873.66666666667)</f>
        <v>45873.66667</v>
      </c>
      <c r="N399" s="1">
        <f>IFERROR(__xludf.DUMMYFUNCTION("""COMPUTED_VALUE"""),3.6653987E7)</f>
        <v>36653987</v>
      </c>
    </row>
    <row r="400">
      <c r="A400" s="2">
        <f>IFERROR(__xludf.DUMMYFUNCTION("""COMPUTED_VALUE"""),45874.66666666667)</f>
        <v>45874.66667</v>
      </c>
      <c r="B400" s="1">
        <f>IFERROR(__xludf.DUMMYFUNCTION("""COMPUTED_VALUE"""),539.39)</f>
        <v>539.39</v>
      </c>
      <c r="D400" s="2">
        <f>IFERROR(__xludf.DUMMYFUNCTION("""COMPUTED_VALUE"""),45874.66666666667)</f>
        <v>45874.66667</v>
      </c>
      <c r="E400" s="1">
        <f>IFERROR(__xludf.DUMMYFUNCTION("""COMPUTED_VALUE"""),540.61)</f>
        <v>540.61</v>
      </c>
      <c r="G400" s="2">
        <f>IFERROR(__xludf.DUMMYFUNCTION("""COMPUTED_VALUE"""),45874.66666666667)</f>
        <v>45874.66667</v>
      </c>
      <c r="H400" s="1">
        <f>IFERROR(__xludf.DUMMYFUNCTION("""COMPUTED_VALUE"""),528.38)</f>
        <v>528.38</v>
      </c>
      <c r="J400" s="2">
        <f>IFERROR(__xludf.DUMMYFUNCTION("""COMPUTED_VALUE"""),45874.66666666667)</f>
        <v>45874.66667</v>
      </c>
      <c r="K400" s="1">
        <f>IFERROR(__xludf.DUMMYFUNCTION("""COMPUTED_VALUE"""),532.33)</f>
        <v>532.33</v>
      </c>
      <c r="M400" s="2">
        <f>IFERROR(__xludf.DUMMYFUNCTION("""COMPUTED_VALUE"""),45874.66666666667)</f>
        <v>45874.66667</v>
      </c>
      <c r="N400" s="1">
        <f>IFERROR(__xludf.DUMMYFUNCTION("""COMPUTED_VALUE"""),5.0922727E7)</f>
        <v>50922727</v>
      </c>
    </row>
    <row r="401">
      <c r="A401" s="2">
        <f>IFERROR(__xludf.DUMMYFUNCTION("""COMPUTED_VALUE"""),45875.66666666667)</f>
        <v>45875.66667</v>
      </c>
      <c r="B401" s="1">
        <f>IFERROR(__xludf.DUMMYFUNCTION("""COMPUTED_VALUE"""),533.92)</f>
        <v>533.92</v>
      </c>
      <c r="D401" s="2">
        <f>IFERROR(__xludf.DUMMYFUNCTION("""COMPUTED_VALUE"""),45875.66666666667)</f>
        <v>45875.66667</v>
      </c>
      <c r="E401" s="1">
        <f>IFERROR(__xludf.DUMMYFUNCTION("""COMPUTED_VALUE"""),543.64)</f>
        <v>543.64</v>
      </c>
      <c r="G401" s="2">
        <f>IFERROR(__xludf.DUMMYFUNCTION("""COMPUTED_VALUE"""),45875.66666666667)</f>
        <v>45875.66667</v>
      </c>
      <c r="H401" s="1">
        <f>IFERROR(__xludf.DUMMYFUNCTION("""COMPUTED_VALUE"""),533.15)</f>
        <v>533.15</v>
      </c>
      <c r="J401" s="2">
        <f>IFERROR(__xludf.DUMMYFUNCTION("""COMPUTED_VALUE"""),45875.66666666667)</f>
        <v>45875.66667</v>
      </c>
      <c r="K401" s="1">
        <f>IFERROR(__xludf.DUMMYFUNCTION("""COMPUTED_VALUE"""),539.75)</f>
        <v>539.75</v>
      </c>
      <c r="M401" s="2">
        <f>IFERROR(__xludf.DUMMYFUNCTION("""COMPUTED_VALUE"""),45875.66666666667)</f>
        <v>45875.66667</v>
      </c>
      <c r="N401" s="1">
        <f>IFERROR(__xludf.DUMMYFUNCTION("""COMPUTED_VALUE"""),4.1608484E7)</f>
        <v>41608484</v>
      </c>
    </row>
    <row r="402">
      <c r="A402" s="2">
        <f>IFERROR(__xludf.DUMMYFUNCTION("""COMPUTED_VALUE"""),45876.66666666667)</f>
        <v>45876.66667</v>
      </c>
      <c r="B402" s="1">
        <f>IFERROR(__xludf.DUMMYFUNCTION("""COMPUTED_VALUE"""),546.06)</f>
        <v>546.06</v>
      </c>
      <c r="D402" s="2">
        <f>IFERROR(__xludf.DUMMYFUNCTION("""COMPUTED_VALUE"""),45876.66666666667)</f>
        <v>45876.66667</v>
      </c>
      <c r="E402" s="1">
        <f>IFERROR(__xludf.DUMMYFUNCTION("""COMPUTED_VALUE"""),547.04)</f>
        <v>547.04</v>
      </c>
      <c r="G402" s="2">
        <f>IFERROR(__xludf.DUMMYFUNCTION("""COMPUTED_VALUE"""),45876.66666666667)</f>
        <v>45876.66667</v>
      </c>
      <c r="H402" s="1">
        <f>IFERROR(__xludf.DUMMYFUNCTION("""COMPUTED_VALUE"""),530.38)</f>
        <v>530.38</v>
      </c>
      <c r="J402" s="2">
        <f>IFERROR(__xludf.DUMMYFUNCTION("""COMPUTED_VALUE"""),45876.66666666667)</f>
        <v>45876.66667</v>
      </c>
      <c r="K402" s="1">
        <f>IFERROR(__xludf.DUMMYFUNCTION("""COMPUTED_VALUE"""),535.67)</f>
        <v>535.67</v>
      </c>
      <c r="M402" s="2">
        <f>IFERROR(__xludf.DUMMYFUNCTION("""COMPUTED_VALUE"""),45876.66666666667)</f>
        <v>45876.66667</v>
      </c>
      <c r="N402" s="1">
        <f>IFERROR(__xludf.DUMMYFUNCTION("""COMPUTED_VALUE"""),6.3431465E7)</f>
        <v>63431465</v>
      </c>
    </row>
    <row r="403">
      <c r="A403" s="2">
        <f>IFERROR(__xludf.DUMMYFUNCTION("""COMPUTED_VALUE"""),45877.66666666667)</f>
        <v>45877.66667</v>
      </c>
      <c r="B403" s="1">
        <f>IFERROR(__xludf.DUMMYFUNCTION("""COMPUTED_VALUE"""),429.36)</f>
        <v>429.36</v>
      </c>
      <c r="D403" s="2">
        <f>IFERROR(__xludf.DUMMYFUNCTION("""COMPUTED_VALUE"""),45877.66666666667)</f>
        <v>45877.66667</v>
      </c>
      <c r="E403" s="1">
        <f>IFERROR(__xludf.DUMMYFUNCTION("""COMPUTED_VALUE"""),437.66)</f>
        <v>437.66</v>
      </c>
      <c r="G403" s="2">
        <f>IFERROR(__xludf.DUMMYFUNCTION("""COMPUTED_VALUE"""),45877.66666666667)</f>
        <v>45877.66667</v>
      </c>
      <c r="H403" s="1">
        <f>IFERROR(__xludf.DUMMYFUNCTION("""COMPUTED_VALUE"""),426.21)</f>
        <v>426.21</v>
      </c>
      <c r="J403" s="2">
        <f>IFERROR(__xludf.DUMMYFUNCTION("""COMPUTED_VALUE"""),45877.66666666667)</f>
        <v>45877.66667</v>
      </c>
      <c r="K403" s="1">
        <f>IFERROR(__xludf.DUMMYFUNCTION("""COMPUTED_VALUE"""),431.14)</f>
        <v>431.14</v>
      </c>
      <c r="M403" s="2">
        <f>IFERROR(__xludf.DUMMYFUNCTION("""COMPUTED_VALUE"""),45877.66666666667)</f>
        <v>45877.66667</v>
      </c>
      <c r="N403" s="1">
        <f>IFERROR(__xludf.DUMMYFUNCTION("""COMPUTED_VALUE"""),1.61484837E8)</f>
        <v>161484837</v>
      </c>
    </row>
    <row r="404">
      <c r="A404" s="2">
        <f>IFERROR(__xludf.DUMMYFUNCTION("""COMPUTED_VALUE"""),45880.66666666667)</f>
        <v>45880.66667</v>
      </c>
      <c r="B404" s="1">
        <f>IFERROR(__xludf.DUMMYFUNCTION("""COMPUTED_VALUE"""),430.94)</f>
        <v>430.94</v>
      </c>
      <c r="D404" s="2">
        <f>IFERROR(__xludf.DUMMYFUNCTION("""COMPUTED_VALUE"""),45880.66666666667)</f>
        <v>45880.66667</v>
      </c>
      <c r="E404" s="1">
        <f>IFERROR(__xludf.DUMMYFUNCTION("""COMPUTED_VALUE"""),437.81)</f>
        <v>437.81</v>
      </c>
      <c r="G404" s="2">
        <f>IFERROR(__xludf.DUMMYFUNCTION("""COMPUTED_VALUE"""),45880.66666666667)</f>
        <v>45880.66667</v>
      </c>
      <c r="H404" s="1">
        <f>IFERROR(__xludf.DUMMYFUNCTION("""COMPUTED_VALUE"""),423.58)</f>
        <v>423.58</v>
      </c>
      <c r="J404" s="2">
        <f>IFERROR(__xludf.DUMMYFUNCTION("""COMPUTED_VALUE"""),45880.66666666667)</f>
        <v>45880.66667</v>
      </c>
      <c r="K404" s="1">
        <f>IFERROR(__xludf.DUMMYFUNCTION("""COMPUTED_VALUE"""),424.71)</f>
        <v>424.71</v>
      </c>
      <c r="M404" s="2">
        <f>IFERROR(__xludf.DUMMYFUNCTION("""COMPUTED_VALUE"""),45880.66666666667)</f>
        <v>45880.66667</v>
      </c>
      <c r="N404" s="1">
        <f>IFERROR(__xludf.DUMMYFUNCTION("""COMPUTED_VALUE"""),7.5343755E7)</f>
        <v>75343755</v>
      </c>
    </row>
    <row r="405">
      <c r="A405" s="2">
        <f>IFERROR(__xludf.DUMMYFUNCTION("""COMPUTED_VALUE"""),45881.66666666667)</f>
        <v>45881.66667</v>
      </c>
      <c r="B405" s="1">
        <f>IFERROR(__xludf.DUMMYFUNCTION("""COMPUTED_VALUE"""),425.0)</f>
        <v>425</v>
      </c>
      <c r="D405" s="2">
        <f>IFERROR(__xludf.DUMMYFUNCTION("""COMPUTED_VALUE"""),45881.66666666667)</f>
        <v>45881.66667</v>
      </c>
      <c r="E405" s="1">
        <f>IFERROR(__xludf.DUMMYFUNCTION("""COMPUTED_VALUE"""),430.98)</f>
        <v>430.98</v>
      </c>
      <c r="G405" s="2">
        <f>IFERROR(__xludf.DUMMYFUNCTION("""COMPUTED_VALUE"""),45881.66666666667)</f>
        <v>45881.66667</v>
      </c>
      <c r="H405" s="1">
        <f>IFERROR(__xludf.DUMMYFUNCTION("""COMPUTED_VALUE"""),423.28)</f>
        <v>423.28</v>
      </c>
      <c r="J405" s="2">
        <f>IFERROR(__xludf.DUMMYFUNCTION("""COMPUTED_VALUE"""),45881.66666666667)</f>
        <v>45881.66667</v>
      </c>
      <c r="K405" s="1">
        <f>IFERROR(__xludf.DUMMYFUNCTION("""COMPUTED_VALUE"""),428.85)</f>
        <v>428.85</v>
      </c>
      <c r="M405" s="2">
        <f>IFERROR(__xludf.DUMMYFUNCTION("""COMPUTED_VALUE"""),45881.66666666667)</f>
        <v>45881.66667</v>
      </c>
      <c r="N405" s="1">
        <f>IFERROR(__xludf.DUMMYFUNCTION("""COMPUTED_VALUE"""),5.6258364E7)</f>
        <v>56258364</v>
      </c>
    </row>
    <row r="406">
      <c r="A406" s="2">
        <f>IFERROR(__xludf.DUMMYFUNCTION("""COMPUTED_VALUE"""),45882.66666666667)</f>
        <v>45882.66667</v>
      </c>
      <c r="B406" s="1">
        <f>IFERROR(__xludf.DUMMYFUNCTION("""COMPUTED_VALUE"""),429.61)</f>
        <v>429.61</v>
      </c>
      <c r="D406" s="2">
        <f>IFERROR(__xludf.DUMMYFUNCTION("""COMPUTED_VALUE"""),45882.66666666667)</f>
        <v>45882.66667</v>
      </c>
      <c r="E406" s="1">
        <f>IFERROR(__xludf.DUMMYFUNCTION("""COMPUTED_VALUE"""),441.85)</f>
        <v>441.85</v>
      </c>
      <c r="G406" s="2">
        <f>IFERROR(__xludf.DUMMYFUNCTION("""COMPUTED_VALUE"""),45882.66666666667)</f>
        <v>45882.66667</v>
      </c>
      <c r="H406" s="1">
        <f>IFERROR(__xludf.DUMMYFUNCTION("""COMPUTED_VALUE"""),428.69)</f>
        <v>428.69</v>
      </c>
      <c r="J406" s="2">
        <f>IFERROR(__xludf.DUMMYFUNCTION("""COMPUTED_VALUE"""),45882.66666666667)</f>
        <v>45882.66667</v>
      </c>
      <c r="K406" s="1">
        <f>IFERROR(__xludf.DUMMYFUNCTION("""COMPUTED_VALUE"""),441.44)</f>
        <v>441.44</v>
      </c>
      <c r="M406" s="2">
        <f>IFERROR(__xludf.DUMMYFUNCTION("""COMPUTED_VALUE"""),45882.66666666667)</f>
        <v>45882.66667</v>
      </c>
      <c r="N406" s="1">
        <f>IFERROR(__xludf.DUMMYFUNCTION("""COMPUTED_VALUE"""),4.8541565E7)</f>
        <v>48541565</v>
      </c>
    </row>
    <row r="407">
      <c r="A407" s="2">
        <f>IFERROR(__xludf.DUMMYFUNCTION("""COMPUTED_VALUE"""),45883.66666666667)</f>
        <v>45883.66667</v>
      </c>
      <c r="B407" s="1">
        <f>IFERROR(__xludf.DUMMYFUNCTION("""COMPUTED_VALUE"""),435.8)</f>
        <v>435.8</v>
      </c>
      <c r="D407" s="2">
        <f>IFERROR(__xludf.DUMMYFUNCTION("""COMPUTED_VALUE"""),45883.66666666667)</f>
        <v>45883.66667</v>
      </c>
      <c r="E407" s="1">
        <f>IFERROR(__xludf.DUMMYFUNCTION("""COMPUTED_VALUE"""),438.03)</f>
        <v>438.03</v>
      </c>
      <c r="G407" s="2">
        <f>IFERROR(__xludf.DUMMYFUNCTION("""COMPUTED_VALUE"""),45883.66666666667)</f>
        <v>45883.66667</v>
      </c>
      <c r="H407" s="1">
        <f>IFERROR(__xludf.DUMMYFUNCTION("""COMPUTED_VALUE"""),427.59)</f>
        <v>427.59</v>
      </c>
      <c r="J407" s="2">
        <f>IFERROR(__xludf.DUMMYFUNCTION("""COMPUTED_VALUE"""),45883.66666666667)</f>
        <v>45883.66667</v>
      </c>
      <c r="K407" s="1">
        <f>IFERROR(__xludf.DUMMYFUNCTION("""COMPUTED_VALUE"""),431.91)</f>
        <v>431.91</v>
      </c>
      <c r="M407" s="2">
        <f>IFERROR(__xludf.DUMMYFUNCTION("""COMPUTED_VALUE"""),45883.66666666667)</f>
        <v>45883.66667</v>
      </c>
      <c r="N407" s="1">
        <f>IFERROR(__xludf.DUMMYFUNCTION("""COMPUTED_VALUE"""),5.6553466E7)</f>
        <v>56553466</v>
      </c>
    </row>
    <row r="408">
      <c r="A408" s="2">
        <f>IFERROR(__xludf.DUMMYFUNCTION("""COMPUTED_VALUE"""),45884.66666666667)</f>
        <v>45884.66667</v>
      </c>
      <c r="B408" s="1">
        <f>IFERROR(__xludf.DUMMYFUNCTION("""COMPUTED_VALUE"""),433.02)</f>
        <v>433.02</v>
      </c>
      <c r="D408" s="2">
        <f>IFERROR(__xludf.DUMMYFUNCTION("""COMPUTED_VALUE"""),45884.66666666667)</f>
        <v>45884.66667</v>
      </c>
      <c r="E408" s="1">
        <f>IFERROR(__xludf.DUMMYFUNCTION("""COMPUTED_VALUE"""),441.6)</f>
        <v>441.6</v>
      </c>
      <c r="G408" s="2">
        <f>IFERROR(__xludf.DUMMYFUNCTION("""COMPUTED_VALUE"""),45884.66666666667)</f>
        <v>45884.66667</v>
      </c>
      <c r="H408" s="1">
        <f>IFERROR(__xludf.DUMMYFUNCTION("""COMPUTED_VALUE"""),432.07)</f>
        <v>432.07</v>
      </c>
      <c r="J408" s="2">
        <f>IFERROR(__xludf.DUMMYFUNCTION("""COMPUTED_VALUE"""),45884.66666666667)</f>
        <v>45884.66667</v>
      </c>
      <c r="K408" s="1">
        <f>IFERROR(__xludf.DUMMYFUNCTION("""COMPUTED_VALUE"""),435.98)</f>
        <v>435.98</v>
      </c>
      <c r="M408" s="2">
        <f>IFERROR(__xludf.DUMMYFUNCTION("""COMPUTED_VALUE"""),45884.66666666667)</f>
        <v>45884.66667</v>
      </c>
      <c r="N408" s="1">
        <f>IFERROR(__xludf.DUMMYFUNCTION("""COMPUTED_VALUE"""),4.1765992E7)</f>
        <v>41765992</v>
      </c>
    </row>
    <row r="409">
      <c r="A409" s="2">
        <f>IFERROR(__xludf.DUMMYFUNCTION("""COMPUTED_VALUE"""),45887.66666666667)</f>
        <v>45887.66667</v>
      </c>
      <c r="B409" s="1">
        <f>IFERROR(__xludf.DUMMYFUNCTION("""COMPUTED_VALUE"""),437.28)</f>
        <v>437.28</v>
      </c>
      <c r="D409" s="2">
        <f>IFERROR(__xludf.DUMMYFUNCTION("""COMPUTED_VALUE"""),45887.66666666667)</f>
        <v>45887.66667</v>
      </c>
      <c r="E409" s="1">
        <f>IFERROR(__xludf.DUMMYFUNCTION("""COMPUTED_VALUE"""),446.23)</f>
        <v>446.23</v>
      </c>
      <c r="G409" s="2">
        <f>IFERROR(__xludf.DUMMYFUNCTION("""COMPUTED_VALUE"""),45887.66666666667)</f>
        <v>45887.66667</v>
      </c>
      <c r="H409" s="1">
        <f>IFERROR(__xludf.DUMMYFUNCTION("""COMPUTED_VALUE"""),436.8)</f>
        <v>436.8</v>
      </c>
      <c r="J409" s="2">
        <f>IFERROR(__xludf.DUMMYFUNCTION("""COMPUTED_VALUE"""),45887.66666666667)</f>
        <v>45887.66667</v>
      </c>
      <c r="K409" s="1">
        <f>IFERROR(__xludf.DUMMYFUNCTION("""COMPUTED_VALUE"""),444.85)</f>
        <v>444.85</v>
      </c>
      <c r="M409" s="2">
        <f>IFERROR(__xludf.DUMMYFUNCTION("""COMPUTED_VALUE"""),45887.66666666667)</f>
        <v>45887.66667</v>
      </c>
      <c r="N409" s="1">
        <f>IFERROR(__xludf.DUMMYFUNCTION("""COMPUTED_VALUE"""),3.7438085E7)</f>
        <v>37438085</v>
      </c>
    </row>
    <row r="410">
      <c r="A410" s="2">
        <f>IFERROR(__xludf.DUMMYFUNCTION("""COMPUTED_VALUE"""),45888.66666666667)</f>
        <v>45888.66667</v>
      </c>
      <c r="B410" s="1">
        <f>IFERROR(__xludf.DUMMYFUNCTION("""COMPUTED_VALUE"""),446.68)</f>
        <v>446.68</v>
      </c>
      <c r="D410" s="2">
        <f>IFERROR(__xludf.DUMMYFUNCTION("""COMPUTED_VALUE"""),45888.66666666667)</f>
        <v>45888.66667</v>
      </c>
      <c r="E410" s="1">
        <f>IFERROR(__xludf.DUMMYFUNCTION("""COMPUTED_VALUE"""),447.52)</f>
        <v>447.52</v>
      </c>
      <c r="G410" s="2">
        <f>IFERROR(__xludf.DUMMYFUNCTION("""COMPUTED_VALUE"""),45888.66666666667)</f>
        <v>45888.66667</v>
      </c>
      <c r="H410" s="1">
        <f>IFERROR(__xludf.DUMMYFUNCTION("""COMPUTED_VALUE"""),436.37)</f>
        <v>436.37</v>
      </c>
      <c r="J410" s="2">
        <f>IFERROR(__xludf.DUMMYFUNCTION("""COMPUTED_VALUE"""),45888.66666666667)</f>
        <v>45888.66667</v>
      </c>
      <c r="K410" s="1">
        <f>IFERROR(__xludf.DUMMYFUNCTION("""COMPUTED_VALUE"""),437.41)</f>
        <v>437.41</v>
      </c>
      <c r="M410" s="2">
        <f>IFERROR(__xludf.DUMMYFUNCTION("""COMPUTED_VALUE"""),45888.66666666667)</f>
        <v>45888.66667</v>
      </c>
      <c r="N410" s="1">
        <f>IFERROR(__xludf.DUMMYFUNCTION("""COMPUTED_VALUE"""),3.3709933E7)</f>
        <v>33709933</v>
      </c>
    </row>
    <row r="411">
      <c r="A411" s="2">
        <f>IFERROR(__xludf.DUMMYFUNCTION("""COMPUTED_VALUE"""),45889.66666666667)</f>
        <v>45889.66667</v>
      </c>
      <c r="B411" s="1">
        <f>IFERROR(__xludf.DUMMYFUNCTION("""COMPUTED_VALUE"""),435.96)</f>
        <v>435.96</v>
      </c>
      <c r="D411" s="2">
        <f>IFERROR(__xludf.DUMMYFUNCTION("""COMPUTED_VALUE"""),45889.66666666667)</f>
        <v>45889.66667</v>
      </c>
      <c r="E411" s="1">
        <f>IFERROR(__xludf.DUMMYFUNCTION("""COMPUTED_VALUE"""),438.96)</f>
        <v>438.96</v>
      </c>
      <c r="G411" s="2">
        <f>IFERROR(__xludf.DUMMYFUNCTION("""COMPUTED_VALUE"""),45889.66666666667)</f>
        <v>45889.66667</v>
      </c>
      <c r="H411" s="1">
        <f>IFERROR(__xludf.DUMMYFUNCTION("""COMPUTED_VALUE"""),432.28)</f>
        <v>432.28</v>
      </c>
      <c r="J411" s="2">
        <f>IFERROR(__xludf.DUMMYFUNCTION("""COMPUTED_VALUE"""),45889.66666666667)</f>
        <v>45889.66667</v>
      </c>
      <c r="K411" s="1">
        <f>IFERROR(__xludf.DUMMYFUNCTION("""COMPUTED_VALUE"""),438.0)</f>
        <v>438</v>
      </c>
      <c r="M411" s="2">
        <f>IFERROR(__xludf.DUMMYFUNCTION("""COMPUTED_VALUE"""),45889.66666666667)</f>
        <v>45889.66667</v>
      </c>
      <c r="N411" s="1">
        <f>IFERROR(__xludf.DUMMYFUNCTION("""COMPUTED_VALUE"""),3.0823609E7)</f>
        <v>30823609</v>
      </c>
    </row>
    <row r="412">
      <c r="A412" s="2">
        <f>IFERROR(__xludf.DUMMYFUNCTION("""COMPUTED_VALUE"""),45890.66666666667)</f>
        <v>45890.66667</v>
      </c>
      <c r="B412" s="1">
        <f>IFERROR(__xludf.DUMMYFUNCTION("""COMPUTED_VALUE"""),436.69)</f>
        <v>436.69</v>
      </c>
      <c r="D412" s="2">
        <f>IFERROR(__xludf.DUMMYFUNCTION("""COMPUTED_VALUE"""),45890.66666666667)</f>
        <v>45890.66667</v>
      </c>
      <c r="E412" s="1">
        <f>IFERROR(__xludf.DUMMYFUNCTION("""COMPUTED_VALUE"""),437.22)</f>
        <v>437.22</v>
      </c>
      <c r="G412" s="2">
        <f>IFERROR(__xludf.DUMMYFUNCTION("""COMPUTED_VALUE"""),45890.66666666667)</f>
        <v>45890.66667</v>
      </c>
      <c r="H412" s="1">
        <f>IFERROR(__xludf.DUMMYFUNCTION("""COMPUTED_VALUE"""),433.18)</f>
        <v>433.18</v>
      </c>
      <c r="J412" s="2">
        <f>IFERROR(__xludf.DUMMYFUNCTION("""COMPUTED_VALUE"""),45890.66666666667)</f>
        <v>45890.66667</v>
      </c>
      <c r="K412" s="1">
        <f>IFERROR(__xludf.DUMMYFUNCTION("""COMPUTED_VALUE"""),434.81)</f>
        <v>434.81</v>
      </c>
      <c r="M412" s="2">
        <f>IFERROR(__xludf.DUMMYFUNCTION("""COMPUTED_VALUE"""),45890.66666666667)</f>
        <v>45890.66667</v>
      </c>
      <c r="N412" s="1">
        <f>IFERROR(__xludf.DUMMYFUNCTION("""COMPUTED_VALUE"""),2.3754758E7)</f>
        <v>23754758</v>
      </c>
    </row>
    <row r="413">
      <c r="A413" s="2">
        <f>IFERROR(__xludf.DUMMYFUNCTION("""COMPUTED_VALUE"""),45891.66666666667)</f>
        <v>45891.66667</v>
      </c>
      <c r="B413" s="1">
        <f>IFERROR(__xludf.DUMMYFUNCTION("""COMPUTED_VALUE"""),435.88)</f>
        <v>435.88</v>
      </c>
      <c r="D413" s="2">
        <f>IFERROR(__xludf.DUMMYFUNCTION("""COMPUTED_VALUE"""),45891.66666666667)</f>
        <v>45891.66667</v>
      </c>
      <c r="E413" s="1">
        <f>IFERROR(__xludf.DUMMYFUNCTION("""COMPUTED_VALUE"""),447.69)</f>
        <v>447.69</v>
      </c>
      <c r="G413" s="2">
        <f>IFERROR(__xludf.DUMMYFUNCTION("""COMPUTED_VALUE"""),45891.66666666667)</f>
        <v>45891.66667</v>
      </c>
      <c r="H413" s="1">
        <f>IFERROR(__xludf.DUMMYFUNCTION("""COMPUTED_VALUE"""),435.73)</f>
        <v>435.73</v>
      </c>
      <c r="J413" s="2">
        <f>IFERROR(__xludf.DUMMYFUNCTION("""COMPUTED_VALUE"""),45891.66666666667)</f>
        <v>45891.66667</v>
      </c>
      <c r="K413" s="1">
        <f>IFERROR(__xludf.DUMMYFUNCTION("""COMPUTED_VALUE"""),445.4)</f>
        <v>445.4</v>
      </c>
      <c r="M413" s="2">
        <f>IFERROR(__xludf.DUMMYFUNCTION("""COMPUTED_VALUE"""),45891.66666666667)</f>
        <v>45891.66667</v>
      </c>
      <c r="N413" s="1">
        <f>IFERROR(__xludf.DUMMYFUNCTION("""COMPUTED_VALUE"""),3.6566579E7)</f>
        <v>36566579</v>
      </c>
    </row>
    <row r="414">
      <c r="A414" s="2">
        <f>IFERROR(__xludf.DUMMYFUNCTION("""COMPUTED_VALUE"""),45894.66666666667)</f>
        <v>45894.66667</v>
      </c>
      <c r="B414" s="1">
        <f>IFERROR(__xludf.DUMMYFUNCTION("""COMPUTED_VALUE"""),444.33)</f>
        <v>444.33</v>
      </c>
      <c r="D414" s="2">
        <f>IFERROR(__xludf.DUMMYFUNCTION("""COMPUTED_VALUE"""),45894.66666666667)</f>
        <v>45894.66667</v>
      </c>
      <c r="E414" s="1">
        <f>IFERROR(__xludf.DUMMYFUNCTION("""COMPUTED_VALUE"""),445.63)</f>
        <v>445.63</v>
      </c>
      <c r="G414" s="2">
        <f>IFERROR(__xludf.DUMMYFUNCTION("""COMPUTED_VALUE"""),45894.66666666667)</f>
        <v>45894.66667</v>
      </c>
      <c r="H414" s="1">
        <f>IFERROR(__xludf.DUMMYFUNCTION("""COMPUTED_VALUE"""),441.07)</f>
        <v>441.07</v>
      </c>
      <c r="J414" s="2">
        <f>IFERROR(__xludf.DUMMYFUNCTION("""COMPUTED_VALUE"""),45894.66666666667)</f>
        <v>45894.66667</v>
      </c>
      <c r="K414" s="1">
        <f>IFERROR(__xludf.DUMMYFUNCTION("""COMPUTED_VALUE"""),441.6)</f>
        <v>441.6</v>
      </c>
      <c r="M414" s="2">
        <f>IFERROR(__xludf.DUMMYFUNCTION("""COMPUTED_VALUE"""),45894.66666666667)</f>
        <v>45894.66667</v>
      </c>
      <c r="N414" s="1">
        <f>IFERROR(__xludf.DUMMYFUNCTION("""COMPUTED_VALUE"""),2.9246534E7)</f>
        <v>29246534</v>
      </c>
    </row>
    <row r="415">
      <c r="A415" s="2">
        <f>IFERROR(__xludf.DUMMYFUNCTION("""COMPUTED_VALUE"""),45895.66666666667)</f>
        <v>45895.66667</v>
      </c>
      <c r="B415" s="1">
        <f>IFERROR(__xludf.DUMMYFUNCTION("""COMPUTED_VALUE"""),442.51)</f>
        <v>442.51</v>
      </c>
      <c r="D415" s="2">
        <f>IFERROR(__xludf.DUMMYFUNCTION("""COMPUTED_VALUE"""),45895.66666666667)</f>
        <v>45895.66667</v>
      </c>
      <c r="E415" s="1">
        <f>IFERROR(__xludf.DUMMYFUNCTION("""COMPUTED_VALUE"""),444.07)</f>
        <v>444.07</v>
      </c>
      <c r="G415" s="2">
        <f>IFERROR(__xludf.DUMMYFUNCTION("""COMPUTED_VALUE"""),45895.66666666667)</f>
        <v>45895.66667</v>
      </c>
      <c r="H415" s="1">
        <f>IFERROR(__xludf.DUMMYFUNCTION("""COMPUTED_VALUE"""),438.8)</f>
        <v>438.8</v>
      </c>
      <c r="J415" s="2">
        <f>IFERROR(__xludf.DUMMYFUNCTION("""COMPUTED_VALUE"""),45895.66666666667)</f>
        <v>45895.66667</v>
      </c>
      <c r="K415" s="1">
        <f>IFERROR(__xludf.DUMMYFUNCTION("""COMPUTED_VALUE"""),440.27)</f>
        <v>440.27</v>
      </c>
      <c r="M415" s="2">
        <f>IFERROR(__xludf.DUMMYFUNCTION("""COMPUTED_VALUE"""),45895.66666666667)</f>
        <v>45895.66667</v>
      </c>
      <c r="N415" s="1">
        <f>IFERROR(__xludf.DUMMYFUNCTION("""COMPUTED_VALUE"""),3.5416717E7)</f>
        <v>35416717</v>
      </c>
    </row>
    <row r="416">
      <c r="A416" s="2">
        <f>IFERROR(__xludf.DUMMYFUNCTION("""COMPUTED_VALUE"""),45896.66666666667)</f>
        <v>45896.66667</v>
      </c>
      <c r="B416" s="1">
        <f>IFERROR(__xludf.DUMMYFUNCTION("""COMPUTED_VALUE"""),438.74)</f>
        <v>438.74</v>
      </c>
      <c r="D416" s="2">
        <f>IFERROR(__xludf.DUMMYFUNCTION("""COMPUTED_VALUE"""),45896.66666666667)</f>
        <v>45896.66667</v>
      </c>
      <c r="E416" s="1">
        <f>IFERROR(__xludf.DUMMYFUNCTION("""COMPUTED_VALUE"""),444.84)</f>
        <v>444.84</v>
      </c>
      <c r="G416" s="2">
        <f>IFERROR(__xludf.DUMMYFUNCTION("""COMPUTED_VALUE"""),45896.66666666667)</f>
        <v>45896.66667</v>
      </c>
      <c r="H416" s="1">
        <f>IFERROR(__xludf.DUMMYFUNCTION("""COMPUTED_VALUE"""),437.82)</f>
        <v>437.82</v>
      </c>
      <c r="J416" s="2">
        <f>IFERROR(__xludf.DUMMYFUNCTION("""COMPUTED_VALUE"""),45896.66666666667)</f>
        <v>45896.66667</v>
      </c>
      <c r="K416" s="1">
        <f>IFERROR(__xludf.DUMMYFUNCTION("""COMPUTED_VALUE"""),443.81)</f>
        <v>443.81</v>
      </c>
      <c r="M416" s="2">
        <f>IFERROR(__xludf.DUMMYFUNCTION("""COMPUTED_VALUE"""),45896.66666666667)</f>
        <v>45896.66667</v>
      </c>
      <c r="N416" s="1">
        <f>IFERROR(__xludf.DUMMYFUNCTION("""COMPUTED_VALUE"""),2.9952059E7)</f>
        <v>29952059</v>
      </c>
    </row>
    <row r="417">
      <c r="A417" s="2">
        <f>IFERROR(__xludf.DUMMYFUNCTION("""COMPUTED_VALUE"""),45897.66666666667)</f>
        <v>45897.66667</v>
      </c>
      <c r="B417" s="1">
        <f>IFERROR(__xludf.DUMMYFUNCTION("""COMPUTED_VALUE"""),446.15)</f>
        <v>446.15</v>
      </c>
      <c r="D417" s="2">
        <f>IFERROR(__xludf.DUMMYFUNCTION("""COMPUTED_VALUE"""),45897.66666666667)</f>
        <v>45897.66667</v>
      </c>
      <c r="E417" s="1">
        <f>IFERROR(__xludf.DUMMYFUNCTION("""COMPUTED_VALUE"""),452.67)</f>
        <v>452.67</v>
      </c>
      <c r="G417" s="2">
        <f>IFERROR(__xludf.DUMMYFUNCTION("""COMPUTED_VALUE"""),45897.66666666667)</f>
        <v>45897.66667</v>
      </c>
      <c r="H417" s="1">
        <f>IFERROR(__xludf.DUMMYFUNCTION("""COMPUTED_VALUE"""),445.38)</f>
        <v>445.38</v>
      </c>
      <c r="J417" s="2">
        <f>IFERROR(__xludf.DUMMYFUNCTION("""COMPUTED_VALUE"""),45897.66666666667)</f>
        <v>45897.66667</v>
      </c>
      <c r="K417" s="1">
        <f>IFERROR(__xludf.DUMMYFUNCTION("""COMPUTED_VALUE"""),451.75)</f>
        <v>451.75</v>
      </c>
      <c r="M417" s="2">
        <f>IFERROR(__xludf.DUMMYFUNCTION("""COMPUTED_VALUE"""),45897.66666666667)</f>
        <v>45897.66667</v>
      </c>
      <c r="N417" s="1">
        <f>IFERROR(__xludf.DUMMYFUNCTION("""COMPUTED_VALUE"""),2.7353954E7)</f>
        <v>27353954</v>
      </c>
    </row>
    <row r="418">
      <c r="A418" s="2">
        <f>IFERROR(__xludf.DUMMYFUNCTION("""COMPUTED_VALUE"""),45898.66666666667)</f>
        <v>45898.66667</v>
      </c>
      <c r="B418" s="1">
        <f>IFERROR(__xludf.DUMMYFUNCTION("""COMPUTED_VALUE"""),449.88)</f>
        <v>449.88</v>
      </c>
      <c r="D418" s="2">
        <f>IFERROR(__xludf.DUMMYFUNCTION("""COMPUTED_VALUE"""),45898.66666666667)</f>
        <v>45898.66667</v>
      </c>
      <c r="E418" s="1">
        <f>IFERROR(__xludf.DUMMYFUNCTION("""COMPUTED_VALUE"""),454.46)</f>
        <v>454.46</v>
      </c>
      <c r="G418" s="2">
        <f>IFERROR(__xludf.DUMMYFUNCTION("""COMPUTED_VALUE"""),45898.66666666667)</f>
        <v>45898.66667</v>
      </c>
      <c r="H418" s="1">
        <f>IFERROR(__xludf.DUMMYFUNCTION("""COMPUTED_VALUE"""),448.92)</f>
        <v>448.92</v>
      </c>
      <c r="J418" s="2">
        <f>IFERROR(__xludf.DUMMYFUNCTION("""COMPUTED_VALUE"""),45898.66666666667)</f>
        <v>45898.66667</v>
      </c>
      <c r="K418" s="1">
        <f>IFERROR(__xludf.DUMMYFUNCTION("""COMPUTED_VALUE"""),450.68)</f>
        <v>450.68</v>
      </c>
      <c r="M418" s="2">
        <f>IFERROR(__xludf.DUMMYFUNCTION("""COMPUTED_VALUE"""),45898.66666666667)</f>
        <v>45898.66667</v>
      </c>
      <c r="N418" s="1">
        <f>IFERROR(__xludf.DUMMYFUNCTION("""COMPUTED_VALUE"""),2.3319394E7)</f>
        <v>23319394</v>
      </c>
    </row>
    <row r="419">
      <c r="A419" s="2">
        <f>IFERROR(__xludf.DUMMYFUNCTION("""COMPUTED_VALUE"""),45902.66666666667)</f>
        <v>45902.66667</v>
      </c>
      <c r="B419" s="1">
        <f>IFERROR(__xludf.DUMMYFUNCTION("""COMPUTED_VALUE"""),441.4)</f>
        <v>441.4</v>
      </c>
      <c r="D419" s="2">
        <f>IFERROR(__xludf.DUMMYFUNCTION("""COMPUTED_VALUE"""),45902.66666666667)</f>
        <v>45902.66667</v>
      </c>
      <c r="E419" s="1">
        <f>IFERROR(__xludf.DUMMYFUNCTION("""COMPUTED_VALUE"""),446.66)</f>
        <v>446.66</v>
      </c>
      <c r="G419" s="2">
        <f>IFERROR(__xludf.DUMMYFUNCTION("""COMPUTED_VALUE"""),45902.66666666667)</f>
        <v>45902.66667</v>
      </c>
      <c r="H419" s="1">
        <f>IFERROR(__xludf.DUMMYFUNCTION("""COMPUTED_VALUE"""),438.08)</f>
        <v>438.08</v>
      </c>
      <c r="J419" s="2">
        <f>IFERROR(__xludf.DUMMYFUNCTION("""COMPUTED_VALUE"""),45902.66666666667)</f>
        <v>45902.66667</v>
      </c>
      <c r="K419" s="1">
        <f>IFERROR(__xludf.DUMMYFUNCTION("""COMPUTED_VALUE"""),445.8)</f>
        <v>445.8</v>
      </c>
      <c r="M419" s="2">
        <f>IFERROR(__xludf.DUMMYFUNCTION("""COMPUTED_VALUE"""),45902.66666666667)</f>
        <v>45902.66667</v>
      </c>
      <c r="N419" s="1">
        <f>IFERROR(__xludf.DUMMYFUNCTION("""COMPUTED_VALUE"""),3.0247317E7)</f>
        <v>30247317</v>
      </c>
    </row>
    <row r="420">
      <c r="A420" s="2">
        <f>IFERROR(__xludf.DUMMYFUNCTION("""COMPUTED_VALUE"""),45903.66666666667)</f>
        <v>45903.66667</v>
      </c>
      <c r="B420" s="1">
        <f>IFERROR(__xludf.DUMMYFUNCTION("""COMPUTED_VALUE"""),444.95)</f>
        <v>444.95</v>
      </c>
      <c r="D420" s="2">
        <f>IFERROR(__xludf.DUMMYFUNCTION("""COMPUTED_VALUE"""),45903.66666666667)</f>
        <v>45903.66667</v>
      </c>
      <c r="E420" s="1">
        <f>IFERROR(__xludf.DUMMYFUNCTION("""COMPUTED_VALUE"""),450.32)</f>
        <v>450.32</v>
      </c>
      <c r="G420" s="2">
        <f>IFERROR(__xludf.DUMMYFUNCTION("""COMPUTED_VALUE"""),45903.66666666667)</f>
        <v>45903.66667</v>
      </c>
      <c r="H420" s="1">
        <f>IFERROR(__xludf.DUMMYFUNCTION("""COMPUTED_VALUE"""),443.25)</f>
        <v>443.25</v>
      </c>
      <c r="J420" s="2">
        <f>IFERROR(__xludf.DUMMYFUNCTION("""COMPUTED_VALUE"""),45903.66666666667)</f>
        <v>45903.66667</v>
      </c>
      <c r="K420" s="1">
        <f>IFERROR(__xludf.DUMMYFUNCTION("""COMPUTED_VALUE"""),447.26)</f>
        <v>447.26</v>
      </c>
      <c r="M420" s="2">
        <f>IFERROR(__xludf.DUMMYFUNCTION("""COMPUTED_VALUE"""),45903.66666666667)</f>
        <v>45903.66667</v>
      </c>
      <c r="N420" s="1">
        <f>IFERROR(__xludf.DUMMYFUNCTION("""COMPUTED_VALUE"""),2.3254804E7)</f>
        <v>23254804</v>
      </c>
    </row>
    <row r="421">
      <c r="A421" s="2">
        <f>IFERROR(__xludf.DUMMYFUNCTION("""COMPUTED_VALUE"""),45904.66666666667)</f>
        <v>45904.66667</v>
      </c>
      <c r="B421" s="1">
        <f>IFERROR(__xludf.DUMMYFUNCTION("""COMPUTED_VALUE"""),447.69)</f>
        <v>447.69</v>
      </c>
      <c r="D421" s="2">
        <f>IFERROR(__xludf.DUMMYFUNCTION("""COMPUTED_VALUE"""),45904.66666666667)</f>
        <v>45904.66667</v>
      </c>
      <c r="E421" s="1">
        <f>IFERROR(__xludf.DUMMYFUNCTION("""COMPUTED_VALUE"""),448.06)</f>
        <v>448.06</v>
      </c>
      <c r="G421" s="2">
        <f>IFERROR(__xludf.DUMMYFUNCTION("""COMPUTED_VALUE"""),45904.66666666667)</f>
        <v>45904.66667</v>
      </c>
      <c r="H421" s="1">
        <f>IFERROR(__xludf.DUMMYFUNCTION("""COMPUTED_VALUE"""),439.12)</f>
        <v>439.12</v>
      </c>
      <c r="J421" s="2">
        <f>IFERROR(__xludf.DUMMYFUNCTION("""COMPUTED_VALUE"""),45904.66666666667)</f>
        <v>45904.66667</v>
      </c>
      <c r="K421" s="1">
        <f>IFERROR(__xludf.DUMMYFUNCTION("""COMPUTED_VALUE"""),443.4)</f>
        <v>443.4</v>
      </c>
      <c r="M421" s="2">
        <f>IFERROR(__xludf.DUMMYFUNCTION("""COMPUTED_VALUE"""),45904.66666666667)</f>
        <v>45904.66667</v>
      </c>
      <c r="N421" s="1">
        <f>IFERROR(__xludf.DUMMYFUNCTION("""COMPUTED_VALUE"""),2.891635E7)</f>
        <v>28916350</v>
      </c>
    </row>
    <row r="422">
      <c r="A422" s="2">
        <f>IFERROR(__xludf.DUMMYFUNCTION("""COMPUTED_VALUE"""),45905.66666666667)</f>
        <v>45905.66667</v>
      </c>
      <c r="B422" s="1">
        <f>IFERROR(__xludf.DUMMYFUNCTION("""COMPUTED_VALUE"""),445.83)</f>
        <v>445.83</v>
      </c>
      <c r="D422" s="2">
        <f>IFERROR(__xludf.DUMMYFUNCTION("""COMPUTED_VALUE"""),45905.66666666667)</f>
        <v>45905.66667</v>
      </c>
      <c r="E422" s="1">
        <f>IFERROR(__xludf.DUMMYFUNCTION("""COMPUTED_VALUE"""),452.32)</f>
        <v>452.32</v>
      </c>
      <c r="G422" s="2">
        <f>IFERROR(__xludf.DUMMYFUNCTION("""COMPUTED_VALUE"""),45905.66666666667)</f>
        <v>45905.66667</v>
      </c>
      <c r="H422" s="1">
        <f>IFERROR(__xludf.DUMMYFUNCTION("""COMPUTED_VALUE"""),443.11)</f>
        <v>443.11</v>
      </c>
      <c r="J422" s="2">
        <f>IFERROR(__xludf.DUMMYFUNCTION("""COMPUTED_VALUE"""),45905.66666666667)</f>
        <v>45905.66667</v>
      </c>
      <c r="K422" s="1">
        <f>IFERROR(__xludf.DUMMYFUNCTION("""COMPUTED_VALUE"""),448.33)</f>
        <v>448.33</v>
      </c>
      <c r="M422" s="2">
        <f>IFERROR(__xludf.DUMMYFUNCTION("""COMPUTED_VALUE"""),45905.66666666667)</f>
        <v>45905.66667</v>
      </c>
      <c r="N422" s="1">
        <f>IFERROR(__xludf.DUMMYFUNCTION("""COMPUTED_VALUE"""),3.2730275E7)</f>
        <v>32730275</v>
      </c>
    </row>
    <row r="423">
      <c r="A423" s="2">
        <f>IFERROR(__xludf.DUMMYFUNCTION("""COMPUTED_VALUE"""),45908.66666666667)</f>
        <v>45908.66667</v>
      </c>
      <c r="B423" s="1">
        <f>IFERROR(__xludf.DUMMYFUNCTION("""COMPUTED_VALUE"""),449.41)</f>
        <v>449.41</v>
      </c>
      <c r="D423" s="2">
        <f>IFERROR(__xludf.DUMMYFUNCTION("""COMPUTED_VALUE"""),45908.66666666667)</f>
        <v>45908.66667</v>
      </c>
      <c r="E423" s="1">
        <f>IFERROR(__xludf.DUMMYFUNCTION("""COMPUTED_VALUE"""),450.36)</f>
        <v>450.36</v>
      </c>
      <c r="G423" s="2">
        <f>IFERROR(__xludf.DUMMYFUNCTION("""COMPUTED_VALUE"""),45908.66666666667)</f>
        <v>45908.66667</v>
      </c>
      <c r="H423" s="1">
        <f>IFERROR(__xludf.DUMMYFUNCTION("""COMPUTED_VALUE"""),442.43)</f>
        <v>442.43</v>
      </c>
      <c r="J423" s="2">
        <f>IFERROR(__xludf.DUMMYFUNCTION("""COMPUTED_VALUE"""),45908.66666666667)</f>
        <v>45908.66667</v>
      </c>
      <c r="K423" s="1">
        <f>IFERROR(__xludf.DUMMYFUNCTION("""COMPUTED_VALUE"""),448.39)</f>
        <v>448.39</v>
      </c>
      <c r="M423" s="2">
        <f>IFERROR(__xludf.DUMMYFUNCTION("""COMPUTED_VALUE"""),45908.66666666667)</f>
        <v>45908.66667</v>
      </c>
      <c r="N423" s="1">
        <f>IFERROR(__xludf.DUMMYFUNCTION("""COMPUTED_VALUE"""),3.3123199E7)</f>
        <v>33123199</v>
      </c>
    </row>
    <row r="424">
      <c r="A424" s="2">
        <f>IFERROR(__xludf.DUMMYFUNCTION("""COMPUTED_VALUE"""),45909.66666666667)</f>
        <v>45909.66667</v>
      </c>
      <c r="B424" s="1">
        <f>IFERROR(__xludf.DUMMYFUNCTION("""COMPUTED_VALUE"""),448.33)</f>
        <v>448.33</v>
      </c>
      <c r="D424" s="2">
        <f>IFERROR(__xludf.DUMMYFUNCTION("""COMPUTED_VALUE"""),45909.66666666667)</f>
        <v>45909.66667</v>
      </c>
      <c r="E424" s="1">
        <f>IFERROR(__xludf.DUMMYFUNCTION("""COMPUTED_VALUE"""),450.47)</f>
        <v>450.47</v>
      </c>
      <c r="G424" s="2">
        <f>IFERROR(__xludf.DUMMYFUNCTION("""COMPUTED_VALUE"""),45909.66666666667)</f>
        <v>45909.66667</v>
      </c>
      <c r="H424" s="1">
        <f>IFERROR(__xludf.DUMMYFUNCTION("""COMPUTED_VALUE"""),438.66)</f>
        <v>438.66</v>
      </c>
      <c r="J424" s="2">
        <f>IFERROR(__xludf.DUMMYFUNCTION("""COMPUTED_VALUE"""),45909.66666666667)</f>
        <v>45909.66667</v>
      </c>
      <c r="K424" s="1">
        <f>IFERROR(__xludf.DUMMYFUNCTION("""COMPUTED_VALUE"""),441.31)</f>
        <v>441.31</v>
      </c>
      <c r="M424" s="2">
        <f>IFERROR(__xludf.DUMMYFUNCTION("""COMPUTED_VALUE"""),45909.66666666667)</f>
        <v>45909.66667</v>
      </c>
      <c r="N424" s="1">
        <f>IFERROR(__xludf.DUMMYFUNCTION("""COMPUTED_VALUE"""),4.4940987E7)</f>
        <v>44940987</v>
      </c>
    </row>
    <row r="425">
      <c r="A425" s="2">
        <f>IFERROR(__xludf.DUMMYFUNCTION("""COMPUTED_VALUE"""),45910.66666666667)</f>
        <v>45910.66667</v>
      </c>
      <c r="B425" s="1">
        <f>IFERROR(__xludf.DUMMYFUNCTION("""COMPUTED_VALUE"""),435.85)</f>
        <v>435.85</v>
      </c>
      <c r="D425" s="2">
        <f>IFERROR(__xludf.DUMMYFUNCTION("""COMPUTED_VALUE"""),45910.66666666667)</f>
        <v>45910.66667</v>
      </c>
      <c r="E425" s="1">
        <f>IFERROR(__xludf.DUMMYFUNCTION("""COMPUTED_VALUE"""),435.85)</f>
        <v>435.85</v>
      </c>
      <c r="G425" s="2">
        <f>IFERROR(__xludf.DUMMYFUNCTION("""COMPUTED_VALUE"""),45910.66666666667)</f>
        <v>45910.66667</v>
      </c>
      <c r="H425" s="1">
        <f>IFERROR(__xludf.DUMMYFUNCTION("""COMPUTED_VALUE"""),414.64)</f>
        <v>414.64</v>
      </c>
      <c r="J425" s="2">
        <f>IFERROR(__xludf.DUMMYFUNCTION("""COMPUTED_VALUE"""),45910.66666666667)</f>
        <v>45910.66667</v>
      </c>
      <c r="K425" s="1">
        <f>IFERROR(__xludf.DUMMYFUNCTION("""COMPUTED_VALUE"""),417.7)</f>
        <v>417.7</v>
      </c>
      <c r="M425" s="2">
        <f>IFERROR(__xludf.DUMMYFUNCTION("""COMPUTED_VALUE"""),45910.66666666667)</f>
        <v>45910.66667</v>
      </c>
      <c r="N425" s="1">
        <f>IFERROR(__xludf.DUMMYFUNCTION("""COMPUTED_VALUE"""),9.3321727E7)</f>
        <v>93321727</v>
      </c>
    </row>
    <row r="426">
      <c r="A426" s="2">
        <f>IFERROR(__xludf.DUMMYFUNCTION("""COMPUTED_VALUE"""),45911.66666666667)</f>
        <v>45911.66667</v>
      </c>
      <c r="B426" s="1">
        <f>IFERROR(__xludf.DUMMYFUNCTION("""COMPUTED_VALUE"""),418.04)</f>
        <v>418.04</v>
      </c>
      <c r="D426" s="2">
        <f>IFERROR(__xludf.DUMMYFUNCTION("""COMPUTED_VALUE"""),45911.66666666667)</f>
        <v>45911.66667</v>
      </c>
      <c r="E426" s="1">
        <f>IFERROR(__xludf.DUMMYFUNCTION("""COMPUTED_VALUE"""),420.22)</f>
        <v>420.22</v>
      </c>
      <c r="G426" s="2">
        <f>IFERROR(__xludf.DUMMYFUNCTION("""COMPUTED_VALUE"""),45911.66666666667)</f>
        <v>45911.66667</v>
      </c>
      <c r="H426" s="1">
        <f>IFERROR(__xludf.DUMMYFUNCTION("""COMPUTED_VALUE"""),414.34)</f>
        <v>414.34</v>
      </c>
      <c r="J426" s="2">
        <f>IFERROR(__xludf.DUMMYFUNCTION("""COMPUTED_VALUE"""),45911.66666666667)</f>
        <v>45911.66667</v>
      </c>
      <c r="K426" s="1">
        <f>IFERROR(__xludf.DUMMYFUNCTION("""COMPUTED_VALUE"""),418.55)</f>
        <v>418.55</v>
      </c>
      <c r="M426" s="2">
        <f>IFERROR(__xludf.DUMMYFUNCTION("""COMPUTED_VALUE"""),45911.66666666667)</f>
        <v>45911.66667</v>
      </c>
      <c r="N426" s="1">
        <f>IFERROR(__xludf.DUMMYFUNCTION("""COMPUTED_VALUE"""),5.8088787E7)</f>
        <v>58088787</v>
      </c>
    </row>
    <row r="427">
      <c r="A427" s="2">
        <f>IFERROR(__xludf.DUMMYFUNCTION("""COMPUTED_VALUE"""),45912.66666666667)</f>
        <v>45912.66667</v>
      </c>
      <c r="B427" s="1">
        <f>IFERROR(__xludf.DUMMYFUNCTION("""COMPUTED_VALUE"""),418.22)</f>
        <v>418.22</v>
      </c>
      <c r="D427" s="2">
        <f>IFERROR(__xludf.DUMMYFUNCTION("""COMPUTED_VALUE"""),45912.66666666667)</f>
        <v>45912.66667</v>
      </c>
      <c r="E427" s="1">
        <f>IFERROR(__xludf.DUMMYFUNCTION("""COMPUTED_VALUE"""),420.65)</f>
        <v>420.65</v>
      </c>
      <c r="G427" s="2">
        <f>IFERROR(__xludf.DUMMYFUNCTION("""COMPUTED_VALUE"""),45912.66666666667)</f>
        <v>45912.66667</v>
      </c>
      <c r="H427" s="1">
        <f>IFERROR(__xludf.DUMMYFUNCTION("""COMPUTED_VALUE"""),414.19)</f>
        <v>414.19</v>
      </c>
      <c r="J427" s="2">
        <f>IFERROR(__xludf.DUMMYFUNCTION("""COMPUTED_VALUE"""),45912.66666666667)</f>
        <v>45912.66667</v>
      </c>
      <c r="K427" s="1">
        <f>IFERROR(__xludf.DUMMYFUNCTION("""COMPUTED_VALUE"""),416.27)</f>
        <v>416.27</v>
      </c>
      <c r="M427" s="2">
        <f>IFERROR(__xludf.DUMMYFUNCTION("""COMPUTED_VALUE"""),45912.66666666667)</f>
        <v>45912.66667</v>
      </c>
      <c r="N427" s="1">
        <f>IFERROR(__xludf.DUMMYFUNCTION("""COMPUTED_VALUE"""),4.1429029E7)</f>
        <v>41429029</v>
      </c>
    </row>
    <row r="428">
      <c r="A428" s="2">
        <f>IFERROR(__xludf.DUMMYFUNCTION("""COMPUTED_VALUE"""),45915.66666666667)</f>
        <v>45915.66667</v>
      </c>
      <c r="B428" s="1">
        <f>IFERROR(__xludf.DUMMYFUNCTION("""COMPUTED_VALUE"""),418.4)</f>
        <v>418.4</v>
      </c>
      <c r="D428" s="2">
        <f>IFERROR(__xludf.DUMMYFUNCTION("""COMPUTED_VALUE"""),45915.66666666667)</f>
        <v>45915.66667</v>
      </c>
      <c r="E428" s="1">
        <f>IFERROR(__xludf.DUMMYFUNCTION("""COMPUTED_VALUE"""),424.05)</f>
        <v>424.05</v>
      </c>
      <c r="G428" s="2">
        <f>IFERROR(__xludf.DUMMYFUNCTION("""COMPUTED_VALUE"""),45915.66666666667)</f>
        <v>45915.66667</v>
      </c>
      <c r="H428" s="1">
        <f>IFERROR(__xludf.DUMMYFUNCTION("""COMPUTED_VALUE"""),418.4)</f>
        <v>418.4</v>
      </c>
      <c r="J428" s="2">
        <f>IFERROR(__xludf.DUMMYFUNCTION("""COMPUTED_VALUE"""),45915.66666666667)</f>
        <v>45915.66667</v>
      </c>
      <c r="K428" s="1">
        <f>IFERROR(__xludf.DUMMYFUNCTION("""COMPUTED_VALUE"""),421.81)</f>
        <v>421.81</v>
      </c>
      <c r="M428" s="2">
        <f>IFERROR(__xludf.DUMMYFUNCTION("""COMPUTED_VALUE"""),45915.66666666667)</f>
        <v>45915.66667</v>
      </c>
      <c r="N428" s="1">
        <f>IFERROR(__xludf.DUMMYFUNCTION("""COMPUTED_VALUE"""),4.0071109E7)</f>
        <v>40071109</v>
      </c>
    </row>
    <row r="429">
      <c r="A429" s="2">
        <f>IFERROR(__xludf.DUMMYFUNCTION("""COMPUTED_VALUE"""),45916.66666666667)</f>
        <v>45916.66667</v>
      </c>
      <c r="B429" s="1">
        <f>IFERROR(__xludf.DUMMYFUNCTION("""COMPUTED_VALUE"""),417.39)</f>
        <v>417.39</v>
      </c>
      <c r="D429" s="2">
        <f>IFERROR(__xludf.DUMMYFUNCTION("""COMPUTED_VALUE"""),45916.66666666667)</f>
        <v>45916.66667</v>
      </c>
      <c r="E429" s="1">
        <f>IFERROR(__xludf.DUMMYFUNCTION("""COMPUTED_VALUE"""),422.85)</f>
        <v>422.85</v>
      </c>
      <c r="G429" s="2">
        <f>IFERROR(__xludf.DUMMYFUNCTION("""COMPUTED_VALUE"""),45916.66666666667)</f>
        <v>45916.66667</v>
      </c>
      <c r="H429" s="1">
        <f>IFERROR(__xludf.DUMMYFUNCTION("""COMPUTED_VALUE"""),415.66)</f>
        <v>415.66</v>
      </c>
      <c r="J429" s="2">
        <f>IFERROR(__xludf.DUMMYFUNCTION("""COMPUTED_VALUE"""),45916.66666666667)</f>
        <v>45916.66667</v>
      </c>
      <c r="K429" s="1">
        <f>IFERROR(__xludf.DUMMYFUNCTION("""COMPUTED_VALUE"""),419.66)</f>
        <v>419.66</v>
      </c>
      <c r="M429" s="2">
        <f>IFERROR(__xludf.DUMMYFUNCTION("""COMPUTED_VALUE"""),45916.66666666667)</f>
        <v>45916.66667</v>
      </c>
      <c r="N429" s="1">
        <f>IFERROR(__xludf.DUMMYFUNCTION("""COMPUTED_VALUE"""),4.5028665E7)</f>
        <v>45028665</v>
      </c>
    </row>
    <row r="430">
      <c r="A430" s="2">
        <f>IFERROR(__xludf.DUMMYFUNCTION("""COMPUTED_VALUE"""),45917.66666666667)</f>
        <v>45917.66667</v>
      </c>
      <c r="B430" s="1">
        <f>IFERROR(__xludf.DUMMYFUNCTION("""COMPUTED_VALUE"""),418.48)</f>
        <v>418.48</v>
      </c>
      <c r="D430" s="2">
        <f>IFERROR(__xludf.DUMMYFUNCTION("""COMPUTED_VALUE"""),45917.66666666667)</f>
        <v>45917.66667</v>
      </c>
      <c r="E430" s="1">
        <f>IFERROR(__xludf.DUMMYFUNCTION("""COMPUTED_VALUE"""),429.31)</f>
        <v>429.31</v>
      </c>
      <c r="G430" s="2">
        <f>IFERROR(__xludf.DUMMYFUNCTION("""COMPUTED_VALUE"""),45917.66666666667)</f>
        <v>45917.66667</v>
      </c>
      <c r="H430" s="1">
        <f>IFERROR(__xludf.DUMMYFUNCTION("""COMPUTED_VALUE"""),418.03)</f>
        <v>418.03</v>
      </c>
      <c r="J430" s="2">
        <f>IFERROR(__xludf.DUMMYFUNCTION("""COMPUTED_VALUE"""),45917.66666666667)</f>
        <v>45917.66667</v>
      </c>
      <c r="K430" s="1">
        <f>IFERROR(__xludf.DUMMYFUNCTION("""COMPUTED_VALUE"""),421.49)</f>
        <v>421.49</v>
      </c>
      <c r="M430" s="2">
        <f>IFERROR(__xludf.DUMMYFUNCTION("""COMPUTED_VALUE"""),45917.66666666667)</f>
        <v>45917.66667</v>
      </c>
      <c r="N430" s="1">
        <f>IFERROR(__xludf.DUMMYFUNCTION("""COMPUTED_VALUE"""),4.0868327E7)</f>
        <v>40868327</v>
      </c>
    </row>
    <row r="431">
      <c r="A431" s="2">
        <f>IFERROR(__xludf.DUMMYFUNCTION("""COMPUTED_VALUE"""),45918.66666666667)</f>
        <v>45918.66667</v>
      </c>
      <c r="B431" s="1">
        <f>IFERROR(__xludf.DUMMYFUNCTION("""COMPUTED_VALUE"""),422.61)</f>
        <v>422.61</v>
      </c>
      <c r="D431" s="2">
        <f>IFERROR(__xludf.DUMMYFUNCTION("""COMPUTED_VALUE"""),45918.66666666667)</f>
        <v>45918.66667</v>
      </c>
      <c r="E431" s="1">
        <f>IFERROR(__xludf.DUMMYFUNCTION("""COMPUTED_VALUE"""),424.79)</f>
        <v>424.79</v>
      </c>
      <c r="G431" s="2">
        <f>IFERROR(__xludf.DUMMYFUNCTION("""COMPUTED_VALUE"""),45918.66666666667)</f>
        <v>45918.66667</v>
      </c>
      <c r="H431" s="1">
        <f>IFERROR(__xludf.DUMMYFUNCTION("""COMPUTED_VALUE"""),415.33)</f>
        <v>415.33</v>
      </c>
      <c r="J431" s="2">
        <f>IFERROR(__xludf.DUMMYFUNCTION("""COMPUTED_VALUE"""),45918.66666666667)</f>
        <v>45918.66667</v>
      </c>
      <c r="K431" s="1">
        <f>IFERROR(__xludf.DUMMYFUNCTION("""COMPUTED_VALUE"""),415.9)</f>
        <v>415.9</v>
      </c>
      <c r="M431" s="2">
        <f>IFERROR(__xludf.DUMMYFUNCTION("""COMPUTED_VALUE"""),45918.66666666667)</f>
        <v>45918.66667</v>
      </c>
      <c r="N431" s="1">
        <f>IFERROR(__xludf.DUMMYFUNCTION("""COMPUTED_VALUE"""),4.5199092E7)</f>
        <v>45199092</v>
      </c>
    </row>
    <row r="432">
      <c r="A432" s="2">
        <f>IFERROR(__xludf.DUMMYFUNCTION("""COMPUTED_VALUE"""),45919.66666666667)</f>
        <v>45919.66667</v>
      </c>
      <c r="B432" s="1">
        <f>IFERROR(__xludf.DUMMYFUNCTION("""COMPUTED_VALUE"""),415.16)</f>
        <v>415.16</v>
      </c>
      <c r="D432" s="2">
        <f>IFERROR(__xludf.DUMMYFUNCTION("""COMPUTED_VALUE"""),45919.66666666667)</f>
        <v>45919.66667</v>
      </c>
      <c r="E432" s="1">
        <f>IFERROR(__xludf.DUMMYFUNCTION("""COMPUTED_VALUE"""),416.75)</f>
        <v>416.75</v>
      </c>
      <c r="G432" s="2">
        <f>IFERROR(__xludf.DUMMYFUNCTION("""COMPUTED_VALUE"""),45919.66666666667)</f>
        <v>45919.66667</v>
      </c>
      <c r="H432" s="1">
        <f>IFERROR(__xludf.DUMMYFUNCTION("""COMPUTED_VALUE"""),408.38)</f>
        <v>408.38</v>
      </c>
      <c r="J432" s="2">
        <f>IFERROR(__xludf.DUMMYFUNCTION("""COMPUTED_VALUE"""),45919.66666666667)</f>
        <v>45919.66667</v>
      </c>
      <c r="K432" s="1">
        <f>IFERROR(__xludf.DUMMYFUNCTION("""COMPUTED_VALUE"""),413.12)</f>
        <v>413.12</v>
      </c>
      <c r="M432" s="2">
        <f>IFERROR(__xludf.DUMMYFUNCTION("""COMPUTED_VALUE"""),45919.66666666667)</f>
        <v>45919.66667</v>
      </c>
      <c r="N432" s="1">
        <f>IFERROR(__xludf.DUMMYFUNCTION("""COMPUTED_VALUE"""),1.10562266E8)</f>
        <v>110562266</v>
      </c>
    </row>
    <row r="433">
      <c r="A433" s="2">
        <f>IFERROR(__xludf.DUMMYFUNCTION("""COMPUTED_VALUE"""),45922.66666666667)</f>
        <v>45922.66667</v>
      </c>
      <c r="B433" s="1">
        <f>IFERROR(__xludf.DUMMYFUNCTION("""COMPUTED_VALUE"""),410.83)</f>
        <v>410.83</v>
      </c>
      <c r="D433" s="2">
        <f>IFERROR(__xludf.DUMMYFUNCTION("""COMPUTED_VALUE"""),45922.66666666667)</f>
        <v>45922.66667</v>
      </c>
      <c r="E433" s="1">
        <f>IFERROR(__xludf.DUMMYFUNCTION("""COMPUTED_VALUE"""),417.99)</f>
        <v>417.99</v>
      </c>
      <c r="G433" s="2">
        <f>IFERROR(__xludf.DUMMYFUNCTION("""COMPUTED_VALUE"""),45922.66666666667)</f>
        <v>45922.66667</v>
      </c>
      <c r="H433" s="1">
        <f>IFERROR(__xludf.DUMMYFUNCTION("""COMPUTED_VALUE"""),410.66)</f>
        <v>410.66</v>
      </c>
      <c r="J433" s="2">
        <f>IFERROR(__xludf.DUMMYFUNCTION("""COMPUTED_VALUE"""),45922.66666666667)</f>
        <v>45922.66667</v>
      </c>
      <c r="K433" s="1">
        <f>IFERROR(__xludf.DUMMYFUNCTION("""COMPUTED_VALUE"""),415.05)</f>
        <v>415.05</v>
      </c>
      <c r="M433" s="2">
        <f>IFERROR(__xludf.DUMMYFUNCTION("""COMPUTED_VALUE"""),45922.66666666667)</f>
        <v>45922.66667</v>
      </c>
      <c r="N433" s="1">
        <f>IFERROR(__xludf.DUMMYFUNCTION("""COMPUTED_VALUE"""),3.8030095E7)</f>
        <v>38030095</v>
      </c>
    </row>
    <row r="434">
      <c r="A434" s="2">
        <f>IFERROR(__xludf.DUMMYFUNCTION("""COMPUTED_VALUE"""),45923.66666666667)</f>
        <v>45923.66667</v>
      </c>
      <c r="B434" s="1">
        <f>IFERROR(__xludf.DUMMYFUNCTION("""COMPUTED_VALUE"""),418.38)</f>
        <v>418.38</v>
      </c>
      <c r="D434" s="2">
        <f>IFERROR(__xludf.DUMMYFUNCTION("""COMPUTED_VALUE"""),45923.66666666667)</f>
        <v>45923.66667</v>
      </c>
      <c r="E434" s="1">
        <f>IFERROR(__xludf.DUMMYFUNCTION("""COMPUTED_VALUE"""),424.86)</f>
        <v>424.86</v>
      </c>
      <c r="G434" s="2">
        <f>IFERROR(__xludf.DUMMYFUNCTION("""COMPUTED_VALUE"""),45923.66666666667)</f>
        <v>45923.66667</v>
      </c>
      <c r="H434" s="1">
        <f>IFERROR(__xludf.DUMMYFUNCTION("""COMPUTED_VALUE"""),417.2)</f>
        <v>417.2</v>
      </c>
      <c r="J434" s="2">
        <f>IFERROR(__xludf.DUMMYFUNCTION("""COMPUTED_VALUE"""),45923.66666666667)</f>
        <v>45923.66667</v>
      </c>
      <c r="K434" s="1">
        <f>IFERROR(__xludf.DUMMYFUNCTION("""COMPUTED_VALUE"""),420.37)</f>
        <v>420.37</v>
      </c>
      <c r="M434" s="2">
        <f>IFERROR(__xludf.DUMMYFUNCTION("""COMPUTED_VALUE"""),45923.66666666667)</f>
        <v>45923.66667</v>
      </c>
      <c r="N434" s="1">
        <f>IFERROR(__xludf.DUMMYFUNCTION("""COMPUTED_VALUE"""),3.7738244E7)</f>
        <v>37738244</v>
      </c>
    </row>
    <row r="435">
      <c r="A435" s="2">
        <f>IFERROR(__xludf.DUMMYFUNCTION("""COMPUTED_VALUE"""),45924.66666666667)</f>
        <v>45924.66667</v>
      </c>
      <c r="B435" s="1">
        <f>IFERROR(__xludf.DUMMYFUNCTION("""COMPUTED_VALUE"""),420.86)</f>
        <v>420.86</v>
      </c>
      <c r="D435" s="2">
        <f>IFERROR(__xludf.DUMMYFUNCTION("""COMPUTED_VALUE"""),45924.66666666667)</f>
        <v>45924.66667</v>
      </c>
      <c r="E435" s="1">
        <f>IFERROR(__xludf.DUMMYFUNCTION("""COMPUTED_VALUE"""),422.25)</f>
        <v>422.25</v>
      </c>
      <c r="G435" s="2">
        <f>IFERROR(__xludf.DUMMYFUNCTION("""COMPUTED_VALUE"""),45924.66666666667)</f>
        <v>45924.66667</v>
      </c>
      <c r="H435" s="1">
        <f>IFERROR(__xludf.DUMMYFUNCTION("""COMPUTED_VALUE"""),412.74)</f>
        <v>412.74</v>
      </c>
      <c r="J435" s="2">
        <f>IFERROR(__xludf.DUMMYFUNCTION("""COMPUTED_VALUE"""),45924.66666666667)</f>
        <v>45924.66667</v>
      </c>
      <c r="K435" s="1">
        <f>IFERROR(__xludf.DUMMYFUNCTION("""COMPUTED_VALUE"""),413.26)</f>
        <v>413.26</v>
      </c>
      <c r="M435" s="2">
        <f>IFERROR(__xludf.DUMMYFUNCTION("""COMPUTED_VALUE"""),45924.66666666667)</f>
        <v>45924.66667</v>
      </c>
      <c r="N435" s="1">
        <f>IFERROR(__xludf.DUMMYFUNCTION("""COMPUTED_VALUE"""),4.1513625E7)</f>
        <v>41513625</v>
      </c>
    </row>
    <row r="436">
      <c r="A436" s="2">
        <f>IFERROR(__xludf.DUMMYFUNCTION("""COMPUTED_VALUE"""),45925.66666666667)</f>
        <v>45925.66667</v>
      </c>
      <c r="B436" s="1">
        <f>IFERROR(__xludf.DUMMYFUNCTION("""COMPUTED_VALUE"""),409.04)</f>
        <v>409.04</v>
      </c>
      <c r="D436" s="2">
        <f>IFERROR(__xludf.DUMMYFUNCTION("""COMPUTED_VALUE"""),45925.66666666667)</f>
        <v>45925.66667</v>
      </c>
      <c r="E436" s="1">
        <f>IFERROR(__xludf.DUMMYFUNCTION("""COMPUTED_VALUE"""),414.36)</f>
        <v>414.36</v>
      </c>
      <c r="G436" s="2">
        <f>IFERROR(__xludf.DUMMYFUNCTION("""COMPUTED_VALUE"""),45925.66666666667)</f>
        <v>45925.66667</v>
      </c>
      <c r="H436" s="1">
        <f>IFERROR(__xludf.DUMMYFUNCTION("""COMPUTED_VALUE"""),405.8)</f>
        <v>405.8</v>
      </c>
      <c r="J436" s="2">
        <f>IFERROR(__xludf.DUMMYFUNCTION("""COMPUTED_VALUE"""),45925.66666666667)</f>
        <v>45925.66667</v>
      </c>
      <c r="K436" s="1">
        <f>IFERROR(__xludf.DUMMYFUNCTION("""COMPUTED_VALUE"""),412.34)</f>
        <v>412.34</v>
      </c>
      <c r="M436" s="2">
        <f>IFERROR(__xludf.DUMMYFUNCTION("""COMPUTED_VALUE"""),45925.66666666667)</f>
        <v>45925.66667</v>
      </c>
      <c r="N436" s="1">
        <f>IFERROR(__xludf.DUMMYFUNCTION("""COMPUTED_VALUE"""),3.4153026E7)</f>
        <v>34153026</v>
      </c>
    </row>
    <row r="437">
      <c r="A437" s="2">
        <f>IFERROR(__xludf.DUMMYFUNCTION("""COMPUTED_VALUE"""),45926.66666666667)</f>
        <v>45926.66667</v>
      </c>
      <c r="B437" s="1">
        <f>IFERROR(__xludf.DUMMYFUNCTION("""COMPUTED_VALUE"""),411.89)</f>
        <v>411.89</v>
      </c>
      <c r="D437" s="2">
        <f>IFERROR(__xludf.DUMMYFUNCTION("""COMPUTED_VALUE"""),45926.66666666667)</f>
        <v>45926.66667</v>
      </c>
      <c r="E437" s="1">
        <f>IFERROR(__xludf.DUMMYFUNCTION("""COMPUTED_VALUE"""),416.81)</f>
        <v>416.81</v>
      </c>
      <c r="G437" s="2">
        <f>IFERROR(__xludf.DUMMYFUNCTION("""COMPUTED_VALUE"""),45926.66666666667)</f>
        <v>45926.66667</v>
      </c>
      <c r="H437" s="1">
        <f>IFERROR(__xludf.DUMMYFUNCTION("""COMPUTED_VALUE"""),411.09)</f>
        <v>411.09</v>
      </c>
      <c r="J437" s="2">
        <f>IFERROR(__xludf.DUMMYFUNCTION("""COMPUTED_VALUE"""),45926.66666666667)</f>
        <v>45926.66667</v>
      </c>
      <c r="K437" s="1">
        <f>IFERROR(__xludf.DUMMYFUNCTION("""COMPUTED_VALUE"""),416.39)</f>
        <v>416.39</v>
      </c>
      <c r="M437" s="2">
        <f>IFERROR(__xludf.DUMMYFUNCTION("""COMPUTED_VALUE"""),45926.66666666667)</f>
        <v>45926.66667</v>
      </c>
      <c r="N437" s="1">
        <f>IFERROR(__xludf.DUMMYFUNCTION("""COMPUTED_VALUE"""),2.6546302E7)</f>
        <v>26546302</v>
      </c>
    </row>
  </sheetData>
  <drawing r:id="rId1"/>
</worksheet>
</file>