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IFERROR(__xludf.DUMMYFUNCTION("GOOGLEFINANCE(""DJUSBC"",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IFERROR(__xludf.DUMMYFUNCTION("GOOGLEFINANCE(""DJUSBC"",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IFERROR(__xludf.DUMMYFUNCTION("GOOGLEFINANCE(""DJUSBC"",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IFERROR(__xludf.DUMMYFUNCTION("GOOGLEFINANCE(""DJUSBC"",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IFERROR(__xludf.DUMMYFUNCTION("GOOGLEFINANCE(""DJUSBC"",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IFERROR(__xludf.DUMMYFUNCTION("""COMPUTED_VALUE"""),1139.0)</f>
        <v>1139</v>
      </c>
      <c r="D2" s="2">
        <f>IFERROR(__xludf.DUMMYFUNCTION("""COMPUTED_VALUE"""),45293.66666666667)</f>
        <v>45293.66667</v>
      </c>
      <c r="E2" s="1">
        <f>IFERROR(__xludf.DUMMYFUNCTION("""COMPUTED_VALUE"""),1154.67)</f>
        <v>1154.67</v>
      </c>
      <c r="G2" s="2">
        <f>IFERROR(__xludf.DUMMYFUNCTION("""COMPUTED_VALUE"""),45293.66666666667)</f>
        <v>45293.66667</v>
      </c>
      <c r="H2" s="1">
        <f>IFERROR(__xludf.DUMMYFUNCTION("""COMPUTED_VALUE"""),1134.51)</f>
        <v>1134.51</v>
      </c>
      <c r="J2" s="2">
        <f>IFERROR(__xludf.DUMMYFUNCTION("""COMPUTED_VALUE"""),45293.66666666667)</f>
        <v>45293.66667</v>
      </c>
      <c r="K2" s="1">
        <f>IFERROR(__xludf.DUMMYFUNCTION("""COMPUTED_VALUE"""),1144.58)</f>
        <v>1144.58</v>
      </c>
      <c r="M2" s="2">
        <f>IFERROR(__xludf.DUMMYFUNCTION("""COMPUTED_VALUE"""),45293.66666666667)</f>
        <v>45293.66667</v>
      </c>
      <c r="N2" s="1">
        <f>IFERROR(__xludf.DUMMYFUNCTION("""COMPUTED_VALUE"""),1.1989603E8)</f>
        <v>119896030</v>
      </c>
    </row>
    <row r="3">
      <c r="A3" s="2">
        <f>IFERROR(__xludf.DUMMYFUNCTION("""COMPUTED_VALUE"""),45294.66666666667)</f>
        <v>45294.66667</v>
      </c>
      <c r="B3" s="1">
        <f>IFERROR(__xludf.DUMMYFUNCTION("""COMPUTED_VALUE"""),1139.72)</f>
        <v>1139.72</v>
      </c>
      <c r="D3" s="2">
        <f>IFERROR(__xludf.DUMMYFUNCTION("""COMPUTED_VALUE"""),45294.66666666667)</f>
        <v>45294.66667</v>
      </c>
      <c r="E3" s="1">
        <f>IFERROR(__xludf.DUMMYFUNCTION("""COMPUTED_VALUE"""),1150.09)</f>
        <v>1150.09</v>
      </c>
      <c r="G3" s="2">
        <f>IFERROR(__xludf.DUMMYFUNCTION("""COMPUTED_VALUE"""),45294.66666666667)</f>
        <v>45294.66667</v>
      </c>
      <c r="H3" s="1">
        <f>IFERROR(__xludf.DUMMYFUNCTION("""COMPUTED_VALUE"""),1131.32)</f>
        <v>1131.32</v>
      </c>
      <c r="J3" s="2">
        <f>IFERROR(__xludf.DUMMYFUNCTION("""COMPUTED_VALUE"""),45294.66666666667)</f>
        <v>45294.66667</v>
      </c>
      <c r="K3" s="1">
        <f>IFERROR(__xludf.DUMMYFUNCTION("""COMPUTED_VALUE"""),1138.53)</f>
        <v>1138.53</v>
      </c>
      <c r="M3" s="2">
        <f>IFERROR(__xludf.DUMMYFUNCTION("""COMPUTED_VALUE"""),45294.66666666667)</f>
        <v>45294.66667</v>
      </c>
      <c r="N3" s="1">
        <f>IFERROR(__xludf.DUMMYFUNCTION("""COMPUTED_VALUE"""),1.34280943E8)</f>
        <v>134280943</v>
      </c>
    </row>
    <row r="4">
      <c r="A4" s="2">
        <f>IFERROR(__xludf.DUMMYFUNCTION("""COMPUTED_VALUE"""),45295.66666666667)</f>
        <v>45295.66667</v>
      </c>
      <c r="B4" s="1">
        <f>IFERROR(__xludf.DUMMYFUNCTION("""COMPUTED_VALUE"""),1139.64)</f>
        <v>1139.64</v>
      </c>
      <c r="D4" s="2">
        <f>IFERROR(__xludf.DUMMYFUNCTION("""COMPUTED_VALUE"""),45295.66666666667)</f>
        <v>45295.66667</v>
      </c>
      <c r="E4" s="1">
        <f>IFERROR(__xludf.DUMMYFUNCTION("""COMPUTED_VALUE"""),1139.64)</f>
        <v>1139.64</v>
      </c>
      <c r="G4" s="2">
        <f>IFERROR(__xludf.DUMMYFUNCTION("""COMPUTED_VALUE"""),45295.66666666667)</f>
        <v>45295.66667</v>
      </c>
      <c r="H4" s="1">
        <f>IFERROR(__xludf.DUMMYFUNCTION("""COMPUTED_VALUE"""),1121.2)</f>
        <v>1121.2</v>
      </c>
      <c r="J4" s="2">
        <f>IFERROR(__xludf.DUMMYFUNCTION("""COMPUTED_VALUE"""),45295.66666666667)</f>
        <v>45295.66667</v>
      </c>
      <c r="K4" s="1">
        <f>IFERROR(__xludf.DUMMYFUNCTION("""COMPUTED_VALUE"""),1125.57)</f>
        <v>1125.57</v>
      </c>
      <c r="M4" s="2">
        <f>IFERROR(__xludf.DUMMYFUNCTION("""COMPUTED_VALUE"""),45295.66666666667)</f>
        <v>45295.66667</v>
      </c>
      <c r="N4" s="1">
        <f>IFERROR(__xludf.DUMMYFUNCTION("""COMPUTED_VALUE"""),1.18801114E8)</f>
        <v>118801114</v>
      </c>
    </row>
    <row r="5">
      <c r="A5" s="2">
        <f>IFERROR(__xludf.DUMMYFUNCTION("""COMPUTED_VALUE"""),45296.66666666667)</f>
        <v>45296.66667</v>
      </c>
      <c r="B5" s="1">
        <f>IFERROR(__xludf.DUMMYFUNCTION("""COMPUTED_VALUE"""),1125.09)</f>
        <v>1125.09</v>
      </c>
      <c r="D5" s="2">
        <f>IFERROR(__xludf.DUMMYFUNCTION("""COMPUTED_VALUE"""),45296.66666666667)</f>
        <v>45296.66667</v>
      </c>
      <c r="E5" s="1">
        <f>IFERROR(__xludf.DUMMYFUNCTION("""COMPUTED_VALUE"""),1139.27)</f>
        <v>1139.27</v>
      </c>
      <c r="G5" s="2">
        <f>IFERROR(__xludf.DUMMYFUNCTION("""COMPUTED_VALUE"""),45296.66666666667)</f>
        <v>45296.66667</v>
      </c>
      <c r="H5" s="1">
        <f>IFERROR(__xludf.DUMMYFUNCTION("""COMPUTED_VALUE"""),1124.63)</f>
        <v>1124.63</v>
      </c>
      <c r="J5" s="2">
        <f>IFERROR(__xludf.DUMMYFUNCTION("""COMPUTED_VALUE"""),45296.66666666667)</f>
        <v>45296.66667</v>
      </c>
      <c r="K5" s="1">
        <f>IFERROR(__xludf.DUMMYFUNCTION("""COMPUTED_VALUE"""),1130.2)</f>
        <v>1130.2</v>
      </c>
      <c r="M5" s="2">
        <f>IFERROR(__xludf.DUMMYFUNCTION("""COMPUTED_VALUE"""),45296.66666666667)</f>
        <v>45296.66667</v>
      </c>
      <c r="N5" s="1">
        <f>IFERROR(__xludf.DUMMYFUNCTION("""COMPUTED_VALUE"""),1.1299767E8)</f>
        <v>112997670</v>
      </c>
    </row>
    <row r="6">
      <c r="A6" s="2">
        <f>IFERROR(__xludf.DUMMYFUNCTION("""COMPUTED_VALUE"""),45299.66666666667)</f>
        <v>45299.66667</v>
      </c>
      <c r="B6" s="1">
        <f>IFERROR(__xludf.DUMMYFUNCTION("""COMPUTED_VALUE"""),1131.02)</f>
        <v>1131.02</v>
      </c>
      <c r="D6" s="2">
        <f>IFERROR(__xludf.DUMMYFUNCTION("""COMPUTED_VALUE"""),45299.66666666667)</f>
        <v>45299.66667</v>
      </c>
      <c r="E6" s="1">
        <f>IFERROR(__xludf.DUMMYFUNCTION("""COMPUTED_VALUE"""),1147.27)</f>
        <v>1147.27</v>
      </c>
      <c r="G6" s="2">
        <f>IFERROR(__xludf.DUMMYFUNCTION("""COMPUTED_VALUE"""),45299.66666666667)</f>
        <v>45299.66667</v>
      </c>
      <c r="H6" s="1">
        <f>IFERROR(__xludf.DUMMYFUNCTION("""COMPUTED_VALUE"""),1130.51)</f>
        <v>1130.51</v>
      </c>
      <c r="J6" s="2">
        <f>IFERROR(__xludf.DUMMYFUNCTION("""COMPUTED_VALUE"""),45299.66666666667)</f>
        <v>45299.66667</v>
      </c>
      <c r="K6" s="1">
        <f>IFERROR(__xludf.DUMMYFUNCTION("""COMPUTED_VALUE"""),1146.12)</f>
        <v>1146.12</v>
      </c>
      <c r="M6" s="2">
        <f>IFERROR(__xludf.DUMMYFUNCTION("""COMPUTED_VALUE"""),45299.66666666667)</f>
        <v>45299.66667</v>
      </c>
      <c r="N6" s="1">
        <f>IFERROR(__xludf.DUMMYFUNCTION("""COMPUTED_VALUE"""),1.08986414E8)</f>
        <v>108986414</v>
      </c>
    </row>
    <row r="7">
      <c r="A7" s="2">
        <f>IFERROR(__xludf.DUMMYFUNCTION("""COMPUTED_VALUE"""),45300.66666666667)</f>
        <v>45300.66667</v>
      </c>
      <c r="B7" s="1">
        <f>IFERROR(__xludf.DUMMYFUNCTION("""COMPUTED_VALUE"""),1135.63)</f>
        <v>1135.63</v>
      </c>
      <c r="D7" s="2">
        <f>IFERROR(__xludf.DUMMYFUNCTION("""COMPUTED_VALUE"""),45300.66666666667)</f>
        <v>45300.66667</v>
      </c>
      <c r="E7" s="1">
        <f>IFERROR(__xludf.DUMMYFUNCTION("""COMPUTED_VALUE"""),1136.73)</f>
        <v>1136.73</v>
      </c>
      <c r="G7" s="2">
        <f>IFERROR(__xludf.DUMMYFUNCTION("""COMPUTED_VALUE"""),45300.66666666667)</f>
        <v>45300.66667</v>
      </c>
      <c r="H7" s="1">
        <f>IFERROR(__xludf.DUMMYFUNCTION("""COMPUTED_VALUE"""),1125.43)</f>
        <v>1125.43</v>
      </c>
      <c r="J7" s="2">
        <f>IFERROR(__xludf.DUMMYFUNCTION("""COMPUTED_VALUE"""),45300.66666666667)</f>
        <v>45300.66667</v>
      </c>
      <c r="K7" s="1">
        <f>IFERROR(__xludf.DUMMYFUNCTION("""COMPUTED_VALUE"""),1128.25)</f>
        <v>1128.25</v>
      </c>
      <c r="M7" s="2">
        <f>IFERROR(__xludf.DUMMYFUNCTION("""COMPUTED_VALUE"""),45300.66666666667)</f>
        <v>45300.66667</v>
      </c>
      <c r="N7" s="1">
        <f>IFERROR(__xludf.DUMMYFUNCTION("""COMPUTED_VALUE"""),1.0269337E8)</f>
        <v>102693370</v>
      </c>
    </row>
    <row r="8">
      <c r="A8" s="2">
        <f>IFERROR(__xludf.DUMMYFUNCTION("""COMPUTED_VALUE"""),45301.66666666667)</f>
        <v>45301.66667</v>
      </c>
      <c r="B8" s="1">
        <f>IFERROR(__xludf.DUMMYFUNCTION("""COMPUTED_VALUE"""),1128.21)</f>
        <v>1128.21</v>
      </c>
      <c r="D8" s="2">
        <f>IFERROR(__xludf.DUMMYFUNCTION("""COMPUTED_VALUE"""),45301.66666666667)</f>
        <v>45301.66667</v>
      </c>
      <c r="E8" s="1">
        <f>IFERROR(__xludf.DUMMYFUNCTION("""COMPUTED_VALUE"""),1130.25)</f>
        <v>1130.25</v>
      </c>
      <c r="G8" s="2">
        <f>IFERROR(__xludf.DUMMYFUNCTION("""COMPUTED_VALUE"""),45301.66666666667)</f>
        <v>45301.66667</v>
      </c>
      <c r="H8" s="1">
        <f>IFERROR(__xludf.DUMMYFUNCTION("""COMPUTED_VALUE"""),1119.26)</f>
        <v>1119.26</v>
      </c>
      <c r="J8" s="2">
        <f>IFERROR(__xludf.DUMMYFUNCTION("""COMPUTED_VALUE"""),45301.66666666667)</f>
        <v>45301.66667</v>
      </c>
      <c r="K8" s="1">
        <f>IFERROR(__xludf.DUMMYFUNCTION("""COMPUTED_VALUE"""),1126.44)</f>
        <v>1126.44</v>
      </c>
      <c r="M8" s="2">
        <f>IFERROR(__xludf.DUMMYFUNCTION("""COMPUTED_VALUE"""),45301.66666666667)</f>
        <v>45301.66667</v>
      </c>
      <c r="N8" s="1">
        <f>IFERROR(__xludf.DUMMYFUNCTION("""COMPUTED_VALUE"""),1.24701444E8)</f>
        <v>124701444</v>
      </c>
    </row>
    <row r="9">
      <c r="A9" s="2">
        <f>IFERROR(__xludf.DUMMYFUNCTION("""COMPUTED_VALUE"""),45302.66666666667)</f>
        <v>45302.66667</v>
      </c>
      <c r="B9" s="1">
        <f>IFERROR(__xludf.DUMMYFUNCTION("""COMPUTED_VALUE"""),1126.28)</f>
        <v>1126.28</v>
      </c>
      <c r="D9" s="2">
        <f>IFERROR(__xludf.DUMMYFUNCTION("""COMPUTED_VALUE"""),45302.66666666667)</f>
        <v>45302.66667</v>
      </c>
      <c r="E9" s="1">
        <f>IFERROR(__xludf.DUMMYFUNCTION("""COMPUTED_VALUE"""),1126.61)</f>
        <v>1126.61</v>
      </c>
      <c r="G9" s="2">
        <f>IFERROR(__xludf.DUMMYFUNCTION("""COMPUTED_VALUE"""),45302.66666666667)</f>
        <v>45302.66667</v>
      </c>
      <c r="H9" s="1">
        <f>IFERROR(__xludf.DUMMYFUNCTION("""COMPUTED_VALUE"""),1111.68)</f>
        <v>1111.68</v>
      </c>
      <c r="J9" s="2">
        <f>IFERROR(__xludf.DUMMYFUNCTION("""COMPUTED_VALUE"""),45302.66666666667)</f>
        <v>45302.66667</v>
      </c>
      <c r="K9" s="1">
        <f>IFERROR(__xludf.DUMMYFUNCTION("""COMPUTED_VALUE"""),1121.85)</f>
        <v>1121.85</v>
      </c>
      <c r="M9" s="2">
        <f>IFERROR(__xludf.DUMMYFUNCTION("""COMPUTED_VALUE"""),45302.66666666667)</f>
        <v>45302.66667</v>
      </c>
      <c r="N9" s="1">
        <f>IFERROR(__xludf.DUMMYFUNCTION("""COMPUTED_VALUE"""),1.13119375E8)</f>
        <v>113119375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IFERROR(__xludf.DUMMYFUNCTION("""COMPUTED_VALUE"""),1125.43)</f>
        <v>1125.43</v>
      </c>
      <c r="D10" s="2">
        <f>IFERROR(__xludf.DUMMYFUNCTION("""COMPUTED_VALUE"""),45303.66666666667)</f>
        <v>45303.66667</v>
      </c>
      <c r="E10" s="1">
        <f>IFERROR(__xludf.DUMMYFUNCTION("""COMPUTED_VALUE"""),1130.59)</f>
        <v>1130.59</v>
      </c>
      <c r="G10" s="2">
        <f>IFERROR(__xludf.DUMMYFUNCTION("""COMPUTED_VALUE"""),45303.66666666667)</f>
        <v>45303.66667</v>
      </c>
      <c r="H10" s="1">
        <f>IFERROR(__xludf.DUMMYFUNCTION("""COMPUTED_VALUE"""),1120.41)</f>
        <v>1120.41</v>
      </c>
      <c r="J10" s="2">
        <f>IFERROR(__xludf.DUMMYFUNCTION("""COMPUTED_VALUE"""),45303.66666666667)</f>
        <v>45303.66667</v>
      </c>
      <c r="K10" s="1">
        <f>IFERROR(__xludf.DUMMYFUNCTION("""COMPUTED_VALUE"""),1123.52)</f>
        <v>1123.52</v>
      </c>
      <c r="M10" s="2">
        <f>IFERROR(__xludf.DUMMYFUNCTION("""COMPUTED_VALUE"""),45303.66666666667)</f>
        <v>45303.66667</v>
      </c>
      <c r="N10" s="1">
        <f>IFERROR(__xludf.DUMMYFUNCTION("""COMPUTED_VALUE"""),9.8737578E7)</f>
        <v>98737578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IFERROR(__xludf.DUMMYFUNCTION("""COMPUTED_VALUE"""),1120.44)</f>
        <v>1120.44</v>
      </c>
      <c r="D11" s="2">
        <f>IFERROR(__xludf.DUMMYFUNCTION("""COMPUTED_VALUE"""),45307.66666666667)</f>
        <v>45307.66667</v>
      </c>
      <c r="E11" s="1">
        <f>IFERROR(__xludf.DUMMYFUNCTION("""COMPUTED_VALUE"""),1133.95)</f>
        <v>1133.95</v>
      </c>
      <c r="G11" s="2">
        <f>IFERROR(__xludf.DUMMYFUNCTION("""COMPUTED_VALUE"""),45307.66666666667)</f>
        <v>45307.66667</v>
      </c>
      <c r="H11" s="1">
        <f>IFERROR(__xludf.DUMMYFUNCTION("""COMPUTED_VALUE"""),1111.85)</f>
        <v>1111.85</v>
      </c>
      <c r="J11" s="2">
        <f>IFERROR(__xludf.DUMMYFUNCTION("""COMPUTED_VALUE"""),45307.66666666667)</f>
        <v>45307.66667</v>
      </c>
      <c r="K11" s="1">
        <f>IFERROR(__xludf.DUMMYFUNCTION("""COMPUTED_VALUE"""),1133.82)</f>
        <v>1133.82</v>
      </c>
      <c r="M11" s="2">
        <f>IFERROR(__xludf.DUMMYFUNCTION("""COMPUTED_VALUE"""),45307.66666666667)</f>
        <v>45307.66667</v>
      </c>
      <c r="N11" s="1">
        <f>IFERROR(__xludf.DUMMYFUNCTION("""COMPUTED_VALUE"""),1.16031548E8)</f>
        <v>116031548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IFERROR(__xludf.DUMMYFUNCTION("""COMPUTED_VALUE"""),1126.82)</f>
        <v>1126.82</v>
      </c>
      <c r="D12" s="2">
        <f>IFERROR(__xludf.DUMMYFUNCTION("""COMPUTED_VALUE"""),45308.66666666667)</f>
        <v>45308.66667</v>
      </c>
      <c r="E12" s="1">
        <f>IFERROR(__xludf.DUMMYFUNCTION("""COMPUTED_VALUE"""),1130.19)</f>
        <v>1130.19</v>
      </c>
      <c r="G12" s="2">
        <f>IFERROR(__xludf.DUMMYFUNCTION("""COMPUTED_VALUE"""),45308.66666666667)</f>
        <v>45308.66667</v>
      </c>
      <c r="H12" s="1">
        <f>IFERROR(__xludf.DUMMYFUNCTION("""COMPUTED_VALUE"""),1106.87)</f>
        <v>1106.87</v>
      </c>
      <c r="J12" s="2">
        <f>IFERROR(__xludf.DUMMYFUNCTION("""COMPUTED_VALUE"""),45308.66666666667)</f>
        <v>45308.66667</v>
      </c>
      <c r="K12" s="1">
        <f>IFERROR(__xludf.DUMMYFUNCTION("""COMPUTED_VALUE"""),1111.21)</f>
        <v>1111.21</v>
      </c>
      <c r="M12" s="2">
        <f>IFERROR(__xludf.DUMMYFUNCTION("""COMPUTED_VALUE"""),45308.66666666667)</f>
        <v>45308.66667</v>
      </c>
      <c r="N12" s="1">
        <f>IFERROR(__xludf.DUMMYFUNCTION("""COMPUTED_VALUE"""),1.18954185E8)</f>
        <v>118954185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IFERROR(__xludf.DUMMYFUNCTION("""COMPUTED_VALUE"""),1112.07)</f>
        <v>1112.07</v>
      </c>
      <c r="D13" s="2">
        <f>IFERROR(__xludf.DUMMYFUNCTION("""COMPUTED_VALUE"""),45309.66666666667)</f>
        <v>45309.66667</v>
      </c>
      <c r="E13" s="1">
        <f>IFERROR(__xludf.DUMMYFUNCTION("""COMPUTED_VALUE"""),1124.6)</f>
        <v>1124.6</v>
      </c>
      <c r="G13" s="2">
        <f>IFERROR(__xludf.DUMMYFUNCTION("""COMPUTED_VALUE"""),45309.66666666667)</f>
        <v>45309.66667</v>
      </c>
      <c r="H13" s="1">
        <f>IFERROR(__xludf.DUMMYFUNCTION("""COMPUTED_VALUE"""),1111.24)</f>
        <v>1111.24</v>
      </c>
      <c r="J13" s="2">
        <f>IFERROR(__xludf.DUMMYFUNCTION("""COMPUTED_VALUE"""),45309.66666666667)</f>
        <v>45309.66667</v>
      </c>
      <c r="K13" s="1">
        <f>IFERROR(__xludf.DUMMYFUNCTION("""COMPUTED_VALUE"""),1124.01)</f>
        <v>1124.01</v>
      </c>
      <c r="M13" s="2">
        <f>IFERROR(__xludf.DUMMYFUNCTION("""COMPUTED_VALUE"""),45309.66666666667)</f>
        <v>45309.66667</v>
      </c>
      <c r="N13" s="1">
        <f>IFERROR(__xludf.DUMMYFUNCTION("""COMPUTED_VALUE"""),1.10423966E8)</f>
        <v>110423966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IFERROR(__xludf.DUMMYFUNCTION("""COMPUTED_VALUE"""),1127.31)</f>
        <v>1127.31</v>
      </c>
      <c r="D14" s="2">
        <f>IFERROR(__xludf.DUMMYFUNCTION("""COMPUTED_VALUE"""),45310.66666666667)</f>
        <v>45310.66667</v>
      </c>
      <c r="E14" s="1">
        <f>IFERROR(__xludf.DUMMYFUNCTION("""COMPUTED_VALUE"""),1140.15)</f>
        <v>1140.15</v>
      </c>
      <c r="G14" s="2">
        <f>IFERROR(__xludf.DUMMYFUNCTION("""COMPUTED_VALUE"""),45310.66666666667)</f>
        <v>45310.66667</v>
      </c>
      <c r="H14" s="1">
        <f>IFERROR(__xludf.DUMMYFUNCTION("""COMPUTED_VALUE"""),1119.89)</f>
        <v>1119.89</v>
      </c>
      <c r="J14" s="2">
        <f>IFERROR(__xludf.DUMMYFUNCTION("""COMPUTED_VALUE"""),45310.66666666667)</f>
        <v>45310.66667</v>
      </c>
      <c r="K14" s="1">
        <f>IFERROR(__xludf.DUMMYFUNCTION("""COMPUTED_VALUE"""),1140.11)</f>
        <v>1140.11</v>
      </c>
      <c r="M14" s="2">
        <f>IFERROR(__xludf.DUMMYFUNCTION("""COMPUTED_VALUE"""),45310.66666666667)</f>
        <v>45310.66667</v>
      </c>
      <c r="N14" s="1">
        <f>IFERROR(__xludf.DUMMYFUNCTION("""COMPUTED_VALUE"""),1.28738386E8)</f>
        <v>128738386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IFERROR(__xludf.DUMMYFUNCTION("""COMPUTED_VALUE"""),1141.67)</f>
        <v>1141.67</v>
      </c>
      <c r="D15" s="2">
        <f>IFERROR(__xludf.DUMMYFUNCTION("""COMPUTED_VALUE"""),45313.66666666667)</f>
        <v>45313.66667</v>
      </c>
      <c r="E15" s="1">
        <f>IFERROR(__xludf.DUMMYFUNCTION("""COMPUTED_VALUE"""),1155.25)</f>
        <v>1155.25</v>
      </c>
      <c r="G15" s="2">
        <f>IFERROR(__xludf.DUMMYFUNCTION("""COMPUTED_VALUE"""),45313.66666666667)</f>
        <v>45313.66667</v>
      </c>
      <c r="H15" s="1">
        <f>IFERROR(__xludf.DUMMYFUNCTION("""COMPUTED_VALUE"""),1141.67)</f>
        <v>1141.67</v>
      </c>
      <c r="J15" s="2">
        <f>IFERROR(__xludf.DUMMYFUNCTION("""COMPUTED_VALUE"""),45313.66666666667)</f>
        <v>45313.66667</v>
      </c>
      <c r="K15" s="1">
        <f>IFERROR(__xludf.DUMMYFUNCTION("""COMPUTED_VALUE"""),1152.64)</f>
        <v>1152.64</v>
      </c>
      <c r="M15" s="2">
        <f>IFERROR(__xludf.DUMMYFUNCTION("""COMPUTED_VALUE"""),45313.66666666667)</f>
        <v>45313.66667</v>
      </c>
      <c r="N15" s="1">
        <f>IFERROR(__xludf.DUMMYFUNCTION("""COMPUTED_VALUE"""),1.05698446E8)</f>
        <v>105698446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IFERROR(__xludf.DUMMYFUNCTION("""COMPUTED_VALUE"""),1160.34)</f>
        <v>1160.34</v>
      </c>
      <c r="D16" s="2">
        <f>IFERROR(__xludf.DUMMYFUNCTION("""COMPUTED_VALUE"""),45314.66666666667)</f>
        <v>45314.66667</v>
      </c>
      <c r="E16" s="1">
        <f>IFERROR(__xludf.DUMMYFUNCTION("""COMPUTED_VALUE"""),1165.14)</f>
        <v>1165.14</v>
      </c>
      <c r="G16" s="2">
        <f>IFERROR(__xludf.DUMMYFUNCTION("""COMPUTED_VALUE"""),45314.66666666667)</f>
        <v>45314.66667</v>
      </c>
      <c r="H16" s="1">
        <f>IFERROR(__xludf.DUMMYFUNCTION("""COMPUTED_VALUE"""),1147.58)</f>
        <v>1147.58</v>
      </c>
      <c r="J16" s="2">
        <f>IFERROR(__xludf.DUMMYFUNCTION("""COMPUTED_VALUE"""),45314.66666666667)</f>
        <v>45314.66667</v>
      </c>
      <c r="K16" s="1">
        <f>IFERROR(__xludf.DUMMYFUNCTION("""COMPUTED_VALUE"""),1155.81)</f>
        <v>1155.81</v>
      </c>
      <c r="M16" s="2">
        <f>IFERROR(__xludf.DUMMYFUNCTION("""COMPUTED_VALUE"""),45314.66666666667)</f>
        <v>45314.66667</v>
      </c>
      <c r="N16" s="1">
        <f>IFERROR(__xludf.DUMMYFUNCTION("""COMPUTED_VALUE"""),1.08214076E8)</f>
        <v>108214076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IFERROR(__xludf.DUMMYFUNCTION("""COMPUTED_VALUE"""),1165.14)</f>
        <v>1165.14</v>
      </c>
      <c r="D17" s="2">
        <f>IFERROR(__xludf.DUMMYFUNCTION("""COMPUTED_VALUE"""),45315.66666666667)</f>
        <v>45315.66667</v>
      </c>
      <c r="E17" s="1">
        <f>IFERROR(__xludf.DUMMYFUNCTION("""COMPUTED_VALUE"""),1167.06)</f>
        <v>1167.06</v>
      </c>
      <c r="G17" s="2">
        <f>IFERROR(__xludf.DUMMYFUNCTION("""COMPUTED_VALUE"""),45315.66666666667)</f>
        <v>45315.66667</v>
      </c>
      <c r="H17" s="1">
        <f>IFERROR(__xludf.DUMMYFUNCTION("""COMPUTED_VALUE"""),1143.82)</f>
        <v>1143.82</v>
      </c>
      <c r="J17" s="2">
        <f>IFERROR(__xludf.DUMMYFUNCTION("""COMPUTED_VALUE"""),45315.66666666667)</f>
        <v>45315.66667</v>
      </c>
      <c r="K17" s="1">
        <f>IFERROR(__xludf.DUMMYFUNCTION("""COMPUTED_VALUE"""),1148.75)</f>
        <v>1148.75</v>
      </c>
      <c r="M17" s="2">
        <f>IFERROR(__xludf.DUMMYFUNCTION("""COMPUTED_VALUE"""),45315.66666666667)</f>
        <v>45315.66667</v>
      </c>
      <c r="N17" s="1">
        <f>IFERROR(__xludf.DUMMYFUNCTION("""COMPUTED_VALUE"""),1.11047502E8)</f>
        <v>111047502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IFERROR(__xludf.DUMMYFUNCTION("""COMPUTED_VALUE"""),1152.48)</f>
        <v>1152.48</v>
      </c>
      <c r="D18" s="2">
        <f>IFERROR(__xludf.DUMMYFUNCTION("""COMPUTED_VALUE"""),45316.66666666667)</f>
        <v>45316.66667</v>
      </c>
      <c r="E18" s="1">
        <f>IFERROR(__xludf.DUMMYFUNCTION("""COMPUTED_VALUE"""),1178.97)</f>
        <v>1178.97</v>
      </c>
      <c r="G18" s="2">
        <f>IFERROR(__xludf.DUMMYFUNCTION("""COMPUTED_VALUE"""),45316.66666666667)</f>
        <v>45316.66667</v>
      </c>
      <c r="H18" s="1">
        <f>IFERROR(__xludf.DUMMYFUNCTION("""COMPUTED_VALUE"""),1151.12)</f>
        <v>1151.12</v>
      </c>
      <c r="J18" s="2">
        <f>IFERROR(__xludf.DUMMYFUNCTION("""COMPUTED_VALUE"""),45316.66666666667)</f>
        <v>45316.66667</v>
      </c>
      <c r="K18" s="1">
        <f>IFERROR(__xludf.DUMMYFUNCTION("""COMPUTED_VALUE"""),1170.01)</f>
        <v>1170.01</v>
      </c>
      <c r="M18" s="2">
        <f>IFERROR(__xludf.DUMMYFUNCTION("""COMPUTED_VALUE"""),45316.66666666667)</f>
        <v>45316.66667</v>
      </c>
      <c r="N18" s="1">
        <f>IFERROR(__xludf.DUMMYFUNCTION("""COMPUTED_VALUE"""),1.35405543E8)</f>
        <v>135405543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IFERROR(__xludf.DUMMYFUNCTION("""COMPUTED_VALUE"""),1174.32)</f>
        <v>1174.32</v>
      </c>
      <c r="D19" s="2">
        <f>IFERROR(__xludf.DUMMYFUNCTION("""COMPUTED_VALUE"""),45317.66666666667)</f>
        <v>45317.66667</v>
      </c>
      <c r="E19" s="1">
        <f>IFERROR(__xludf.DUMMYFUNCTION("""COMPUTED_VALUE"""),1185.3)</f>
        <v>1185.3</v>
      </c>
      <c r="G19" s="2">
        <f>IFERROR(__xludf.DUMMYFUNCTION("""COMPUTED_VALUE"""),45317.66666666667)</f>
        <v>45317.66667</v>
      </c>
      <c r="H19" s="1">
        <f>IFERROR(__xludf.DUMMYFUNCTION("""COMPUTED_VALUE"""),1171.92)</f>
        <v>1171.92</v>
      </c>
      <c r="J19" s="2">
        <f>IFERROR(__xludf.DUMMYFUNCTION("""COMPUTED_VALUE"""),45317.66666666667)</f>
        <v>45317.66667</v>
      </c>
      <c r="K19" s="1">
        <f>IFERROR(__xludf.DUMMYFUNCTION("""COMPUTED_VALUE"""),1184.37)</f>
        <v>1184.37</v>
      </c>
      <c r="M19" s="2">
        <f>IFERROR(__xludf.DUMMYFUNCTION("""COMPUTED_VALUE"""),45317.66666666667)</f>
        <v>45317.66667</v>
      </c>
      <c r="N19" s="1">
        <f>IFERROR(__xludf.DUMMYFUNCTION("""COMPUTED_VALUE"""),9.0096659E7)</f>
        <v>90096659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IFERROR(__xludf.DUMMYFUNCTION("""COMPUTED_VALUE"""),1180.48)</f>
        <v>1180.48</v>
      </c>
      <c r="D20" s="2">
        <f>IFERROR(__xludf.DUMMYFUNCTION("""COMPUTED_VALUE"""),45320.66666666667)</f>
        <v>45320.66667</v>
      </c>
      <c r="E20" s="1">
        <f>IFERROR(__xludf.DUMMYFUNCTION("""COMPUTED_VALUE"""),1193.21)</f>
        <v>1193.21</v>
      </c>
      <c r="G20" s="2">
        <f>IFERROR(__xludf.DUMMYFUNCTION("""COMPUTED_VALUE"""),45320.66666666667)</f>
        <v>45320.66667</v>
      </c>
      <c r="H20" s="1">
        <f>IFERROR(__xludf.DUMMYFUNCTION("""COMPUTED_VALUE"""),1178.42)</f>
        <v>1178.42</v>
      </c>
      <c r="J20" s="2">
        <f>IFERROR(__xludf.DUMMYFUNCTION("""COMPUTED_VALUE"""),45320.66666666667)</f>
        <v>45320.66667</v>
      </c>
      <c r="K20" s="1">
        <f>IFERROR(__xludf.DUMMYFUNCTION("""COMPUTED_VALUE"""),1192.72)</f>
        <v>1192.72</v>
      </c>
      <c r="M20" s="2">
        <f>IFERROR(__xludf.DUMMYFUNCTION("""COMPUTED_VALUE"""),45320.66666666667)</f>
        <v>45320.66667</v>
      </c>
      <c r="N20" s="1">
        <f>IFERROR(__xludf.DUMMYFUNCTION("""COMPUTED_VALUE"""),1.10857671E8)</f>
        <v>110857671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IFERROR(__xludf.DUMMYFUNCTION("""COMPUTED_VALUE"""),1188.49)</f>
        <v>1188.49</v>
      </c>
      <c r="D21" s="2">
        <f>IFERROR(__xludf.DUMMYFUNCTION("""COMPUTED_VALUE"""),45321.66666666667)</f>
        <v>45321.66667</v>
      </c>
      <c r="E21" s="1">
        <f>IFERROR(__xludf.DUMMYFUNCTION("""COMPUTED_VALUE"""),1196.44)</f>
        <v>1196.44</v>
      </c>
      <c r="G21" s="2">
        <f>IFERROR(__xludf.DUMMYFUNCTION("""COMPUTED_VALUE"""),45321.66666666667)</f>
        <v>45321.66667</v>
      </c>
      <c r="H21" s="1">
        <f>IFERROR(__xludf.DUMMYFUNCTION("""COMPUTED_VALUE"""),1184.62)</f>
        <v>1184.62</v>
      </c>
      <c r="J21" s="2">
        <f>IFERROR(__xludf.DUMMYFUNCTION("""COMPUTED_VALUE"""),45321.66666666667)</f>
        <v>45321.66667</v>
      </c>
      <c r="K21" s="1">
        <f>IFERROR(__xludf.DUMMYFUNCTION("""COMPUTED_VALUE"""),1190.69)</f>
        <v>1190.69</v>
      </c>
      <c r="M21" s="2">
        <f>IFERROR(__xludf.DUMMYFUNCTION("""COMPUTED_VALUE"""),45321.66666666667)</f>
        <v>45321.66667</v>
      </c>
      <c r="N21" s="1">
        <f>IFERROR(__xludf.DUMMYFUNCTION("""COMPUTED_VALUE"""),1.0231332E8)</f>
        <v>102313320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IFERROR(__xludf.DUMMYFUNCTION("""COMPUTED_VALUE"""),1190.8)</f>
        <v>1190.8</v>
      </c>
      <c r="D22" s="2">
        <f>IFERROR(__xludf.DUMMYFUNCTION("""COMPUTED_VALUE"""),45322.66666666667)</f>
        <v>45322.66667</v>
      </c>
      <c r="E22" s="1">
        <f>IFERROR(__xludf.DUMMYFUNCTION("""COMPUTED_VALUE"""),1198.62)</f>
        <v>1198.62</v>
      </c>
      <c r="G22" s="2">
        <f>IFERROR(__xludf.DUMMYFUNCTION("""COMPUTED_VALUE"""),45322.66666666667)</f>
        <v>45322.66667</v>
      </c>
      <c r="H22" s="1">
        <f>IFERROR(__xludf.DUMMYFUNCTION("""COMPUTED_VALUE"""),1182.31)</f>
        <v>1182.31</v>
      </c>
      <c r="J22" s="2">
        <f>IFERROR(__xludf.DUMMYFUNCTION("""COMPUTED_VALUE"""),45322.66666666667)</f>
        <v>45322.66667</v>
      </c>
      <c r="K22" s="1">
        <f>IFERROR(__xludf.DUMMYFUNCTION("""COMPUTED_VALUE"""),1183.07)</f>
        <v>1183.07</v>
      </c>
      <c r="M22" s="2">
        <f>IFERROR(__xludf.DUMMYFUNCTION("""COMPUTED_VALUE"""),45322.66666666667)</f>
        <v>45322.66667</v>
      </c>
      <c r="N22" s="1">
        <f>IFERROR(__xludf.DUMMYFUNCTION("""COMPUTED_VALUE"""),1.81186861E8)</f>
        <v>181186861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IFERROR(__xludf.DUMMYFUNCTION("""COMPUTED_VALUE"""),1190.58)</f>
        <v>1190.58</v>
      </c>
      <c r="D23" s="2">
        <f>IFERROR(__xludf.DUMMYFUNCTION("""COMPUTED_VALUE"""),45323.66666666667)</f>
        <v>45323.66667</v>
      </c>
      <c r="E23" s="1">
        <f>IFERROR(__xludf.DUMMYFUNCTION("""COMPUTED_VALUE"""),1199.46)</f>
        <v>1199.46</v>
      </c>
      <c r="G23" s="2">
        <f>IFERROR(__xludf.DUMMYFUNCTION("""COMPUTED_VALUE"""),45323.66666666667)</f>
        <v>45323.66667</v>
      </c>
      <c r="H23" s="1">
        <f>IFERROR(__xludf.DUMMYFUNCTION("""COMPUTED_VALUE"""),1182.51)</f>
        <v>1182.51</v>
      </c>
      <c r="J23" s="2">
        <f>IFERROR(__xludf.DUMMYFUNCTION("""COMPUTED_VALUE"""),45323.66666666667)</f>
        <v>45323.66667</v>
      </c>
      <c r="K23" s="1">
        <f>IFERROR(__xludf.DUMMYFUNCTION("""COMPUTED_VALUE"""),1196.24)</f>
        <v>1196.24</v>
      </c>
      <c r="M23" s="2">
        <f>IFERROR(__xludf.DUMMYFUNCTION("""COMPUTED_VALUE"""),45323.66666666667)</f>
        <v>45323.66667</v>
      </c>
      <c r="N23" s="1">
        <f>IFERROR(__xludf.DUMMYFUNCTION("""COMPUTED_VALUE"""),1.33778313E8)</f>
        <v>133778313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IFERROR(__xludf.DUMMYFUNCTION("""COMPUTED_VALUE"""),1171.15)</f>
        <v>1171.15</v>
      </c>
      <c r="D24" s="2">
        <f>IFERROR(__xludf.DUMMYFUNCTION("""COMPUTED_VALUE"""),45324.66666666667)</f>
        <v>45324.66667</v>
      </c>
      <c r="E24" s="1">
        <f>IFERROR(__xludf.DUMMYFUNCTION("""COMPUTED_VALUE"""),1171.51)</f>
        <v>1171.51</v>
      </c>
      <c r="G24" s="2">
        <f>IFERROR(__xludf.DUMMYFUNCTION("""COMPUTED_VALUE"""),45324.66666666667)</f>
        <v>45324.66667</v>
      </c>
      <c r="H24" s="1">
        <f>IFERROR(__xludf.DUMMYFUNCTION("""COMPUTED_VALUE"""),1154.85)</f>
        <v>1154.85</v>
      </c>
      <c r="J24" s="2">
        <f>IFERROR(__xludf.DUMMYFUNCTION("""COMPUTED_VALUE"""),45324.66666666667)</f>
        <v>45324.66667</v>
      </c>
      <c r="K24" s="1">
        <f>IFERROR(__xludf.DUMMYFUNCTION("""COMPUTED_VALUE"""),1159.86)</f>
        <v>1159.86</v>
      </c>
      <c r="M24" s="2">
        <f>IFERROR(__xludf.DUMMYFUNCTION("""COMPUTED_VALUE"""),45324.66666666667)</f>
        <v>45324.66667</v>
      </c>
      <c r="N24" s="1">
        <f>IFERROR(__xludf.DUMMYFUNCTION("""COMPUTED_VALUE"""),1.17970445E8)</f>
        <v>117970445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IFERROR(__xludf.DUMMYFUNCTION("""COMPUTED_VALUE"""),1156.16)</f>
        <v>1156.16</v>
      </c>
      <c r="D25" s="2">
        <f>IFERROR(__xludf.DUMMYFUNCTION("""COMPUTED_VALUE"""),45327.66666666667)</f>
        <v>45327.66667</v>
      </c>
      <c r="E25" s="1">
        <f>IFERROR(__xludf.DUMMYFUNCTION("""COMPUTED_VALUE"""),1157.02)</f>
        <v>1157.02</v>
      </c>
      <c r="G25" s="2">
        <f>IFERROR(__xludf.DUMMYFUNCTION("""COMPUTED_VALUE"""),45327.66666666667)</f>
        <v>45327.66667</v>
      </c>
      <c r="H25" s="1">
        <f>IFERROR(__xludf.DUMMYFUNCTION("""COMPUTED_VALUE"""),1147.07)</f>
        <v>1147.07</v>
      </c>
      <c r="J25" s="2">
        <f>IFERROR(__xludf.DUMMYFUNCTION("""COMPUTED_VALUE"""),45327.66666666667)</f>
        <v>45327.66667</v>
      </c>
      <c r="K25" s="1">
        <f>IFERROR(__xludf.DUMMYFUNCTION("""COMPUTED_VALUE"""),1147.31)</f>
        <v>1147.31</v>
      </c>
      <c r="M25" s="2">
        <f>IFERROR(__xludf.DUMMYFUNCTION("""COMPUTED_VALUE"""),45327.66666666667)</f>
        <v>45327.66667</v>
      </c>
      <c r="N25" s="1">
        <f>IFERROR(__xludf.DUMMYFUNCTION("""COMPUTED_VALUE"""),1.11879744E8)</f>
        <v>111879744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IFERROR(__xludf.DUMMYFUNCTION("""COMPUTED_VALUE"""),1148.29)</f>
        <v>1148.29</v>
      </c>
      <c r="D26" s="2">
        <f>IFERROR(__xludf.DUMMYFUNCTION("""COMPUTED_VALUE"""),45328.66666666667)</f>
        <v>45328.66667</v>
      </c>
      <c r="E26" s="1">
        <f>IFERROR(__xludf.DUMMYFUNCTION("""COMPUTED_VALUE"""),1154.96)</f>
        <v>1154.96</v>
      </c>
      <c r="G26" s="2">
        <f>IFERROR(__xludf.DUMMYFUNCTION("""COMPUTED_VALUE"""),45328.66666666667)</f>
        <v>45328.66667</v>
      </c>
      <c r="H26" s="1">
        <f>IFERROR(__xludf.DUMMYFUNCTION("""COMPUTED_VALUE"""),1143.31)</f>
        <v>1143.31</v>
      </c>
      <c r="J26" s="2">
        <f>IFERROR(__xludf.DUMMYFUNCTION("""COMPUTED_VALUE"""),45328.66666666667)</f>
        <v>45328.66667</v>
      </c>
      <c r="K26" s="1">
        <f>IFERROR(__xludf.DUMMYFUNCTION("""COMPUTED_VALUE"""),1153.73)</f>
        <v>1153.73</v>
      </c>
      <c r="M26" s="2">
        <f>IFERROR(__xludf.DUMMYFUNCTION("""COMPUTED_VALUE"""),45328.66666666667)</f>
        <v>45328.66667</v>
      </c>
      <c r="N26" s="1">
        <f>IFERROR(__xludf.DUMMYFUNCTION("""COMPUTED_VALUE"""),1.22369239E8)</f>
        <v>122369239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IFERROR(__xludf.DUMMYFUNCTION("""COMPUTED_VALUE"""),1149.36)</f>
        <v>1149.36</v>
      </c>
      <c r="D27" s="2">
        <f>IFERROR(__xludf.DUMMYFUNCTION("""COMPUTED_VALUE"""),45329.66666666667)</f>
        <v>45329.66667</v>
      </c>
      <c r="E27" s="1">
        <f>IFERROR(__xludf.DUMMYFUNCTION("""COMPUTED_VALUE"""),1151.94)</f>
        <v>1151.94</v>
      </c>
      <c r="G27" s="2">
        <f>IFERROR(__xludf.DUMMYFUNCTION("""COMPUTED_VALUE"""),45329.66666666667)</f>
        <v>45329.66667</v>
      </c>
      <c r="H27" s="1">
        <f>IFERROR(__xludf.DUMMYFUNCTION("""COMPUTED_VALUE"""),1129.12)</f>
        <v>1129.12</v>
      </c>
      <c r="J27" s="2">
        <f>IFERROR(__xludf.DUMMYFUNCTION("""COMPUTED_VALUE"""),45329.66666666667)</f>
        <v>45329.66667</v>
      </c>
      <c r="K27" s="1">
        <f>IFERROR(__xludf.DUMMYFUNCTION("""COMPUTED_VALUE"""),1130.49)</f>
        <v>1130.49</v>
      </c>
      <c r="M27" s="2">
        <f>IFERROR(__xludf.DUMMYFUNCTION("""COMPUTED_VALUE"""),45329.66666666667)</f>
        <v>45329.66667</v>
      </c>
      <c r="N27" s="1">
        <f>IFERROR(__xludf.DUMMYFUNCTION("""COMPUTED_VALUE"""),1.83287331E8)</f>
        <v>183287331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IFERROR(__xludf.DUMMYFUNCTION("""COMPUTED_VALUE"""),1168.81)</f>
        <v>1168.81</v>
      </c>
      <c r="D28" s="2">
        <f>IFERROR(__xludf.DUMMYFUNCTION("""COMPUTED_VALUE"""),45330.66666666667)</f>
        <v>45330.66667</v>
      </c>
      <c r="E28" s="1">
        <f>IFERROR(__xludf.DUMMYFUNCTION("""COMPUTED_VALUE"""),1174.66)</f>
        <v>1174.66</v>
      </c>
      <c r="G28" s="2">
        <f>IFERROR(__xludf.DUMMYFUNCTION("""COMPUTED_VALUE"""),45330.66666666667)</f>
        <v>45330.66667</v>
      </c>
      <c r="H28" s="1">
        <f>IFERROR(__xludf.DUMMYFUNCTION("""COMPUTED_VALUE"""),1155.62)</f>
        <v>1155.62</v>
      </c>
      <c r="J28" s="2">
        <f>IFERROR(__xludf.DUMMYFUNCTION("""COMPUTED_VALUE"""),45330.66666666667)</f>
        <v>45330.66667</v>
      </c>
      <c r="K28" s="1">
        <f>IFERROR(__xludf.DUMMYFUNCTION("""COMPUTED_VALUE"""),1161.77)</f>
        <v>1161.77</v>
      </c>
      <c r="M28" s="2">
        <f>IFERROR(__xludf.DUMMYFUNCTION("""COMPUTED_VALUE"""),45330.66666666667)</f>
        <v>45330.66667</v>
      </c>
      <c r="N28" s="1">
        <f>IFERROR(__xludf.DUMMYFUNCTION("""COMPUTED_VALUE"""),1.96257135E8)</f>
        <v>196257135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IFERROR(__xludf.DUMMYFUNCTION("""COMPUTED_VALUE"""),1159.78)</f>
        <v>1159.78</v>
      </c>
      <c r="D29" s="2">
        <f>IFERROR(__xludf.DUMMYFUNCTION("""COMPUTED_VALUE"""),45331.66666666667)</f>
        <v>45331.66667</v>
      </c>
      <c r="E29" s="1">
        <f>IFERROR(__xludf.DUMMYFUNCTION("""COMPUTED_VALUE"""),1168.15)</f>
        <v>1168.15</v>
      </c>
      <c r="G29" s="2">
        <f>IFERROR(__xludf.DUMMYFUNCTION("""COMPUTED_VALUE"""),45331.66666666667)</f>
        <v>45331.66667</v>
      </c>
      <c r="H29" s="1">
        <f>IFERROR(__xludf.DUMMYFUNCTION("""COMPUTED_VALUE"""),1157.34)</f>
        <v>1157.34</v>
      </c>
      <c r="J29" s="2">
        <f>IFERROR(__xludf.DUMMYFUNCTION("""COMPUTED_VALUE"""),45331.66666666667)</f>
        <v>45331.66667</v>
      </c>
      <c r="K29" s="1">
        <f>IFERROR(__xludf.DUMMYFUNCTION("""COMPUTED_VALUE"""),1163.88)</f>
        <v>1163.88</v>
      </c>
      <c r="M29" s="2">
        <f>IFERROR(__xludf.DUMMYFUNCTION("""COMPUTED_VALUE"""),45331.66666666667)</f>
        <v>45331.66667</v>
      </c>
      <c r="N29" s="1">
        <f>IFERROR(__xludf.DUMMYFUNCTION("""COMPUTED_VALUE"""),1.46660841E8)</f>
        <v>146660841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IFERROR(__xludf.DUMMYFUNCTION("""COMPUTED_VALUE"""),1160.18)</f>
        <v>1160.18</v>
      </c>
      <c r="D30" s="2">
        <f>IFERROR(__xludf.DUMMYFUNCTION("""COMPUTED_VALUE"""),45334.66666666667)</f>
        <v>45334.66667</v>
      </c>
      <c r="E30" s="1">
        <f>IFERROR(__xludf.DUMMYFUNCTION("""COMPUTED_VALUE"""),1187.76)</f>
        <v>1187.76</v>
      </c>
      <c r="G30" s="2">
        <f>IFERROR(__xludf.DUMMYFUNCTION("""COMPUTED_VALUE"""),45334.66666666667)</f>
        <v>45334.66667</v>
      </c>
      <c r="H30" s="1">
        <f>IFERROR(__xludf.DUMMYFUNCTION("""COMPUTED_VALUE"""),1160.18)</f>
        <v>1160.18</v>
      </c>
      <c r="J30" s="2">
        <f>IFERROR(__xludf.DUMMYFUNCTION("""COMPUTED_VALUE"""),45334.66666666667)</f>
        <v>45334.66667</v>
      </c>
      <c r="K30" s="1">
        <f>IFERROR(__xludf.DUMMYFUNCTION("""COMPUTED_VALUE"""),1179.85)</f>
        <v>1179.85</v>
      </c>
      <c r="M30" s="2">
        <f>IFERROR(__xludf.DUMMYFUNCTION("""COMPUTED_VALUE"""),45334.66666666667)</f>
        <v>45334.66667</v>
      </c>
      <c r="N30" s="1">
        <f>IFERROR(__xludf.DUMMYFUNCTION("""COMPUTED_VALUE"""),1.29675638E8)</f>
        <v>129675638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IFERROR(__xludf.DUMMYFUNCTION("""COMPUTED_VALUE"""),1171.29)</f>
        <v>1171.29</v>
      </c>
      <c r="D31" s="2">
        <f>IFERROR(__xludf.DUMMYFUNCTION("""COMPUTED_VALUE"""),45335.66666666667)</f>
        <v>45335.66667</v>
      </c>
      <c r="E31" s="1">
        <f>IFERROR(__xludf.DUMMYFUNCTION("""COMPUTED_VALUE"""),1171.29)</f>
        <v>1171.29</v>
      </c>
      <c r="G31" s="2">
        <f>IFERROR(__xludf.DUMMYFUNCTION("""COMPUTED_VALUE"""),45335.66666666667)</f>
        <v>45335.66667</v>
      </c>
      <c r="H31" s="1">
        <f>IFERROR(__xludf.DUMMYFUNCTION("""COMPUTED_VALUE"""),1159.52)</f>
        <v>1159.52</v>
      </c>
      <c r="J31" s="2">
        <f>IFERROR(__xludf.DUMMYFUNCTION("""COMPUTED_VALUE"""),45335.66666666667)</f>
        <v>45335.66667</v>
      </c>
      <c r="K31" s="1">
        <f>IFERROR(__xludf.DUMMYFUNCTION("""COMPUTED_VALUE"""),1166.92)</f>
        <v>1166.92</v>
      </c>
      <c r="M31" s="2">
        <f>IFERROR(__xludf.DUMMYFUNCTION("""COMPUTED_VALUE"""),45335.66666666667)</f>
        <v>45335.66667</v>
      </c>
      <c r="N31" s="1">
        <f>IFERROR(__xludf.DUMMYFUNCTION("""COMPUTED_VALUE"""),1.44266501E8)</f>
        <v>144266501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IFERROR(__xludf.DUMMYFUNCTION("""COMPUTED_VALUE"""),1171.15)</f>
        <v>1171.15</v>
      </c>
      <c r="D32" s="2">
        <f>IFERROR(__xludf.DUMMYFUNCTION("""COMPUTED_VALUE"""),45336.66666666667)</f>
        <v>45336.66667</v>
      </c>
      <c r="E32" s="1">
        <f>IFERROR(__xludf.DUMMYFUNCTION("""COMPUTED_VALUE"""),1176.85)</f>
        <v>1176.85</v>
      </c>
      <c r="G32" s="2">
        <f>IFERROR(__xludf.DUMMYFUNCTION("""COMPUTED_VALUE"""),45336.66666666667)</f>
        <v>45336.66667</v>
      </c>
      <c r="H32" s="1">
        <f>IFERROR(__xludf.DUMMYFUNCTION("""COMPUTED_VALUE"""),1163.77)</f>
        <v>1163.77</v>
      </c>
      <c r="J32" s="2">
        <f>IFERROR(__xludf.DUMMYFUNCTION("""COMPUTED_VALUE"""),45336.66666666667)</f>
        <v>45336.66667</v>
      </c>
      <c r="K32" s="1">
        <f>IFERROR(__xludf.DUMMYFUNCTION("""COMPUTED_VALUE"""),1175.79)</f>
        <v>1175.79</v>
      </c>
      <c r="M32" s="2">
        <f>IFERROR(__xludf.DUMMYFUNCTION("""COMPUTED_VALUE"""),45336.66666666667)</f>
        <v>45336.66667</v>
      </c>
      <c r="N32" s="1">
        <f>IFERROR(__xludf.DUMMYFUNCTION("""COMPUTED_VALUE"""),1.29483205E8)</f>
        <v>129483205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IFERROR(__xludf.DUMMYFUNCTION("""COMPUTED_VALUE"""),1172.76)</f>
        <v>1172.76</v>
      </c>
      <c r="D33" s="2">
        <f>IFERROR(__xludf.DUMMYFUNCTION("""COMPUTED_VALUE"""),45337.66666666667)</f>
        <v>45337.66667</v>
      </c>
      <c r="E33" s="1">
        <f>IFERROR(__xludf.DUMMYFUNCTION("""COMPUTED_VALUE"""),1186.29)</f>
        <v>1186.29</v>
      </c>
      <c r="G33" s="2">
        <f>IFERROR(__xludf.DUMMYFUNCTION("""COMPUTED_VALUE"""),45337.66666666667)</f>
        <v>45337.66667</v>
      </c>
      <c r="H33" s="1">
        <f>IFERROR(__xludf.DUMMYFUNCTION("""COMPUTED_VALUE"""),1172.76)</f>
        <v>1172.76</v>
      </c>
      <c r="J33" s="2">
        <f>IFERROR(__xludf.DUMMYFUNCTION("""COMPUTED_VALUE"""),45337.66666666667)</f>
        <v>45337.66667</v>
      </c>
      <c r="K33" s="1">
        <f>IFERROR(__xludf.DUMMYFUNCTION("""COMPUTED_VALUE"""),1184.8)</f>
        <v>1184.8</v>
      </c>
      <c r="M33" s="2">
        <f>IFERROR(__xludf.DUMMYFUNCTION("""COMPUTED_VALUE"""),45337.66666666667)</f>
        <v>45337.66667</v>
      </c>
      <c r="N33" s="1">
        <f>IFERROR(__xludf.DUMMYFUNCTION("""COMPUTED_VALUE"""),1.3886167E8)</f>
        <v>138861670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IFERROR(__xludf.DUMMYFUNCTION("""COMPUTED_VALUE"""),1176.64)</f>
        <v>1176.64</v>
      </c>
      <c r="D34" s="2">
        <f>IFERROR(__xludf.DUMMYFUNCTION("""COMPUTED_VALUE"""),45338.66666666667)</f>
        <v>45338.66667</v>
      </c>
      <c r="E34" s="1">
        <f>IFERROR(__xludf.DUMMYFUNCTION("""COMPUTED_VALUE"""),1176.64)</f>
        <v>1176.64</v>
      </c>
      <c r="G34" s="2">
        <f>IFERROR(__xludf.DUMMYFUNCTION("""COMPUTED_VALUE"""),45338.66666666667)</f>
        <v>45338.66667</v>
      </c>
      <c r="H34" s="1">
        <f>IFERROR(__xludf.DUMMYFUNCTION("""COMPUTED_VALUE"""),1164.81)</f>
        <v>1164.81</v>
      </c>
      <c r="J34" s="2">
        <f>IFERROR(__xludf.DUMMYFUNCTION("""COMPUTED_VALUE"""),45338.66666666667)</f>
        <v>45338.66667</v>
      </c>
      <c r="K34" s="1">
        <f>IFERROR(__xludf.DUMMYFUNCTION("""COMPUTED_VALUE"""),1166.91)</f>
        <v>1166.91</v>
      </c>
      <c r="M34" s="2">
        <f>IFERROR(__xludf.DUMMYFUNCTION("""COMPUTED_VALUE"""),45338.66666666667)</f>
        <v>45338.66667</v>
      </c>
      <c r="N34" s="1">
        <f>IFERROR(__xludf.DUMMYFUNCTION("""COMPUTED_VALUE"""),1.61489378E8)</f>
        <v>161489378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IFERROR(__xludf.DUMMYFUNCTION("""COMPUTED_VALUE"""),1160.47)</f>
        <v>1160.47</v>
      </c>
      <c r="D35" s="2">
        <f>IFERROR(__xludf.DUMMYFUNCTION("""COMPUTED_VALUE"""),45342.66666666667)</f>
        <v>45342.66667</v>
      </c>
      <c r="E35" s="1">
        <f>IFERROR(__xludf.DUMMYFUNCTION("""COMPUTED_VALUE"""),1165.06)</f>
        <v>1165.06</v>
      </c>
      <c r="G35" s="2">
        <f>IFERROR(__xludf.DUMMYFUNCTION("""COMPUTED_VALUE"""),45342.66666666667)</f>
        <v>45342.66667</v>
      </c>
      <c r="H35" s="1">
        <f>IFERROR(__xludf.DUMMYFUNCTION("""COMPUTED_VALUE"""),1154.66)</f>
        <v>1154.66</v>
      </c>
      <c r="J35" s="2">
        <f>IFERROR(__xludf.DUMMYFUNCTION("""COMPUTED_VALUE"""),45342.66666666667)</f>
        <v>45342.66667</v>
      </c>
      <c r="K35" s="1">
        <f>IFERROR(__xludf.DUMMYFUNCTION("""COMPUTED_VALUE"""),1159.21)</f>
        <v>1159.21</v>
      </c>
      <c r="M35" s="2">
        <f>IFERROR(__xludf.DUMMYFUNCTION("""COMPUTED_VALUE"""),45342.66666666667)</f>
        <v>45342.66667</v>
      </c>
      <c r="N35" s="1">
        <f>IFERROR(__xludf.DUMMYFUNCTION("""COMPUTED_VALUE"""),1.31449626E8)</f>
        <v>131449626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IFERROR(__xludf.DUMMYFUNCTION("""COMPUTED_VALUE"""),1156.76)</f>
        <v>1156.76</v>
      </c>
      <c r="D36" s="2">
        <f>IFERROR(__xludf.DUMMYFUNCTION("""COMPUTED_VALUE"""),45343.66666666667)</f>
        <v>45343.66667</v>
      </c>
      <c r="E36" s="1">
        <f>IFERROR(__xludf.DUMMYFUNCTION("""COMPUTED_VALUE"""),1158.33)</f>
        <v>1158.33</v>
      </c>
      <c r="G36" s="2">
        <f>IFERROR(__xludf.DUMMYFUNCTION("""COMPUTED_VALUE"""),45343.66666666667)</f>
        <v>45343.66667</v>
      </c>
      <c r="H36" s="1">
        <f>IFERROR(__xludf.DUMMYFUNCTION("""COMPUTED_VALUE"""),1143.82)</f>
        <v>1143.82</v>
      </c>
      <c r="J36" s="2">
        <f>IFERROR(__xludf.DUMMYFUNCTION("""COMPUTED_VALUE"""),45343.66666666667)</f>
        <v>45343.66667</v>
      </c>
      <c r="K36" s="1">
        <f>IFERROR(__xludf.DUMMYFUNCTION("""COMPUTED_VALUE"""),1147.58)</f>
        <v>1147.58</v>
      </c>
      <c r="M36" s="2">
        <f>IFERROR(__xludf.DUMMYFUNCTION("""COMPUTED_VALUE"""),45343.66666666667)</f>
        <v>45343.66667</v>
      </c>
      <c r="N36" s="1">
        <f>IFERROR(__xludf.DUMMYFUNCTION("""COMPUTED_VALUE"""),1.1929811E8)</f>
        <v>119298110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IFERROR(__xludf.DUMMYFUNCTION("""COMPUTED_VALUE"""),1151.65)</f>
        <v>1151.65</v>
      </c>
      <c r="D37" s="2">
        <f>IFERROR(__xludf.DUMMYFUNCTION("""COMPUTED_VALUE"""),45344.66666666667)</f>
        <v>45344.66667</v>
      </c>
      <c r="E37" s="1">
        <f>IFERROR(__xludf.DUMMYFUNCTION("""COMPUTED_VALUE"""),1152.97)</f>
        <v>1152.97</v>
      </c>
      <c r="G37" s="2">
        <f>IFERROR(__xludf.DUMMYFUNCTION("""COMPUTED_VALUE"""),45344.66666666667)</f>
        <v>45344.66667</v>
      </c>
      <c r="H37" s="1">
        <f>IFERROR(__xludf.DUMMYFUNCTION("""COMPUTED_VALUE"""),1144.55)</f>
        <v>1144.55</v>
      </c>
      <c r="J37" s="2">
        <f>IFERROR(__xludf.DUMMYFUNCTION("""COMPUTED_VALUE"""),45344.66666666667)</f>
        <v>45344.66667</v>
      </c>
      <c r="K37" s="1">
        <f>IFERROR(__xludf.DUMMYFUNCTION("""COMPUTED_VALUE"""),1151.67)</f>
        <v>1151.67</v>
      </c>
      <c r="M37" s="2">
        <f>IFERROR(__xludf.DUMMYFUNCTION("""COMPUTED_VALUE"""),45344.66666666667)</f>
        <v>45344.66667</v>
      </c>
      <c r="N37" s="1">
        <f>IFERROR(__xludf.DUMMYFUNCTION("""COMPUTED_VALUE"""),1.28781275E8)</f>
        <v>128781275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IFERROR(__xludf.DUMMYFUNCTION("""COMPUTED_VALUE"""),1146.28)</f>
        <v>1146.28</v>
      </c>
      <c r="D38" s="2">
        <f>IFERROR(__xludf.DUMMYFUNCTION("""COMPUTED_VALUE"""),45345.66666666667)</f>
        <v>45345.66667</v>
      </c>
      <c r="E38" s="1">
        <f>IFERROR(__xludf.DUMMYFUNCTION("""COMPUTED_VALUE"""),1151.58)</f>
        <v>1151.58</v>
      </c>
      <c r="G38" s="2">
        <f>IFERROR(__xludf.DUMMYFUNCTION("""COMPUTED_VALUE"""),45345.66666666667)</f>
        <v>45345.66667</v>
      </c>
      <c r="H38" s="1">
        <f>IFERROR(__xludf.DUMMYFUNCTION("""COMPUTED_VALUE"""),1136.27)</f>
        <v>1136.27</v>
      </c>
      <c r="J38" s="2">
        <f>IFERROR(__xludf.DUMMYFUNCTION("""COMPUTED_VALUE"""),45345.66666666667)</f>
        <v>45345.66667</v>
      </c>
      <c r="K38" s="1">
        <f>IFERROR(__xludf.DUMMYFUNCTION("""COMPUTED_VALUE"""),1148.37)</f>
        <v>1148.37</v>
      </c>
      <c r="M38" s="2">
        <f>IFERROR(__xludf.DUMMYFUNCTION("""COMPUTED_VALUE"""),45345.66666666667)</f>
        <v>45345.66667</v>
      </c>
      <c r="N38" s="1">
        <f>IFERROR(__xludf.DUMMYFUNCTION("""COMPUTED_VALUE"""),2.01127966E8)</f>
        <v>201127966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IFERROR(__xludf.DUMMYFUNCTION("""COMPUTED_VALUE"""),1147.83)</f>
        <v>1147.83</v>
      </c>
      <c r="D39" s="2">
        <f>IFERROR(__xludf.DUMMYFUNCTION("""COMPUTED_VALUE"""),45348.66666666667)</f>
        <v>45348.66667</v>
      </c>
      <c r="E39" s="1">
        <f>IFERROR(__xludf.DUMMYFUNCTION("""COMPUTED_VALUE"""),1160.04)</f>
        <v>1160.04</v>
      </c>
      <c r="G39" s="2">
        <f>IFERROR(__xludf.DUMMYFUNCTION("""COMPUTED_VALUE"""),45348.66666666667)</f>
        <v>45348.66667</v>
      </c>
      <c r="H39" s="1">
        <f>IFERROR(__xludf.DUMMYFUNCTION("""COMPUTED_VALUE"""),1140.42)</f>
        <v>1140.42</v>
      </c>
      <c r="J39" s="2">
        <f>IFERROR(__xludf.DUMMYFUNCTION("""COMPUTED_VALUE"""),45348.66666666667)</f>
        <v>45348.66667</v>
      </c>
      <c r="K39" s="1">
        <f>IFERROR(__xludf.DUMMYFUNCTION("""COMPUTED_VALUE"""),1145.46)</f>
        <v>1145.46</v>
      </c>
      <c r="M39" s="2">
        <f>IFERROR(__xludf.DUMMYFUNCTION("""COMPUTED_VALUE"""),45348.66666666667)</f>
        <v>45348.66667</v>
      </c>
      <c r="N39" s="1">
        <f>IFERROR(__xludf.DUMMYFUNCTION("""COMPUTED_VALUE"""),1.37441384E8)</f>
        <v>137441384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IFERROR(__xludf.DUMMYFUNCTION("""COMPUTED_VALUE"""),1146.97)</f>
        <v>1146.97</v>
      </c>
      <c r="D40" s="2">
        <f>IFERROR(__xludf.DUMMYFUNCTION("""COMPUTED_VALUE"""),45349.66666666667)</f>
        <v>45349.66667</v>
      </c>
      <c r="E40" s="1">
        <f>IFERROR(__xludf.DUMMYFUNCTION("""COMPUTED_VALUE"""),1156.04)</f>
        <v>1156.04</v>
      </c>
      <c r="G40" s="2">
        <f>IFERROR(__xludf.DUMMYFUNCTION("""COMPUTED_VALUE"""),45349.66666666667)</f>
        <v>45349.66667</v>
      </c>
      <c r="H40" s="1">
        <f>IFERROR(__xludf.DUMMYFUNCTION("""COMPUTED_VALUE"""),1143.97)</f>
        <v>1143.97</v>
      </c>
      <c r="J40" s="2">
        <f>IFERROR(__xludf.DUMMYFUNCTION("""COMPUTED_VALUE"""),45349.66666666667)</f>
        <v>45349.66667</v>
      </c>
      <c r="K40" s="1">
        <f>IFERROR(__xludf.DUMMYFUNCTION("""COMPUTED_VALUE"""),1155.21)</f>
        <v>1155.21</v>
      </c>
      <c r="M40" s="2">
        <f>IFERROR(__xludf.DUMMYFUNCTION("""COMPUTED_VALUE"""),45349.66666666667)</f>
        <v>45349.66667</v>
      </c>
      <c r="N40" s="1">
        <f>IFERROR(__xludf.DUMMYFUNCTION("""COMPUTED_VALUE"""),1.35028983E8)</f>
        <v>135028983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IFERROR(__xludf.DUMMYFUNCTION("""COMPUTED_VALUE"""),1150.32)</f>
        <v>1150.32</v>
      </c>
      <c r="D41" s="2">
        <f>IFERROR(__xludf.DUMMYFUNCTION("""COMPUTED_VALUE"""),45350.66666666667)</f>
        <v>45350.66667</v>
      </c>
      <c r="E41" s="1">
        <f>IFERROR(__xludf.DUMMYFUNCTION("""COMPUTED_VALUE"""),1163.63)</f>
        <v>1163.63</v>
      </c>
      <c r="G41" s="2">
        <f>IFERROR(__xludf.DUMMYFUNCTION("""COMPUTED_VALUE"""),45350.66666666667)</f>
        <v>45350.66667</v>
      </c>
      <c r="H41" s="1">
        <f>IFERROR(__xludf.DUMMYFUNCTION("""COMPUTED_VALUE"""),1149.7)</f>
        <v>1149.7</v>
      </c>
      <c r="J41" s="2">
        <f>IFERROR(__xludf.DUMMYFUNCTION("""COMPUTED_VALUE"""),45350.66666666667)</f>
        <v>45350.66667</v>
      </c>
      <c r="K41" s="1">
        <f>IFERROR(__xludf.DUMMYFUNCTION("""COMPUTED_VALUE"""),1158.4)</f>
        <v>1158.4</v>
      </c>
      <c r="M41" s="2">
        <f>IFERROR(__xludf.DUMMYFUNCTION("""COMPUTED_VALUE"""),45350.66666666667)</f>
        <v>45350.66667</v>
      </c>
      <c r="N41" s="1">
        <f>IFERROR(__xludf.DUMMYFUNCTION("""COMPUTED_VALUE"""),1.58257753E8)</f>
        <v>158257753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IFERROR(__xludf.DUMMYFUNCTION("""COMPUTED_VALUE"""),1166.43)</f>
        <v>1166.43</v>
      </c>
      <c r="D42" s="2">
        <f>IFERROR(__xludf.DUMMYFUNCTION("""COMPUTED_VALUE"""),45351.66666666667)</f>
        <v>45351.66667</v>
      </c>
      <c r="E42" s="1">
        <f>IFERROR(__xludf.DUMMYFUNCTION("""COMPUTED_VALUE"""),1178.71)</f>
        <v>1178.71</v>
      </c>
      <c r="G42" s="2">
        <f>IFERROR(__xludf.DUMMYFUNCTION("""COMPUTED_VALUE"""),45351.66666666667)</f>
        <v>45351.66667</v>
      </c>
      <c r="H42" s="1">
        <f>IFERROR(__xludf.DUMMYFUNCTION("""COMPUTED_VALUE"""),1166.13)</f>
        <v>1166.13</v>
      </c>
      <c r="J42" s="2">
        <f>IFERROR(__xludf.DUMMYFUNCTION("""COMPUTED_VALUE"""),45351.66666666667)</f>
        <v>45351.66667</v>
      </c>
      <c r="K42" s="1">
        <f>IFERROR(__xludf.DUMMYFUNCTION("""COMPUTED_VALUE"""),1172.86)</f>
        <v>1172.86</v>
      </c>
      <c r="M42" s="2">
        <f>IFERROR(__xludf.DUMMYFUNCTION("""COMPUTED_VALUE"""),45351.66666666667)</f>
        <v>45351.66667</v>
      </c>
      <c r="N42" s="1">
        <f>IFERROR(__xludf.DUMMYFUNCTION("""COMPUTED_VALUE"""),2.12498007E8)</f>
        <v>212498007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IFERROR(__xludf.DUMMYFUNCTION("""COMPUTED_VALUE"""),1170.95)</f>
        <v>1170.95</v>
      </c>
      <c r="D43" s="2">
        <f>IFERROR(__xludf.DUMMYFUNCTION("""COMPUTED_VALUE"""),45352.66666666667)</f>
        <v>45352.66667</v>
      </c>
      <c r="E43" s="1">
        <f>IFERROR(__xludf.DUMMYFUNCTION("""COMPUTED_VALUE"""),1176.53)</f>
        <v>1176.53</v>
      </c>
      <c r="G43" s="2">
        <f>IFERROR(__xludf.DUMMYFUNCTION("""COMPUTED_VALUE"""),45352.66666666667)</f>
        <v>45352.66667</v>
      </c>
      <c r="H43" s="1">
        <f>IFERROR(__xludf.DUMMYFUNCTION("""COMPUTED_VALUE"""),1164.16)</f>
        <v>1164.16</v>
      </c>
      <c r="J43" s="2">
        <f>IFERROR(__xludf.DUMMYFUNCTION("""COMPUTED_VALUE"""),45352.66666666667)</f>
        <v>45352.66667</v>
      </c>
      <c r="K43" s="1">
        <f>IFERROR(__xludf.DUMMYFUNCTION("""COMPUTED_VALUE"""),1173.02)</f>
        <v>1173.02</v>
      </c>
      <c r="M43" s="2">
        <f>IFERROR(__xludf.DUMMYFUNCTION("""COMPUTED_VALUE"""),45352.66666666667)</f>
        <v>45352.66667</v>
      </c>
      <c r="N43" s="1">
        <f>IFERROR(__xludf.DUMMYFUNCTION("""COMPUTED_VALUE"""),1.25102943E8)</f>
        <v>125102943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IFERROR(__xludf.DUMMYFUNCTION("""COMPUTED_VALUE"""),1174.52)</f>
        <v>1174.52</v>
      </c>
      <c r="D44" s="2">
        <f>IFERROR(__xludf.DUMMYFUNCTION("""COMPUTED_VALUE"""),45355.66666666667)</f>
        <v>45355.66667</v>
      </c>
      <c r="E44" s="1">
        <f>IFERROR(__xludf.DUMMYFUNCTION("""COMPUTED_VALUE"""),1175.28)</f>
        <v>1175.28</v>
      </c>
      <c r="G44" s="2">
        <f>IFERROR(__xludf.DUMMYFUNCTION("""COMPUTED_VALUE"""),45355.66666666667)</f>
        <v>45355.66667</v>
      </c>
      <c r="H44" s="1">
        <f>IFERROR(__xludf.DUMMYFUNCTION("""COMPUTED_VALUE"""),1158.86)</f>
        <v>1158.86</v>
      </c>
      <c r="J44" s="2">
        <f>IFERROR(__xludf.DUMMYFUNCTION("""COMPUTED_VALUE"""),45355.66666666667)</f>
        <v>45355.66667</v>
      </c>
      <c r="K44" s="1">
        <f>IFERROR(__xludf.DUMMYFUNCTION("""COMPUTED_VALUE"""),1163.04)</f>
        <v>1163.04</v>
      </c>
      <c r="M44" s="2">
        <f>IFERROR(__xludf.DUMMYFUNCTION("""COMPUTED_VALUE"""),45355.66666666667)</f>
        <v>45355.66667</v>
      </c>
      <c r="N44" s="1">
        <f>IFERROR(__xludf.DUMMYFUNCTION("""COMPUTED_VALUE"""),1.74080602E8)</f>
        <v>174080602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IFERROR(__xludf.DUMMYFUNCTION("""COMPUTED_VALUE"""),1161.08)</f>
        <v>1161.08</v>
      </c>
      <c r="D45" s="2">
        <f>IFERROR(__xludf.DUMMYFUNCTION("""COMPUTED_VALUE"""),45356.66666666667)</f>
        <v>45356.66667</v>
      </c>
      <c r="E45" s="1">
        <f>IFERROR(__xludf.DUMMYFUNCTION("""COMPUTED_VALUE"""),1174.33)</f>
        <v>1174.33</v>
      </c>
      <c r="G45" s="2">
        <f>IFERROR(__xludf.DUMMYFUNCTION("""COMPUTED_VALUE"""),45356.66666666667)</f>
        <v>45356.66667</v>
      </c>
      <c r="H45" s="1">
        <f>IFERROR(__xludf.DUMMYFUNCTION("""COMPUTED_VALUE"""),1158.06)</f>
        <v>1158.06</v>
      </c>
      <c r="J45" s="2">
        <f>IFERROR(__xludf.DUMMYFUNCTION("""COMPUTED_VALUE"""),45356.66666666667)</f>
        <v>45356.66667</v>
      </c>
      <c r="K45" s="1">
        <f>IFERROR(__xludf.DUMMYFUNCTION("""COMPUTED_VALUE"""),1161.71)</f>
        <v>1161.71</v>
      </c>
      <c r="M45" s="2">
        <f>IFERROR(__xludf.DUMMYFUNCTION("""COMPUTED_VALUE"""),45356.66666666667)</f>
        <v>45356.66667</v>
      </c>
      <c r="N45" s="1">
        <f>IFERROR(__xludf.DUMMYFUNCTION("""COMPUTED_VALUE"""),1.50315017E8)</f>
        <v>150315017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IFERROR(__xludf.DUMMYFUNCTION("""COMPUTED_VALUE"""),1165.47)</f>
        <v>1165.47</v>
      </c>
      <c r="D46" s="2">
        <f>IFERROR(__xludf.DUMMYFUNCTION("""COMPUTED_VALUE"""),45357.66666666667)</f>
        <v>45357.66667</v>
      </c>
      <c r="E46" s="1">
        <f>IFERROR(__xludf.DUMMYFUNCTION("""COMPUTED_VALUE"""),1166.58)</f>
        <v>1166.58</v>
      </c>
      <c r="G46" s="2">
        <f>IFERROR(__xludf.DUMMYFUNCTION("""COMPUTED_VALUE"""),45357.66666666667)</f>
        <v>45357.66667</v>
      </c>
      <c r="H46" s="1">
        <f>IFERROR(__xludf.DUMMYFUNCTION("""COMPUTED_VALUE"""),1141.75)</f>
        <v>1141.75</v>
      </c>
      <c r="J46" s="2">
        <f>IFERROR(__xludf.DUMMYFUNCTION("""COMPUTED_VALUE"""),45357.66666666667)</f>
        <v>45357.66667</v>
      </c>
      <c r="K46" s="1">
        <f>IFERROR(__xludf.DUMMYFUNCTION("""COMPUTED_VALUE"""),1150.28)</f>
        <v>1150.28</v>
      </c>
      <c r="M46" s="2">
        <f>IFERROR(__xludf.DUMMYFUNCTION("""COMPUTED_VALUE"""),45357.66666666667)</f>
        <v>45357.66667</v>
      </c>
      <c r="N46" s="1">
        <f>IFERROR(__xludf.DUMMYFUNCTION("""COMPUTED_VALUE"""),1.41165759E8)</f>
        <v>141165759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IFERROR(__xludf.DUMMYFUNCTION("""COMPUTED_VALUE"""),1156.51)</f>
        <v>1156.51</v>
      </c>
      <c r="D47" s="2">
        <f>IFERROR(__xludf.DUMMYFUNCTION("""COMPUTED_VALUE"""),45358.66666666667)</f>
        <v>45358.66667</v>
      </c>
      <c r="E47" s="1">
        <f>IFERROR(__xludf.DUMMYFUNCTION("""COMPUTED_VALUE"""),1156.58)</f>
        <v>1156.58</v>
      </c>
      <c r="G47" s="2">
        <f>IFERROR(__xludf.DUMMYFUNCTION("""COMPUTED_VALUE"""),45358.66666666667)</f>
        <v>45358.66667</v>
      </c>
      <c r="H47" s="1">
        <f>IFERROR(__xludf.DUMMYFUNCTION("""COMPUTED_VALUE"""),1144.46)</f>
        <v>1144.46</v>
      </c>
      <c r="J47" s="2">
        <f>IFERROR(__xludf.DUMMYFUNCTION("""COMPUTED_VALUE"""),45358.66666666667)</f>
        <v>45358.66667</v>
      </c>
      <c r="K47" s="1">
        <f>IFERROR(__xludf.DUMMYFUNCTION("""COMPUTED_VALUE"""),1151.68)</f>
        <v>1151.68</v>
      </c>
      <c r="M47" s="2">
        <f>IFERROR(__xludf.DUMMYFUNCTION("""COMPUTED_VALUE"""),45358.66666666667)</f>
        <v>45358.66667</v>
      </c>
      <c r="N47" s="1">
        <f>IFERROR(__xludf.DUMMYFUNCTION("""COMPUTED_VALUE"""),1.33247948E8)</f>
        <v>133247948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IFERROR(__xludf.DUMMYFUNCTION("""COMPUTED_VALUE"""),1151.98)</f>
        <v>1151.98</v>
      </c>
      <c r="D48" s="2">
        <f>IFERROR(__xludf.DUMMYFUNCTION("""COMPUTED_VALUE"""),45359.66666666667)</f>
        <v>45359.66667</v>
      </c>
      <c r="E48" s="1">
        <f>IFERROR(__xludf.DUMMYFUNCTION("""COMPUTED_VALUE"""),1163.92)</f>
        <v>1163.92</v>
      </c>
      <c r="G48" s="2">
        <f>IFERROR(__xludf.DUMMYFUNCTION("""COMPUTED_VALUE"""),45359.66666666667)</f>
        <v>45359.66667</v>
      </c>
      <c r="H48" s="1">
        <f>IFERROR(__xludf.DUMMYFUNCTION("""COMPUTED_VALUE"""),1149.49)</f>
        <v>1149.49</v>
      </c>
      <c r="J48" s="2">
        <f>IFERROR(__xludf.DUMMYFUNCTION("""COMPUTED_VALUE"""),45359.66666666667)</f>
        <v>45359.66667</v>
      </c>
      <c r="K48" s="1">
        <f>IFERROR(__xludf.DUMMYFUNCTION("""COMPUTED_VALUE"""),1161.03)</f>
        <v>1161.03</v>
      </c>
      <c r="M48" s="2">
        <f>IFERROR(__xludf.DUMMYFUNCTION("""COMPUTED_VALUE"""),45359.66666666667)</f>
        <v>45359.66667</v>
      </c>
      <c r="N48" s="1">
        <f>IFERROR(__xludf.DUMMYFUNCTION("""COMPUTED_VALUE"""),1.19925152E8)</f>
        <v>119925152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IFERROR(__xludf.DUMMYFUNCTION("""COMPUTED_VALUE"""),1161.1)</f>
        <v>1161.1</v>
      </c>
      <c r="D49" s="2">
        <f>IFERROR(__xludf.DUMMYFUNCTION("""COMPUTED_VALUE"""),45362.66666666667)</f>
        <v>45362.66667</v>
      </c>
      <c r="E49" s="1">
        <f>IFERROR(__xludf.DUMMYFUNCTION("""COMPUTED_VALUE"""),1190.51)</f>
        <v>1190.51</v>
      </c>
      <c r="G49" s="2">
        <f>IFERROR(__xludf.DUMMYFUNCTION("""COMPUTED_VALUE"""),45362.66666666667)</f>
        <v>45362.66667</v>
      </c>
      <c r="H49" s="1">
        <f>IFERROR(__xludf.DUMMYFUNCTION("""COMPUTED_VALUE"""),1160.84)</f>
        <v>1160.84</v>
      </c>
      <c r="J49" s="2">
        <f>IFERROR(__xludf.DUMMYFUNCTION("""COMPUTED_VALUE"""),45362.66666666667)</f>
        <v>45362.66667</v>
      </c>
      <c r="K49" s="1">
        <f>IFERROR(__xludf.DUMMYFUNCTION("""COMPUTED_VALUE"""),1186.21)</f>
        <v>1186.21</v>
      </c>
      <c r="M49" s="2">
        <f>IFERROR(__xludf.DUMMYFUNCTION("""COMPUTED_VALUE"""),45362.66666666667)</f>
        <v>45362.66667</v>
      </c>
      <c r="N49" s="1">
        <f>IFERROR(__xludf.DUMMYFUNCTION("""COMPUTED_VALUE"""),1.41034908E8)</f>
        <v>141034908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IFERROR(__xludf.DUMMYFUNCTION("""COMPUTED_VALUE"""),1189.76)</f>
        <v>1189.76</v>
      </c>
      <c r="D50" s="2">
        <f>IFERROR(__xludf.DUMMYFUNCTION("""COMPUTED_VALUE"""),45363.66666666667)</f>
        <v>45363.66667</v>
      </c>
      <c r="E50" s="1">
        <f>IFERROR(__xludf.DUMMYFUNCTION("""COMPUTED_VALUE"""),1190.24)</f>
        <v>1190.24</v>
      </c>
      <c r="G50" s="2">
        <f>IFERROR(__xludf.DUMMYFUNCTION("""COMPUTED_VALUE"""),45363.66666666667)</f>
        <v>45363.66667</v>
      </c>
      <c r="H50" s="1">
        <f>IFERROR(__xludf.DUMMYFUNCTION("""COMPUTED_VALUE"""),1173.78)</f>
        <v>1173.78</v>
      </c>
      <c r="J50" s="2">
        <f>IFERROR(__xludf.DUMMYFUNCTION("""COMPUTED_VALUE"""),45363.66666666667)</f>
        <v>45363.66667</v>
      </c>
      <c r="K50" s="1">
        <f>IFERROR(__xludf.DUMMYFUNCTION("""COMPUTED_VALUE"""),1181.0)</f>
        <v>1181</v>
      </c>
      <c r="M50" s="2">
        <f>IFERROR(__xludf.DUMMYFUNCTION("""COMPUTED_VALUE"""),45363.66666666667)</f>
        <v>45363.66667</v>
      </c>
      <c r="N50" s="1">
        <f>IFERROR(__xludf.DUMMYFUNCTION("""COMPUTED_VALUE"""),1.39150407E8)</f>
        <v>139150407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IFERROR(__xludf.DUMMYFUNCTION("""COMPUTED_VALUE"""),1183.95)</f>
        <v>1183.95</v>
      </c>
      <c r="D51" s="2">
        <f>IFERROR(__xludf.DUMMYFUNCTION("""COMPUTED_VALUE"""),45364.66666666667)</f>
        <v>45364.66667</v>
      </c>
      <c r="E51" s="1">
        <f>IFERROR(__xludf.DUMMYFUNCTION("""COMPUTED_VALUE"""),1193.35)</f>
        <v>1193.35</v>
      </c>
      <c r="G51" s="2">
        <f>IFERROR(__xludf.DUMMYFUNCTION("""COMPUTED_VALUE"""),45364.66666666667)</f>
        <v>45364.66667</v>
      </c>
      <c r="H51" s="1">
        <f>IFERROR(__xludf.DUMMYFUNCTION("""COMPUTED_VALUE"""),1182.64)</f>
        <v>1182.64</v>
      </c>
      <c r="J51" s="2">
        <f>IFERROR(__xludf.DUMMYFUNCTION("""COMPUTED_VALUE"""),45364.66666666667)</f>
        <v>45364.66667</v>
      </c>
      <c r="K51" s="1">
        <f>IFERROR(__xludf.DUMMYFUNCTION("""COMPUTED_VALUE"""),1183.8)</f>
        <v>1183.8</v>
      </c>
      <c r="M51" s="2">
        <f>IFERROR(__xludf.DUMMYFUNCTION("""COMPUTED_VALUE"""),45364.66666666667)</f>
        <v>45364.66667</v>
      </c>
      <c r="N51" s="1">
        <f>IFERROR(__xludf.DUMMYFUNCTION("""COMPUTED_VALUE"""),1.07341345E8)</f>
        <v>107341345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IFERROR(__xludf.DUMMYFUNCTION("""COMPUTED_VALUE"""),1180.69)</f>
        <v>1180.69</v>
      </c>
      <c r="D52" s="2">
        <f>IFERROR(__xludf.DUMMYFUNCTION("""COMPUTED_VALUE"""),45365.66666666667)</f>
        <v>45365.66667</v>
      </c>
      <c r="E52" s="1">
        <f>IFERROR(__xludf.DUMMYFUNCTION("""COMPUTED_VALUE"""),1181.42)</f>
        <v>1181.42</v>
      </c>
      <c r="G52" s="2">
        <f>IFERROR(__xludf.DUMMYFUNCTION("""COMPUTED_VALUE"""),45365.66666666667)</f>
        <v>45365.66667</v>
      </c>
      <c r="H52" s="1">
        <f>IFERROR(__xludf.DUMMYFUNCTION("""COMPUTED_VALUE"""),1158.18)</f>
        <v>1158.18</v>
      </c>
      <c r="J52" s="2">
        <f>IFERROR(__xludf.DUMMYFUNCTION("""COMPUTED_VALUE"""),45365.66666666667)</f>
        <v>45365.66667</v>
      </c>
      <c r="K52" s="1">
        <f>IFERROR(__xludf.DUMMYFUNCTION("""COMPUTED_VALUE"""),1173.61)</f>
        <v>1173.61</v>
      </c>
      <c r="M52" s="2">
        <f>IFERROR(__xludf.DUMMYFUNCTION("""COMPUTED_VALUE"""),45365.66666666667)</f>
        <v>45365.66667</v>
      </c>
      <c r="N52" s="1">
        <f>IFERROR(__xludf.DUMMYFUNCTION("""COMPUTED_VALUE"""),1.3495799E8)</f>
        <v>134957990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IFERROR(__xludf.DUMMYFUNCTION("""COMPUTED_VALUE"""),1171.9)</f>
        <v>1171.9</v>
      </c>
      <c r="D53" s="2">
        <f>IFERROR(__xludf.DUMMYFUNCTION("""COMPUTED_VALUE"""),45366.66666666667)</f>
        <v>45366.66667</v>
      </c>
      <c r="E53" s="1">
        <f>IFERROR(__xludf.DUMMYFUNCTION("""COMPUTED_VALUE"""),1182.06)</f>
        <v>1182.06</v>
      </c>
      <c r="G53" s="2">
        <f>IFERROR(__xludf.DUMMYFUNCTION("""COMPUTED_VALUE"""),45366.66666666667)</f>
        <v>45366.66667</v>
      </c>
      <c r="H53" s="1">
        <f>IFERROR(__xludf.DUMMYFUNCTION("""COMPUTED_VALUE"""),1169.87)</f>
        <v>1169.87</v>
      </c>
      <c r="J53" s="2">
        <f>IFERROR(__xludf.DUMMYFUNCTION("""COMPUTED_VALUE"""),45366.66666666667)</f>
        <v>45366.66667</v>
      </c>
      <c r="K53" s="1">
        <f>IFERROR(__xludf.DUMMYFUNCTION("""COMPUTED_VALUE"""),1170.61)</f>
        <v>1170.61</v>
      </c>
      <c r="M53" s="2">
        <f>IFERROR(__xludf.DUMMYFUNCTION("""COMPUTED_VALUE"""),45366.66666666667)</f>
        <v>45366.66667</v>
      </c>
      <c r="N53" s="1">
        <f>IFERROR(__xludf.DUMMYFUNCTION("""COMPUTED_VALUE"""),2.32310196E8)</f>
        <v>232310196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IFERROR(__xludf.DUMMYFUNCTION("""COMPUTED_VALUE"""),1176.5)</f>
        <v>1176.5</v>
      </c>
      <c r="D54" s="2">
        <f>IFERROR(__xludf.DUMMYFUNCTION("""COMPUTED_VALUE"""),45369.66666666667)</f>
        <v>45369.66667</v>
      </c>
      <c r="E54" s="1">
        <f>IFERROR(__xludf.DUMMYFUNCTION("""COMPUTED_VALUE"""),1189.32)</f>
        <v>1189.32</v>
      </c>
      <c r="G54" s="2">
        <f>IFERROR(__xludf.DUMMYFUNCTION("""COMPUTED_VALUE"""),45369.66666666667)</f>
        <v>45369.66667</v>
      </c>
      <c r="H54" s="1">
        <f>IFERROR(__xludf.DUMMYFUNCTION("""COMPUTED_VALUE"""),1175.11)</f>
        <v>1175.11</v>
      </c>
      <c r="J54" s="2">
        <f>IFERROR(__xludf.DUMMYFUNCTION("""COMPUTED_VALUE"""),45369.66666666667)</f>
        <v>45369.66667</v>
      </c>
      <c r="K54" s="1">
        <f>IFERROR(__xludf.DUMMYFUNCTION("""COMPUTED_VALUE"""),1181.89)</f>
        <v>1181.89</v>
      </c>
      <c r="M54" s="2">
        <f>IFERROR(__xludf.DUMMYFUNCTION("""COMPUTED_VALUE"""),45369.66666666667)</f>
        <v>45369.66667</v>
      </c>
      <c r="N54" s="1">
        <f>IFERROR(__xludf.DUMMYFUNCTION("""COMPUTED_VALUE"""),1.15865691E8)</f>
        <v>115865691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IFERROR(__xludf.DUMMYFUNCTION("""COMPUTED_VALUE"""),1177.93)</f>
        <v>1177.93</v>
      </c>
      <c r="D55" s="2">
        <f>IFERROR(__xludf.DUMMYFUNCTION("""COMPUTED_VALUE"""),45370.66666666667)</f>
        <v>45370.66667</v>
      </c>
      <c r="E55" s="1">
        <f>IFERROR(__xludf.DUMMYFUNCTION("""COMPUTED_VALUE"""),1186.54)</f>
        <v>1186.54</v>
      </c>
      <c r="G55" s="2">
        <f>IFERROR(__xludf.DUMMYFUNCTION("""COMPUTED_VALUE"""),45370.66666666667)</f>
        <v>45370.66667</v>
      </c>
      <c r="H55" s="1">
        <f>IFERROR(__xludf.DUMMYFUNCTION("""COMPUTED_VALUE"""),1176.84)</f>
        <v>1176.84</v>
      </c>
      <c r="J55" s="2">
        <f>IFERROR(__xludf.DUMMYFUNCTION("""COMPUTED_VALUE"""),45370.66666666667)</f>
        <v>45370.66667</v>
      </c>
      <c r="K55" s="1">
        <f>IFERROR(__xludf.DUMMYFUNCTION("""COMPUTED_VALUE"""),1184.72)</f>
        <v>1184.72</v>
      </c>
      <c r="M55" s="2">
        <f>IFERROR(__xludf.DUMMYFUNCTION("""COMPUTED_VALUE"""),45370.66666666667)</f>
        <v>45370.66667</v>
      </c>
      <c r="N55" s="1">
        <f>IFERROR(__xludf.DUMMYFUNCTION("""COMPUTED_VALUE"""),1.14987986E8)</f>
        <v>114987986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IFERROR(__xludf.DUMMYFUNCTION("""COMPUTED_VALUE"""),1183.33)</f>
        <v>1183.33</v>
      </c>
      <c r="D56" s="2">
        <f>IFERROR(__xludf.DUMMYFUNCTION("""COMPUTED_VALUE"""),45371.66666666667)</f>
        <v>45371.66667</v>
      </c>
      <c r="E56" s="1">
        <f>IFERROR(__xludf.DUMMYFUNCTION("""COMPUTED_VALUE"""),1196.34)</f>
        <v>1196.34</v>
      </c>
      <c r="G56" s="2">
        <f>IFERROR(__xludf.DUMMYFUNCTION("""COMPUTED_VALUE"""),45371.66666666667)</f>
        <v>45371.66667</v>
      </c>
      <c r="H56" s="1">
        <f>IFERROR(__xludf.DUMMYFUNCTION("""COMPUTED_VALUE"""),1179.89)</f>
        <v>1179.89</v>
      </c>
      <c r="J56" s="2">
        <f>IFERROR(__xludf.DUMMYFUNCTION("""COMPUTED_VALUE"""),45371.66666666667)</f>
        <v>45371.66667</v>
      </c>
      <c r="K56" s="1">
        <f>IFERROR(__xludf.DUMMYFUNCTION("""COMPUTED_VALUE"""),1195.93)</f>
        <v>1195.93</v>
      </c>
      <c r="M56" s="2">
        <f>IFERROR(__xludf.DUMMYFUNCTION("""COMPUTED_VALUE"""),45371.66666666667)</f>
        <v>45371.66667</v>
      </c>
      <c r="N56" s="1">
        <f>IFERROR(__xludf.DUMMYFUNCTION("""COMPUTED_VALUE"""),1.60184659E8)</f>
        <v>160184659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IFERROR(__xludf.DUMMYFUNCTION("""COMPUTED_VALUE"""),1198.68)</f>
        <v>1198.68</v>
      </c>
      <c r="D57" s="2">
        <f>IFERROR(__xludf.DUMMYFUNCTION("""COMPUTED_VALUE"""),45372.66666666667)</f>
        <v>45372.66667</v>
      </c>
      <c r="E57" s="1">
        <f>IFERROR(__xludf.DUMMYFUNCTION("""COMPUTED_VALUE"""),1199.28)</f>
        <v>1199.28</v>
      </c>
      <c r="G57" s="2">
        <f>IFERROR(__xludf.DUMMYFUNCTION("""COMPUTED_VALUE"""),45372.66666666667)</f>
        <v>45372.66667</v>
      </c>
      <c r="H57" s="1">
        <f>IFERROR(__xludf.DUMMYFUNCTION("""COMPUTED_VALUE"""),1187.01)</f>
        <v>1187.01</v>
      </c>
      <c r="J57" s="2">
        <f>IFERROR(__xludf.DUMMYFUNCTION("""COMPUTED_VALUE"""),45372.66666666667)</f>
        <v>45372.66667</v>
      </c>
      <c r="K57" s="1">
        <f>IFERROR(__xludf.DUMMYFUNCTION("""COMPUTED_VALUE"""),1194.34)</f>
        <v>1194.34</v>
      </c>
      <c r="M57" s="2">
        <f>IFERROR(__xludf.DUMMYFUNCTION("""COMPUTED_VALUE"""),45372.66666666667)</f>
        <v>45372.66667</v>
      </c>
      <c r="N57" s="1">
        <f>IFERROR(__xludf.DUMMYFUNCTION("""COMPUTED_VALUE"""),1.52148073E8)</f>
        <v>152148073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IFERROR(__xludf.DUMMYFUNCTION("""COMPUTED_VALUE"""),1197.04)</f>
        <v>1197.04</v>
      </c>
      <c r="D58" s="2">
        <f>IFERROR(__xludf.DUMMYFUNCTION("""COMPUTED_VALUE"""),45373.66666666667)</f>
        <v>45373.66667</v>
      </c>
      <c r="E58" s="1">
        <f>IFERROR(__xludf.DUMMYFUNCTION("""COMPUTED_VALUE"""),1199.01)</f>
        <v>1199.01</v>
      </c>
      <c r="G58" s="2">
        <f>IFERROR(__xludf.DUMMYFUNCTION("""COMPUTED_VALUE"""),45373.66666666667)</f>
        <v>45373.66667</v>
      </c>
      <c r="H58" s="1">
        <f>IFERROR(__xludf.DUMMYFUNCTION("""COMPUTED_VALUE"""),1183.96)</f>
        <v>1183.96</v>
      </c>
      <c r="J58" s="2">
        <f>IFERROR(__xludf.DUMMYFUNCTION("""COMPUTED_VALUE"""),45373.66666666667)</f>
        <v>45373.66667</v>
      </c>
      <c r="K58" s="1">
        <f>IFERROR(__xludf.DUMMYFUNCTION("""COMPUTED_VALUE"""),1184.94)</f>
        <v>1184.94</v>
      </c>
      <c r="M58" s="2">
        <f>IFERROR(__xludf.DUMMYFUNCTION("""COMPUTED_VALUE"""),45373.66666666667)</f>
        <v>45373.66667</v>
      </c>
      <c r="N58" s="1">
        <f>IFERROR(__xludf.DUMMYFUNCTION("""COMPUTED_VALUE"""),1.10601537E8)</f>
        <v>110601537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IFERROR(__xludf.DUMMYFUNCTION("""COMPUTED_VALUE"""),1191.57)</f>
        <v>1191.57</v>
      </c>
      <c r="D59" s="2">
        <f>IFERROR(__xludf.DUMMYFUNCTION("""COMPUTED_VALUE"""),45376.66666666667)</f>
        <v>45376.66667</v>
      </c>
      <c r="E59" s="1">
        <f>IFERROR(__xludf.DUMMYFUNCTION("""COMPUTED_VALUE"""),1200.19)</f>
        <v>1200.19</v>
      </c>
      <c r="G59" s="2">
        <f>IFERROR(__xludf.DUMMYFUNCTION("""COMPUTED_VALUE"""),45376.66666666667)</f>
        <v>45376.66667</v>
      </c>
      <c r="H59" s="1">
        <f>IFERROR(__xludf.DUMMYFUNCTION("""COMPUTED_VALUE"""),1189.91)</f>
        <v>1189.91</v>
      </c>
      <c r="J59" s="2">
        <f>IFERROR(__xludf.DUMMYFUNCTION("""COMPUTED_VALUE"""),45376.66666666667)</f>
        <v>45376.66667</v>
      </c>
      <c r="K59" s="1">
        <f>IFERROR(__xludf.DUMMYFUNCTION("""COMPUTED_VALUE"""),1199.57)</f>
        <v>1199.57</v>
      </c>
      <c r="M59" s="2">
        <f>IFERROR(__xludf.DUMMYFUNCTION("""COMPUTED_VALUE"""),45376.66666666667)</f>
        <v>45376.66667</v>
      </c>
      <c r="N59" s="1">
        <f>IFERROR(__xludf.DUMMYFUNCTION("""COMPUTED_VALUE"""),1.05457177E8)</f>
        <v>105457177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IFERROR(__xludf.DUMMYFUNCTION("""COMPUTED_VALUE"""),1200.19)</f>
        <v>1200.19</v>
      </c>
      <c r="D60" s="2">
        <f>IFERROR(__xludf.DUMMYFUNCTION("""COMPUTED_VALUE"""),45377.66666666667)</f>
        <v>45377.66667</v>
      </c>
      <c r="E60" s="1">
        <f>IFERROR(__xludf.DUMMYFUNCTION("""COMPUTED_VALUE"""),1203.98)</f>
        <v>1203.98</v>
      </c>
      <c r="G60" s="2">
        <f>IFERROR(__xludf.DUMMYFUNCTION("""COMPUTED_VALUE"""),45377.66666666667)</f>
        <v>45377.66667</v>
      </c>
      <c r="H60" s="1">
        <f>IFERROR(__xludf.DUMMYFUNCTION("""COMPUTED_VALUE"""),1190.8)</f>
        <v>1190.8</v>
      </c>
      <c r="J60" s="2">
        <f>IFERROR(__xludf.DUMMYFUNCTION("""COMPUTED_VALUE"""),45377.66666666667)</f>
        <v>45377.66667</v>
      </c>
      <c r="K60" s="1">
        <f>IFERROR(__xludf.DUMMYFUNCTION("""COMPUTED_VALUE"""),1199.69)</f>
        <v>1199.69</v>
      </c>
      <c r="M60" s="2">
        <f>IFERROR(__xludf.DUMMYFUNCTION("""COMPUTED_VALUE"""),45377.66666666667)</f>
        <v>45377.66667</v>
      </c>
      <c r="N60" s="1">
        <f>IFERROR(__xludf.DUMMYFUNCTION("""COMPUTED_VALUE"""),1.38455158E8)</f>
        <v>138455158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IFERROR(__xludf.DUMMYFUNCTION("""COMPUTED_VALUE"""),1208.22)</f>
        <v>1208.22</v>
      </c>
      <c r="D61" s="2">
        <f>IFERROR(__xludf.DUMMYFUNCTION("""COMPUTED_VALUE"""),45378.66666666667)</f>
        <v>45378.66667</v>
      </c>
      <c r="E61" s="1">
        <f>IFERROR(__xludf.DUMMYFUNCTION("""COMPUTED_VALUE"""),1215.44)</f>
        <v>1215.44</v>
      </c>
      <c r="G61" s="2">
        <f>IFERROR(__xludf.DUMMYFUNCTION("""COMPUTED_VALUE"""),45378.66666666667)</f>
        <v>45378.66667</v>
      </c>
      <c r="H61" s="1">
        <f>IFERROR(__xludf.DUMMYFUNCTION("""COMPUTED_VALUE"""),1205.79)</f>
        <v>1205.79</v>
      </c>
      <c r="J61" s="2">
        <f>IFERROR(__xludf.DUMMYFUNCTION("""COMPUTED_VALUE"""),45378.66666666667)</f>
        <v>45378.66667</v>
      </c>
      <c r="K61" s="1">
        <f>IFERROR(__xludf.DUMMYFUNCTION("""COMPUTED_VALUE"""),1214.95)</f>
        <v>1214.95</v>
      </c>
      <c r="M61" s="2">
        <f>IFERROR(__xludf.DUMMYFUNCTION("""COMPUTED_VALUE"""),45378.66666666667)</f>
        <v>45378.66667</v>
      </c>
      <c r="N61" s="1">
        <f>IFERROR(__xludf.DUMMYFUNCTION("""COMPUTED_VALUE"""),1.22736717E8)</f>
        <v>122736717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IFERROR(__xludf.DUMMYFUNCTION("""COMPUTED_VALUE"""),1217.28)</f>
        <v>1217.28</v>
      </c>
      <c r="D62" s="2">
        <f>IFERROR(__xludf.DUMMYFUNCTION("""COMPUTED_VALUE"""),45379.66666666667)</f>
        <v>45379.66667</v>
      </c>
      <c r="E62" s="1">
        <f>IFERROR(__xludf.DUMMYFUNCTION("""COMPUTED_VALUE"""),1229.01)</f>
        <v>1229.01</v>
      </c>
      <c r="G62" s="2">
        <f>IFERROR(__xludf.DUMMYFUNCTION("""COMPUTED_VALUE"""),45379.66666666667)</f>
        <v>45379.66667</v>
      </c>
      <c r="H62" s="1">
        <f>IFERROR(__xludf.DUMMYFUNCTION("""COMPUTED_VALUE"""),1217.15)</f>
        <v>1217.15</v>
      </c>
      <c r="J62" s="2">
        <f>IFERROR(__xludf.DUMMYFUNCTION("""COMPUTED_VALUE"""),45379.66666666667)</f>
        <v>45379.66667</v>
      </c>
      <c r="K62" s="1">
        <f>IFERROR(__xludf.DUMMYFUNCTION("""COMPUTED_VALUE"""),1221.75)</f>
        <v>1221.75</v>
      </c>
      <c r="M62" s="2">
        <f>IFERROR(__xludf.DUMMYFUNCTION("""COMPUTED_VALUE"""),45379.66666666667)</f>
        <v>45379.66667</v>
      </c>
      <c r="N62" s="1">
        <f>IFERROR(__xludf.DUMMYFUNCTION("""COMPUTED_VALUE"""),1.43626445E8)</f>
        <v>143626445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IFERROR(__xludf.DUMMYFUNCTION("""COMPUTED_VALUE"""),1219.11)</f>
        <v>1219.11</v>
      </c>
      <c r="D63" s="2">
        <f>IFERROR(__xludf.DUMMYFUNCTION("""COMPUTED_VALUE"""),45383.66666666667)</f>
        <v>45383.66667</v>
      </c>
      <c r="E63" s="1">
        <f>IFERROR(__xludf.DUMMYFUNCTION("""COMPUTED_VALUE"""),1219.11)</f>
        <v>1219.11</v>
      </c>
      <c r="G63" s="2">
        <f>IFERROR(__xludf.DUMMYFUNCTION("""COMPUTED_VALUE"""),45383.66666666667)</f>
        <v>45383.66667</v>
      </c>
      <c r="H63" s="1">
        <f>IFERROR(__xludf.DUMMYFUNCTION("""COMPUTED_VALUE"""),1198.1)</f>
        <v>1198.1</v>
      </c>
      <c r="J63" s="2">
        <f>IFERROR(__xludf.DUMMYFUNCTION("""COMPUTED_VALUE"""),45383.66666666667)</f>
        <v>45383.66667</v>
      </c>
      <c r="K63" s="1">
        <f>IFERROR(__xludf.DUMMYFUNCTION("""COMPUTED_VALUE"""),1205.13)</f>
        <v>1205.13</v>
      </c>
      <c r="M63" s="2">
        <f>IFERROR(__xludf.DUMMYFUNCTION("""COMPUTED_VALUE"""),45383.66666666667)</f>
        <v>45383.66667</v>
      </c>
      <c r="N63" s="1">
        <f>IFERROR(__xludf.DUMMYFUNCTION("""COMPUTED_VALUE"""),1.40696557E8)</f>
        <v>140696557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IFERROR(__xludf.DUMMYFUNCTION("""COMPUTED_VALUE"""),1199.41)</f>
        <v>1199.41</v>
      </c>
      <c r="D64" s="2">
        <f>IFERROR(__xludf.DUMMYFUNCTION("""COMPUTED_VALUE"""),45384.66666666667)</f>
        <v>45384.66667</v>
      </c>
      <c r="E64" s="1">
        <f>IFERROR(__xludf.DUMMYFUNCTION("""COMPUTED_VALUE"""),1205.26)</f>
        <v>1205.26</v>
      </c>
      <c r="G64" s="2">
        <f>IFERROR(__xludf.DUMMYFUNCTION("""COMPUTED_VALUE"""),45384.66666666667)</f>
        <v>45384.66667</v>
      </c>
      <c r="H64" s="1">
        <f>IFERROR(__xludf.DUMMYFUNCTION("""COMPUTED_VALUE"""),1190.93)</f>
        <v>1190.93</v>
      </c>
      <c r="J64" s="2">
        <f>IFERROR(__xludf.DUMMYFUNCTION("""COMPUTED_VALUE"""),45384.66666666667)</f>
        <v>45384.66667</v>
      </c>
      <c r="K64" s="1">
        <f>IFERROR(__xludf.DUMMYFUNCTION("""COMPUTED_VALUE"""),1202.0)</f>
        <v>1202</v>
      </c>
      <c r="M64" s="2">
        <f>IFERROR(__xludf.DUMMYFUNCTION("""COMPUTED_VALUE"""),45384.66666666667)</f>
        <v>45384.66667</v>
      </c>
      <c r="N64" s="1">
        <f>IFERROR(__xludf.DUMMYFUNCTION("""COMPUTED_VALUE"""),1.7139884E8)</f>
        <v>171398840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IFERROR(__xludf.DUMMYFUNCTION("""COMPUTED_VALUE"""),1200.24)</f>
        <v>1200.24</v>
      </c>
      <c r="D65" s="2">
        <f>IFERROR(__xludf.DUMMYFUNCTION("""COMPUTED_VALUE"""),45385.66666666667)</f>
        <v>45385.66667</v>
      </c>
      <c r="E65" s="1">
        <f>IFERROR(__xludf.DUMMYFUNCTION("""COMPUTED_VALUE"""),1207.39)</f>
        <v>1207.39</v>
      </c>
      <c r="G65" s="2">
        <f>IFERROR(__xludf.DUMMYFUNCTION("""COMPUTED_VALUE"""),45385.66666666667)</f>
        <v>45385.66667</v>
      </c>
      <c r="H65" s="1">
        <f>IFERROR(__xludf.DUMMYFUNCTION("""COMPUTED_VALUE"""),1180.33)</f>
        <v>1180.33</v>
      </c>
      <c r="J65" s="2">
        <f>IFERROR(__xludf.DUMMYFUNCTION("""COMPUTED_VALUE"""),45385.66666666667)</f>
        <v>45385.66667</v>
      </c>
      <c r="K65" s="1">
        <f>IFERROR(__xludf.DUMMYFUNCTION("""COMPUTED_VALUE"""),1186.53)</f>
        <v>1186.53</v>
      </c>
      <c r="M65" s="2">
        <f>IFERROR(__xludf.DUMMYFUNCTION("""COMPUTED_VALUE"""),45385.66666666667)</f>
        <v>45385.66667</v>
      </c>
      <c r="N65" s="1">
        <f>IFERROR(__xludf.DUMMYFUNCTION("""COMPUTED_VALUE"""),2.45359294E8)</f>
        <v>245359294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IFERROR(__xludf.DUMMYFUNCTION("""COMPUTED_VALUE"""),1189.86)</f>
        <v>1189.86</v>
      </c>
      <c r="D66" s="2">
        <f>IFERROR(__xludf.DUMMYFUNCTION("""COMPUTED_VALUE"""),45386.66666666667)</f>
        <v>45386.66667</v>
      </c>
      <c r="E66" s="1">
        <f>IFERROR(__xludf.DUMMYFUNCTION("""COMPUTED_VALUE"""),1194.08)</f>
        <v>1194.08</v>
      </c>
      <c r="G66" s="2">
        <f>IFERROR(__xludf.DUMMYFUNCTION("""COMPUTED_VALUE"""),45386.66666666667)</f>
        <v>45386.66667</v>
      </c>
      <c r="H66" s="1">
        <f>IFERROR(__xludf.DUMMYFUNCTION("""COMPUTED_VALUE"""),1167.48)</f>
        <v>1167.48</v>
      </c>
      <c r="J66" s="2">
        <f>IFERROR(__xludf.DUMMYFUNCTION("""COMPUTED_VALUE"""),45386.66666666667)</f>
        <v>45386.66667</v>
      </c>
      <c r="K66" s="1">
        <f>IFERROR(__xludf.DUMMYFUNCTION("""COMPUTED_VALUE"""),1169.12)</f>
        <v>1169.12</v>
      </c>
      <c r="M66" s="2">
        <f>IFERROR(__xludf.DUMMYFUNCTION("""COMPUTED_VALUE"""),45386.66666666667)</f>
        <v>45386.66667</v>
      </c>
      <c r="N66" s="1">
        <f>IFERROR(__xludf.DUMMYFUNCTION("""COMPUTED_VALUE"""),1.95650275E8)</f>
        <v>195650275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IFERROR(__xludf.DUMMYFUNCTION("""COMPUTED_VALUE"""),1165.2)</f>
        <v>1165.2</v>
      </c>
      <c r="D67" s="2">
        <f>IFERROR(__xludf.DUMMYFUNCTION("""COMPUTED_VALUE"""),45387.66666666667)</f>
        <v>45387.66667</v>
      </c>
      <c r="E67" s="1">
        <f>IFERROR(__xludf.DUMMYFUNCTION("""COMPUTED_VALUE"""),1176.26)</f>
        <v>1176.26</v>
      </c>
      <c r="G67" s="2">
        <f>IFERROR(__xludf.DUMMYFUNCTION("""COMPUTED_VALUE"""),45387.66666666667)</f>
        <v>45387.66667</v>
      </c>
      <c r="H67" s="1">
        <f>IFERROR(__xludf.DUMMYFUNCTION("""COMPUTED_VALUE"""),1162.82)</f>
        <v>1162.82</v>
      </c>
      <c r="J67" s="2">
        <f>IFERROR(__xludf.DUMMYFUNCTION("""COMPUTED_VALUE"""),45387.66666666667)</f>
        <v>45387.66667</v>
      </c>
      <c r="K67" s="1">
        <f>IFERROR(__xludf.DUMMYFUNCTION("""COMPUTED_VALUE"""),1171.0)</f>
        <v>1171</v>
      </c>
      <c r="M67" s="2">
        <f>IFERROR(__xludf.DUMMYFUNCTION("""COMPUTED_VALUE"""),45387.66666666667)</f>
        <v>45387.66667</v>
      </c>
      <c r="N67" s="1">
        <f>IFERROR(__xludf.DUMMYFUNCTION("""COMPUTED_VALUE"""),1.78495838E8)</f>
        <v>178495838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IFERROR(__xludf.DUMMYFUNCTION("""COMPUTED_VALUE"""),1169.67)</f>
        <v>1169.67</v>
      </c>
      <c r="D68" s="2">
        <f>IFERROR(__xludf.DUMMYFUNCTION("""COMPUTED_VALUE"""),45390.66666666667)</f>
        <v>45390.66667</v>
      </c>
      <c r="E68" s="1">
        <f>IFERROR(__xludf.DUMMYFUNCTION("""COMPUTED_VALUE"""),1172.93)</f>
        <v>1172.93</v>
      </c>
      <c r="G68" s="2">
        <f>IFERROR(__xludf.DUMMYFUNCTION("""COMPUTED_VALUE"""),45390.66666666667)</f>
        <v>45390.66667</v>
      </c>
      <c r="H68" s="1">
        <f>IFERROR(__xludf.DUMMYFUNCTION("""COMPUTED_VALUE"""),1164.36)</f>
        <v>1164.36</v>
      </c>
      <c r="J68" s="2">
        <f>IFERROR(__xludf.DUMMYFUNCTION("""COMPUTED_VALUE"""),45390.66666666667)</f>
        <v>45390.66667</v>
      </c>
      <c r="K68" s="1">
        <f>IFERROR(__xludf.DUMMYFUNCTION("""COMPUTED_VALUE"""),1166.81)</f>
        <v>1166.81</v>
      </c>
      <c r="M68" s="2">
        <f>IFERROR(__xludf.DUMMYFUNCTION("""COMPUTED_VALUE"""),45390.66666666667)</f>
        <v>45390.66667</v>
      </c>
      <c r="N68" s="1">
        <f>IFERROR(__xludf.DUMMYFUNCTION("""COMPUTED_VALUE"""),1.67866367E8)</f>
        <v>167866367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IFERROR(__xludf.DUMMYFUNCTION("""COMPUTED_VALUE"""),1163.21)</f>
        <v>1163.21</v>
      </c>
      <c r="D69" s="2">
        <f>IFERROR(__xludf.DUMMYFUNCTION("""COMPUTED_VALUE"""),45391.66666666667)</f>
        <v>45391.66667</v>
      </c>
      <c r="E69" s="1">
        <f>IFERROR(__xludf.DUMMYFUNCTION("""COMPUTED_VALUE"""),1170.34)</f>
        <v>1170.34</v>
      </c>
      <c r="G69" s="2">
        <f>IFERROR(__xludf.DUMMYFUNCTION("""COMPUTED_VALUE"""),45391.66666666667)</f>
        <v>45391.66667</v>
      </c>
      <c r="H69" s="1">
        <f>IFERROR(__xludf.DUMMYFUNCTION("""COMPUTED_VALUE"""),1160.53)</f>
        <v>1160.53</v>
      </c>
      <c r="J69" s="2">
        <f>IFERROR(__xludf.DUMMYFUNCTION("""COMPUTED_VALUE"""),45391.66666666667)</f>
        <v>45391.66667</v>
      </c>
      <c r="K69" s="1">
        <f>IFERROR(__xludf.DUMMYFUNCTION("""COMPUTED_VALUE"""),1165.8)</f>
        <v>1165.8</v>
      </c>
      <c r="M69" s="2">
        <f>IFERROR(__xludf.DUMMYFUNCTION("""COMPUTED_VALUE"""),45391.66666666667)</f>
        <v>45391.66667</v>
      </c>
      <c r="N69" s="1">
        <f>IFERROR(__xludf.DUMMYFUNCTION("""COMPUTED_VALUE"""),1.40869524E8)</f>
        <v>140869524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IFERROR(__xludf.DUMMYFUNCTION("""COMPUTED_VALUE"""),1154.21)</f>
        <v>1154.21</v>
      </c>
      <c r="D70" s="2">
        <f>IFERROR(__xludf.DUMMYFUNCTION("""COMPUTED_VALUE"""),45392.66666666667)</f>
        <v>45392.66667</v>
      </c>
      <c r="E70" s="1">
        <f>IFERROR(__xludf.DUMMYFUNCTION("""COMPUTED_VALUE"""),1155.39)</f>
        <v>1155.39</v>
      </c>
      <c r="G70" s="2">
        <f>IFERROR(__xludf.DUMMYFUNCTION("""COMPUTED_VALUE"""),45392.66666666667)</f>
        <v>45392.66667</v>
      </c>
      <c r="H70" s="1">
        <f>IFERROR(__xludf.DUMMYFUNCTION("""COMPUTED_VALUE"""),1144.55)</f>
        <v>1144.55</v>
      </c>
      <c r="J70" s="2">
        <f>IFERROR(__xludf.DUMMYFUNCTION("""COMPUTED_VALUE"""),45392.66666666667)</f>
        <v>45392.66667</v>
      </c>
      <c r="K70" s="1">
        <f>IFERROR(__xludf.DUMMYFUNCTION("""COMPUTED_VALUE"""),1149.98)</f>
        <v>1149.98</v>
      </c>
      <c r="M70" s="2">
        <f>IFERROR(__xludf.DUMMYFUNCTION("""COMPUTED_VALUE"""),45392.66666666667)</f>
        <v>45392.66667</v>
      </c>
      <c r="N70" s="1">
        <f>IFERROR(__xludf.DUMMYFUNCTION("""COMPUTED_VALUE"""),1.75759102E8)</f>
        <v>175759102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IFERROR(__xludf.DUMMYFUNCTION("""COMPUTED_VALUE"""),1156.27)</f>
        <v>1156.27</v>
      </c>
      <c r="D71" s="2">
        <f>IFERROR(__xludf.DUMMYFUNCTION("""COMPUTED_VALUE"""),45393.66666666667)</f>
        <v>45393.66667</v>
      </c>
      <c r="E71" s="1">
        <f>IFERROR(__xludf.DUMMYFUNCTION("""COMPUTED_VALUE"""),1164.21)</f>
        <v>1164.21</v>
      </c>
      <c r="G71" s="2">
        <f>IFERROR(__xludf.DUMMYFUNCTION("""COMPUTED_VALUE"""),45393.66666666667)</f>
        <v>45393.66667</v>
      </c>
      <c r="H71" s="1">
        <f>IFERROR(__xludf.DUMMYFUNCTION("""COMPUTED_VALUE"""),1145.16)</f>
        <v>1145.16</v>
      </c>
      <c r="J71" s="2">
        <f>IFERROR(__xludf.DUMMYFUNCTION("""COMPUTED_VALUE"""),45393.66666666667)</f>
        <v>45393.66667</v>
      </c>
      <c r="K71" s="1">
        <f>IFERROR(__xludf.DUMMYFUNCTION("""COMPUTED_VALUE"""),1157.91)</f>
        <v>1157.91</v>
      </c>
      <c r="M71" s="2">
        <f>IFERROR(__xludf.DUMMYFUNCTION("""COMPUTED_VALUE"""),45393.66666666667)</f>
        <v>45393.66667</v>
      </c>
      <c r="N71" s="1">
        <f>IFERROR(__xludf.DUMMYFUNCTION("""COMPUTED_VALUE"""),1.43396687E8)</f>
        <v>143396687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IFERROR(__xludf.DUMMYFUNCTION("""COMPUTED_VALUE"""),1150.4)</f>
        <v>1150.4</v>
      </c>
      <c r="D72" s="2">
        <f>IFERROR(__xludf.DUMMYFUNCTION("""COMPUTED_VALUE"""),45394.66666666667)</f>
        <v>45394.66667</v>
      </c>
      <c r="E72" s="1">
        <f>IFERROR(__xludf.DUMMYFUNCTION("""COMPUTED_VALUE"""),1151.34)</f>
        <v>1151.34</v>
      </c>
      <c r="G72" s="2">
        <f>IFERROR(__xludf.DUMMYFUNCTION("""COMPUTED_VALUE"""),45394.66666666667)</f>
        <v>45394.66667</v>
      </c>
      <c r="H72" s="1">
        <f>IFERROR(__xludf.DUMMYFUNCTION("""COMPUTED_VALUE"""),1129.17)</f>
        <v>1129.17</v>
      </c>
      <c r="J72" s="2">
        <f>IFERROR(__xludf.DUMMYFUNCTION("""COMPUTED_VALUE"""),45394.66666666667)</f>
        <v>45394.66667</v>
      </c>
      <c r="K72" s="1">
        <f>IFERROR(__xludf.DUMMYFUNCTION("""COMPUTED_VALUE"""),1131.08)</f>
        <v>1131.08</v>
      </c>
      <c r="M72" s="2">
        <f>IFERROR(__xludf.DUMMYFUNCTION("""COMPUTED_VALUE"""),45394.66666666667)</f>
        <v>45394.66667</v>
      </c>
      <c r="N72" s="1">
        <f>IFERROR(__xludf.DUMMYFUNCTION("""COMPUTED_VALUE"""),1.38340014E8)</f>
        <v>138340014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IFERROR(__xludf.DUMMYFUNCTION("""COMPUTED_VALUE"""),1136.19)</f>
        <v>1136.19</v>
      </c>
      <c r="D73" s="2">
        <f>IFERROR(__xludf.DUMMYFUNCTION("""COMPUTED_VALUE"""),45397.66666666667)</f>
        <v>45397.66667</v>
      </c>
      <c r="E73" s="1">
        <f>IFERROR(__xludf.DUMMYFUNCTION("""COMPUTED_VALUE"""),1145.03)</f>
        <v>1145.03</v>
      </c>
      <c r="G73" s="2">
        <f>IFERROR(__xludf.DUMMYFUNCTION("""COMPUTED_VALUE"""),45397.66666666667)</f>
        <v>45397.66667</v>
      </c>
      <c r="H73" s="1">
        <f>IFERROR(__xludf.DUMMYFUNCTION("""COMPUTED_VALUE"""),1121.9)</f>
        <v>1121.9</v>
      </c>
      <c r="J73" s="2">
        <f>IFERROR(__xludf.DUMMYFUNCTION("""COMPUTED_VALUE"""),45397.66666666667)</f>
        <v>45397.66667</v>
      </c>
      <c r="K73" s="1">
        <f>IFERROR(__xludf.DUMMYFUNCTION("""COMPUTED_VALUE"""),1125.69)</f>
        <v>1125.69</v>
      </c>
      <c r="M73" s="2">
        <f>IFERROR(__xludf.DUMMYFUNCTION("""COMPUTED_VALUE"""),45397.66666666667)</f>
        <v>45397.66667</v>
      </c>
      <c r="N73" s="1">
        <f>IFERROR(__xludf.DUMMYFUNCTION("""COMPUTED_VALUE"""),1.40933511E8)</f>
        <v>140933511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IFERROR(__xludf.DUMMYFUNCTION("""COMPUTED_VALUE"""),1119.99)</f>
        <v>1119.99</v>
      </c>
      <c r="D74" s="2">
        <f>IFERROR(__xludf.DUMMYFUNCTION("""COMPUTED_VALUE"""),45398.66666666667)</f>
        <v>45398.66667</v>
      </c>
      <c r="E74" s="1">
        <f>IFERROR(__xludf.DUMMYFUNCTION("""COMPUTED_VALUE"""),1126.75)</f>
        <v>1126.75</v>
      </c>
      <c r="G74" s="2">
        <f>IFERROR(__xludf.DUMMYFUNCTION("""COMPUTED_VALUE"""),45398.66666666667)</f>
        <v>45398.66667</v>
      </c>
      <c r="H74" s="1">
        <f>IFERROR(__xludf.DUMMYFUNCTION("""COMPUTED_VALUE"""),1117.73)</f>
        <v>1117.73</v>
      </c>
      <c r="J74" s="2">
        <f>IFERROR(__xludf.DUMMYFUNCTION("""COMPUTED_VALUE"""),45398.66666666667)</f>
        <v>45398.66667</v>
      </c>
      <c r="K74" s="1">
        <f>IFERROR(__xludf.DUMMYFUNCTION("""COMPUTED_VALUE"""),1121.73)</f>
        <v>1121.73</v>
      </c>
      <c r="M74" s="2">
        <f>IFERROR(__xludf.DUMMYFUNCTION("""COMPUTED_VALUE"""),45398.66666666667)</f>
        <v>45398.66667</v>
      </c>
      <c r="N74" s="1">
        <f>IFERROR(__xludf.DUMMYFUNCTION("""COMPUTED_VALUE"""),1.57270397E8)</f>
        <v>157270397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IFERROR(__xludf.DUMMYFUNCTION("""COMPUTED_VALUE"""),1126.41)</f>
        <v>1126.41</v>
      </c>
      <c r="D75" s="2">
        <f>IFERROR(__xludf.DUMMYFUNCTION("""COMPUTED_VALUE"""),45399.66666666667)</f>
        <v>45399.66667</v>
      </c>
      <c r="E75" s="1">
        <f>IFERROR(__xludf.DUMMYFUNCTION("""COMPUTED_VALUE"""),1130.15)</f>
        <v>1130.15</v>
      </c>
      <c r="G75" s="2">
        <f>IFERROR(__xludf.DUMMYFUNCTION("""COMPUTED_VALUE"""),45399.66666666667)</f>
        <v>45399.66667</v>
      </c>
      <c r="H75" s="1">
        <f>IFERROR(__xludf.DUMMYFUNCTION("""COMPUTED_VALUE"""),1116.67)</f>
        <v>1116.67</v>
      </c>
      <c r="J75" s="2">
        <f>IFERROR(__xludf.DUMMYFUNCTION("""COMPUTED_VALUE"""),45399.66666666667)</f>
        <v>45399.66667</v>
      </c>
      <c r="K75" s="1">
        <f>IFERROR(__xludf.DUMMYFUNCTION("""COMPUTED_VALUE"""),1117.07)</f>
        <v>1117.07</v>
      </c>
      <c r="M75" s="2">
        <f>IFERROR(__xludf.DUMMYFUNCTION("""COMPUTED_VALUE"""),45399.66666666667)</f>
        <v>45399.66667</v>
      </c>
      <c r="N75" s="1">
        <f>IFERROR(__xludf.DUMMYFUNCTION("""COMPUTED_VALUE"""),1.25746187E8)</f>
        <v>125746187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IFERROR(__xludf.DUMMYFUNCTION("""COMPUTED_VALUE"""),1120.49)</f>
        <v>1120.49</v>
      </c>
      <c r="D76" s="2">
        <f>IFERROR(__xludf.DUMMYFUNCTION("""COMPUTED_VALUE"""),45400.66666666667)</f>
        <v>45400.66667</v>
      </c>
      <c r="E76" s="1">
        <f>IFERROR(__xludf.DUMMYFUNCTION("""COMPUTED_VALUE"""),1130.97)</f>
        <v>1130.97</v>
      </c>
      <c r="G76" s="2">
        <f>IFERROR(__xludf.DUMMYFUNCTION("""COMPUTED_VALUE"""),45400.66666666667)</f>
        <v>45400.66667</v>
      </c>
      <c r="H76" s="1">
        <f>IFERROR(__xludf.DUMMYFUNCTION("""COMPUTED_VALUE"""),1118.31)</f>
        <v>1118.31</v>
      </c>
      <c r="J76" s="2">
        <f>IFERROR(__xludf.DUMMYFUNCTION("""COMPUTED_VALUE"""),45400.66666666667)</f>
        <v>45400.66667</v>
      </c>
      <c r="K76" s="1">
        <f>IFERROR(__xludf.DUMMYFUNCTION("""COMPUTED_VALUE"""),1121.74)</f>
        <v>1121.74</v>
      </c>
      <c r="M76" s="2">
        <f>IFERROR(__xludf.DUMMYFUNCTION("""COMPUTED_VALUE"""),45400.66666666667)</f>
        <v>45400.66667</v>
      </c>
      <c r="N76" s="1">
        <f>IFERROR(__xludf.DUMMYFUNCTION("""COMPUTED_VALUE"""),1.05940928E8)</f>
        <v>105940928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IFERROR(__xludf.DUMMYFUNCTION("""COMPUTED_VALUE"""),1123.28)</f>
        <v>1123.28</v>
      </c>
      <c r="D77" s="2">
        <f>IFERROR(__xludf.DUMMYFUNCTION("""COMPUTED_VALUE"""),45401.66666666667)</f>
        <v>45401.66667</v>
      </c>
      <c r="E77" s="1">
        <f>IFERROR(__xludf.DUMMYFUNCTION("""COMPUTED_VALUE"""),1133.8)</f>
        <v>1133.8</v>
      </c>
      <c r="G77" s="2">
        <f>IFERROR(__xludf.DUMMYFUNCTION("""COMPUTED_VALUE"""),45401.66666666667)</f>
        <v>45401.66667</v>
      </c>
      <c r="H77" s="1">
        <f>IFERROR(__xludf.DUMMYFUNCTION("""COMPUTED_VALUE"""),1117.04)</f>
        <v>1117.04</v>
      </c>
      <c r="J77" s="2">
        <f>IFERROR(__xludf.DUMMYFUNCTION("""COMPUTED_VALUE"""),45401.66666666667)</f>
        <v>45401.66667</v>
      </c>
      <c r="K77" s="1">
        <f>IFERROR(__xludf.DUMMYFUNCTION("""COMPUTED_VALUE"""),1132.84)</f>
        <v>1132.84</v>
      </c>
      <c r="M77" s="2">
        <f>IFERROR(__xludf.DUMMYFUNCTION("""COMPUTED_VALUE"""),45401.66666666667)</f>
        <v>45401.66667</v>
      </c>
      <c r="N77" s="1">
        <f>IFERROR(__xludf.DUMMYFUNCTION("""COMPUTED_VALUE"""),1.757737E8)</f>
        <v>175773700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IFERROR(__xludf.DUMMYFUNCTION("""COMPUTED_VALUE"""),1140.96)</f>
        <v>1140.96</v>
      </c>
      <c r="D78" s="2">
        <f>IFERROR(__xludf.DUMMYFUNCTION("""COMPUTED_VALUE"""),45404.66666666667)</f>
        <v>45404.66667</v>
      </c>
      <c r="E78" s="1">
        <f>IFERROR(__xludf.DUMMYFUNCTION("""COMPUTED_VALUE"""),1141.93)</f>
        <v>1141.93</v>
      </c>
      <c r="G78" s="2">
        <f>IFERROR(__xludf.DUMMYFUNCTION("""COMPUTED_VALUE"""),45404.66666666667)</f>
        <v>45404.66667</v>
      </c>
      <c r="H78" s="1">
        <f>IFERROR(__xludf.DUMMYFUNCTION("""COMPUTED_VALUE"""),1127.41)</f>
        <v>1127.41</v>
      </c>
      <c r="J78" s="2">
        <f>IFERROR(__xludf.DUMMYFUNCTION("""COMPUTED_VALUE"""),45404.66666666667)</f>
        <v>45404.66667</v>
      </c>
      <c r="K78" s="1">
        <f>IFERROR(__xludf.DUMMYFUNCTION("""COMPUTED_VALUE"""),1134.16)</f>
        <v>1134.16</v>
      </c>
      <c r="M78" s="2">
        <f>IFERROR(__xludf.DUMMYFUNCTION("""COMPUTED_VALUE"""),45404.66666666667)</f>
        <v>45404.66667</v>
      </c>
      <c r="N78" s="1">
        <f>IFERROR(__xludf.DUMMYFUNCTION("""COMPUTED_VALUE"""),1.31225821E8)</f>
        <v>131225821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IFERROR(__xludf.DUMMYFUNCTION("""COMPUTED_VALUE"""),1139.11)</f>
        <v>1139.11</v>
      </c>
      <c r="D79" s="2">
        <f>IFERROR(__xludf.DUMMYFUNCTION("""COMPUTED_VALUE"""),45405.66666666667)</f>
        <v>45405.66667</v>
      </c>
      <c r="E79" s="1">
        <f>IFERROR(__xludf.DUMMYFUNCTION("""COMPUTED_VALUE"""),1150.8)</f>
        <v>1150.8</v>
      </c>
      <c r="G79" s="2">
        <f>IFERROR(__xludf.DUMMYFUNCTION("""COMPUTED_VALUE"""),45405.66666666667)</f>
        <v>45405.66667</v>
      </c>
      <c r="H79" s="1">
        <f>IFERROR(__xludf.DUMMYFUNCTION("""COMPUTED_VALUE"""),1137.58)</f>
        <v>1137.58</v>
      </c>
      <c r="J79" s="2">
        <f>IFERROR(__xludf.DUMMYFUNCTION("""COMPUTED_VALUE"""),45405.66666666667)</f>
        <v>45405.66667</v>
      </c>
      <c r="K79" s="1">
        <f>IFERROR(__xludf.DUMMYFUNCTION("""COMPUTED_VALUE"""),1142.44)</f>
        <v>1142.44</v>
      </c>
      <c r="M79" s="2">
        <f>IFERROR(__xludf.DUMMYFUNCTION("""COMPUTED_VALUE"""),45405.66666666667)</f>
        <v>45405.66667</v>
      </c>
      <c r="N79" s="1">
        <f>IFERROR(__xludf.DUMMYFUNCTION("""COMPUTED_VALUE"""),1.20302623E8)</f>
        <v>120302623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IFERROR(__xludf.DUMMYFUNCTION("""COMPUTED_VALUE"""),1134.97)</f>
        <v>1134.97</v>
      </c>
      <c r="D80" s="2">
        <f>IFERROR(__xludf.DUMMYFUNCTION("""COMPUTED_VALUE"""),45406.66666666667)</f>
        <v>45406.66667</v>
      </c>
      <c r="E80" s="1">
        <f>IFERROR(__xludf.DUMMYFUNCTION("""COMPUTED_VALUE"""),1142.31)</f>
        <v>1142.31</v>
      </c>
      <c r="G80" s="2">
        <f>IFERROR(__xludf.DUMMYFUNCTION("""COMPUTED_VALUE"""),45406.66666666667)</f>
        <v>45406.66667</v>
      </c>
      <c r="H80" s="1">
        <f>IFERROR(__xludf.DUMMYFUNCTION("""COMPUTED_VALUE"""),1134.02)</f>
        <v>1134.02</v>
      </c>
      <c r="J80" s="2">
        <f>IFERROR(__xludf.DUMMYFUNCTION("""COMPUTED_VALUE"""),45406.66666666667)</f>
        <v>45406.66667</v>
      </c>
      <c r="K80" s="1">
        <f>IFERROR(__xludf.DUMMYFUNCTION("""COMPUTED_VALUE"""),1140.74)</f>
        <v>1140.74</v>
      </c>
      <c r="M80" s="2">
        <f>IFERROR(__xludf.DUMMYFUNCTION("""COMPUTED_VALUE"""),45406.66666666667)</f>
        <v>45406.66667</v>
      </c>
      <c r="N80" s="1">
        <f>IFERROR(__xludf.DUMMYFUNCTION("""COMPUTED_VALUE"""),1.08049697E8)</f>
        <v>108049697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IFERROR(__xludf.DUMMYFUNCTION("""COMPUTED_VALUE"""),1112.11)</f>
        <v>1112.11</v>
      </c>
      <c r="D81" s="2">
        <f>IFERROR(__xludf.DUMMYFUNCTION("""COMPUTED_VALUE"""),45407.66666666667)</f>
        <v>45407.66667</v>
      </c>
      <c r="E81" s="1">
        <f>IFERROR(__xludf.DUMMYFUNCTION("""COMPUTED_VALUE"""),1118.17)</f>
        <v>1118.17</v>
      </c>
      <c r="G81" s="2">
        <f>IFERROR(__xludf.DUMMYFUNCTION("""COMPUTED_VALUE"""),45407.66666666667)</f>
        <v>45407.66667</v>
      </c>
      <c r="H81" s="1">
        <f>IFERROR(__xludf.DUMMYFUNCTION("""COMPUTED_VALUE"""),1098.24)</f>
        <v>1098.24</v>
      </c>
      <c r="J81" s="2">
        <f>IFERROR(__xludf.DUMMYFUNCTION("""COMPUTED_VALUE"""),45407.66666666667)</f>
        <v>45407.66667</v>
      </c>
      <c r="K81" s="1">
        <f>IFERROR(__xludf.DUMMYFUNCTION("""COMPUTED_VALUE"""),1111.3)</f>
        <v>1111.3</v>
      </c>
      <c r="M81" s="2">
        <f>IFERROR(__xludf.DUMMYFUNCTION("""COMPUTED_VALUE"""),45407.66666666667)</f>
        <v>45407.66667</v>
      </c>
      <c r="N81" s="1">
        <f>IFERROR(__xludf.DUMMYFUNCTION("""COMPUTED_VALUE"""),1.59266289E8)</f>
        <v>159266289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IFERROR(__xludf.DUMMYFUNCTION("""COMPUTED_VALUE"""),1097.17)</f>
        <v>1097.17</v>
      </c>
      <c r="D82" s="2">
        <f>IFERROR(__xludf.DUMMYFUNCTION("""COMPUTED_VALUE"""),45408.66666666667)</f>
        <v>45408.66667</v>
      </c>
      <c r="E82" s="1">
        <f>IFERROR(__xludf.DUMMYFUNCTION("""COMPUTED_VALUE"""),1115.61)</f>
        <v>1115.61</v>
      </c>
      <c r="G82" s="2">
        <f>IFERROR(__xludf.DUMMYFUNCTION("""COMPUTED_VALUE"""),45408.66666666667)</f>
        <v>45408.66667</v>
      </c>
      <c r="H82" s="1">
        <f>IFERROR(__xludf.DUMMYFUNCTION("""COMPUTED_VALUE"""),1086.52)</f>
        <v>1086.52</v>
      </c>
      <c r="J82" s="2">
        <f>IFERROR(__xludf.DUMMYFUNCTION("""COMPUTED_VALUE"""),45408.66666666667)</f>
        <v>45408.66667</v>
      </c>
      <c r="K82" s="1">
        <f>IFERROR(__xludf.DUMMYFUNCTION("""COMPUTED_VALUE"""),1113.71)</f>
        <v>1113.71</v>
      </c>
      <c r="M82" s="2">
        <f>IFERROR(__xludf.DUMMYFUNCTION("""COMPUTED_VALUE"""),45408.66666666667)</f>
        <v>45408.66667</v>
      </c>
      <c r="N82" s="1">
        <f>IFERROR(__xludf.DUMMYFUNCTION("""COMPUTED_VALUE"""),1.55999323E8)</f>
        <v>155999323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IFERROR(__xludf.DUMMYFUNCTION("""COMPUTED_VALUE"""),1115.97)</f>
        <v>1115.97</v>
      </c>
      <c r="D83" s="2">
        <f>IFERROR(__xludf.DUMMYFUNCTION("""COMPUTED_VALUE"""),45411.66666666667)</f>
        <v>45411.66667</v>
      </c>
      <c r="E83" s="1">
        <f>IFERROR(__xludf.DUMMYFUNCTION("""COMPUTED_VALUE"""),1124.82)</f>
        <v>1124.82</v>
      </c>
      <c r="G83" s="2">
        <f>IFERROR(__xludf.DUMMYFUNCTION("""COMPUTED_VALUE"""),45411.66666666667)</f>
        <v>45411.66667</v>
      </c>
      <c r="H83" s="1">
        <f>IFERROR(__xludf.DUMMYFUNCTION("""COMPUTED_VALUE"""),1115.86)</f>
        <v>1115.86</v>
      </c>
      <c r="J83" s="2">
        <f>IFERROR(__xludf.DUMMYFUNCTION("""COMPUTED_VALUE"""),45411.66666666667)</f>
        <v>45411.66667</v>
      </c>
      <c r="K83" s="1">
        <f>IFERROR(__xludf.DUMMYFUNCTION("""COMPUTED_VALUE"""),1118.36)</f>
        <v>1118.36</v>
      </c>
      <c r="M83" s="2">
        <f>IFERROR(__xludf.DUMMYFUNCTION("""COMPUTED_VALUE"""),45411.66666666667)</f>
        <v>45411.66667</v>
      </c>
      <c r="N83" s="1">
        <f>IFERROR(__xludf.DUMMYFUNCTION("""COMPUTED_VALUE"""),1.40666453E8)</f>
        <v>140666453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IFERROR(__xludf.DUMMYFUNCTION("""COMPUTED_VALUE"""),1113.26)</f>
        <v>1113.26</v>
      </c>
      <c r="D84" s="2">
        <f>IFERROR(__xludf.DUMMYFUNCTION("""COMPUTED_VALUE"""),45412.66666666667)</f>
        <v>45412.66667</v>
      </c>
      <c r="E84" s="1">
        <f>IFERROR(__xludf.DUMMYFUNCTION("""COMPUTED_VALUE"""),1115.16)</f>
        <v>1115.16</v>
      </c>
      <c r="G84" s="2">
        <f>IFERROR(__xludf.DUMMYFUNCTION("""COMPUTED_VALUE"""),45412.66666666667)</f>
        <v>45412.66667</v>
      </c>
      <c r="H84" s="1">
        <f>IFERROR(__xludf.DUMMYFUNCTION("""COMPUTED_VALUE"""),1098.57)</f>
        <v>1098.57</v>
      </c>
      <c r="J84" s="2">
        <f>IFERROR(__xludf.DUMMYFUNCTION("""COMPUTED_VALUE"""),45412.66666666667)</f>
        <v>45412.66667</v>
      </c>
      <c r="K84" s="1">
        <f>IFERROR(__xludf.DUMMYFUNCTION("""COMPUTED_VALUE"""),1098.94)</f>
        <v>1098.94</v>
      </c>
      <c r="M84" s="2">
        <f>IFERROR(__xludf.DUMMYFUNCTION("""COMPUTED_VALUE"""),45412.66666666667)</f>
        <v>45412.66667</v>
      </c>
      <c r="N84" s="1">
        <f>IFERROR(__xludf.DUMMYFUNCTION("""COMPUTED_VALUE"""),2.24202715E8)</f>
        <v>224202715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IFERROR(__xludf.DUMMYFUNCTION("""COMPUTED_VALUE"""),1098.83)</f>
        <v>1098.83</v>
      </c>
      <c r="D85" s="2">
        <f>IFERROR(__xludf.DUMMYFUNCTION("""COMPUTED_VALUE"""),45413.66666666667)</f>
        <v>45413.66667</v>
      </c>
      <c r="E85" s="1">
        <f>IFERROR(__xludf.DUMMYFUNCTION("""COMPUTED_VALUE"""),1115.04)</f>
        <v>1115.04</v>
      </c>
      <c r="G85" s="2">
        <f>IFERROR(__xludf.DUMMYFUNCTION("""COMPUTED_VALUE"""),45413.66666666667)</f>
        <v>45413.66667</v>
      </c>
      <c r="H85" s="1">
        <f>IFERROR(__xludf.DUMMYFUNCTION("""COMPUTED_VALUE"""),1098.83)</f>
        <v>1098.83</v>
      </c>
      <c r="J85" s="2">
        <f>IFERROR(__xludf.DUMMYFUNCTION("""COMPUTED_VALUE"""),45413.66666666667)</f>
        <v>45413.66667</v>
      </c>
      <c r="K85" s="1">
        <f>IFERROR(__xludf.DUMMYFUNCTION("""COMPUTED_VALUE"""),1102.44)</f>
        <v>1102.44</v>
      </c>
      <c r="M85" s="2">
        <f>IFERROR(__xludf.DUMMYFUNCTION("""COMPUTED_VALUE"""),45413.66666666667)</f>
        <v>45413.66667</v>
      </c>
      <c r="N85" s="1">
        <f>IFERROR(__xludf.DUMMYFUNCTION("""COMPUTED_VALUE"""),1.52042911E8)</f>
        <v>152042911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IFERROR(__xludf.DUMMYFUNCTION("""COMPUTED_VALUE"""),1107.59)</f>
        <v>1107.59</v>
      </c>
      <c r="D86" s="2">
        <f>IFERROR(__xludf.DUMMYFUNCTION("""COMPUTED_VALUE"""),45414.66666666667)</f>
        <v>45414.66667</v>
      </c>
      <c r="E86" s="1">
        <f>IFERROR(__xludf.DUMMYFUNCTION("""COMPUTED_VALUE"""),1120.09)</f>
        <v>1120.09</v>
      </c>
      <c r="G86" s="2">
        <f>IFERROR(__xludf.DUMMYFUNCTION("""COMPUTED_VALUE"""),45414.66666666667)</f>
        <v>45414.66667</v>
      </c>
      <c r="H86" s="1">
        <f>IFERROR(__xludf.DUMMYFUNCTION("""COMPUTED_VALUE"""),1102.17)</f>
        <v>1102.17</v>
      </c>
      <c r="J86" s="2">
        <f>IFERROR(__xludf.DUMMYFUNCTION("""COMPUTED_VALUE"""),45414.66666666667)</f>
        <v>45414.66667</v>
      </c>
      <c r="K86" s="1">
        <f>IFERROR(__xludf.DUMMYFUNCTION("""COMPUTED_VALUE"""),1117.63)</f>
        <v>1117.63</v>
      </c>
      <c r="M86" s="2">
        <f>IFERROR(__xludf.DUMMYFUNCTION("""COMPUTED_VALUE"""),45414.66666666667)</f>
        <v>45414.66667</v>
      </c>
      <c r="N86" s="1">
        <f>IFERROR(__xludf.DUMMYFUNCTION("""COMPUTED_VALUE"""),1.75029787E8)</f>
        <v>175029787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IFERROR(__xludf.DUMMYFUNCTION("""COMPUTED_VALUE"""),1123.07)</f>
        <v>1123.07</v>
      </c>
      <c r="D87" s="2">
        <f>IFERROR(__xludf.DUMMYFUNCTION("""COMPUTED_VALUE"""),45415.66666666667)</f>
        <v>45415.66667</v>
      </c>
      <c r="E87" s="1">
        <f>IFERROR(__xludf.DUMMYFUNCTION("""COMPUTED_VALUE"""),1134.48)</f>
        <v>1134.48</v>
      </c>
      <c r="G87" s="2">
        <f>IFERROR(__xludf.DUMMYFUNCTION("""COMPUTED_VALUE"""),45415.66666666667)</f>
        <v>45415.66667</v>
      </c>
      <c r="H87" s="1">
        <f>IFERROR(__xludf.DUMMYFUNCTION("""COMPUTED_VALUE"""),1123.06)</f>
        <v>1123.06</v>
      </c>
      <c r="J87" s="2">
        <f>IFERROR(__xludf.DUMMYFUNCTION("""COMPUTED_VALUE"""),45415.66666666667)</f>
        <v>45415.66667</v>
      </c>
      <c r="K87" s="1">
        <f>IFERROR(__xludf.DUMMYFUNCTION("""COMPUTED_VALUE"""),1127.82)</f>
        <v>1127.82</v>
      </c>
      <c r="M87" s="2">
        <f>IFERROR(__xludf.DUMMYFUNCTION("""COMPUTED_VALUE"""),45415.66666666667)</f>
        <v>45415.66667</v>
      </c>
      <c r="N87" s="1">
        <f>IFERROR(__xludf.DUMMYFUNCTION("""COMPUTED_VALUE"""),2.06578963E8)</f>
        <v>206578963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IFERROR(__xludf.DUMMYFUNCTION("""COMPUTED_VALUE"""),1133.02)</f>
        <v>1133.02</v>
      </c>
      <c r="D88" s="2">
        <f>IFERROR(__xludf.DUMMYFUNCTION("""COMPUTED_VALUE"""),45418.66666666667)</f>
        <v>45418.66667</v>
      </c>
      <c r="E88" s="1">
        <f>IFERROR(__xludf.DUMMYFUNCTION("""COMPUTED_VALUE"""),1144.46)</f>
        <v>1144.46</v>
      </c>
      <c r="G88" s="2">
        <f>IFERROR(__xludf.DUMMYFUNCTION("""COMPUTED_VALUE"""),45418.66666666667)</f>
        <v>45418.66667</v>
      </c>
      <c r="H88" s="1">
        <f>IFERROR(__xludf.DUMMYFUNCTION("""COMPUTED_VALUE"""),1133.02)</f>
        <v>1133.02</v>
      </c>
      <c r="J88" s="2">
        <f>IFERROR(__xludf.DUMMYFUNCTION("""COMPUTED_VALUE"""),45418.66666666667)</f>
        <v>45418.66667</v>
      </c>
      <c r="K88" s="1">
        <f>IFERROR(__xludf.DUMMYFUNCTION("""COMPUTED_VALUE"""),1141.99)</f>
        <v>1141.99</v>
      </c>
      <c r="M88" s="2">
        <f>IFERROR(__xludf.DUMMYFUNCTION("""COMPUTED_VALUE"""),45418.66666666667)</f>
        <v>45418.66667</v>
      </c>
      <c r="N88" s="1">
        <f>IFERROR(__xludf.DUMMYFUNCTION("""COMPUTED_VALUE"""),1.7932562E8)</f>
        <v>179325620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IFERROR(__xludf.DUMMYFUNCTION("""COMPUTED_VALUE"""),1104.33)</f>
        <v>1104.33</v>
      </c>
      <c r="D89" s="2">
        <f>IFERROR(__xludf.DUMMYFUNCTION("""COMPUTED_VALUE"""),45419.66666666667)</f>
        <v>45419.66667</v>
      </c>
      <c r="E89" s="1">
        <f>IFERROR(__xludf.DUMMYFUNCTION("""COMPUTED_VALUE"""),1106.78)</f>
        <v>1106.78</v>
      </c>
      <c r="G89" s="2">
        <f>IFERROR(__xludf.DUMMYFUNCTION("""COMPUTED_VALUE"""),45419.66666666667)</f>
        <v>45419.66667</v>
      </c>
      <c r="H89" s="1">
        <f>IFERROR(__xludf.DUMMYFUNCTION("""COMPUTED_VALUE"""),1090.12)</f>
        <v>1090.12</v>
      </c>
      <c r="J89" s="2">
        <f>IFERROR(__xludf.DUMMYFUNCTION("""COMPUTED_VALUE"""),45419.66666666667)</f>
        <v>45419.66667</v>
      </c>
      <c r="K89" s="1">
        <f>IFERROR(__xludf.DUMMYFUNCTION("""COMPUTED_VALUE"""),1094.15)</f>
        <v>1094.15</v>
      </c>
      <c r="M89" s="2">
        <f>IFERROR(__xludf.DUMMYFUNCTION("""COMPUTED_VALUE"""),45419.66666666667)</f>
        <v>45419.66667</v>
      </c>
      <c r="N89" s="1">
        <f>IFERROR(__xludf.DUMMYFUNCTION("""COMPUTED_VALUE"""),1.86284743E8)</f>
        <v>186284743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IFERROR(__xludf.DUMMYFUNCTION("""COMPUTED_VALUE"""),1090.92)</f>
        <v>1090.92</v>
      </c>
      <c r="D90" s="2">
        <f>IFERROR(__xludf.DUMMYFUNCTION("""COMPUTED_VALUE"""),45420.66666666667)</f>
        <v>45420.66667</v>
      </c>
      <c r="E90" s="1">
        <f>IFERROR(__xludf.DUMMYFUNCTION("""COMPUTED_VALUE"""),1113.63)</f>
        <v>1113.63</v>
      </c>
      <c r="G90" s="2">
        <f>IFERROR(__xludf.DUMMYFUNCTION("""COMPUTED_VALUE"""),45420.66666666667)</f>
        <v>45420.66667</v>
      </c>
      <c r="H90" s="1">
        <f>IFERROR(__xludf.DUMMYFUNCTION("""COMPUTED_VALUE"""),1088.89)</f>
        <v>1088.89</v>
      </c>
      <c r="J90" s="2">
        <f>IFERROR(__xludf.DUMMYFUNCTION("""COMPUTED_VALUE"""),45420.66666666667)</f>
        <v>45420.66667</v>
      </c>
      <c r="K90" s="1">
        <f>IFERROR(__xludf.DUMMYFUNCTION("""COMPUTED_VALUE"""),1101.23)</f>
        <v>1101.23</v>
      </c>
      <c r="M90" s="2">
        <f>IFERROR(__xludf.DUMMYFUNCTION("""COMPUTED_VALUE"""),45420.66666666667)</f>
        <v>45420.66667</v>
      </c>
      <c r="N90" s="1">
        <f>IFERROR(__xludf.DUMMYFUNCTION("""COMPUTED_VALUE"""),1.42807366E8)</f>
        <v>142807366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IFERROR(__xludf.DUMMYFUNCTION("""COMPUTED_VALUE"""),1100.11)</f>
        <v>1100.11</v>
      </c>
      <c r="D91" s="2">
        <f>IFERROR(__xludf.DUMMYFUNCTION("""COMPUTED_VALUE"""),45421.66666666667)</f>
        <v>45421.66667</v>
      </c>
      <c r="E91" s="1">
        <f>IFERROR(__xludf.DUMMYFUNCTION("""COMPUTED_VALUE"""),1105.04)</f>
        <v>1105.04</v>
      </c>
      <c r="G91" s="2">
        <f>IFERROR(__xludf.DUMMYFUNCTION("""COMPUTED_VALUE"""),45421.66666666667)</f>
        <v>45421.66667</v>
      </c>
      <c r="H91" s="1">
        <f>IFERROR(__xludf.DUMMYFUNCTION("""COMPUTED_VALUE"""),1094.91)</f>
        <v>1094.91</v>
      </c>
      <c r="J91" s="2">
        <f>IFERROR(__xludf.DUMMYFUNCTION("""COMPUTED_VALUE"""),45421.66666666667)</f>
        <v>45421.66667</v>
      </c>
      <c r="K91" s="1">
        <f>IFERROR(__xludf.DUMMYFUNCTION("""COMPUTED_VALUE"""),1097.31)</f>
        <v>1097.31</v>
      </c>
      <c r="M91" s="2">
        <f>IFERROR(__xludf.DUMMYFUNCTION("""COMPUTED_VALUE"""),45421.66666666667)</f>
        <v>45421.66667</v>
      </c>
      <c r="N91" s="1">
        <f>IFERROR(__xludf.DUMMYFUNCTION("""COMPUTED_VALUE"""),1.76246441E8)</f>
        <v>176246441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IFERROR(__xludf.DUMMYFUNCTION("""COMPUTED_VALUE"""),1101.51)</f>
        <v>1101.51</v>
      </c>
      <c r="D92" s="2">
        <f>IFERROR(__xludf.DUMMYFUNCTION("""COMPUTED_VALUE"""),45422.66666666667)</f>
        <v>45422.66667</v>
      </c>
      <c r="E92" s="1">
        <f>IFERROR(__xludf.DUMMYFUNCTION("""COMPUTED_VALUE"""),1108.58)</f>
        <v>1108.58</v>
      </c>
      <c r="G92" s="2">
        <f>IFERROR(__xludf.DUMMYFUNCTION("""COMPUTED_VALUE"""),45422.66666666667)</f>
        <v>45422.66667</v>
      </c>
      <c r="H92" s="1">
        <f>IFERROR(__xludf.DUMMYFUNCTION("""COMPUTED_VALUE"""),1099.06)</f>
        <v>1099.06</v>
      </c>
      <c r="J92" s="2">
        <f>IFERROR(__xludf.DUMMYFUNCTION("""COMPUTED_VALUE"""),45422.66666666667)</f>
        <v>45422.66667</v>
      </c>
      <c r="K92" s="1">
        <f>IFERROR(__xludf.DUMMYFUNCTION("""COMPUTED_VALUE"""),1105.74)</f>
        <v>1105.74</v>
      </c>
      <c r="M92" s="2">
        <f>IFERROR(__xludf.DUMMYFUNCTION("""COMPUTED_VALUE"""),45422.66666666667)</f>
        <v>45422.66667</v>
      </c>
      <c r="N92" s="1">
        <f>IFERROR(__xludf.DUMMYFUNCTION("""COMPUTED_VALUE"""),1.35263407E8)</f>
        <v>135263407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IFERROR(__xludf.DUMMYFUNCTION("""COMPUTED_VALUE"""),1110.07)</f>
        <v>1110.07</v>
      </c>
      <c r="D93" s="2">
        <f>IFERROR(__xludf.DUMMYFUNCTION("""COMPUTED_VALUE"""),45425.66666666667)</f>
        <v>45425.66667</v>
      </c>
      <c r="E93" s="1">
        <f>IFERROR(__xludf.DUMMYFUNCTION("""COMPUTED_VALUE"""),1117.48)</f>
        <v>1117.48</v>
      </c>
      <c r="G93" s="2">
        <f>IFERROR(__xludf.DUMMYFUNCTION("""COMPUTED_VALUE"""),45425.66666666667)</f>
        <v>45425.66667</v>
      </c>
      <c r="H93" s="1">
        <f>IFERROR(__xludf.DUMMYFUNCTION("""COMPUTED_VALUE"""),1108.34)</f>
        <v>1108.34</v>
      </c>
      <c r="J93" s="2">
        <f>IFERROR(__xludf.DUMMYFUNCTION("""COMPUTED_VALUE"""),45425.66666666667)</f>
        <v>45425.66667</v>
      </c>
      <c r="K93" s="1">
        <f>IFERROR(__xludf.DUMMYFUNCTION("""COMPUTED_VALUE"""),1111.69)</f>
        <v>1111.69</v>
      </c>
      <c r="M93" s="2">
        <f>IFERROR(__xludf.DUMMYFUNCTION("""COMPUTED_VALUE"""),45425.66666666667)</f>
        <v>45425.66667</v>
      </c>
      <c r="N93" s="1">
        <f>IFERROR(__xludf.DUMMYFUNCTION("""COMPUTED_VALUE"""),6.12028022E8)</f>
        <v>612028022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IFERROR(__xludf.DUMMYFUNCTION("""COMPUTED_VALUE"""),1119.17)</f>
        <v>1119.17</v>
      </c>
      <c r="D94" s="2">
        <f>IFERROR(__xludf.DUMMYFUNCTION("""COMPUTED_VALUE"""),45426.66666666667)</f>
        <v>45426.66667</v>
      </c>
      <c r="E94" s="1">
        <f>IFERROR(__xludf.DUMMYFUNCTION("""COMPUTED_VALUE"""),1124.31)</f>
        <v>1124.31</v>
      </c>
      <c r="G94" s="2">
        <f>IFERROR(__xludf.DUMMYFUNCTION("""COMPUTED_VALUE"""),45426.66666666667)</f>
        <v>45426.66667</v>
      </c>
      <c r="H94" s="1">
        <f>IFERROR(__xludf.DUMMYFUNCTION("""COMPUTED_VALUE"""),1111.01)</f>
        <v>1111.01</v>
      </c>
      <c r="J94" s="2">
        <f>IFERROR(__xludf.DUMMYFUNCTION("""COMPUTED_VALUE"""),45426.66666666667)</f>
        <v>45426.66667</v>
      </c>
      <c r="K94" s="1">
        <f>IFERROR(__xludf.DUMMYFUNCTION("""COMPUTED_VALUE"""),1113.81)</f>
        <v>1113.81</v>
      </c>
      <c r="M94" s="2">
        <f>IFERROR(__xludf.DUMMYFUNCTION("""COMPUTED_VALUE"""),45426.66666666667)</f>
        <v>45426.66667</v>
      </c>
      <c r="N94" s="1">
        <f>IFERROR(__xludf.DUMMYFUNCTION("""COMPUTED_VALUE"""),7.53488833E8)</f>
        <v>753488833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IFERROR(__xludf.DUMMYFUNCTION("""COMPUTED_VALUE"""),1117.28)</f>
        <v>1117.28</v>
      </c>
      <c r="D95" s="2">
        <f>IFERROR(__xludf.DUMMYFUNCTION("""COMPUTED_VALUE"""),45427.66666666667)</f>
        <v>45427.66667</v>
      </c>
      <c r="E95" s="1">
        <f>IFERROR(__xludf.DUMMYFUNCTION("""COMPUTED_VALUE"""),1118.61)</f>
        <v>1118.61</v>
      </c>
      <c r="G95" s="2">
        <f>IFERROR(__xludf.DUMMYFUNCTION("""COMPUTED_VALUE"""),45427.66666666667)</f>
        <v>45427.66667</v>
      </c>
      <c r="H95" s="1">
        <f>IFERROR(__xludf.DUMMYFUNCTION("""COMPUTED_VALUE"""),1088.74)</f>
        <v>1088.74</v>
      </c>
      <c r="J95" s="2">
        <f>IFERROR(__xludf.DUMMYFUNCTION("""COMPUTED_VALUE"""),45427.66666666667)</f>
        <v>45427.66667</v>
      </c>
      <c r="K95" s="1">
        <f>IFERROR(__xludf.DUMMYFUNCTION("""COMPUTED_VALUE"""),1093.99)</f>
        <v>1093.99</v>
      </c>
      <c r="M95" s="2">
        <f>IFERROR(__xludf.DUMMYFUNCTION("""COMPUTED_VALUE"""),45427.66666666667)</f>
        <v>45427.66667</v>
      </c>
      <c r="N95" s="1">
        <f>IFERROR(__xludf.DUMMYFUNCTION("""COMPUTED_VALUE"""),4.38043694E8)</f>
        <v>438043694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IFERROR(__xludf.DUMMYFUNCTION("""COMPUTED_VALUE"""),1094.01)</f>
        <v>1094.01</v>
      </c>
      <c r="D96" s="2">
        <f>IFERROR(__xludf.DUMMYFUNCTION("""COMPUTED_VALUE"""),45428.66666666667)</f>
        <v>45428.66667</v>
      </c>
      <c r="E96" s="1">
        <f>IFERROR(__xludf.DUMMYFUNCTION("""COMPUTED_VALUE"""),1100.94)</f>
        <v>1100.94</v>
      </c>
      <c r="G96" s="2">
        <f>IFERROR(__xludf.DUMMYFUNCTION("""COMPUTED_VALUE"""),45428.66666666667)</f>
        <v>45428.66667</v>
      </c>
      <c r="H96" s="1">
        <f>IFERROR(__xludf.DUMMYFUNCTION("""COMPUTED_VALUE"""),1092.16)</f>
        <v>1092.16</v>
      </c>
      <c r="J96" s="2">
        <f>IFERROR(__xludf.DUMMYFUNCTION("""COMPUTED_VALUE"""),45428.66666666667)</f>
        <v>45428.66667</v>
      </c>
      <c r="K96" s="1">
        <f>IFERROR(__xludf.DUMMYFUNCTION("""COMPUTED_VALUE"""),1098.83)</f>
        <v>1098.83</v>
      </c>
      <c r="M96" s="2">
        <f>IFERROR(__xludf.DUMMYFUNCTION("""COMPUTED_VALUE"""),45428.66666666667)</f>
        <v>45428.66667</v>
      </c>
      <c r="N96" s="1">
        <f>IFERROR(__xludf.DUMMYFUNCTION("""COMPUTED_VALUE"""),2.21002437E8)</f>
        <v>221002437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IFERROR(__xludf.DUMMYFUNCTION("""COMPUTED_VALUE"""),1098.99)</f>
        <v>1098.99</v>
      </c>
      <c r="D97" s="2">
        <f>IFERROR(__xludf.DUMMYFUNCTION("""COMPUTED_VALUE"""),45429.66666666667)</f>
        <v>45429.66667</v>
      </c>
      <c r="E97" s="1">
        <f>IFERROR(__xludf.DUMMYFUNCTION("""COMPUTED_VALUE"""),1100.09)</f>
        <v>1100.09</v>
      </c>
      <c r="G97" s="2">
        <f>IFERROR(__xludf.DUMMYFUNCTION("""COMPUTED_VALUE"""),45429.66666666667)</f>
        <v>45429.66667</v>
      </c>
      <c r="H97" s="1">
        <f>IFERROR(__xludf.DUMMYFUNCTION("""COMPUTED_VALUE"""),1091.84)</f>
        <v>1091.84</v>
      </c>
      <c r="J97" s="2">
        <f>IFERROR(__xludf.DUMMYFUNCTION("""COMPUTED_VALUE"""),45429.66666666667)</f>
        <v>45429.66667</v>
      </c>
      <c r="K97" s="1">
        <f>IFERROR(__xludf.DUMMYFUNCTION("""COMPUTED_VALUE"""),1094.74)</f>
        <v>1094.74</v>
      </c>
      <c r="M97" s="2">
        <f>IFERROR(__xludf.DUMMYFUNCTION("""COMPUTED_VALUE"""),45429.66666666667)</f>
        <v>45429.66667</v>
      </c>
      <c r="N97" s="1">
        <f>IFERROR(__xludf.DUMMYFUNCTION("""COMPUTED_VALUE"""),1.95074343E8)</f>
        <v>195074343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IFERROR(__xludf.DUMMYFUNCTION("""COMPUTED_VALUE"""),1093.95)</f>
        <v>1093.95</v>
      </c>
      <c r="D98" s="2">
        <f>IFERROR(__xludf.DUMMYFUNCTION("""COMPUTED_VALUE"""),45432.66666666667)</f>
        <v>45432.66667</v>
      </c>
      <c r="E98" s="1">
        <f>IFERROR(__xludf.DUMMYFUNCTION("""COMPUTED_VALUE"""),1094.91)</f>
        <v>1094.91</v>
      </c>
      <c r="G98" s="2">
        <f>IFERROR(__xludf.DUMMYFUNCTION("""COMPUTED_VALUE"""),45432.66666666667)</f>
        <v>45432.66667</v>
      </c>
      <c r="H98" s="1">
        <f>IFERROR(__xludf.DUMMYFUNCTION("""COMPUTED_VALUE"""),1087.1)</f>
        <v>1087.1</v>
      </c>
      <c r="J98" s="2">
        <f>IFERROR(__xludf.DUMMYFUNCTION("""COMPUTED_VALUE"""),45432.66666666667)</f>
        <v>45432.66667</v>
      </c>
      <c r="K98" s="1">
        <f>IFERROR(__xludf.DUMMYFUNCTION("""COMPUTED_VALUE"""),1093.78)</f>
        <v>1093.78</v>
      </c>
      <c r="M98" s="2">
        <f>IFERROR(__xludf.DUMMYFUNCTION("""COMPUTED_VALUE"""),45432.66666666667)</f>
        <v>45432.66667</v>
      </c>
      <c r="N98" s="1">
        <f>IFERROR(__xludf.DUMMYFUNCTION("""COMPUTED_VALUE"""),1.70288137E8)</f>
        <v>170288137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IFERROR(__xludf.DUMMYFUNCTION("""COMPUTED_VALUE"""),1090.79)</f>
        <v>1090.79</v>
      </c>
      <c r="D99" s="2">
        <f>IFERROR(__xludf.DUMMYFUNCTION("""COMPUTED_VALUE"""),45433.66666666667)</f>
        <v>45433.66667</v>
      </c>
      <c r="E99" s="1">
        <f>IFERROR(__xludf.DUMMYFUNCTION("""COMPUTED_VALUE"""),1100.54)</f>
        <v>1100.54</v>
      </c>
      <c r="G99" s="2">
        <f>IFERROR(__xludf.DUMMYFUNCTION("""COMPUTED_VALUE"""),45433.66666666667)</f>
        <v>45433.66667</v>
      </c>
      <c r="H99" s="1">
        <f>IFERROR(__xludf.DUMMYFUNCTION("""COMPUTED_VALUE"""),1090.79)</f>
        <v>1090.79</v>
      </c>
      <c r="J99" s="2">
        <f>IFERROR(__xludf.DUMMYFUNCTION("""COMPUTED_VALUE"""),45433.66666666667)</f>
        <v>45433.66667</v>
      </c>
      <c r="K99" s="1">
        <f>IFERROR(__xludf.DUMMYFUNCTION("""COMPUTED_VALUE"""),1092.41)</f>
        <v>1092.41</v>
      </c>
      <c r="M99" s="2">
        <f>IFERROR(__xludf.DUMMYFUNCTION("""COMPUTED_VALUE"""),45433.66666666667)</f>
        <v>45433.66667</v>
      </c>
      <c r="N99" s="1">
        <f>IFERROR(__xludf.DUMMYFUNCTION("""COMPUTED_VALUE"""),1.81671784E8)</f>
        <v>181671784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IFERROR(__xludf.DUMMYFUNCTION("""COMPUTED_VALUE"""),1090.66)</f>
        <v>1090.66</v>
      </c>
      <c r="D100" s="2">
        <f>IFERROR(__xludf.DUMMYFUNCTION("""COMPUTED_VALUE"""),45434.66666666667)</f>
        <v>45434.66667</v>
      </c>
      <c r="E100" s="1">
        <f>IFERROR(__xludf.DUMMYFUNCTION("""COMPUTED_VALUE"""),1093.04)</f>
        <v>1093.04</v>
      </c>
      <c r="G100" s="2">
        <f>IFERROR(__xludf.DUMMYFUNCTION("""COMPUTED_VALUE"""),45434.66666666667)</f>
        <v>45434.66667</v>
      </c>
      <c r="H100" s="1">
        <f>IFERROR(__xludf.DUMMYFUNCTION("""COMPUTED_VALUE"""),1085.24)</f>
        <v>1085.24</v>
      </c>
      <c r="J100" s="2">
        <f>IFERROR(__xludf.DUMMYFUNCTION("""COMPUTED_VALUE"""),45434.66666666667)</f>
        <v>45434.66667</v>
      </c>
      <c r="K100" s="1">
        <f>IFERROR(__xludf.DUMMYFUNCTION("""COMPUTED_VALUE"""),1088.34)</f>
        <v>1088.34</v>
      </c>
      <c r="M100" s="2">
        <f>IFERROR(__xludf.DUMMYFUNCTION("""COMPUTED_VALUE"""),45434.66666666667)</f>
        <v>45434.66667</v>
      </c>
      <c r="N100" s="1">
        <f>IFERROR(__xludf.DUMMYFUNCTION("""COMPUTED_VALUE"""),1.85315025E8)</f>
        <v>185315025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IFERROR(__xludf.DUMMYFUNCTION("""COMPUTED_VALUE"""),1084.85)</f>
        <v>1084.85</v>
      </c>
      <c r="D101" s="2">
        <f>IFERROR(__xludf.DUMMYFUNCTION("""COMPUTED_VALUE"""),45435.66666666667)</f>
        <v>45435.66667</v>
      </c>
      <c r="E101" s="1">
        <f>IFERROR(__xludf.DUMMYFUNCTION("""COMPUTED_VALUE"""),1084.85)</f>
        <v>1084.85</v>
      </c>
      <c r="G101" s="2">
        <f>IFERROR(__xludf.DUMMYFUNCTION("""COMPUTED_VALUE"""),45435.66666666667)</f>
        <v>45435.66667</v>
      </c>
      <c r="H101" s="1">
        <f>IFERROR(__xludf.DUMMYFUNCTION("""COMPUTED_VALUE"""),1064.65)</f>
        <v>1064.65</v>
      </c>
      <c r="J101" s="2">
        <f>IFERROR(__xludf.DUMMYFUNCTION("""COMPUTED_VALUE"""),45435.66666666667)</f>
        <v>45435.66667</v>
      </c>
      <c r="K101" s="1">
        <f>IFERROR(__xludf.DUMMYFUNCTION("""COMPUTED_VALUE"""),1067.69)</f>
        <v>1067.69</v>
      </c>
      <c r="M101" s="2">
        <f>IFERROR(__xludf.DUMMYFUNCTION("""COMPUTED_VALUE"""),45435.66666666667)</f>
        <v>45435.66667</v>
      </c>
      <c r="N101" s="1">
        <f>IFERROR(__xludf.DUMMYFUNCTION("""COMPUTED_VALUE"""),1.88482085E8)</f>
        <v>188482085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IFERROR(__xludf.DUMMYFUNCTION("""COMPUTED_VALUE"""),1070.62)</f>
        <v>1070.62</v>
      </c>
      <c r="D102" s="2">
        <f>IFERROR(__xludf.DUMMYFUNCTION("""COMPUTED_VALUE"""),45436.66666666667)</f>
        <v>45436.66667</v>
      </c>
      <c r="E102" s="1">
        <f>IFERROR(__xludf.DUMMYFUNCTION("""COMPUTED_VALUE"""),1075.31)</f>
        <v>1075.31</v>
      </c>
      <c r="G102" s="2">
        <f>IFERROR(__xludf.DUMMYFUNCTION("""COMPUTED_VALUE"""),45436.66666666667)</f>
        <v>45436.66667</v>
      </c>
      <c r="H102" s="1">
        <f>IFERROR(__xludf.DUMMYFUNCTION("""COMPUTED_VALUE"""),1067.95)</f>
        <v>1067.95</v>
      </c>
      <c r="J102" s="2">
        <f>IFERROR(__xludf.DUMMYFUNCTION("""COMPUTED_VALUE"""),45436.66666666667)</f>
        <v>45436.66667</v>
      </c>
      <c r="K102" s="1">
        <f>IFERROR(__xludf.DUMMYFUNCTION("""COMPUTED_VALUE"""),1074.91)</f>
        <v>1074.91</v>
      </c>
      <c r="M102" s="2">
        <f>IFERROR(__xludf.DUMMYFUNCTION("""COMPUTED_VALUE"""),45436.66666666667)</f>
        <v>45436.66667</v>
      </c>
      <c r="N102" s="1">
        <f>IFERROR(__xludf.DUMMYFUNCTION("""COMPUTED_VALUE"""),1.28748184E8)</f>
        <v>128748184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IFERROR(__xludf.DUMMYFUNCTION("""COMPUTED_VALUE"""),1069.69)</f>
        <v>1069.69</v>
      </c>
      <c r="D103" s="2">
        <f>IFERROR(__xludf.DUMMYFUNCTION("""COMPUTED_VALUE"""),45440.66666666667)</f>
        <v>45440.66667</v>
      </c>
      <c r="E103" s="1">
        <f>IFERROR(__xludf.DUMMYFUNCTION("""COMPUTED_VALUE"""),1081.15)</f>
        <v>1081.15</v>
      </c>
      <c r="G103" s="2">
        <f>IFERROR(__xludf.DUMMYFUNCTION("""COMPUTED_VALUE"""),45440.66666666667)</f>
        <v>45440.66667</v>
      </c>
      <c r="H103" s="1">
        <f>IFERROR(__xludf.DUMMYFUNCTION("""COMPUTED_VALUE"""),1068.64)</f>
        <v>1068.64</v>
      </c>
      <c r="J103" s="2">
        <f>IFERROR(__xludf.DUMMYFUNCTION("""COMPUTED_VALUE"""),45440.66666666667)</f>
        <v>45440.66667</v>
      </c>
      <c r="K103" s="1">
        <f>IFERROR(__xludf.DUMMYFUNCTION("""COMPUTED_VALUE"""),1078.45)</f>
        <v>1078.45</v>
      </c>
      <c r="M103" s="2">
        <f>IFERROR(__xludf.DUMMYFUNCTION("""COMPUTED_VALUE"""),45440.66666666667)</f>
        <v>45440.66667</v>
      </c>
      <c r="N103" s="1">
        <f>IFERROR(__xludf.DUMMYFUNCTION("""COMPUTED_VALUE"""),1.78966171E8)</f>
        <v>178966171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IFERROR(__xludf.DUMMYFUNCTION("""COMPUTED_VALUE"""),1070.31)</f>
        <v>1070.31</v>
      </c>
      <c r="D104" s="2">
        <f>IFERROR(__xludf.DUMMYFUNCTION("""COMPUTED_VALUE"""),45441.66666666667)</f>
        <v>45441.66667</v>
      </c>
      <c r="E104" s="1">
        <f>IFERROR(__xludf.DUMMYFUNCTION("""COMPUTED_VALUE"""),1072.99)</f>
        <v>1072.99</v>
      </c>
      <c r="G104" s="2">
        <f>IFERROR(__xludf.DUMMYFUNCTION("""COMPUTED_VALUE"""),45441.66666666667)</f>
        <v>45441.66667</v>
      </c>
      <c r="H104" s="1">
        <f>IFERROR(__xludf.DUMMYFUNCTION("""COMPUTED_VALUE"""),1063.54)</f>
        <v>1063.54</v>
      </c>
      <c r="J104" s="2">
        <f>IFERROR(__xludf.DUMMYFUNCTION("""COMPUTED_VALUE"""),45441.66666666667)</f>
        <v>45441.66667</v>
      </c>
      <c r="K104" s="1">
        <f>IFERROR(__xludf.DUMMYFUNCTION("""COMPUTED_VALUE"""),1064.83)</f>
        <v>1064.83</v>
      </c>
      <c r="M104" s="2">
        <f>IFERROR(__xludf.DUMMYFUNCTION("""COMPUTED_VALUE"""),45441.66666666667)</f>
        <v>45441.66667</v>
      </c>
      <c r="N104" s="1">
        <f>IFERROR(__xludf.DUMMYFUNCTION("""COMPUTED_VALUE"""),1.43215973E8)</f>
        <v>143215973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IFERROR(__xludf.DUMMYFUNCTION("""COMPUTED_VALUE"""),1068.32)</f>
        <v>1068.32</v>
      </c>
      <c r="D105" s="2">
        <f>IFERROR(__xludf.DUMMYFUNCTION("""COMPUTED_VALUE"""),45442.66666666667)</f>
        <v>45442.66667</v>
      </c>
      <c r="E105" s="1">
        <f>IFERROR(__xludf.DUMMYFUNCTION("""COMPUTED_VALUE"""),1083.34)</f>
        <v>1083.34</v>
      </c>
      <c r="G105" s="2">
        <f>IFERROR(__xludf.DUMMYFUNCTION("""COMPUTED_VALUE"""),45442.66666666667)</f>
        <v>45442.66667</v>
      </c>
      <c r="H105" s="1">
        <f>IFERROR(__xludf.DUMMYFUNCTION("""COMPUTED_VALUE"""),1066.2)</f>
        <v>1066.2</v>
      </c>
      <c r="J105" s="2">
        <f>IFERROR(__xludf.DUMMYFUNCTION("""COMPUTED_VALUE"""),45442.66666666667)</f>
        <v>45442.66667</v>
      </c>
      <c r="K105" s="1">
        <f>IFERROR(__xludf.DUMMYFUNCTION("""COMPUTED_VALUE"""),1081.46)</f>
        <v>1081.46</v>
      </c>
      <c r="M105" s="2">
        <f>IFERROR(__xludf.DUMMYFUNCTION("""COMPUTED_VALUE"""),45442.66666666667)</f>
        <v>45442.66667</v>
      </c>
      <c r="N105" s="1">
        <f>IFERROR(__xludf.DUMMYFUNCTION("""COMPUTED_VALUE"""),1.66080341E8)</f>
        <v>166080341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IFERROR(__xludf.DUMMYFUNCTION("""COMPUTED_VALUE"""),1077.68)</f>
        <v>1077.68</v>
      </c>
      <c r="D106" s="2">
        <f>IFERROR(__xludf.DUMMYFUNCTION("""COMPUTED_VALUE"""),45443.66666666667)</f>
        <v>45443.66667</v>
      </c>
      <c r="E106" s="1">
        <f>IFERROR(__xludf.DUMMYFUNCTION("""COMPUTED_VALUE"""),1106.84)</f>
        <v>1106.84</v>
      </c>
      <c r="G106" s="2">
        <f>IFERROR(__xludf.DUMMYFUNCTION("""COMPUTED_VALUE"""),45443.66666666667)</f>
        <v>45443.66667</v>
      </c>
      <c r="H106" s="1">
        <f>IFERROR(__xludf.DUMMYFUNCTION("""COMPUTED_VALUE"""),1076.8)</f>
        <v>1076.8</v>
      </c>
      <c r="J106" s="2">
        <f>IFERROR(__xludf.DUMMYFUNCTION("""COMPUTED_VALUE"""),45443.66666666667)</f>
        <v>45443.66667</v>
      </c>
      <c r="K106" s="1">
        <f>IFERROR(__xludf.DUMMYFUNCTION("""COMPUTED_VALUE"""),1106.18)</f>
        <v>1106.18</v>
      </c>
      <c r="M106" s="2">
        <f>IFERROR(__xludf.DUMMYFUNCTION("""COMPUTED_VALUE"""),45443.66666666667)</f>
        <v>45443.66667</v>
      </c>
      <c r="N106" s="1">
        <f>IFERROR(__xludf.DUMMYFUNCTION("""COMPUTED_VALUE"""),3.07535184E8)</f>
        <v>307535184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IFERROR(__xludf.DUMMYFUNCTION("""COMPUTED_VALUE"""),1109.76)</f>
        <v>1109.76</v>
      </c>
      <c r="D107" s="2">
        <f>IFERROR(__xludf.DUMMYFUNCTION("""COMPUTED_VALUE"""),45446.66666666667)</f>
        <v>45446.66667</v>
      </c>
      <c r="E107" s="1">
        <f>IFERROR(__xludf.DUMMYFUNCTION("""COMPUTED_VALUE"""),1111.49)</f>
        <v>1111.49</v>
      </c>
      <c r="G107" s="2">
        <f>IFERROR(__xludf.DUMMYFUNCTION("""COMPUTED_VALUE"""),45446.66666666667)</f>
        <v>45446.66667</v>
      </c>
      <c r="H107" s="1">
        <f>IFERROR(__xludf.DUMMYFUNCTION("""COMPUTED_VALUE"""),1095.18)</f>
        <v>1095.18</v>
      </c>
      <c r="J107" s="2">
        <f>IFERROR(__xludf.DUMMYFUNCTION("""COMPUTED_VALUE"""),45446.66666666667)</f>
        <v>45446.66667</v>
      </c>
      <c r="K107" s="1">
        <f>IFERROR(__xludf.DUMMYFUNCTION("""COMPUTED_VALUE"""),1100.55)</f>
        <v>1100.55</v>
      </c>
      <c r="M107" s="2">
        <f>IFERROR(__xludf.DUMMYFUNCTION("""COMPUTED_VALUE"""),45446.66666666667)</f>
        <v>45446.66667</v>
      </c>
      <c r="N107" s="1">
        <f>IFERROR(__xludf.DUMMYFUNCTION("""COMPUTED_VALUE"""),2.64504264E8)</f>
        <v>264504264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IFERROR(__xludf.DUMMYFUNCTION("""COMPUTED_VALUE"""),1094.69)</f>
        <v>1094.69</v>
      </c>
      <c r="D108" s="2">
        <f>IFERROR(__xludf.DUMMYFUNCTION("""COMPUTED_VALUE"""),45447.66666666667)</f>
        <v>45447.66667</v>
      </c>
      <c r="E108" s="1">
        <f>IFERROR(__xludf.DUMMYFUNCTION("""COMPUTED_VALUE"""),1101.05)</f>
        <v>1101.05</v>
      </c>
      <c r="G108" s="2">
        <f>IFERROR(__xludf.DUMMYFUNCTION("""COMPUTED_VALUE"""),45447.66666666667)</f>
        <v>45447.66667</v>
      </c>
      <c r="H108" s="1">
        <f>IFERROR(__xludf.DUMMYFUNCTION("""COMPUTED_VALUE"""),1090.24)</f>
        <v>1090.24</v>
      </c>
      <c r="J108" s="2">
        <f>IFERROR(__xludf.DUMMYFUNCTION("""COMPUTED_VALUE"""),45447.66666666667)</f>
        <v>45447.66667</v>
      </c>
      <c r="K108" s="1">
        <f>IFERROR(__xludf.DUMMYFUNCTION("""COMPUTED_VALUE"""),1097.31)</f>
        <v>1097.31</v>
      </c>
      <c r="M108" s="2">
        <f>IFERROR(__xludf.DUMMYFUNCTION("""COMPUTED_VALUE"""),45447.66666666667)</f>
        <v>45447.66667</v>
      </c>
      <c r="N108" s="1">
        <f>IFERROR(__xludf.DUMMYFUNCTION("""COMPUTED_VALUE"""),1.58729244E8)</f>
        <v>158729244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IFERROR(__xludf.DUMMYFUNCTION("""COMPUTED_VALUE"""),1097.88)</f>
        <v>1097.88</v>
      </c>
      <c r="D109" s="2">
        <f>IFERROR(__xludf.DUMMYFUNCTION("""COMPUTED_VALUE"""),45448.66666666667)</f>
        <v>45448.66667</v>
      </c>
      <c r="E109" s="1">
        <f>IFERROR(__xludf.DUMMYFUNCTION("""COMPUTED_VALUE"""),1097.88)</f>
        <v>1097.88</v>
      </c>
      <c r="G109" s="2">
        <f>IFERROR(__xludf.DUMMYFUNCTION("""COMPUTED_VALUE"""),45448.66666666667)</f>
        <v>45448.66667</v>
      </c>
      <c r="H109" s="1">
        <f>IFERROR(__xludf.DUMMYFUNCTION("""COMPUTED_VALUE"""),1083.07)</f>
        <v>1083.07</v>
      </c>
      <c r="J109" s="2">
        <f>IFERROR(__xludf.DUMMYFUNCTION("""COMPUTED_VALUE"""),45448.66666666667)</f>
        <v>45448.66667</v>
      </c>
      <c r="K109" s="1">
        <f>IFERROR(__xludf.DUMMYFUNCTION("""COMPUTED_VALUE"""),1085.47)</f>
        <v>1085.47</v>
      </c>
      <c r="M109" s="2">
        <f>IFERROR(__xludf.DUMMYFUNCTION("""COMPUTED_VALUE"""),45448.66666666667)</f>
        <v>45448.66667</v>
      </c>
      <c r="N109" s="1">
        <f>IFERROR(__xludf.DUMMYFUNCTION("""COMPUTED_VALUE"""),1.64786299E8)</f>
        <v>164786299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IFERROR(__xludf.DUMMYFUNCTION("""COMPUTED_VALUE"""),1083.31)</f>
        <v>1083.31</v>
      </c>
      <c r="D110" s="2">
        <f>IFERROR(__xludf.DUMMYFUNCTION("""COMPUTED_VALUE"""),45449.66666666667)</f>
        <v>45449.66667</v>
      </c>
      <c r="E110" s="1">
        <f>IFERROR(__xludf.DUMMYFUNCTION("""COMPUTED_VALUE"""),1095.71)</f>
        <v>1095.71</v>
      </c>
      <c r="G110" s="2">
        <f>IFERROR(__xludf.DUMMYFUNCTION("""COMPUTED_VALUE"""),45449.66666666667)</f>
        <v>45449.66667</v>
      </c>
      <c r="H110" s="1">
        <f>IFERROR(__xludf.DUMMYFUNCTION("""COMPUTED_VALUE"""),1080.91)</f>
        <v>1080.91</v>
      </c>
      <c r="J110" s="2">
        <f>IFERROR(__xludf.DUMMYFUNCTION("""COMPUTED_VALUE"""),45449.66666666667)</f>
        <v>45449.66667</v>
      </c>
      <c r="K110" s="1">
        <f>IFERROR(__xludf.DUMMYFUNCTION("""COMPUTED_VALUE"""),1081.95)</f>
        <v>1081.95</v>
      </c>
      <c r="M110" s="2">
        <f>IFERROR(__xludf.DUMMYFUNCTION("""COMPUTED_VALUE"""),45449.66666666667)</f>
        <v>45449.66667</v>
      </c>
      <c r="N110" s="1">
        <f>IFERROR(__xludf.DUMMYFUNCTION("""COMPUTED_VALUE"""),2.28599426E8)</f>
        <v>228599426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IFERROR(__xludf.DUMMYFUNCTION("""COMPUTED_VALUE"""),1076.83)</f>
        <v>1076.83</v>
      </c>
      <c r="D111" s="2">
        <f>IFERROR(__xludf.DUMMYFUNCTION("""COMPUTED_VALUE"""),45450.66666666667)</f>
        <v>45450.66667</v>
      </c>
      <c r="E111" s="1">
        <f>IFERROR(__xludf.DUMMYFUNCTION("""COMPUTED_VALUE"""),1089.18)</f>
        <v>1089.18</v>
      </c>
      <c r="G111" s="2">
        <f>IFERROR(__xludf.DUMMYFUNCTION("""COMPUTED_VALUE"""),45450.66666666667)</f>
        <v>45450.66667</v>
      </c>
      <c r="H111" s="1">
        <f>IFERROR(__xludf.DUMMYFUNCTION("""COMPUTED_VALUE"""),1075.18)</f>
        <v>1075.18</v>
      </c>
      <c r="J111" s="2">
        <f>IFERROR(__xludf.DUMMYFUNCTION("""COMPUTED_VALUE"""),45450.66666666667)</f>
        <v>45450.66667</v>
      </c>
      <c r="K111" s="1">
        <f>IFERROR(__xludf.DUMMYFUNCTION("""COMPUTED_VALUE"""),1079.51)</f>
        <v>1079.51</v>
      </c>
      <c r="M111" s="2">
        <f>IFERROR(__xludf.DUMMYFUNCTION("""COMPUTED_VALUE"""),45450.66666666667)</f>
        <v>45450.66667</v>
      </c>
      <c r="N111" s="1">
        <f>IFERROR(__xludf.DUMMYFUNCTION("""COMPUTED_VALUE"""),2.51639977E8)</f>
        <v>251639977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IFERROR(__xludf.DUMMYFUNCTION("""COMPUTED_VALUE"""),1078.16)</f>
        <v>1078.16</v>
      </c>
      <c r="D112" s="2">
        <f>IFERROR(__xludf.DUMMYFUNCTION("""COMPUTED_VALUE"""),45453.66666666667)</f>
        <v>45453.66667</v>
      </c>
      <c r="E112" s="1">
        <f>IFERROR(__xludf.DUMMYFUNCTION("""COMPUTED_VALUE"""),1081.66)</f>
        <v>1081.66</v>
      </c>
      <c r="G112" s="2">
        <f>IFERROR(__xludf.DUMMYFUNCTION("""COMPUTED_VALUE"""),45453.66666666667)</f>
        <v>45453.66667</v>
      </c>
      <c r="H112" s="1">
        <f>IFERROR(__xludf.DUMMYFUNCTION("""COMPUTED_VALUE"""),1069.32)</f>
        <v>1069.32</v>
      </c>
      <c r="J112" s="2">
        <f>IFERROR(__xludf.DUMMYFUNCTION("""COMPUTED_VALUE"""),45453.66666666667)</f>
        <v>45453.66667</v>
      </c>
      <c r="K112" s="1">
        <f>IFERROR(__xludf.DUMMYFUNCTION("""COMPUTED_VALUE"""),1081.14)</f>
        <v>1081.14</v>
      </c>
      <c r="M112" s="2">
        <f>IFERROR(__xludf.DUMMYFUNCTION("""COMPUTED_VALUE"""),45453.66666666667)</f>
        <v>45453.66667</v>
      </c>
      <c r="N112" s="1">
        <f>IFERROR(__xludf.DUMMYFUNCTION("""COMPUTED_VALUE"""),1.22644171E8)</f>
        <v>122644171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IFERROR(__xludf.DUMMYFUNCTION("""COMPUTED_VALUE"""),1072.03)</f>
        <v>1072.03</v>
      </c>
      <c r="D113" s="2">
        <f>IFERROR(__xludf.DUMMYFUNCTION("""COMPUTED_VALUE"""),45454.66666666667)</f>
        <v>45454.66667</v>
      </c>
      <c r="E113" s="1">
        <f>IFERROR(__xludf.DUMMYFUNCTION("""COMPUTED_VALUE"""),1079.79)</f>
        <v>1079.79</v>
      </c>
      <c r="G113" s="2">
        <f>IFERROR(__xludf.DUMMYFUNCTION("""COMPUTED_VALUE"""),45454.66666666667)</f>
        <v>45454.66667</v>
      </c>
      <c r="H113" s="1">
        <f>IFERROR(__xludf.DUMMYFUNCTION("""COMPUTED_VALUE"""),1065.84)</f>
        <v>1065.84</v>
      </c>
      <c r="J113" s="2">
        <f>IFERROR(__xludf.DUMMYFUNCTION("""COMPUTED_VALUE"""),45454.66666666667)</f>
        <v>45454.66667</v>
      </c>
      <c r="K113" s="1">
        <f>IFERROR(__xludf.DUMMYFUNCTION("""COMPUTED_VALUE"""),1067.68)</f>
        <v>1067.68</v>
      </c>
      <c r="M113" s="2">
        <f>IFERROR(__xludf.DUMMYFUNCTION("""COMPUTED_VALUE"""),45454.66666666667)</f>
        <v>45454.66667</v>
      </c>
      <c r="N113" s="1">
        <f>IFERROR(__xludf.DUMMYFUNCTION("""COMPUTED_VALUE"""),1.84969548E8)</f>
        <v>184969548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IFERROR(__xludf.DUMMYFUNCTION("""COMPUTED_VALUE"""),1072.51)</f>
        <v>1072.51</v>
      </c>
      <c r="D114" s="2">
        <f>IFERROR(__xludf.DUMMYFUNCTION("""COMPUTED_VALUE"""),45455.66666666667)</f>
        <v>45455.66667</v>
      </c>
      <c r="E114" s="1">
        <f>IFERROR(__xludf.DUMMYFUNCTION("""COMPUTED_VALUE"""),1075.89)</f>
        <v>1075.89</v>
      </c>
      <c r="G114" s="2">
        <f>IFERROR(__xludf.DUMMYFUNCTION("""COMPUTED_VALUE"""),45455.66666666667)</f>
        <v>45455.66667</v>
      </c>
      <c r="H114" s="1">
        <f>IFERROR(__xludf.DUMMYFUNCTION("""COMPUTED_VALUE"""),1056.63)</f>
        <v>1056.63</v>
      </c>
      <c r="J114" s="2">
        <f>IFERROR(__xludf.DUMMYFUNCTION("""COMPUTED_VALUE"""),45455.66666666667)</f>
        <v>45455.66667</v>
      </c>
      <c r="K114" s="1">
        <f>IFERROR(__xludf.DUMMYFUNCTION("""COMPUTED_VALUE"""),1061.24)</f>
        <v>1061.24</v>
      </c>
      <c r="M114" s="2">
        <f>IFERROR(__xludf.DUMMYFUNCTION("""COMPUTED_VALUE"""),45455.66666666667)</f>
        <v>45455.66667</v>
      </c>
      <c r="N114" s="1">
        <f>IFERROR(__xludf.DUMMYFUNCTION("""COMPUTED_VALUE"""),1.97254131E8)</f>
        <v>197254131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IFERROR(__xludf.DUMMYFUNCTION("""COMPUTED_VALUE"""),1057.29)</f>
        <v>1057.29</v>
      </c>
      <c r="D115" s="2">
        <f>IFERROR(__xludf.DUMMYFUNCTION("""COMPUTED_VALUE"""),45456.66666666667)</f>
        <v>45456.66667</v>
      </c>
      <c r="E115" s="1">
        <f>IFERROR(__xludf.DUMMYFUNCTION("""COMPUTED_VALUE"""),1057.29)</f>
        <v>1057.29</v>
      </c>
      <c r="G115" s="2">
        <f>IFERROR(__xludf.DUMMYFUNCTION("""COMPUTED_VALUE"""),45456.66666666667)</f>
        <v>45456.66667</v>
      </c>
      <c r="H115" s="1">
        <f>IFERROR(__xludf.DUMMYFUNCTION("""COMPUTED_VALUE"""),1048.74)</f>
        <v>1048.74</v>
      </c>
      <c r="J115" s="2">
        <f>IFERROR(__xludf.DUMMYFUNCTION("""COMPUTED_VALUE"""),45456.66666666667)</f>
        <v>45456.66667</v>
      </c>
      <c r="K115" s="1">
        <f>IFERROR(__xludf.DUMMYFUNCTION("""COMPUTED_VALUE"""),1050.71)</f>
        <v>1050.71</v>
      </c>
      <c r="M115" s="2">
        <f>IFERROR(__xludf.DUMMYFUNCTION("""COMPUTED_VALUE"""),45456.66666666667)</f>
        <v>45456.66667</v>
      </c>
      <c r="N115" s="1">
        <f>IFERROR(__xludf.DUMMYFUNCTION("""COMPUTED_VALUE"""),2.1647461E8)</f>
        <v>216474610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IFERROR(__xludf.DUMMYFUNCTION("""COMPUTED_VALUE"""),1046.47)</f>
        <v>1046.47</v>
      </c>
      <c r="D116" s="2">
        <f>IFERROR(__xludf.DUMMYFUNCTION("""COMPUTED_VALUE"""),45457.66666666667)</f>
        <v>45457.66667</v>
      </c>
      <c r="E116" s="1">
        <f>IFERROR(__xludf.DUMMYFUNCTION("""COMPUTED_VALUE"""),1052.9)</f>
        <v>1052.9</v>
      </c>
      <c r="G116" s="2">
        <f>IFERROR(__xludf.DUMMYFUNCTION("""COMPUTED_VALUE"""),45457.66666666667)</f>
        <v>45457.66667</v>
      </c>
      <c r="H116" s="1">
        <f>IFERROR(__xludf.DUMMYFUNCTION("""COMPUTED_VALUE"""),1042.09)</f>
        <v>1042.09</v>
      </c>
      <c r="J116" s="2">
        <f>IFERROR(__xludf.DUMMYFUNCTION("""COMPUTED_VALUE"""),45457.66666666667)</f>
        <v>45457.66667</v>
      </c>
      <c r="K116" s="1">
        <f>IFERROR(__xludf.DUMMYFUNCTION("""COMPUTED_VALUE"""),1048.91)</f>
        <v>1048.91</v>
      </c>
      <c r="M116" s="2">
        <f>IFERROR(__xludf.DUMMYFUNCTION("""COMPUTED_VALUE"""),45457.66666666667)</f>
        <v>45457.66667</v>
      </c>
      <c r="N116" s="1">
        <f>IFERROR(__xludf.DUMMYFUNCTION("""COMPUTED_VALUE"""),1.91733258E8)</f>
        <v>191733258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IFERROR(__xludf.DUMMYFUNCTION("""COMPUTED_VALUE"""),1051.79)</f>
        <v>1051.79</v>
      </c>
      <c r="D117" s="2">
        <f>IFERROR(__xludf.DUMMYFUNCTION("""COMPUTED_VALUE"""),45460.66666666667)</f>
        <v>45460.66667</v>
      </c>
      <c r="E117" s="1">
        <f>IFERROR(__xludf.DUMMYFUNCTION("""COMPUTED_VALUE"""),1058.34)</f>
        <v>1058.34</v>
      </c>
      <c r="G117" s="2">
        <f>IFERROR(__xludf.DUMMYFUNCTION("""COMPUTED_VALUE"""),45460.66666666667)</f>
        <v>45460.66667</v>
      </c>
      <c r="H117" s="1">
        <f>IFERROR(__xludf.DUMMYFUNCTION("""COMPUTED_VALUE"""),1047.72)</f>
        <v>1047.72</v>
      </c>
      <c r="J117" s="2">
        <f>IFERROR(__xludf.DUMMYFUNCTION("""COMPUTED_VALUE"""),45460.66666666667)</f>
        <v>45460.66667</v>
      </c>
      <c r="K117" s="1">
        <f>IFERROR(__xludf.DUMMYFUNCTION("""COMPUTED_VALUE"""),1056.45)</f>
        <v>1056.45</v>
      </c>
      <c r="M117" s="2">
        <f>IFERROR(__xludf.DUMMYFUNCTION("""COMPUTED_VALUE"""),45460.66666666667)</f>
        <v>45460.66667</v>
      </c>
      <c r="N117" s="1">
        <f>IFERROR(__xludf.DUMMYFUNCTION("""COMPUTED_VALUE"""),1.83386479E8)</f>
        <v>183386479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IFERROR(__xludf.DUMMYFUNCTION("""COMPUTED_VALUE"""),1055.07)</f>
        <v>1055.07</v>
      </c>
      <c r="D118" s="2">
        <f>IFERROR(__xludf.DUMMYFUNCTION("""COMPUTED_VALUE"""),45461.66666666667)</f>
        <v>45461.66667</v>
      </c>
      <c r="E118" s="1">
        <f>IFERROR(__xludf.DUMMYFUNCTION("""COMPUTED_VALUE"""),1064.47)</f>
        <v>1064.47</v>
      </c>
      <c r="G118" s="2">
        <f>IFERROR(__xludf.DUMMYFUNCTION("""COMPUTED_VALUE"""),45461.66666666667)</f>
        <v>45461.66667</v>
      </c>
      <c r="H118" s="1">
        <f>IFERROR(__xludf.DUMMYFUNCTION("""COMPUTED_VALUE"""),1046.46)</f>
        <v>1046.46</v>
      </c>
      <c r="J118" s="2">
        <f>IFERROR(__xludf.DUMMYFUNCTION("""COMPUTED_VALUE"""),45461.66666666667)</f>
        <v>45461.66667</v>
      </c>
      <c r="K118" s="1">
        <f>IFERROR(__xludf.DUMMYFUNCTION("""COMPUTED_VALUE"""),1049.84)</f>
        <v>1049.84</v>
      </c>
      <c r="M118" s="2">
        <f>IFERROR(__xludf.DUMMYFUNCTION("""COMPUTED_VALUE"""),45461.66666666667)</f>
        <v>45461.66667</v>
      </c>
      <c r="N118" s="1">
        <f>IFERROR(__xludf.DUMMYFUNCTION("""COMPUTED_VALUE"""),1.81811002E8)</f>
        <v>181811002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IFERROR(__xludf.DUMMYFUNCTION("""COMPUTED_VALUE"""),1044.06)</f>
        <v>1044.06</v>
      </c>
      <c r="D119" s="2">
        <f>IFERROR(__xludf.DUMMYFUNCTION("""COMPUTED_VALUE"""),45463.66666666667)</f>
        <v>45463.66667</v>
      </c>
      <c r="E119" s="1">
        <f>IFERROR(__xludf.DUMMYFUNCTION("""COMPUTED_VALUE"""),1064.73)</f>
        <v>1064.73</v>
      </c>
      <c r="G119" s="2">
        <f>IFERROR(__xludf.DUMMYFUNCTION("""COMPUTED_VALUE"""),45463.66666666667)</f>
        <v>45463.66667</v>
      </c>
      <c r="H119" s="1">
        <f>IFERROR(__xludf.DUMMYFUNCTION("""COMPUTED_VALUE"""),1044.06)</f>
        <v>1044.06</v>
      </c>
      <c r="J119" s="2">
        <f>IFERROR(__xludf.DUMMYFUNCTION("""COMPUTED_VALUE"""),45463.66666666667)</f>
        <v>45463.66667</v>
      </c>
      <c r="K119" s="1">
        <f>IFERROR(__xludf.DUMMYFUNCTION("""COMPUTED_VALUE"""),1064.23)</f>
        <v>1064.23</v>
      </c>
      <c r="M119" s="2">
        <f>IFERROR(__xludf.DUMMYFUNCTION("""COMPUTED_VALUE"""),45463.66666666667)</f>
        <v>45463.66667</v>
      </c>
      <c r="N119" s="1">
        <f>IFERROR(__xludf.DUMMYFUNCTION("""COMPUTED_VALUE"""),1.70694074E8)</f>
        <v>170694074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IFERROR(__xludf.DUMMYFUNCTION("""COMPUTED_VALUE"""),1067.8)</f>
        <v>1067.8</v>
      </c>
      <c r="D120" s="2">
        <f>IFERROR(__xludf.DUMMYFUNCTION("""COMPUTED_VALUE"""),45464.66666666667)</f>
        <v>45464.66667</v>
      </c>
      <c r="E120" s="1">
        <f>IFERROR(__xludf.DUMMYFUNCTION("""COMPUTED_VALUE"""),1076.95)</f>
        <v>1076.95</v>
      </c>
      <c r="G120" s="2">
        <f>IFERROR(__xludf.DUMMYFUNCTION("""COMPUTED_VALUE"""),45464.66666666667)</f>
        <v>45464.66667</v>
      </c>
      <c r="H120" s="1">
        <f>IFERROR(__xludf.DUMMYFUNCTION("""COMPUTED_VALUE"""),1065.35)</f>
        <v>1065.35</v>
      </c>
      <c r="J120" s="2">
        <f>IFERROR(__xludf.DUMMYFUNCTION("""COMPUTED_VALUE"""),45464.66666666667)</f>
        <v>45464.66667</v>
      </c>
      <c r="K120" s="1">
        <f>IFERROR(__xludf.DUMMYFUNCTION("""COMPUTED_VALUE"""),1074.86)</f>
        <v>1074.86</v>
      </c>
      <c r="M120" s="2">
        <f>IFERROR(__xludf.DUMMYFUNCTION("""COMPUTED_VALUE"""),45464.66666666667)</f>
        <v>45464.66667</v>
      </c>
      <c r="N120" s="1">
        <f>IFERROR(__xludf.DUMMYFUNCTION("""COMPUTED_VALUE"""),5.6953139E8)</f>
        <v>569531390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IFERROR(__xludf.DUMMYFUNCTION("""COMPUTED_VALUE"""),1071.89)</f>
        <v>1071.89</v>
      </c>
      <c r="D121" s="2">
        <f>IFERROR(__xludf.DUMMYFUNCTION("""COMPUTED_VALUE"""),45467.66666666667)</f>
        <v>45467.66667</v>
      </c>
      <c r="E121" s="1">
        <f>IFERROR(__xludf.DUMMYFUNCTION("""COMPUTED_VALUE"""),1080.24)</f>
        <v>1080.24</v>
      </c>
      <c r="G121" s="2">
        <f>IFERROR(__xludf.DUMMYFUNCTION("""COMPUTED_VALUE"""),45467.66666666667)</f>
        <v>45467.66667</v>
      </c>
      <c r="H121" s="1">
        <f>IFERROR(__xludf.DUMMYFUNCTION("""COMPUTED_VALUE"""),1069.53)</f>
        <v>1069.53</v>
      </c>
      <c r="J121" s="2">
        <f>IFERROR(__xludf.DUMMYFUNCTION("""COMPUTED_VALUE"""),45467.66666666667)</f>
        <v>45467.66667</v>
      </c>
      <c r="K121" s="1">
        <f>IFERROR(__xludf.DUMMYFUNCTION("""COMPUTED_VALUE"""),1071.48)</f>
        <v>1071.48</v>
      </c>
      <c r="M121" s="2">
        <f>IFERROR(__xludf.DUMMYFUNCTION("""COMPUTED_VALUE"""),45467.66666666667)</f>
        <v>45467.66667</v>
      </c>
      <c r="N121" s="1">
        <f>IFERROR(__xludf.DUMMYFUNCTION("""COMPUTED_VALUE"""),1.61828052E8)</f>
        <v>161828052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IFERROR(__xludf.DUMMYFUNCTION("""COMPUTED_VALUE"""),1072.66)</f>
        <v>1072.66</v>
      </c>
      <c r="D122" s="2">
        <f>IFERROR(__xludf.DUMMYFUNCTION("""COMPUTED_VALUE"""),45468.66666666667)</f>
        <v>45468.66667</v>
      </c>
      <c r="E122" s="1">
        <f>IFERROR(__xludf.DUMMYFUNCTION("""COMPUTED_VALUE"""),1074.62)</f>
        <v>1074.62</v>
      </c>
      <c r="G122" s="2">
        <f>IFERROR(__xludf.DUMMYFUNCTION("""COMPUTED_VALUE"""),45468.66666666667)</f>
        <v>45468.66667</v>
      </c>
      <c r="H122" s="1">
        <f>IFERROR(__xludf.DUMMYFUNCTION("""COMPUTED_VALUE"""),1063.4)</f>
        <v>1063.4</v>
      </c>
      <c r="J122" s="2">
        <f>IFERROR(__xludf.DUMMYFUNCTION("""COMPUTED_VALUE"""),45468.66666666667)</f>
        <v>45468.66667</v>
      </c>
      <c r="K122" s="1">
        <f>IFERROR(__xludf.DUMMYFUNCTION("""COMPUTED_VALUE"""),1072.67)</f>
        <v>1072.67</v>
      </c>
      <c r="M122" s="2">
        <f>IFERROR(__xludf.DUMMYFUNCTION("""COMPUTED_VALUE"""),45468.66666666667)</f>
        <v>45468.66667</v>
      </c>
      <c r="N122" s="1">
        <f>IFERROR(__xludf.DUMMYFUNCTION("""COMPUTED_VALUE"""),1.52459113E8)</f>
        <v>152459113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IFERROR(__xludf.DUMMYFUNCTION("""COMPUTED_VALUE"""),1067.39)</f>
        <v>1067.39</v>
      </c>
      <c r="D123" s="2">
        <f>IFERROR(__xludf.DUMMYFUNCTION("""COMPUTED_VALUE"""),45469.66666666667)</f>
        <v>45469.66667</v>
      </c>
      <c r="E123" s="1">
        <f>IFERROR(__xludf.DUMMYFUNCTION("""COMPUTED_VALUE"""),1072.69)</f>
        <v>1072.69</v>
      </c>
      <c r="G123" s="2">
        <f>IFERROR(__xludf.DUMMYFUNCTION("""COMPUTED_VALUE"""),45469.66666666667)</f>
        <v>45469.66667</v>
      </c>
      <c r="H123" s="1">
        <f>IFERROR(__xludf.DUMMYFUNCTION("""COMPUTED_VALUE"""),1063.98)</f>
        <v>1063.98</v>
      </c>
      <c r="J123" s="2">
        <f>IFERROR(__xludf.DUMMYFUNCTION("""COMPUTED_VALUE"""),45469.66666666667)</f>
        <v>45469.66667</v>
      </c>
      <c r="K123" s="1">
        <f>IFERROR(__xludf.DUMMYFUNCTION("""COMPUTED_VALUE"""),1072.11)</f>
        <v>1072.11</v>
      </c>
      <c r="M123" s="2">
        <f>IFERROR(__xludf.DUMMYFUNCTION("""COMPUTED_VALUE"""),45469.66666666667)</f>
        <v>45469.66667</v>
      </c>
      <c r="N123" s="1">
        <f>IFERROR(__xludf.DUMMYFUNCTION("""COMPUTED_VALUE"""),1.59800708E8)</f>
        <v>159800708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IFERROR(__xludf.DUMMYFUNCTION("""COMPUTED_VALUE"""),1073.08)</f>
        <v>1073.08</v>
      </c>
      <c r="D124" s="2">
        <f>IFERROR(__xludf.DUMMYFUNCTION("""COMPUTED_VALUE"""),45470.66666666667)</f>
        <v>45470.66667</v>
      </c>
      <c r="E124" s="1">
        <f>IFERROR(__xludf.DUMMYFUNCTION("""COMPUTED_VALUE"""),1075.7)</f>
        <v>1075.7</v>
      </c>
      <c r="G124" s="2">
        <f>IFERROR(__xludf.DUMMYFUNCTION("""COMPUTED_VALUE"""),45470.66666666667)</f>
        <v>45470.66667</v>
      </c>
      <c r="H124" s="1">
        <f>IFERROR(__xludf.DUMMYFUNCTION("""COMPUTED_VALUE"""),1068.52)</f>
        <v>1068.52</v>
      </c>
      <c r="J124" s="2">
        <f>IFERROR(__xludf.DUMMYFUNCTION("""COMPUTED_VALUE"""),45470.66666666667)</f>
        <v>45470.66667</v>
      </c>
      <c r="K124" s="1">
        <f>IFERROR(__xludf.DUMMYFUNCTION("""COMPUTED_VALUE"""),1075.37)</f>
        <v>1075.37</v>
      </c>
      <c r="M124" s="2">
        <f>IFERROR(__xludf.DUMMYFUNCTION("""COMPUTED_VALUE"""),45470.66666666667)</f>
        <v>45470.66667</v>
      </c>
      <c r="N124" s="1">
        <f>IFERROR(__xludf.DUMMYFUNCTION("""COMPUTED_VALUE"""),1.22959661E8)</f>
        <v>122959661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IFERROR(__xludf.DUMMYFUNCTION("""COMPUTED_VALUE"""),1079.0)</f>
        <v>1079</v>
      </c>
      <c r="D125" s="2">
        <f>IFERROR(__xludf.DUMMYFUNCTION("""COMPUTED_VALUE"""),45471.66666666667)</f>
        <v>45471.66667</v>
      </c>
      <c r="E125" s="1">
        <f>IFERROR(__xludf.DUMMYFUNCTION("""COMPUTED_VALUE"""),1091.05)</f>
        <v>1091.05</v>
      </c>
      <c r="G125" s="2">
        <f>IFERROR(__xludf.DUMMYFUNCTION("""COMPUTED_VALUE"""),45471.66666666667)</f>
        <v>45471.66667</v>
      </c>
      <c r="H125" s="1">
        <f>IFERROR(__xludf.DUMMYFUNCTION("""COMPUTED_VALUE"""),1068.39)</f>
        <v>1068.39</v>
      </c>
      <c r="J125" s="2">
        <f>IFERROR(__xludf.DUMMYFUNCTION("""COMPUTED_VALUE"""),45471.66666666667)</f>
        <v>45471.66667</v>
      </c>
      <c r="K125" s="1">
        <f>IFERROR(__xludf.DUMMYFUNCTION("""COMPUTED_VALUE"""),1075.92)</f>
        <v>1075.92</v>
      </c>
      <c r="M125" s="2">
        <f>IFERROR(__xludf.DUMMYFUNCTION("""COMPUTED_VALUE"""),45471.66666666667)</f>
        <v>45471.66667</v>
      </c>
      <c r="N125" s="1">
        <f>IFERROR(__xludf.DUMMYFUNCTION("""COMPUTED_VALUE"""),2.90766416E8)</f>
        <v>290766416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IFERROR(__xludf.DUMMYFUNCTION("""COMPUTED_VALUE"""),1073.06)</f>
        <v>1073.06</v>
      </c>
      <c r="D126" s="2">
        <f>IFERROR(__xludf.DUMMYFUNCTION("""COMPUTED_VALUE"""),45474.66666666667)</f>
        <v>45474.66667</v>
      </c>
      <c r="E126" s="1">
        <f>IFERROR(__xludf.DUMMYFUNCTION("""COMPUTED_VALUE"""),1076.69)</f>
        <v>1076.69</v>
      </c>
      <c r="G126" s="2">
        <f>IFERROR(__xludf.DUMMYFUNCTION("""COMPUTED_VALUE"""),45474.66666666667)</f>
        <v>45474.66667</v>
      </c>
      <c r="H126" s="1">
        <f>IFERROR(__xludf.DUMMYFUNCTION("""COMPUTED_VALUE"""),1058.31)</f>
        <v>1058.31</v>
      </c>
      <c r="J126" s="2">
        <f>IFERROR(__xludf.DUMMYFUNCTION("""COMPUTED_VALUE"""),45474.66666666667)</f>
        <v>45474.66667</v>
      </c>
      <c r="K126" s="1">
        <f>IFERROR(__xludf.DUMMYFUNCTION("""COMPUTED_VALUE"""),1059.45)</f>
        <v>1059.45</v>
      </c>
      <c r="M126" s="2">
        <f>IFERROR(__xludf.DUMMYFUNCTION("""COMPUTED_VALUE"""),45474.66666666667)</f>
        <v>45474.66667</v>
      </c>
      <c r="N126" s="1">
        <f>IFERROR(__xludf.DUMMYFUNCTION("""COMPUTED_VALUE"""),1.89683031E8)</f>
        <v>189683031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IFERROR(__xludf.DUMMYFUNCTION("""COMPUTED_VALUE"""),1062.07)</f>
        <v>1062.07</v>
      </c>
      <c r="D127" s="2">
        <f>IFERROR(__xludf.DUMMYFUNCTION("""COMPUTED_VALUE"""),45475.66666666667)</f>
        <v>45475.66667</v>
      </c>
      <c r="E127" s="1">
        <f>IFERROR(__xludf.DUMMYFUNCTION("""COMPUTED_VALUE"""),1064.67)</f>
        <v>1064.67</v>
      </c>
      <c r="G127" s="2">
        <f>IFERROR(__xludf.DUMMYFUNCTION("""COMPUTED_VALUE"""),45475.66666666667)</f>
        <v>45475.66667</v>
      </c>
      <c r="H127" s="1">
        <f>IFERROR(__xludf.DUMMYFUNCTION("""COMPUTED_VALUE"""),1054.67)</f>
        <v>1054.67</v>
      </c>
      <c r="J127" s="2">
        <f>IFERROR(__xludf.DUMMYFUNCTION("""COMPUTED_VALUE"""),45475.66666666667)</f>
        <v>45475.66667</v>
      </c>
      <c r="K127" s="1">
        <f>IFERROR(__xludf.DUMMYFUNCTION("""COMPUTED_VALUE"""),1064.61)</f>
        <v>1064.61</v>
      </c>
      <c r="M127" s="2">
        <f>IFERROR(__xludf.DUMMYFUNCTION("""COMPUTED_VALUE"""),45475.66666666667)</f>
        <v>45475.66667</v>
      </c>
      <c r="N127" s="1">
        <f>IFERROR(__xludf.DUMMYFUNCTION("""COMPUTED_VALUE"""),1.65773388E8)</f>
        <v>165773388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IFERROR(__xludf.DUMMYFUNCTION("""COMPUTED_VALUE"""),1063.14)</f>
        <v>1063.14</v>
      </c>
      <c r="D128" s="2">
        <f>IFERROR(__xludf.DUMMYFUNCTION("""COMPUTED_VALUE"""),45476.54166666667)</f>
        <v>45476.54167</v>
      </c>
      <c r="E128" s="1">
        <f>IFERROR(__xludf.DUMMYFUNCTION("""COMPUTED_VALUE"""),1072.29)</f>
        <v>1072.29</v>
      </c>
      <c r="G128" s="2">
        <f>IFERROR(__xludf.DUMMYFUNCTION("""COMPUTED_VALUE"""),45476.54166666667)</f>
        <v>45476.54167</v>
      </c>
      <c r="H128" s="1">
        <f>IFERROR(__xludf.DUMMYFUNCTION("""COMPUTED_VALUE"""),1061.96)</f>
        <v>1061.96</v>
      </c>
      <c r="J128" s="2">
        <f>IFERROR(__xludf.DUMMYFUNCTION("""COMPUTED_VALUE"""),45476.54166666667)</f>
        <v>45476.54167</v>
      </c>
      <c r="K128" s="1">
        <f>IFERROR(__xludf.DUMMYFUNCTION("""COMPUTED_VALUE"""),1067.68)</f>
        <v>1067.68</v>
      </c>
      <c r="M128" s="2">
        <f>IFERROR(__xludf.DUMMYFUNCTION("""COMPUTED_VALUE"""),45476.54166666667)</f>
        <v>45476.54167</v>
      </c>
      <c r="N128" s="1">
        <f>IFERROR(__xludf.DUMMYFUNCTION("""COMPUTED_VALUE"""),1.70836945E8)</f>
        <v>170836945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IFERROR(__xludf.DUMMYFUNCTION("""COMPUTED_VALUE"""),1066.55)</f>
        <v>1066.55</v>
      </c>
      <c r="D129" s="2">
        <f>IFERROR(__xludf.DUMMYFUNCTION("""COMPUTED_VALUE"""),45478.66666666667)</f>
        <v>45478.66667</v>
      </c>
      <c r="E129" s="1">
        <f>IFERROR(__xludf.DUMMYFUNCTION("""COMPUTED_VALUE"""),1066.55)</f>
        <v>1066.55</v>
      </c>
      <c r="G129" s="2">
        <f>IFERROR(__xludf.DUMMYFUNCTION("""COMPUTED_VALUE"""),45478.66666666667)</f>
        <v>45478.66667</v>
      </c>
      <c r="H129" s="1">
        <f>IFERROR(__xludf.DUMMYFUNCTION("""COMPUTED_VALUE"""),1060.19)</f>
        <v>1060.19</v>
      </c>
      <c r="J129" s="2">
        <f>IFERROR(__xludf.DUMMYFUNCTION("""COMPUTED_VALUE"""),45478.66666666667)</f>
        <v>45478.66667</v>
      </c>
      <c r="K129" s="1">
        <f>IFERROR(__xludf.DUMMYFUNCTION("""COMPUTED_VALUE"""),1063.97)</f>
        <v>1063.97</v>
      </c>
      <c r="M129" s="2">
        <f>IFERROR(__xludf.DUMMYFUNCTION("""COMPUTED_VALUE"""),45478.66666666667)</f>
        <v>45478.66667</v>
      </c>
      <c r="N129" s="1">
        <f>IFERROR(__xludf.DUMMYFUNCTION("""COMPUTED_VALUE"""),2.29372455E8)</f>
        <v>229372455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IFERROR(__xludf.DUMMYFUNCTION("""COMPUTED_VALUE"""),1064.46)</f>
        <v>1064.46</v>
      </c>
      <c r="D130" s="2">
        <f>IFERROR(__xludf.DUMMYFUNCTION("""COMPUTED_VALUE"""),45481.66666666667)</f>
        <v>45481.66667</v>
      </c>
      <c r="E130" s="1">
        <f>IFERROR(__xludf.DUMMYFUNCTION("""COMPUTED_VALUE"""),1065.7)</f>
        <v>1065.7</v>
      </c>
      <c r="G130" s="2">
        <f>IFERROR(__xludf.DUMMYFUNCTION("""COMPUTED_VALUE"""),45481.66666666667)</f>
        <v>45481.66667</v>
      </c>
      <c r="H130" s="1">
        <f>IFERROR(__xludf.DUMMYFUNCTION("""COMPUTED_VALUE"""),1048.59)</f>
        <v>1048.59</v>
      </c>
      <c r="J130" s="2">
        <f>IFERROR(__xludf.DUMMYFUNCTION("""COMPUTED_VALUE"""),45481.66666666667)</f>
        <v>45481.66667</v>
      </c>
      <c r="K130" s="1">
        <f>IFERROR(__xludf.DUMMYFUNCTION("""COMPUTED_VALUE"""),1051.59)</f>
        <v>1051.59</v>
      </c>
      <c r="M130" s="2">
        <f>IFERROR(__xludf.DUMMYFUNCTION("""COMPUTED_VALUE"""),45481.66666666667)</f>
        <v>45481.66667</v>
      </c>
      <c r="N130" s="1">
        <f>IFERROR(__xludf.DUMMYFUNCTION("""COMPUTED_VALUE"""),2.03610135E8)</f>
        <v>203610135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IFERROR(__xludf.DUMMYFUNCTION("""COMPUTED_VALUE"""),1049.83)</f>
        <v>1049.83</v>
      </c>
      <c r="D131" s="2">
        <f>IFERROR(__xludf.DUMMYFUNCTION("""COMPUTED_VALUE"""),45482.66666666667)</f>
        <v>45482.66667</v>
      </c>
      <c r="E131" s="1">
        <f>IFERROR(__xludf.DUMMYFUNCTION("""COMPUTED_VALUE"""),1058.75)</f>
        <v>1058.75</v>
      </c>
      <c r="G131" s="2">
        <f>IFERROR(__xludf.DUMMYFUNCTION("""COMPUTED_VALUE"""),45482.66666666667)</f>
        <v>45482.66667</v>
      </c>
      <c r="H131" s="1">
        <f>IFERROR(__xludf.DUMMYFUNCTION("""COMPUTED_VALUE"""),1045.74)</f>
        <v>1045.74</v>
      </c>
      <c r="J131" s="2">
        <f>IFERROR(__xludf.DUMMYFUNCTION("""COMPUTED_VALUE"""),45482.66666666667)</f>
        <v>45482.66667</v>
      </c>
      <c r="K131" s="1">
        <f>IFERROR(__xludf.DUMMYFUNCTION("""COMPUTED_VALUE"""),1055.65)</f>
        <v>1055.65</v>
      </c>
      <c r="M131" s="2">
        <f>IFERROR(__xludf.DUMMYFUNCTION("""COMPUTED_VALUE"""),45482.66666666667)</f>
        <v>45482.66667</v>
      </c>
      <c r="N131" s="1">
        <f>IFERROR(__xludf.DUMMYFUNCTION("""COMPUTED_VALUE"""),1.66150645E8)</f>
        <v>166150645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IFERROR(__xludf.DUMMYFUNCTION("""COMPUTED_VALUE"""),1056.33)</f>
        <v>1056.33</v>
      </c>
      <c r="D132" s="2">
        <f>IFERROR(__xludf.DUMMYFUNCTION("""COMPUTED_VALUE"""),45483.66666666667)</f>
        <v>45483.66667</v>
      </c>
      <c r="E132" s="1">
        <f>IFERROR(__xludf.DUMMYFUNCTION("""COMPUTED_VALUE"""),1058.32)</f>
        <v>1058.32</v>
      </c>
      <c r="G132" s="2">
        <f>IFERROR(__xludf.DUMMYFUNCTION("""COMPUTED_VALUE"""),45483.66666666667)</f>
        <v>45483.66667</v>
      </c>
      <c r="H132" s="1">
        <f>IFERROR(__xludf.DUMMYFUNCTION("""COMPUTED_VALUE"""),1047.84)</f>
        <v>1047.84</v>
      </c>
      <c r="J132" s="2">
        <f>IFERROR(__xludf.DUMMYFUNCTION("""COMPUTED_VALUE"""),45483.66666666667)</f>
        <v>45483.66667</v>
      </c>
      <c r="K132" s="1">
        <f>IFERROR(__xludf.DUMMYFUNCTION("""COMPUTED_VALUE"""),1054.47)</f>
        <v>1054.47</v>
      </c>
      <c r="M132" s="2">
        <f>IFERROR(__xludf.DUMMYFUNCTION("""COMPUTED_VALUE"""),45483.66666666667)</f>
        <v>45483.66667</v>
      </c>
      <c r="N132" s="1">
        <f>IFERROR(__xludf.DUMMYFUNCTION("""COMPUTED_VALUE"""),1.49297991E8)</f>
        <v>149297991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IFERROR(__xludf.DUMMYFUNCTION("""COMPUTED_VALUE"""),1058.26)</f>
        <v>1058.26</v>
      </c>
      <c r="D133" s="2">
        <f>IFERROR(__xludf.DUMMYFUNCTION("""COMPUTED_VALUE"""),45484.66666666667)</f>
        <v>45484.66667</v>
      </c>
      <c r="E133" s="1">
        <f>IFERROR(__xludf.DUMMYFUNCTION("""COMPUTED_VALUE"""),1067.22)</f>
        <v>1067.22</v>
      </c>
      <c r="G133" s="2">
        <f>IFERROR(__xludf.DUMMYFUNCTION("""COMPUTED_VALUE"""),45484.66666666667)</f>
        <v>45484.66667</v>
      </c>
      <c r="H133" s="1">
        <f>IFERROR(__xludf.DUMMYFUNCTION("""COMPUTED_VALUE"""),1058.24)</f>
        <v>1058.24</v>
      </c>
      <c r="J133" s="2">
        <f>IFERROR(__xludf.DUMMYFUNCTION("""COMPUTED_VALUE"""),45484.66666666667)</f>
        <v>45484.66667</v>
      </c>
      <c r="K133" s="1">
        <f>IFERROR(__xludf.DUMMYFUNCTION("""COMPUTED_VALUE"""),1060.78)</f>
        <v>1060.78</v>
      </c>
      <c r="M133" s="2">
        <f>IFERROR(__xludf.DUMMYFUNCTION("""COMPUTED_VALUE"""),45484.66666666667)</f>
        <v>45484.66667</v>
      </c>
      <c r="N133" s="1">
        <f>IFERROR(__xludf.DUMMYFUNCTION("""COMPUTED_VALUE"""),1.31873542E8)</f>
        <v>131873542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IFERROR(__xludf.DUMMYFUNCTION("""COMPUTED_VALUE"""),1067.43)</f>
        <v>1067.43</v>
      </c>
      <c r="D134" s="2">
        <f>IFERROR(__xludf.DUMMYFUNCTION("""COMPUTED_VALUE"""),45485.66666666667)</f>
        <v>45485.66667</v>
      </c>
      <c r="E134" s="1">
        <f>IFERROR(__xludf.DUMMYFUNCTION("""COMPUTED_VALUE"""),1074.61)</f>
        <v>1074.61</v>
      </c>
      <c r="G134" s="2">
        <f>IFERROR(__xludf.DUMMYFUNCTION("""COMPUTED_VALUE"""),45485.66666666667)</f>
        <v>45485.66667</v>
      </c>
      <c r="H134" s="1">
        <f>IFERROR(__xludf.DUMMYFUNCTION("""COMPUTED_VALUE"""),1066.43)</f>
        <v>1066.43</v>
      </c>
      <c r="J134" s="2">
        <f>IFERROR(__xludf.DUMMYFUNCTION("""COMPUTED_VALUE"""),45485.66666666667)</f>
        <v>45485.66667</v>
      </c>
      <c r="K134" s="1">
        <f>IFERROR(__xludf.DUMMYFUNCTION("""COMPUTED_VALUE"""),1072.24)</f>
        <v>1072.24</v>
      </c>
      <c r="M134" s="2">
        <f>IFERROR(__xludf.DUMMYFUNCTION("""COMPUTED_VALUE"""),45485.66666666667)</f>
        <v>45485.66667</v>
      </c>
      <c r="N134" s="1">
        <f>IFERROR(__xludf.DUMMYFUNCTION("""COMPUTED_VALUE"""),1.13014743E8)</f>
        <v>113014743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IFERROR(__xludf.DUMMYFUNCTION("""COMPUTED_VALUE"""),1073.0)</f>
        <v>1073</v>
      </c>
      <c r="D135" s="2">
        <f>IFERROR(__xludf.DUMMYFUNCTION("""COMPUTED_VALUE"""),45488.66666666667)</f>
        <v>45488.66667</v>
      </c>
      <c r="E135" s="1">
        <f>IFERROR(__xludf.DUMMYFUNCTION("""COMPUTED_VALUE"""),1088.39)</f>
        <v>1088.39</v>
      </c>
      <c r="G135" s="2">
        <f>IFERROR(__xludf.DUMMYFUNCTION("""COMPUTED_VALUE"""),45488.66666666667)</f>
        <v>45488.66667</v>
      </c>
      <c r="H135" s="1">
        <f>IFERROR(__xludf.DUMMYFUNCTION("""COMPUTED_VALUE"""),1072.47)</f>
        <v>1072.47</v>
      </c>
      <c r="J135" s="2">
        <f>IFERROR(__xludf.DUMMYFUNCTION("""COMPUTED_VALUE"""),45488.66666666667)</f>
        <v>45488.66667</v>
      </c>
      <c r="K135" s="1">
        <f>IFERROR(__xludf.DUMMYFUNCTION("""COMPUTED_VALUE"""),1082.48)</f>
        <v>1082.48</v>
      </c>
      <c r="M135" s="2">
        <f>IFERROR(__xludf.DUMMYFUNCTION("""COMPUTED_VALUE"""),45488.66666666667)</f>
        <v>45488.66667</v>
      </c>
      <c r="N135" s="1">
        <f>IFERROR(__xludf.DUMMYFUNCTION("""COMPUTED_VALUE"""),1.35268535E8)</f>
        <v>135268535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IFERROR(__xludf.DUMMYFUNCTION("""COMPUTED_VALUE"""),1083.76)</f>
        <v>1083.76</v>
      </c>
      <c r="D136" s="2">
        <f>IFERROR(__xludf.DUMMYFUNCTION("""COMPUTED_VALUE"""),45489.66666666667)</f>
        <v>45489.66667</v>
      </c>
      <c r="E136" s="1">
        <f>IFERROR(__xludf.DUMMYFUNCTION("""COMPUTED_VALUE"""),1102.77)</f>
        <v>1102.77</v>
      </c>
      <c r="G136" s="2">
        <f>IFERROR(__xludf.DUMMYFUNCTION("""COMPUTED_VALUE"""),45489.66666666667)</f>
        <v>45489.66667</v>
      </c>
      <c r="H136" s="1">
        <f>IFERROR(__xludf.DUMMYFUNCTION("""COMPUTED_VALUE"""),1083.17)</f>
        <v>1083.17</v>
      </c>
      <c r="J136" s="2">
        <f>IFERROR(__xludf.DUMMYFUNCTION("""COMPUTED_VALUE"""),45489.66666666667)</f>
        <v>45489.66667</v>
      </c>
      <c r="K136" s="1">
        <f>IFERROR(__xludf.DUMMYFUNCTION("""COMPUTED_VALUE"""),1102.19)</f>
        <v>1102.19</v>
      </c>
      <c r="M136" s="2">
        <f>IFERROR(__xludf.DUMMYFUNCTION("""COMPUTED_VALUE"""),45489.66666666667)</f>
        <v>45489.66667</v>
      </c>
      <c r="N136" s="1">
        <f>IFERROR(__xludf.DUMMYFUNCTION("""COMPUTED_VALUE"""),1.6058737E8)</f>
        <v>160587370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IFERROR(__xludf.DUMMYFUNCTION("""COMPUTED_VALUE"""),1100.27)</f>
        <v>1100.27</v>
      </c>
      <c r="D137" s="2">
        <f>IFERROR(__xludf.DUMMYFUNCTION("""COMPUTED_VALUE"""),45490.66666666667)</f>
        <v>45490.66667</v>
      </c>
      <c r="E137" s="1">
        <f>IFERROR(__xludf.DUMMYFUNCTION("""COMPUTED_VALUE"""),1113.76)</f>
        <v>1113.76</v>
      </c>
      <c r="G137" s="2">
        <f>IFERROR(__xludf.DUMMYFUNCTION("""COMPUTED_VALUE"""),45490.66666666667)</f>
        <v>45490.66667</v>
      </c>
      <c r="H137" s="1">
        <f>IFERROR(__xludf.DUMMYFUNCTION("""COMPUTED_VALUE"""),1100.11)</f>
        <v>1100.11</v>
      </c>
      <c r="J137" s="2">
        <f>IFERROR(__xludf.DUMMYFUNCTION("""COMPUTED_VALUE"""),45490.66666666667)</f>
        <v>45490.66667</v>
      </c>
      <c r="K137" s="1">
        <f>IFERROR(__xludf.DUMMYFUNCTION("""COMPUTED_VALUE"""),1108.04)</f>
        <v>1108.04</v>
      </c>
      <c r="M137" s="2">
        <f>IFERROR(__xludf.DUMMYFUNCTION("""COMPUTED_VALUE"""),45490.66666666667)</f>
        <v>45490.66667</v>
      </c>
      <c r="N137" s="1">
        <f>IFERROR(__xludf.DUMMYFUNCTION("""COMPUTED_VALUE"""),1.91936879E8)</f>
        <v>191936879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IFERROR(__xludf.DUMMYFUNCTION("""COMPUTED_VALUE"""),1106.49)</f>
        <v>1106.49</v>
      </c>
      <c r="D138" s="2">
        <f>IFERROR(__xludf.DUMMYFUNCTION("""COMPUTED_VALUE"""),45491.66666666667)</f>
        <v>45491.66667</v>
      </c>
      <c r="E138" s="1">
        <f>IFERROR(__xludf.DUMMYFUNCTION("""COMPUTED_VALUE"""),1119.77)</f>
        <v>1119.77</v>
      </c>
      <c r="G138" s="2">
        <f>IFERROR(__xludf.DUMMYFUNCTION("""COMPUTED_VALUE"""),45491.66666666667)</f>
        <v>45491.66667</v>
      </c>
      <c r="H138" s="1">
        <f>IFERROR(__xludf.DUMMYFUNCTION("""COMPUTED_VALUE"""),1097.3)</f>
        <v>1097.3</v>
      </c>
      <c r="J138" s="2">
        <f>IFERROR(__xludf.DUMMYFUNCTION("""COMPUTED_VALUE"""),45491.66666666667)</f>
        <v>45491.66667</v>
      </c>
      <c r="K138" s="1">
        <f>IFERROR(__xludf.DUMMYFUNCTION("""COMPUTED_VALUE"""),1097.34)</f>
        <v>1097.34</v>
      </c>
      <c r="M138" s="2">
        <f>IFERROR(__xludf.DUMMYFUNCTION("""COMPUTED_VALUE"""),45491.66666666667)</f>
        <v>45491.66667</v>
      </c>
      <c r="N138" s="1">
        <f>IFERROR(__xludf.DUMMYFUNCTION("""COMPUTED_VALUE"""),1.67267936E8)</f>
        <v>167267936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IFERROR(__xludf.DUMMYFUNCTION("""COMPUTED_VALUE"""),1096.59)</f>
        <v>1096.59</v>
      </c>
      <c r="D139" s="2">
        <f>IFERROR(__xludf.DUMMYFUNCTION("""COMPUTED_VALUE"""),45492.66666666667)</f>
        <v>45492.66667</v>
      </c>
      <c r="E139" s="1">
        <f>IFERROR(__xludf.DUMMYFUNCTION("""COMPUTED_VALUE"""),1097.5)</f>
        <v>1097.5</v>
      </c>
      <c r="G139" s="2">
        <f>IFERROR(__xludf.DUMMYFUNCTION("""COMPUTED_VALUE"""),45492.66666666667)</f>
        <v>45492.66667</v>
      </c>
      <c r="H139" s="1">
        <f>IFERROR(__xludf.DUMMYFUNCTION("""COMPUTED_VALUE"""),1089.79)</f>
        <v>1089.79</v>
      </c>
      <c r="J139" s="2">
        <f>IFERROR(__xludf.DUMMYFUNCTION("""COMPUTED_VALUE"""),45492.66666666667)</f>
        <v>45492.66667</v>
      </c>
      <c r="K139" s="1">
        <f>IFERROR(__xludf.DUMMYFUNCTION("""COMPUTED_VALUE"""),1092.15)</f>
        <v>1092.15</v>
      </c>
      <c r="M139" s="2">
        <f>IFERROR(__xludf.DUMMYFUNCTION("""COMPUTED_VALUE"""),45492.66666666667)</f>
        <v>45492.66667</v>
      </c>
      <c r="N139" s="1">
        <f>IFERROR(__xludf.DUMMYFUNCTION("""COMPUTED_VALUE"""),1.44195341E8)</f>
        <v>144195341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IFERROR(__xludf.DUMMYFUNCTION("""COMPUTED_VALUE"""),1090.23)</f>
        <v>1090.23</v>
      </c>
      <c r="D140" s="2">
        <f>IFERROR(__xludf.DUMMYFUNCTION("""COMPUTED_VALUE"""),45495.66666666667)</f>
        <v>45495.66667</v>
      </c>
      <c r="E140" s="1">
        <f>IFERROR(__xludf.DUMMYFUNCTION("""COMPUTED_VALUE"""),1090.23)</f>
        <v>1090.23</v>
      </c>
      <c r="G140" s="2">
        <f>IFERROR(__xludf.DUMMYFUNCTION("""COMPUTED_VALUE"""),45495.66666666667)</f>
        <v>45495.66667</v>
      </c>
      <c r="H140" s="1">
        <f>IFERROR(__xludf.DUMMYFUNCTION("""COMPUTED_VALUE"""),1065.86)</f>
        <v>1065.86</v>
      </c>
      <c r="J140" s="2">
        <f>IFERROR(__xludf.DUMMYFUNCTION("""COMPUTED_VALUE"""),45495.66666666667)</f>
        <v>45495.66667</v>
      </c>
      <c r="K140" s="1">
        <f>IFERROR(__xludf.DUMMYFUNCTION("""COMPUTED_VALUE"""),1078.88)</f>
        <v>1078.88</v>
      </c>
      <c r="M140" s="2">
        <f>IFERROR(__xludf.DUMMYFUNCTION("""COMPUTED_VALUE"""),45495.66666666667)</f>
        <v>45495.66667</v>
      </c>
      <c r="N140" s="1">
        <f>IFERROR(__xludf.DUMMYFUNCTION("""COMPUTED_VALUE"""),1.46842065E8)</f>
        <v>146842065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IFERROR(__xludf.DUMMYFUNCTION("""COMPUTED_VALUE"""),1065.5)</f>
        <v>1065.5</v>
      </c>
      <c r="D141" s="2">
        <f>IFERROR(__xludf.DUMMYFUNCTION("""COMPUTED_VALUE"""),45496.66666666667)</f>
        <v>45496.66667</v>
      </c>
      <c r="E141" s="1">
        <f>IFERROR(__xludf.DUMMYFUNCTION("""COMPUTED_VALUE"""),1066.06)</f>
        <v>1066.06</v>
      </c>
      <c r="G141" s="2">
        <f>IFERROR(__xludf.DUMMYFUNCTION("""COMPUTED_VALUE"""),45496.66666666667)</f>
        <v>45496.66667</v>
      </c>
      <c r="H141" s="1">
        <f>IFERROR(__xludf.DUMMYFUNCTION("""COMPUTED_VALUE"""),1041.71)</f>
        <v>1041.71</v>
      </c>
      <c r="J141" s="2">
        <f>IFERROR(__xludf.DUMMYFUNCTION("""COMPUTED_VALUE"""),45496.66666666667)</f>
        <v>45496.66667</v>
      </c>
      <c r="K141" s="1">
        <f>IFERROR(__xludf.DUMMYFUNCTION("""COMPUTED_VALUE"""),1061.0)</f>
        <v>1061</v>
      </c>
      <c r="M141" s="2">
        <f>IFERROR(__xludf.DUMMYFUNCTION("""COMPUTED_VALUE"""),45496.66666666667)</f>
        <v>45496.66667</v>
      </c>
      <c r="N141" s="1">
        <f>IFERROR(__xludf.DUMMYFUNCTION("""COMPUTED_VALUE"""),1.50512781E8)</f>
        <v>150512781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IFERROR(__xludf.DUMMYFUNCTION("""COMPUTED_VALUE"""),1059.65)</f>
        <v>1059.65</v>
      </c>
      <c r="D142" s="2">
        <f>IFERROR(__xludf.DUMMYFUNCTION("""COMPUTED_VALUE"""),45497.66666666667)</f>
        <v>45497.66667</v>
      </c>
      <c r="E142" s="1">
        <f>IFERROR(__xludf.DUMMYFUNCTION("""COMPUTED_VALUE"""),1059.72)</f>
        <v>1059.72</v>
      </c>
      <c r="G142" s="2">
        <f>IFERROR(__xludf.DUMMYFUNCTION("""COMPUTED_VALUE"""),45497.66666666667)</f>
        <v>45497.66667</v>
      </c>
      <c r="H142" s="1">
        <f>IFERROR(__xludf.DUMMYFUNCTION("""COMPUTED_VALUE"""),1041.53)</f>
        <v>1041.53</v>
      </c>
      <c r="J142" s="2">
        <f>IFERROR(__xludf.DUMMYFUNCTION("""COMPUTED_VALUE"""),45497.66666666667)</f>
        <v>45497.66667</v>
      </c>
      <c r="K142" s="1">
        <f>IFERROR(__xludf.DUMMYFUNCTION("""COMPUTED_VALUE"""),1044.79)</f>
        <v>1044.79</v>
      </c>
      <c r="M142" s="2">
        <f>IFERROR(__xludf.DUMMYFUNCTION("""COMPUTED_VALUE"""),45497.66666666667)</f>
        <v>45497.66667</v>
      </c>
      <c r="N142" s="1">
        <f>IFERROR(__xludf.DUMMYFUNCTION("""COMPUTED_VALUE"""),1.71432233E8)</f>
        <v>171432233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IFERROR(__xludf.DUMMYFUNCTION("""COMPUTED_VALUE"""),1048.21)</f>
        <v>1048.21</v>
      </c>
      <c r="D143" s="2">
        <f>IFERROR(__xludf.DUMMYFUNCTION("""COMPUTED_VALUE"""),45498.66666666667)</f>
        <v>45498.66667</v>
      </c>
      <c r="E143" s="1">
        <f>IFERROR(__xludf.DUMMYFUNCTION("""COMPUTED_VALUE"""),1059.12)</f>
        <v>1059.12</v>
      </c>
      <c r="G143" s="2">
        <f>IFERROR(__xludf.DUMMYFUNCTION("""COMPUTED_VALUE"""),45498.66666666667)</f>
        <v>45498.66667</v>
      </c>
      <c r="H143" s="1">
        <f>IFERROR(__xludf.DUMMYFUNCTION("""COMPUTED_VALUE"""),1042.19)</f>
        <v>1042.19</v>
      </c>
      <c r="J143" s="2">
        <f>IFERROR(__xludf.DUMMYFUNCTION("""COMPUTED_VALUE"""),45498.66666666667)</f>
        <v>45498.66667</v>
      </c>
      <c r="K143" s="1">
        <f>IFERROR(__xludf.DUMMYFUNCTION("""COMPUTED_VALUE"""),1042.25)</f>
        <v>1042.25</v>
      </c>
      <c r="M143" s="2">
        <f>IFERROR(__xludf.DUMMYFUNCTION("""COMPUTED_VALUE"""),45498.66666666667)</f>
        <v>45498.66667</v>
      </c>
      <c r="N143" s="1">
        <f>IFERROR(__xludf.DUMMYFUNCTION("""COMPUTED_VALUE"""),1.53918864E8)</f>
        <v>153918864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IFERROR(__xludf.DUMMYFUNCTION("""COMPUTED_VALUE"""),1062.64)</f>
        <v>1062.64</v>
      </c>
      <c r="D144" s="2">
        <f>IFERROR(__xludf.DUMMYFUNCTION("""COMPUTED_VALUE"""),45499.66666666667)</f>
        <v>45499.66667</v>
      </c>
      <c r="E144" s="1">
        <f>IFERROR(__xludf.DUMMYFUNCTION("""COMPUTED_VALUE"""),1084.52)</f>
        <v>1084.52</v>
      </c>
      <c r="G144" s="2">
        <f>IFERROR(__xludf.DUMMYFUNCTION("""COMPUTED_VALUE"""),45499.66666666667)</f>
        <v>45499.66667</v>
      </c>
      <c r="H144" s="1">
        <f>IFERROR(__xludf.DUMMYFUNCTION("""COMPUTED_VALUE"""),1062.64)</f>
        <v>1062.64</v>
      </c>
      <c r="J144" s="2">
        <f>IFERROR(__xludf.DUMMYFUNCTION("""COMPUTED_VALUE"""),45499.66666666667)</f>
        <v>45499.66667</v>
      </c>
      <c r="K144" s="1">
        <f>IFERROR(__xludf.DUMMYFUNCTION("""COMPUTED_VALUE"""),1076.82)</f>
        <v>1076.82</v>
      </c>
      <c r="M144" s="2">
        <f>IFERROR(__xludf.DUMMYFUNCTION("""COMPUTED_VALUE"""),45499.66666666667)</f>
        <v>45499.66667</v>
      </c>
      <c r="N144" s="1">
        <f>IFERROR(__xludf.DUMMYFUNCTION("""COMPUTED_VALUE"""),1.40664478E8)</f>
        <v>140664478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IFERROR(__xludf.DUMMYFUNCTION("""COMPUTED_VALUE"""),1078.66)</f>
        <v>1078.66</v>
      </c>
      <c r="D145" s="2">
        <f>IFERROR(__xludf.DUMMYFUNCTION("""COMPUTED_VALUE"""),45502.66666666667)</f>
        <v>45502.66667</v>
      </c>
      <c r="E145" s="1">
        <f>IFERROR(__xludf.DUMMYFUNCTION("""COMPUTED_VALUE"""),1101.38)</f>
        <v>1101.38</v>
      </c>
      <c r="G145" s="2">
        <f>IFERROR(__xludf.DUMMYFUNCTION("""COMPUTED_VALUE"""),45502.66666666667)</f>
        <v>45502.66667</v>
      </c>
      <c r="H145" s="1">
        <f>IFERROR(__xludf.DUMMYFUNCTION("""COMPUTED_VALUE"""),1078.43)</f>
        <v>1078.43</v>
      </c>
      <c r="J145" s="2">
        <f>IFERROR(__xludf.DUMMYFUNCTION("""COMPUTED_VALUE"""),45502.66666666667)</f>
        <v>45502.66667</v>
      </c>
      <c r="K145" s="1">
        <f>IFERROR(__xludf.DUMMYFUNCTION("""COMPUTED_VALUE"""),1098.61)</f>
        <v>1098.61</v>
      </c>
      <c r="M145" s="2">
        <f>IFERROR(__xludf.DUMMYFUNCTION("""COMPUTED_VALUE"""),45502.66666666667)</f>
        <v>45502.66667</v>
      </c>
      <c r="N145" s="1">
        <f>IFERROR(__xludf.DUMMYFUNCTION("""COMPUTED_VALUE"""),1.29513031E8)</f>
        <v>129513031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IFERROR(__xludf.DUMMYFUNCTION("""COMPUTED_VALUE"""),1097.79)</f>
        <v>1097.79</v>
      </c>
      <c r="D146" s="2">
        <f>IFERROR(__xludf.DUMMYFUNCTION("""COMPUTED_VALUE"""),45503.66666666667)</f>
        <v>45503.66667</v>
      </c>
      <c r="E146" s="1">
        <f>IFERROR(__xludf.DUMMYFUNCTION("""COMPUTED_VALUE"""),1113.44)</f>
        <v>1113.44</v>
      </c>
      <c r="G146" s="2">
        <f>IFERROR(__xludf.DUMMYFUNCTION("""COMPUTED_VALUE"""),45503.66666666667)</f>
        <v>45503.66667</v>
      </c>
      <c r="H146" s="1">
        <f>IFERROR(__xludf.DUMMYFUNCTION("""COMPUTED_VALUE"""),1097.65)</f>
        <v>1097.65</v>
      </c>
      <c r="J146" s="2">
        <f>IFERROR(__xludf.DUMMYFUNCTION("""COMPUTED_VALUE"""),45503.66666666667)</f>
        <v>45503.66667</v>
      </c>
      <c r="K146" s="1">
        <f>IFERROR(__xludf.DUMMYFUNCTION("""COMPUTED_VALUE"""),1110.4)</f>
        <v>1110.4</v>
      </c>
      <c r="M146" s="2">
        <f>IFERROR(__xludf.DUMMYFUNCTION("""COMPUTED_VALUE"""),45503.66666666667)</f>
        <v>45503.66667</v>
      </c>
      <c r="N146" s="1">
        <f>IFERROR(__xludf.DUMMYFUNCTION("""COMPUTED_VALUE"""),1.36942008E8)</f>
        <v>136942008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IFERROR(__xludf.DUMMYFUNCTION("""COMPUTED_VALUE"""),1110.52)</f>
        <v>1110.52</v>
      </c>
      <c r="D147" s="2">
        <f>IFERROR(__xludf.DUMMYFUNCTION("""COMPUTED_VALUE"""),45504.66666666667)</f>
        <v>45504.66667</v>
      </c>
      <c r="E147" s="1">
        <f>IFERROR(__xludf.DUMMYFUNCTION("""COMPUTED_VALUE"""),1124.42)</f>
        <v>1124.42</v>
      </c>
      <c r="G147" s="2">
        <f>IFERROR(__xludf.DUMMYFUNCTION("""COMPUTED_VALUE"""),45504.66666666667)</f>
        <v>45504.66667</v>
      </c>
      <c r="H147" s="1">
        <f>IFERROR(__xludf.DUMMYFUNCTION("""COMPUTED_VALUE"""),1109.27)</f>
        <v>1109.27</v>
      </c>
      <c r="J147" s="2">
        <f>IFERROR(__xludf.DUMMYFUNCTION("""COMPUTED_VALUE"""),45504.66666666667)</f>
        <v>45504.66667</v>
      </c>
      <c r="K147" s="1">
        <f>IFERROR(__xludf.DUMMYFUNCTION("""COMPUTED_VALUE"""),1113.04)</f>
        <v>1113.04</v>
      </c>
      <c r="M147" s="2">
        <f>IFERROR(__xludf.DUMMYFUNCTION("""COMPUTED_VALUE"""),45504.66666666667)</f>
        <v>45504.66667</v>
      </c>
      <c r="N147" s="1">
        <f>IFERROR(__xludf.DUMMYFUNCTION("""COMPUTED_VALUE"""),1.45373763E8)</f>
        <v>145373763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IFERROR(__xludf.DUMMYFUNCTION("""COMPUTED_VALUE"""),1113.54)</f>
        <v>1113.54</v>
      </c>
      <c r="D148" s="2">
        <f>IFERROR(__xludf.DUMMYFUNCTION("""COMPUTED_VALUE"""),45505.66666666667)</f>
        <v>45505.66667</v>
      </c>
      <c r="E148" s="1">
        <f>IFERROR(__xludf.DUMMYFUNCTION("""COMPUTED_VALUE"""),1114.92)</f>
        <v>1114.92</v>
      </c>
      <c r="G148" s="2">
        <f>IFERROR(__xludf.DUMMYFUNCTION("""COMPUTED_VALUE"""),45505.66666666667)</f>
        <v>45505.66667</v>
      </c>
      <c r="H148" s="1">
        <f>IFERROR(__xludf.DUMMYFUNCTION("""COMPUTED_VALUE"""),1091.39)</f>
        <v>1091.39</v>
      </c>
      <c r="J148" s="2">
        <f>IFERROR(__xludf.DUMMYFUNCTION("""COMPUTED_VALUE"""),45505.66666666667)</f>
        <v>45505.66667</v>
      </c>
      <c r="K148" s="1">
        <f>IFERROR(__xludf.DUMMYFUNCTION("""COMPUTED_VALUE"""),1093.61)</f>
        <v>1093.61</v>
      </c>
      <c r="M148" s="2">
        <f>IFERROR(__xludf.DUMMYFUNCTION("""COMPUTED_VALUE"""),45505.66666666667)</f>
        <v>45505.66667</v>
      </c>
      <c r="N148" s="1">
        <f>IFERROR(__xludf.DUMMYFUNCTION("""COMPUTED_VALUE"""),1.25724278E8)</f>
        <v>125724278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IFERROR(__xludf.DUMMYFUNCTION("""COMPUTED_VALUE"""),1096.95)</f>
        <v>1096.95</v>
      </c>
      <c r="D149" s="2">
        <f>IFERROR(__xludf.DUMMYFUNCTION("""COMPUTED_VALUE"""),45506.66666666667)</f>
        <v>45506.66667</v>
      </c>
      <c r="E149" s="1">
        <f>IFERROR(__xludf.DUMMYFUNCTION("""COMPUTED_VALUE"""),1096.95)</f>
        <v>1096.95</v>
      </c>
      <c r="G149" s="2">
        <f>IFERROR(__xludf.DUMMYFUNCTION("""COMPUTED_VALUE"""),45506.66666666667)</f>
        <v>45506.66667</v>
      </c>
      <c r="H149" s="1">
        <f>IFERROR(__xludf.DUMMYFUNCTION("""COMPUTED_VALUE"""),1068.17)</f>
        <v>1068.17</v>
      </c>
      <c r="J149" s="2">
        <f>IFERROR(__xludf.DUMMYFUNCTION("""COMPUTED_VALUE"""),45506.66666666667)</f>
        <v>45506.66667</v>
      </c>
      <c r="K149" s="1">
        <f>IFERROR(__xludf.DUMMYFUNCTION("""COMPUTED_VALUE"""),1070.65)</f>
        <v>1070.65</v>
      </c>
      <c r="M149" s="2">
        <f>IFERROR(__xludf.DUMMYFUNCTION("""COMPUTED_VALUE"""),45506.66666666667)</f>
        <v>45506.66667</v>
      </c>
      <c r="N149" s="1">
        <f>IFERROR(__xludf.DUMMYFUNCTION("""COMPUTED_VALUE"""),1.50186112E8)</f>
        <v>150186112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IFERROR(__xludf.DUMMYFUNCTION("""COMPUTED_VALUE"""),1049.74)</f>
        <v>1049.74</v>
      </c>
      <c r="D150" s="2">
        <f>IFERROR(__xludf.DUMMYFUNCTION("""COMPUTED_VALUE"""),45509.66666666667)</f>
        <v>45509.66667</v>
      </c>
      <c r="E150" s="1">
        <f>IFERROR(__xludf.DUMMYFUNCTION("""COMPUTED_VALUE"""),1061.67)</f>
        <v>1061.67</v>
      </c>
      <c r="G150" s="2">
        <f>IFERROR(__xludf.DUMMYFUNCTION("""COMPUTED_VALUE"""),45509.66666666667)</f>
        <v>45509.66667</v>
      </c>
      <c r="H150" s="1">
        <f>IFERROR(__xludf.DUMMYFUNCTION("""COMPUTED_VALUE"""),1037.48)</f>
        <v>1037.48</v>
      </c>
      <c r="J150" s="2">
        <f>IFERROR(__xludf.DUMMYFUNCTION("""COMPUTED_VALUE"""),45509.66666666667)</f>
        <v>45509.66667</v>
      </c>
      <c r="K150" s="1">
        <f>IFERROR(__xludf.DUMMYFUNCTION("""COMPUTED_VALUE"""),1046.87)</f>
        <v>1046.87</v>
      </c>
      <c r="M150" s="2">
        <f>IFERROR(__xludf.DUMMYFUNCTION("""COMPUTED_VALUE"""),45509.66666666667)</f>
        <v>45509.66667</v>
      </c>
      <c r="N150" s="1">
        <f>IFERROR(__xludf.DUMMYFUNCTION("""COMPUTED_VALUE"""),1.54813019E8)</f>
        <v>154813019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IFERROR(__xludf.DUMMYFUNCTION("""COMPUTED_VALUE"""),1046.82)</f>
        <v>1046.82</v>
      </c>
      <c r="D151" s="2">
        <f>IFERROR(__xludf.DUMMYFUNCTION("""COMPUTED_VALUE"""),45510.66666666667)</f>
        <v>45510.66667</v>
      </c>
      <c r="E151" s="1">
        <f>IFERROR(__xludf.DUMMYFUNCTION("""COMPUTED_VALUE"""),1066.44)</f>
        <v>1066.44</v>
      </c>
      <c r="G151" s="2">
        <f>IFERROR(__xludf.DUMMYFUNCTION("""COMPUTED_VALUE"""),45510.66666666667)</f>
        <v>45510.66667</v>
      </c>
      <c r="H151" s="1">
        <f>IFERROR(__xludf.DUMMYFUNCTION("""COMPUTED_VALUE"""),1044.77)</f>
        <v>1044.77</v>
      </c>
      <c r="J151" s="2">
        <f>IFERROR(__xludf.DUMMYFUNCTION("""COMPUTED_VALUE"""),45510.66666666667)</f>
        <v>45510.66667</v>
      </c>
      <c r="K151" s="1">
        <f>IFERROR(__xludf.DUMMYFUNCTION("""COMPUTED_VALUE"""),1054.58)</f>
        <v>1054.58</v>
      </c>
      <c r="M151" s="2">
        <f>IFERROR(__xludf.DUMMYFUNCTION("""COMPUTED_VALUE"""),45510.66666666667)</f>
        <v>45510.66667</v>
      </c>
      <c r="N151" s="1">
        <f>IFERROR(__xludf.DUMMYFUNCTION("""COMPUTED_VALUE"""),1.4176751E8)</f>
        <v>141767510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IFERROR(__xludf.DUMMYFUNCTION("""COMPUTED_VALUE"""),1052.62)</f>
        <v>1052.62</v>
      </c>
      <c r="D152" s="2">
        <f>IFERROR(__xludf.DUMMYFUNCTION("""COMPUTED_VALUE"""),45511.66666666667)</f>
        <v>45511.66667</v>
      </c>
      <c r="E152" s="1">
        <f>IFERROR(__xludf.DUMMYFUNCTION("""COMPUTED_VALUE"""),1061.08)</f>
        <v>1061.08</v>
      </c>
      <c r="G152" s="2">
        <f>IFERROR(__xludf.DUMMYFUNCTION("""COMPUTED_VALUE"""),45511.66666666667)</f>
        <v>45511.66667</v>
      </c>
      <c r="H152" s="1">
        <f>IFERROR(__xludf.DUMMYFUNCTION("""COMPUTED_VALUE"""),1034.44)</f>
        <v>1034.44</v>
      </c>
      <c r="J152" s="2">
        <f>IFERROR(__xludf.DUMMYFUNCTION("""COMPUTED_VALUE"""),45511.66666666667)</f>
        <v>45511.66667</v>
      </c>
      <c r="K152" s="1">
        <f>IFERROR(__xludf.DUMMYFUNCTION("""COMPUTED_VALUE"""),1035.14)</f>
        <v>1035.14</v>
      </c>
      <c r="M152" s="2">
        <f>IFERROR(__xludf.DUMMYFUNCTION("""COMPUTED_VALUE"""),45511.66666666667)</f>
        <v>45511.66667</v>
      </c>
      <c r="N152" s="1">
        <f>IFERROR(__xludf.DUMMYFUNCTION("""COMPUTED_VALUE"""),1.49517625E8)</f>
        <v>149517625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IFERROR(__xludf.DUMMYFUNCTION("""COMPUTED_VALUE"""),1026.26)</f>
        <v>1026.26</v>
      </c>
      <c r="D153" s="2">
        <f>IFERROR(__xludf.DUMMYFUNCTION("""COMPUTED_VALUE"""),45512.66666666667)</f>
        <v>45512.66667</v>
      </c>
      <c r="E153" s="1">
        <f>IFERROR(__xludf.DUMMYFUNCTION("""COMPUTED_VALUE"""),1041.23)</f>
        <v>1041.23</v>
      </c>
      <c r="G153" s="2">
        <f>IFERROR(__xludf.DUMMYFUNCTION("""COMPUTED_VALUE"""),45512.66666666667)</f>
        <v>45512.66667</v>
      </c>
      <c r="H153" s="1">
        <f>IFERROR(__xludf.DUMMYFUNCTION("""COMPUTED_VALUE"""),1022.55)</f>
        <v>1022.55</v>
      </c>
      <c r="J153" s="2">
        <f>IFERROR(__xludf.DUMMYFUNCTION("""COMPUTED_VALUE"""),45512.66666666667)</f>
        <v>45512.66667</v>
      </c>
      <c r="K153" s="1">
        <f>IFERROR(__xludf.DUMMYFUNCTION("""COMPUTED_VALUE"""),1040.58)</f>
        <v>1040.58</v>
      </c>
      <c r="M153" s="2">
        <f>IFERROR(__xludf.DUMMYFUNCTION("""COMPUTED_VALUE"""),45512.66666666667)</f>
        <v>45512.66667</v>
      </c>
      <c r="N153" s="1">
        <f>IFERROR(__xludf.DUMMYFUNCTION("""COMPUTED_VALUE"""),1.67302046E8)</f>
        <v>167302046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IFERROR(__xludf.DUMMYFUNCTION("""COMPUTED_VALUE"""),1038.98)</f>
        <v>1038.98</v>
      </c>
      <c r="D154" s="2">
        <f>IFERROR(__xludf.DUMMYFUNCTION("""COMPUTED_VALUE"""),45513.66666666667)</f>
        <v>45513.66667</v>
      </c>
      <c r="E154" s="1">
        <f>IFERROR(__xludf.DUMMYFUNCTION("""COMPUTED_VALUE"""),1040.3)</f>
        <v>1040.3</v>
      </c>
      <c r="G154" s="2">
        <f>IFERROR(__xludf.DUMMYFUNCTION("""COMPUTED_VALUE"""),45513.66666666667)</f>
        <v>45513.66667</v>
      </c>
      <c r="H154" s="1">
        <f>IFERROR(__xludf.DUMMYFUNCTION("""COMPUTED_VALUE"""),1029.0)</f>
        <v>1029</v>
      </c>
      <c r="J154" s="2">
        <f>IFERROR(__xludf.DUMMYFUNCTION("""COMPUTED_VALUE"""),45513.66666666667)</f>
        <v>45513.66667</v>
      </c>
      <c r="K154" s="1">
        <f>IFERROR(__xludf.DUMMYFUNCTION("""COMPUTED_VALUE"""),1039.19)</f>
        <v>1039.19</v>
      </c>
      <c r="M154" s="2">
        <f>IFERROR(__xludf.DUMMYFUNCTION("""COMPUTED_VALUE"""),45513.66666666667)</f>
        <v>45513.66667</v>
      </c>
      <c r="N154" s="1">
        <f>IFERROR(__xludf.DUMMYFUNCTION("""COMPUTED_VALUE"""),1.27559194E8)</f>
        <v>127559194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IFERROR(__xludf.DUMMYFUNCTION("""COMPUTED_VALUE"""),1036.95)</f>
        <v>1036.95</v>
      </c>
      <c r="D155" s="2">
        <f>IFERROR(__xludf.DUMMYFUNCTION("""COMPUTED_VALUE"""),45516.66666666667)</f>
        <v>45516.66667</v>
      </c>
      <c r="E155" s="1">
        <f>IFERROR(__xludf.DUMMYFUNCTION("""COMPUTED_VALUE"""),1038.43)</f>
        <v>1038.43</v>
      </c>
      <c r="G155" s="2">
        <f>IFERROR(__xludf.DUMMYFUNCTION("""COMPUTED_VALUE"""),45516.66666666667)</f>
        <v>45516.66667</v>
      </c>
      <c r="H155" s="1">
        <f>IFERROR(__xludf.DUMMYFUNCTION("""COMPUTED_VALUE"""),1024.49)</f>
        <v>1024.49</v>
      </c>
      <c r="J155" s="2">
        <f>IFERROR(__xludf.DUMMYFUNCTION("""COMPUTED_VALUE"""),45516.66666666667)</f>
        <v>45516.66667</v>
      </c>
      <c r="K155" s="1">
        <f>IFERROR(__xludf.DUMMYFUNCTION("""COMPUTED_VALUE"""),1026.65)</f>
        <v>1026.65</v>
      </c>
      <c r="M155" s="2">
        <f>IFERROR(__xludf.DUMMYFUNCTION("""COMPUTED_VALUE"""),45516.66666666667)</f>
        <v>45516.66667</v>
      </c>
      <c r="N155" s="1">
        <f>IFERROR(__xludf.DUMMYFUNCTION("""COMPUTED_VALUE"""),1.17744597E8)</f>
        <v>117744597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IFERROR(__xludf.DUMMYFUNCTION("""COMPUTED_VALUE"""),1033.43)</f>
        <v>1033.43</v>
      </c>
      <c r="D156" s="2">
        <f>IFERROR(__xludf.DUMMYFUNCTION("""COMPUTED_VALUE"""),45517.66666666667)</f>
        <v>45517.66667</v>
      </c>
      <c r="E156" s="1">
        <f>IFERROR(__xludf.DUMMYFUNCTION("""COMPUTED_VALUE"""),1037.97)</f>
        <v>1037.97</v>
      </c>
      <c r="G156" s="2">
        <f>IFERROR(__xludf.DUMMYFUNCTION("""COMPUTED_VALUE"""),45517.66666666667)</f>
        <v>45517.66667</v>
      </c>
      <c r="H156" s="1">
        <f>IFERROR(__xludf.DUMMYFUNCTION("""COMPUTED_VALUE"""),1028.65)</f>
        <v>1028.65</v>
      </c>
      <c r="J156" s="2">
        <f>IFERROR(__xludf.DUMMYFUNCTION("""COMPUTED_VALUE"""),45517.66666666667)</f>
        <v>45517.66667</v>
      </c>
      <c r="K156" s="1">
        <f>IFERROR(__xludf.DUMMYFUNCTION("""COMPUTED_VALUE"""),1036.37)</f>
        <v>1036.37</v>
      </c>
      <c r="M156" s="2">
        <f>IFERROR(__xludf.DUMMYFUNCTION("""COMPUTED_VALUE"""),45517.66666666667)</f>
        <v>45517.66667</v>
      </c>
      <c r="N156" s="1">
        <f>IFERROR(__xludf.DUMMYFUNCTION("""COMPUTED_VALUE"""),1.16579105E8)</f>
        <v>116579105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IFERROR(__xludf.DUMMYFUNCTION("""COMPUTED_VALUE"""),1032.51)</f>
        <v>1032.51</v>
      </c>
      <c r="D157" s="2">
        <f>IFERROR(__xludf.DUMMYFUNCTION("""COMPUTED_VALUE"""),45518.66666666667)</f>
        <v>45518.66667</v>
      </c>
      <c r="E157" s="1">
        <f>IFERROR(__xludf.DUMMYFUNCTION("""COMPUTED_VALUE"""),1037.91)</f>
        <v>1037.91</v>
      </c>
      <c r="G157" s="2">
        <f>IFERROR(__xludf.DUMMYFUNCTION("""COMPUTED_VALUE"""),45518.66666666667)</f>
        <v>45518.66667</v>
      </c>
      <c r="H157" s="1">
        <f>IFERROR(__xludf.DUMMYFUNCTION("""COMPUTED_VALUE"""),1031.07)</f>
        <v>1031.07</v>
      </c>
      <c r="J157" s="2">
        <f>IFERROR(__xludf.DUMMYFUNCTION("""COMPUTED_VALUE"""),45518.66666666667)</f>
        <v>45518.66667</v>
      </c>
      <c r="K157" s="1">
        <f>IFERROR(__xludf.DUMMYFUNCTION("""COMPUTED_VALUE"""),1036.64)</f>
        <v>1036.64</v>
      </c>
      <c r="M157" s="2">
        <f>IFERROR(__xludf.DUMMYFUNCTION("""COMPUTED_VALUE"""),45518.66666666667)</f>
        <v>45518.66667</v>
      </c>
      <c r="N157" s="1">
        <f>IFERROR(__xludf.DUMMYFUNCTION("""COMPUTED_VALUE"""),9.8287701E7)</f>
        <v>98287701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IFERROR(__xludf.DUMMYFUNCTION("""COMPUTED_VALUE"""),1046.06)</f>
        <v>1046.06</v>
      </c>
      <c r="D158" s="2">
        <f>IFERROR(__xludf.DUMMYFUNCTION("""COMPUTED_VALUE"""),45519.66666666667)</f>
        <v>45519.66667</v>
      </c>
      <c r="E158" s="1">
        <f>IFERROR(__xludf.DUMMYFUNCTION("""COMPUTED_VALUE"""),1056.37)</f>
        <v>1056.37</v>
      </c>
      <c r="G158" s="2">
        <f>IFERROR(__xludf.DUMMYFUNCTION("""COMPUTED_VALUE"""),45519.66666666667)</f>
        <v>45519.66667</v>
      </c>
      <c r="H158" s="1">
        <f>IFERROR(__xludf.DUMMYFUNCTION("""COMPUTED_VALUE"""),1043.94)</f>
        <v>1043.94</v>
      </c>
      <c r="J158" s="2">
        <f>IFERROR(__xludf.DUMMYFUNCTION("""COMPUTED_VALUE"""),45519.66666666667)</f>
        <v>45519.66667</v>
      </c>
      <c r="K158" s="1">
        <f>IFERROR(__xludf.DUMMYFUNCTION("""COMPUTED_VALUE"""),1056.13)</f>
        <v>1056.13</v>
      </c>
      <c r="M158" s="2">
        <f>IFERROR(__xludf.DUMMYFUNCTION("""COMPUTED_VALUE"""),45519.66666666667)</f>
        <v>45519.66667</v>
      </c>
      <c r="N158" s="1">
        <f>IFERROR(__xludf.DUMMYFUNCTION("""COMPUTED_VALUE"""),1.59277837E8)</f>
        <v>159277837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IFERROR(__xludf.DUMMYFUNCTION("""COMPUTED_VALUE"""),1059.39)</f>
        <v>1059.39</v>
      </c>
      <c r="D159" s="2">
        <f>IFERROR(__xludf.DUMMYFUNCTION("""COMPUTED_VALUE"""),45520.66666666667)</f>
        <v>45520.66667</v>
      </c>
      <c r="E159" s="1">
        <f>IFERROR(__xludf.DUMMYFUNCTION("""COMPUTED_VALUE"""),1063.69)</f>
        <v>1063.69</v>
      </c>
      <c r="G159" s="2">
        <f>IFERROR(__xludf.DUMMYFUNCTION("""COMPUTED_VALUE"""),45520.66666666667)</f>
        <v>45520.66667</v>
      </c>
      <c r="H159" s="1">
        <f>IFERROR(__xludf.DUMMYFUNCTION("""COMPUTED_VALUE"""),1056.55)</f>
        <v>1056.55</v>
      </c>
      <c r="J159" s="2">
        <f>IFERROR(__xludf.DUMMYFUNCTION("""COMPUTED_VALUE"""),45520.66666666667)</f>
        <v>45520.66667</v>
      </c>
      <c r="K159" s="1">
        <f>IFERROR(__xludf.DUMMYFUNCTION("""COMPUTED_VALUE"""),1060.8)</f>
        <v>1060.8</v>
      </c>
      <c r="M159" s="2">
        <f>IFERROR(__xludf.DUMMYFUNCTION("""COMPUTED_VALUE"""),45520.66666666667)</f>
        <v>45520.66667</v>
      </c>
      <c r="N159" s="1">
        <f>IFERROR(__xludf.DUMMYFUNCTION("""COMPUTED_VALUE"""),1.16445207E8)</f>
        <v>116445207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IFERROR(__xludf.DUMMYFUNCTION("""COMPUTED_VALUE"""),1061.66)</f>
        <v>1061.66</v>
      </c>
      <c r="D160" s="2">
        <f>IFERROR(__xludf.DUMMYFUNCTION("""COMPUTED_VALUE"""),45523.66666666667)</f>
        <v>45523.66667</v>
      </c>
      <c r="E160" s="1">
        <f>IFERROR(__xludf.DUMMYFUNCTION("""COMPUTED_VALUE"""),1078.31)</f>
        <v>1078.31</v>
      </c>
      <c r="G160" s="2">
        <f>IFERROR(__xludf.DUMMYFUNCTION("""COMPUTED_VALUE"""),45523.66666666667)</f>
        <v>45523.66667</v>
      </c>
      <c r="H160" s="1">
        <f>IFERROR(__xludf.DUMMYFUNCTION("""COMPUTED_VALUE"""),1061.17)</f>
        <v>1061.17</v>
      </c>
      <c r="J160" s="2">
        <f>IFERROR(__xludf.DUMMYFUNCTION("""COMPUTED_VALUE"""),45523.66666666667)</f>
        <v>45523.66667</v>
      </c>
      <c r="K160" s="1">
        <f>IFERROR(__xludf.DUMMYFUNCTION("""COMPUTED_VALUE"""),1078.09)</f>
        <v>1078.09</v>
      </c>
      <c r="M160" s="2">
        <f>IFERROR(__xludf.DUMMYFUNCTION("""COMPUTED_VALUE"""),45523.66666666667)</f>
        <v>45523.66667</v>
      </c>
      <c r="N160" s="1">
        <f>IFERROR(__xludf.DUMMYFUNCTION("""COMPUTED_VALUE"""),1.0705318E8)</f>
        <v>107053180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IFERROR(__xludf.DUMMYFUNCTION("""COMPUTED_VALUE"""),1074.17)</f>
        <v>1074.17</v>
      </c>
      <c r="D161" s="2">
        <f>IFERROR(__xludf.DUMMYFUNCTION("""COMPUTED_VALUE"""),45524.66666666667)</f>
        <v>45524.66667</v>
      </c>
      <c r="E161" s="1">
        <f>IFERROR(__xludf.DUMMYFUNCTION("""COMPUTED_VALUE"""),1075.48)</f>
        <v>1075.48</v>
      </c>
      <c r="G161" s="2">
        <f>IFERROR(__xludf.DUMMYFUNCTION("""COMPUTED_VALUE"""),45524.66666666667)</f>
        <v>45524.66667</v>
      </c>
      <c r="H161" s="1">
        <f>IFERROR(__xludf.DUMMYFUNCTION("""COMPUTED_VALUE"""),1067.83)</f>
        <v>1067.83</v>
      </c>
      <c r="J161" s="2">
        <f>IFERROR(__xludf.DUMMYFUNCTION("""COMPUTED_VALUE"""),45524.66666666667)</f>
        <v>45524.66667</v>
      </c>
      <c r="K161" s="1">
        <f>IFERROR(__xludf.DUMMYFUNCTION("""COMPUTED_VALUE"""),1071.39)</f>
        <v>1071.39</v>
      </c>
      <c r="M161" s="2">
        <f>IFERROR(__xludf.DUMMYFUNCTION("""COMPUTED_VALUE"""),45524.66666666667)</f>
        <v>45524.66667</v>
      </c>
      <c r="N161" s="1">
        <f>IFERROR(__xludf.DUMMYFUNCTION("""COMPUTED_VALUE"""),1.29201611E8)</f>
        <v>129201611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IFERROR(__xludf.DUMMYFUNCTION("""COMPUTED_VALUE"""),1075.21)</f>
        <v>1075.21</v>
      </c>
      <c r="D162" s="2">
        <f>IFERROR(__xludf.DUMMYFUNCTION("""COMPUTED_VALUE"""),45525.66666666667)</f>
        <v>45525.66667</v>
      </c>
      <c r="E162" s="1">
        <f>IFERROR(__xludf.DUMMYFUNCTION("""COMPUTED_VALUE"""),1077.08)</f>
        <v>1077.08</v>
      </c>
      <c r="G162" s="2">
        <f>IFERROR(__xludf.DUMMYFUNCTION("""COMPUTED_VALUE"""),45525.66666666667)</f>
        <v>45525.66667</v>
      </c>
      <c r="H162" s="1">
        <f>IFERROR(__xludf.DUMMYFUNCTION("""COMPUTED_VALUE"""),1066.93)</f>
        <v>1066.93</v>
      </c>
      <c r="J162" s="2">
        <f>IFERROR(__xludf.DUMMYFUNCTION("""COMPUTED_VALUE"""),45525.66666666667)</f>
        <v>45525.66667</v>
      </c>
      <c r="K162" s="1">
        <f>IFERROR(__xludf.DUMMYFUNCTION("""COMPUTED_VALUE"""),1073.72)</f>
        <v>1073.72</v>
      </c>
      <c r="M162" s="2">
        <f>IFERROR(__xludf.DUMMYFUNCTION("""COMPUTED_VALUE"""),45525.66666666667)</f>
        <v>45525.66667</v>
      </c>
      <c r="N162" s="1">
        <f>IFERROR(__xludf.DUMMYFUNCTION("""COMPUTED_VALUE"""),1.1397253E8)</f>
        <v>113972530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IFERROR(__xludf.DUMMYFUNCTION("""COMPUTED_VALUE"""),1075.54)</f>
        <v>1075.54</v>
      </c>
      <c r="D163" s="2">
        <f>IFERROR(__xludf.DUMMYFUNCTION("""COMPUTED_VALUE"""),45526.66666666667)</f>
        <v>45526.66667</v>
      </c>
      <c r="E163" s="1">
        <f>IFERROR(__xludf.DUMMYFUNCTION("""COMPUTED_VALUE"""),1077.19)</f>
        <v>1077.19</v>
      </c>
      <c r="G163" s="2">
        <f>IFERROR(__xludf.DUMMYFUNCTION("""COMPUTED_VALUE"""),45526.66666666667)</f>
        <v>45526.66667</v>
      </c>
      <c r="H163" s="1">
        <f>IFERROR(__xludf.DUMMYFUNCTION("""COMPUTED_VALUE"""),1059.23)</f>
        <v>1059.23</v>
      </c>
      <c r="J163" s="2">
        <f>IFERROR(__xludf.DUMMYFUNCTION("""COMPUTED_VALUE"""),45526.66666666667)</f>
        <v>45526.66667</v>
      </c>
      <c r="K163" s="1">
        <f>IFERROR(__xludf.DUMMYFUNCTION("""COMPUTED_VALUE"""),1062.11)</f>
        <v>1062.11</v>
      </c>
      <c r="M163" s="2">
        <f>IFERROR(__xludf.DUMMYFUNCTION("""COMPUTED_VALUE"""),45526.66666666667)</f>
        <v>45526.66667</v>
      </c>
      <c r="N163" s="1">
        <f>IFERROR(__xludf.DUMMYFUNCTION("""COMPUTED_VALUE"""),9.7400006E7)</f>
        <v>97400006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IFERROR(__xludf.DUMMYFUNCTION("""COMPUTED_VALUE"""),1066.41)</f>
        <v>1066.41</v>
      </c>
      <c r="D164" s="2">
        <f>IFERROR(__xludf.DUMMYFUNCTION("""COMPUTED_VALUE"""),45527.66666666667)</f>
        <v>45527.66667</v>
      </c>
      <c r="E164" s="1">
        <f>IFERROR(__xludf.DUMMYFUNCTION("""COMPUTED_VALUE"""),1078.92)</f>
        <v>1078.92</v>
      </c>
      <c r="G164" s="2">
        <f>IFERROR(__xludf.DUMMYFUNCTION("""COMPUTED_VALUE"""),45527.66666666667)</f>
        <v>45527.66667</v>
      </c>
      <c r="H164" s="1">
        <f>IFERROR(__xludf.DUMMYFUNCTION("""COMPUTED_VALUE"""),1065.4)</f>
        <v>1065.4</v>
      </c>
      <c r="J164" s="2">
        <f>IFERROR(__xludf.DUMMYFUNCTION("""COMPUTED_VALUE"""),45527.66666666667)</f>
        <v>45527.66667</v>
      </c>
      <c r="K164" s="1">
        <f>IFERROR(__xludf.DUMMYFUNCTION("""COMPUTED_VALUE"""),1077.28)</f>
        <v>1077.28</v>
      </c>
      <c r="M164" s="2">
        <f>IFERROR(__xludf.DUMMYFUNCTION("""COMPUTED_VALUE"""),45527.66666666667)</f>
        <v>45527.66667</v>
      </c>
      <c r="N164" s="1">
        <f>IFERROR(__xludf.DUMMYFUNCTION("""COMPUTED_VALUE"""),1.09612224E8)</f>
        <v>109612224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IFERROR(__xludf.DUMMYFUNCTION("""COMPUTED_VALUE"""),1079.62)</f>
        <v>1079.62</v>
      </c>
      <c r="D165" s="2">
        <f>IFERROR(__xludf.DUMMYFUNCTION("""COMPUTED_VALUE"""),45530.66666666667)</f>
        <v>45530.66667</v>
      </c>
      <c r="E165" s="1">
        <f>IFERROR(__xludf.DUMMYFUNCTION("""COMPUTED_VALUE"""),1090.28)</f>
        <v>1090.28</v>
      </c>
      <c r="G165" s="2">
        <f>IFERROR(__xludf.DUMMYFUNCTION("""COMPUTED_VALUE"""),45530.66666666667)</f>
        <v>45530.66667</v>
      </c>
      <c r="H165" s="1">
        <f>IFERROR(__xludf.DUMMYFUNCTION("""COMPUTED_VALUE"""),1079.28)</f>
        <v>1079.28</v>
      </c>
      <c r="J165" s="2">
        <f>IFERROR(__xludf.DUMMYFUNCTION("""COMPUTED_VALUE"""),45530.66666666667)</f>
        <v>45530.66667</v>
      </c>
      <c r="K165" s="1">
        <f>IFERROR(__xludf.DUMMYFUNCTION("""COMPUTED_VALUE"""),1088.37)</f>
        <v>1088.37</v>
      </c>
      <c r="M165" s="2">
        <f>IFERROR(__xludf.DUMMYFUNCTION("""COMPUTED_VALUE"""),45530.66666666667)</f>
        <v>45530.66667</v>
      </c>
      <c r="N165" s="1">
        <f>IFERROR(__xludf.DUMMYFUNCTION("""COMPUTED_VALUE"""),1.111634E8)</f>
        <v>111163400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IFERROR(__xludf.DUMMYFUNCTION("""COMPUTED_VALUE"""),1085.98)</f>
        <v>1085.98</v>
      </c>
      <c r="D166" s="2">
        <f>IFERROR(__xludf.DUMMYFUNCTION("""COMPUTED_VALUE"""),45531.66666666667)</f>
        <v>45531.66667</v>
      </c>
      <c r="E166" s="1">
        <f>IFERROR(__xludf.DUMMYFUNCTION("""COMPUTED_VALUE"""),1090.71)</f>
        <v>1090.71</v>
      </c>
      <c r="G166" s="2">
        <f>IFERROR(__xludf.DUMMYFUNCTION("""COMPUTED_VALUE"""),45531.66666666667)</f>
        <v>45531.66667</v>
      </c>
      <c r="H166" s="1">
        <f>IFERROR(__xludf.DUMMYFUNCTION("""COMPUTED_VALUE"""),1083.78)</f>
        <v>1083.78</v>
      </c>
      <c r="J166" s="2">
        <f>IFERROR(__xludf.DUMMYFUNCTION("""COMPUTED_VALUE"""),45531.66666666667)</f>
        <v>45531.66667</v>
      </c>
      <c r="K166" s="1">
        <f>IFERROR(__xludf.DUMMYFUNCTION("""COMPUTED_VALUE"""),1084.82)</f>
        <v>1084.82</v>
      </c>
      <c r="M166" s="2">
        <f>IFERROR(__xludf.DUMMYFUNCTION("""COMPUTED_VALUE"""),45531.66666666667)</f>
        <v>45531.66667</v>
      </c>
      <c r="N166" s="1">
        <f>IFERROR(__xludf.DUMMYFUNCTION("""COMPUTED_VALUE"""),1.09266933E8)</f>
        <v>109266933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IFERROR(__xludf.DUMMYFUNCTION("""COMPUTED_VALUE"""),1084.89)</f>
        <v>1084.89</v>
      </c>
      <c r="D167" s="2">
        <f>IFERROR(__xludf.DUMMYFUNCTION("""COMPUTED_VALUE"""),45532.66666666667)</f>
        <v>45532.66667</v>
      </c>
      <c r="E167" s="1">
        <f>IFERROR(__xludf.DUMMYFUNCTION("""COMPUTED_VALUE"""),1084.89)</f>
        <v>1084.89</v>
      </c>
      <c r="G167" s="2">
        <f>IFERROR(__xludf.DUMMYFUNCTION("""COMPUTED_VALUE"""),45532.66666666667)</f>
        <v>45532.66667</v>
      </c>
      <c r="H167" s="1">
        <f>IFERROR(__xludf.DUMMYFUNCTION("""COMPUTED_VALUE"""),1069.15)</f>
        <v>1069.15</v>
      </c>
      <c r="J167" s="2">
        <f>IFERROR(__xludf.DUMMYFUNCTION("""COMPUTED_VALUE"""),45532.66666666667)</f>
        <v>45532.66667</v>
      </c>
      <c r="K167" s="1">
        <f>IFERROR(__xludf.DUMMYFUNCTION("""COMPUTED_VALUE"""),1073.93)</f>
        <v>1073.93</v>
      </c>
      <c r="M167" s="2">
        <f>IFERROR(__xludf.DUMMYFUNCTION("""COMPUTED_VALUE"""),45532.66666666667)</f>
        <v>45532.66667</v>
      </c>
      <c r="N167" s="1">
        <f>IFERROR(__xludf.DUMMYFUNCTION("""COMPUTED_VALUE"""),9.4265285E7)</f>
        <v>94265285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IFERROR(__xludf.DUMMYFUNCTION("""COMPUTED_VALUE"""),1077.09)</f>
        <v>1077.09</v>
      </c>
      <c r="D168" s="2">
        <f>IFERROR(__xludf.DUMMYFUNCTION("""COMPUTED_VALUE"""),45533.66666666667)</f>
        <v>45533.66667</v>
      </c>
      <c r="E168" s="1">
        <f>IFERROR(__xludf.DUMMYFUNCTION("""COMPUTED_VALUE"""),1081.66)</f>
        <v>1081.66</v>
      </c>
      <c r="G168" s="2">
        <f>IFERROR(__xludf.DUMMYFUNCTION("""COMPUTED_VALUE"""),45533.66666666667)</f>
        <v>45533.66667</v>
      </c>
      <c r="H168" s="1">
        <f>IFERROR(__xludf.DUMMYFUNCTION("""COMPUTED_VALUE"""),1068.05)</f>
        <v>1068.05</v>
      </c>
      <c r="J168" s="2">
        <f>IFERROR(__xludf.DUMMYFUNCTION("""COMPUTED_VALUE"""),45533.66666666667)</f>
        <v>45533.66667</v>
      </c>
      <c r="K168" s="1">
        <f>IFERROR(__xludf.DUMMYFUNCTION("""COMPUTED_VALUE"""),1068.9)</f>
        <v>1068.9</v>
      </c>
      <c r="M168" s="2">
        <f>IFERROR(__xludf.DUMMYFUNCTION("""COMPUTED_VALUE"""),45533.66666666667)</f>
        <v>45533.66667</v>
      </c>
      <c r="N168" s="1">
        <f>IFERROR(__xludf.DUMMYFUNCTION("""COMPUTED_VALUE"""),1.04170006E8)</f>
        <v>104170006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IFERROR(__xludf.DUMMYFUNCTION("""COMPUTED_VALUE"""),1072.34)</f>
        <v>1072.34</v>
      </c>
      <c r="D169" s="2">
        <f>IFERROR(__xludf.DUMMYFUNCTION("""COMPUTED_VALUE"""),45534.66666666667)</f>
        <v>45534.66667</v>
      </c>
      <c r="E169" s="1">
        <f>IFERROR(__xludf.DUMMYFUNCTION("""COMPUTED_VALUE"""),1073.21)</f>
        <v>1073.21</v>
      </c>
      <c r="G169" s="2">
        <f>IFERROR(__xludf.DUMMYFUNCTION("""COMPUTED_VALUE"""),45534.66666666667)</f>
        <v>45534.66667</v>
      </c>
      <c r="H169" s="1">
        <f>IFERROR(__xludf.DUMMYFUNCTION("""COMPUTED_VALUE"""),1062.4)</f>
        <v>1062.4</v>
      </c>
      <c r="J169" s="2">
        <f>IFERROR(__xludf.DUMMYFUNCTION("""COMPUTED_VALUE"""),45534.66666666667)</f>
        <v>45534.66667</v>
      </c>
      <c r="K169" s="1">
        <f>IFERROR(__xludf.DUMMYFUNCTION("""COMPUTED_VALUE"""),1072.61)</f>
        <v>1072.61</v>
      </c>
      <c r="M169" s="2">
        <f>IFERROR(__xludf.DUMMYFUNCTION("""COMPUTED_VALUE"""),45534.66666666667)</f>
        <v>45534.66667</v>
      </c>
      <c r="N169" s="1">
        <f>IFERROR(__xludf.DUMMYFUNCTION("""COMPUTED_VALUE"""),1.21447477E8)</f>
        <v>121447477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IFERROR(__xludf.DUMMYFUNCTION("""COMPUTED_VALUE"""),1071.84)</f>
        <v>1071.84</v>
      </c>
      <c r="D170" s="2">
        <f>IFERROR(__xludf.DUMMYFUNCTION("""COMPUTED_VALUE"""),45538.66666666667)</f>
        <v>45538.66667</v>
      </c>
      <c r="E170" s="1">
        <f>IFERROR(__xludf.DUMMYFUNCTION("""COMPUTED_VALUE"""),1072.73)</f>
        <v>1072.73</v>
      </c>
      <c r="G170" s="2">
        <f>IFERROR(__xludf.DUMMYFUNCTION("""COMPUTED_VALUE"""),45538.66666666667)</f>
        <v>45538.66667</v>
      </c>
      <c r="H170" s="1">
        <f>IFERROR(__xludf.DUMMYFUNCTION("""COMPUTED_VALUE"""),1056.67)</f>
        <v>1056.67</v>
      </c>
      <c r="J170" s="2">
        <f>IFERROR(__xludf.DUMMYFUNCTION("""COMPUTED_VALUE"""),45538.66666666667)</f>
        <v>45538.66667</v>
      </c>
      <c r="K170" s="1">
        <f>IFERROR(__xludf.DUMMYFUNCTION("""COMPUTED_VALUE"""),1060.18)</f>
        <v>1060.18</v>
      </c>
      <c r="M170" s="2">
        <f>IFERROR(__xludf.DUMMYFUNCTION("""COMPUTED_VALUE"""),45538.66666666667)</f>
        <v>45538.66667</v>
      </c>
      <c r="N170" s="1">
        <f>IFERROR(__xludf.DUMMYFUNCTION("""COMPUTED_VALUE"""),1.1433717E8)</f>
        <v>114337170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IFERROR(__xludf.DUMMYFUNCTION("""COMPUTED_VALUE"""),1061.55)</f>
        <v>1061.55</v>
      </c>
      <c r="D171" s="2">
        <f>IFERROR(__xludf.DUMMYFUNCTION("""COMPUTED_VALUE"""),45539.66666666667)</f>
        <v>45539.66667</v>
      </c>
      <c r="E171" s="1">
        <f>IFERROR(__xludf.DUMMYFUNCTION("""COMPUTED_VALUE"""),1073.03)</f>
        <v>1073.03</v>
      </c>
      <c r="G171" s="2">
        <f>IFERROR(__xludf.DUMMYFUNCTION("""COMPUTED_VALUE"""),45539.66666666667)</f>
        <v>45539.66667</v>
      </c>
      <c r="H171" s="1">
        <f>IFERROR(__xludf.DUMMYFUNCTION("""COMPUTED_VALUE"""),1045.52)</f>
        <v>1045.52</v>
      </c>
      <c r="J171" s="2">
        <f>IFERROR(__xludf.DUMMYFUNCTION("""COMPUTED_VALUE"""),45539.66666666667)</f>
        <v>45539.66667</v>
      </c>
      <c r="K171" s="1">
        <f>IFERROR(__xludf.DUMMYFUNCTION("""COMPUTED_VALUE"""),1049.25)</f>
        <v>1049.25</v>
      </c>
      <c r="M171" s="2">
        <f>IFERROR(__xludf.DUMMYFUNCTION("""COMPUTED_VALUE"""),45539.66666666667)</f>
        <v>45539.66667</v>
      </c>
      <c r="N171" s="1">
        <f>IFERROR(__xludf.DUMMYFUNCTION("""COMPUTED_VALUE"""),1.1403856E8)</f>
        <v>114038560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IFERROR(__xludf.DUMMYFUNCTION("""COMPUTED_VALUE"""),1054.09)</f>
        <v>1054.09</v>
      </c>
      <c r="D172" s="2">
        <f>IFERROR(__xludf.DUMMYFUNCTION("""COMPUTED_VALUE"""),45540.66666666667)</f>
        <v>45540.66667</v>
      </c>
      <c r="E172" s="1">
        <f>IFERROR(__xludf.DUMMYFUNCTION("""COMPUTED_VALUE"""),1060.56)</f>
        <v>1060.56</v>
      </c>
      <c r="G172" s="2">
        <f>IFERROR(__xludf.DUMMYFUNCTION("""COMPUTED_VALUE"""),45540.66666666667)</f>
        <v>45540.66667</v>
      </c>
      <c r="H172" s="1">
        <f>IFERROR(__xludf.DUMMYFUNCTION("""COMPUTED_VALUE"""),1048.18)</f>
        <v>1048.18</v>
      </c>
      <c r="J172" s="2">
        <f>IFERROR(__xludf.DUMMYFUNCTION("""COMPUTED_VALUE"""),45540.66666666667)</f>
        <v>45540.66667</v>
      </c>
      <c r="K172" s="1">
        <f>IFERROR(__xludf.DUMMYFUNCTION("""COMPUTED_VALUE"""),1055.96)</f>
        <v>1055.96</v>
      </c>
      <c r="M172" s="2">
        <f>IFERROR(__xludf.DUMMYFUNCTION("""COMPUTED_VALUE"""),45540.66666666667)</f>
        <v>45540.66667</v>
      </c>
      <c r="N172" s="1">
        <f>IFERROR(__xludf.DUMMYFUNCTION("""COMPUTED_VALUE"""),1.07683448E8)</f>
        <v>107683448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IFERROR(__xludf.DUMMYFUNCTION("""COMPUTED_VALUE"""),1056.12)</f>
        <v>1056.12</v>
      </c>
      <c r="D173" s="2">
        <f>IFERROR(__xludf.DUMMYFUNCTION("""COMPUTED_VALUE"""),45541.66666666667)</f>
        <v>45541.66667</v>
      </c>
      <c r="E173" s="1">
        <f>IFERROR(__xludf.DUMMYFUNCTION("""COMPUTED_VALUE"""),1064.88)</f>
        <v>1064.88</v>
      </c>
      <c r="G173" s="2">
        <f>IFERROR(__xludf.DUMMYFUNCTION("""COMPUTED_VALUE"""),45541.66666666667)</f>
        <v>45541.66667</v>
      </c>
      <c r="H173" s="1">
        <f>IFERROR(__xludf.DUMMYFUNCTION("""COMPUTED_VALUE"""),1043.34)</f>
        <v>1043.34</v>
      </c>
      <c r="J173" s="2">
        <f>IFERROR(__xludf.DUMMYFUNCTION("""COMPUTED_VALUE"""),45541.66666666667)</f>
        <v>45541.66667</v>
      </c>
      <c r="K173" s="1">
        <f>IFERROR(__xludf.DUMMYFUNCTION("""COMPUTED_VALUE"""),1046.78)</f>
        <v>1046.78</v>
      </c>
      <c r="M173" s="2">
        <f>IFERROR(__xludf.DUMMYFUNCTION("""COMPUTED_VALUE"""),45541.66666666667)</f>
        <v>45541.66667</v>
      </c>
      <c r="N173" s="1">
        <f>IFERROR(__xludf.DUMMYFUNCTION("""COMPUTED_VALUE"""),1.33275819E8)</f>
        <v>133275819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IFERROR(__xludf.DUMMYFUNCTION("""COMPUTED_VALUE"""),1049.2)</f>
        <v>1049.2</v>
      </c>
      <c r="D174" s="2">
        <f>IFERROR(__xludf.DUMMYFUNCTION("""COMPUTED_VALUE"""),45544.66666666667)</f>
        <v>45544.66667</v>
      </c>
      <c r="E174" s="1">
        <f>IFERROR(__xludf.DUMMYFUNCTION("""COMPUTED_VALUE"""),1056.88)</f>
        <v>1056.88</v>
      </c>
      <c r="G174" s="2">
        <f>IFERROR(__xludf.DUMMYFUNCTION("""COMPUTED_VALUE"""),45544.66666666667)</f>
        <v>45544.66667</v>
      </c>
      <c r="H174" s="1">
        <f>IFERROR(__xludf.DUMMYFUNCTION("""COMPUTED_VALUE"""),1040.75)</f>
        <v>1040.75</v>
      </c>
      <c r="J174" s="2">
        <f>IFERROR(__xludf.DUMMYFUNCTION("""COMPUTED_VALUE"""),45544.66666666667)</f>
        <v>45544.66667</v>
      </c>
      <c r="K174" s="1">
        <f>IFERROR(__xludf.DUMMYFUNCTION("""COMPUTED_VALUE"""),1049.98)</f>
        <v>1049.98</v>
      </c>
      <c r="M174" s="2">
        <f>IFERROR(__xludf.DUMMYFUNCTION("""COMPUTED_VALUE"""),45544.66666666667)</f>
        <v>45544.66667</v>
      </c>
      <c r="N174" s="1">
        <f>IFERROR(__xludf.DUMMYFUNCTION("""COMPUTED_VALUE"""),1.66847477E8)</f>
        <v>166847477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IFERROR(__xludf.DUMMYFUNCTION("""COMPUTED_VALUE"""),1052.19)</f>
        <v>1052.19</v>
      </c>
      <c r="D175" s="2">
        <f>IFERROR(__xludf.DUMMYFUNCTION("""COMPUTED_VALUE"""),45545.66666666667)</f>
        <v>45545.66667</v>
      </c>
      <c r="E175" s="1">
        <f>IFERROR(__xludf.DUMMYFUNCTION("""COMPUTED_VALUE"""),1052.19)</f>
        <v>1052.19</v>
      </c>
      <c r="G175" s="2">
        <f>IFERROR(__xludf.DUMMYFUNCTION("""COMPUTED_VALUE"""),45545.66666666667)</f>
        <v>45545.66667</v>
      </c>
      <c r="H175" s="1">
        <f>IFERROR(__xludf.DUMMYFUNCTION("""COMPUTED_VALUE"""),1036.33)</f>
        <v>1036.33</v>
      </c>
      <c r="J175" s="2">
        <f>IFERROR(__xludf.DUMMYFUNCTION("""COMPUTED_VALUE"""),45545.66666666667)</f>
        <v>45545.66667</v>
      </c>
      <c r="K175" s="1">
        <f>IFERROR(__xludf.DUMMYFUNCTION("""COMPUTED_VALUE"""),1043.88)</f>
        <v>1043.88</v>
      </c>
      <c r="M175" s="2">
        <f>IFERROR(__xludf.DUMMYFUNCTION("""COMPUTED_VALUE"""),45545.66666666667)</f>
        <v>45545.66667</v>
      </c>
      <c r="N175" s="1">
        <f>IFERROR(__xludf.DUMMYFUNCTION("""COMPUTED_VALUE"""),9.5339816E7)</f>
        <v>95339816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IFERROR(__xludf.DUMMYFUNCTION("""COMPUTED_VALUE"""),1043.08)</f>
        <v>1043.08</v>
      </c>
      <c r="D176" s="2">
        <f>IFERROR(__xludf.DUMMYFUNCTION("""COMPUTED_VALUE"""),45546.66666666667)</f>
        <v>45546.66667</v>
      </c>
      <c r="E176" s="1">
        <f>IFERROR(__xludf.DUMMYFUNCTION("""COMPUTED_VALUE"""),1043.11)</f>
        <v>1043.11</v>
      </c>
      <c r="G176" s="2">
        <f>IFERROR(__xludf.DUMMYFUNCTION("""COMPUTED_VALUE"""),45546.66666666667)</f>
        <v>45546.66667</v>
      </c>
      <c r="H176" s="1">
        <f>IFERROR(__xludf.DUMMYFUNCTION("""COMPUTED_VALUE"""),1022.84)</f>
        <v>1022.84</v>
      </c>
      <c r="J176" s="2">
        <f>IFERROR(__xludf.DUMMYFUNCTION("""COMPUTED_VALUE"""),45546.66666666667)</f>
        <v>45546.66667</v>
      </c>
      <c r="K176" s="1">
        <f>IFERROR(__xludf.DUMMYFUNCTION("""COMPUTED_VALUE"""),1041.29)</f>
        <v>1041.29</v>
      </c>
      <c r="M176" s="2">
        <f>IFERROR(__xludf.DUMMYFUNCTION("""COMPUTED_VALUE"""),45546.66666666667)</f>
        <v>45546.66667</v>
      </c>
      <c r="N176" s="1">
        <f>IFERROR(__xludf.DUMMYFUNCTION("""COMPUTED_VALUE"""),1.05044028E8)</f>
        <v>105044028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IFERROR(__xludf.DUMMYFUNCTION("""COMPUTED_VALUE"""),1044.4)</f>
        <v>1044.4</v>
      </c>
      <c r="D177" s="2">
        <f>IFERROR(__xludf.DUMMYFUNCTION("""COMPUTED_VALUE"""),45547.66666666667)</f>
        <v>45547.66667</v>
      </c>
      <c r="E177" s="1">
        <f>IFERROR(__xludf.DUMMYFUNCTION("""COMPUTED_VALUE"""),1057.42)</f>
        <v>1057.42</v>
      </c>
      <c r="G177" s="2">
        <f>IFERROR(__xludf.DUMMYFUNCTION("""COMPUTED_VALUE"""),45547.66666666667)</f>
        <v>45547.66667</v>
      </c>
      <c r="H177" s="1">
        <f>IFERROR(__xludf.DUMMYFUNCTION("""COMPUTED_VALUE"""),1042.96)</f>
        <v>1042.96</v>
      </c>
      <c r="J177" s="2">
        <f>IFERROR(__xludf.DUMMYFUNCTION("""COMPUTED_VALUE"""),45547.66666666667)</f>
        <v>45547.66667</v>
      </c>
      <c r="K177" s="1">
        <f>IFERROR(__xludf.DUMMYFUNCTION("""COMPUTED_VALUE"""),1057.28)</f>
        <v>1057.28</v>
      </c>
      <c r="M177" s="2">
        <f>IFERROR(__xludf.DUMMYFUNCTION("""COMPUTED_VALUE"""),45547.66666666667)</f>
        <v>45547.66667</v>
      </c>
      <c r="N177" s="1">
        <f>IFERROR(__xludf.DUMMYFUNCTION("""COMPUTED_VALUE"""),1.30270986E8)</f>
        <v>130270986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IFERROR(__xludf.DUMMYFUNCTION("""COMPUTED_VALUE"""),1059.54)</f>
        <v>1059.54</v>
      </c>
      <c r="D178" s="2">
        <f>IFERROR(__xludf.DUMMYFUNCTION("""COMPUTED_VALUE"""),45548.66666666667)</f>
        <v>45548.66667</v>
      </c>
      <c r="E178" s="1">
        <f>IFERROR(__xludf.DUMMYFUNCTION("""COMPUTED_VALUE"""),1074.58)</f>
        <v>1074.58</v>
      </c>
      <c r="G178" s="2">
        <f>IFERROR(__xludf.DUMMYFUNCTION("""COMPUTED_VALUE"""),45548.66666666667)</f>
        <v>45548.66667</v>
      </c>
      <c r="H178" s="1">
        <f>IFERROR(__xludf.DUMMYFUNCTION("""COMPUTED_VALUE"""),1059.4)</f>
        <v>1059.4</v>
      </c>
      <c r="J178" s="2">
        <f>IFERROR(__xludf.DUMMYFUNCTION("""COMPUTED_VALUE"""),45548.66666666667)</f>
        <v>45548.66667</v>
      </c>
      <c r="K178" s="1">
        <f>IFERROR(__xludf.DUMMYFUNCTION("""COMPUTED_VALUE"""),1071.19)</f>
        <v>1071.19</v>
      </c>
      <c r="M178" s="2">
        <f>IFERROR(__xludf.DUMMYFUNCTION("""COMPUTED_VALUE"""),45548.66666666667)</f>
        <v>45548.66667</v>
      </c>
      <c r="N178" s="1">
        <f>IFERROR(__xludf.DUMMYFUNCTION("""COMPUTED_VALUE"""),1.18226154E8)</f>
        <v>118226154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IFERROR(__xludf.DUMMYFUNCTION("""COMPUTED_VALUE"""),1075.86)</f>
        <v>1075.86</v>
      </c>
      <c r="D179" s="2">
        <f>IFERROR(__xludf.DUMMYFUNCTION("""COMPUTED_VALUE"""),45551.66666666667)</f>
        <v>45551.66667</v>
      </c>
      <c r="E179" s="1">
        <f>IFERROR(__xludf.DUMMYFUNCTION("""COMPUTED_VALUE"""),1084.91)</f>
        <v>1084.91</v>
      </c>
      <c r="G179" s="2">
        <f>IFERROR(__xludf.DUMMYFUNCTION("""COMPUTED_VALUE"""),45551.66666666667)</f>
        <v>45551.66667</v>
      </c>
      <c r="H179" s="1">
        <f>IFERROR(__xludf.DUMMYFUNCTION("""COMPUTED_VALUE"""),1072.81)</f>
        <v>1072.81</v>
      </c>
      <c r="J179" s="2">
        <f>IFERROR(__xludf.DUMMYFUNCTION("""COMPUTED_VALUE"""),45551.66666666667)</f>
        <v>45551.66667</v>
      </c>
      <c r="K179" s="1">
        <f>IFERROR(__xludf.DUMMYFUNCTION("""COMPUTED_VALUE"""),1077.91)</f>
        <v>1077.91</v>
      </c>
      <c r="M179" s="2">
        <f>IFERROR(__xludf.DUMMYFUNCTION("""COMPUTED_VALUE"""),45551.66666666667)</f>
        <v>45551.66667</v>
      </c>
      <c r="N179" s="1">
        <f>IFERROR(__xludf.DUMMYFUNCTION("""COMPUTED_VALUE"""),1.20789256E8)</f>
        <v>120789256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IFERROR(__xludf.DUMMYFUNCTION("""COMPUTED_VALUE"""),1081.53)</f>
        <v>1081.53</v>
      </c>
      <c r="D180" s="2">
        <f>IFERROR(__xludf.DUMMYFUNCTION("""COMPUTED_VALUE"""),45552.66666666667)</f>
        <v>45552.66667</v>
      </c>
      <c r="E180" s="1">
        <f>IFERROR(__xludf.DUMMYFUNCTION("""COMPUTED_VALUE"""),1091.13)</f>
        <v>1091.13</v>
      </c>
      <c r="G180" s="2">
        <f>IFERROR(__xludf.DUMMYFUNCTION("""COMPUTED_VALUE"""),45552.66666666667)</f>
        <v>45552.66667</v>
      </c>
      <c r="H180" s="1">
        <f>IFERROR(__xludf.DUMMYFUNCTION("""COMPUTED_VALUE"""),1077.86)</f>
        <v>1077.86</v>
      </c>
      <c r="J180" s="2">
        <f>IFERROR(__xludf.DUMMYFUNCTION("""COMPUTED_VALUE"""),45552.66666666667)</f>
        <v>45552.66667</v>
      </c>
      <c r="K180" s="1">
        <f>IFERROR(__xludf.DUMMYFUNCTION("""COMPUTED_VALUE"""),1081.71)</f>
        <v>1081.71</v>
      </c>
      <c r="M180" s="2">
        <f>IFERROR(__xludf.DUMMYFUNCTION("""COMPUTED_VALUE"""),45552.66666666667)</f>
        <v>45552.66667</v>
      </c>
      <c r="N180" s="1">
        <f>IFERROR(__xludf.DUMMYFUNCTION("""COMPUTED_VALUE"""),9.2243622E7)</f>
        <v>92243622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IFERROR(__xludf.DUMMYFUNCTION("""COMPUTED_VALUE"""),1083.56)</f>
        <v>1083.56</v>
      </c>
      <c r="D181" s="2">
        <f>IFERROR(__xludf.DUMMYFUNCTION("""COMPUTED_VALUE"""),45553.66666666667)</f>
        <v>45553.66667</v>
      </c>
      <c r="E181" s="1">
        <f>IFERROR(__xludf.DUMMYFUNCTION("""COMPUTED_VALUE"""),1100.17)</f>
        <v>1100.17</v>
      </c>
      <c r="G181" s="2">
        <f>IFERROR(__xludf.DUMMYFUNCTION("""COMPUTED_VALUE"""),45553.66666666667)</f>
        <v>45553.66667</v>
      </c>
      <c r="H181" s="1">
        <f>IFERROR(__xludf.DUMMYFUNCTION("""COMPUTED_VALUE"""),1074.07)</f>
        <v>1074.07</v>
      </c>
      <c r="J181" s="2">
        <f>IFERROR(__xludf.DUMMYFUNCTION("""COMPUTED_VALUE"""),45553.66666666667)</f>
        <v>45553.66667</v>
      </c>
      <c r="K181" s="1">
        <f>IFERROR(__xludf.DUMMYFUNCTION("""COMPUTED_VALUE"""),1090.26)</f>
        <v>1090.26</v>
      </c>
      <c r="M181" s="2">
        <f>IFERROR(__xludf.DUMMYFUNCTION("""COMPUTED_VALUE"""),45553.66666666667)</f>
        <v>45553.66667</v>
      </c>
      <c r="N181" s="1">
        <f>IFERROR(__xludf.DUMMYFUNCTION("""COMPUTED_VALUE"""),1.07278608E8)</f>
        <v>107278608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IFERROR(__xludf.DUMMYFUNCTION("""COMPUTED_VALUE"""),1106.89)</f>
        <v>1106.89</v>
      </c>
      <c r="D182" s="2">
        <f>IFERROR(__xludf.DUMMYFUNCTION("""COMPUTED_VALUE"""),45554.66666666667)</f>
        <v>45554.66667</v>
      </c>
      <c r="E182" s="1">
        <f>IFERROR(__xludf.DUMMYFUNCTION("""COMPUTED_VALUE"""),1112.87)</f>
        <v>1112.87</v>
      </c>
      <c r="G182" s="2">
        <f>IFERROR(__xludf.DUMMYFUNCTION("""COMPUTED_VALUE"""),45554.66666666667)</f>
        <v>45554.66667</v>
      </c>
      <c r="H182" s="1">
        <f>IFERROR(__xludf.DUMMYFUNCTION("""COMPUTED_VALUE"""),1090.67)</f>
        <v>1090.67</v>
      </c>
      <c r="J182" s="2">
        <f>IFERROR(__xludf.DUMMYFUNCTION("""COMPUTED_VALUE"""),45554.66666666667)</f>
        <v>45554.66667</v>
      </c>
      <c r="K182" s="1">
        <f>IFERROR(__xludf.DUMMYFUNCTION("""COMPUTED_VALUE"""),1093.17)</f>
        <v>1093.17</v>
      </c>
      <c r="M182" s="2">
        <f>IFERROR(__xludf.DUMMYFUNCTION("""COMPUTED_VALUE"""),45554.66666666667)</f>
        <v>45554.66667</v>
      </c>
      <c r="N182" s="1">
        <f>IFERROR(__xludf.DUMMYFUNCTION("""COMPUTED_VALUE"""),1.02830189E8)</f>
        <v>102830189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IFERROR(__xludf.DUMMYFUNCTION("""COMPUTED_VALUE"""),1090.19)</f>
        <v>1090.19</v>
      </c>
      <c r="D183" s="2">
        <f>IFERROR(__xludf.DUMMYFUNCTION("""COMPUTED_VALUE"""),45555.66666666667)</f>
        <v>45555.66667</v>
      </c>
      <c r="E183" s="1">
        <f>IFERROR(__xludf.DUMMYFUNCTION("""COMPUTED_VALUE"""),1099.59)</f>
        <v>1099.59</v>
      </c>
      <c r="G183" s="2">
        <f>IFERROR(__xludf.DUMMYFUNCTION("""COMPUTED_VALUE"""),45555.66666666667)</f>
        <v>45555.66667</v>
      </c>
      <c r="H183" s="1">
        <f>IFERROR(__xludf.DUMMYFUNCTION("""COMPUTED_VALUE"""),1086.24)</f>
        <v>1086.24</v>
      </c>
      <c r="J183" s="2">
        <f>IFERROR(__xludf.DUMMYFUNCTION("""COMPUTED_VALUE"""),45555.66666666667)</f>
        <v>45555.66667</v>
      </c>
      <c r="K183" s="1">
        <f>IFERROR(__xludf.DUMMYFUNCTION("""COMPUTED_VALUE"""),1090.55)</f>
        <v>1090.55</v>
      </c>
      <c r="M183" s="2">
        <f>IFERROR(__xludf.DUMMYFUNCTION("""COMPUTED_VALUE"""),45555.66666666667)</f>
        <v>45555.66667</v>
      </c>
      <c r="N183" s="1">
        <f>IFERROR(__xludf.DUMMYFUNCTION("""COMPUTED_VALUE"""),2.85951375E8)</f>
        <v>285951375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IFERROR(__xludf.DUMMYFUNCTION("""COMPUTED_VALUE"""),1092.91)</f>
        <v>1092.91</v>
      </c>
      <c r="D184" s="2">
        <f>IFERROR(__xludf.DUMMYFUNCTION("""COMPUTED_VALUE"""),45558.66666666667)</f>
        <v>45558.66667</v>
      </c>
      <c r="E184" s="1">
        <f>IFERROR(__xludf.DUMMYFUNCTION("""COMPUTED_VALUE"""),1096.07)</f>
        <v>1096.07</v>
      </c>
      <c r="G184" s="2">
        <f>IFERROR(__xludf.DUMMYFUNCTION("""COMPUTED_VALUE"""),45558.66666666667)</f>
        <v>45558.66667</v>
      </c>
      <c r="H184" s="1">
        <f>IFERROR(__xludf.DUMMYFUNCTION("""COMPUTED_VALUE"""),1086.46)</f>
        <v>1086.46</v>
      </c>
      <c r="J184" s="2">
        <f>IFERROR(__xludf.DUMMYFUNCTION("""COMPUTED_VALUE"""),45558.66666666667)</f>
        <v>45558.66667</v>
      </c>
      <c r="K184" s="1">
        <f>IFERROR(__xludf.DUMMYFUNCTION("""COMPUTED_VALUE"""),1093.27)</f>
        <v>1093.27</v>
      </c>
      <c r="M184" s="2">
        <f>IFERROR(__xludf.DUMMYFUNCTION("""COMPUTED_VALUE"""),45558.66666666667)</f>
        <v>45558.66667</v>
      </c>
      <c r="N184" s="1">
        <f>IFERROR(__xludf.DUMMYFUNCTION("""COMPUTED_VALUE"""),8.872545E7)</f>
        <v>88725450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IFERROR(__xludf.DUMMYFUNCTION("""COMPUTED_VALUE"""),1100.82)</f>
        <v>1100.82</v>
      </c>
      <c r="D185" s="2">
        <f>IFERROR(__xludf.DUMMYFUNCTION("""COMPUTED_VALUE"""),45559.66666666667)</f>
        <v>45559.66667</v>
      </c>
      <c r="E185" s="1">
        <f>IFERROR(__xludf.DUMMYFUNCTION("""COMPUTED_VALUE"""),1109.15)</f>
        <v>1109.15</v>
      </c>
      <c r="G185" s="2">
        <f>IFERROR(__xludf.DUMMYFUNCTION("""COMPUTED_VALUE"""),45559.66666666667)</f>
        <v>45559.66667</v>
      </c>
      <c r="H185" s="1">
        <f>IFERROR(__xludf.DUMMYFUNCTION("""COMPUTED_VALUE"""),1095.53)</f>
        <v>1095.53</v>
      </c>
      <c r="J185" s="2">
        <f>IFERROR(__xludf.DUMMYFUNCTION("""COMPUTED_VALUE"""),45559.66666666667)</f>
        <v>45559.66667</v>
      </c>
      <c r="K185" s="1">
        <f>IFERROR(__xludf.DUMMYFUNCTION("""COMPUTED_VALUE"""),1108.69)</f>
        <v>1108.69</v>
      </c>
      <c r="M185" s="2">
        <f>IFERROR(__xludf.DUMMYFUNCTION("""COMPUTED_VALUE"""),45559.66666666667)</f>
        <v>45559.66667</v>
      </c>
      <c r="N185" s="1">
        <f>IFERROR(__xludf.DUMMYFUNCTION("""COMPUTED_VALUE"""),1.10856644E8)</f>
        <v>110856644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IFERROR(__xludf.DUMMYFUNCTION("""COMPUTED_VALUE"""),1107.07)</f>
        <v>1107.07</v>
      </c>
      <c r="D186" s="2">
        <f>IFERROR(__xludf.DUMMYFUNCTION("""COMPUTED_VALUE"""),45560.66666666667)</f>
        <v>45560.66667</v>
      </c>
      <c r="E186" s="1">
        <f>IFERROR(__xludf.DUMMYFUNCTION("""COMPUTED_VALUE"""),1107.07)</f>
        <v>1107.07</v>
      </c>
      <c r="G186" s="2">
        <f>IFERROR(__xludf.DUMMYFUNCTION("""COMPUTED_VALUE"""),45560.66666666667)</f>
        <v>45560.66667</v>
      </c>
      <c r="H186" s="1">
        <f>IFERROR(__xludf.DUMMYFUNCTION("""COMPUTED_VALUE"""),1096.34)</f>
        <v>1096.34</v>
      </c>
      <c r="J186" s="2">
        <f>IFERROR(__xludf.DUMMYFUNCTION("""COMPUTED_VALUE"""),45560.66666666667)</f>
        <v>45560.66667</v>
      </c>
      <c r="K186" s="1">
        <f>IFERROR(__xludf.DUMMYFUNCTION("""COMPUTED_VALUE"""),1097.77)</f>
        <v>1097.77</v>
      </c>
      <c r="M186" s="2">
        <f>IFERROR(__xludf.DUMMYFUNCTION("""COMPUTED_VALUE"""),45560.66666666667)</f>
        <v>45560.66667</v>
      </c>
      <c r="N186" s="1">
        <f>IFERROR(__xludf.DUMMYFUNCTION("""COMPUTED_VALUE"""),9.553704E7)</f>
        <v>95537040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IFERROR(__xludf.DUMMYFUNCTION("""COMPUTED_VALUE"""),1103.84)</f>
        <v>1103.84</v>
      </c>
      <c r="D187" s="2">
        <f>IFERROR(__xludf.DUMMYFUNCTION("""COMPUTED_VALUE"""),45561.66666666667)</f>
        <v>45561.66667</v>
      </c>
      <c r="E187" s="1">
        <f>IFERROR(__xludf.DUMMYFUNCTION("""COMPUTED_VALUE"""),1111.37)</f>
        <v>1111.37</v>
      </c>
      <c r="G187" s="2">
        <f>IFERROR(__xludf.DUMMYFUNCTION("""COMPUTED_VALUE"""),45561.66666666667)</f>
        <v>45561.66667</v>
      </c>
      <c r="H187" s="1">
        <f>IFERROR(__xludf.DUMMYFUNCTION("""COMPUTED_VALUE"""),1102.26)</f>
        <v>1102.26</v>
      </c>
      <c r="J187" s="2">
        <f>IFERROR(__xludf.DUMMYFUNCTION("""COMPUTED_VALUE"""),45561.66666666667)</f>
        <v>45561.66667</v>
      </c>
      <c r="K187" s="1">
        <f>IFERROR(__xludf.DUMMYFUNCTION("""COMPUTED_VALUE"""),1110.36)</f>
        <v>1110.36</v>
      </c>
      <c r="M187" s="2">
        <f>IFERROR(__xludf.DUMMYFUNCTION("""COMPUTED_VALUE"""),45561.66666666667)</f>
        <v>45561.66667</v>
      </c>
      <c r="N187" s="1">
        <f>IFERROR(__xludf.DUMMYFUNCTION("""COMPUTED_VALUE"""),8.1742663E7)</f>
        <v>81742663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IFERROR(__xludf.DUMMYFUNCTION("""COMPUTED_VALUE"""),1113.98)</f>
        <v>1113.98</v>
      </c>
      <c r="D188" s="2">
        <f>IFERROR(__xludf.DUMMYFUNCTION("""COMPUTED_VALUE"""),45562.66666666667)</f>
        <v>45562.66667</v>
      </c>
      <c r="E188" s="1">
        <f>IFERROR(__xludf.DUMMYFUNCTION("""COMPUTED_VALUE"""),1133.18)</f>
        <v>1133.18</v>
      </c>
      <c r="G188" s="2">
        <f>IFERROR(__xludf.DUMMYFUNCTION("""COMPUTED_VALUE"""),45562.66666666667)</f>
        <v>45562.66667</v>
      </c>
      <c r="H188" s="1">
        <f>IFERROR(__xludf.DUMMYFUNCTION("""COMPUTED_VALUE"""),1113.98)</f>
        <v>1113.98</v>
      </c>
      <c r="J188" s="2">
        <f>IFERROR(__xludf.DUMMYFUNCTION("""COMPUTED_VALUE"""),45562.66666666667)</f>
        <v>45562.66667</v>
      </c>
      <c r="K188" s="1">
        <f>IFERROR(__xludf.DUMMYFUNCTION("""COMPUTED_VALUE"""),1123.58)</f>
        <v>1123.58</v>
      </c>
      <c r="M188" s="2">
        <f>IFERROR(__xludf.DUMMYFUNCTION("""COMPUTED_VALUE"""),45562.66666666667)</f>
        <v>45562.66667</v>
      </c>
      <c r="N188" s="1">
        <f>IFERROR(__xludf.DUMMYFUNCTION("""COMPUTED_VALUE"""),7.4290998E7)</f>
        <v>74290998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IFERROR(__xludf.DUMMYFUNCTION("""COMPUTED_VALUE"""),1126.77)</f>
        <v>1126.77</v>
      </c>
      <c r="D189" s="2">
        <f>IFERROR(__xludf.DUMMYFUNCTION("""COMPUTED_VALUE"""),45565.66666666667)</f>
        <v>45565.66667</v>
      </c>
      <c r="E189" s="1">
        <f>IFERROR(__xludf.DUMMYFUNCTION("""COMPUTED_VALUE"""),1130.46)</f>
        <v>1130.46</v>
      </c>
      <c r="G189" s="2">
        <f>IFERROR(__xludf.DUMMYFUNCTION("""COMPUTED_VALUE"""),45565.66666666667)</f>
        <v>45565.66667</v>
      </c>
      <c r="H189" s="1">
        <f>IFERROR(__xludf.DUMMYFUNCTION("""COMPUTED_VALUE"""),1114.16)</f>
        <v>1114.16</v>
      </c>
      <c r="J189" s="2">
        <f>IFERROR(__xludf.DUMMYFUNCTION("""COMPUTED_VALUE"""),45565.66666666667)</f>
        <v>45565.66667</v>
      </c>
      <c r="K189" s="1">
        <f>IFERROR(__xludf.DUMMYFUNCTION("""COMPUTED_VALUE"""),1123.59)</f>
        <v>1123.59</v>
      </c>
      <c r="M189" s="2">
        <f>IFERROR(__xludf.DUMMYFUNCTION("""COMPUTED_VALUE"""),45565.66666666667)</f>
        <v>45565.66667</v>
      </c>
      <c r="N189" s="1">
        <f>IFERROR(__xludf.DUMMYFUNCTION("""COMPUTED_VALUE"""),8.2298216E7)</f>
        <v>82298216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IFERROR(__xludf.DUMMYFUNCTION("""COMPUTED_VALUE"""),1118.37)</f>
        <v>1118.37</v>
      </c>
      <c r="D190" s="2">
        <f>IFERROR(__xludf.DUMMYFUNCTION("""COMPUTED_VALUE"""),45566.66666666667)</f>
        <v>45566.66667</v>
      </c>
      <c r="E190" s="1">
        <f>IFERROR(__xludf.DUMMYFUNCTION("""COMPUTED_VALUE"""),1121.68)</f>
        <v>1121.68</v>
      </c>
      <c r="G190" s="2">
        <f>IFERROR(__xludf.DUMMYFUNCTION("""COMPUTED_VALUE"""),45566.66666666667)</f>
        <v>45566.66667</v>
      </c>
      <c r="H190" s="1">
        <f>IFERROR(__xludf.DUMMYFUNCTION("""COMPUTED_VALUE"""),1108.04)</f>
        <v>1108.04</v>
      </c>
      <c r="J190" s="2">
        <f>IFERROR(__xludf.DUMMYFUNCTION("""COMPUTED_VALUE"""),45566.66666666667)</f>
        <v>45566.66667</v>
      </c>
      <c r="K190" s="1">
        <f>IFERROR(__xludf.DUMMYFUNCTION("""COMPUTED_VALUE"""),1114.31)</f>
        <v>1114.31</v>
      </c>
      <c r="M190" s="2">
        <f>IFERROR(__xludf.DUMMYFUNCTION("""COMPUTED_VALUE"""),45566.66666666667)</f>
        <v>45566.66667</v>
      </c>
      <c r="N190" s="1">
        <f>IFERROR(__xludf.DUMMYFUNCTION("""COMPUTED_VALUE"""),8.7151077E7)</f>
        <v>87151077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IFERROR(__xludf.DUMMYFUNCTION("""COMPUTED_VALUE"""),1109.93)</f>
        <v>1109.93</v>
      </c>
      <c r="D191" s="2">
        <f>IFERROR(__xludf.DUMMYFUNCTION("""COMPUTED_VALUE"""),45567.66666666667)</f>
        <v>45567.66667</v>
      </c>
      <c r="E191" s="1">
        <f>IFERROR(__xludf.DUMMYFUNCTION("""COMPUTED_VALUE"""),1119.08)</f>
        <v>1119.08</v>
      </c>
      <c r="G191" s="2">
        <f>IFERROR(__xludf.DUMMYFUNCTION("""COMPUTED_VALUE"""),45567.66666666667)</f>
        <v>45567.66667</v>
      </c>
      <c r="H191" s="1">
        <f>IFERROR(__xludf.DUMMYFUNCTION("""COMPUTED_VALUE"""),1108.12)</f>
        <v>1108.12</v>
      </c>
      <c r="J191" s="2">
        <f>IFERROR(__xludf.DUMMYFUNCTION("""COMPUTED_VALUE"""),45567.66666666667)</f>
        <v>45567.66667</v>
      </c>
      <c r="K191" s="1">
        <f>IFERROR(__xludf.DUMMYFUNCTION("""COMPUTED_VALUE"""),1111.37)</f>
        <v>1111.37</v>
      </c>
      <c r="M191" s="2">
        <f>IFERROR(__xludf.DUMMYFUNCTION("""COMPUTED_VALUE"""),45567.66666666667)</f>
        <v>45567.66667</v>
      </c>
      <c r="N191" s="1">
        <f>IFERROR(__xludf.DUMMYFUNCTION("""COMPUTED_VALUE"""),7.1671696E7)</f>
        <v>71671696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IFERROR(__xludf.DUMMYFUNCTION("""COMPUTED_VALUE"""),1106.17)</f>
        <v>1106.17</v>
      </c>
      <c r="D192" s="2">
        <f>IFERROR(__xludf.DUMMYFUNCTION("""COMPUTED_VALUE"""),45568.66666666667)</f>
        <v>45568.66667</v>
      </c>
      <c r="E192" s="1">
        <f>IFERROR(__xludf.DUMMYFUNCTION("""COMPUTED_VALUE"""),1106.17)</f>
        <v>1106.17</v>
      </c>
      <c r="G192" s="2">
        <f>IFERROR(__xludf.DUMMYFUNCTION("""COMPUTED_VALUE"""),45568.66666666667)</f>
        <v>45568.66667</v>
      </c>
      <c r="H192" s="1">
        <f>IFERROR(__xludf.DUMMYFUNCTION("""COMPUTED_VALUE"""),1095.51)</f>
        <v>1095.51</v>
      </c>
      <c r="J192" s="2">
        <f>IFERROR(__xludf.DUMMYFUNCTION("""COMPUTED_VALUE"""),45568.66666666667)</f>
        <v>45568.66667</v>
      </c>
      <c r="K192" s="1">
        <f>IFERROR(__xludf.DUMMYFUNCTION("""COMPUTED_VALUE"""),1100.67)</f>
        <v>1100.67</v>
      </c>
      <c r="M192" s="2">
        <f>IFERROR(__xludf.DUMMYFUNCTION("""COMPUTED_VALUE"""),45568.66666666667)</f>
        <v>45568.66667</v>
      </c>
      <c r="N192" s="1">
        <f>IFERROR(__xludf.DUMMYFUNCTION("""COMPUTED_VALUE"""),7.5465901E7)</f>
        <v>75465901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IFERROR(__xludf.DUMMYFUNCTION("""COMPUTED_VALUE"""),1107.99)</f>
        <v>1107.99</v>
      </c>
      <c r="D193" s="2">
        <f>IFERROR(__xludf.DUMMYFUNCTION("""COMPUTED_VALUE"""),45569.66666666667)</f>
        <v>45569.66667</v>
      </c>
      <c r="E193" s="1">
        <f>IFERROR(__xludf.DUMMYFUNCTION("""COMPUTED_VALUE"""),1113.24)</f>
        <v>1113.24</v>
      </c>
      <c r="G193" s="2">
        <f>IFERROR(__xludf.DUMMYFUNCTION("""COMPUTED_VALUE"""),45569.66666666667)</f>
        <v>45569.66667</v>
      </c>
      <c r="H193" s="1">
        <f>IFERROR(__xludf.DUMMYFUNCTION("""COMPUTED_VALUE"""),1100.28)</f>
        <v>1100.28</v>
      </c>
      <c r="J193" s="2">
        <f>IFERROR(__xludf.DUMMYFUNCTION("""COMPUTED_VALUE"""),45569.66666666667)</f>
        <v>45569.66667</v>
      </c>
      <c r="K193" s="1">
        <f>IFERROR(__xludf.DUMMYFUNCTION("""COMPUTED_VALUE"""),1112.61)</f>
        <v>1112.61</v>
      </c>
      <c r="M193" s="2">
        <f>IFERROR(__xludf.DUMMYFUNCTION("""COMPUTED_VALUE"""),45569.66666666667)</f>
        <v>45569.66667</v>
      </c>
      <c r="N193" s="1">
        <f>IFERROR(__xludf.DUMMYFUNCTION("""COMPUTED_VALUE"""),6.7289281E7)</f>
        <v>67289281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IFERROR(__xludf.DUMMYFUNCTION("""COMPUTED_VALUE"""),1109.19)</f>
        <v>1109.19</v>
      </c>
      <c r="D194" s="2">
        <f>IFERROR(__xludf.DUMMYFUNCTION("""COMPUTED_VALUE"""),45572.66666666667)</f>
        <v>45572.66667</v>
      </c>
      <c r="E194" s="1">
        <f>IFERROR(__xludf.DUMMYFUNCTION("""COMPUTED_VALUE"""),1110.62)</f>
        <v>1110.62</v>
      </c>
      <c r="G194" s="2">
        <f>IFERROR(__xludf.DUMMYFUNCTION("""COMPUTED_VALUE"""),45572.66666666667)</f>
        <v>45572.66667</v>
      </c>
      <c r="H194" s="1">
        <f>IFERROR(__xludf.DUMMYFUNCTION("""COMPUTED_VALUE"""),1089.16)</f>
        <v>1089.16</v>
      </c>
      <c r="J194" s="2">
        <f>IFERROR(__xludf.DUMMYFUNCTION("""COMPUTED_VALUE"""),45572.66666666667)</f>
        <v>45572.66667</v>
      </c>
      <c r="K194" s="1">
        <f>IFERROR(__xludf.DUMMYFUNCTION("""COMPUTED_VALUE"""),1093.01)</f>
        <v>1093.01</v>
      </c>
      <c r="M194" s="2">
        <f>IFERROR(__xludf.DUMMYFUNCTION("""COMPUTED_VALUE"""),45572.66666666667)</f>
        <v>45572.66667</v>
      </c>
      <c r="N194" s="1">
        <f>IFERROR(__xludf.DUMMYFUNCTION("""COMPUTED_VALUE"""),7.179871E7)</f>
        <v>71798710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IFERROR(__xludf.DUMMYFUNCTION("""COMPUTED_VALUE"""),1092.71)</f>
        <v>1092.71</v>
      </c>
      <c r="D195" s="2">
        <f>IFERROR(__xludf.DUMMYFUNCTION("""COMPUTED_VALUE"""),45573.66666666667)</f>
        <v>45573.66667</v>
      </c>
      <c r="E195" s="1">
        <f>IFERROR(__xludf.DUMMYFUNCTION("""COMPUTED_VALUE"""),1102.79)</f>
        <v>1102.79</v>
      </c>
      <c r="G195" s="2">
        <f>IFERROR(__xludf.DUMMYFUNCTION("""COMPUTED_VALUE"""),45573.66666666667)</f>
        <v>45573.66667</v>
      </c>
      <c r="H195" s="1">
        <f>IFERROR(__xludf.DUMMYFUNCTION("""COMPUTED_VALUE"""),1090.15)</f>
        <v>1090.15</v>
      </c>
      <c r="J195" s="2">
        <f>IFERROR(__xludf.DUMMYFUNCTION("""COMPUTED_VALUE"""),45573.66666666667)</f>
        <v>45573.66667</v>
      </c>
      <c r="K195" s="1">
        <f>IFERROR(__xludf.DUMMYFUNCTION("""COMPUTED_VALUE"""),1099.43)</f>
        <v>1099.43</v>
      </c>
      <c r="M195" s="2">
        <f>IFERROR(__xludf.DUMMYFUNCTION("""COMPUTED_VALUE"""),45573.66666666667)</f>
        <v>45573.66667</v>
      </c>
      <c r="N195" s="1">
        <f>IFERROR(__xludf.DUMMYFUNCTION("""COMPUTED_VALUE"""),7.0152657E7)</f>
        <v>70152657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IFERROR(__xludf.DUMMYFUNCTION("""COMPUTED_VALUE"""),1095.55)</f>
        <v>1095.55</v>
      </c>
      <c r="D196" s="2">
        <f>IFERROR(__xludf.DUMMYFUNCTION("""COMPUTED_VALUE"""),45574.66666666667)</f>
        <v>45574.66667</v>
      </c>
      <c r="E196" s="1">
        <f>IFERROR(__xludf.DUMMYFUNCTION("""COMPUTED_VALUE"""),1112.97)</f>
        <v>1112.97</v>
      </c>
      <c r="G196" s="2">
        <f>IFERROR(__xludf.DUMMYFUNCTION("""COMPUTED_VALUE"""),45574.66666666667)</f>
        <v>45574.66667</v>
      </c>
      <c r="H196" s="1">
        <f>IFERROR(__xludf.DUMMYFUNCTION("""COMPUTED_VALUE"""),1092.61)</f>
        <v>1092.61</v>
      </c>
      <c r="J196" s="2">
        <f>IFERROR(__xludf.DUMMYFUNCTION("""COMPUTED_VALUE"""),45574.66666666667)</f>
        <v>45574.66667</v>
      </c>
      <c r="K196" s="1">
        <f>IFERROR(__xludf.DUMMYFUNCTION("""COMPUTED_VALUE"""),1111.6)</f>
        <v>1111.6</v>
      </c>
      <c r="M196" s="2">
        <f>IFERROR(__xludf.DUMMYFUNCTION("""COMPUTED_VALUE"""),45574.66666666667)</f>
        <v>45574.66667</v>
      </c>
      <c r="N196" s="1">
        <f>IFERROR(__xludf.DUMMYFUNCTION("""COMPUTED_VALUE"""),6.1446582E7)</f>
        <v>61446582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IFERROR(__xludf.DUMMYFUNCTION("""COMPUTED_VALUE"""),1112.88)</f>
        <v>1112.88</v>
      </c>
      <c r="D197" s="2">
        <f>IFERROR(__xludf.DUMMYFUNCTION("""COMPUTED_VALUE"""),45575.66666666667)</f>
        <v>45575.66667</v>
      </c>
      <c r="E197" s="1">
        <f>IFERROR(__xludf.DUMMYFUNCTION("""COMPUTED_VALUE"""),1118.32)</f>
        <v>1118.32</v>
      </c>
      <c r="G197" s="2">
        <f>IFERROR(__xludf.DUMMYFUNCTION("""COMPUTED_VALUE"""),45575.66666666667)</f>
        <v>45575.66667</v>
      </c>
      <c r="H197" s="1">
        <f>IFERROR(__xludf.DUMMYFUNCTION("""COMPUTED_VALUE"""),1102.6)</f>
        <v>1102.6</v>
      </c>
      <c r="J197" s="2">
        <f>IFERROR(__xludf.DUMMYFUNCTION("""COMPUTED_VALUE"""),45575.66666666667)</f>
        <v>45575.66667</v>
      </c>
      <c r="K197" s="1">
        <f>IFERROR(__xludf.DUMMYFUNCTION("""COMPUTED_VALUE"""),1104.12)</f>
        <v>1104.12</v>
      </c>
      <c r="M197" s="2">
        <f>IFERROR(__xludf.DUMMYFUNCTION("""COMPUTED_VALUE"""),45575.66666666667)</f>
        <v>45575.66667</v>
      </c>
      <c r="N197" s="1">
        <f>IFERROR(__xludf.DUMMYFUNCTION("""COMPUTED_VALUE"""),6.289379E7)</f>
        <v>62893790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IFERROR(__xludf.DUMMYFUNCTION("""COMPUTED_VALUE"""),1104.74)</f>
        <v>1104.74</v>
      </c>
      <c r="D198" s="2">
        <f>IFERROR(__xludf.DUMMYFUNCTION("""COMPUTED_VALUE"""),45576.66666666667)</f>
        <v>45576.66667</v>
      </c>
      <c r="E198" s="1">
        <f>IFERROR(__xludf.DUMMYFUNCTION("""COMPUTED_VALUE"""),1116.74)</f>
        <v>1116.74</v>
      </c>
      <c r="G198" s="2">
        <f>IFERROR(__xludf.DUMMYFUNCTION("""COMPUTED_VALUE"""),45576.66666666667)</f>
        <v>45576.66667</v>
      </c>
      <c r="H198" s="1">
        <f>IFERROR(__xludf.DUMMYFUNCTION("""COMPUTED_VALUE"""),1103.73)</f>
        <v>1103.73</v>
      </c>
      <c r="J198" s="2">
        <f>IFERROR(__xludf.DUMMYFUNCTION("""COMPUTED_VALUE"""),45576.66666666667)</f>
        <v>45576.66667</v>
      </c>
      <c r="K198" s="1">
        <f>IFERROR(__xludf.DUMMYFUNCTION("""COMPUTED_VALUE"""),1112.22)</f>
        <v>1112.22</v>
      </c>
      <c r="M198" s="2">
        <f>IFERROR(__xludf.DUMMYFUNCTION("""COMPUTED_VALUE"""),45576.66666666667)</f>
        <v>45576.66667</v>
      </c>
      <c r="N198" s="1">
        <f>IFERROR(__xludf.DUMMYFUNCTION("""COMPUTED_VALUE"""),6.4475063E7)</f>
        <v>64475063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IFERROR(__xludf.DUMMYFUNCTION("""COMPUTED_VALUE"""),1114.63)</f>
        <v>1114.63</v>
      </c>
      <c r="D199" s="2">
        <f>IFERROR(__xludf.DUMMYFUNCTION("""COMPUTED_VALUE"""),45579.66666666667)</f>
        <v>45579.66667</v>
      </c>
      <c r="E199" s="1">
        <f>IFERROR(__xludf.DUMMYFUNCTION("""COMPUTED_VALUE"""),1127.02)</f>
        <v>1127.02</v>
      </c>
      <c r="G199" s="2">
        <f>IFERROR(__xludf.DUMMYFUNCTION("""COMPUTED_VALUE"""),45579.66666666667)</f>
        <v>45579.66667</v>
      </c>
      <c r="H199" s="1">
        <f>IFERROR(__xludf.DUMMYFUNCTION("""COMPUTED_VALUE"""),1111.18)</f>
        <v>1111.18</v>
      </c>
      <c r="J199" s="2">
        <f>IFERROR(__xludf.DUMMYFUNCTION("""COMPUTED_VALUE"""),45579.66666666667)</f>
        <v>45579.66667</v>
      </c>
      <c r="K199" s="1">
        <f>IFERROR(__xludf.DUMMYFUNCTION("""COMPUTED_VALUE"""),1125.07)</f>
        <v>1125.07</v>
      </c>
      <c r="M199" s="2">
        <f>IFERROR(__xludf.DUMMYFUNCTION("""COMPUTED_VALUE"""),45579.66666666667)</f>
        <v>45579.66667</v>
      </c>
      <c r="N199" s="1">
        <f>IFERROR(__xludf.DUMMYFUNCTION("""COMPUTED_VALUE"""),7.2237735E7)</f>
        <v>72237735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IFERROR(__xludf.DUMMYFUNCTION("""COMPUTED_VALUE"""),1127.43)</f>
        <v>1127.43</v>
      </c>
      <c r="D200" s="2">
        <f>IFERROR(__xludf.DUMMYFUNCTION("""COMPUTED_VALUE"""),45580.66666666667)</f>
        <v>45580.66667</v>
      </c>
      <c r="E200" s="1">
        <f>IFERROR(__xludf.DUMMYFUNCTION("""COMPUTED_VALUE"""),1136.98)</f>
        <v>1136.98</v>
      </c>
      <c r="G200" s="2">
        <f>IFERROR(__xludf.DUMMYFUNCTION("""COMPUTED_VALUE"""),45580.66666666667)</f>
        <v>45580.66667</v>
      </c>
      <c r="H200" s="1">
        <f>IFERROR(__xludf.DUMMYFUNCTION("""COMPUTED_VALUE"""),1122.12)</f>
        <v>1122.12</v>
      </c>
      <c r="J200" s="2">
        <f>IFERROR(__xludf.DUMMYFUNCTION("""COMPUTED_VALUE"""),45580.66666666667)</f>
        <v>45580.66667</v>
      </c>
      <c r="K200" s="1">
        <f>IFERROR(__xludf.DUMMYFUNCTION("""COMPUTED_VALUE"""),1125.05)</f>
        <v>1125.05</v>
      </c>
      <c r="M200" s="2">
        <f>IFERROR(__xludf.DUMMYFUNCTION("""COMPUTED_VALUE"""),45580.66666666667)</f>
        <v>45580.66667</v>
      </c>
      <c r="N200" s="1">
        <f>IFERROR(__xludf.DUMMYFUNCTION("""COMPUTED_VALUE"""),7.7610045E7)</f>
        <v>77610045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IFERROR(__xludf.DUMMYFUNCTION("""COMPUTED_VALUE"""),1125.47)</f>
        <v>1125.47</v>
      </c>
      <c r="D201" s="2">
        <f>IFERROR(__xludf.DUMMYFUNCTION("""COMPUTED_VALUE"""),45581.66666666667)</f>
        <v>45581.66667</v>
      </c>
      <c r="E201" s="1">
        <f>IFERROR(__xludf.DUMMYFUNCTION("""COMPUTED_VALUE"""),1138.91)</f>
        <v>1138.91</v>
      </c>
      <c r="G201" s="2">
        <f>IFERROR(__xludf.DUMMYFUNCTION("""COMPUTED_VALUE"""),45581.66666666667)</f>
        <v>45581.66667</v>
      </c>
      <c r="H201" s="1">
        <f>IFERROR(__xludf.DUMMYFUNCTION("""COMPUTED_VALUE"""),1125.47)</f>
        <v>1125.47</v>
      </c>
      <c r="J201" s="2">
        <f>IFERROR(__xludf.DUMMYFUNCTION("""COMPUTED_VALUE"""),45581.66666666667)</f>
        <v>45581.66667</v>
      </c>
      <c r="K201" s="1">
        <f>IFERROR(__xludf.DUMMYFUNCTION("""COMPUTED_VALUE"""),1138.39)</f>
        <v>1138.39</v>
      </c>
      <c r="M201" s="2">
        <f>IFERROR(__xludf.DUMMYFUNCTION("""COMPUTED_VALUE"""),45581.66666666667)</f>
        <v>45581.66667</v>
      </c>
      <c r="N201" s="1">
        <f>IFERROR(__xludf.DUMMYFUNCTION("""COMPUTED_VALUE"""),7.124117E7)</f>
        <v>71241170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IFERROR(__xludf.DUMMYFUNCTION("""COMPUTED_VALUE"""),1141.43)</f>
        <v>1141.43</v>
      </c>
      <c r="D202" s="2">
        <f>IFERROR(__xludf.DUMMYFUNCTION("""COMPUTED_VALUE"""),45582.66666666667)</f>
        <v>45582.66667</v>
      </c>
      <c r="E202" s="1">
        <f>IFERROR(__xludf.DUMMYFUNCTION("""COMPUTED_VALUE"""),1143.54)</f>
        <v>1143.54</v>
      </c>
      <c r="G202" s="2">
        <f>IFERROR(__xludf.DUMMYFUNCTION("""COMPUTED_VALUE"""),45582.66666666667)</f>
        <v>45582.66667</v>
      </c>
      <c r="H202" s="1">
        <f>IFERROR(__xludf.DUMMYFUNCTION("""COMPUTED_VALUE"""),1128.78)</f>
        <v>1128.78</v>
      </c>
      <c r="J202" s="2">
        <f>IFERROR(__xludf.DUMMYFUNCTION("""COMPUTED_VALUE"""),45582.66666666667)</f>
        <v>45582.66667</v>
      </c>
      <c r="K202" s="1">
        <f>IFERROR(__xludf.DUMMYFUNCTION("""COMPUTED_VALUE"""),1136.16)</f>
        <v>1136.16</v>
      </c>
      <c r="M202" s="2">
        <f>IFERROR(__xludf.DUMMYFUNCTION("""COMPUTED_VALUE"""),45582.66666666667)</f>
        <v>45582.66667</v>
      </c>
      <c r="N202" s="1">
        <f>IFERROR(__xludf.DUMMYFUNCTION("""COMPUTED_VALUE"""),8.3497849E7)</f>
        <v>83497849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IFERROR(__xludf.DUMMYFUNCTION("""COMPUTED_VALUE"""),1138.19)</f>
        <v>1138.19</v>
      </c>
      <c r="D203" s="2">
        <f>IFERROR(__xludf.DUMMYFUNCTION("""COMPUTED_VALUE"""),45583.66666666667)</f>
        <v>45583.66667</v>
      </c>
      <c r="E203" s="1">
        <f>IFERROR(__xludf.DUMMYFUNCTION("""COMPUTED_VALUE"""),1142.59)</f>
        <v>1142.59</v>
      </c>
      <c r="G203" s="2">
        <f>IFERROR(__xludf.DUMMYFUNCTION("""COMPUTED_VALUE"""),45583.66666666667)</f>
        <v>45583.66667</v>
      </c>
      <c r="H203" s="1">
        <f>IFERROR(__xludf.DUMMYFUNCTION("""COMPUTED_VALUE"""),1133.39)</f>
        <v>1133.39</v>
      </c>
      <c r="J203" s="2">
        <f>IFERROR(__xludf.DUMMYFUNCTION("""COMPUTED_VALUE"""),45583.66666666667)</f>
        <v>45583.66667</v>
      </c>
      <c r="K203" s="1">
        <f>IFERROR(__xludf.DUMMYFUNCTION("""COMPUTED_VALUE"""),1137.73)</f>
        <v>1137.73</v>
      </c>
      <c r="M203" s="2">
        <f>IFERROR(__xludf.DUMMYFUNCTION("""COMPUTED_VALUE"""),45583.66666666667)</f>
        <v>45583.66667</v>
      </c>
      <c r="N203" s="1">
        <f>IFERROR(__xludf.DUMMYFUNCTION("""COMPUTED_VALUE"""),6.1659522E7)</f>
        <v>61659522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IFERROR(__xludf.DUMMYFUNCTION("""COMPUTED_VALUE"""),1136.75)</f>
        <v>1136.75</v>
      </c>
      <c r="D204" s="2">
        <f>IFERROR(__xludf.DUMMYFUNCTION("""COMPUTED_VALUE"""),45586.66666666667)</f>
        <v>45586.66667</v>
      </c>
      <c r="E204" s="1">
        <f>IFERROR(__xludf.DUMMYFUNCTION("""COMPUTED_VALUE"""),1136.99)</f>
        <v>1136.99</v>
      </c>
      <c r="G204" s="2">
        <f>IFERROR(__xludf.DUMMYFUNCTION("""COMPUTED_VALUE"""),45586.66666666667)</f>
        <v>45586.66667</v>
      </c>
      <c r="H204" s="1">
        <f>IFERROR(__xludf.DUMMYFUNCTION("""COMPUTED_VALUE"""),1113.96)</f>
        <v>1113.96</v>
      </c>
      <c r="J204" s="2">
        <f>IFERROR(__xludf.DUMMYFUNCTION("""COMPUTED_VALUE"""),45586.66666666667)</f>
        <v>45586.66667</v>
      </c>
      <c r="K204" s="1">
        <f>IFERROR(__xludf.DUMMYFUNCTION("""COMPUTED_VALUE"""),1115.7)</f>
        <v>1115.7</v>
      </c>
      <c r="M204" s="2">
        <f>IFERROR(__xludf.DUMMYFUNCTION("""COMPUTED_VALUE"""),45586.66666666667)</f>
        <v>45586.66667</v>
      </c>
      <c r="N204" s="1">
        <f>IFERROR(__xludf.DUMMYFUNCTION("""COMPUTED_VALUE"""),7.8833662E7)</f>
        <v>78833662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IFERROR(__xludf.DUMMYFUNCTION("""COMPUTED_VALUE"""),1116.92)</f>
        <v>1116.92</v>
      </c>
      <c r="D205" s="2">
        <f>IFERROR(__xludf.DUMMYFUNCTION("""COMPUTED_VALUE"""),45587.66666666667)</f>
        <v>45587.66667</v>
      </c>
      <c r="E205" s="1">
        <f>IFERROR(__xludf.DUMMYFUNCTION("""COMPUTED_VALUE"""),1139.36)</f>
        <v>1139.36</v>
      </c>
      <c r="G205" s="2">
        <f>IFERROR(__xludf.DUMMYFUNCTION("""COMPUTED_VALUE"""),45587.66666666667)</f>
        <v>45587.66667</v>
      </c>
      <c r="H205" s="1">
        <f>IFERROR(__xludf.DUMMYFUNCTION("""COMPUTED_VALUE"""),1116.92)</f>
        <v>1116.92</v>
      </c>
      <c r="J205" s="2">
        <f>IFERROR(__xludf.DUMMYFUNCTION("""COMPUTED_VALUE"""),45587.66666666667)</f>
        <v>45587.66667</v>
      </c>
      <c r="K205" s="1">
        <f>IFERROR(__xludf.DUMMYFUNCTION("""COMPUTED_VALUE"""),1130.26)</f>
        <v>1130.26</v>
      </c>
      <c r="M205" s="2">
        <f>IFERROR(__xludf.DUMMYFUNCTION("""COMPUTED_VALUE"""),45587.66666666667)</f>
        <v>45587.66667</v>
      </c>
      <c r="N205" s="1">
        <f>IFERROR(__xludf.DUMMYFUNCTION("""COMPUTED_VALUE"""),6.7484996E7)</f>
        <v>67484996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IFERROR(__xludf.DUMMYFUNCTION("""COMPUTED_VALUE"""),1128.28)</f>
        <v>1128.28</v>
      </c>
      <c r="D206" s="2">
        <f>IFERROR(__xludf.DUMMYFUNCTION("""COMPUTED_VALUE"""),45588.66666666667)</f>
        <v>45588.66667</v>
      </c>
      <c r="E206" s="1">
        <f>IFERROR(__xludf.DUMMYFUNCTION("""COMPUTED_VALUE"""),1135.06)</f>
        <v>1135.06</v>
      </c>
      <c r="G206" s="2">
        <f>IFERROR(__xludf.DUMMYFUNCTION("""COMPUTED_VALUE"""),45588.66666666667)</f>
        <v>45588.66667</v>
      </c>
      <c r="H206" s="1">
        <f>IFERROR(__xludf.DUMMYFUNCTION("""COMPUTED_VALUE"""),1120.63)</f>
        <v>1120.63</v>
      </c>
      <c r="J206" s="2">
        <f>IFERROR(__xludf.DUMMYFUNCTION("""COMPUTED_VALUE"""),45588.66666666667)</f>
        <v>45588.66667</v>
      </c>
      <c r="K206" s="1">
        <f>IFERROR(__xludf.DUMMYFUNCTION("""COMPUTED_VALUE"""),1125.24)</f>
        <v>1125.24</v>
      </c>
      <c r="M206" s="2">
        <f>IFERROR(__xludf.DUMMYFUNCTION("""COMPUTED_VALUE"""),45588.66666666667)</f>
        <v>45588.66667</v>
      </c>
      <c r="N206" s="1">
        <f>IFERROR(__xludf.DUMMYFUNCTION("""COMPUTED_VALUE"""),7.192052E7)</f>
        <v>71920520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IFERROR(__xludf.DUMMYFUNCTION("""COMPUTED_VALUE"""),1130.26)</f>
        <v>1130.26</v>
      </c>
      <c r="D207" s="2">
        <f>IFERROR(__xludf.DUMMYFUNCTION("""COMPUTED_VALUE"""),45589.66666666667)</f>
        <v>45589.66667</v>
      </c>
      <c r="E207" s="1">
        <f>IFERROR(__xludf.DUMMYFUNCTION("""COMPUTED_VALUE"""),1132.49)</f>
        <v>1132.49</v>
      </c>
      <c r="G207" s="2">
        <f>IFERROR(__xludf.DUMMYFUNCTION("""COMPUTED_VALUE"""),45589.66666666667)</f>
        <v>45589.66667</v>
      </c>
      <c r="H207" s="1">
        <f>IFERROR(__xludf.DUMMYFUNCTION("""COMPUTED_VALUE"""),1119.23)</f>
        <v>1119.23</v>
      </c>
      <c r="J207" s="2">
        <f>IFERROR(__xludf.DUMMYFUNCTION("""COMPUTED_VALUE"""),45589.66666666667)</f>
        <v>45589.66667</v>
      </c>
      <c r="K207" s="1">
        <f>IFERROR(__xludf.DUMMYFUNCTION("""COMPUTED_VALUE"""),1124.19)</f>
        <v>1124.19</v>
      </c>
      <c r="M207" s="2">
        <f>IFERROR(__xludf.DUMMYFUNCTION("""COMPUTED_VALUE"""),45589.66666666667)</f>
        <v>45589.66667</v>
      </c>
      <c r="N207" s="1">
        <f>IFERROR(__xludf.DUMMYFUNCTION("""COMPUTED_VALUE"""),6.568218E7)</f>
        <v>65682180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IFERROR(__xludf.DUMMYFUNCTION("""COMPUTED_VALUE"""),1134.94)</f>
        <v>1134.94</v>
      </c>
      <c r="D208" s="2">
        <f>IFERROR(__xludf.DUMMYFUNCTION("""COMPUTED_VALUE"""),45590.66666666667)</f>
        <v>45590.66667</v>
      </c>
      <c r="E208" s="1">
        <f>IFERROR(__xludf.DUMMYFUNCTION("""COMPUTED_VALUE"""),1139.57)</f>
        <v>1139.57</v>
      </c>
      <c r="G208" s="2">
        <f>IFERROR(__xludf.DUMMYFUNCTION("""COMPUTED_VALUE"""),45590.66666666667)</f>
        <v>45590.66667</v>
      </c>
      <c r="H208" s="1">
        <f>IFERROR(__xludf.DUMMYFUNCTION("""COMPUTED_VALUE"""),1124.31)</f>
        <v>1124.31</v>
      </c>
      <c r="J208" s="2">
        <f>IFERROR(__xludf.DUMMYFUNCTION("""COMPUTED_VALUE"""),45590.66666666667)</f>
        <v>45590.66667</v>
      </c>
      <c r="K208" s="1">
        <f>IFERROR(__xludf.DUMMYFUNCTION("""COMPUTED_VALUE"""),1124.78)</f>
        <v>1124.78</v>
      </c>
      <c r="M208" s="2">
        <f>IFERROR(__xludf.DUMMYFUNCTION("""COMPUTED_VALUE"""),45590.66666666667)</f>
        <v>45590.66667</v>
      </c>
      <c r="N208" s="1">
        <f>IFERROR(__xludf.DUMMYFUNCTION("""COMPUTED_VALUE"""),6.5637721E7)</f>
        <v>65637721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IFERROR(__xludf.DUMMYFUNCTION("""COMPUTED_VALUE"""),1127.92)</f>
        <v>1127.92</v>
      </c>
      <c r="D209" s="2">
        <f>IFERROR(__xludf.DUMMYFUNCTION("""COMPUTED_VALUE"""),45593.66666666667)</f>
        <v>45593.66667</v>
      </c>
      <c r="E209" s="1">
        <f>IFERROR(__xludf.DUMMYFUNCTION("""COMPUTED_VALUE"""),1136.13)</f>
        <v>1136.13</v>
      </c>
      <c r="G209" s="2">
        <f>IFERROR(__xludf.DUMMYFUNCTION("""COMPUTED_VALUE"""),45593.66666666667)</f>
        <v>45593.66667</v>
      </c>
      <c r="H209" s="1">
        <f>IFERROR(__xludf.DUMMYFUNCTION("""COMPUTED_VALUE"""),1127.83)</f>
        <v>1127.83</v>
      </c>
      <c r="J209" s="2">
        <f>IFERROR(__xludf.DUMMYFUNCTION("""COMPUTED_VALUE"""),45593.66666666667)</f>
        <v>45593.66667</v>
      </c>
      <c r="K209" s="1">
        <f>IFERROR(__xludf.DUMMYFUNCTION("""COMPUTED_VALUE"""),1132.6)</f>
        <v>1132.6</v>
      </c>
      <c r="M209" s="2">
        <f>IFERROR(__xludf.DUMMYFUNCTION("""COMPUTED_VALUE"""),45593.66666666667)</f>
        <v>45593.66667</v>
      </c>
      <c r="N209" s="1">
        <f>IFERROR(__xludf.DUMMYFUNCTION("""COMPUTED_VALUE"""),6.779452E7)</f>
        <v>67794520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IFERROR(__xludf.DUMMYFUNCTION("""COMPUTED_VALUE"""),1131.41)</f>
        <v>1131.41</v>
      </c>
      <c r="D210" s="2">
        <f>IFERROR(__xludf.DUMMYFUNCTION("""COMPUTED_VALUE"""),45594.66666666667)</f>
        <v>45594.66667</v>
      </c>
      <c r="E210" s="1">
        <f>IFERROR(__xludf.DUMMYFUNCTION("""COMPUTED_VALUE"""),1141.21)</f>
        <v>1141.21</v>
      </c>
      <c r="G210" s="2">
        <f>IFERROR(__xludf.DUMMYFUNCTION("""COMPUTED_VALUE"""),45594.66666666667)</f>
        <v>45594.66667</v>
      </c>
      <c r="H210" s="1">
        <f>IFERROR(__xludf.DUMMYFUNCTION("""COMPUTED_VALUE"""),1128.71)</f>
        <v>1128.71</v>
      </c>
      <c r="J210" s="2">
        <f>IFERROR(__xludf.DUMMYFUNCTION("""COMPUTED_VALUE"""),45594.66666666667)</f>
        <v>45594.66667</v>
      </c>
      <c r="K210" s="1">
        <f>IFERROR(__xludf.DUMMYFUNCTION("""COMPUTED_VALUE"""),1134.65)</f>
        <v>1134.65</v>
      </c>
      <c r="M210" s="2">
        <f>IFERROR(__xludf.DUMMYFUNCTION("""COMPUTED_VALUE"""),45594.66666666667)</f>
        <v>45594.66667</v>
      </c>
      <c r="N210" s="1">
        <f>IFERROR(__xludf.DUMMYFUNCTION("""COMPUTED_VALUE"""),7.0209243E7)</f>
        <v>70209243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IFERROR(__xludf.DUMMYFUNCTION("""COMPUTED_VALUE"""),1129.95)</f>
        <v>1129.95</v>
      </c>
      <c r="D211" s="2">
        <f>IFERROR(__xludf.DUMMYFUNCTION("""COMPUTED_VALUE"""),45595.66666666667)</f>
        <v>45595.66667</v>
      </c>
      <c r="E211" s="1">
        <f>IFERROR(__xludf.DUMMYFUNCTION("""COMPUTED_VALUE"""),1142.65)</f>
        <v>1142.65</v>
      </c>
      <c r="G211" s="2">
        <f>IFERROR(__xludf.DUMMYFUNCTION("""COMPUTED_VALUE"""),45595.66666666667)</f>
        <v>45595.66667</v>
      </c>
      <c r="H211" s="1">
        <f>IFERROR(__xludf.DUMMYFUNCTION("""COMPUTED_VALUE"""),1129.95)</f>
        <v>1129.95</v>
      </c>
      <c r="J211" s="2">
        <f>IFERROR(__xludf.DUMMYFUNCTION("""COMPUTED_VALUE"""),45595.66666666667)</f>
        <v>45595.66667</v>
      </c>
      <c r="K211" s="1">
        <f>IFERROR(__xludf.DUMMYFUNCTION("""COMPUTED_VALUE"""),1133.98)</f>
        <v>1133.98</v>
      </c>
      <c r="M211" s="2">
        <f>IFERROR(__xludf.DUMMYFUNCTION("""COMPUTED_VALUE"""),45595.66666666667)</f>
        <v>45595.66667</v>
      </c>
      <c r="N211" s="1">
        <f>IFERROR(__xludf.DUMMYFUNCTION("""COMPUTED_VALUE"""),9.042402E7)</f>
        <v>90424020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IFERROR(__xludf.DUMMYFUNCTION("""COMPUTED_VALUE"""),1159.97)</f>
        <v>1159.97</v>
      </c>
      <c r="D212" s="2">
        <f>IFERROR(__xludf.DUMMYFUNCTION("""COMPUTED_VALUE"""),45596.66666666667)</f>
        <v>45596.66667</v>
      </c>
      <c r="E212" s="1">
        <f>IFERROR(__xludf.DUMMYFUNCTION("""COMPUTED_VALUE"""),1163.97)</f>
        <v>1163.97</v>
      </c>
      <c r="G212" s="2">
        <f>IFERROR(__xludf.DUMMYFUNCTION("""COMPUTED_VALUE"""),45596.66666666667)</f>
        <v>45596.66667</v>
      </c>
      <c r="H212" s="1">
        <f>IFERROR(__xludf.DUMMYFUNCTION("""COMPUTED_VALUE"""),1138.03)</f>
        <v>1138.03</v>
      </c>
      <c r="J212" s="2">
        <f>IFERROR(__xludf.DUMMYFUNCTION("""COMPUTED_VALUE"""),45596.66666666667)</f>
        <v>45596.66667</v>
      </c>
      <c r="K212" s="1">
        <f>IFERROR(__xludf.DUMMYFUNCTION("""COMPUTED_VALUE"""),1147.55)</f>
        <v>1147.55</v>
      </c>
      <c r="M212" s="2">
        <f>IFERROR(__xludf.DUMMYFUNCTION("""COMPUTED_VALUE"""),45596.66666666667)</f>
        <v>45596.66667</v>
      </c>
      <c r="N212" s="1">
        <f>IFERROR(__xludf.DUMMYFUNCTION("""COMPUTED_VALUE"""),1.45965265E8)</f>
        <v>145965265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IFERROR(__xludf.DUMMYFUNCTION("""COMPUTED_VALUE"""),1159.72)</f>
        <v>1159.72</v>
      </c>
      <c r="D213" s="2">
        <f>IFERROR(__xludf.DUMMYFUNCTION("""COMPUTED_VALUE"""),45597.66666666667)</f>
        <v>45597.66667</v>
      </c>
      <c r="E213" s="1">
        <f>IFERROR(__xludf.DUMMYFUNCTION("""COMPUTED_VALUE"""),1171.71)</f>
        <v>1171.71</v>
      </c>
      <c r="G213" s="2">
        <f>IFERROR(__xludf.DUMMYFUNCTION("""COMPUTED_VALUE"""),45597.66666666667)</f>
        <v>45597.66667</v>
      </c>
      <c r="H213" s="1">
        <f>IFERROR(__xludf.DUMMYFUNCTION("""COMPUTED_VALUE"""),1156.71)</f>
        <v>1156.71</v>
      </c>
      <c r="J213" s="2">
        <f>IFERROR(__xludf.DUMMYFUNCTION("""COMPUTED_VALUE"""),45597.66666666667)</f>
        <v>45597.66667</v>
      </c>
      <c r="K213" s="1">
        <f>IFERROR(__xludf.DUMMYFUNCTION("""COMPUTED_VALUE"""),1158.3)</f>
        <v>1158.3</v>
      </c>
      <c r="M213" s="2">
        <f>IFERROR(__xludf.DUMMYFUNCTION("""COMPUTED_VALUE"""),45597.66666666667)</f>
        <v>45597.66667</v>
      </c>
      <c r="N213" s="1">
        <f>IFERROR(__xludf.DUMMYFUNCTION("""COMPUTED_VALUE"""),9.9793607E7)</f>
        <v>99793607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IFERROR(__xludf.DUMMYFUNCTION("""COMPUTED_VALUE"""),1163.53)</f>
        <v>1163.53</v>
      </c>
      <c r="D214" s="2">
        <f>IFERROR(__xludf.DUMMYFUNCTION("""COMPUTED_VALUE"""),45600.66666666667)</f>
        <v>45600.66667</v>
      </c>
      <c r="E214" s="1">
        <f>IFERROR(__xludf.DUMMYFUNCTION("""COMPUTED_VALUE"""),1164.98)</f>
        <v>1164.98</v>
      </c>
      <c r="G214" s="2">
        <f>IFERROR(__xludf.DUMMYFUNCTION("""COMPUTED_VALUE"""),45600.66666666667)</f>
        <v>45600.66667</v>
      </c>
      <c r="H214" s="1">
        <f>IFERROR(__xludf.DUMMYFUNCTION("""COMPUTED_VALUE"""),1146.12)</f>
        <v>1146.12</v>
      </c>
      <c r="J214" s="2">
        <f>IFERROR(__xludf.DUMMYFUNCTION("""COMPUTED_VALUE"""),45600.66666666667)</f>
        <v>45600.66667</v>
      </c>
      <c r="K214" s="1">
        <f>IFERROR(__xludf.DUMMYFUNCTION("""COMPUTED_VALUE"""),1150.62)</f>
        <v>1150.62</v>
      </c>
      <c r="M214" s="2">
        <f>IFERROR(__xludf.DUMMYFUNCTION("""COMPUTED_VALUE"""),45600.66666666667)</f>
        <v>45600.66667</v>
      </c>
      <c r="N214" s="1">
        <f>IFERROR(__xludf.DUMMYFUNCTION("""COMPUTED_VALUE"""),9.5695255E7)</f>
        <v>95695255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IFERROR(__xludf.DUMMYFUNCTION("""COMPUTED_VALUE"""),1151.78)</f>
        <v>1151.78</v>
      </c>
      <c r="D215" s="2">
        <f>IFERROR(__xludf.DUMMYFUNCTION("""COMPUTED_VALUE"""),45601.66666666667)</f>
        <v>45601.66667</v>
      </c>
      <c r="E215" s="1">
        <f>IFERROR(__xludf.DUMMYFUNCTION("""COMPUTED_VALUE"""),1164.08)</f>
        <v>1164.08</v>
      </c>
      <c r="G215" s="2">
        <f>IFERROR(__xludf.DUMMYFUNCTION("""COMPUTED_VALUE"""),45601.66666666667)</f>
        <v>45601.66667</v>
      </c>
      <c r="H215" s="1">
        <f>IFERROR(__xludf.DUMMYFUNCTION("""COMPUTED_VALUE"""),1146.31)</f>
        <v>1146.31</v>
      </c>
      <c r="J215" s="2">
        <f>IFERROR(__xludf.DUMMYFUNCTION("""COMPUTED_VALUE"""),45601.66666666667)</f>
        <v>45601.66667</v>
      </c>
      <c r="K215" s="1">
        <f>IFERROR(__xludf.DUMMYFUNCTION("""COMPUTED_VALUE"""),1159.28)</f>
        <v>1159.28</v>
      </c>
      <c r="M215" s="2">
        <f>IFERROR(__xludf.DUMMYFUNCTION("""COMPUTED_VALUE"""),45601.66666666667)</f>
        <v>45601.66667</v>
      </c>
      <c r="N215" s="1">
        <f>IFERROR(__xludf.DUMMYFUNCTION("""COMPUTED_VALUE"""),8.0407846E7)</f>
        <v>80407846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IFERROR(__xludf.DUMMYFUNCTION("""COMPUTED_VALUE"""),1187.99)</f>
        <v>1187.99</v>
      </c>
      <c r="D216" s="2">
        <f>IFERROR(__xludf.DUMMYFUNCTION("""COMPUTED_VALUE"""),45602.66666666667)</f>
        <v>45602.66667</v>
      </c>
      <c r="E216" s="1">
        <f>IFERROR(__xludf.DUMMYFUNCTION("""COMPUTED_VALUE"""),1209.47)</f>
        <v>1209.47</v>
      </c>
      <c r="G216" s="2">
        <f>IFERROR(__xludf.DUMMYFUNCTION("""COMPUTED_VALUE"""),45602.66666666667)</f>
        <v>45602.66667</v>
      </c>
      <c r="H216" s="1">
        <f>IFERROR(__xludf.DUMMYFUNCTION("""COMPUTED_VALUE"""),1187.94)</f>
        <v>1187.94</v>
      </c>
      <c r="J216" s="2">
        <f>IFERROR(__xludf.DUMMYFUNCTION("""COMPUTED_VALUE"""),45602.66666666667)</f>
        <v>45602.66667</v>
      </c>
      <c r="K216" s="1">
        <f>IFERROR(__xludf.DUMMYFUNCTION("""COMPUTED_VALUE"""),1208.76)</f>
        <v>1208.76</v>
      </c>
      <c r="M216" s="2">
        <f>IFERROR(__xludf.DUMMYFUNCTION("""COMPUTED_VALUE"""),45602.66666666667)</f>
        <v>45602.66667</v>
      </c>
      <c r="N216" s="1">
        <f>IFERROR(__xludf.DUMMYFUNCTION("""COMPUTED_VALUE"""),1.34424524E8)</f>
        <v>134424524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IFERROR(__xludf.DUMMYFUNCTION("""COMPUTED_VALUE"""),1209.63)</f>
        <v>1209.63</v>
      </c>
      <c r="D217" s="2">
        <f>IFERROR(__xludf.DUMMYFUNCTION("""COMPUTED_VALUE"""),45603.66666666667)</f>
        <v>45603.66667</v>
      </c>
      <c r="E217" s="1">
        <f>IFERROR(__xludf.DUMMYFUNCTION("""COMPUTED_VALUE"""),1212.46)</f>
        <v>1212.46</v>
      </c>
      <c r="G217" s="2">
        <f>IFERROR(__xludf.DUMMYFUNCTION("""COMPUTED_VALUE"""),45603.66666666667)</f>
        <v>45603.66667</v>
      </c>
      <c r="H217" s="1">
        <f>IFERROR(__xludf.DUMMYFUNCTION("""COMPUTED_VALUE"""),1197.93)</f>
        <v>1197.93</v>
      </c>
      <c r="J217" s="2">
        <f>IFERROR(__xludf.DUMMYFUNCTION("""COMPUTED_VALUE"""),45603.66666666667)</f>
        <v>45603.66667</v>
      </c>
      <c r="K217" s="1">
        <f>IFERROR(__xludf.DUMMYFUNCTION("""COMPUTED_VALUE"""),1199.08)</f>
        <v>1199.08</v>
      </c>
      <c r="M217" s="2">
        <f>IFERROR(__xludf.DUMMYFUNCTION("""COMPUTED_VALUE"""),45603.66666666667)</f>
        <v>45603.66667</v>
      </c>
      <c r="N217" s="1">
        <f>IFERROR(__xludf.DUMMYFUNCTION("""COMPUTED_VALUE"""),1.32210509E8)</f>
        <v>132210509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IFERROR(__xludf.DUMMYFUNCTION("""COMPUTED_VALUE"""),1197.38)</f>
        <v>1197.38</v>
      </c>
      <c r="D218" s="2">
        <f>IFERROR(__xludf.DUMMYFUNCTION("""COMPUTED_VALUE"""),45604.66666666667)</f>
        <v>45604.66667</v>
      </c>
      <c r="E218" s="1">
        <f>IFERROR(__xludf.DUMMYFUNCTION("""COMPUTED_VALUE"""),1199.84)</f>
        <v>1199.84</v>
      </c>
      <c r="G218" s="2">
        <f>IFERROR(__xludf.DUMMYFUNCTION("""COMPUTED_VALUE"""),45604.66666666667)</f>
        <v>45604.66667</v>
      </c>
      <c r="H218" s="1">
        <f>IFERROR(__xludf.DUMMYFUNCTION("""COMPUTED_VALUE"""),1184.87)</f>
        <v>1184.87</v>
      </c>
      <c r="J218" s="2">
        <f>IFERROR(__xludf.DUMMYFUNCTION("""COMPUTED_VALUE"""),45604.66666666667)</f>
        <v>45604.66667</v>
      </c>
      <c r="K218" s="1">
        <f>IFERROR(__xludf.DUMMYFUNCTION("""COMPUTED_VALUE"""),1194.5)</f>
        <v>1194.5</v>
      </c>
      <c r="M218" s="2">
        <f>IFERROR(__xludf.DUMMYFUNCTION("""COMPUTED_VALUE"""),45604.66666666667)</f>
        <v>45604.66667</v>
      </c>
      <c r="N218" s="1">
        <f>IFERROR(__xludf.DUMMYFUNCTION("""COMPUTED_VALUE"""),1.23288497E8)</f>
        <v>123288497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IFERROR(__xludf.DUMMYFUNCTION("""COMPUTED_VALUE"""),1198.11)</f>
        <v>1198.11</v>
      </c>
      <c r="D219" s="2">
        <f>IFERROR(__xludf.DUMMYFUNCTION("""COMPUTED_VALUE"""),45607.66666666667)</f>
        <v>45607.66667</v>
      </c>
      <c r="E219" s="1">
        <f>IFERROR(__xludf.DUMMYFUNCTION("""COMPUTED_VALUE"""),1212.89)</f>
        <v>1212.89</v>
      </c>
      <c r="G219" s="2">
        <f>IFERROR(__xludf.DUMMYFUNCTION("""COMPUTED_VALUE"""),45607.66666666667)</f>
        <v>45607.66667</v>
      </c>
      <c r="H219" s="1">
        <f>IFERROR(__xludf.DUMMYFUNCTION("""COMPUTED_VALUE"""),1197.05)</f>
        <v>1197.05</v>
      </c>
      <c r="J219" s="2">
        <f>IFERROR(__xludf.DUMMYFUNCTION("""COMPUTED_VALUE"""),45607.66666666667)</f>
        <v>45607.66667</v>
      </c>
      <c r="K219" s="1">
        <f>IFERROR(__xludf.DUMMYFUNCTION("""COMPUTED_VALUE"""),1210.05)</f>
        <v>1210.05</v>
      </c>
      <c r="M219" s="2">
        <f>IFERROR(__xludf.DUMMYFUNCTION("""COMPUTED_VALUE"""),45607.66666666667)</f>
        <v>45607.66667</v>
      </c>
      <c r="N219" s="1">
        <f>IFERROR(__xludf.DUMMYFUNCTION("""COMPUTED_VALUE"""),1.01935256E8)</f>
        <v>101935256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IFERROR(__xludf.DUMMYFUNCTION("""COMPUTED_VALUE"""),1208.0)</f>
        <v>1208</v>
      </c>
      <c r="D220" s="2">
        <f>IFERROR(__xludf.DUMMYFUNCTION("""COMPUTED_VALUE"""),45608.66666666667)</f>
        <v>45608.66667</v>
      </c>
      <c r="E220" s="1">
        <f>IFERROR(__xludf.DUMMYFUNCTION("""COMPUTED_VALUE"""),1211.79)</f>
        <v>1211.79</v>
      </c>
      <c r="G220" s="2">
        <f>IFERROR(__xludf.DUMMYFUNCTION("""COMPUTED_VALUE"""),45608.66666666667)</f>
        <v>45608.66667</v>
      </c>
      <c r="H220" s="1">
        <f>IFERROR(__xludf.DUMMYFUNCTION("""COMPUTED_VALUE"""),1201.31)</f>
        <v>1201.31</v>
      </c>
      <c r="J220" s="2">
        <f>IFERROR(__xludf.DUMMYFUNCTION("""COMPUTED_VALUE"""),45608.66666666667)</f>
        <v>45608.66667</v>
      </c>
      <c r="K220" s="1">
        <f>IFERROR(__xludf.DUMMYFUNCTION("""COMPUTED_VALUE"""),1210.33)</f>
        <v>1210.33</v>
      </c>
      <c r="M220" s="2">
        <f>IFERROR(__xludf.DUMMYFUNCTION("""COMPUTED_VALUE"""),45608.66666666667)</f>
        <v>45608.66667</v>
      </c>
      <c r="N220" s="1">
        <f>IFERROR(__xludf.DUMMYFUNCTION("""COMPUTED_VALUE"""),9.7143404E7)</f>
        <v>97143404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IFERROR(__xludf.DUMMYFUNCTION("""COMPUTED_VALUE"""),1211.89)</f>
        <v>1211.89</v>
      </c>
      <c r="D221" s="2">
        <f>IFERROR(__xludf.DUMMYFUNCTION("""COMPUTED_VALUE"""),45609.66666666667)</f>
        <v>45609.66667</v>
      </c>
      <c r="E221" s="1">
        <f>IFERROR(__xludf.DUMMYFUNCTION("""COMPUTED_VALUE"""),1227.97)</f>
        <v>1227.97</v>
      </c>
      <c r="G221" s="2">
        <f>IFERROR(__xludf.DUMMYFUNCTION("""COMPUTED_VALUE"""),45609.66666666667)</f>
        <v>45609.66667</v>
      </c>
      <c r="H221" s="1">
        <f>IFERROR(__xludf.DUMMYFUNCTION("""COMPUTED_VALUE"""),1204.17)</f>
        <v>1204.17</v>
      </c>
      <c r="J221" s="2">
        <f>IFERROR(__xludf.DUMMYFUNCTION("""COMPUTED_VALUE"""),45609.66666666667)</f>
        <v>45609.66667</v>
      </c>
      <c r="K221" s="1">
        <f>IFERROR(__xludf.DUMMYFUNCTION("""COMPUTED_VALUE"""),1220.47)</f>
        <v>1220.47</v>
      </c>
      <c r="M221" s="2">
        <f>IFERROR(__xludf.DUMMYFUNCTION("""COMPUTED_VALUE"""),45609.66666666667)</f>
        <v>45609.66667</v>
      </c>
      <c r="N221" s="1">
        <f>IFERROR(__xludf.DUMMYFUNCTION("""COMPUTED_VALUE"""),1.18860912E8)</f>
        <v>118860912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IFERROR(__xludf.DUMMYFUNCTION("""COMPUTED_VALUE"""),1251.92)</f>
        <v>1251.92</v>
      </c>
      <c r="D222" s="2">
        <f>IFERROR(__xludf.DUMMYFUNCTION("""COMPUTED_VALUE"""),45610.66666666667)</f>
        <v>45610.66667</v>
      </c>
      <c r="E222" s="1">
        <f>IFERROR(__xludf.DUMMYFUNCTION("""COMPUTED_VALUE"""),1269.91)</f>
        <v>1269.91</v>
      </c>
      <c r="G222" s="2">
        <f>IFERROR(__xludf.DUMMYFUNCTION("""COMPUTED_VALUE"""),45610.66666666667)</f>
        <v>45610.66667</v>
      </c>
      <c r="H222" s="1">
        <f>IFERROR(__xludf.DUMMYFUNCTION("""COMPUTED_VALUE"""),1238.16)</f>
        <v>1238.16</v>
      </c>
      <c r="J222" s="2">
        <f>IFERROR(__xludf.DUMMYFUNCTION("""COMPUTED_VALUE"""),45610.66666666667)</f>
        <v>45610.66667</v>
      </c>
      <c r="K222" s="1">
        <f>IFERROR(__xludf.DUMMYFUNCTION("""COMPUTED_VALUE"""),1241.52)</f>
        <v>1241.52</v>
      </c>
      <c r="M222" s="2">
        <f>IFERROR(__xludf.DUMMYFUNCTION("""COMPUTED_VALUE"""),45610.66666666667)</f>
        <v>45610.66667</v>
      </c>
      <c r="N222" s="1">
        <f>IFERROR(__xludf.DUMMYFUNCTION("""COMPUTED_VALUE"""),1.36151575E8)</f>
        <v>136151575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IFERROR(__xludf.DUMMYFUNCTION("""COMPUTED_VALUE"""),1246.31)</f>
        <v>1246.31</v>
      </c>
      <c r="D223" s="2">
        <f>IFERROR(__xludf.DUMMYFUNCTION("""COMPUTED_VALUE"""),45611.66666666667)</f>
        <v>45611.66667</v>
      </c>
      <c r="E223" s="1">
        <f>IFERROR(__xludf.DUMMYFUNCTION("""COMPUTED_VALUE"""),1256.26)</f>
        <v>1256.26</v>
      </c>
      <c r="G223" s="2">
        <f>IFERROR(__xludf.DUMMYFUNCTION("""COMPUTED_VALUE"""),45611.66666666667)</f>
        <v>45611.66667</v>
      </c>
      <c r="H223" s="1">
        <f>IFERROR(__xludf.DUMMYFUNCTION("""COMPUTED_VALUE"""),1239.97)</f>
        <v>1239.97</v>
      </c>
      <c r="J223" s="2">
        <f>IFERROR(__xludf.DUMMYFUNCTION("""COMPUTED_VALUE"""),45611.66666666667)</f>
        <v>45611.66667</v>
      </c>
      <c r="K223" s="1">
        <f>IFERROR(__xludf.DUMMYFUNCTION("""COMPUTED_VALUE"""),1249.83)</f>
        <v>1249.83</v>
      </c>
      <c r="M223" s="2">
        <f>IFERROR(__xludf.DUMMYFUNCTION("""COMPUTED_VALUE"""),45611.66666666667)</f>
        <v>45611.66667</v>
      </c>
      <c r="N223" s="1">
        <f>IFERROR(__xludf.DUMMYFUNCTION("""COMPUTED_VALUE"""),1.37834809E8)</f>
        <v>137834809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IFERROR(__xludf.DUMMYFUNCTION("""COMPUTED_VALUE"""),1243.75)</f>
        <v>1243.75</v>
      </c>
      <c r="D224" s="2">
        <f>IFERROR(__xludf.DUMMYFUNCTION("""COMPUTED_VALUE"""),45614.66666666667)</f>
        <v>45614.66667</v>
      </c>
      <c r="E224" s="1">
        <f>IFERROR(__xludf.DUMMYFUNCTION("""COMPUTED_VALUE"""),1255.27)</f>
        <v>1255.27</v>
      </c>
      <c r="G224" s="2">
        <f>IFERROR(__xludf.DUMMYFUNCTION("""COMPUTED_VALUE"""),45614.66666666667)</f>
        <v>45614.66667</v>
      </c>
      <c r="H224" s="1">
        <f>IFERROR(__xludf.DUMMYFUNCTION("""COMPUTED_VALUE"""),1243.75)</f>
        <v>1243.75</v>
      </c>
      <c r="J224" s="2">
        <f>IFERROR(__xludf.DUMMYFUNCTION("""COMPUTED_VALUE"""),45614.66666666667)</f>
        <v>45614.66667</v>
      </c>
      <c r="K224" s="1">
        <f>IFERROR(__xludf.DUMMYFUNCTION("""COMPUTED_VALUE"""),1246.35)</f>
        <v>1246.35</v>
      </c>
      <c r="M224" s="2">
        <f>IFERROR(__xludf.DUMMYFUNCTION("""COMPUTED_VALUE"""),45614.66666666667)</f>
        <v>45614.66667</v>
      </c>
      <c r="N224" s="1">
        <f>IFERROR(__xludf.DUMMYFUNCTION("""COMPUTED_VALUE"""),1.04802512E8)</f>
        <v>104802512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IFERROR(__xludf.DUMMYFUNCTION("""COMPUTED_VALUE"""),1234.45)</f>
        <v>1234.45</v>
      </c>
      <c r="D225" s="2">
        <f>IFERROR(__xludf.DUMMYFUNCTION("""COMPUTED_VALUE"""),45615.66666666667)</f>
        <v>45615.66667</v>
      </c>
      <c r="E225" s="1">
        <f>IFERROR(__xludf.DUMMYFUNCTION("""COMPUTED_VALUE"""),1238.23)</f>
        <v>1238.23</v>
      </c>
      <c r="G225" s="2">
        <f>IFERROR(__xludf.DUMMYFUNCTION("""COMPUTED_VALUE"""),45615.66666666667)</f>
        <v>45615.66667</v>
      </c>
      <c r="H225" s="1">
        <f>IFERROR(__xludf.DUMMYFUNCTION("""COMPUTED_VALUE"""),1226.28)</f>
        <v>1226.28</v>
      </c>
      <c r="J225" s="2">
        <f>IFERROR(__xludf.DUMMYFUNCTION("""COMPUTED_VALUE"""),45615.66666666667)</f>
        <v>45615.66667</v>
      </c>
      <c r="K225" s="1">
        <f>IFERROR(__xludf.DUMMYFUNCTION("""COMPUTED_VALUE"""),1236.81)</f>
        <v>1236.81</v>
      </c>
      <c r="M225" s="2">
        <f>IFERROR(__xludf.DUMMYFUNCTION("""COMPUTED_VALUE"""),45615.66666666667)</f>
        <v>45615.66667</v>
      </c>
      <c r="N225" s="1">
        <f>IFERROR(__xludf.DUMMYFUNCTION("""COMPUTED_VALUE"""),9.9415032E7)</f>
        <v>99415032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IFERROR(__xludf.DUMMYFUNCTION("""COMPUTED_VALUE"""),1237.66)</f>
        <v>1237.66</v>
      </c>
      <c r="D226" s="2">
        <f>IFERROR(__xludf.DUMMYFUNCTION("""COMPUTED_VALUE"""),45616.66666666667)</f>
        <v>45616.66667</v>
      </c>
      <c r="E226" s="1">
        <f>IFERROR(__xludf.DUMMYFUNCTION("""COMPUTED_VALUE"""),1256.17)</f>
        <v>1256.17</v>
      </c>
      <c r="G226" s="2">
        <f>IFERROR(__xludf.DUMMYFUNCTION("""COMPUTED_VALUE"""),45616.66666666667)</f>
        <v>45616.66667</v>
      </c>
      <c r="H226" s="1">
        <f>IFERROR(__xludf.DUMMYFUNCTION("""COMPUTED_VALUE"""),1232.56)</f>
        <v>1232.56</v>
      </c>
      <c r="J226" s="2">
        <f>IFERROR(__xludf.DUMMYFUNCTION("""COMPUTED_VALUE"""),45616.66666666667)</f>
        <v>45616.66667</v>
      </c>
      <c r="K226" s="1">
        <f>IFERROR(__xludf.DUMMYFUNCTION("""COMPUTED_VALUE"""),1255.98)</f>
        <v>1255.98</v>
      </c>
      <c r="M226" s="2">
        <f>IFERROR(__xludf.DUMMYFUNCTION("""COMPUTED_VALUE"""),45616.66666666667)</f>
        <v>45616.66667</v>
      </c>
      <c r="N226" s="1">
        <f>IFERROR(__xludf.DUMMYFUNCTION("""COMPUTED_VALUE"""),1.11321689E8)</f>
        <v>111321689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IFERROR(__xludf.DUMMYFUNCTION("""COMPUTED_VALUE"""),1257.72)</f>
        <v>1257.72</v>
      </c>
      <c r="D227" s="2">
        <f>IFERROR(__xludf.DUMMYFUNCTION("""COMPUTED_VALUE"""),45617.66666666667)</f>
        <v>45617.66667</v>
      </c>
      <c r="E227" s="1">
        <f>IFERROR(__xludf.DUMMYFUNCTION("""COMPUTED_VALUE"""),1273.55)</f>
        <v>1273.55</v>
      </c>
      <c r="G227" s="2">
        <f>IFERROR(__xludf.DUMMYFUNCTION("""COMPUTED_VALUE"""),45617.66666666667)</f>
        <v>45617.66667</v>
      </c>
      <c r="H227" s="1">
        <f>IFERROR(__xludf.DUMMYFUNCTION("""COMPUTED_VALUE"""),1248.63)</f>
        <v>1248.63</v>
      </c>
      <c r="J227" s="2">
        <f>IFERROR(__xludf.DUMMYFUNCTION("""COMPUTED_VALUE"""),45617.66666666667)</f>
        <v>45617.66667</v>
      </c>
      <c r="K227" s="1">
        <f>IFERROR(__xludf.DUMMYFUNCTION("""COMPUTED_VALUE"""),1265.38)</f>
        <v>1265.38</v>
      </c>
      <c r="M227" s="2">
        <f>IFERROR(__xludf.DUMMYFUNCTION("""COMPUTED_VALUE"""),45617.66666666667)</f>
        <v>45617.66667</v>
      </c>
      <c r="N227" s="1">
        <f>IFERROR(__xludf.DUMMYFUNCTION("""COMPUTED_VALUE"""),1.02931558E8)</f>
        <v>102931558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IFERROR(__xludf.DUMMYFUNCTION("""COMPUTED_VALUE"""),1263.38)</f>
        <v>1263.38</v>
      </c>
      <c r="D228" s="2">
        <f>IFERROR(__xludf.DUMMYFUNCTION("""COMPUTED_VALUE"""),45618.66666666667)</f>
        <v>45618.66667</v>
      </c>
      <c r="E228" s="1">
        <f>IFERROR(__xludf.DUMMYFUNCTION("""COMPUTED_VALUE"""),1275.38)</f>
        <v>1275.38</v>
      </c>
      <c r="G228" s="2">
        <f>IFERROR(__xludf.DUMMYFUNCTION("""COMPUTED_VALUE"""),45618.66666666667)</f>
        <v>45618.66667</v>
      </c>
      <c r="H228" s="1">
        <f>IFERROR(__xludf.DUMMYFUNCTION("""COMPUTED_VALUE"""),1260.38)</f>
        <v>1260.38</v>
      </c>
      <c r="J228" s="2">
        <f>IFERROR(__xludf.DUMMYFUNCTION("""COMPUTED_VALUE"""),45618.66666666667)</f>
        <v>45618.66667</v>
      </c>
      <c r="K228" s="1">
        <f>IFERROR(__xludf.DUMMYFUNCTION("""COMPUTED_VALUE"""),1270.34)</f>
        <v>1270.34</v>
      </c>
      <c r="M228" s="2">
        <f>IFERROR(__xludf.DUMMYFUNCTION("""COMPUTED_VALUE"""),45618.66666666667)</f>
        <v>45618.66667</v>
      </c>
      <c r="N228" s="1">
        <f>IFERROR(__xludf.DUMMYFUNCTION("""COMPUTED_VALUE"""),7.9088088E7)</f>
        <v>79088088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IFERROR(__xludf.DUMMYFUNCTION("""COMPUTED_VALUE"""),1276.72)</f>
        <v>1276.72</v>
      </c>
      <c r="D229" s="2">
        <f>IFERROR(__xludf.DUMMYFUNCTION("""COMPUTED_VALUE"""),45621.66666666667)</f>
        <v>45621.66667</v>
      </c>
      <c r="E229" s="1">
        <f>IFERROR(__xludf.DUMMYFUNCTION("""COMPUTED_VALUE"""),1280.48)</f>
        <v>1280.48</v>
      </c>
      <c r="G229" s="2">
        <f>IFERROR(__xludf.DUMMYFUNCTION("""COMPUTED_VALUE"""),45621.66666666667)</f>
        <v>45621.66667</v>
      </c>
      <c r="H229" s="1">
        <f>IFERROR(__xludf.DUMMYFUNCTION("""COMPUTED_VALUE"""),1265.76)</f>
        <v>1265.76</v>
      </c>
      <c r="J229" s="2">
        <f>IFERROR(__xludf.DUMMYFUNCTION("""COMPUTED_VALUE"""),45621.66666666667)</f>
        <v>45621.66667</v>
      </c>
      <c r="K229" s="1">
        <f>IFERROR(__xludf.DUMMYFUNCTION("""COMPUTED_VALUE"""),1271.76)</f>
        <v>1271.76</v>
      </c>
      <c r="M229" s="2">
        <f>IFERROR(__xludf.DUMMYFUNCTION("""COMPUTED_VALUE"""),45621.66666666667)</f>
        <v>45621.66667</v>
      </c>
      <c r="N229" s="1">
        <f>IFERROR(__xludf.DUMMYFUNCTION("""COMPUTED_VALUE"""),1.63915342E8)</f>
        <v>163915342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IFERROR(__xludf.DUMMYFUNCTION("""COMPUTED_VALUE"""),1271.09)</f>
        <v>1271.09</v>
      </c>
      <c r="D230" s="2">
        <f>IFERROR(__xludf.DUMMYFUNCTION("""COMPUTED_VALUE"""),45622.66666666667)</f>
        <v>45622.66667</v>
      </c>
      <c r="E230" s="1">
        <f>IFERROR(__xludf.DUMMYFUNCTION("""COMPUTED_VALUE"""),1273.36)</f>
        <v>1273.36</v>
      </c>
      <c r="G230" s="2">
        <f>IFERROR(__xludf.DUMMYFUNCTION("""COMPUTED_VALUE"""),45622.66666666667)</f>
        <v>45622.66667</v>
      </c>
      <c r="H230" s="1">
        <f>IFERROR(__xludf.DUMMYFUNCTION("""COMPUTED_VALUE"""),1260.28)</f>
        <v>1260.28</v>
      </c>
      <c r="J230" s="2">
        <f>IFERROR(__xludf.DUMMYFUNCTION("""COMPUTED_VALUE"""),45622.66666666667)</f>
        <v>45622.66667</v>
      </c>
      <c r="K230" s="1">
        <f>IFERROR(__xludf.DUMMYFUNCTION("""COMPUTED_VALUE"""),1262.34)</f>
        <v>1262.34</v>
      </c>
      <c r="M230" s="2">
        <f>IFERROR(__xludf.DUMMYFUNCTION("""COMPUTED_VALUE"""),45622.66666666667)</f>
        <v>45622.66667</v>
      </c>
      <c r="N230" s="1">
        <f>IFERROR(__xludf.DUMMYFUNCTION("""COMPUTED_VALUE"""),9.0817386E7)</f>
        <v>90817386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IFERROR(__xludf.DUMMYFUNCTION("""COMPUTED_VALUE"""),1264.36)</f>
        <v>1264.36</v>
      </c>
      <c r="D231" s="2">
        <f>IFERROR(__xludf.DUMMYFUNCTION("""COMPUTED_VALUE"""),45623.66666666667)</f>
        <v>45623.66667</v>
      </c>
      <c r="E231" s="1">
        <f>IFERROR(__xludf.DUMMYFUNCTION("""COMPUTED_VALUE"""),1282.08)</f>
        <v>1282.08</v>
      </c>
      <c r="G231" s="2">
        <f>IFERROR(__xludf.DUMMYFUNCTION("""COMPUTED_VALUE"""),45623.66666666667)</f>
        <v>45623.66667</v>
      </c>
      <c r="H231" s="1">
        <f>IFERROR(__xludf.DUMMYFUNCTION("""COMPUTED_VALUE"""),1264.36)</f>
        <v>1264.36</v>
      </c>
      <c r="J231" s="2">
        <f>IFERROR(__xludf.DUMMYFUNCTION("""COMPUTED_VALUE"""),45623.66666666667)</f>
        <v>45623.66667</v>
      </c>
      <c r="K231" s="1">
        <f>IFERROR(__xludf.DUMMYFUNCTION("""COMPUTED_VALUE"""),1273.82)</f>
        <v>1273.82</v>
      </c>
      <c r="M231" s="2">
        <f>IFERROR(__xludf.DUMMYFUNCTION("""COMPUTED_VALUE"""),45623.66666666667)</f>
        <v>45623.66667</v>
      </c>
      <c r="N231" s="1">
        <f>IFERROR(__xludf.DUMMYFUNCTION("""COMPUTED_VALUE"""),7.8978597E7)</f>
        <v>78978597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IFERROR(__xludf.DUMMYFUNCTION("""COMPUTED_VALUE"""),1273.96)</f>
        <v>1273.96</v>
      </c>
      <c r="D232" s="2">
        <f>IFERROR(__xludf.DUMMYFUNCTION("""COMPUTED_VALUE"""),45625.54166666667)</f>
        <v>45625.54167</v>
      </c>
      <c r="E232" s="1">
        <f>IFERROR(__xludf.DUMMYFUNCTION("""COMPUTED_VALUE"""),1283.13)</f>
        <v>1283.13</v>
      </c>
      <c r="G232" s="2">
        <f>IFERROR(__xludf.DUMMYFUNCTION("""COMPUTED_VALUE"""),45625.54166666667)</f>
        <v>45625.54167</v>
      </c>
      <c r="H232" s="1">
        <f>IFERROR(__xludf.DUMMYFUNCTION("""COMPUTED_VALUE"""),1272.45)</f>
        <v>1272.45</v>
      </c>
      <c r="J232" s="2">
        <f>IFERROR(__xludf.DUMMYFUNCTION("""COMPUTED_VALUE"""),45625.54166666667)</f>
        <v>45625.54167</v>
      </c>
      <c r="K232" s="1">
        <f>IFERROR(__xludf.DUMMYFUNCTION("""COMPUTED_VALUE"""),1281.57)</f>
        <v>1281.57</v>
      </c>
      <c r="M232" s="2">
        <f>IFERROR(__xludf.DUMMYFUNCTION("""COMPUTED_VALUE"""),45625.54166666667)</f>
        <v>45625.54167</v>
      </c>
      <c r="N232" s="1">
        <f>IFERROR(__xludf.DUMMYFUNCTION("""COMPUTED_VALUE"""),4.1714075E7)</f>
        <v>41714075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IFERROR(__xludf.DUMMYFUNCTION("""COMPUTED_VALUE"""),1281.99)</f>
        <v>1281.99</v>
      </c>
      <c r="D233" s="2">
        <f>IFERROR(__xludf.DUMMYFUNCTION("""COMPUTED_VALUE"""),45628.66666666667)</f>
        <v>45628.66667</v>
      </c>
      <c r="E233" s="1">
        <f>IFERROR(__xludf.DUMMYFUNCTION("""COMPUTED_VALUE"""),1284.67)</f>
        <v>1284.67</v>
      </c>
      <c r="G233" s="2">
        <f>IFERROR(__xludf.DUMMYFUNCTION("""COMPUTED_VALUE"""),45628.66666666667)</f>
        <v>45628.66667</v>
      </c>
      <c r="H233" s="1">
        <f>IFERROR(__xludf.DUMMYFUNCTION("""COMPUTED_VALUE"""),1275.44)</f>
        <v>1275.44</v>
      </c>
      <c r="J233" s="2">
        <f>IFERROR(__xludf.DUMMYFUNCTION("""COMPUTED_VALUE"""),45628.66666666667)</f>
        <v>45628.66667</v>
      </c>
      <c r="K233" s="1">
        <f>IFERROR(__xludf.DUMMYFUNCTION("""COMPUTED_VALUE"""),1283.68)</f>
        <v>1283.68</v>
      </c>
      <c r="M233" s="2">
        <f>IFERROR(__xludf.DUMMYFUNCTION("""COMPUTED_VALUE"""),45628.66666666667)</f>
        <v>45628.66667</v>
      </c>
      <c r="N233" s="1">
        <f>IFERROR(__xludf.DUMMYFUNCTION("""COMPUTED_VALUE"""),8.334561E7)</f>
        <v>83345610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IFERROR(__xludf.DUMMYFUNCTION("""COMPUTED_VALUE"""),1281.48)</f>
        <v>1281.48</v>
      </c>
      <c r="D234" s="2">
        <f>IFERROR(__xludf.DUMMYFUNCTION("""COMPUTED_VALUE"""),45629.66666666667)</f>
        <v>45629.66667</v>
      </c>
      <c r="E234" s="1">
        <f>IFERROR(__xludf.DUMMYFUNCTION("""COMPUTED_VALUE"""),1284.14)</f>
        <v>1284.14</v>
      </c>
      <c r="G234" s="2">
        <f>IFERROR(__xludf.DUMMYFUNCTION("""COMPUTED_VALUE"""),45629.66666666667)</f>
        <v>45629.66667</v>
      </c>
      <c r="H234" s="1">
        <f>IFERROR(__xludf.DUMMYFUNCTION("""COMPUTED_VALUE"""),1271.69)</f>
        <v>1271.69</v>
      </c>
      <c r="J234" s="2">
        <f>IFERROR(__xludf.DUMMYFUNCTION("""COMPUTED_VALUE"""),45629.66666666667)</f>
        <v>45629.66667</v>
      </c>
      <c r="K234" s="1">
        <f>IFERROR(__xludf.DUMMYFUNCTION("""COMPUTED_VALUE"""),1276.49)</f>
        <v>1276.49</v>
      </c>
      <c r="M234" s="2">
        <f>IFERROR(__xludf.DUMMYFUNCTION("""COMPUTED_VALUE"""),45629.66666666667)</f>
        <v>45629.66667</v>
      </c>
      <c r="N234" s="1">
        <f>IFERROR(__xludf.DUMMYFUNCTION("""COMPUTED_VALUE"""),7.4077948E7)</f>
        <v>74077948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IFERROR(__xludf.DUMMYFUNCTION("""COMPUTED_VALUE"""),1275.94)</f>
        <v>1275.94</v>
      </c>
      <c r="D235" s="2">
        <f>IFERROR(__xludf.DUMMYFUNCTION("""COMPUTED_VALUE"""),45630.66666666667)</f>
        <v>45630.66667</v>
      </c>
      <c r="E235" s="1">
        <f>IFERROR(__xludf.DUMMYFUNCTION("""COMPUTED_VALUE"""),1284.13)</f>
        <v>1284.13</v>
      </c>
      <c r="G235" s="2">
        <f>IFERROR(__xludf.DUMMYFUNCTION("""COMPUTED_VALUE"""),45630.66666666667)</f>
        <v>45630.66667</v>
      </c>
      <c r="H235" s="1">
        <f>IFERROR(__xludf.DUMMYFUNCTION("""COMPUTED_VALUE"""),1273.39)</f>
        <v>1273.39</v>
      </c>
      <c r="J235" s="2">
        <f>IFERROR(__xludf.DUMMYFUNCTION("""COMPUTED_VALUE"""),45630.66666666667)</f>
        <v>45630.66667</v>
      </c>
      <c r="K235" s="1">
        <f>IFERROR(__xludf.DUMMYFUNCTION("""COMPUTED_VALUE"""),1281.63)</f>
        <v>1281.63</v>
      </c>
      <c r="M235" s="2">
        <f>IFERROR(__xludf.DUMMYFUNCTION("""COMPUTED_VALUE"""),45630.66666666667)</f>
        <v>45630.66667</v>
      </c>
      <c r="N235" s="1">
        <f>IFERROR(__xludf.DUMMYFUNCTION("""COMPUTED_VALUE"""),8.7583408E7)</f>
        <v>87583408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IFERROR(__xludf.DUMMYFUNCTION("""COMPUTED_VALUE"""),1278.55)</f>
        <v>1278.55</v>
      </c>
      <c r="D236" s="2">
        <f>IFERROR(__xludf.DUMMYFUNCTION("""COMPUTED_VALUE"""),45631.66666666667)</f>
        <v>45631.66667</v>
      </c>
      <c r="E236" s="1">
        <f>IFERROR(__xludf.DUMMYFUNCTION("""COMPUTED_VALUE"""),1285.96)</f>
        <v>1285.96</v>
      </c>
      <c r="G236" s="2">
        <f>IFERROR(__xludf.DUMMYFUNCTION("""COMPUTED_VALUE"""),45631.66666666667)</f>
        <v>45631.66667</v>
      </c>
      <c r="H236" s="1">
        <f>IFERROR(__xludf.DUMMYFUNCTION("""COMPUTED_VALUE"""),1274.36)</f>
        <v>1274.36</v>
      </c>
      <c r="J236" s="2">
        <f>IFERROR(__xludf.DUMMYFUNCTION("""COMPUTED_VALUE"""),45631.66666666667)</f>
        <v>45631.66667</v>
      </c>
      <c r="K236" s="1">
        <f>IFERROR(__xludf.DUMMYFUNCTION("""COMPUTED_VALUE"""),1281.33)</f>
        <v>1281.33</v>
      </c>
      <c r="M236" s="2">
        <f>IFERROR(__xludf.DUMMYFUNCTION("""COMPUTED_VALUE"""),45631.66666666667)</f>
        <v>45631.66667</v>
      </c>
      <c r="N236" s="1">
        <f>IFERROR(__xludf.DUMMYFUNCTION("""COMPUTED_VALUE"""),8.2677041E7)</f>
        <v>82677041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IFERROR(__xludf.DUMMYFUNCTION("""COMPUTED_VALUE"""),1283.29)</f>
        <v>1283.29</v>
      </c>
      <c r="D237" s="2">
        <f>IFERROR(__xludf.DUMMYFUNCTION("""COMPUTED_VALUE"""),45632.66666666667)</f>
        <v>45632.66667</v>
      </c>
      <c r="E237" s="1">
        <f>IFERROR(__xludf.DUMMYFUNCTION("""COMPUTED_VALUE"""),1290.25)</f>
        <v>1290.25</v>
      </c>
      <c r="G237" s="2">
        <f>IFERROR(__xludf.DUMMYFUNCTION("""COMPUTED_VALUE"""),45632.66666666667)</f>
        <v>45632.66667</v>
      </c>
      <c r="H237" s="1">
        <f>IFERROR(__xludf.DUMMYFUNCTION("""COMPUTED_VALUE"""),1282.17)</f>
        <v>1282.17</v>
      </c>
      <c r="J237" s="2">
        <f>IFERROR(__xludf.DUMMYFUNCTION("""COMPUTED_VALUE"""),45632.66666666667)</f>
        <v>45632.66667</v>
      </c>
      <c r="K237" s="1">
        <f>IFERROR(__xludf.DUMMYFUNCTION("""COMPUTED_VALUE"""),1288.47)</f>
        <v>1288.47</v>
      </c>
      <c r="M237" s="2">
        <f>IFERROR(__xludf.DUMMYFUNCTION("""COMPUTED_VALUE"""),45632.66666666667)</f>
        <v>45632.66667</v>
      </c>
      <c r="N237" s="1">
        <f>IFERROR(__xludf.DUMMYFUNCTION("""COMPUTED_VALUE"""),7.4312477E7)</f>
        <v>74312477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IFERROR(__xludf.DUMMYFUNCTION("""COMPUTED_VALUE"""),1289.2)</f>
        <v>1289.2</v>
      </c>
      <c r="D238" s="2">
        <f>IFERROR(__xludf.DUMMYFUNCTION("""COMPUTED_VALUE"""),45635.66666666667)</f>
        <v>45635.66667</v>
      </c>
      <c r="E238" s="1">
        <f>IFERROR(__xludf.DUMMYFUNCTION("""COMPUTED_VALUE"""),1289.78)</f>
        <v>1289.78</v>
      </c>
      <c r="G238" s="2">
        <f>IFERROR(__xludf.DUMMYFUNCTION("""COMPUTED_VALUE"""),45635.66666666667)</f>
        <v>45635.66667</v>
      </c>
      <c r="H238" s="1">
        <f>IFERROR(__xludf.DUMMYFUNCTION("""COMPUTED_VALUE"""),1228.09)</f>
        <v>1228.09</v>
      </c>
      <c r="J238" s="2">
        <f>IFERROR(__xludf.DUMMYFUNCTION("""COMPUTED_VALUE"""),45635.66666666667)</f>
        <v>45635.66667</v>
      </c>
      <c r="K238" s="1">
        <f>IFERROR(__xludf.DUMMYFUNCTION("""COMPUTED_VALUE"""),1228.66)</f>
        <v>1228.66</v>
      </c>
      <c r="M238" s="2">
        <f>IFERROR(__xludf.DUMMYFUNCTION("""COMPUTED_VALUE"""),45635.66666666667)</f>
        <v>45635.66667</v>
      </c>
      <c r="N238" s="1">
        <f>IFERROR(__xludf.DUMMYFUNCTION("""COMPUTED_VALUE"""),1.35947961E8)</f>
        <v>135947961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IFERROR(__xludf.DUMMYFUNCTION("""COMPUTED_VALUE"""),1229.9)</f>
        <v>1229.9</v>
      </c>
      <c r="D239" s="2">
        <f>IFERROR(__xludf.DUMMYFUNCTION("""COMPUTED_VALUE"""),45636.66666666667)</f>
        <v>45636.66667</v>
      </c>
      <c r="E239" s="1">
        <f>IFERROR(__xludf.DUMMYFUNCTION("""COMPUTED_VALUE"""),1241.46)</f>
        <v>1241.46</v>
      </c>
      <c r="G239" s="2">
        <f>IFERROR(__xludf.DUMMYFUNCTION("""COMPUTED_VALUE"""),45636.66666666667)</f>
        <v>45636.66667</v>
      </c>
      <c r="H239" s="1">
        <f>IFERROR(__xludf.DUMMYFUNCTION("""COMPUTED_VALUE"""),1221.89)</f>
        <v>1221.89</v>
      </c>
      <c r="J239" s="2">
        <f>IFERROR(__xludf.DUMMYFUNCTION("""COMPUTED_VALUE"""),45636.66666666667)</f>
        <v>45636.66667</v>
      </c>
      <c r="K239" s="1">
        <f>IFERROR(__xludf.DUMMYFUNCTION("""COMPUTED_VALUE"""),1236.17)</f>
        <v>1236.17</v>
      </c>
      <c r="M239" s="2">
        <f>IFERROR(__xludf.DUMMYFUNCTION("""COMPUTED_VALUE"""),45636.66666666667)</f>
        <v>45636.66667</v>
      </c>
      <c r="N239" s="1">
        <f>IFERROR(__xludf.DUMMYFUNCTION("""COMPUTED_VALUE"""),1.07425058E8)</f>
        <v>107425058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IFERROR(__xludf.DUMMYFUNCTION("""COMPUTED_VALUE"""),1236.8)</f>
        <v>1236.8</v>
      </c>
      <c r="D240" s="2">
        <f>IFERROR(__xludf.DUMMYFUNCTION("""COMPUTED_VALUE"""),45637.66666666667)</f>
        <v>45637.66667</v>
      </c>
      <c r="E240" s="1">
        <f>IFERROR(__xludf.DUMMYFUNCTION("""COMPUTED_VALUE"""),1242.51)</f>
        <v>1242.51</v>
      </c>
      <c r="G240" s="2">
        <f>IFERROR(__xludf.DUMMYFUNCTION("""COMPUTED_VALUE"""),45637.66666666667)</f>
        <v>45637.66667</v>
      </c>
      <c r="H240" s="1">
        <f>IFERROR(__xludf.DUMMYFUNCTION("""COMPUTED_VALUE"""),1232.88)</f>
        <v>1232.88</v>
      </c>
      <c r="J240" s="2">
        <f>IFERROR(__xludf.DUMMYFUNCTION("""COMPUTED_VALUE"""),45637.66666666667)</f>
        <v>45637.66667</v>
      </c>
      <c r="K240" s="1">
        <f>IFERROR(__xludf.DUMMYFUNCTION("""COMPUTED_VALUE"""),1239.19)</f>
        <v>1239.19</v>
      </c>
      <c r="M240" s="2">
        <f>IFERROR(__xludf.DUMMYFUNCTION("""COMPUTED_VALUE"""),45637.66666666667)</f>
        <v>45637.66667</v>
      </c>
      <c r="N240" s="1">
        <f>IFERROR(__xludf.DUMMYFUNCTION("""COMPUTED_VALUE"""),8.9173512E7)</f>
        <v>89173512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IFERROR(__xludf.DUMMYFUNCTION("""COMPUTED_VALUE"""),1245.79)</f>
        <v>1245.79</v>
      </c>
      <c r="D241" s="2">
        <f>IFERROR(__xludf.DUMMYFUNCTION("""COMPUTED_VALUE"""),45638.66666666667)</f>
        <v>45638.66667</v>
      </c>
      <c r="E241" s="1">
        <f>IFERROR(__xludf.DUMMYFUNCTION("""COMPUTED_VALUE"""),1260.09)</f>
        <v>1260.09</v>
      </c>
      <c r="G241" s="2">
        <f>IFERROR(__xludf.DUMMYFUNCTION("""COMPUTED_VALUE"""),45638.66666666667)</f>
        <v>45638.66667</v>
      </c>
      <c r="H241" s="1">
        <f>IFERROR(__xludf.DUMMYFUNCTION("""COMPUTED_VALUE"""),1245.79)</f>
        <v>1245.79</v>
      </c>
      <c r="J241" s="2">
        <f>IFERROR(__xludf.DUMMYFUNCTION("""COMPUTED_VALUE"""),45638.66666666667)</f>
        <v>45638.66667</v>
      </c>
      <c r="K241" s="1">
        <f>IFERROR(__xludf.DUMMYFUNCTION("""COMPUTED_VALUE"""),1258.88)</f>
        <v>1258.88</v>
      </c>
      <c r="M241" s="2">
        <f>IFERROR(__xludf.DUMMYFUNCTION("""COMPUTED_VALUE"""),45638.66666666667)</f>
        <v>45638.66667</v>
      </c>
      <c r="N241" s="1">
        <f>IFERROR(__xludf.DUMMYFUNCTION("""COMPUTED_VALUE"""),1.42614231E8)</f>
        <v>142614231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IFERROR(__xludf.DUMMYFUNCTION("""COMPUTED_VALUE"""),1252.58)</f>
        <v>1252.58</v>
      </c>
      <c r="D242" s="2">
        <f>IFERROR(__xludf.DUMMYFUNCTION("""COMPUTED_VALUE"""),45639.66666666667)</f>
        <v>45639.66667</v>
      </c>
      <c r="E242" s="1">
        <f>IFERROR(__xludf.DUMMYFUNCTION("""COMPUTED_VALUE"""),1254.99)</f>
        <v>1254.99</v>
      </c>
      <c r="G242" s="2">
        <f>IFERROR(__xludf.DUMMYFUNCTION("""COMPUTED_VALUE"""),45639.66666666667)</f>
        <v>45639.66667</v>
      </c>
      <c r="H242" s="1">
        <f>IFERROR(__xludf.DUMMYFUNCTION("""COMPUTED_VALUE"""),1243.21)</f>
        <v>1243.21</v>
      </c>
      <c r="J242" s="2">
        <f>IFERROR(__xludf.DUMMYFUNCTION("""COMPUTED_VALUE"""),45639.66666666667)</f>
        <v>45639.66667</v>
      </c>
      <c r="K242" s="1">
        <f>IFERROR(__xludf.DUMMYFUNCTION("""COMPUTED_VALUE"""),1244.39)</f>
        <v>1244.39</v>
      </c>
      <c r="M242" s="2">
        <f>IFERROR(__xludf.DUMMYFUNCTION("""COMPUTED_VALUE"""),45639.66666666667)</f>
        <v>45639.66667</v>
      </c>
      <c r="N242" s="1">
        <f>IFERROR(__xludf.DUMMYFUNCTION("""COMPUTED_VALUE"""),8.4667154E7)</f>
        <v>84667154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IFERROR(__xludf.DUMMYFUNCTION("""COMPUTED_VALUE"""),1236.7)</f>
        <v>1236.7</v>
      </c>
      <c r="D243" s="2">
        <f>IFERROR(__xludf.DUMMYFUNCTION("""COMPUTED_VALUE"""),45642.66666666667)</f>
        <v>45642.66667</v>
      </c>
      <c r="E243" s="1">
        <f>IFERROR(__xludf.DUMMYFUNCTION("""COMPUTED_VALUE"""),1243.13)</f>
        <v>1243.13</v>
      </c>
      <c r="G243" s="2">
        <f>IFERROR(__xludf.DUMMYFUNCTION("""COMPUTED_VALUE"""),45642.66666666667)</f>
        <v>45642.66667</v>
      </c>
      <c r="H243" s="1">
        <f>IFERROR(__xludf.DUMMYFUNCTION("""COMPUTED_VALUE"""),1226.89)</f>
        <v>1226.89</v>
      </c>
      <c r="J243" s="2">
        <f>IFERROR(__xludf.DUMMYFUNCTION("""COMPUTED_VALUE"""),45642.66666666667)</f>
        <v>45642.66667</v>
      </c>
      <c r="K243" s="1">
        <f>IFERROR(__xludf.DUMMYFUNCTION("""COMPUTED_VALUE"""),1227.36)</f>
        <v>1227.36</v>
      </c>
      <c r="M243" s="2">
        <f>IFERROR(__xludf.DUMMYFUNCTION("""COMPUTED_VALUE"""),45642.66666666667)</f>
        <v>45642.66667</v>
      </c>
      <c r="N243" s="1">
        <f>IFERROR(__xludf.DUMMYFUNCTION("""COMPUTED_VALUE"""),9.7269425E7)</f>
        <v>97269425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IFERROR(__xludf.DUMMYFUNCTION("""COMPUTED_VALUE"""),1219.98)</f>
        <v>1219.98</v>
      </c>
      <c r="D244" s="2">
        <f>IFERROR(__xludf.DUMMYFUNCTION("""COMPUTED_VALUE"""),45643.66666666667)</f>
        <v>45643.66667</v>
      </c>
      <c r="E244" s="1">
        <f>IFERROR(__xludf.DUMMYFUNCTION("""COMPUTED_VALUE"""),1234.97)</f>
        <v>1234.97</v>
      </c>
      <c r="G244" s="2">
        <f>IFERROR(__xludf.DUMMYFUNCTION("""COMPUTED_VALUE"""),45643.66666666667)</f>
        <v>45643.66667</v>
      </c>
      <c r="H244" s="1">
        <f>IFERROR(__xludf.DUMMYFUNCTION("""COMPUTED_VALUE"""),1217.95)</f>
        <v>1217.95</v>
      </c>
      <c r="J244" s="2">
        <f>IFERROR(__xludf.DUMMYFUNCTION("""COMPUTED_VALUE"""),45643.66666666667)</f>
        <v>45643.66667</v>
      </c>
      <c r="K244" s="1">
        <f>IFERROR(__xludf.DUMMYFUNCTION("""COMPUTED_VALUE"""),1227.4)</f>
        <v>1227.4</v>
      </c>
      <c r="M244" s="2">
        <f>IFERROR(__xludf.DUMMYFUNCTION("""COMPUTED_VALUE"""),45643.66666666667)</f>
        <v>45643.66667</v>
      </c>
      <c r="N244" s="1">
        <f>IFERROR(__xludf.DUMMYFUNCTION("""COMPUTED_VALUE"""),1.09959347E8)</f>
        <v>109959347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IFERROR(__xludf.DUMMYFUNCTION("""COMPUTED_VALUE"""),1226.11)</f>
        <v>1226.11</v>
      </c>
      <c r="D245" s="2">
        <f>IFERROR(__xludf.DUMMYFUNCTION("""COMPUTED_VALUE"""),45644.66666666667)</f>
        <v>45644.66667</v>
      </c>
      <c r="E245" s="1">
        <f>IFERROR(__xludf.DUMMYFUNCTION("""COMPUTED_VALUE"""),1241.49)</f>
        <v>1241.49</v>
      </c>
      <c r="G245" s="2">
        <f>IFERROR(__xludf.DUMMYFUNCTION("""COMPUTED_VALUE"""),45644.66666666667)</f>
        <v>45644.66667</v>
      </c>
      <c r="H245" s="1">
        <f>IFERROR(__xludf.DUMMYFUNCTION("""COMPUTED_VALUE"""),1197.5)</f>
        <v>1197.5</v>
      </c>
      <c r="J245" s="2">
        <f>IFERROR(__xludf.DUMMYFUNCTION("""COMPUTED_VALUE"""),45644.66666666667)</f>
        <v>45644.66667</v>
      </c>
      <c r="K245" s="1">
        <f>IFERROR(__xludf.DUMMYFUNCTION("""COMPUTED_VALUE"""),1198.63)</f>
        <v>1198.63</v>
      </c>
      <c r="M245" s="2">
        <f>IFERROR(__xludf.DUMMYFUNCTION("""COMPUTED_VALUE"""),45644.66666666667)</f>
        <v>45644.66667</v>
      </c>
      <c r="N245" s="1">
        <f>IFERROR(__xludf.DUMMYFUNCTION("""COMPUTED_VALUE"""),1.14995335E8)</f>
        <v>114995335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IFERROR(__xludf.DUMMYFUNCTION("""COMPUTED_VALUE"""),1203.63)</f>
        <v>1203.63</v>
      </c>
      <c r="D246" s="2">
        <f>IFERROR(__xludf.DUMMYFUNCTION("""COMPUTED_VALUE"""),45645.66666666667)</f>
        <v>45645.66667</v>
      </c>
      <c r="E246" s="1">
        <f>IFERROR(__xludf.DUMMYFUNCTION("""COMPUTED_VALUE"""),1208.1)</f>
        <v>1208.1</v>
      </c>
      <c r="G246" s="2">
        <f>IFERROR(__xludf.DUMMYFUNCTION("""COMPUTED_VALUE"""),45645.66666666667)</f>
        <v>45645.66667</v>
      </c>
      <c r="H246" s="1">
        <f>IFERROR(__xludf.DUMMYFUNCTION("""COMPUTED_VALUE"""),1191.54)</f>
        <v>1191.54</v>
      </c>
      <c r="J246" s="2">
        <f>IFERROR(__xludf.DUMMYFUNCTION("""COMPUTED_VALUE"""),45645.66666666667)</f>
        <v>45645.66667</v>
      </c>
      <c r="K246" s="1">
        <f>IFERROR(__xludf.DUMMYFUNCTION("""COMPUTED_VALUE"""),1192.05)</f>
        <v>1192.05</v>
      </c>
      <c r="M246" s="2">
        <f>IFERROR(__xludf.DUMMYFUNCTION("""COMPUTED_VALUE"""),45645.66666666667)</f>
        <v>45645.66667</v>
      </c>
      <c r="N246" s="1">
        <f>IFERROR(__xludf.DUMMYFUNCTION("""COMPUTED_VALUE"""),1.01093302E8)</f>
        <v>101093302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IFERROR(__xludf.DUMMYFUNCTION("""COMPUTED_VALUE"""),1190.88)</f>
        <v>1190.88</v>
      </c>
      <c r="D247" s="2">
        <f>IFERROR(__xludf.DUMMYFUNCTION("""COMPUTED_VALUE"""),45646.66666666667)</f>
        <v>45646.66667</v>
      </c>
      <c r="E247" s="1">
        <f>IFERROR(__xludf.DUMMYFUNCTION("""COMPUTED_VALUE"""),1212.51)</f>
        <v>1212.51</v>
      </c>
      <c r="G247" s="2">
        <f>IFERROR(__xludf.DUMMYFUNCTION("""COMPUTED_VALUE"""),45646.66666666667)</f>
        <v>45646.66667</v>
      </c>
      <c r="H247" s="1">
        <f>IFERROR(__xludf.DUMMYFUNCTION("""COMPUTED_VALUE"""),1185.99)</f>
        <v>1185.99</v>
      </c>
      <c r="J247" s="2">
        <f>IFERROR(__xludf.DUMMYFUNCTION("""COMPUTED_VALUE"""),45646.66666666667)</f>
        <v>45646.66667</v>
      </c>
      <c r="K247" s="1">
        <f>IFERROR(__xludf.DUMMYFUNCTION("""COMPUTED_VALUE"""),1206.19)</f>
        <v>1206.19</v>
      </c>
      <c r="M247" s="2">
        <f>IFERROR(__xludf.DUMMYFUNCTION("""COMPUTED_VALUE"""),45646.66666666667)</f>
        <v>45646.66667</v>
      </c>
      <c r="N247" s="1">
        <f>IFERROR(__xludf.DUMMYFUNCTION("""COMPUTED_VALUE"""),1.97589825E8)</f>
        <v>197589825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IFERROR(__xludf.DUMMYFUNCTION("""COMPUTED_VALUE"""),1201.82)</f>
        <v>1201.82</v>
      </c>
      <c r="D248" s="2">
        <f>IFERROR(__xludf.DUMMYFUNCTION("""COMPUTED_VALUE"""),45649.66666666667)</f>
        <v>45649.66667</v>
      </c>
      <c r="E248" s="1">
        <f>IFERROR(__xludf.DUMMYFUNCTION("""COMPUTED_VALUE"""),1203.42)</f>
        <v>1203.42</v>
      </c>
      <c r="G248" s="2">
        <f>IFERROR(__xludf.DUMMYFUNCTION("""COMPUTED_VALUE"""),45649.66666666667)</f>
        <v>45649.66667</v>
      </c>
      <c r="H248" s="1">
        <f>IFERROR(__xludf.DUMMYFUNCTION("""COMPUTED_VALUE"""),1189.8)</f>
        <v>1189.8</v>
      </c>
      <c r="J248" s="2">
        <f>IFERROR(__xludf.DUMMYFUNCTION("""COMPUTED_VALUE"""),45649.66666666667)</f>
        <v>45649.66667</v>
      </c>
      <c r="K248" s="1">
        <f>IFERROR(__xludf.DUMMYFUNCTION("""COMPUTED_VALUE"""),1198.0)</f>
        <v>1198</v>
      </c>
      <c r="M248" s="2">
        <f>IFERROR(__xludf.DUMMYFUNCTION("""COMPUTED_VALUE"""),45649.66666666667)</f>
        <v>45649.66667</v>
      </c>
      <c r="N248" s="1">
        <f>IFERROR(__xludf.DUMMYFUNCTION("""COMPUTED_VALUE"""),6.7973449E7)</f>
        <v>67973449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IFERROR(__xludf.DUMMYFUNCTION("""COMPUTED_VALUE"""),1196.72)</f>
        <v>1196.72</v>
      </c>
      <c r="D249" s="2">
        <f>IFERROR(__xludf.DUMMYFUNCTION("""COMPUTED_VALUE"""),45650.54166666667)</f>
        <v>45650.54167</v>
      </c>
      <c r="E249" s="1">
        <f>IFERROR(__xludf.DUMMYFUNCTION("""COMPUTED_VALUE"""),1210.17)</f>
        <v>1210.17</v>
      </c>
      <c r="G249" s="2">
        <f>IFERROR(__xludf.DUMMYFUNCTION("""COMPUTED_VALUE"""),45650.54166666667)</f>
        <v>45650.54167</v>
      </c>
      <c r="H249" s="1">
        <f>IFERROR(__xludf.DUMMYFUNCTION("""COMPUTED_VALUE"""),1194.79)</f>
        <v>1194.79</v>
      </c>
      <c r="J249" s="2">
        <f>IFERROR(__xludf.DUMMYFUNCTION("""COMPUTED_VALUE"""),45650.54166666667)</f>
        <v>45650.54167</v>
      </c>
      <c r="K249" s="1">
        <f>IFERROR(__xludf.DUMMYFUNCTION("""COMPUTED_VALUE"""),1209.53)</f>
        <v>1209.53</v>
      </c>
      <c r="M249" s="2">
        <f>IFERROR(__xludf.DUMMYFUNCTION("""COMPUTED_VALUE"""),45650.54166666667)</f>
        <v>45650.54167</v>
      </c>
      <c r="N249" s="1">
        <f>IFERROR(__xludf.DUMMYFUNCTION("""COMPUTED_VALUE"""),3.0214628E7)</f>
        <v>30214628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IFERROR(__xludf.DUMMYFUNCTION("""COMPUTED_VALUE"""),1206.61)</f>
        <v>1206.61</v>
      </c>
      <c r="D250" s="2">
        <f>IFERROR(__xludf.DUMMYFUNCTION("""COMPUTED_VALUE"""),45652.66666666667)</f>
        <v>45652.66667</v>
      </c>
      <c r="E250" s="1">
        <f>IFERROR(__xludf.DUMMYFUNCTION("""COMPUTED_VALUE"""),1213.09)</f>
        <v>1213.09</v>
      </c>
      <c r="G250" s="2">
        <f>IFERROR(__xludf.DUMMYFUNCTION("""COMPUTED_VALUE"""),45652.66666666667)</f>
        <v>45652.66667</v>
      </c>
      <c r="H250" s="1">
        <f>IFERROR(__xludf.DUMMYFUNCTION("""COMPUTED_VALUE"""),1202.68)</f>
        <v>1202.68</v>
      </c>
      <c r="J250" s="2">
        <f>IFERROR(__xludf.DUMMYFUNCTION("""COMPUTED_VALUE"""),45652.66666666667)</f>
        <v>45652.66667</v>
      </c>
      <c r="K250" s="1">
        <f>IFERROR(__xludf.DUMMYFUNCTION("""COMPUTED_VALUE"""),1208.62)</f>
        <v>1208.62</v>
      </c>
      <c r="M250" s="2">
        <f>IFERROR(__xludf.DUMMYFUNCTION("""COMPUTED_VALUE"""),45652.66666666667)</f>
        <v>45652.66667</v>
      </c>
      <c r="N250" s="1">
        <f>IFERROR(__xludf.DUMMYFUNCTION("""COMPUTED_VALUE"""),4.7538573E7)</f>
        <v>47538573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IFERROR(__xludf.DUMMYFUNCTION("""COMPUTED_VALUE"""),1200.64)</f>
        <v>1200.64</v>
      </c>
      <c r="D251" s="2">
        <f>IFERROR(__xludf.DUMMYFUNCTION("""COMPUTED_VALUE"""),45653.66666666667)</f>
        <v>45653.66667</v>
      </c>
      <c r="E251" s="1">
        <f>IFERROR(__xludf.DUMMYFUNCTION("""COMPUTED_VALUE"""),1204.03)</f>
        <v>1204.03</v>
      </c>
      <c r="G251" s="2">
        <f>IFERROR(__xludf.DUMMYFUNCTION("""COMPUTED_VALUE"""),45653.66666666667)</f>
        <v>45653.66667</v>
      </c>
      <c r="H251" s="1">
        <f>IFERROR(__xludf.DUMMYFUNCTION("""COMPUTED_VALUE"""),1190.33)</f>
        <v>1190.33</v>
      </c>
      <c r="J251" s="2">
        <f>IFERROR(__xludf.DUMMYFUNCTION("""COMPUTED_VALUE"""),45653.66666666667)</f>
        <v>45653.66667</v>
      </c>
      <c r="K251" s="1">
        <f>IFERROR(__xludf.DUMMYFUNCTION("""COMPUTED_VALUE"""),1198.04)</f>
        <v>1198.04</v>
      </c>
      <c r="M251" s="2">
        <f>IFERROR(__xludf.DUMMYFUNCTION("""COMPUTED_VALUE"""),45653.66666666667)</f>
        <v>45653.66667</v>
      </c>
      <c r="N251" s="1">
        <f>IFERROR(__xludf.DUMMYFUNCTION("""COMPUTED_VALUE"""),5.4977196E7)</f>
        <v>54977196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IFERROR(__xludf.DUMMYFUNCTION("""COMPUTED_VALUE"""),1194.92)</f>
        <v>1194.92</v>
      </c>
      <c r="D252" s="2">
        <f>IFERROR(__xludf.DUMMYFUNCTION("""COMPUTED_VALUE"""),45656.66666666667)</f>
        <v>45656.66667</v>
      </c>
      <c r="E252" s="1">
        <f>IFERROR(__xludf.DUMMYFUNCTION("""COMPUTED_VALUE"""),1194.92)</f>
        <v>1194.92</v>
      </c>
      <c r="G252" s="2">
        <f>IFERROR(__xludf.DUMMYFUNCTION("""COMPUTED_VALUE"""),45656.66666666667)</f>
        <v>45656.66667</v>
      </c>
      <c r="H252" s="1">
        <f>IFERROR(__xludf.DUMMYFUNCTION("""COMPUTED_VALUE"""),1177.2)</f>
        <v>1177.2</v>
      </c>
      <c r="J252" s="2">
        <f>IFERROR(__xludf.DUMMYFUNCTION("""COMPUTED_VALUE"""),45656.66666666667)</f>
        <v>45656.66667</v>
      </c>
      <c r="K252" s="1">
        <f>IFERROR(__xludf.DUMMYFUNCTION("""COMPUTED_VALUE"""),1186.3)</f>
        <v>1186.3</v>
      </c>
      <c r="M252" s="2">
        <f>IFERROR(__xludf.DUMMYFUNCTION("""COMPUTED_VALUE"""),45656.66666666667)</f>
        <v>45656.66667</v>
      </c>
      <c r="N252" s="1">
        <f>IFERROR(__xludf.DUMMYFUNCTION("""COMPUTED_VALUE"""),7.0788976E7)</f>
        <v>70788976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IFERROR(__xludf.DUMMYFUNCTION("""COMPUTED_VALUE"""),1187.06)</f>
        <v>1187.06</v>
      </c>
      <c r="D253" s="2">
        <f>IFERROR(__xludf.DUMMYFUNCTION("""COMPUTED_VALUE"""),45657.66666666667)</f>
        <v>45657.66667</v>
      </c>
      <c r="E253" s="1">
        <f>IFERROR(__xludf.DUMMYFUNCTION("""COMPUTED_VALUE"""),1192.51)</f>
        <v>1192.51</v>
      </c>
      <c r="G253" s="2">
        <f>IFERROR(__xludf.DUMMYFUNCTION("""COMPUTED_VALUE"""),45657.66666666667)</f>
        <v>45657.66667</v>
      </c>
      <c r="H253" s="1">
        <f>IFERROR(__xludf.DUMMYFUNCTION("""COMPUTED_VALUE"""),1182.48)</f>
        <v>1182.48</v>
      </c>
      <c r="J253" s="2">
        <f>IFERROR(__xludf.DUMMYFUNCTION("""COMPUTED_VALUE"""),45657.66666666667)</f>
        <v>45657.66667</v>
      </c>
      <c r="K253" s="1">
        <f>IFERROR(__xludf.DUMMYFUNCTION("""COMPUTED_VALUE"""),1188.44)</f>
        <v>1188.44</v>
      </c>
      <c r="M253" s="2">
        <f>IFERROR(__xludf.DUMMYFUNCTION("""COMPUTED_VALUE"""),45657.66666666667)</f>
        <v>45657.66667</v>
      </c>
      <c r="N253" s="1">
        <f>IFERROR(__xludf.DUMMYFUNCTION("""COMPUTED_VALUE"""),6.3646055E7)</f>
        <v>63646055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IFERROR(__xludf.DUMMYFUNCTION("""COMPUTED_VALUE"""),1195.11)</f>
        <v>1195.11</v>
      </c>
      <c r="D254" s="2">
        <f>IFERROR(__xludf.DUMMYFUNCTION("""COMPUTED_VALUE"""),45659.66666666667)</f>
        <v>45659.66667</v>
      </c>
      <c r="E254" s="1">
        <f>IFERROR(__xludf.DUMMYFUNCTION("""COMPUTED_VALUE"""),1199.27)</f>
        <v>1199.27</v>
      </c>
      <c r="G254" s="2">
        <f>IFERROR(__xludf.DUMMYFUNCTION("""COMPUTED_VALUE"""),45659.66666666667)</f>
        <v>45659.66667</v>
      </c>
      <c r="H254" s="1">
        <f>IFERROR(__xludf.DUMMYFUNCTION("""COMPUTED_VALUE"""),1179.32)</f>
        <v>1179.32</v>
      </c>
      <c r="J254" s="2">
        <f>IFERROR(__xludf.DUMMYFUNCTION("""COMPUTED_VALUE"""),45659.66666666667)</f>
        <v>45659.66667</v>
      </c>
      <c r="K254" s="1">
        <f>IFERROR(__xludf.DUMMYFUNCTION("""COMPUTED_VALUE"""),1187.43)</f>
        <v>1187.43</v>
      </c>
      <c r="M254" s="2">
        <f>IFERROR(__xludf.DUMMYFUNCTION("""COMPUTED_VALUE"""),45659.66666666667)</f>
        <v>45659.66667</v>
      </c>
      <c r="N254" s="1">
        <f>IFERROR(__xludf.DUMMYFUNCTION("""COMPUTED_VALUE"""),8.8661654E7)</f>
        <v>88661654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IFERROR(__xludf.DUMMYFUNCTION("""COMPUTED_VALUE"""),1190.1)</f>
        <v>1190.1</v>
      </c>
      <c r="D255" s="2">
        <f>IFERROR(__xludf.DUMMYFUNCTION("""COMPUTED_VALUE"""),45660.66666666667)</f>
        <v>45660.66667</v>
      </c>
      <c r="E255" s="1">
        <f>IFERROR(__xludf.DUMMYFUNCTION("""COMPUTED_VALUE"""),1195.45)</f>
        <v>1195.45</v>
      </c>
      <c r="G255" s="2">
        <f>IFERROR(__xludf.DUMMYFUNCTION("""COMPUTED_VALUE"""),45660.66666666667)</f>
        <v>45660.66667</v>
      </c>
      <c r="H255" s="1">
        <f>IFERROR(__xludf.DUMMYFUNCTION("""COMPUTED_VALUE"""),1182.97)</f>
        <v>1182.97</v>
      </c>
      <c r="J255" s="2">
        <f>IFERROR(__xludf.DUMMYFUNCTION("""COMPUTED_VALUE"""),45660.66666666667)</f>
        <v>45660.66667</v>
      </c>
      <c r="K255" s="1">
        <f>IFERROR(__xludf.DUMMYFUNCTION("""COMPUTED_VALUE"""),1194.56)</f>
        <v>1194.56</v>
      </c>
      <c r="M255" s="2">
        <f>IFERROR(__xludf.DUMMYFUNCTION("""COMPUTED_VALUE"""),45660.66666666667)</f>
        <v>45660.66667</v>
      </c>
      <c r="N255" s="1">
        <f>IFERROR(__xludf.DUMMYFUNCTION("""COMPUTED_VALUE"""),6.1891007E7)</f>
        <v>61891007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IFERROR(__xludf.DUMMYFUNCTION("""COMPUTED_VALUE"""),1194.01)</f>
        <v>1194.01</v>
      </c>
      <c r="D256" s="2">
        <f>IFERROR(__xludf.DUMMYFUNCTION("""COMPUTED_VALUE"""),45663.66666666667)</f>
        <v>45663.66667</v>
      </c>
      <c r="E256" s="1">
        <f>IFERROR(__xludf.DUMMYFUNCTION("""COMPUTED_VALUE"""),1208.97)</f>
        <v>1208.97</v>
      </c>
      <c r="G256" s="2">
        <f>IFERROR(__xludf.DUMMYFUNCTION("""COMPUTED_VALUE"""),45663.66666666667)</f>
        <v>45663.66667</v>
      </c>
      <c r="H256" s="1">
        <f>IFERROR(__xludf.DUMMYFUNCTION("""COMPUTED_VALUE"""),1191.75)</f>
        <v>1191.75</v>
      </c>
      <c r="J256" s="2">
        <f>IFERROR(__xludf.DUMMYFUNCTION("""COMPUTED_VALUE"""),45663.66666666667)</f>
        <v>45663.66667</v>
      </c>
      <c r="K256" s="1">
        <f>IFERROR(__xludf.DUMMYFUNCTION("""COMPUTED_VALUE"""),1193.01)</f>
        <v>1193.01</v>
      </c>
      <c r="M256" s="2">
        <f>IFERROR(__xludf.DUMMYFUNCTION("""COMPUTED_VALUE"""),45663.66666666667)</f>
        <v>45663.66667</v>
      </c>
      <c r="N256" s="1">
        <f>IFERROR(__xludf.DUMMYFUNCTION("""COMPUTED_VALUE"""),9.9999102E7)</f>
        <v>99999102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IFERROR(__xludf.DUMMYFUNCTION("""COMPUTED_VALUE"""),1197.51)</f>
        <v>1197.51</v>
      </c>
      <c r="D257" s="2">
        <f>IFERROR(__xludf.DUMMYFUNCTION("""COMPUTED_VALUE"""),45664.66666666667)</f>
        <v>45664.66667</v>
      </c>
      <c r="E257" s="1">
        <f>IFERROR(__xludf.DUMMYFUNCTION("""COMPUTED_VALUE"""),1205.77)</f>
        <v>1205.77</v>
      </c>
      <c r="G257" s="2">
        <f>IFERROR(__xludf.DUMMYFUNCTION("""COMPUTED_VALUE"""),45664.66666666667)</f>
        <v>45664.66667</v>
      </c>
      <c r="H257" s="1">
        <f>IFERROR(__xludf.DUMMYFUNCTION("""COMPUTED_VALUE"""),1184.96)</f>
        <v>1184.96</v>
      </c>
      <c r="J257" s="2">
        <f>IFERROR(__xludf.DUMMYFUNCTION("""COMPUTED_VALUE"""),45664.66666666667)</f>
        <v>45664.66667</v>
      </c>
      <c r="K257" s="1">
        <f>IFERROR(__xludf.DUMMYFUNCTION("""COMPUTED_VALUE"""),1188.23)</f>
        <v>1188.23</v>
      </c>
      <c r="M257" s="2">
        <f>IFERROR(__xludf.DUMMYFUNCTION("""COMPUTED_VALUE"""),45664.66666666667)</f>
        <v>45664.66667</v>
      </c>
      <c r="N257" s="1">
        <f>IFERROR(__xludf.DUMMYFUNCTION("""COMPUTED_VALUE"""),7.8806385E7)</f>
        <v>78806385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IFERROR(__xludf.DUMMYFUNCTION("""COMPUTED_VALUE"""),1182.54)</f>
        <v>1182.54</v>
      </c>
      <c r="D258" s="2">
        <f>IFERROR(__xludf.DUMMYFUNCTION("""COMPUTED_VALUE"""),45665.66666666667)</f>
        <v>45665.66667</v>
      </c>
      <c r="E258" s="1">
        <f>IFERROR(__xludf.DUMMYFUNCTION("""COMPUTED_VALUE"""),1183.03)</f>
        <v>1183.03</v>
      </c>
      <c r="G258" s="2">
        <f>IFERROR(__xludf.DUMMYFUNCTION("""COMPUTED_VALUE"""),45665.66666666667)</f>
        <v>45665.66667</v>
      </c>
      <c r="H258" s="1">
        <f>IFERROR(__xludf.DUMMYFUNCTION("""COMPUTED_VALUE"""),1165.74)</f>
        <v>1165.74</v>
      </c>
      <c r="J258" s="2">
        <f>IFERROR(__xludf.DUMMYFUNCTION("""COMPUTED_VALUE"""),45665.66666666667)</f>
        <v>45665.66667</v>
      </c>
      <c r="K258" s="1">
        <f>IFERROR(__xludf.DUMMYFUNCTION("""COMPUTED_VALUE"""),1179.8)</f>
        <v>1179.8</v>
      </c>
      <c r="M258" s="2">
        <f>IFERROR(__xludf.DUMMYFUNCTION("""COMPUTED_VALUE"""),45665.66666666667)</f>
        <v>45665.66667</v>
      </c>
      <c r="N258" s="1">
        <f>IFERROR(__xludf.DUMMYFUNCTION("""COMPUTED_VALUE"""),1.01974799E8)</f>
        <v>101974799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IFERROR(__xludf.DUMMYFUNCTION("""COMPUTED_VALUE"""),1173.54)</f>
        <v>1173.54</v>
      </c>
      <c r="D259" s="2">
        <f>IFERROR(__xludf.DUMMYFUNCTION("""COMPUTED_VALUE"""),45667.66666666667)</f>
        <v>45667.66667</v>
      </c>
      <c r="E259" s="1">
        <f>IFERROR(__xludf.DUMMYFUNCTION("""COMPUTED_VALUE"""),1176.82)</f>
        <v>1176.82</v>
      </c>
      <c r="G259" s="2">
        <f>IFERROR(__xludf.DUMMYFUNCTION("""COMPUTED_VALUE"""),45667.66666666667)</f>
        <v>45667.66667</v>
      </c>
      <c r="H259" s="1">
        <f>IFERROR(__xludf.DUMMYFUNCTION("""COMPUTED_VALUE"""),1155.79)</f>
        <v>1155.79</v>
      </c>
      <c r="J259" s="2">
        <f>IFERROR(__xludf.DUMMYFUNCTION("""COMPUTED_VALUE"""),45667.66666666667)</f>
        <v>45667.66667</v>
      </c>
      <c r="K259" s="1">
        <f>IFERROR(__xludf.DUMMYFUNCTION("""COMPUTED_VALUE"""),1157.06)</f>
        <v>1157.06</v>
      </c>
      <c r="M259" s="2">
        <f>IFERROR(__xludf.DUMMYFUNCTION("""COMPUTED_VALUE"""),45667.66666666667)</f>
        <v>45667.66667</v>
      </c>
      <c r="N259" s="1">
        <f>IFERROR(__xludf.DUMMYFUNCTION("""COMPUTED_VALUE"""),1.04186868E8)</f>
        <v>104186868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IFERROR(__xludf.DUMMYFUNCTION("""COMPUTED_VALUE"""),1155.64)</f>
        <v>1155.64</v>
      </c>
      <c r="D260" s="2">
        <f>IFERROR(__xludf.DUMMYFUNCTION("""COMPUTED_VALUE"""),45670.66666666667)</f>
        <v>45670.66667</v>
      </c>
      <c r="E260" s="1">
        <f>IFERROR(__xludf.DUMMYFUNCTION("""COMPUTED_VALUE"""),1160.6)</f>
        <v>1160.6</v>
      </c>
      <c r="G260" s="2">
        <f>IFERROR(__xludf.DUMMYFUNCTION("""COMPUTED_VALUE"""),45670.66666666667)</f>
        <v>45670.66667</v>
      </c>
      <c r="H260" s="1">
        <f>IFERROR(__xludf.DUMMYFUNCTION("""COMPUTED_VALUE"""),1149.47)</f>
        <v>1149.47</v>
      </c>
      <c r="J260" s="2">
        <f>IFERROR(__xludf.DUMMYFUNCTION("""COMPUTED_VALUE"""),45670.66666666667)</f>
        <v>45670.66667</v>
      </c>
      <c r="K260" s="1">
        <f>IFERROR(__xludf.DUMMYFUNCTION("""COMPUTED_VALUE"""),1158.42)</f>
        <v>1158.42</v>
      </c>
      <c r="M260" s="2">
        <f>IFERROR(__xludf.DUMMYFUNCTION("""COMPUTED_VALUE"""),45670.66666666667)</f>
        <v>45670.66667</v>
      </c>
      <c r="N260" s="1">
        <f>IFERROR(__xludf.DUMMYFUNCTION("""COMPUTED_VALUE"""),7.9603125E7)</f>
        <v>79603125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IFERROR(__xludf.DUMMYFUNCTION("""COMPUTED_VALUE"""),1160.65)</f>
        <v>1160.65</v>
      </c>
      <c r="D261" s="2">
        <f>IFERROR(__xludf.DUMMYFUNCTION("""COMPUTED_VALUE"""),45671.66666666667)</f>
        <v>45671.66667</v>
      </c>
      <c r="E261" s="1">
        <f>IFERROR(__xludf.DUMMYFUNCTION("""COMPUTED_VALUE"""),1165.27)</f>
        <v>1165.27</v>
      </c>
      <c r="G261" s="2">
        <f>IFERROR(__xludf.DUMMYFUNCTION("""COMPUTED_VALUE"""),45671.66666666667)</f>
        <v>45671.66667</v>
      </c>
      <c r="H261" s="1">
        <f>IFERROR(__xludf.DUMMYFUNCTION("""COMPUTED_VALUE"""),1155.13)</f>
        <v>1155.13</v>
      </c>
      <c r="J261" s="2">
        <f>IFERROR(__xludf.DUMMYFUNCTION("""COMPUTED_VALUE"""),45671.66666666667)</f>
        <v>45671.66667</v>
      </c>
      <c r="K261" s="1">
        <f>IFERROR(__xludf.DUMMYFUNCTION("""COMPUTED_VALUE"""),1160.66)</f>
        <v>1160.66</v>
      </c>
      <c r="M261" s="2">
        <f>IFERROR(__xludf.DUMMYFUNCTION("""COMPUTED_VALUE"""),45671.66666666667)</f>
        <v>45671.66667</v>
      </c>
      <c r="N261" s="1">
        <f>IFERROR(__xludf.DUMMYFUNCTION("""COMPUTED_VALUE"""),8.4340211E7)</f>
        <v>84340211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IFERROR(__xludf.DUMMYFUNCTION("""COMPUTED_VALUE"""),1174.89)</f>
        <v>1174.89</v>
      </c>
      <c r="D262" s="2">
        <f>IFERROR(__xludf.DUMMYFUNCTION("""COMPUTED_VALUE"""),45672.66666666667)</f>
        <v>45672.66667</v>
      </c>
      <c r="E262" s="1">
        <f>IFERROR(__xludf.DUMMYFUNCTION("""COMPUTED_VALUE"""),1176.33)</f>
        <v>1176.33</v>
      </c>
      <c r="G262" s="2">
        <f>IFERROR(__xludf.DUMMYFUNCTION("""COMPUTED_VALUE"""),45672.66666666667)</f>
        <v>45672.66667</v>
      </c>
      <c r="H262" s="1">
        <f>IFERROR(__xludf.DUMMYFUNCTION("""COMPUTED_VALUE"""),1161.83)</f>
        <v>1161.83</v>
      </c>
      <c r="J262" s="2">
        <f>IFERROR(__xludf.DUMMYFUNCTION("""COMPUTED_VALUE"""),45672.66666666667)</f>
        <v>45672.66667</v>
      </c>
      <c r="K262" s="1">
        <f>IFERROR(__xludf.DUMMYFUNCTION("""COMPUTED_VALUE"""),1162.89)</f>
        <v>1162.89</v>
      </c>
      <c r="M262" s="2">
        <f>IFERROR(__xludf.DUMMYFUNCTION("""COMPUTED_VALUE"""),45672.66666666667)</f>
        <v>45672.66667</v>
      </c>
      <c r="N262" s="1">
        <f>IFERROR(__xludf.DUMMYFUNCTION("""COMPUTED_VALUE"""),8.2400608E7)</f>
        <v>82400608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IFERROR(__xludf.DUMMYFUNCTION("""COMPUTED_VALUE"""),1162.02)</f>
        <v>1162.02</v>
      </c>
      <c r="D263" s="2">
        <f>IFERROR(__xludf.DUMMYFUNCTION("""COMPUTED_VALUE"""),45673.66666666667)</f>
        <v>45673.66667</v>
      </c>
      <c r="E263" s="1">
        <f>IFERROR(__xludf.DUMMYFUNCTION("""COMPUTED_VALUE"""),1166.04)</f>
        <v>1166.04</v>
      </c>
      <c r="G263" s="2">
        <f>IFERROR(__xludf.DUMMYFUNCTION("""COMPUTED_VALUE"""),45673.66666666667)</f>
        <v>45673.66667</v>
      </c>
      <c r="H263" s="1">
        <f>IFERROR(__xludf.DUMMYFUNCTION("""COMPUTED_VALUE"""),1149.95)</f>
        <v>1149.95</v>
      </c>
      <c r="J263" s="2">
        <f>IFERROR(__xludf.DUMMYFUNCTION("""COMPUTED_VALUE"""),45673.66666666667)</f>
        <v>45673.66667</v>
      </c>
      <c r="K263" s="1">
        <f>IFERROR(__xludf.DUMMYFUNCTION("""COMPUTED_VALUE"""),1150.86)</f>
        <v>1150.86</v>
      </c>
      <c r="M263" s="2">
        <f>IFERROR(__xludf.DUMMYFUNCTION("""COMPUTED_VALUE"""),45673.66666666667)</f>
        <v>45673.66667</v>
      </c>
      <c r="N263" s="1">
        <f>IFERROR(__xludf.DUMMYFUNCTION("""COMPUTED_VALUE"""),8.3948801E7)</f>
        <v>83948801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IFERROR(__xludf.DUMMYFUNCTION("""COMPUTED_VALUE"""),1161.25)</f>
        <v>1161.25</v>
      </c>
      <c r="D264" s="2">
        <f>IFERROR(__xludf.DUMMYFUNCTION("""COMPUTED_VALUE"""),45674.66666666667)</f>
        <v>45674.66667</v>
      </c>
      <c r="E264" s="1">
        <f>IFERROR(__xludf.DUMMYFUNCTION("""COMPUTED_VALUE"""),1163.81)</f>
        <v>1163.81</v>
      </c>
      <c r="G264" s="2">
        <f>IFERROR(__xludf.DUMMYFUNCTION("""COMPUTED_VALUE"""),45674.66666666667)</f>
        <v>45674.66667</v>
      </c>
      <c r="H264" s="1">
        <f>IFERROR(__xludf.DUMMYFUNCTION("""COMPUTED_VALUE"""),1157.92)</f>
        <v>1157.92</v>
      </c>
      <c r="J264" s="2">
        <f>IFERROR(__xludf.DUMMYFUNCTION("""COMPUTED_VALUE"""),45674.66666666667)</f>
        <v>45674.66667</v>
      </c>
      <c r="K264" s="1">
        <f>IFERROR(__xludf.DUMMYFUNCTION("""COMPUTED_VALUE"""),1159.29)</f>
        <v>1159.29</v>
      </c>
      <c r="M264" s="2">
        <f>IFERROR(__xludf.DUMMYFUNCTION("""COMPUTED_VALUE"""),45674.66666666667)</f>
        <v>45674.66667</v>
      </c>
      <c r="N264" s="1">
        <f>IFERROR(__xludf.DUMMYFUNCTION("""COMPUTED_VALUE"""),8.2324418E7)</f>
        <v>82324418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IFERROR(__xludf.DUMMYFUNCTION("""COMPUTED_VALUE"""),1162.93)</f>
        <v>1162.93</v>
      </c>
      <c r="D265" s="2">
        <f>IFERROR(__xludf.DUMMYFUNCTION("""COMPUTED_VALUE"""),45678.66666666667)</f>
        <v>45678.66667</v>
      </c>
      <c r="E265" s="1">
        <f>IFERROR(__xludf.DUMMYFUNCTION("""COMPUTED_VALUE"""),1179.69)</f>
        <v>1179.69</v>
      </c>
      <c r="G265" s="2">
        <f>IFERROR(__xludf.DUMMYFUNCTION("""COMPUTED_VALUE"""),45678.66666666667)</f>
        <v>45678.66667</v>
      </c>
      <c r="H265" s="1">
        <f>IFERROR(__xludf.DUMMYFUNCTION("""COMPUTED_VALUE"""),1162.36)</f>
        <v>1162.36</v>
      </c>
      <c r="J265" s="2">
        <f>IFERROR(__xludf.DUMMYFUNCTION("""COMPUTED_VALUE"""),45678.66666666667)</f>
        <v>45678.66667</v>
      </c>
      <c r="K265" s="1">
        <f>IFERROR(__xludf.DUMMYFUNCTION("""COMPUTED_VALUE"""),1173.33)</f>
        <v>1173.33</v>
      </c>
      <c r="M265" s="2">
        <f>IFERROR(__xludf.DUMMYFUNCTION("""COMPUTED_VALUE"""),45678.66666666667)</f>
        <v>45678.66667</v>
      </c>
      <c r="N265" s="1">
        <f>IFERROR(__xludf.DUMMYFUNCTION("""COMPUTED_VALUE"""),9.1661758E7)</f>
        <v>91661758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IFERROR(__xludf.DUMMYFUNCTION("""COMPUTED_VALUE"""),1176.97)</f>
        <v>1176.97</v>
      </c>
      <c r="D266" s="2">
        <f>IFERROR(__xludf.DUMMYFUNCTION("""COMPUTED_VALUE"""),45679.66666666667)</f>
        <v>45679.66667</v>
      </c>
      <c r="E266" s="1">
        <f>IFERROR(__xludf.DUMMYFUNCTION("""COMPUTED_VALUE"""),1178.06)</f>
        <v>1178.06</v>
      </c>
      <c r="G266" s="2">
        <f>IFERROR(__xludf.DUMMYFUNCTION("""COMPUTED_VALUE"""),45679.66666666667)</f>
        <v>45679.66667</v>
      </c>
      <c r="H266" s="1">
        <f>IFERROR(__xludf.DUMMYFUNCTION("""COMPUTED_VALUE"""),1167.36)</f>
        <v>1167.36</v>
      </c>
      <c r="J266" s="2">
        <f>IFERROR(__xludf.DUMMYFUNCTION("""COMPUTED_VALUE"""),45679.66666666667)</f>
        <v>45679.66667</v>
      </c>
      <c r="K266" s="1">
        <f>IFERROR(__xludf.DUMMYFUNCTION("""COMPUTED_VALUE"""),1176.88)</f>
        <v>1176.88</v>
      </c>
      <c r="M266" s="2">
        <f>IFERROR(__xludf.DUMMYFUNCTION("""COMPUTED_VALUE"""),45679.66666666667)</f>
        <v>45679.66667</v>
      </c>
      <c r="N266" s="1">
        <f>IFERROR(__xludf.DUMMYFUNCTION("""COMPUTED_VALUE"""),1.00535275E8)</f>
        <v>100535275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IFERROR(__xludf.DUMMYFUNCTION("""COMPUTED_VALUE"""),1175.79)</f>
        <v>1175.79</v>
      </c>
      <c r="D267" s="2">
        <f>IFERROR(__xludf.DUMMYFUNCTION("""COMPUTED_VALUE"""),45680.66666666667)</f>
        <v>45680.66667</v>
      </c>
      <c r="E267" s="1">
        <f>IFERROR(__xludf.DUMMYFUNCTION("""COMPUTED_VALUE"""),1196.21)</f>
        <v>1196.21</v>
      </c>
      <c r="G267" s="2">
        <f>IFERROR(__xludf.DUMMYFUNCTION("""COMPUTED_VALUE"""),45680.66666666667)</f>
        <v>45680.66667</v>
      </c>
      <c r="H267" s="1">
        <f>IFERROR(__xludf.DUMMYFUNCTION("""COMPUTED_VALUE"""),1175.79)</f>
        <v>1175.79</v>
      </c>
      <c r="J267" s="2">
        <f>IFERROR(__xludf.DUMMYFUNCTION("""COMPUTED_VALUE"""),45680.66666666667)</f>
        <v>45680.66667</v>
      </c>
      <c r="K267" s="1">
        <f>IFERROR(__xludf.DUMMYFUNCTION("""COMPUTED_VALUE"""),1196.0)</f>
        <v>1196</v>
      </c>
      <c r="M267" s="2">
        <f>IFERROR(__xludf.DUMMYFUNCTION("""COMPUTED_VALUE"""),45680.66666666667)</f>
        <v>45680.66667</v>
      </c>
      <c r="N267" s="1">
        <f>IFERROR(__xludf.DUMMYFUNCTION("""COMPUTED_VALUE"""),9.0839852E7)</f>
        <v>90839852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IFERROR(__xludf.DUMMYFUNCTION("""COMPUTED_VALUE"""),1196.12)</f>
        <v>1196.12</v>
      </c>
      <c r="D268" s="2">
        <f>IFERROR(__xludf.DUMMYFUNCTION("""COMPUTED_VALUE"""),45681.66666666667)</f>
        <v>45681.66667</v>
      </c>
      <c r="E268" s="1">
        <f>IFERROR(__xludf.DUMMYFUNCTION("""COMPUTED_VALUE"""),1208.96)</f>
        <v>1208.96</v>
      </c>
      <c r="G268" s="2">
        <f>IFERROR(__xludf.DUMMYFUNCTION("""COMPUTED_VALUE"""),45681.66666666667)</f>
        <v>45681.66667</v>
      </c>
      <c r="H268" s="1">
        <f>IFERROR(__xludf.DUMMYFUNCTION("""COMPUTED_VALUE"""),1193.64)</f>
        <v>1193.64</v>
      </c>
      <c r="J268" s="2">
        <f>IFERROR(__xludf.DUMMYFUNCTION("""COMPUTED_VALUE"""),45681.66666666667)</f>
        <v>45681.66667</v>
      </c>
      <c r="K268" s="1">
        <f>IFERROR(__xludf.DUMMYFUNCTION("""COMPUTED_VALUE"""),1205.65)</f>
        <v>1205.65</v>
      </c>
      <c r="M268" s="2">
        <f>IFERROR(__xludf.DUMMYFUNCTION("""COMPUTED_VALUE"""),45681.66666666667)</f>
        <v>45681.66667</v>
      </c>
      <c r="N268" s="1">
        <f>IFERROR(__xludf.DUMMYFUNCTION("""COMPUTED_VALUE"""),8.989606E7)</f>
        <v>89896060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IFERROR(__xludf.DUMMYFUNCTION("""COMPUTED_VALUE"""),1203.19)</f>
        <v>1203.19</v>
      </c>
      <c r="D269" s="2">
        <f>IFERROR(__xludf.DUMMYFUNCTION("""COMPUTED_VALUE"""),45684.66666666667)</f>
        <v>45684.66667</v>
      </c>
      <c r="E269" s="1">
        <f>IFERROR(__xludf.DUMMYFUNCTION("""COMPUTED_VALUE"""),1222.74)</f>
        <v>1222.74</v>
      </c>
      <c r="G269" s="2">
        <f>IFERROR(__xludf.DUMMYFUNCTION("""COMPUTED_VALUE"""),45684.66666666667)</f>
        <v>45684.66667</v>
      </c>
      <c r="H269" s="1">
        <f>IFERROR(__xludf.DUMMYFUNCTION("""COMPUTED_VALUE"""),1201.29)</f>
        <v>1201.29</v>
      </c>
      <c r="J269" s="2">
        <f>IFERROR(__xludf.DUMMYFUNCTION("""COMPUTED_VALUE"""),45684.66666666667)</f>
        <v>45684.66667</v>
      </c>
      <c r="K269" s="1">
        <f>IFERROR(__xludf.DUMMYFUNCTION("""COMPUTED_VALUE"""),1218.59)</f>
        <v>1218.59</v>
      </c>
      <c r="M269" s="2">
        <f>IFERROR(__xludf.DUMMYFUNCTION("""COMPUTED_VALUE"""),45684.66666666667)</f>
        <v>45684.66667</v>
      </c>
      <c r="N269" s="1">
        <f>IFERROR(__xludf.DUMMYFUNCTION("""COMPUTED_VALUE"""),9.3546273E7)</f>
        <v>93546273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IFERROR(__xludf.DUMMYFUNCTION("""COMPUTED_VALUE"""),1214.05)</f>
        <v>1214.05</v>
      </c>
      <c r="D270" s="2">
        <f>IFERROR(__xludf.DUMMYFUNCTION("""COMPUTED_VALUE"""),45685.66666666667)</f>
        <v>45685.66667</v>
      </c>
      <c r="E270" s="1">
        <f>IFERROR(__xludf.DUMMYFUNCTION("""COMPUTED_VALUE"""),1214.46)</f>
        <v>1214.46</v>
      </c>
      <c r="G270" s="2">
        <f>IFERROR(__xludf.DUMMYFUNCTION("""COMPUTED_VALUE"""),45685.66666666667)</f>
        <v>45685.66667</v>
      </c>
      <c r="H270" s="1">
        <f>IFERROR(__xludf.DUMMYFUNCTION("""COMPUTED_VALUE"""),1205.52)</f>
        <v>1205.52</v>
      </c>
      <c r="J270" s="2">
        <f>IFERROR(__xludf.DUMMYFUNCTION("""COMPUTED_VALUE"""),45685.66666666667)</f>
        <v>45685.66667</v>
      </c>
      <c r="K270" s="1">
        <f>IFERROR(__xludf.DUMMYFUNCTION("""COMPUTED_VALUE"""),1207.97)</f>
        <v>1207.97</v>
      </c>
      <c r="M270" s="2">
        <f>IFERROR(__xludf.DUMMYFUNCTION("""COMPUTED_VALUE"""),45685.66666666667)</f>
        <v>45685.66667</v>
      </c>
      <c r="N270" s="1">
        <f>IFERROR(__xludf.DUMMYFUNCTION("""COMPUTED_VALUE"""),7.1873616E7)</f>
        <v>71873616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IFERROR(__xludf.DUMMYFUNCTION("""COMPUTED_VALUE"""),1210.0)</f>
        <v>1210</v>
      </c>
      <c r="D271" s="2">
        <f>IFERROR(__xludf.DUMMYFUNCTION("""COMPUTED_VALUE"""),45686.66666666667)</f>
        <v>45686.66667</v>
      </c>
      <c r="E271" s="1">
        <f>IFERROR(__xludf.DUMMYFUNCTION("""COMPUTED_VALUE"""),1221.22)</f>
        <v>1221.22</v>
      </c>
      <c r="G271" s="2">
        <f>IFERROR(__xludf.DUMMYFUNCTION("""COMPUTED_VALUE"""),45686.66666666667)</f>
        <v>45686.66667</v>
      </c>
      <c r="H271" s="1">
        <f>IFERROR(__xludf.DUMMYFUNCTION("""COMPUTED_VALUE"""),1206.91)</f>
        <v>1206.91</v>
      </c>
      <c r="J271" s="2">
        <f>IFERROR(__xludf.DUMMYFUNCTION("""COMPUTED_VALUE"""),45686.66666666667)</f>
        <v>45686.66667</v>
      </c>
      <c r="K271" s="1">
        <f>IFERROR(__xludf.DUMMYFUNCTION("""COMPUTED_VALUE"""),1209.43)</f>
        <v>1209.43</v>
      </c>
      <c r="M271" s="2">
        <f>IFERROR(__xludf.DUMMYFUNCTION("""COMPUTED_VALUE"""),45686.66666666667)</f>
        <v>45686.66667</v>
      </c>
      <c r="N271" s="1">
        <f>IFERROR(__xludf.DUMMYFUNCTION("""COMPUTED_VALUE"""),8.2612787E7)</f>
        <v>82612787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IFERROR(__xludf.DUMMYFUNCTION("""COMPUTED_VALUE"""),1180.74)</f>
        <v>1180.74</v>
      </c>
      <c r="D272" s="2">
        <f>IFERROR(__xludf.DUMMYFUNCTION("""COMPUTED_VALUE"""),45687.66666666667)</f>
        <v>45687.66667</v>
      </c>
      <c r="E272" s="1">
        <f>IFERROR(__xludf.DUMMYFUNCTION("""COMPUTED_VALUE"""),1192.45)</f>
        <v>1192.45</v>
      </c>
      <c r="G272" s="2">
        <f>IFERROR(__xludf.DUMMYFUNCTION("""COMPUTED_VALUE"""),45687.66666666667)</f>
        <v>45687.66667</v>
      </c>
      <c r="H272" s="1">
        <f>IFERROR(__xludf.DUMMYFUNCTION("""COMPUTED_VALUE"""),1163.66)</f>
        <v>1163.66</v>
      </c>
      <c r="J272" s="2">
        <f>IFERROR(__xludf.DUMMYFUNCTION("""COMPUTED_VALUE"""),45687.66666666667)</f>
        <v>45687.66667</v>
      </c>
      <c r="K272" s="1">
        <f>IFERROR(__xludf.DUMMYFUNCTION("""COMPUTED_VALUE"""),1172.46)</f>
        <v>1172.46</v>
      </c>
      <c r="M272" s="2">
        <f>IFERROR(__xludf.DUMMYFUNCTION("""COMPUTED_VALUE"""),45687.66666666667)</f>
        <v>45687.66667</v>
      </c>
      <c r="N272" s="1">
        <f>IFERROR(__xludf.DUMMYFUNCTION("""COMPUTED_VALUE"""),1.42791216E8)</f>
        <v>142791216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IFERROR(__xludf.DUMMYFUNCTION("""COMPUTED_VALUE"""),1181.89)</f>
        <v>1181.89</v>
      </c>
      <c r="D273" s="2">
        <f>IFERROR(__xludf.DUMMYFUNCTION("""COMPUTED_VALUE"""),45688.66666666667)</f>
        <v>45688.66667</v>
      </c>
      <c r="E273" s="1">
        <f>IFERROR(__xludf.DUMMYFUNCTION("""COMPUTED_VALUE"""),1186.23)</f>
        <v>1186.23</v>
      </c>
      <c r="G273" s="2">
        <f>IFERROR(__xludf.DUMMYFUNCTION("""COMPUTED_VALUE"""),45688.66666666667)</f>
        <v>45688.66667</v>
      </c>
      <c r="H273" s="1">
        <f>IFERROR(__xludf.DUMMYFUNCTION("""COMPUTED_VALUE"""),1171.68)</f>
        <v>1171.68</v>
      </c>
      <c r="J273" s="2">
        <f>IFERROR(__xludf.DUMMYFUNCTION("""COMPUTED_VALUE"""),45688.66666666667)</f>
        <v>45688.66667</v>
      </c>
      <c r="K273" s="1">
        <f>IFERROR(__xludf.DUMMYFUNCTION("""COMPUTED_VALUE"""),1175.39)</f>
        <v>1175.39</v>
      </c>
      <c r="M273" s="2">
        <f>IFERROR(__xludf.DUMMYFUNCTION("""COMPUTED_VALUE"""),45688.66666666667)</f>
        <v>45688.66667</v>
      </c>
      <c r="N273" s="1">
        <f>IFERROR(__xludf.DUMMYFUNCTION("""COMPUTED_VALUE"""),1.17576136E8)</f>
        <v>117576136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IFERROR(__xludf.DUMMYFUNCTION("""COMPUTED_VALUE"""),1166.34)</f>
        <v>1166.34</v>
      </c>
      <c r="D274" s="2">
        <f>IFERROR(__xludf.DUMMYFUNCTION("""COMPUTED_VALUE"""),45691.66666666667)</f>
        <v>45691.66667</v>
      </c>
      <c r="E274" s="1">
        <f>IFERROR(__xludf.DUMMYFUNCTION("""COMPUTED_VALUE"""),1175.74)</f>
        <v>1175.74</v>
      </c>
      <c r="G274" s="2">
        <f>IFERROR(__xludf.DUMMYFUNCTION("""COMPUTED_VALUE"""),45691.66666666667)</f>
        <v>45691.66667</v>
      </c>
      <c r="H274" s="1">
        <f>IFERROR(__xludf.DUMMYFUNCTION("""COMPUTED_VALUE"""),1158.15)</f>
        <v>1158.15</v>
      </c>
      <c r="J274" s="2">
        <f>IFERROR(__xludf.DUMMYFUNCTION("""COMPUTED_VALUE"""),45691.66666666667)</f>
        <v>45691.66667</v>
      </c>
      <c r="K274" s="1">
        <f>IFERROR(__xludf.DUMMYFUNCTION("""COMPUTED_VALUE"""),1172.27)</f>
        <v>1172.27</v>
      </c>
      <c r="M274" s="2">
        <f>IFERROR(__xludf.DUMMYFUNCTION("""COMPUTED_VALUE"""),45691.66666666667)</f>
        <v>45691.66667</v>
      </c>
      <c r="N274" s="1">
        <f>IFERROR(__xludf.DUMMYFUNCTION("""COMPUTED_VALUE"""),1.13305067E8)</f>
        <v>113305067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IFERROR(__xludf.DUMMYFUNCTION("""COMPUTED_VALUE"""),1169.26)</f>
        <v>1169.26</v>
      </c>
      <c r="D275" s="2">
        <f>IFERROR(__xludf.DUMMYFUNCTION("""COMPUTED_VALUE"""),45692.66666666667)</f>
        <v>45692.66667</v>
      </c>
      <c r="E275" s="1">
        <f>IFERROR(__xludf.DUMMYFUNCTION("""COMPUTED_VALUE"""),1181.22)</f>
        <v>1181.22</v>
      </c>
      <c r="G275" s="2">
        <f>IFERROR(__xludf.DUMMYFUNCTION("""COMPUTED_VALUE"""),45692.66666666667)</f>
        <v>45692.66667</v>
      </c>
      <c r="H275" s="1">
        <f>IFERROR(__xludf.DUMMYFUNCTION("""COMPUTED_VALUE"""),1164.4)</f>
        <v>1164.4</v>
      </c>
      <c r="J275" s="2">
        <f>IFERROR(__xludf.DUMMYFUNCTION("""COMPUTED_VALUE"""),45692.66666666667)</f>
        <v>45692.66667</v>
      </c>
      <c r="K275" s="1">
        <f>IFERROR(__xludf.DUMMYFUNCTION("""COMPUTED_VALUE"""),1175.59)</f>
        <v>1175.59</v>
      </c>
      <c r="M275" s="2">
        <f>IFERROR(__xludf.DUMMYFUNCTION("""COMPUTED_VALUE"""),45692.66666666667)</f>
        <v>45692.66667</v>
      </c>
      <c r="N275" s="1">
        <f>IFERROR(__xludf.DUMMYFUNCTION("""COMPUTED_VALUE"""),1.09095662E8)</f>
        <v>109095662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IFERROR(__xludf.DUMMYFUNCTION("""COMPUTED_VALUE"""),1186.83)</f>
        <v>1186.83</v>
      </c>
      <c r="D276" s="2">
        <f>IFERROR(__xludf.DUMMYFUNCTION("""COMPUTED_VALUE"""),45693.66666666667)</f>
        <v>45693.66667</v>
      </c>
      <c r="E276" s="1">
        <f>IFERROR(__xludf.DUMMYFUNCTION("""COMPUTED_VALUE"""),1197.31)</f>
        <v>1197.31</v>
      </c>
      <c r="G276" s="2">
        <f>IFERROR(__xludf.DUMMYFUNCTION("""COMPUTED_VALUE"""),45693.66666666667)</f>
        <v>45693.66667</v>
      </c>
      <c r="H276" s="1">
        <f>IFERROR(__xludf.DUMMYFUNCTION("""COMPUTED_VALUE"""),1163.96)</f>
        <v>1163.96</v>
      </c>
      <c r="J276" s="2">
        <f>IFERROR(__xludf.DUMMYFUNCTION("""COMPUTED_VALUE"""),45693.66666666667)</f>
        <v>45693.66667</v>
      </c>
      <c r="K276" s="1">
        <f>IFERROR(__xludf.DUMMYFUNCTION("""COMPUTED_VALUE"""),1170.75)</f>
        <v>1170.75</v>
      </c>
      <c r="M276" s="2">
        <f>IFERROR(__xludf.DUMMYFUNCTION("""COMPUTED_VALUE"""),45693.66666666667)</f>
        <v>45693.66667</v>
      </c>
      <c r="N276" s="1">
        <f>IFERROR(__xludf.DUMMYFUNCTION("""COMPUTED_VALUE"""),1.10621736E8)</f>
        <v>110621736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IFERROR(__xludf.DUMMYFUNCTION("""COMPUTED_VALUE"""),1180.43)</f>
        <v>1180.43</v>
      </c>
      <c r="D277" s="2">
        <f>IFERROR(__xludf.DUMMYFUNCTION("""COMPUTED_VALUE"""),45694.66666666667)</f>
        <v>45694.66667</v>
      </c>
      <c r="E277" s="1">
        <f>IFERROR(__xludf.DUMMYFUNCTION("""COMPUTED_VALUE"""),1186.77)</f>
        <v>1186.77</v>
      </c>
      <c r="G277" s="2">
        <f>IFERROR(__xludf.DUMMYFUNCTION("""COMPUTED_VALUE"""),45694.66666666667)</f>
        <v>45694.66667</v>
      </c>
      <c r="H277" s="1">
        <f>IFERROR(__xludf.DUMMYFUNCTION("""COMPUTED_VALUE"""),1164.61)</f>
        <v>1164.61</v>
      </c>
      <c r="J277" s="2">
        <f>IFERROR(__xludf.DUMMYFUNCTION("""COMPUTED_VALUE"""),45694.66666666667)</f>
        <v>45694.66667</v>
      </c>
      <c r="K277" s="1">
        <f>IFERROR(__xludf.DUMMYFUNCTION("""COMPUTED_VALUE"""),1186.3)</f>
        <v>1186.3</v>
      </c>
      <c r="M277" s="2">
        <f>IFERROR(__xludf.DUMMYFUNCTION("""COMPUTED_VALUE"""),45694.66666666667)</f>
        <v>45694.66667</v>
      </c>
      <c r="N277" s="1">
        <f>IFERROR(__xludf.DUMMYFUNCTION("""COMPUTED_VALUE"""),9.8861376E7)</f>
        <v>98861376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IFERROR(__xludf.DUMMYFUNCTION("""COMPUTED_VALUE"""),1186.1)</f>
        <v>1186.1</v>
      </c>
      <c r="D278" s="2">
        <f>IFERROR(__xludf.DUMMYFUNCTION("""COMPUTED_VALUE"""),45695.66666666667)</f>
        <v>45695.66667</v>
      </c>
      <c r="E278" s="1">
        <f>IFERROR(__xludf.DUMMYFUNCTION("""COMPUTED_VALUE"""),1191.21)</f>
        <v>1191.21</v>
      </c>
      <c r="G278" s="2">
        <f>IFERROR(__xludf.DUMMYFUNCTION("""COMPUTED_VALUE"""),45695.66666666667)</f>
        <v>45695.66667</v>
      </c>
      <c r="H278" s="1">
        <f>IFERROR(__xludf.DUMMYFUNCTION("""COMPUTED_VALUE"""),1177.33)</f>
        <v>1177.33</v>
      </c>
      <c r="J278" s="2">
        <f>IFERROR(__xludf.DUMMYFUNCTION("""COMPUTED_VALUE"""),45695.66666666667)</f>
        <v>45695.66667</v>
      </c>
      <c r="K278" s="1">
        <f>IFERROR(__xludf.DUMMYFUNCTION("""COMPUTED_VALUE"""),1178.72)</f>
        <v>1178.72</v>
      </c>
      <c r="M278" s="2">
        <f>IFERROR(__xludf.DUMMYFUNCTION("""COMPUTED_VALUE"""),45695.66666666667)</f>
        <v>45695.66667</v>
      </c>
      <c r="N278" s="1">
        <f>IFERROR(__xludf.DUMMYFUNCTION("""COMPUTED_VALUE"""),8.6838763E7)</f>
        <v>86838763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IFERROR(__xludf.DUMMYFUNCTION("""COMPUTED_VALUE"""),1184.46)</f>
        <v>1184.46</v>
      </c>
      <c r="D279" s="2">
        <f>IFERROR(__xludf.DUMMYFUNCTION("""COMPUTED_VALUE"""),45698.66666666667)</f>
        <v>45698.66667</v>
      </c>
      <c r="E279" s="1">
        <f>IFERROR(__xludf.DUMMYFUNCTION("""COMPUTED_VALUE"""),1187.34)</f>
        <v>1187.34</v>
      </c>
      <c r="G279" s="2">
        <f>IFERROR(__xludf.DUMMYFUNCTION("""COMPUTED_VALUE"""),45698.66666666667)</f>
        <v>45698.66667</v>
      </c>
      <c r="H279" s="1">
        <f>IFERROR(__xludf.DUMMYFUNCTION("""COMPUTED_VALUE"""),1169.42)</f>
        <v>1169.42</v>
      </c>
      <c r="J279" s="2">
        <f>IFERROR(__xludf.DUMMYFUNCTION("""COMPUTED_VALUE"""),45698.66666666667)</f>
        <v>45698.66667</v>
      </c>
      <c r="K279" s="1">
        <f>IFERROR(__xludf.DUMMYFUNCTION("""COMPUTED_VALUE"""),1171.46)</f>
        <v>1171.46</v>
      </c>
      <c r="M279" s="2">
        <f>IFERROR(__xludf.DUMMYFUNCTION("""COMPUTED_VALUE"""),45698.66666666667)</f>
        <v>45698.66667</v>
      </c>
      <c r="N279" s="1">
        <f>IFERROR(__xludf.DUMMYFUNCTION("""COMPUTED_VALUE"""),9.2383869E7)</f>
        <v>92383869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IFERROR(__xludf.DUMMYFUNCTION("""COMPUTED_VALUE"""),1165.23)</f>
        <v>1165.23</v>
      </c>
      <c r="D280" s="2">
        <f>IFERROR(__xludf.DUMMYFUNCTION("""COMPUTED_VALUE"""),45699.66666666667)</f>
        <v>45699.66667</v>
      </c>
      <c r="E280" s="1">
        <f>IFERROR(__xludf.DUMMYFUNCTION("""COMPUTED_VALUE"""),1179.9)</f>
        <v>1179.9</v>
      </c>
      <c r="G280" s="2">
        <f>IFERROR(__xludf.DUMMYFUNCTION("""COMPUTED_VALUE"""),45699.66666666667)</f>
        <v>45699.66667</v>
      </c>
      <c r="H280" s="1">
        <f>IFERROR(__xludf.DUMMYFUNCTION("""COMPUTED_VALUE"""),1161.19)</f>
        <v>1161.19</v>
      </c>
      <c r="J280" s="2">
        <f>IFERROR(__xludf.DUMMYFUNCTION("""COMPUTED_VALUE"""),45699.66666666667)</f>
        <v>45699.66667</v>
      </c>
      <c r="K280" s="1">
        <f>IFERROR(__xludf.DUMMYFUNCTION("""COMPUTED_VALUE"""),1178.95)</f>
        <v>1178.95</v>
      </c>
      <c r="M280" s="2">
        <f>IFERROR(__xludf.DUMMYFUNCTION("""COMPUTED_VALUE"""),45699.66666666667)</f>
        <v>45699.66667</v>
      </c>
      <c r="N280" s="1">
        <f>IFERROR(__xludf.DUMMYFUNCTION("""COMPUTED_VALUE"""),9.0881818E7)</f>
        <v>90881818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IFERROR(__xludf.DUMMYFUNCTION("""COMPUTED_VALUE"""),1170.28)</f>
        <v>1170.28</v>
      </c>
      <c r="D281" s="2">
        <f>IFERROR(__xludf.DUMMYFUNCTION("""COMPUTED_VALUE"""),45700.66666666667)</f>
        <v>45700.66667</v>
      </c>
      <c r="E281" s="1">
        <f>IFERROR(__xludf.DUMMYFUNCTION("""COMPUTED_VALUE"""),1185.4)</f>
        <v>1185.4</v>
      </c>
      <c r="G281" s="2">
        <f>IFERROR(__xludf.DUMMYFUNCTION("""COMPUTED_VALUE"""),45700.66666666667)</f>
        <v>45700.66667</v>
      </c>
      <c r="H281" s="1">
        <f>IFERROR(__xludf.DUMMYFUNCTION("""COMPUTED_VALUE"""),1169.02)</f>
        <v>1169.02</v>
      </c>
      <c r="J281" s="2">
        <f>IFERROR(__xludf.DUMMYFUNCTION("""COMPUTED_VALUE"""),45700.66666666667)</f>
        <v>45700.66667</v>
      </c>
      <c r="K281" s="1">
        <f>IFERROR(__xludf.DUMMYFUNCTION("""COMPUTED_VALUE"""),1181.49)</f>
        <v>1181.49</v>
      </c>
      <c r="M281" s="2">
        <f>IFERROR(__xludf.DUMMYFUNCTION("""COMPUTED_VALUE"""),45700.66666666667)</f>
        <v>45700.66667</v>
      </c>
      <c r="N281" s="1">
        <f>IFERROR(__xludf.DUMMYFUNCTION("""COMPUTED_VALUE"""),7.8382028E7)</f>
        <v>78382028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IFERROR(__xludf.DUMMYFUNCTION("""COMPUTED_VALUE"""),1182.11)</f>
        <v>1182.11</v>
      </c>
      <c r="D282" s="2">
        <f>IFERROR(__xludf.DUMMYFUNCTION("""COMPUTED_VALUE"""),45701.66666666667)</f>
        <v>45701.66667</v>
      </c>
      <c r="E282" s="1">
        <f>IFERROR(__xludf.DUMMYFUNCTION("""COMPUTED_VALUE"""),1195.54)</f>
        <v>1195.54</v>
      </c>
      <c r="G282" s="2">
        <f>IFERROR(__xludf.DUMMYFUNCTION("""COMPUTED_VALUE"""),45701.66666666667)</f>
        <v>45701.66667</v>
      </c>
      <c r="H282" s="1">
        <f>IFERROR(__xludf.DUMMYFUNCTION("""COMPUTED_VALUE"""),1181.63)</f>
        <v>1181.63</v>
      </c>
      <c r="J282" s="2">
        <f>IFERROR(__xludf.DUMMYFUNCTION("""COMPUTED_VALUE"""),45701.66666666667)</f>
        <v>45701.66667</v>
      </c>
      <c r="K282" s="1">
        <f>IFERROR(__xludf.DUMMYFUNCTION("""COMPUTED_VALUE"""),1195.36)</f>
        <v>1195.36</v>
      </c>
      <c r="M282" s="2">
        <f>IFERROR(__xludf.DUMMYFUNCTION("""COMPUTED_VALUE"""),45701.66666666667)</f>
        <v>45701.66667</v>
      </c>
      <c r="N282" s="1">
        <f>IFERROR(__xludf.DUMMYFUNCTION("""COMPUTED_VALUE"""),9.239842E7)</f>
        <v>92398420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IFERROR(__xludf.DUMMYFUNCTION("""COMPUTED_VALUE"""),1203.05)</f>
        <v>1203.05</v>
      </c>
      <c r="D283" s="2">
        <f>IFERROR(__xludf.DUMMYFUNCTION("""COMPUTED_VALUE"""),45702.66666666667)</f>
        <v>45702.66667</v>
      </c>
      <c r="E283" s="1">
        <f>IFERROR(__xludf.DUMMYFUNCTION("""COMPUTED_VALUE"""),1206.29)</f>
        <v>1206.29</v>
      </c>
      <c r="G283" s="2">
        <f>IFERROR(__xludf.DUMMYFUNCTION("""COMPUTED_VALUE"""),45702.66666666667)</f>
        <v>45702.66667</v>
      </c>
      <c r="H283" s="1">
        <f>IFERROR(__xludf.DUMMYFUNCTION("""COMPUTED_VALUE"""),1198.75)</f>
        <v>1198.75</v>
      </c>
      <c r="J283" s="2">
        <f>IFERROR(__xludf.DUMMYFUNCTION("""COMPUTED_VALUE"""),45702.66666666667)</f>
        <v>45702.66667</v>
      </c>
      <c r="K283" s="1">
        <f>IFERROR(__xludf.DUMMYFUNCTION("""COMPUTED_VALUE"""),1203.24)</f>
        <v>1203.24</v>
      </c>
      <c r="M283" s="2">
        <f>IFERROR(__xludf.DUMMYFUNCTION("""COMPUTED_VALUE"""),45702.66666666667)</f>
        <v>45702.66667</v>
      </c>
      <c r="N283" s="1">
        <f>IFERROR(__xludf.DUMMYFUNCTION("""COMPUTED_VALUE"""),9.8609335E7)</f>
        <v>98609335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IFERROR(__xludf.DUMMYFUNCTION("""COMPUTED_VALUE"""),1202.97)</f>
        <v>1202.97</v>
      </c>
      <c r="D284" s="2">
        <f>IFERROR(__xludf.DUMMYFUNCTION("""COMPUTED_VALUE"""),45706.66666666667)</f>
        <v>45706.66667</v>
      </c>
      <c r="E284" s="1">
        <f>IFERROR(__xludf.DUMMYFUNCTION("""COMPUTED_VALUE"""),1207.23)</f>
        <v>1207.23</v>
      </c>
      <c r="G284" s="2">
        <f>IFERROR(__xludf.DUMMYFUNCTION("""COMPUTED_VALUE"""),45706.66666666667)</f>
        <v>45706.66667</v>
      </c>
      <c r="H284" s="1">
        <f>IFERROR(__xludf.DUMMYFUNCTION("""COMPUTED_VALUE"""),1192.38)</f>
        <v>1192.38</v>
      </c>
      <c r="J284" s="2">
        <f>IFERROR(__xludf.DUMMYFUNCTION("""COMPUTED_VALUE"""),45706.66666666667)</f>
        <v>45706.66667</v>
      </c>
      <c r="K284" s="1">
        <f>IFERROR(__xludf.DUMMYFUNCTION("""COMPUTED_VALUE"""),1206.58)</f>
        <v>1206.58</v>
      </c>
      <c r="M284" s="2">
        <f>IFERROR(__xludf.DUMMYFUNCTION("""COMPUTED_VALUE"""),45706.66666666667)</f>
        <v>45706.66667</v>
      </c>
      <c r="N284" s="1">
        <f>IFERROR(__xludf.DUMMYFUNCTION("""COMPUTED_VALUE"""),9.9175747E7)</f>
        <v>99175747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IFERROR(__xludf.DUMMYFUNCTION("""COMPUTED_VALUE"""),1205.93)</f>
        <v>1205.93</v>
      </c>
      <c r="D285" s="2">
        <f>IFERROR(__xludf.DUMMYFUNCTION("""COMPUTED_VALUE"""),45707.66666666667)</f>
        <v>45707.66667</v>
      </c>
      <c r="E285" s="1">
        <f>IFERROR(__xludf.DUMMYFUNCTION("""COMPUTED_VALUE"""),1220.55)</f>
        <v>1220.55</v>
      </c>
      <c r="G285" s="2">
        <f>IFERROR(__xludf.DUMMYFUNCTION("""COMPUTED_VALUE"""),45707.66666666667)</f>
        <v>45707.66667</v>
      </c>
      <c r="H285" s="1">
        <f>IFERROR(__xludf.DUMMYFUNCTION("""COMPUTED_VALUE"""),1203.5)</f>
        <v>1203.5</v>
      </c>
      <c r="J285" s="2">
        <f>IFERROR(__xludf.DUMMYFUNCTION("""COMPUTED_VALUE"""),45707.66666666667)</f>
        <v>45707.66667</v>
      </c>
      <c r="K285" s="1">
        <f>IFERROR(__xludf.DUMMYFUNCTION("""COMPUTED_VALUE"""),1216.02)</f>
        <v>1216.02</v>
      </c>
      <c r="M285" s="2">
        <f>IFERROR(__xludf.DUMMYFUNCTION("""COMPUTED_VALUE"""),45707.66666666667)</f>
        <v>45707.66667</v>
      </c>
      <c r="N285" s="1">
        <f>IFERROR(__xludf.DUMMYFUNCTION("""COMPUTED_VALUE"""),1.06891228E8)</f>
        <v>106891228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IFERROR(__xludf.DUMMYFUNCTION("""COMPUTED_VALUE"""),1214.01)</f>
        <v>1214.01</v>
      </c>
      <c r="D286" s="2">
        <f>IFERROR(__xludf.DUMMYFUNCTION("""COMPUTED_VALUE"""),45708.66666666667)</f>
        <v>45708.66667</v>
      </c>
      <c r="E286" s="1">
        <f>IFERROR(__xludf.DUMMYFUNCTION("""COMPUTED_VALUE"""),1215.7)</f>
        <v>1215.7</v>
      </c>
      <c r="G286" s="2">
        <f>IFERROR(__xludf.DUMMYFUNCTION("""COMPUTED_VALUE"""),45708.66666666667)</f>
        <v>45708.66667</v>
      </c>
      <c r="H286" s="1">
        <f>IFERROR(__xludf.DUMMYFUNCTION("""COMPUTED_VALUE"""),1201.03)</f>
        <v>1201.03</v>
      </c>
      <c r="J286" s="2">
        <f>IFERROR(__xludf.DUMMYFUNCTION("""COMPUTED_VALUE"""),45708.66666666667)</f>
        <v>45708.66667</v>
      </c>
      <c r="K286" s="1">
        <f>IFERROR(__xludf.DUMMYFUNCTION("""COMPUTED_VALUE"""),1212.24)</f>
        <v>1212.24</v>
      </c>
      <c r="M286" s="2">
        <f>IFERROR(__xludf.DUMMYFUNCTION("""COMPUTED_VALUE"""),45708.66666666667)</f>
        <v>45708.66667</v>
      </c>
      <c r="N286" s="1">
        <f>IFERROR(__xludf.DUMMYFUNCTION("""COMPUTED_VALUE"""),9.1489293E7)</f>
        <v>91489293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IFERROR(__xludf.DUMMYFUNCTION("""COMPUTED_VALUE"""),1218.3)</f>
        <v>1218.3</v>
      </c>
      <c r="D287" s="2">
        <f>IFERROR(__xludf.DUMMYFUNCTION("""COMPUTED_VALUE"""),45709.66666666667)</f>
        <v>45709.66667</v>
      </c>
      <c r="E287" s="1">
        <f>IFERROR(__xludf.DUMMYFUNCTION("""COMPUTED_VALUE"""),1219.69)</f>
        <v>1219.69</v>
      </c>
      <c r="G287" s="2">
        <f>IFERROR(__xludf.DUMMYFUNCTION("""COMPUTED_VALUE"""),45709.66666666667)</f>
        <v>45709.66667</v>
      </c>
      <c r="H287" s="1">
        <f>IFERROR(__xludf.DUMMYFUNCTION("""COMPUTED_VALUE"""),1194.26)</f>
        <v>1194.26</v>
      </c>
      <c r="J287" s="2">
        <f>IFERROR(__xludf.DUMMYFUNCTION("""COMPUTED_VALUE"""),45709.66666666667)</f>
        <v>45709.66667</v>
      </c>
      <c r="K287" s="1">
        <f>IFERROR(__xludf.DUMMYFUNCTION("""COMPUTED_VALUE"""),1196.95)</f>
        <v>1196.95</v>
      </c>
      <c r="M287" s="2">
        <f>IFERROR(__xludf.DUMMYFUNCTION("""COMPUTED_VALUE"""),45709.66666666667)</f>
        <v>45709.66667</v>
      </c>
      <c r="N287" s="1">
        <f>IFERROR(__xludf.DUMMYFUNCTION("""COMPUTED_VALUE"""),1.0154606E8)</f>
        <v>101546060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IFERROR(__xludf.DUMMYFUNCTION("""COMPUTED_VALUE"""),1201.05)</f>
        <v>1201.05</v>
      </c>
      <c r="D288" s="2">
        <f>IFERROR(__xludf.DUMMYFUNCTION("""COMPUTED_VALUE"""),45712.66666666667)</f>
        <v>45712.66667</v>
      </c>
      <c r="E288" s="1">
        <f>IFERROR(__xludf.DUMMYFUNCTION("""COMPUTED_VALUE"""),1220.8)</f>
        <v>1220.8</v>
      </c>
      <c r="G288" s="2">
        <f>IFERROR(__xludf.DUMMYFUNCTION("""COMPUTED_VALUE"""),45712.66666666667)</f>
        <v>45712.66667</v>
      </c>
      <c r="H288" s="1">
        <f>IFERROR(__xludf.DUMMYFUNCTION("""COMPUTED_VALUE"""),1199.95)</f>
        <v>1199.95</v>
      </c>
      <c r="J288" s="2">
        <f>IFERROR(__xludf.DUMMYFUNCTION("""COMPUTED_VALUE"""),45712.66666666667)</f>
        <v>45712.66667</v>
      </c>
      <c r="K288" s="1">
        <f>IFERROR(__xludf.DUMMYFUNCTION("""COMPUTED_VALUE"""),1215.3)</f>
        <v>1215.3</v>
      </c>
      <c r="M288" s="2">
        <f>IFERROR(__xludf.DUMMYFUNCTION("""COMPUTED_VALUE"""),45712.66666666667)</f>
        <v>45712.66667</v>
      </c>
      <c r="N288" s="1">
        <f>IFERROR(__xludf.DUMMYFUNCTION("""COMPUTED_VALUE"""),1.20793348E8)</f>
        <v>120793348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IFERROR(__xludf.DUMMYFUNCTION("""COMPUTED_VALUE"""),1217.74)</f>
        <v>1217.74</v>
      </c>
      <c r="D289" s="2">
        <f>IFERROR(__xludf.DUMMYFUNCTION("""COMPUTED_VALUE"""),45713.66666666667)</f>
        <v>45713.66667</v>
      </c>
      <c r="E289" s="1">
        <f>IFERROR(__xludf.DUMMYFUNCTION("""COMPUTED_VALUE"""),1223.02)</f>
        <v>1223.02</v>
      </c>
      <c r="G289" s="2">
        <f>IFERROR(__xludf.DUMMYFUNCTION("""COMPUTED_VALUE"""),45713.66666666667)</f>
        <v>45713.66667</v>
      </c>
      <c r="H289" s="1">
        <f>IFERROR(__xludf.DUMMYFUNCTION("""COMPUTED_VALUE"""),1193.95)</f>
        <v>1193.95</v>
      </c>
      <c r="J289" s="2">
        <f>IFERROR(__xludf.DUMMYFUNCTION("""COMPUTED_VALUE"""),45713.66666666667)</f>
        <v>45713.66667</v>
      </c>
      <c r="K289" s="1">
        <f>IFERROR(__xludf.DUMMYFUNCTION("""COMPUTED_VALUE"""),1195.39)</f>
        <v>1195.39</v>
      </c>
      <c r="M289" s="2">
        <f>IFERROR(__xludf.DUMMYFUNCTION("""COMPUTED_VALUE"""),45713.66666666667)</f>
        <v>45713.66667</v>
      </c>
      <c r="N289" s="1">
        <f>IFERROR(__xludf.DUMMYFUNCTION("""COMPUTED_VALUE"""),1.18130026E8)</f>
        <v>118130026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IFERROR(__xludf.DUMMYFUNCTION("""COMPUTED_VALUE"""),1192.76)</f>
        <v>1192.76</v>
      </c>
      <c r="D290" s="2">
        <f>IFERROR(__xludf.DUMMYFUNCTION("""COMPUTED_VALUE"""),45714.66666666667)</f>
        <v>45714.66667</v>
      </c>
      <c r="E290" s="1">
        <f>IFERROR(__xludf.DUMMYFUNCTION("""COMPUTED_VALUE"""),1205.19)</f>
        <v>1205.19</v>
      </c>
      <c r="G290" s="2">
        <f>IFERROR(__xludf.DUMMYFUNCTION("""COMPUTED_VALUE"""),45714.66666666667)</f>
        <v>45714.66667</v>
      </c>
      <c r="H290" s="1">
        <f>IFERROR(__xludf.DUMMYFUNCTION("""COMPUTED_VALUE"""),1188.39)</f>
        <v>1188.39</v>
      </c>
      <c r="J290" s="2">
        <f>IFERROR(__xludf.DUMMYFUNCTION("""COMPUTED_VALUE"""),45714.66666666667)</f>
        <v>45714.66667</v>
      </c>
      <c r="K290" s="1">
        <f>IFERROR(__xludf.DUMMYFUNCTION("""COMPUTED_VALUE"""),1190.08)</f>
        <v>1190.08</v>
      </c>
      <c r="M290" s="2">
        <f>IFERROR(__xludf.DUMMYFUNCTION("""COMPUTED_VALUE"""),45714.66666666667)</f>
        <v>45714.66667</v>
      </c>
      <c r="N290" s="1">
        <f>IFERROR(__xludf.DUMMYFUNCTION("""COMPUTED_VALUE"""),1.29890284E8)</f>
        <v>129890284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IFERROR(__xludf.DUMMYFUNCTION("""COMPUTED_VALUE"""),1192.28)</f>
        <v>1192.28</v>
      </c>
      <c r="D291" s="2">
        <f>IFERROR(__xludf.DUMMYFUNCTION("""COMPUTED_VALUE"""),45715.66666666667)</f>
        <v>45715.66667</v>
      </c>
      <c r="E291" s="1">
        <f>IFERROR(__xludf.DUMMYFUNCTION("""COMPUTED_VALUE"""),1205.71)</f>
        <v>1205.71</v>
      </c>
      <c r="G291" s="2">
        <f>IFERROR(__xludf.DUMMYFUNCTION("""COMPUTED_VALUE"""),45715.66666666667)</f>
        <v>45715.66667</v>
      </c>
      <c r="H291" s="1">
        <f>IFERROR(__xludf.DUMMYFUNCTION("""COMPUTED_VALUE"""),1187.46)</f>
        <v>1187.46</v>
      </c>
      <c r="J291" s="2">
        <f>IFERROR(__xludf.DUMMYFUNCTION("""COMPUTED_VALUE"""),45715.66666666667)</f>
        <v>45715.66667</v>
      </c>
      <c r="K291" s="1">
        <f>IFERROR(__xludf.DUMMYFUNCTION("""COMPUTED_VALUE"""),1191.54)</f>
        <v>1191.54</v>
      </c>
      <c r="M291" s="2">
        <f>IFERROR(__xludf.DUMMYFUNCTION("""COMPUTED_VALUE"""),45715.66666666667)</f>
        <v>45715.66667</v>
      </c>
      <c r="N291" s="1">
        <f>IFERROR(__xludf.DUMMYFUNCTION("""COMPUTED_VALUE"""),1.66313792E8)</f>
        <v>166313792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IFERROR(__xludf.DUMMYFUNCTION("""COMPUTED_VALUE"""),1195.78)</f>
        <v>1195.78</v>
      </c>
      <c r="D292" s="2">
        <f>IFERROR(__xludf.DUMMYFUNCTION("""COMPUTED_VALUE"""),45716.66666666667)</f>
        <v>45716.66667</v>
      </c>
      <c r="E292" s="1">
        <f>IFERROR(__xludf.DUMMYFUNCTION("""COMPUTED_VALUE"""),1217.55)</f>
        <v>1217.55</v>
      </c>
      <c r="G292" s="2">
        <f>IFERROR(__xludf.DUMMYFUNCTION("""COMPUTED_VALUE"""),45716.66666666667)</f>
        <v>45716.66667</v>
      </c>
      <c r="H292" s="1">
        <f>IFERROR(__xludf.DUMMYFUNCTION("""COMPUTED_VALUE"""),1195.4)</f>
        <v>1195.4</v>
      </c>
      <c r="J292" s="2">
        <f>IFERROR(__xludf.DUMMYFUNCTION("""COMPUTED_VALUE"""),45716.66666666667)</f>
        <v>45716.66667</v>
      </c>
      <c r="K292" s="1">
        <f>IFERROR(__xludf.DUMMYFUNCTION("""COMPUTED_VALUE"""),1216.75)</f>
        <v>1216.75</v>
      </c>
      <c r="M292" s="2">
        <f>IFERROR(__xludf.DUMMYFUNCTION("""COMPUTED_VALUE"""),45716.66666666667)</f>
        <v>45716.66667</v>
      </c>
      <c r="N292" s="1">
        <f>IFERROR(__xludf.DUMMYFUNCTION("""COMPUTED_VALUE"""),1.5431716E8)</f>
        <v>154317160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IFERROR(__xludf.DUMMYFUNCTION("""COMPUTED_VALUE"""),1219.61)</f>
        <v>1219.61</v>
      </c>
      <c r="D293" s="2">
        <f>IFERROR(__xludf.DUMMYFUNCTION("""COMPUTED_VALUE"""),45719.66666666667)</f>
        <v>45719.66667</v>
      </c>
      <c r="E293" s="1">
        <f>IFERROR(__xludf.DUMMYFUNCTION("""COMPUTED_VALUE"""),1228.51)</f>
        <v>1228.51</v>
      </c>
      <c r="G293" s="2">
        <f>IFERROR(__xludf.DUMMYFUNCTION("""COMPUTED_VALUE"""),45719.66666666667)</f>
        <v>45719.66667</v>
      </c>
      <c r="H293" s="1">
        <f>IFERROR(__xludf.DUMMYFUNCTION("""COMPUTED_VALUE"""),1201.55)</f>
        <v>1201.55</v>
      </c>
      <c r="J293" s="2">
        <f>IFERROR(__xludf.DUMMYFUNCTION("""COMPUTED_VALUE"""),45719.66666666667)</f>
        <v>45719.66667</v>
      </c>
      <c r="K293" s="1">
        <f>IFERROR(__xludf.DUMMYFUNCTION("""COMPUTED_VALUE"""),1208.2)</f>
        <v>1208.2</v>
      </c>
      <c r="M293" s="2">
        <f>IFERROR(__xludf.DUMMYFUNCTION("""COMPUTED_VALUE"""),45719.66666666667)</f>
        <v>45719.66667</v>
      </c>
      <c r="N293" s="1">
        <f>IFERROR(__xludf.DUMMYFUNCTION("""COMPUTED_VALUE"""),1.1598586E8)</f>
        <v>115985860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IFERROR(__xludf.DUMMYFUNCTION("""COMPUTED_VALUE"""),1205.69)</f>
        <v>1205.69</v>
      </c>
      <c r="D294" s="2">
        <f>IFERROR(__xludf.DUMMYFUNCTION("""COMPUTED_VALUE"""),45720.66666666667)</f>
        <v>45720.66667</v>
      </c>
      <c r="E294" s="1">
        <f>IFERROR(__xludf.DUMMYFUNCTION("""COMPUTED_VALUE"""),1207.4)</f>
        <v>1207.4</v>
      </c>
      <c r="G294" s="2">
        <f>IFERROR(__xludf.DUMMYFUNCTION("""COMPUTED_VALUE"""),45720.66666666667)</f>
        <v>45720.66667</v>
      </c>
      <c r="H294" s="1">
        <f>IFERROR(__xludf.DUMMYFUNCTION("""COMPUTED_VALUE"""),1178.78)</f>
        <v>1178.78</v>
      </c>
      <c r="J294" s="2">
        <f>IFERROR(__xludf.DUMMYFUNCTION("""COMPUTED_VALUE"""),45720.66666666667)</f>
        <v>45720.66667</v>
      </c>
      <c r="K294" s="1">
        <f>IFERROR(__xludf.DUMMYFUNCTION("""COMPUTED_VALUE"""),1184.84)</f>
        <v>1184.84</v>
      </c>
      <c r="M294" s="2">
        <f>IFERROR(__xludf.DUMMYFUNCTION("""COMPUTED_VALUE"""),45720.66666666667)</f>
        <v>45720.66667</v>
      </c>
      <c r="N294" s="1">
        <f>IFERROR(__xludf.DUMMYFUNCTION("""COMPUTED_VALUE"""),1.24611732E8)</f>
        <v>124611732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IFERROR(__xludf.DUMMYFUNCTION("""COMPUTED_VALUE"""),1185.38)</f>
        <v>1185.38</v>
      </c>
      <c r="D295" s="2">
        <f>IFERROR(__xludf.DUMMYFUNCTION("""COMPUTED_VALUE"""),45721.66666666667)</f>
        <v>45721.66667</v>
      </c>
      <c r="E295" s="1">
        <f>IFERROR(__xludf.DUMMYFUNCTION("""COMPUTED_VALUE"""),1196.92)</f>
        <v>1196.92</v>
      </c>
      <c r="G295" s="2">
        <f>IFERROR(__xludf.DUMMYFUNCTION("""COMPUTED_VALUE"""),45721.66666666667)</f>
        <v>45721.66667</v>
      </c>
      <c r="H295" s="1">
        <f>IFERROR(__xludf.DUMMYFUNCTION("""COMPUTED_VALUE"""),1175.15)</f>
        <v>1175.15</v>
      </c>
      <c r="J295" s="2">
        <f>IFERROR(__xludf.DUMMYFUNCTION("""COMPUTED_VALUE"""),45721.66666666667)</f>
        <v>45721.66667</v>
      </c>
      <c r="K295" s="1">
        <f>IFERROR(__xludf.DUMMYFUNCTION("""COMPUTED_VALUE"""),1192.42)</f>
        <v>1192.42</v>
      </c>
      <c r="M295" s="2">
        <f>IFERROR(__xludf.DUMMYFUNCTION("""COMPUTED_VALUE"""),45721.66666666667)</f>
        <v>45721.66667</v>
      </c>
      <c r="N295" s="1">
        <f>IFERROR(__xludf.DUMMYFUNCTION("""COMPUTED_VALUE"""),1.06639808E8)</f>
        <v>106639808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IFERROR(__xludf.DUMMYFUNCTION("""COMPUTED_VALUE"""),1184.51)</f>
        <v>1184.51</v>
      </c>
      <c r="D296" s="2">
        <f>IFERROR(__xludf.DUMMYFUNCTION("""COMPUTED_VALUE"""),45722.66666666667)</f>
        <v>45722.66667</v>
      </c>
      <c r="E296" s="1">
        <f>IFERROR(__xludf.DUMMYFUNCTION("""COMPUTED_VALUE"""),1194.37)</f>
        <v>1194.37</v>
      </c>
      <c r="G296" s="2">
        <f>IFERROR(__xludf.DUMMYFUNCTION("""COMPUTED_VALUE"""),45722.66666666667)</f>
        <v>45722.66667</v>
      </c>
      <c r="H296" s="1">
        <f>IFERROR(__xludf.DUMMYFUNCTION("""COMPUTED_VALUE"""),1170.14)</f>
        <v>1170.14</v>
      </c>
      <c r="J296" s="2">
        <f>IFERROR(__xludf.DUMMYFUNCTION("""COMPUTED_VALUE"""),45722.66666666667)</f>
        <v>45722.66667</v>
      </c>
      <c r="K296" s="1">
        <f>IFERROR(__xludf.DUMMYFUNCTION("""COMPUTED_VALUE"""),1175.48)</f>
        <v>1175.48</v>
      </c>
      <c r="M296" s="2">
        <f>IFERROR(__xludf.DUMMYFUNCTION("""COMPUTED_VALUE"""),45722.66666666667)</f>
        <v>45722.66667</v>
      </c>
      <c r="N296" s="1">
        <f>IFERROR(__xludf.DUMMYFUNCTION("""COMPUTED_VALUE"""),1.24846164E8)</f>
        <v>124846164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IFERROR(__xludf.DUMMYFUNCTION("""COMPUTED_VALUE"""),1170.55)</f>
        <v>1170.55</v>
      </c>
      <c r="D297" s="2">
        <f>IFERROR(__xludf.DUMMYFUNCTION("""COMPUTED_VALUE"""),45723.66666666667)</f>
        <v>45723.66667</v>
      </c>
      <c r="E297" s="1">
        <f>IFERROR(__xludf.DUMMYFUNCTION("""COMPUTED_VALUE"""),1189.41)</f>
        <v>1189.41</v>
      </c>
      <c r="G297" s="2">
        <f>IFERROR(__xludf.DUMMYFUNCTION("""COMPUTED_VALUE"""),45723.66666666667)</f>
        <v>45723.66667</v>
      </c>
      <c r="H297" s="1">
        <f>IFERROR(__xludf.DUMMYFUNCTION("""COMPUTED_VALUE"""),1163.86)</f>
        <v>1163.86</v>
      </c>
      <c r="J297" s="2">
        <f>IFERROR(__xludf.DUMMYFUNCTION("""COMPUTED_VALUE"""),45723.66666666667)</f>
        <v>45723.66667</v>
      </c>
      <c r="K297" s="1">
        <f>IFERROR(__xludf.DUMMYFUNCTION("""COMPUTED_VALUE"""),1186.03)</f>
        <v>1186.03</v>
      </c>
      <c r="M297" s="2">
        <f>IFERROR(__xludf.DUMMYFUNCTION("""COMPUTED_VALUE"""),45723.66666666667)</f>
        <v>45723.66667</v>
      </c>
      <c r="N297" s="1">
        <f>IFERROR(__xludf.DUMMYFUNCTION("""COMPUTED_VALUE"""),1.60992544E8)</f>
        <v>160992544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IFERROR(__xludf.DUMMYFUNCTION("""COMPUTED_VALUE"""),1180.71)</f>
        <v>1180.71</v>
      </c>
      <c r="D298" s="2">
        <f>IFERROR(__xludf.DUMMYFUNCTION("""COMPUTED_VALUE"""),45726.66666666667)</f>
        <v>45726.66667</v>
      </c>
      <c r="E298" s="1">
        <f>IFERROR(__xludf.DUMMYFUNCTION("""COMPUTED_VALUE"""),1181.48)</f>
        <v>1181.48</v>
      </c>
      <c r="G298" s="2">
        <f>IFERROR(__xludf.DUMMYFUNCTION("""COMPUTED_VALUE"""),45726.66666666667)</f>
        <v>45726.66667</v>
      </c>
      <c r="H298" s="1">
        <f>IFERROR(__xludf.DUMMYFUNCTION("""COMPUTED_VALUE"""),1146.12)</f>
        <v>1146.12</v>
      </c>
      <c r="J298" s="2">
        <f>IFERROR(__xludf.DUMMYFUNCTION("""COMPUTED_VALUE"""),45726.66666666667)</f>
        <v>45726.66667</v>
      </c>
      <c r="K298" s="1">
        <f>IFERROR(__xludf.DUMMYFUNCTION("""COMPUTED_VALUE"""),1150.06)</f>
        <v>1150.06</v>
      </c>
      <c r="M298" s="2">
        <f>IFERROR(__xludf.DUMMYFUNCTION("""COMPUTED_VALUE"""),45726.66666666667)</f>
        <v>45726.66667</v>
      </c>
      <c r="N298" s="1">
        <f>IFERROR(__xludf.DUMMYFUNCTION("""COMPUTED_VALUE"""),1.34109026E8)</f>
        <v>134109026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IFERROR(__xludf.DUMMYFUNCTION("""COMPUTED_VALUE"""),1135.19)</f>
        <v>1135.19</v>
      </c>
      <c r="D299" s="2">
        <f>IFERROR(__xludf.DUMMYFUNCTION("""COMPUTED_VALUE"""),45727.66666666667)</f>
        <v>45727.66667</v>
      </c>
      <c r="E299" s="1">
        <f>IFERROR(__xludf.DUMMYFUNCTION("""COMPUTED_VALUE"""),1142.05)</f>
        <v>1142.05</v>
      </c>
      <c r="G299" s="2">
        <f>IFERROR(__xludf.DUMMYFUNCTION("""COMPUTED_VALUE"""),45727.66666666667)</f>
        <v>45727.66667</v>
      </c>
      <c r="H299" s="1">
        <f>IFERROR(__xludf.DUMMYFUNCTION("""COMPUTED_VALUE"""),1112.22)</f>
        <v>1112.22</v>
      </c>
      <c r="J299" s="2">
        <f>IFERROR(__xludf.DUMMYFUNCTION("""COMPUTED_VALUE"""),45727.66666666667)</f>
        <v>45727.66667</v>
      </c>
      <c r="K299" s="1">
        <f>IFERROR(__xludf.DUMMYFUNCTION("""COMPUTED_VALUE"""),1116.63)</f>
        <v>1116.63</v>
      </c>
      <c r="M299" s="2">
        <f>IFERROR(__xludf.DUMMYFUNCTION("""COMPUTED_VALUE"""),45727.66666666667)</f>
        <v>45727.66667</v>
      </c>
      <c r="N299" s="1">
        <f>IFERROR(__xludf.DUMMYFUNCTION("""COMPUTED_VALUE"""),1.40912102E8)</f>
        <v>140912102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IFERROR(__xludf.DUMMYFUNCTION("""COMPUTED_VALUE"""),1117.1)</f>
        <v>1117.1</v>
      </c>
      <c r="D300" s="2">
        <f>IFERROR(__xludf.DUMMYFUNCTION("""COMPUTED_VALUE"""),45728.66666666667)</f>
        <v>45728.66667</v>
      </c>
      <c r="E300" s="1">
        <f>IFERROR(__xludf.DUMMYFUNCTION("""COMPUTED_VALUE"""),1125.34)</f>
        <v>1125.34</v>
      </c>
      <c r="G300" s="2">
        <f>IFERROR(__xludf.DUMMYFUNCTION("""COMPUTED_VALUE"""),45728.66666666667)</f>
        <v>45728.66667</v>
      </c>
      <c r="H300" s="1">
        <f>IFERROR(__xludf.DUMMYFUNCTION("""COMPUTED_VALUE"""),1095.37)</f>
        <v>1095.37</v>
      </c>
      <c r="J300" s="2">
        <f>IFERROR(__xludf.DUMMYFUNCTION("""COMPUTED_VALUE"""),45728.66666666667)</f>
        <v>45728.66667</v>
      </c>
      <c r="K300" s="1">
        <f>IFERROR(__xludf.DUMMYFUNCTION("""COMPUTED_VALUE"""),1112.72)</f>
        <v>1112.72</v>
      </c>
      <c r="M300" s="2">
        <f>IFERROR(__xludf.DUMMYFUNCTION("""COMPUTED_VALUE"""),45728.66666666667)</f>
        <v>45728.66667</v>
      </c>
      <c r="N300" s="1">
        <f>IFERROR(__xludf.DUMMYFUNCTION("""COMPUTED_VALUE"""),1.06908809E8)</f>
        <v>106908809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IFERROR(__xludf.DUMMYFUNCTION("""COMPUTED_VALUE"""),1105.54)</f>
        <v>1105.54</v>
      </c>
      <c r="D301" s="2">
        <f>IFERROR(__xludf.DUMMYFUNCTION("""COMPUTED_VALUE"""),45729.66666666667)</f>
        <v>45729.66667</v>
      </c>
      <c r="E301" s="1">
        <f>IFERROR(__xludf.DUMMYFUNCTION("""COMPUTED_VALUE"""),1117.23)</f>
        <v>1117.23</v>
      </c>
      <c r="G301" s="2">
        <f>IFERROR(__xludf.DUMMYFUNCTION("""COMPUTED_VALUE"""),45729.66666666667)</f>
        <v>45729.66667</v>
      </c>
      <c r="H301" s="1">
        <f>IFERROR(__xludf.DUMMYFUNCTION("""COMPUTED_VALUE"""),1087.92)</f>
        <v>1087.92</v>
      </c>
      <c r="J301" s="2">
        <f>IFERROR(__xludf.DUMMYFUNCTION("""COMPUTED_VALUE"""),45729.66666666667)</f>
        <v>45729.66667</v>
      </c>
      <c r="K301" s="1">
        <f>IFERROR(__xludf.DUMMYFUNCTION("""COMPUTED_VALUE"""),1089.78)</f>
        <v>1089.78</v>
      </c>
      <c r="M301" s="2">
        <f>IFERROR(__xludf.DUMMYFUNCTION("""COMPUTED_VALUE"""),45729.66666666667)</f>
        <v>45729.66667</v>
      </c>
      <c r="N301" s="1">
        <f>IFERROR(__xludf.DUMMYFUNCTION("""COMPUTED_VALUE"""),1.23518284E8)</f>
        <v>123518284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IFERROR(__xludf.DUMMYFUNCTION("""COMPUTED_VALUE"""),1099.25)</f>
        <v>1099.25</v>
      </c>
      <c r="D302" s="2">
        <f>IFERROR(__xludf.DUMMYFUNCTION("""COMPUTED_VALUE"""),45730.66666666667)</f>
        <v>45730.66667</v>
      </c>
      <c r="E302" s="1">
        <f>IFERROR(__xludf.DUMMYFUNCTION("""COMPUTED_VALUE"""),1115.4)</f>
        <v>1115.4</v>
      </c>
      <c r="G302" s="2">
        <f>IFERROR(__xludf.DUMMYFUNCTION("""COMPUTED_VALUE"""),45730.66666666667)</f>
        <v>45730.66667</v>
      </c>
      <c r="H302" s="1">
        <f>IFERROR(__xludf.DUMMYFUNCTION("""COMPUTED_VALUE"""),1096.21)</f>
        <v>1096.21</v>
      </c>
      <c r="J302" s="2">
        <f>IFERROR(__xludf.DUMMYFUNCTION("""COMPUTED_VALUE"""),45730.66666666667)</f>
        <v>45730.66667</v>
      </c>
      <c r="K302" s="1">
        <f>IFERROR(__xludf.DUMMYFUNCTION("""COMPUTED_VALUE"""),1112.16)</f>
        <v>1112.16</v>
      </c>
      <c r="M302" s="2">
        <f>IFERROR(__xludf.DUMMYFUNCTION("""COMPUTED_VALUE"""),45730.66666666667)</f>
        <v>45730.66667</v>
      </c>
      <c r="N302" s="1">
        <f>IFERROR(__xludf.DUMMYFUNCTION("""COMPUTED_VALUE"""),9.5577912E7)</f>
        <v>95577912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IFERROR(__xludf.DUMMYFUNCTION("""COMPUTED_VALUE"""),1111.83)</f>
        <v>1111.83</v>
      </c>
      <c r="D303" s="2">
        <f>IFERROR(__xludf.DUMMYFUNCTION("""COMPUTED_VALUE"""),45733.66666666667)</f>
        <v>45733.66667</v>
      </c>
      <c r="E303" s="1">
        <f>IFERROR(__xludf.DUMMYFUNCTION("""COMPUTED_VALUE"""),1129.96)</f>
        <v>1129.96</v>
      </c>
      <c r="G303" s="2">
        <f>IFERROR(__xludf.DUMMYFUNCTION("""COMPUTED_VALUE"""),45733.66666666667)</f>
        <v>45733.66667</v>
      </c>
      <c r="H303" s="1">
        <f>IFERROR(__xludf.DUMMYFUNCTION("""COMPUTED_VALUE"""),1111.83)</f>
        <v>1111.83</v>
      </c>
      <c r="J303" s="2">
        <f>IFERROR(__xludf.DUMMYFUNCTION("""COMPUTED_VALUE"""),45733.66666666667)</f>
        <v>45733.66667</v>
      </c>
      <c r="K303" s="1">
        <f>IFERROR(__xludf.DUMMYFUNCTION("""COMPUTED_VALUE"""),1123.76)</f>
        <v>1123.76</v>
      </c>
      <c r="M303" s="2">
        <f>IFERROR(__xludf.DUMMYFUNCTION("""COMPUTED_VALUE"""),45733.66666666667)</f>
        <v>45733.66667</v>
      </c>
      <c r="N303" s="1">
        <f>IFERROR(__xludf.DUMMYFUNCTION("""COMPUTED_VALUE"""),7.3743665E7)</f>
        <v>73743665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IFERROR(__xludf.DUMMYFUNCTION("""COMPUTED_VALUE"""),1123.56)</f>
        <v>1123.56</v>
      </c>
      <c r="D304" s="2">
        <f>IFERROR(__xludf.DUMMYFUNCTION("""COMPUTED_VALUE"""),45734.66666666667)</f>
        <v>45734.66667</v>
      </c>
      <c r="E304" s="1">
        <f>IFERROR(__xludf.DUMMYFUNCTION("""COMPUTED_VALUE"""),1125.3)</f>
        <v>1125.3</v>
      </c>
      <c r="G304" s="2">
        <f>IFERROR(__xludf.DUMMYFUNCTION("""COMPUTED_VALUE"""),45734.66666666667)</f>
        <v>45734.66667</v>
      </c>
      <c r="H304" s="1">
        <f>IFERROR(__xludf.DUMMYFUNCTION("""COMPUTED_VALUE"""),1113.23)</f>
        <v>1113.23</v>
      </c>
      <c r="J304" s="2">
        <f>IFERROR(__xludf.DUMMYFUNCTION("""COMPUTED_VALUE"""),45734.66666666667)</f>
        <v>45734.66667</v>
      </c>
      <c r="K304" s="1">
        <f>IFERROR(__xludf.DUMMYFUNCTION("""COMPUTED_VALUE"""),1123.2)</f>
        <v>1123.2</v>
      </c>
      <c r="M304" s="2">
        <f>IFERROR(__xludf.DUMMYFUNCTION("""COMPUTED_VALUE"""),45734.66666666667)</f>
        <v>45734.66667</v>
      </c>
      <c r="N304" s="1">
        <f>IFERROR(__xludf.DUMMYFUNCTION("""COMPUTED_VALUE"""),8.1995067E7)</f>
        <v>81995067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IFERROR(__xludf.DUMMYFUNCTION("""COMPUTED_VALUE"""),1125.72)</f>
        <v>1125.72</v>
      </c>
      <c r="D305" s="2">
        <f>IFERROR(__xludf.DUMMYFUNCTION("""COMPUTED_VALUE"""),45735.66666666667)</f>
        <v>45735.66667</v>
      </c>
      <c r="E305" s="1">
        <f>IFERROR(__xludf.DUMMYFUNCTION("""COMPUTED_VALUE"""),1141.37)</f>
        <v>1141.37</v>
      </c>
      <c r="G305" s="2">
        <f>IFERROR(__xludf.DUMMYFUNCTION("""COMPUTED_VALUE"""),45735.66666666667)</f>
        <v>45735.66667</v>
      </c>
      <c r="H305" s="1">
        <f>IFERROR(__xludf.DUMMYFUNCTION("""COMPUTED_VALUE"""),1125.37)</f>
        <v>1125.37</v>
      </c>
      <c r="J305" s="2">
        <f>IFERROR(__xludf.DUMMYFUNCTION("""COMPUTED_VALUE"""),45735.66666666667)</f>
        <v>45735.66667</v>
      </c>
      <c r="K305" s="1">
        <f>IFERROR(__xludf.DUMMYFUNCTION("""COMPUTED_VALUE"""),1134.92)</f>
        <v>1134.92</v>
      </c>
      <c r="M305" s="2">
        <f>IFERROR(__xludf.DUMMYFUNCTION("""COMPUTED_VALUE"""),45735.66666666667)</f>
        <v>45735.66667</v>
      </c>
      <c r="N305" s="1">
        <f>IFERROR(__xludf.DUMMYFUNCTION("""COMPUTED_VALUE"""),9.5497474E7)</f>
        <v>95497474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IFERROR(__xludf.DUMMYFUNCTION("""COMPUTED_VALUE"""),1131.73)</f>
        <v>1131.73</v>
      </c>
      <c r="D306" s="2">
        <f>IFERROR(__xludf.DUMMYFUNCTION("""COMPUTED_VALUE"""),45736.66666666667)</f>
        <v>45736.66667</v>
      </c>
      <c r="E306" s="1">
        <f>IFERROR(__xludf.DUMMYFUNCTION("""COMPUTED_VALUE"""),1141.44)</f>
        <v>1141.44</v>
      </c>
      <c r="G306" s="2">
        <f>IFERROR(__xludf.DUMMYFUNCTION("""COMPUTED_VALUE"""),45736.66666666667)</f>
        <v>45736.66667</v>
      </c>
      <c r="H306" s="1">
        <f>IFERROR(__xludf.DUMMYFUNCTION("""COMPUTED_VALUE"""),1125.99)</f>
        <v>1125.99</v>
      </c>
      <c r="J306" s="2">
        <f>IFERROR(__xludf.DUMMYFUNCTION("""COMPUTED_VALUE"""),45736.66666666667)</f>
        <v>45736.66667</v>
      </c>
      <c r="K306" s="1">
        <f>IFERROR(__xludf.DUMMYFUNCTION("""COMPUTED_VALUE"""),1133.81)</f>
        <v>1133.81</v>
      </c>
      <c r="M306" s="2">
        <f>IFERROR(__xludf.DUMMYFUNCTION("""COMPUTED_VALUE"""),45736.66666666667)</f>
        <v>45736.66667</v>
      </c>
      <c r="N306" s="1">
        <f>IFERROR(__xludf.DUMMYFUNCTION("""COMPUTED_VALUE"""),8.0256089E7)</f>
        <v>80256089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IFERROR(__xludf.DUMMYFUNCTION("""COMPUTED_VALUE"""),1129.08)</f>
        <v>1129.08</v>
      </c>
      <c r="D307" s="2">
        <f>IFERROR(__xludf.DUMMYFUNCTION("""COMPUTED_VALUE"""),45737.66666666667)</f>
        <v>45737.66667</v>
      </c>
      <c r="E307" s="1">
        <f>IFERROR(__xludf.DUMMYFUNCTION("""COMPUTED_VALUE"""),1141.75)</f>
        <v>1141.75</v>
      </c>
      <c r="G307" s="2">
        <f>IFERROR(__xludf.DUMMYFUNCTION("""COMPUTED_VALUE"""),45737.66666666667)</f>
        <v>45737.66667</v>
      </c>
      <c r="H307" s="1">
        <f>IFERROR(__xludf.DUMMYFUNCTION("""COMPUTED_VALUE"""),1123.39)</f>
        <v>1123.39</v>
      </c>
      <c r="J307" s="2">
        <f>IFERROR(__xludf.DUMMYFUNCTION("""COMPUTED_VALUE"""),45737.66666666667)</f>
        <v>45737.66667</v>
      </c>
      <c r="K307" s="1">
        <f>IFERROR(__xludf.DUMMYFUNCTION("""COMPUTED_VALUE"""),1140.65)</f>
        <v>1140.65</v>
      </c>
      <c r="M307" s="2">
        <f>IFERROR(__xludf.DUMMYFUNCTION("""COMPUTED_VALUE"""),45737.66666666667)</f>
        <v>45737.66667</v>
      </c>
      <c r="N307" s="1">
        <f>IFERROR(__xludf.DUMMYFUNCTION("""COMPUTED_VALUE"""),2.30169352E8)</f>
        <v>230169352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IFERROR(__xludf.DUMMYFUNCTION("""COMPUTED_VALUE"""),1145.39)</f>
        <v>1145.39</v>
      </c>
      <c r="D308" s="2">
        <f>IFERROR(__xludf.DUMMYFUNCTION("""COMPUTED_VALUE"""),45740.66666666667)</f>
        <v>45740.66667</v>
      </c>
      <c r="E308" s="1">
        <f>IFERROR(__xludf.DUMMYFUNCTION("""COMPUTED_VALUE"""),1151.5)</f>
        <v>1151.5</v>
      </c>
      <c r="G308" s="2">
        <f>IFERROR(__xludf.DUMMYFUNCTION("""COMPUTED_VALUE"""),45740.66666666667)</f>
        <v>45740.66667</v>
      </c>
      <c r="H308" s="1">
        <f>IFERROR(__xludf.DUMMYFUNCTION("""COMPUTED_VALUE"""),1140.96)</f>
        <v>1140.96</v>
      </c>
      <c r="J308" s="2">
        <f>IFERROR(__xludf.DUMMYFUNCTION("""COMPUTED_VALUE"""),45740.66666666667)</f>
        <v>45740.66667</v>
      </c>
      <c r="K308" s="1">
        <f>IFERROR(__xludf.DUMMYFUNCTION("""COMPUTED_VALUE"""),1149.2)</f>
        <v>1149.2</v>
      </c>
      <c r="M308" s="2">
        <f>IFERROR(__xludf.DUMMYFUNCTION("""COMPUTED_VALUE"""),45740.66666666667)</f>
        <v>45740.66667</v>
      </c>
      <c r="N308" s="1">
        <f>IFERROR(__xludf.DUMMYFUNCTION("""COMPUTED_VALUE"""),1.16882648E8)</f>
        <v>116882648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IFERROR(__xludf.DUMMYFUNCTION("""COMPUTED_VALUE"""),1150.52)</f>
        <v>1150.52</v>
      </c>
      <c r="D309" s="2">
        <f>IFERROR(__xludf.DUMMYFUNCTION("""COMPUTED_VALUE"""),45741.66666666667)</f>
        <v>45741.66667</v>
      </c>
      <c r="E309" s="1">
        <f>IFERROR(__xludf.DUMMYFUNCTION("""COMPUTED_VALUE"""),1162.93)</f>
        <v>1162.93</v>
      </c>
      <c r="G309" s="2">
        <f>IFERROR(__xludf.DUMMYFUNCTION("""COMPUTED_VALUE"""),45741.66666666667)</f>
        <v>45741.66667</v>
      </c>
      <c r="H309" s="1">
        <f>IFERROR(__xludf.DUMMYFUNCTION("""COMPUTED_VALUE"""),1146.63)</f>
        <v>1146.63</v>
      </c>
      <c r="J309" s="2">
        <f>IFERROR(__xludf.DUMMYFUNCTION("""COMPUTED_VALUE"""),45741.66666666667)</f>
        <v>45741.66667</v>
      </c>
      <c r="K309" s="1">
        <f>IFERROR(__xludf.DUMMYFUNCTION("""COMPUTED_VALUE"""),1162.62)</f>
        <v>1162.62</v>
      </c>
      <c r="M309" s="2">
        <f>IFERROR(__xludf.DUMMYFUNCTION("""COMPUTED_VALUE"""),45741.66666666667)</f>
        <v>45741.66667</v>
      </c>
      <c r="N309" s="1">
        <f>IFERROR(__xludf.DUMMYFUNCTION("""COMPUTED_VALUE"""),1.03359408E8)</f>
        <v>103359408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IFERROR(__xludf.DUMMYFUNCTION("""COMPUTED_VALUE"""),1163.55)</f>
        <v>1163.55</v>
      </c>
      <c r="D310" s="2">
        <f>IFERROR(__xludf.DUMMYFUNCTION("""COMPUTED_VALUE"""),45742.66666666667)</f>
        <v>45742.66667</v>
      </c>
      <c r="E310" s="1">
        <f>IFERROR(__xludf.DUMMYFUNCTION("""COMPUTED_VALUE"""),1172.66)</f>
        <v>1172.66</v>
      </c>
      <c r="G310" s="2">
        <f>IFERROR(__xludf.DUMMYFUNCTION("""COMPUTED_VALUE"""),45742.66666666667)</f>
        <v>45742.66667</v>
      </c>
      <c r="H310" s="1">
        <f>IFERROR(__xludf.DUMMYFUNCTION("""COMPUTED_VALUE"""),1162.03)</f>
        <v>1162.03</v>
      </c>
      <c r="J310" s="2">
        <f>IFERROR(__xludf.DUMMYFUNCTION("""COMPUTED_VALUE"""),45742.66666666667)</f>
        <v>45742.66667</v>
      </c>
      <c r="K310" s="1">
        <f>IFERROR(__xludf.DUMMYFUNCTION("""COMPUTED_VALUE"""),1165.18)</f>
        <v>1165.18</v>
      </c>
      <c r="M310" s="2">
        <f>IFERROR(__xludf.DUMMYFUNCTION("""COMPUTED_VALUE"""),45742.66666666667)</f>
        <v>45742.66667</v>
      </c>
      <c r="N310" s="1">
        <f>IFERROR(__xludf.DUMMYFUNCTION("""COMPUTED_VALUE"""),9.1002869E7)</f>
        <v>91002869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IFERROR(__xludf.DUMMYFUNCTION("""COMPUTED_VALUE"""),1164.35)</f>
        <v>1164.35</v>
      </c>
      <c r="D311" s="2">
        <f>IFERROR(__xludf.DUMMYFUNCTION("""COMPUTED_VALUE"""),45743.66666666667)</f>
        <v>45743.66667</v>
      </c>
      <c r="E311" s="1">
        <f>IFERROR(__xludf.DUMMYFUNCTION("""COMPUTED_VALUE"""),1168.84)</f>
        <v>1168.84</v>
      </c>
      <c r="G311" s="2">
        <f>IFERROR(__xludf.DUMMYFUNCTION("""COMPUTED_VALUE"""),45743.66666666667)</f>
        <v>45743.66667</v>
      </c>
      <c r="H311" s="1">
        <f>IFERROR(__xludf.DUMMYFUNCTION("""COMPUTED_VALUE"""),1158.02)</f>
        <v>1158.02</v>
      </c>
      <c r="J311" s="2">
        <f>IFERROR(__xludf.DUMMYFUNCTION("""COMPUTED_VALUE"""),45743.66666666667)</f>
        <v>45743.66667</v>
      </c>
      <c r="K311" s="1">
        <f>IFERROR(__xludf.DUMMYFUNCTION("""COMPUTED_VALUE"""),1161.91)</f>
        <v>1161.91</v>
      </c>
      <c r="M311" s="2">
        <f>IFERROR(__xludf.DUMMYFUNCTION("""COMPUTED_VALUE"""),45743.66666666667)</f>
        <v>45743.66667</v>
      </c>
      <c r="N311" s="1">
        <f>IFERROR(__xludf.DUMMYFUNCTION("""COMPUTED_VALUE"""),1.00569339E8)</f>
        <v>100569339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IFERROR(__xludf.DUMMYFUNCTION("""COMPUTED_VALUE"""),1160.19)</f>
        <v>1160.19</v>
      </c>
      <c r="D312" s="2">
        <f>IFERROR(__xludf.DUMMYFUNCTION("""COMPUTED_VALUE"""),45744.66666666667)</f>
        <v>45744.66667</v>
      </c>
      <c r="E312" s="1">
        <f>IFERROR(__xludf.DUMMYFUNCTION("""COMPUTED_VALUE"""),1162.08)</f>
        <v>1162.08</v>
      </c>
      <c r="G312" s="2">
        <f>IFERROR(__xludf.DUMMYFUNCTION("""COMPUTED_VALUE"""),45744.66666666667)</f>
        <v>45744.66667</v>
      </c>
      <c r="H312" s="1">
        <f>IFERROR(__xludf.DUMMYFUNCTION("""COMPUTED_VALUE"""),1133.0)</f>
        <v>1133</v>
      </c>
      <c r="J312" s="2">
        <f>IFERROR(__xludf.DUMMYFUNCTION("""COMPUTED_VALUE"""),45744.66666666667)</f>
        <v>45744.66667</v>
      </c>
      <c r="K312" s="1">
        <f>IFERROR(__xludf.DUMMYFUNCTION("""COMPUTED_VALUE"""),1133.73)</f>
        <v>1133.73</v>
      </c>
      <c r="M312" s="2">
        <f>IFERROR(__xludf.DUMMYFUNCTION("""COMPUTED_VALUE"""),45744.66666666667)</f>
        <v>45744.66667</v>
      </c>
      <c r="N312" s="1">
        <f>IFERROR(__xludf.DUMMYFUNCTION("""COMPUTED_VALUE"""),1.10103298E8)</f>
        <v>110103298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IFERROR(__xludf.DUMMYFUNCTION("""COMPUTED_VALUE"""),1133.97)</f>
        <v>1133.97</v>
      </c>
      <c r="D313" s="2">
        <f>IFERROR(__xludf.DUMMYFUNCTION("""COMPUTED_VALUE"""),45747.66666666667)</f>
        <v>45747.66667</v>
      </c>
      <c r="E313" s="1">
        <f>IFERROR(__xludf.DUMMYFUNCTION("""COMPUTED_VALUE"""),1147.12)</f>
        <v>1147.12</v>
      </c>
      <c r="G313" s="2">
        <f>IFERROR(__xludf.DUMMYFUNCTION("""COMPUTED_VALUE"""),45747.66666666667)</f>
        <v>45747.66667</v>
      </c>
      <c r="H313" s="1">
        <f>IFERROR(__xludf.DUMMYFUNCTION("""COMPUTED_VALUE"""),1117.11)</f>
        <v>1117.11</v>
      </c>
      <c r="J313" s="2">
        <f>IFERROR(__xludf.DUMMYFUNCTION("""COMPUTED_VALUE"""),45747.66666666667)</f>
        <v>45747.66667</v>
      </c>
      <c r="K313" s="1">
        <f>IFERROR(__xludf.DUMMYFUNCTION("""COMPUTED_VALUE"""),1145.06)</f>
        <v>1145.06</v>
      </c>
      <c r="M313" s="2">
        <f>IFERROR(__xludf.DUMMYFUNCTION("""COMPUTED_VALUE"""),45747.66666666667)</f>
        <v>45747.66667</v>
      </c>
      <c r="N313" s="1">
        <f>IFERROR(__xludf.DUMMYFUNCTION("""COMPUTED_VALUE"""),1.82689062E8)</f>
        <v>182689062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IFERROR(__xludf.DUMMYFUNCTION("""COMPUTED_VALUE"""),1141.6)</f>
        <v>1141.6</v>
      </c>
      <c r="D314" s="2">
        <f>IFERROR(__xludf.DUMMYFUNCTION("""COMPUTED_VALUE"""),45748.66666666667)</f>
        <v>45748.66667</v>
      </c>
      <c r="E314" s="1">
        <f>IFERROR(__xludf.DUMMYFUNCTION("""COMPUTED_VALUE"""),1146.78)</f>
        <v>1146.78</v>
      </c>
      <c r="G314" s="2">
        <f>IFERROR(__xludf.DUMMYFUNCTION("""COMPUTED_VALUE"""),45748.66666666667)</f>
        <v>45748.66667</v>
      </c>
      <c r="H314" s="1">
        <f>IFERROR(__xludf.DUMMYFUNCTION("""COMPUTED_VALUE"""),1129.04)</f>
        <v>1129.04</v>
      </c>
      <c r="J314" s="2">
        <f>IFERROR(__xludf.DUMMYFUNCTION("""COMPUTED_VALUE"""),45748.66666666667)</f>
        <v>45748.66667</v>
      </c>
      <c r="K314" s="1">
        <f>IFERROR(__xludf.DUMMYFUNCTION("""COMPUTED_VALUE"""),1136.08)</f>
        <v>1136.08</v>
      </c>
      <c r="M314" s="2">
        <f>IFERROR(__xludf.DUMMYFUNCTION("""COMPUTED_VALUE"""),45748.66666666667)</f>
        <v>45748.66667</v>
      </c>
      <c r="N314" s="1">
        <f>IFERROR(__xludf.DUMMYFUNCTION("""COMPUTED_VALUE"""),1.03296916E8)</f>
        <v>103296916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IFERROR(__xludf.DUMMYFUNCTION("""COMPUTED_VALUE"""),1123.4)</f>
        <v>1123.4</v>
      </c>
      <c r="D315" s="2">
        <f>IFERROR(__xludf.DUMMYFUNCTION("""COMPUTED_VALUE"""),45749.66666666667)</f>
        <v>45749.66667</v>
      </c>
      <c r="E315" s="1">
        <f>IFERROR(__xludf.DUMMYFUNCTION("""COMPUTED_VALUE"""),1145.22)</f>
        <v>1145.22</v>
      </c>
      <c r="G315" s="2">
        <f>IFERROR(__xludf.DUMMYFUNCTION("""COMPUTED_VALUE"""),45749.66666666667)</f>
        <v>45749.66667</v>
      </c>
      <c r="H315" s="1">
        <f>IFERROR(__xludf.DUMMYFUNCTION("""COMPUTED_VALUE"""),1122.95)</f>
        <v>1122.95</v>
      </c>
      <c r="J315" s="2">
        <f>IFERROR(__xludf.DUMMYFUNCTION("""COMPUTED_VALUE"""),45749.66666666667)</f>
        <v>45749.66667</v>
      </c>
      <c r="K315" s="1">
        <f>IFERROR(__xludf.DUMMYFUNCTION("""COMPUTED_VALUE"""),1144.04)</f>
        <v>1144.04</v>
      </c>
      <c r="M315" s="2">
        <f>IFERROR(__xludf.DUMMYFUNCTION("""COMPUTED_VALUE"""),45749.66666666667)</f>
        <v>45749.66667</v>
      </c>
      <c r="N315" s="1">
        <f>IFERROR(__xludf.DUMMYFUNCTION("""COMPUTED_VALUE"""),9.367165E7)</f>
        <v>93671650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IFERROR(__xludf.DUMMYFUNCTION("""COMPUTED_VALUE"""),1132.89)</f>
        <v>1132.89</v>
      </c>
      <c r="D316" s="2">
        <f>IFERROR(__xludf.DUMMYFUNCTION("""COMPUTED_VALUE"""),45750.66666666667)</f>
        <v>45750.66667</v>
      </c>
      <c r="E316" s="1">
        <f>IFERROR(__xludf.DUMMYFUNCTION("""COMPUTED_VALUE"""),1132.89)</f>
        <v>1132.89</v>
      </c>
      <c r="G316" s="2">
        <f>IFERROR(__xludf.DUMMYFUNCTION("""COMPUTED_VALUE"""),45750.66666666667)</f>
        <v>45750.66667</v>
      </c>
      <c r="H316" s="1">
        <f>IFERROR(__xludf.DUMMYFUNCTION("""COMPUTED_VALUE"""),1069.73)</f>
        <v>1069.73</v>
      </c>
      <c r="J316" s="2">
        <f>IFERROR(__xludf.DUMMYFUNCTION("""COMPUTED_VALUE"""),45750.66666666667)</f>
        <v>45750.66667</v>
      </c>
      <c r="K316" s="1">
        <f>IFERROR(__xludf.DUMMYFUNCTION("""COMPUTED_VALUE"""),1071.16)</f>
        <v>1071.16</v>
      </c>
      <c r="M316" s="2">
        <f>IFERROR(__xludf.DUMMYFUNCTION("""COMPUTED_VALUE"""),45750.66666666667)</f>
        <v>45750.66667</v>
      </c>
      <c r="N316" s="1">
        <f>IFERROR(__xludf.DUMMYFUNCTION("""COMPUTED_VALUE"""),1.47408003E8)</f>
        <v>147408003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IFERROR(__xludf.DUMMYFUNCTION("""COMPUTED_VALUE"""),1044.12)</f>
        <v>1044.12</v>
      </c>
      <c r="D317" s="2">
        <f>IFERROR(__xludf.DUMMYFUNCTION("""COMPUTED_VALUE"""),45751.66666666667)</f>
        <v>45751.66667</v>
      </c>
      <c r="E317" s="1">
        <f>IFERROR(__xludf.DUMMYFUNCTION("""COMPUTED_VALUE"""),1051.13)</f>
        <v>1051.13</v>
      </c>
      <c r="G317" s="2">
        <f>IFERROR(__xludf.DUMMYFUNCTION("""COMPUTED_VALUE"""),45751.66666666667)</f>
        <v>45751.66667</v>
      </c>
      <c r="H317" s="1">
        <f>IFERROR(__xludf.DUMMYFUNCTION("""COMPUTED_VALUE"""),1000.36)</f>
        <v>1000.36</v>
      </c>
      <c r="J317" s="2">
        <f>IFERROR(__xludf.DUMMYFUNCTION("""COMPUTED_VALUE"""),45751.66666666667)</f>
        <v>45751.66667</v>
      </c>
      <c r="K317" s="1">
        <f>IFERROR(__xludf.DUMMYFUNCTION("""COMPUTED_VALUE"""),1000.9)</f>
        <v>1000.9</v>
      </c>
      <c r="M317" s="2">
        <f>IFERROR(__xludf.DUMMYFUNCTION("""COMPUTED_VALUE"""),45751.66666666667)</f>
        <v>45751.66667</v>
      </c>
      <c r="N317" s="1">
        <f>IFERROR(__xludf.DUMMYFUNCTION("""COMPUTED_VALUE"""),1.68192878E8)</f>
        <v>168192878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IFERROR(__xludf.DUMMYFUNCTION("""COMPUTED_VALUE"""),986.28)</f>
        <v>986.28</v>
      </c>
      <c r="D318" s="2">
        <f>IFERROR(__xludf.DUMMYFUNCTION("""COMPUTED_VALUE"""),45754.66666666667)</f>
        <v>45754.66667</v>
      </c>
      <c r="E318" s="1">
        <f>IFERROR(__xludf.DUMMYFUNCTION("""COMPUTED_VALUE"""),1038.52)</f>
        <v>1038.52</v>
      </c>
      <c r="G318" s="2">
        <f>IFERROR(__xludf.DUMMYFUNCTION("""COMPUTED_VALUE"""),45754.66666666667)</f>
        <v>45754.66667</v>
      </c>
      <c r="H318" s="1">
        <f>IFERROR(__xludf.DUMMYFUNCTION("""COMPUTED_VALUE"""),962.01)</f>
        <v>962.01</v>
      </c>
      <c r="J318" s="2">
        <f>IFERROR(__xludf.DUMMYFUNCTION("""COMPUTED_VALUE"""),45754.66666666667)</f>
        <v>45754.66667</v>
      </c>
      <c r="K318" s="1">
        <f>IFERROR(__xludf.DUMMYFUNCTION("""COMPUTED_VALUE"""),996.97)</f>
        <v>996.97</v>
      </c>
      <c r="M318" s="2">
        <f>IFERROR(__xludf.DUMMYFUNCTION("""COMPUTED_VALUE"""),45754.66666666667)</f>
        <v>45754.66667</v>
      </c>
      <c r="N318" s="1">
        <f>IFERROR(__xludf.DUMMYFUNCTION("""COMPUTED_VALUE"""),1.77568034E8)</f>
        <v>177568034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IFERROR(__xludf.DUMMYFUNCTION("""COMPUTED_VALUE"""),1020.99)</f>
        <v>1020.99</v>
      </c>
      <c r="D319" s="2">
        <f>IFERROR(__xludf.DUMMYFUNCTION("""COMPUTED_VALUE"""),45755.66666666667)</f>
        <v>45755.66667</v>
      </c>
      <c r="E319" s="1">
        <f>IFERROR(__xludf.DUMMYFUNCTION("""COMPUTED_VALUE"""),1030.84)</f>
        <v>1030.84</v>
      </c>
      <c r="G319" s="2">
        <f>IFERROR(__xludf.DUMMYFUNCTION("""COMPUTED_VALUE"""),45755.66666666667)</f>
        <v>45755.66667</v>
      </c>
      <c r="H319" s="1">
        <f>IFERROR(__xludf.DUMMYFUNCTION("""COMPUTED_VALUE"""),966.79)</f>
        <v>966.79</v>
      </c>
      <c r="J319" s="2">
        <f>IFERROR(__xludf.DUMMYFUNCTION("""COMPUTED_VALUE"""),45755.66666666667)</f>
        <v>45755.66667</v>
      </c>
      <c r="K319" s="1">
        <f>IFERROR(__xludf.DUMMYFUNCTION("""COMPUTED_VALUE"""),976.39)</f>
        <v>976.39</v>
      </c>
      <c r="M319" s="2">
        <f>IFERROR(__xludf.DUMMYFUNCTION("""COMPUTED_VALUE"""),45755.66666666667)</f>
        <v>45755.66667</v>
      </c>
      <c r="N319" s="1">
        <f>IFERROR(__xludf.DUMMYFUNCTION("""COMPUTED_VALUE"""),1.39260392E8)</f>
        <v>139260392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IFERROR(__xludf.DUMMYFUNCTION("""COMPUTED_VALUE"""),970.27)</f>
        <v>970.27</v>
      </c>
      <c r="D320" s="2">
        <f>IFERROR(__xludf.DUMMYFUNCTION("""COMPUTED_VALUE"""),45756.66666666667)</f>
        <v>45756.66667</v>
      </c>
      <c r="E320" s="1">
        <f>IFERROR(__xludf.DUMMYFUNCTION("""COMPUTED_VALUE"""),1076.65)</f>
        <v>1076.65</v>
      </c>
      <c r="G320" s="2">
        <f>IFERROR(__xludf.DUMMYFUNCTION("""COMPUTED_VALUE"""),45756.66666666667)</f>
        <v>45756.66667</v>
      </c>
      <c r="H320" s="1">
        <f>IFERROR(__xludf.DUMMYFUNCTION("""COMPUTED_VALUE"""),965.41)</f>
        <v>965.41</v>
      </c>
      <c r="J320" s="2">
        <f>IFERROR(__xludf.DUMMYFUNCTION("""COMPUTED_VALUE"""),45756.66666666667)</f>
        <v>45756.66667</v>
      </c>
      <c r="K320" s="1">
        <f>IFERROR(__xludf.DUMMYFUNCTION("""COMPUTED_VALUE"""),1070.79)</f>
        <v>1070.79</v>
      </c>
      <c r="M320" s="2">
        <f>IFERROR(__xludf.DUMMYFUNCTION("""COMPUTED_VALUE"""),45756.66666666667)</f>
        <v>45756.66667</v>
      </c>
      <c r="N320" s="1">
        <f>IFERROR(__xludf.DUMMYFUNCTION("""COMPUTED_VALUE"""),2.0364976E8)</f>
        <v>203649760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IFERROR(__xludf.DUMMYFUNCTION("""COMPUTED_VALUE"""),1047.25)</f>
        <v>1047.25</v>
      </c>
      <c r="D321" s="2">
        <f>IFERROR(__xludf.DUMMYFUNCTION("""COMPUTED_VALUE"""),45757.66666666667)</f>
        <v>45757.66667</v>
      </c>
      <c r="E321" s="1">
        <f>IFERROR(__xludf.DUMMYFUNCTION("""COMPUTED_VALUE"""),1047.99)</f>
        <v>1047.99</v>
      </c>
      <c r="G321" s="2">
        <f>IFERROR(__xludf.DUMMYFUNCTION("""COMPUTED_VALUE"""),45757.66666666667)</f>
        <v>45757.66667</v>
      </c>
      <c r="H321" s="1">
        <f>IFERROR(__xludf.DUMMYFUNCTION("""COMPUTED_VALUE"""),990.11)</f>
        <v>990.11</v>
      </c>
      <c r="J321" s="2">
        <f>IFERROR(__xludf.DUMMYFUNCTION("""COMPUTED_VALUE"""),45757.66666666667)</f>
        <v>45757.66667</v>
      </c>
      <c r="K321" s="1">
        <f>IFERROR(__xludf.DUMMYFUNCTION("""COMPUTED_VALUE"""),1013.97)</f>
        <v>1013.97</v>
      </c>
      <c r="M321" s="2">
        <f>IFERROR(__xludf.DUMMYFUNCTION("""COMPUTED_VALUE"""),45757.66666666667)</f>
        <v>45757.66667</v>
      </c>
      <c r="N321" s="1">
        <f>IFERROR(__xludf.DUMMYFUNCTION("""COMPUTED_VALUE"""),1.47607287E8)</f>
        <v>147607287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IFERROR(__xludf.DUMMYFUNCTION("""COMPUTED_VALUE"""),1015.07)</f>
        <v>1015.07</v>
      </c>
      <c r="D322" s="2">
        <f>IFERROR(__xludf.DUMMYFUNCTION("""COMPUTED_VALUE"""),45758.66666666667)</f>
        <v>45758.66667</v>
      </c>
      <c r="E322" s="1">
        <f>IFERROR(__xludf.DUMMYFUNCTION("""COMPUTED_VALUE"""),1018.04)</f>
        <v>1018.04</v>
      </c>
      <c r="G322" s="2">
        <f>IFERROR(__xludf.DUMMYFUNCTION("""COMPUTED_VALUE"""),45758.66666666667)</f>
        <v>45758.66667</v>
      </c>
      <c r="H322" s="1">
        <f>IFERROR(__xludf.DUMMYFUNCTION("""COMPUTED_VALUE"""),993.15)</f>
        <v>993.15</v>
      </c>
      <c r="J322" s="2">
        <f>IFERROR(__xludf.DUMMYFUNCTION("""COMPUTED_VALUE"""),45758.66666666667)</f>
        <v>45758.66667</v>
      </c>
      <c r="K322" s="1">
        <f>IFERROR(__xludf.DUMMYFUNCTION("""COMPUTED_VALUE"""),1010.97)</f>
        <v>1010.97</v>
      </c>
      <c r="M322" s="2">
        <f>IFERROR(__xludf.DUMMYFUNCTION("""COMPUTED_VALUE"""),45758.66666666667)</f>
        <v>45758.66667</v>
      </c>
      <c r="N322" s="1">
        <f>IFERROR(__xludf.DUMMYFUNCTION("""COMPUTED_VALUE"""),1.031673E8)</f>
        <v>103167300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IFERROR(__xludf.DUMMYFUNCTION("""COMPUTED_VALUE"""),1014.83)</f>
        <v>1014.83</v>
      </c>
      <c r="D323" s="2">
        <f>IFERROR(__xludf.DUMMYFUNCTION("""COMPUTED_VALUE"""),45761.66666666667)</f>
        <v>45761.66667</v>
      </c>
      <c r="E323" s="1">
        <f>IFERROR(__xludf.DUMMYFUNCTION("""COMPUTED_VALUE"""),1029.41)</f>
        <v>1029.41</v>
      </c>
      <c r="G323" s="2">
        <f>IFERROR(__xludf.DUMMYFUNCTION("""COMPUTED_VALUE"""),45761.66666666667)</f>
        <v>45761.66667</v>
      </c>
      <c r="H323" s="1">
        <f>IFERROR(__xludf.DUMMYFUNCTION("""COMPUTED_VALUE"""),1008.52)</f>
        <v>1008.52</v>
      </c>
      <c r="J323" s="2">
        <f>IFERROR(__xludf.DUMMYFUNCTION("""COMPUTED_VALUE"""),45761.66666666667)</f>
        <v>45761.66667</v>
      </c>
      <c r="K323" s="1">
        <f>IFERROR(__xludf.DUMMYFUNCTION("""COMPUTED_VALUE"""),1016.9)</f>
        <v>1016.9</v>
      </c>
      <c r="M323" s="2">
        <f>IFERROR(__xludf.DUMMYFUNCTION("""COMPUTED_VALUE"""),45761.66666666667)</f>
        <v>45761.66667</v>
      </c>
      <c r="N323" s="1">
        <f>IFERROR(__xludf.DUMMYFUNCTION("""COMPUTED_VALUE"""),9.5485837E7)</f>
        <v>95485837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IFERROR(__xludf.DUMMYFUNCTION("""COMPUTED_VALUE"""),1021.09)</f>
        <v>1021.09</v>
      </c>
      <c r="D324" s="2">
        <f>IFERROR(__xludf.DUMMYFUNCTION("""COMPUTED_VALUE"""),45762.66666666667)</f>
        <v>45762.66667</v>
      </c>
      <c r="E324" s="1">
        <f>IFERROR(__xludf.DUMMYFUNCTION("""COMPUTED_VALUE"""),1033.72)</f>
        <v>1033.72</v>
      </c>
      <c r="G324" s="2">
        <f>IFERROR(__xludf.DUMMYFUNCTION("""COMPUTED_VALUE"""),45762.66666666667)</f>
        <v>45762.66667</v>
      </c>
      <c r="H324" s="1">
        <f>IFERROR(__xludf.DUMMYFUNCTION("""COMPUTED_VALUE"""),1018.24)</f>
        <v>1018.24</v>
      </c>
      <c r="J324" s="2">
        <f>IFERROR(__xludf.DUMMYFUNCTION("""COMPUTED_VALUE"""),45762.66666666667)</f>
        <v>45762.66667</v>
      </c>
      <c r="K324" s="1">
        <f>IFERROR(__xludf.DUMMYFUNCTION("""COMPUTED_VALUE"""),1024.45)</f>
        <v>1024.45</v>
      </c>
      <c r="M324" s="2">
        <f>IFERROR(__xludf.DUMMYFUNCTION("""COMPUTED_VALUE"""),45762.66666666667)</f>
        <v>45762.66667</v>
      </c>
      <c r="N324" s="1">
        <f>IFERROR(__xludf.DUMMYFUNCTION("""COMPUTED_VALUE"""),8.8337907E7)</f>
        <v>88337907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IFERROR(__xludf.DUMMYFUNCTION("""COMPUTED_VALUE"""),1019.08)</f>
        <v>1019.08</v>
      </c>
      <c r="D325" s="2">
        <f>IFERROR(__xludf.DUMMYFUNCTION("""COMPUTED_VALUE"""),45763.66666666667)</f>
        <v>45763.66667</v>
      </c>
      <c r="E325" s="1">
        <f>IFERROR(__xludf.DUMMYFUNCTION("""COMPUTED_VALUE"""),1019.92)</f>
        <v>1019.92</v>
      </c>
      <c r="G325" s="2">
        <f>IFERROR(__xludf.DUMMYFUNCTION("""COMPUTED_VALUE"""),45763.66666666667)</f>
        <v>45763.66667</v>
      </c>
      <c r="H325" s="1">
        <f>IFERROR(__xludf.DUMMYFUNCTION("""COMPUTED_VALUE"""),989.74)</f>
        <v>989.74</v>
      </c>
      <c r="J325" s="2">
        <f>IFERROR(__xludf.DUMMYFUNCTION("""COMPUTED_VALUE"""),45763.66666666667)</f>
        <v>45763.66667</v>
      </c>
      <c r="K325" s="1">
        <f>IFERROR(__xludf.DUMMYFUNCTION("""COMPUTED_VALUE"""),997.86)</f>
        <v>997.86</v>
      </c>
      <c r="M325" s="2">
        <f>IFERROR(__xludf.DUMMYFUNCTION("""COMPUTED_VALUE"""),45763.66666666667)</f>
        <v>45763.66667</v>
      </c>
      <c r="N325" s="1">
        <f>IFERROR(__xludf.DUMMYFUNCTION("""COMPUTED_VALUE"""),1.01822797E8)</f>
        <v>101822797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IFERROR(__xludf.DUMMYFUNCTION("""COMPUTED_VALUE"""),1006.55)</f>
        <v>1006.55</v>
      </c>
      <c r="D326" s="2">
        <f>IFERROR(__xludf.DUMMYFUNCTION("""COMPUTED_VALUE"""),45764.66666666667)</f>
        <v>45764.66667</v>
      </c>
      <c r="E326" s="1">
        <f>IFERROR(__xludf.DUMMYFUNCTION("""COMPUTED_VALUE"""),1025.92)</f>
        <v>1025.92</v>
      </c>
      <c r="G326" s="2">
        <f>IFERROR(__xludf.DUMMYFUNCTION("""COMPUTED_VALUE"""),45764.66666666667)</f>
        <v>45764.66667</v>
      </c>
      <c r="H326" s="1">
        <f>IFERROR(__xludf.DUMMYFUNCTION("""COMPUTED_VALUE"""),1003.76)</f>
        <v>1003.76</v>
      </c>
      <c r="J326" s="2">
        <f>IFERROR(__xludf.DUMMYFUNCTION("""COMPUTED_VALUE"""),45764.66666666667)</f>
        <v>45764.66667</v>
      </c>
      <c r="K326" s="1">
        <f>IFERROR(__xludf.DUMMYFUNCTION("""COMPUTED_VALUE"""),1016.73)</f>
        <v>1016.73</v>
      </c>
      <c r="M326" s="2">
        <f>IFERROR(__xludf.DUMMYFUNCTION("""COMPUTED_VALUE"""),45764.66666666667)</f>
        <v>45764.66667</v>
      </c>
      <c r="N326" s="1">
        <f>IFERROR(__xludf.DUMMYFUNCTION("""COMPUTED_VALUE"""),9.0676575E7)</f>
        <v>90676575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IFERROR(__xludf.DUMMYFUNCTION("""COMPUTED_VALUE"""),1012.19)</f>
        <v>1012.19</v>
      </c>
      <c r="D327" s="2">
        <f>IFERROR(__xludf.DUMMYFUNCTION("""COMPUTED_VALUE"""),45768.66666666667)</f>
        <v>45768.66667</v>
      </c>
      <c r="E327" s="1">
        <f>IFERROR(__xludf.DUMMYFUNCTION("""COMPUTED_VALUE"""),1015.66)</f>
        <v>1015.66</v>
      </c>
      <c r="G327" s="2">
        <f>IFERROR(__xludf.DUMMYFUNCTION("""COMPUTED_VALUE"""),45768.66666666667)</f>
        <v>45768.66667</v>
      </c>
      <c r="H327" s="1">
        <f>IFERROR(__xludf.DUMMYFUNCTION("""COMPUTED_VALUE"""),992.17)</f>
        <v>992.17</v>
      </c>
      <c r="J327" s="2">
        <f>IFERROR(__xludf.DUMMYFUNCTION("""COMPUTED_VALUE"""),45768.66666666667)</f>
        <v>45768.66667</v>
      </c>
      <c r="K327" s="1">
        <f>IFERROR(__xludf.DUMMYFUNCTION("""COMPUTED_VALUE"""),1000.87)</f>
        <v>1000.87</v>
      </c>
      <c r="M327" s="2">
        <f>IFERROR(__xludf.DUMMYFUNCTION("""COMPUTED_VALUE"""),45768.66666666667)</f>
        <v>45768.66667</v>
      </c>
      <c r="N327" s="1">
        <f>IFERROR(__xludf.DUMMYFUNCTION("""COMPUTED_VALUE"""),9.1256243E7)</f>
        <v>91256243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IFERROR(__xludf.DUMMYFUNCTION("""COMPUTED_VALUE"""),1007.51)</f>
        <v>1007.51</v>
      </c>
      <c r="D328" s="2">
        <f>IFERROR(__xludf.DUMMYFUNCTION("""COMPUTED_VALUE"""),45769.66666666667)</f>
        <v>45769.66667</v>
      </c>
      <c r="E328" s="1">
        <f>IFERROR(__xludf.DUMMYFUNCTION("""COMPUTED_VALUE"""),1023.91)</f>
        <v>1023.91</v>
      </c>
      <c r="G328" s="2">
        <f>IFERROR(__xludf.DUMMYFUNCTION("""COMPUTED_VALUE"""),45769.66666666667)</f>
        <v>45769.66667</v>
      </c>
      <c r="H328" s="1">
        <f>IFERROR(__xludf.DUMMYFUNCTION("""COMPUTED_VALUE"""),1007.51)</f>
        <v>1007.51</v>
      </c>
      <c r="J328" s="2">
        <f>IFERROR(__xludf.DUMMYFUNCTION("""COMPUTED_VALUE"""),45769.66666666667)</f>
        <v>45769.66667</v>
      </c>
      <c r="K328" s="1">
        <f>IFERROR(__xludf.DUMMYFUNCTION("""COMPUTED_VALUE"""),1022.24)</f>
        <v>1022.24</v>
      </c>
      <c r="M328" s="2">
        <f>IFERROR(__xludf.DUMMYFUNCTION("""COMPUTED_VALUE"""),45769.66666666667)</f>
        <v>45769.66667</v>
      </c>
      <c r="N328" s="1">
        <f>IFERROR(__xludf.DUMMYFUNCTION("""COMPUTED_VALUE"""),1.02560886E8)</f>
        <v>102560886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IFERROR(__xludf.DUMMYFUNCTION("""COMPUTED_VALUE"""),1048.62)</f>
        <v>1048.62</v>
      </c>
      <c r="D329" s="2">
        <f>IFERROR(__xludf.DUMMYFUNCTION("""COMPUTED_VALUE"""),45770.66666666667)</f>
        <v>45770.66667</v>
      </c>
      <c r="E329" s="1">
        <f>IFERROR(__xludf.DUMMYFUNCTION("""COMPUTED_VALUE"""),1061.87)</f>
        <v>1061.87</v>
      </c>
      <c r="G329" s="2">
        <f>IFERROR(__xludf.DUMMYFUNCTION("""COMPUTED_VALUE"""),45770.66666666667)</f>
        <v>45770.66667</v>
      </c>
      <c r="H329" s="1">
        <f>IFERROR(__xludf.DUMMYFUNCTION("""COMPUTED_VALUE"""),1036.42)</f>
        <v>1036.42</v>
      </c>
      <c r="J329" s="2">
        <f>IFERROR(__xludf.DUMMYFUNCTION("""COMPUTED_VALUE"""),45770.66666666667)</f>
        <v>45770.66667</v>
      </c>
      <c r="K329" s="1">
        <f>IFERROR(__xludf.DUMMYFUNCTION("""COMPUTED_VALUE"""),1038.55)</f>
        <v>1038.55</v>
      </c>
      <c r="M329" s="2">
        <f>IFERROR(__xludf.DUMMYFUNCTION("""COMPUTED_VALUE"""),45770.66666666667)</f>
        <v>45770.66667</v>
      </c>
      <c r="N329" s="1">
        <f>IFERROR(__xludf.DUMMYFUNCTION("""COMPUTED_VALUE"""),1.26623338E8)</f>
        <v>126623338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IFERROR(__xludf.DUMMYFUNCTION("""COMPUTED_VALUE"""),1011.04)</f>
        <v>1011.04</v>
      </c>
      <c r="D330" s="2">
        <f>IFERROR(__xludf.DUMMYFUNCTION("""COMPUTED_VALUE"""),45771.66666666667)</f>
        <v>45771.66667</v>
      </c>
      <c r="E330" s="1">
        <f>IFERROR(__xludf.DUMMYFUNCTION("""COMPUTED_VALUE"""),1044.58)</f>
        <v>1044.58</v>
      </c>
      <c r="G330" s="2">
        <f>IFERROR(__xludf.DUMMYFUNCTION("""COMPUTED_VALUE"""),45771.66666666667)</f>
        <v>45771.66667</v>
      </c>
      <c r="H330" s="1">
        <f>IFERROR(__xludf.DUMMYFUNCTION("""COMPUTED_VALUE"""),1003.63)</f>
        <v>1003.63</v>
      </c>
      <c r="J330" s="2">
        <f>IFERROR(__xludf.DUMMYFUNCTION("""COMPUTED_VALUE"""),45771.66666666667)</f>
        <v>45771.66667</v>
      </c>
      <c r="K330" s="1">
        <f>IFERROR(__xludf.DUMMYFUNCTION("""COMPUTED_VALUE"""),1041.66)</f>
        <v>1041.66</v>
      </c>
      <c r="M330" s="2">
        <f>IFERROR(__xludf.DUMMYFUNCTION("""COMPUTED_VALUE"""),45771.66666666667)</f>
        <v>45771.66667</v>
      </c>
      <c r="N330" s="1">
        <f>IFERROR(__xludf.DUMMYFUNCTION("""COMPUTED_VALUE"""),1.09474208E8)</f>
        <v>109474208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IFERROR(__xludf.DUMMYFUNCTION("""COMPUTED_VALUE"""),1052.48)</f>
        <v>1052.48</v>
      </c>
      <c r="D331" s="2">
        <f>IFERROR(__xludf.DUMMYFUNCTION("""COMPUTED_VALUE"""),45772.66666666667)</f>
        <v>45772.66667</v>
      </c>
      <c r="E331" s="1">
        <f>IFERROR(__xludf.DUMMYFUNCTION("""COMPUTED_VALUE"""),1063.14)</f>
        <v>1063.14</v>
      </c>
      <c r="G331" s="2">
        <f>IFERROR(__xludf.DUMMYFUNCTION("""COMPUTED_VALUE"""),45772.66666666667)</f>
        <v>45772.66667</v>
      </c>
      <c r="H331" s="1">
        <f>IFERROR(__xludf.DUMMYFUNCTION("""COMPUTED_VALUE"""),1046.8)</f>
        <v>1046.8</v>
      </c>
      <c r="J331" s="2">
        <f>IFERROR(__xludf.DUMMYFUNCTION("""COMPUTED_VALUE"""),45772.66666666667)</f>
        <v>45772.66667</v>
      </c>
      <c r="K331" s="1">
        <f>IFERROR(__xludf.DUMMYFUNCTION("""COMPUTED_VALUE"""),1062.74)</f>
        <v>1062.74</v>
      </c>
      <c r="M331" s="2">
        <f>IFERROR(__xludf.DUMMYFUNCTION("""COMPUTED_VALUE"""),45772.66666666667)</f>
        <v>45772.66667</v>
      </c>
      <c r="N331" s="1">
        <f>IFERROR(__xludf.DUMMYFUNCTION("""COMPUTED_VALUE"""),8.9091094E7)</f>
        <v>89091094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IFERROR(__xludf.DUMMYFUNCTION("""COMPUTED_VALUE"""),1062.46)</f>
        <v>1062.46</v>
      </c>
      <c r="D332" s="2">
        <f>IFERROR(__xludf.DUMMYFUNCTION("""COMPUTED_VALUE"""),45775.66666666667)</f>
        <v>45775.66667</v>
      </c>
      <c r="E332" s="1">
        <f>IFERROR(__xludf.DUMMYFUNCTION("""COMPUTED_VALUE"""),1076.17)</f>
        <v>1076.17</v>
      </c>
      <c r="G332" s="2">
        <f>IFERROR(__xludf.DUMMYFUNCTION("""COMPUTED_VALUE"""),45775.66666666667)</f>
        <v>45775.66667</v>
      </c>
      <c r="H332" s="1">
        <f>IFERROR(__xludf.DUMMYFUNCTION("""COMPUTED_VALUE"""),1057.56)</f>
        <v>1057.56</v>
      </c>
      <c r="J332" s="2">
        <f>IFERROR(__xludf.DUMMYFUNCTION("""COMPUTED_VALUE"""),45775.66666666667)</f>
        <v>45775.66667</v>
      </c>
      <c r="K332" s="1">
        <f>IFERROR(__xludf.DUMMYFUNCTION("""COMPUTED_VALUE"""),1063.87)</f>
        <v>1063.87</v>
      </c>
      <c r="M332" s="2">
        <f>IFERROR(__xludf.DUMMYFUNCTION("""COMPUTED_VALUE"""),45775.66666666667)</f>
        <v>45775.66667</v>
      </c>
      <c r="N332" s="1">
        <f>IFERROR(__xludf.DUMMYFUNCTION("""COMPUTED_VALUE"""),9.7325384E7)</f>
        <v>97325384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IFERROR(__xludf.DUMMYFUNCTION("""COMPUTED_VALUE"""),1062.27)</f>
        <v>1062.27</v>
      </c>
      <c r="D333" s="2">
        <f>IFERROR(__xludf.DUMMYFUNCTION("""COMPUTED_VALUE"""),45776.66666666667)</f>
        <v>45776.66667</v>
      </c>
      <c r="E333" s="1">
        <f>IFERROR(__xludf.DUMMYFUNCTION("""COMPUTED_VALUE"""),1076.43)</f>
        <v>1076.43</v>
      </c>
      <c r="G333" s="2">
        <f>IFERROR(__xludf.DUMMYFUNCTION("""COMPUTED_VALUE"""),45776.66666666667)</f>
        <v>45776.66667</v>
      </c>
      <c r="H333" s="1">
        <f>IFERROR(__xludf.DUMMYFUNCTION("""COMPUTED_VALUE"""),1060.71)</f>
        <v>1060.71</v>
      </c>
      <c r="J333" s="2">
        <f>IFERROR(__xludf.DUMMYFUNCTION("""COMPUTED_VALUE"""),45776.66666666667)</f>
        <v>45776.66667</v>
      </c>
      <c r="K333" s="1">
        <f>IFERROR(__xludf.DUMMYFUNCTION("""COMPUTED_VALUE"""),1073.82)</f>
        <v>1073.82</v>
      </c>
      <c r="M333" s="2">
        <f>IFERROR(__xludf.DUMMYFUNCTION("""COMPUTED_VALUE"""),45776.66666666667)</f>
        <v>45776.66667</v>
      </c>
      <c r="N333" s="1">
        <f>IFERROR(__xludf.DUMMYFUNCTION("""COMPUTED_VALUE"""),7.8539767E7)</f>
        <v>78539767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IFERROR(__xludf.DUMMYFUNCTION("""COMPUTED_VALUE"""),1062.88)</f>
        <v>1062.88</v>
      </c>
      <c r="D334" s="2">
        <f>IFERROR(__xludf.DUMMYFUNCTION("""COMPUTED_VALUE"""),45777.66666666667)</f>
        <v>45777.66667</v>
      </c>
      <c r="E334" s="1">
        <f>IFERROR(__xludf.DUMMYFUNCTION("""COMPUTED_VALUE"""),1077.64)</f>
        <v>1077.64</v>
      </c>
      <c r="G334" s="2">
        <f>IFERROR(__xludf.DUMMYFUNCTION("""COMPUTED_VALUE"""),45777.66666666667)</f>
        <v>45777.66667</v>
      </c>
      <c r="H334" s="1">
        <f>IFERROR(__xludf.DUMMYFUNCTION("""COMPUTED_VALUE"""),1045.73)</f>
        <v>1045.73</v>
      </c>
      <c r="J334" s="2">
        <f>IFERROR(__xludf.DUMMYFUNCTION("""COMPUTED_VALUE"""),45777.66666666667)</f>
        <v>45777.66667</v>
      </c>
      <c r="K334" s="1">
        <f>IFERROR(__xludf.DUMMYFUNCTION("""COMPUTED_VALUE"""),1075.4)</f>
        <v>1075.4</v>
      </c>
      <c r="M334" s="2">
        <f>IFERROR(__xludf.DUMMYFUNCTION("""COMPUTED_VALUE"""),45777.66666666667)</f>
        <v>45777.66667</v>
      </c>
      <c r="N334" s="1">
        <f>IFERROR(__xludf.DUMMYFUNCTION("""COMPUTED_VALUE"""),1.09262524E8)</f>
        <v>109262524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IFERROR(__xludf.DUMMYFUNCTION("""COMPUTED_VALUE"""),1074.81)</f>
        <v>1074.81</v>
      </c>
      <c r="D335" s="2">
        <f>IFERROR(__xludf.DUMMYFUNCTION("""COMPUTED_VALUE"""),45778.66666666667)</f>
        <v>45778.66667</v>
      </c>
      <c r="E335" s="1">
        <f>IFERROR(__xludf.DUMMYFUNCTION("""COMPUTED_VALUE"""),1078.51)</f>
        <v>1078.51</v>
      </c>
      <c r="G335" s="2">
        <f>IFERROR(__xludf.DUMMYFUNCTION("""COMPUTED_VALUE"""),45778.66666666667)</f>
        <v>45778.66667</v>
      </c>
      <c r="H335" s="1">
        <f>IFERROR(__xludf.DUMMYFUNCTION("""COMPUTED_VALUE"""),1064.08)</f>
        <v>1064.08</v>
      </c>
      <c r="J335" s="2">
        <f>IFERROR(__xludf.DUMMYFUNCTION("""COMPUTED_VALUE"""),45778.66666666667)</f>
        <v>45778.66667</v>
      </c>
      <c r="K335" s="1">
        <f>IFERROR(__xludf.DUMMYFUNCTION("""COMPUTED_VALUE"""),1065.75)</f>
        <v>1065.75</v>
      </c>
      <c r="M335" s="2">
        <f>IFERROR(__xludf.DUMMYFUNCTION("""COMPUTED_VALUE"""),45778.66666666667)</f>
        <v>45778.66667</v>
      </c>
      <c r="N335" s="1">
        <f>IFERROR(__xludf.DUMMYFUNCTION("""COMPUTED_VALUE"""),1.1264491E8)</f>
        <v>112644910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IFERROR(__xludf.DUMMYFUNCTION("""COMPUTED_VALUE"""),1068.04)</f>
        <v>1068.04</v>
      </c>
      <c r="D336" s="2">
        <f>IFERROR(__xludf.DUMMYFUNCTION("""COMPUTED_VALUE"""),45779.66666666667)</f>
        <v>45779.66667</v>
      </c>
      <c r="E336" s="1">
        <f>IFERROR(__xludf.DUMMYFUNCTION("""COMPUTED_VALUE"""),1085.6)</f>
        <v>1085.6</v>
      </c>
      <c r="G336" s="2">
        <f>IFERROR(__xludf.DUMMYFUNCTION("""COMPUTED_VALUE"""),45779.66666666667)</f>
        <v>45779.66667</v>
      </c>
      <c r="H336" s="1">
        <f>IFERROR(__xludf.DUMMYFUNCTION("""COMPUTED_VALUE"""),1068.04)</f>
        <v>1068.04</v>
      </c>
      <c r="J336" s="2">
        <f>IFERROR(__xludf.DUMMYFUNCTION("""COMPUTED_VALUE"""),45779.66666666667)</f>
        <v>45779.66667</v>
      </c>
      <c r="K336" s="1">
        <f>IFERROR(__xludf.DUMMYFUNCTION("""COMPUTED_VALUE"""),1080.93)</f>
        <v>1080.93</v>
      </c>
      <c r="M336" s="2">
        <f>IFERROR(__xludf.DUMMYFUNCTION("""COMPUTED_VALUE"""),45779.66666666667)</f>
        <v>45779.66667</v>
      </c>
      <c r="N336" s="1">
        <f>IFERROR(__xludf.DUMMYFUNCTION("""COMPUTED_VALUE"""),1.0912093E8)</f>
        <v>109120930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IFERROR(__xludf.DUMMYFUNCTION("""COMPUTED_VALUE"""),1062.37)</f>
        <v>1062.37</v>
      </c>
      <c r="D337" s="2">
        <f>IFERROR(__xludf.DUMMYFUNCTION("""COMPUTED_VALUE"""),45782.66666666667)</f>
        <v>45782.66667</v>
      </c>
      <c r="E337" s="1">
        <f>IFERROR(__xludf.DUMMYFUNCTION("""COMPUTED_VALUE"""),1091.11)</f>
        <v>1091.11</v>
      </c>
      <c r="G337" s="2">
        <f>IFERROR(__xludf.DUMMYFUNCTION("""COMPUTED_VALUE"""),45782.66666666667)</f>
        <v>45782.66667</v>
      </c>
      <c r="H337" s="1">
        <f>IFERROR(__xludf.DUMMYFUNCTION("""COMPUTED_VALUE"""),1061.95)</f>
        <v>1061.95</v>
      </c>
      <c r="J337" s="2">
        <f>IFERROR(__xludf.DUMMYFUNCTION("""COMPUTED_VALUE"""),45782.66666666667)</f>
        <v>45782.66667</v>
      </c>
      <c r="K337" s="1">
        <f>IFERROR(__xludf.DUMMYFUNCTION("""COMPUTED_VALUE"""),1082.35)</f>
        <v>1082.35</v>
      </c>
      <c r="M337" s="2">
        <f>IFERROR(__xludf.DUMMYFUNCTION("""COMPUTED_VALUE"""),45782.66666666667)</f>
        <v>45782.66667</v>
      </c>
      <c r="N337" s="1">
        <f>IFERROR(__xludf.DUMMYFUNCTION("""COMPUTED_VALUE"""),1.0732014E8)</f>
        <v>107320140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IFERROR(__xludf.DUMMYFUNCTION("""COMPUTED_VALUE"""),1077.71)</f>
        <v>1077.71</v>
      </c>
      <c r="D338" s="2">
        <f>IFERROR(__xludf.DUMMYFUNCTION("""COMPUTED_VALUE"""),45783.66666666667)</f>
        <v>45783.66667</v>
      </c>
      <c r="E338" s="1">
        <f>IFERROR(__xludf.DUMMYFUNCTION("""COMPUTED_VALUE"""),1089.35)</f>
        <v>1089.35</v>
      </c>
      <c r="G338" s="2">
        <f>IFERROR(__xludf.DUMMYFUNCTION("""COMPUTED_VALUE"""),45783.66666666667)</f>
        <v>45783.66667</v>
      </c>
      <c r="H338" s="1">
        <f>IFERROR(__xludf.DUMMYFUNCTION("""COMPUTED_VALUE"""),1071.63)</f>
        <v>1071.63</v>
      </c>
      <c r="J338" s="2">
        <f>IFERROR(__xludf.DUMMYFUNCTION("""COMPUTED_VALUE"""),45783.66666666667)</f>
        <v>45783.66667</v>
      </c>
      <c r="K338" s="1">
        <f>IFERROR(__xludf.DUMMYFUNCTION("""COMPUTED_VALUE"""),1085.06)</f>
        <v>1085.06</v>
      </c>
      <c r="M338" s="2">
        <f>IFERROR(__xludf.DUMMYFUNCTION("""COMPUTED_VALUE"""),45783.66666666667)</f>
        <v>45783.66667</v>
      </c>
      <c r="N338" s="1">
        <f>IFERROR(__xludf.DUMMYFUNCTION("""COMPUTED_VALUE"""),9.131231E7)</f>
        <v>91312310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IFERROR(__xludf.DUMMYFUNCTION("""COMPUTED_VALUE"""),1129.27)</f>
        <v>1129.27</v>
      </c>
      <c r="D339" s="2">
        <f>IFERROR(__xludf.DUMMYFUNCTION("""COMPUTED_VALUE"""),45784.66666666667)</f>
        <v>45784.66667</v>
      </c>
      <c r="E339" s="1">
        <f>IFERROR(__xludf.DUMMYFUNCTION("""COMPUTED_VALUE"""),1135.93)</f>
        <v>1135.93</v>
      </c>
      <c r="G339" s="2">
        <f>IFERROR(__xludf.DUMMYFUNCTION("""COMPUTED_VALUE"""),45784.66666666667)</f>
        <v>45784.66667</v>
      </c>
      <c r="H339" s="1">
        <f>IFERROR(__xludf.DUMMYFUNCTION("""COMPUTED_VALUE"""),1121.67)</f>
        <v>1121.67</v>
      </c>
      <c r="J339" s="2">
        <f>IFERROR(__xludf.DUMMYFUNCTION("""COMPUTED_VALUE"""),45784.66666666667)</f>
        <v>45784.66667</v>
      </c>
      <c r="K339" s="1">
        <f>IFERROR(__xludf.DUMMYFUNCTION("""COMPUTED_VALUE"""),1129.44)</f>
        <v>1129.44</v>
      </c>
      <c r="M339" s="2">
        <f>IFERROR(__xludf.DUMMYFUNCTION("""COMPUTED_VALUE"""),45784.66666666667)</f>
        <v>45784.66667</v>
      </c>
      <c r="N339" s="1">
        <f>IFERROR(__xludf.DUMMYFUNCTION("""COMPUTED_VALUE"""),1.45261584E8)</f>
        <v>145261584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IFERROR(__xludf.DUMMYFUNCTION("""COMPUTED_VALUE"""),1135.85)</f>
        <v>1135.85</v>
      </c>
      <c r="D340" s="2">
        <f>IFERROR(__xludf.DUMMYFUNCTION("""COMPUTED_VALUE"""),45785.66666666667)</f>
        <v>45785.66667</v>
      </c>
      <c r="E340" s="1">
        <f>IFERROR(__xludf.DUMMYFUNCTION("""COMPUTED_VALUE"""),1155.77)</f>
        <v>1155.77</v>
      </c>
      <c r="G340" s="2">
        <f>IFERROR(__xludf.DUMMYFUNCTION("""COMPUTED_VALUE"""),45785.66666666667)</f>
        <v>45785.66667</v>
      </c>
      <c r="H340" s="1">
        <f>IFERROR(__xludf.DUMMYFUNCTION("""COMPUTED_VALUE"""),1135.71)</f>
        <v>1135.71</v>
      </c>
      <c r="J340" s="2">
        <f>IFERROR(__xludf.DUMMYFUNCTION("""COMPUTED_VALUE"""),45785.66666666667)</f>
        <v>45785.66667</v>
      </c>
      <c r="K340" s="1">
        <f>IFERROR(__xludf.DUMMYFUNCTION("""COMPUTED_VALUE"""),1144.1)</f>
        <v>1144.1</v>
      </c>
      <c r="M340" s="2">
        <f>IFERROR(__xludf.DUMMYFUNCTION("""COMPUTED_VALUE"""),45785.66666666667)</f>
        <v>45785.66667</v>
      </c>
      <c r="N340" s="1">
        <f>IFERROR(__xludf.DUMMYFUNCTION("""COMPUTED_VALUE"""),1.53747347E8)</f>
        <v>153747347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IFERROR(__xludf.DUMMYFUNCTION("""COMPUTED_VALUE"""),1145.29)</f>
        <v>1145.29</v>
      </c>
      <c r="D341" s="2">
        <f>IFERROR(__xludf.DUMMYFUNCTION("""COMPUTED_VALUE"""),45786.66666666667)</f>
        <v>45786.66667</v>
      </c>
      <c r="E341" s="1">
        <f>IFERROR(__xludf.DUMMYFUNCTION("""COMPUTED_VALUE"""),1151.8)</f>
        <v>1151.8</v>
      </c>
      <c r="G341" s="2">
        <f>IFERROR(__xludf.DUMMYFUNCTION("""COMPUTED_VALUE"""),45786.66666666667)</f>
        <v>45786.66667</v>
      </c>
      <c r="H341" s="1">
        <f>IFERROR(__xludf.DUMMYFUNCTION("""COMPUTED_VALUE"""),1142.69)</f>
        <v>1142.69</v>
      </c>
      <c r="J341" s="2">
        <f>IFERROR(__xludf.DUMMYFUNCTION("""COMPUTED_VALUE"""),45786.66666666667)</f>
        <v>45786.66667</v>
      </c>
      <c r="K341" s="1">
        <f>IFERROR(__xludf.DUMMYFUNCTION("""COMPUTED_VALUE"""),1148.88)</f>
        <v>1148.88</v>
      </c>
      <c r="M341" s="2">
        <f>IFERROR(__xludf.DUMMYFUNCTION("""COMPUTED_VALUE"""),45786.66666666667)</f>
        <v>45786.66667</v>
      </c>
      <c r="N341" s="1">
        <f>IFERROR(__xludf.DUMMYFUNCTION("""COMPUTED_VALUE"""),8.6162616E7)</f>
        <v>86162616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IFERROR(__xludf.DUMMYFUNCTION("""COMPUTED_VALUE"""),1182.09)</f>
        <v>1182.09</v>
      </c>
      <c r="D342" s="2">
        <f>IFERROR(__xludf.DUMMYFUNCTION("""COMPUTED_VALUE"""),45789.66666666667)</f>
        <v>45789.66667</v>
      </c>
      <c r="E342" s="1">
        <f>IFERROR(__xludf.DUMMYFUNCTION("""COMPUTED_VALUE"""),1189.19)</f>
        <v>1189.19</v>
      </c>
      <c r="G342" s="2">
        <f>IFERROR(__xludf.DUMMYFUNCTION("""COMPUTED_VALUE"""),45789.66666666667)</f>
        <v>45789.66667</v>
      </c>
      <c r="H342" s="1">
        <f>IFERROR(__xludf.DUMMYFUNCTION("""COMPUTED_VALUE"""),1170.77)</f>
        <v>1170.77</v>
      </c>
      <c r="J342" s="2">
        <f>IFERROR(__xludf.DUMMYFUNCTION("""COMPUTED_VALUE"""),45789.66666666667)</f>
        <v>45789.66667</v>
      </c>
      <c r="K342" s="1">
        <f>IFERROR(__xludf.DUMMYFUNCTION("""COMPUTED_VALUE"""),1179.37)</f>
        <v>1179.37</v>
      </c>
      <c r="M342" s="2">
        <f>IFERROR(__xludf.DUMMYFUNCTION("""COMPUTED_VALUE"""),45789.66666666667)</f>
        <v>45789.66667</v>
      </c>
      <c r="N342" s="1">
        <f>IFERROR(__xludf.DUMMYFUNCTION("""COMPUTED_VALUE"""),1.28483798E8)</f>
        <v>128483798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IFERROR(__xludf.DUMMYFUNCTION("""COMPUTED_VALUE"""),1180.03)</f>
        <v>1180.03</v>
      </c>
      <c r="D343" s="2">
        <f>IFERROR(__xludf.DUMMYFUNCTION("""COMPUTED_VALUE"""),45790.66666666667)</f>
        <v>45790.66667</v>
      </c>
      <c r="E343" s="1">
        <f>IFERROR(__xludf.DUMMYFUNCTION("""COMPUTED_VALUE"""),1195.92)</f>
        <v>1195.92</v>
      </c>
      <c r="G343" s="2">
        <f>IFERROR(__xludf.DUMMYFUNCTION("""COMPUTED_VALUE"""),45790.66666666667)</f>
        <v>45790.66667</v>
      </c>
      <c r="H343" s="1">
        <f>IFERROR(__xludf.DUMMYFUNCTION("""COMPUTED_VALUE"""),1180.03)</f>
        <v>1180.03</v>
      </c>
      <c r="J343" s="2">
        <f>IFERROR(__xludf.DUMMYFUNCTION("""COMPUTED_VALUE"""),45790.66666666667)</f>
        <v>45790.66667</v>
      </c>
      <c r="K343" s="1">
        <f>IFERROR(__xludf.DUMMYFUNCTION("""COMPUTED_VALUE"""),1191.65)</f>
        <v>1191.65</v>
      </c>
      <c r="M343" s="2">
        <f>IFERROR(__xludf.DUMMYFUNCTION("""COMPUTED_VALUE"""),45790.66666666667)</f>
        <v>45790.66667</v>
      </c>
      <c r="N343" s="1">
        <f>IFERROR(__xludf.DUMMYFUNCTION("""COMPUTED_VALUE"""),1.00973463E8)</f>
        <v>100973463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IFERROR(__xludf.DUMMYFUNCTION("""COMPUTED_VALUE"""),1189.15)</f>
        <v>1189.15</v>
      </c>
      <c r="D344" s="2">
        <f>IFERROR(__xludf.DUMMYFUNCTION("""COMPUTED_VALUE"""),45791.66666666667)</f>
        <v>45791.66667</v>
      </c>
      <c r="E344" s="1">
        <f>IFERROR(__xludf.DUMMYFUNCTION("""COMPUTED_VALUE"""),1198.56)</f>
        <v>1198.56</v>
      </c>
      <c r="G344" s="2">
        <f>IFERROR(__xludf.DUMMYFUNCTION("""COMPUTED_VALUE"""),45791.66666666667)</f>
        <v>45791.66667</v>
      </c>
      <c r="H344" s="1">
        <f>IFERROR(__xludf.DUMMYFUNCTION("""COMPUTED_VALUE"""),1185.48)</f>
        <v>1185.48</v>
      </c>
      <c r="J344" s="2">
        <f>IFERROR(__xludf.DUMMYFUNCTION("""COMPUTED_VALUE"""),45791.66666666667)</f>
        <v>45791.66667</v>
      </c>
      <c r="K344" s="1">
        <f>IFERROR(__xludf.DUMMYFUNCTION("""COMPUTED_VALUE"""),1196.44)</f>
        <v>1196.44</v>
      </c>
      <c r="M344" s="2">
        <f>IFERROR(__xludf.DUMMYFUNCTION("""COMPUTED_VALUE"""),45791.66666666667)</f>
        <v>45791.66667</v>
      </c>
      <c r="N344" s="1">
        <f>IFERROR(__xludf.DUMMYFUNCTION("""COMPUTED_VALUE"""),9.5445983E7)</f>
        <v>95445983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IFERROR(__xludf.DUMMYFUNCTION("""COMPUTED_VALUE"""),1193.03)</f>
        <v>1193.03</v>
      </c>
      <c r="D345" s="2">
        <f>IFERROR(__xludf.DUMMYFUNCTION("""COMPUTED_VALUE"""),45792.66666666667)</f>
        <v>45792.66667</v>
      </c>
      <c r="E345" s="1">
        <f>IFERROR(__xludf.DUMMYFUNCTION("""COMPUTED_VALUE"""),1204.98)</f>
        <v>1204.98</v>
      </c>
      <c r="G345" s="2">
        <f>IFERROR(__xludf.DUMMYFUNCTION("""COMPUTED_VALUE"""),45792.66666666667)</f>
        <v>45792.66667</v>
      </c>
      <c r="H345" s="1">
        <f>IFERROR(__xludf.DUMMYFUNCTION("""COMPUTED_VALUE"""),1193.03)</f>
        <v>1193.03</v>
      </c>
      <c r="J345" s="2">
        <f>IFERROR(__xludf.DUMMYFUNCTION("""COMPUTED_VALUE"""),45792.66666666667)</f>
        <v>45792.66667</v>
      </c>
      <c r="K345" s="1">
        <f>IFERROR(__xludf.DUMMYFUNCTION("""COMPUTED_VALUE"""),1203.48)</f>
        <v>1203.48</v>
      </c>
      <c r="M345" s="2">
        <f>IFERROR(__xludf.DUMMYFUNCTION("""COMPUTED_VALUE"""),45792.66666666667)</f>
        <v>45792.66667</v>
      </c>
      <c r="N345" s="1">
        <f>IFERROR(__xludf.DUMMYFUNCTION("""COMPUTED_VALUE"""),7.5039755E7)</f>
        <v>75039755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IFERROR(__xludf.DUMMYFUNCTION("""COMPUTED_VALUE"""),1203.83)</f>
        <v>1203.83</v>
      </c>
      <c r="D346" s="2">
        <f>IFERROR(__xludf.DUMMYFUNCTION("""COMPUTED_VALUE"""),45793.66666666667)</f>
        <v>45793.66667</v>
      </c>
      <c r="E346" s="1">
        <f>IFERROR(__xludf.DUMMYFUNCTION("""COMPUTED_VALUE"""),1214.82)</f>
        <v>1214.82</v>
      </c>
      <c r="G346" s="2">
        <f>IFERROR(__xludf.DUMMYFUNCTION("""COMPUTED_VALUE"""),45793.66666666667)</f>
        <v>45793.66667</v>
      </c>
      <c r="H346" s="1">
        <f>IFERROR(__xludf.DUMMYFUNCTION("""COMPUTED_VALUE"""),1198.97)</f>
        <v>1198.97</v>
      </c>
      <c r="J346" s="2">
        <f>IFERROR(__xludf.DUMMYFUNCTION("""COMPUTED_VALUE"""),45793.66666666667)</f>
        <v>45793.66667</v>
      </c>
      <c r="K346" s="1">
        <f>IFERROR(__xludf.DUMMYFUNCTION("""COMPUTED_VALUE"""),1214.79)</f>
        <v>1214.79</v>
      </c>
      <c r="M346" s="2">
        <f>IFERROR(__xludf.DUMMYFUNCTION("""COMPUTED_VALUE"""),45793.66666666667)</f>
        <v>45793.66667</v>
      </c>
      <c r="N346" s="1">
        <f>IFERROR(__xludf.DUMMYFUNCTION("""COMPUTED_VALUE"""),9.8291115E7)</f>
        <v>98291115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IFERROR(__xludf.DUMMYFUNCTION("""COMPUTED_VALUE"""),1209.35)</f>
        <v>1209.35</v>
      </c>
      <c r="D347" s="2">
        <f>IFERROR(__xludf.DUMMYFUNCTION("""COMPUTED_VALUE"""),45796.66666666667)</f>
        <v>45796.66667</v>
      </c>
      <c r="E347" s="1">
        <f>IFERROR(__xludf.DUMMYFUNCTION("""COMPUTED_VALUE"""),1210.77)</f>
        <v>1210.77</v>
      </c>
      <c r="G347" s="2">
        <f>IFERROR(__xludf.DUMMYFUNCTION("""COMPUTED_VALUE"""),45796.66666666667)</f>
        <v>45796.66667</v>
      </c>
      <c r="H347" s="1">
        <f>IFERROR(__xludf.DUMMYFUNCTION("""COMPUTED_VALUE"""),1202.01)</f>
        <v>1202.01</v>
      </c>
      <c r="J347" s="2">
        <f>IFERROR(__xludf.DUMMYFUNCTION("""COMPUTED_VALUE"""),45796.66666666667)</f>
        <v>45796.66667</v>
      </c>
      <c r="K347" s="1">
        <f>IFERROR(__xludf.DUMMYFUNCTION("""COMPUTED_VALUE"""),1207.63)</f>
        <v>1207.63</v>
      </c>
      <c r="M347" s="2">
        <f>IFERROR(__xludf.DUMMYFUNCTION("""COMPUTED_VALUE"""),45796.66666666667)</f>
        <v>45796.66667</v>
      </c>
      <c r="N347" s="1">
        <f>IFERROR(__xludf.DUMMYFUNCTION("""COMPUTED_VALUE"""),7.8191247E7)</f>
        <v>78191247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IFERROR(__xludf.DUMMYFUNCTION("""COMPUTED_VALUE"""),1206.47)</f>
        <v>1206.47</v>
      </c>
      <c r="D348" s="2">
        <f>IFERROR(__xludf.DUMMYFUNCTION("""COMPUTED_VALUE"""),45797.66666666667)</f>
        <v>45797.66667</v>
      </c>
      <c r="E348" s="1">
        <f>IFERROR(__xludf.DUMMYFUNCTION("""COMPUTED_VALUE"""),1216.32)</f>
        <v>1216.32</v>
      </c>
      <c r="G348" s="2">
        <f>IFERROR(__xludf.DUMMYFUNCTION("""COMPUTED_VALUE"""),45797.66666666667)</f>
        <v>45797.66667</v>
      </c>
      <c r="H348" s="1">
        <f>IFERROR(__xludf.DUMMYFUNCTION("""COMPUTED_VALUE"""),1205.66)</f>
        <v>1205.66</v>
      </c>
      <c r="J348" s="2">
        <f>IFERROR(__xludf.DUMMYFUNCTION("""COMPUTED_VALUE"""),45797.66666666667)</f>
        <v>45797.66667</v>
      </c>
      <c r="K348" s="1">
        <f>IFERROR(__xludf.DUMMYFUNCTION("""COMPUTED_VALUE"""),1210.08)</f>
        <v>1210.08</v>
      </c>
      <c r="M348" s="2">
        <f>IFERROR(__xludf.DUMMYFUNCTION("""COMPUTED_VALUE"""),45797.66666666667)</f>
        <v>45797.66667</v>
      </c>
      <c r="N348" s="1">
        <f>IFERROR(__xludf.DUMMYFUNCTION("""COMPUTED_VALUE"""),7.9706925E7)</f>
        <v>79706925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IFERROR(__xludf.DUMMYFUNCTION("""COMPUTED_VALUE"""),1205.82)</f>
        <v>1205.82</v>
      </c>
      <c r="D349" s="2">
        <f>IFERROR(__xludf.DUMMYFUNCTION("""COMPUTED_VALUE"""),45798.66666666667)</f>
        <v>45798.66667</v>
      </c>
      <c r="E349" s="1">
        <f>IFERROR(__xludf.DUMMYFUNCTION("""COMPUTED_VALUE"""),1211.36)</f>
        <v>1211.36</v>
      </c>
      <c r="G349" s="2">
        <f>IFERROR(__xludf.DUMMYFUNCTION("""COMPUTED_VALUE"""),45798.66666666667)</f>
        <v>45798.66667</v>
      </c>
      <c r="H349" s="1">
        <f>IFERROR(__xludf.DUMMYFUNCTION("""COMPUTED_VALUE"""),1187.08)</f>
        <v>1187.08</v>
      </c>
      <c r="J349" s="2">
        <f>IFERROR(__xludf.DUMMYFUNCTION("""COMPUTED_VALUE"""),45798.66666666667)</f>
        <v>45798.66667</v>
      </c>
      <c r="K349" s="1">
        <f>IFERROR(__xludf.DUMMYFUNCTION("""COMPUTED_VALUE"""),1190.62)</f>
        <v>1190.62</v>
      </c>
      <c r="M349" s="2">
        <f>IFERROR(__xludf.DUMMYFUNCTION("""COMPUTED_VALUE"""),45798.66666666667)</f>
        <v>45798.66667</v>
      </c>
      <c r="N349" s="1">
        <f>IFERROR(__xludf.DUMMYFUNCTION("""COMPUTED_VALUE"""),1.03008875E8)</f>
        <v>103008875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IFERROR(__xludf.DUMMYFUNCTION("""COMPUTED_VALUE"""),1189.26)</f>
        <v>1189.26</v>
      </c>
      <c r="D350" s="2">
        <f>IFERROR(__xludf.DUMMYFUNCTION("""COMPUTED_VALUE"""),45799.66666666667)</f>
        <v>45799.66667</v>
      </c>
      <c r="E350" s="1">
        <f>IFERROR(__xludf.DUMMYFUNCTION("""COMPUTED_VALUE"""),1193.96)</f>
        <v>1193.96</v>
      </c>
      <c r="G350" s="2">
        <f>IFERROR(__xludf.DUMMYFUNCTION("""COMPUTED_VALUE"""),45799.66666666667)</f>
        <v>45799.66667</v>
      </c>
      <c r="H350" s="1">
        <f>IFERROR(__xludf.DUMMYFUNCTION("""COMPUTED_VALUE"""),1185.29)</f>
        <v>1185.29</v>
      </c>
      <c r="J350" s="2">
        <f>IFERROR(__xludf.DUMMYFUNCTION("""COMPUTED_VALUE"""),45799.66666666667)</f>
        <v>45799.66667</v>
      </c>
      <c r="K350" s="1">
        <f>IFERROR(__xludf.DUMMYFUNCTION("""COMPUTED_VALUE"""),1187.21)</f>
        <v>1187.21</v>
      </c>
      <c r="M350" s="2">
        <f>IFERROR(__xludf.DUMMYFUNCTION("""COMPUTED_VALUE"""),45799.66666666667)</f>
        <v>45799.66667</v>
      </c>
      <c r="N350" s="1">
        <f>IFERROR(__xludf.DUMMYFUNCTION("""COMPUTED_VALUE"""),7.2210678E7)</f>
        <v>72210678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IFERROR(__xludf.DUMMYFUNCTION("""COMPUTED_VALUE"""),1172.82)</f>
        <v>1172.82</v>
      </c>
      <c r="D351" s="2">
        <f>IFERROR(__xludf.DUMMYFUNCTION("""COMPUTED_VALUE"""),45800.66666666667)</f>
        <v>45800.66667</v>
      </c>
      <c r="E351" s="1">
        <f>IFERROR(__xludf.DUMMYFUNCTION("""COMPUTED_VALUE"""),1184.3)</f>
        <v>1184.3</v>
      </c>
      <c r="G351" s="2">
        <f>IFERROR(__xludf.DUMMYFUNCTION("""COMPUTED_VALUE"""),45800.66666666667)</f>
        <v>45800.66667</v>
      </c>
      <c r="H351" s="1">
        <f>IFERROR(__xludf.DUMMYFUNCTION("""COMPUTED_VALUE"""),1170.09)</f>
        <v>1170.09</v>
      </c>
      <c r="J351" s="2">
        <f>IFERROR(__xludf.DUMMYFUNCTION("""COMPUTED_VALUE"""),45800.66666666667)</f>
        <v>45800.66667</v>
      </c>
      <c r="K351" s="1">
        <f>IFERROR(__xludf.DUMMYFUNCTION("""COMPUTED_VALUE"""),1179.69)</f>
        <v>1179.69</v>
      </c>
      <c r="M351" s="2">
        <f>IFERROR(__xludf.DUMMYFUNCTION("""COMPUTED_VALUE"""),45800.66666666667)</f>
        <v>45800.66667</v>
      </c>
      <c r="N351" s="1">
        <f>IFERROR(__xludf.DUMMYFUNCTION("""COMPUTED_VALUE"""),6.3866902E7)</f>
        <v>63866902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IFERROR(__xludf.DUMMYFUNCTION("""COMPUTED_VALUE"""),1193.49)</f>
        <v>1193.49</v>
      </c>
      <c r="D352" s="2">
        <f>IFERROR(__xludf.DUMMYFUNCTION("""COMPUTED_VALUE"""),45804.66666666667)</f>
        <v>45804.66667</v>
      </c>
      <c r="E352" s="1">
        <f>IFERROR(__xludf.DUMMYFUNCTION("""COMPUTED_VALUE"""),1204.76)</f>
        <v>1204.76</v>
      </c>
      <c r="G352" s="2">
        <f>IFERROR(__xludf.DUMMYFUNCTION("""COMPUTED_VALUE"""),45804.66666666667)</f>
        <v>45804.66667</v>
      </c>
      <c r="H352" s="1">
        <f>IFERROR(__xludf.DUMMYFUNCTION("""COMPUTED_VALUE"""),1185.96)</f>
        <v>1185.96</v>
      </c>
      <c r="J352" s="2">
        <f>IFERROR(__xludf.DUMMYFUNCTION("""COMPUTED_VALUE"""),45804.66666666667)</f>
        <v>45804.66667</v>
      </c>
      <c r="K352" s="1">
        <f>IFERROR(__xludf.DUMMYFUNCTION("""COMPUTED_VALUE"""),1199.58)</f>
        <v>1199.58</v>
      </c>
      <c r="M352" s="2">
        <f>IFERROR(__xludf.DUMMYFUNCTION("""COMPUTED_VALUE"""),45804.66666666667)</f>
        <v>45804.66667</v>
      </c>
      <c r="N352" s="1">
        <f>IFERROR(__xludf.DUMMYFUNCTION("""COMPUTED_VALUE"""),8.8547296E7)</f>
        <v>88547296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IFERROR(__xludf.DUMMYFUNCTION("""COMPUTED_VALUE"""),1200.78)</f>
        <v>1200.78</v>
      </c>
      <c r="D353" s="2">
        <f>IFERROR(__xludf.DUMMYFUNCTION("""COMPUTED_VALUE"""),45805.66666666667)</f>
        <v>45805.66667</v>
      </c>
      <c r="E353" s="1">
        <f>IFERROR(__xludf.DUMMYFUNCTION("""COMPUTED_VALUE"""),1202.55)</f>
        <v>1202.55</v>
      </c>
      <c r="G353" s="2">
        <f>IFERROR(__xludf.DUMMYFUNCTION("""COMPUTED_VALUE"""),45805.66666666667)</f>
        <v>45805.66667</v>
      </c>
      <c r="H353" s="1">
        <f>IFERROR(__xludf.DUMMYFUNCTION("""COMPUTED_VALUE"""),1191.09)</f>
        <v>1191.09</v>
      </c>
      <c r="J353" s="2">
        <f>IFERROR(__xludf.DUMMYFUNCTION("""COMPUTED_VALUE"""),45805.66666666667)</f>
        <v>45805.66667</v>
      </c>
      <c r="K353" s="1">
        <f>IFERROR(__xludf.DUMMYFUNCTION("""COMPUTED_VALUE"""),1193.46)</f>
        <v>1193.46</v>
      </c>
      <c r="M353" s="2">
        <f>IFERROR(__xludf.DUMMYFUNCTION("""COMPUTED_VALUE"""),45805.66666666667)</f>
        <v>45805.66667</v>
      </c>
      <c r="N353" s="1">
        <f>IFERROR(__xludf.DUMMYFUNCTION("""COMPUTED_VALUE"""),1.07295838E8)</f>
        <v>107295838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IFERROR(__xludf.DUMMYFUNCTION("""COMPUTED_VALUE"""),1198.23)</f>
        <v>1198.23</v>
      </c>
      <c r="D354" s="2">
        <f>IFERROR(__xludf.DUMMYFUNCTION("""COMPUTED_VALUE"""),45806.66666666667)</f>
        <v>45806.66667</v>
      </c>
      <c r="E354" s="1">
        <f>IFERROR(__xludf.DUMMYFUNCTION("""COMPUTED_VALUE"""),1198.23)</f>
        <v>1198.23</v>
      </c>
      <c r="G354" s="2">
        <f>IFERROR(__xludf.DUMMYFUNCTION("""COMPUTED_VALUE"""),45806.66666666667)</f>
        <v>45806.66667</v>
      </c>
      <c r="H354" s="1">
        <f>IFERROR(__xludf.DUMMYFUNCTION("""COMPUTED_VALUE"""),1173.2)</f>
        <v>1173.2</v>
      </c>
      <c r="J354" s="2">
        <f>IFERROR(__xludf.DUMMYFUNCTION("""COMPUTED_VALUE"""),45806.66666666667)</f>
        <v>45806.66667</v>
      </c>
      <c r="K354" s="1">
        <f>IFERROR(__xludf.DUMMYFUNCTION("""COMPUTED_VALUE"""),1186.02)</f>
        <v>1186.02</v>
      </c>
      <c r="M354" s="2">
        <f>IFERROR(__xludf.DUMMYFUNCTION("""COMPUTED_VALUE"""),45806.66666666667)</f>
        <v>45806.66667</v>
      </c>
      <c r="N354" s="1">
        <f>IFERROR(__xludf.DUMMYFUNCTION("""COMPUTED_VALUE"""),1.07896244E8)</f>
        <v>107896244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IFERROR(__xludf.DUMMYFUNCTION("""COMPUTED_VALUE"""),1186.14)</f>
        <v>1186.14</v>
      </c>
      <c r="D355" s="2">
        <f>IFERROR(__xludf.DUMMYFUNCTION("""COMPUTED_VALUE"""),45807.66666666667)</f>
        <v>45807.66667</v>
      </c>
      <c r="E355" s="1">
        <f>IFERROR(__xludf.DUMMYFUNCTION("""COMPUTED_VALUE"""),1195.57)</f>
        <v>1195.57</v>
      </c>
      <c r="G355" s="2">
        <f>IFERROR(__xludf.DUMMYFUNCTION("""COMPUTED_VALUE"""),45807.66666666667)</f>
        <v>45807.66667</v>
      </c>
      <c r="H355" s="1">
        <f>IFERROR(__xludf.DUMMYFUNCTION("""COMPUTED_VALUE"""),1179.51)</f>
        <v>1179.51</v>
      </c>
      <c r="J355" s="2">
        <f>IFERROR(__xludf.DUMMYFUNCTION("""COMPUTED_VALUE"""),45807.66666666667)</f>
        <v>45807.66667</v>
      </c>
      <c r="K355" s="1">
        <f>IFERROR(__xludf.DUMMYFUNCTION("""COMPUTED_VALUE"""),1193.3)</f>
        <v>1193.3</v>
      </c>
      <c r="M355" s="2">
        <f>IFERROR(__xludf.DUMMYFUNCTION("""COMPUTED_VALUE"""),45807.66666666667)</f>
        <v>45807.66667</v>
      </c>
      <c r="N355" s="1">
        <f>IFERROR(__xludf.DUMMYFUNCTION("""COMPUTED_VALUE"""),1.48713203E8)</f>
        <v>148713203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IFERROR(__xludf.DUMMYFUNCTION("""COMPUTED_VALUE"""),1188.19)</f>
        <v>1188.19</v>
      </c>
      <c r="D356" s="2">
        <f>IFERROR(__xludf.DUMMYFUNCTION("""COMPUTED_VALUE"""),45810.66666666667)</f>
        <v>45810.66667</v>
      </c>
      <c r="E356" s="1">
        <f>IFERROR(__xludf.DUMMYFUNCTION("""COMPUTED_VALUE"""),1192.55)</f>
        <v>1192.55</v>
      </c>
      <c r="G356" s="2">
        <f>IFERROR(__xludf.DUMMYFUNCTION("""COMPUTED_VALUE"""),45810.66666666667)</f>
        <v>45810.66667</v>
      </c>
      <c r="H356" s="1">
        <f>IFERROR(__xludf.DUMMYFUNCTION("""COMPUTED_VALUE"""),1179.03)</f>
        <v>1179.03</v>
      </c>
      <c r="J356" s="2">
        <f>IFERROR(__xludf.DUMMYFUNCTION("""COMPUTED_VALUE"""),45810.66666666667)</f>
        <v>45810.66667</v>
      </c>
      <c r="K356" s="1">
        <f>IFERROR(__xludf.DUMMYFUNCTION("""COMPUTED_VALUE"""),1191.28)</f>
        <v>1191.28</v>
      </c>
      <c r="M356" s="2">
        <f>IFERROR(__xludf.DUMMYFUNCTION("""COMPUTED_VALUE"""),45810.66666666667)</f>
        <v>45810.66667</v>
      </c>
      <c r="N356" s="1">
        <f>IFERROR(__xludf.DUMMYFUNCTION("""COMPUTED_VALUE"""),1.10462849E8)</f>
        <v>110462849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IFERROR(__xludf.DUMMYFUNCTION("""COMPUTED_VALUE"""),1189.25)</f>
        <v>1189.25</v>
      </c>
      <c r="D357" s="2">
        <f>IFERROR(__xludf.DUMMYFUNCTION("""COMPUTED_VALUE"""),45811.66666666667)</f>
        <v>45811.66667</v>
      </c>
      <c r="E357" s="1">
        <f>IFERROR(__xludf.DUMMYFUNCTION("""COMPUTED_VALUE"""),1200.4)</f>
        <v>1200.4</v>
      </c>
      <c r="G357" s="2">
        <f>IFERROR(__xludf.DUMMYFUNCTION("""COMPUTED_VALUE"""),45811.66666666667)</f>
        <v>45811.66667</v>
      </c>
      <c r="H357" s="1">
        <f>IFERROR(__xludf.DUMMYFUNCTION("""COMPUTED_VALUE"""),1182.63)</f>
        <v>1182.63</v>
      </c>
      <c r="J357" s="2">
        <f>IFERROR(__xludf.DUMMYFUNCTION("""COMPUTED_VALUE"""),45811.66666666667)</f>
        <v>45811.66667</v>
      </c>
      <c r="K357" s="1">
        <f>IFERROR(__xludf.DUMMYFUNCTION("""COMPUTED_VALUE"""),1194.91)</f>
        <v>1194.91</v>
      </c>
      <c r="M357" s="2">
        <f>IFERROR(__xludf.DUMMYFUNCTION("""COMPUTED_VALUE"""),45811.66666666667)</f>
        <v>45811.66667</v>
      </c>
      <c r="N357" s="1">
        <f>IFERROR(__xludf.DUMMYFUNCTION("""COMPUTED_VALUE"""),9.012447E7)</f>
        <v>90124470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IFERROR(__xludf.DUMMYFUNCTION("""COMPUTED_VALUE"""),1197.31)</f>
        <v>1197.31</v>
      </c>
      <c r="D358" s="2">
        <f>IFERROR(__xludf.DUMMYFUNCTION("""COMPUTED_VALUE"""),45812.66666666667)</f>
        <v>45812.66667</v>
      </c>
      <c r="E358" s="1">
        <f>IFERROR(__xludf.DUMMYFUNCTION("""COMPUTED_VALUE"""),1200.23)</f>
        <v>1200.23</v>
      </c>
      <c r="G358" s="2">
        <f>IFERROR(__xludf.DUMMYFUNCTION("""COMPUTED_VALUE"""),45812.66666666667)</f>
        <v>45812.66667</v>
      </c>
      <c r="H358" s="1">
        <f>IFERROR(__xludf.DUMMYFUNCTION("""COMPUTED_VALUE"""),1192.2)</f>
        <v>1192.2</v>
      </c>
      <c r="J358" s="2">
        <f>IFERROR(__xludf.DUMMYFUNCTION("""COMPUTED_VALUE"""),45812.66666666667)</f>
        <v>45812.66667</v>
      </c>
      <c r="K358" s="1">
        <f>IFERROR(__xludf.DUMMYFUNCTION("""COMPUTED_VALUE"""),1192.2)</f>
        <v>1192.2</v>
      </c>
      <c r="M358" s="2">
        <f>IFERROR(__xludf.DUMMYFUNCTION("""COMPUTED_VALUE"""),45812.66666666667)</f>
        <v>45812.66667</v>
      </c>
      <c r="N358" s="1">
        <f>IFERROR(__xludf.DUMMYFUNCTION("""COMPUTED_VALUE"""),8.2950083E7)</f>
        <v>82950083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IFERROR(__xludf.DUMMYFUNCTION("""COMPUTED_VALUE"""),1193.61)</f>
        <v>1193.61</v>
      </c>
      <c r="D359" s="2">
        <f>IFERROR(__xludf.DUMMYFUNCTION("""COMPUTED_VALUE"""),45813.66666666667)</f>
        <v>45813.66667</v>
      </c>
      <c r="E359" s="1">
        <f>IFERROR(__xludf.DUMMYFUNCTION("""COMPUTED_VALUE"""),1202.95)</f>
        <v>1202.95</v>
      </c>
      <c r="G359" s="2">
        <f>IFERROR(__xludf.DUMMYFUNCTION("""COMPUTED_VALUE"""),45813.66666666667)</f>
        <v>45813.66667</v>
      </c>
      <c r="H359" s="1">
        <f>IFERROR(__xludf.DUMMYFUNCTION("""COMPUTED_VALUE"""),1182.76)</f>
        <v>1182.76</v>
      </c>
      <c r="J359" s="2">
        <f>IFERROR(__xludf.DUMMYFUNCTION("""COMPUTED_VALUE"""),45813.66666666667)</f>
        <v>45813.66667</v>
      </c>
      <c r="K359" s="1">
        <f>IFERROR(__xludf.DUMMYFUNCTION("""COMPUTED_VALUE"""),1188.01)</f>
        <v>1188.01</v>
      </c>
      <c r="M359" s="2">
        <f>IFERROR(__xludf.DUMMYFUNCTION("""COMPUTED_VALUE"""),45813.66666666667)</f>
        <v>45813.66667</v>
      </c>
      <c r="N359" s="1">
        <f>IFERROR(__xludf.DUMMYFUNCTION("""COMPUTED_VALUE"""),1.0072256E8)</f>
        <v>100722560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IFERROR(__xludf.DUMMYFUNCTION("""COMPUTED_VALUE"""),1198.3)</f>
        <v>1198.3</v>
      </c>
      <c r="D360" s="2">
        <f>IFERROR(__xludf.DUMMYFUNCTION("""COMPUTED_VALUE"""),45814.66666666667)</f>
        <v>45814.66667</v>
      </c>
      <c r="E360" s="1">
        <f>IFERROR(__xludf.DUMMYFUNCTION("""COMPUTED_VALUE"""),1205.4)</f>
        <v>1205.4</v>
      </c>
      <c r="G360" s="2">
        <f>IFERROR(__xludf.DUMMYFUNCTION("""COMPUTED_VALUE"""),45814.66666666667)</f>
        <v>45814.66667</v>
      </c>
      <c r="H360" s="1">
        <f>IFERROR(__xludf.DUMMYFUNCTION("""COMPUTED_VALUE"""),1197.12)</f>
        <v>1197.12</v>
      </c>
      <c r="J360" s="2">
        <f>IFERROR(__xludf.DUMMYFUNCTION("""COMPUTED_VALUE"""),45814.66666666667)</f>
        <v>45814.66667</v>
      </c>
      <c r="K360" s="1">
        <f>IFERROR(__xludf.DUMMYFUNCTION("""COMPUTED_VALUE"""),1203.37)</f>
        <v>1203.37</v>
      </c>
      <c r="M360" s="2">
        <f>IFERROR(__xludf.DUMMYFUNCTION("""COMPUTED_VALUE"""),45814.66666666667)</f>
        <v>45814.66667</v>
      </c>
      <c r="N360" s="1">
        <f>IFERROR(__xludf.DUMMYFUNCTION("""COMPUTED_VALUE"""),7.4671883E7)</f>
        <v>74671883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IFERROR(__xludf.DUMMYFUNCTION("""COMPUTED_VALUE"""),1209.48)</f>
        <v>1209.48</v>
      </c>
      <c r="D361" s="2">
        <f>IFERROR(__xludf.DUMMYFUNCTION("""COMPUTED_VALUE"""),45817.66666666667)</f>
        <v>45817.66667</v>
      </c>
      <c r="E361" s="1">
        <f>IFERROR(__xludf.DUMMYFUNCTION("""COMPUTED_VALUE"""),1215.21)</f>
        <v>1215.21</v>
      </c>
      <c r="G361" s="2">
        <f>IFERROR(__xludf.DUMMYFUNCTION("""COMPUTED_VALUE"""),45817.66666666667)</f>
        <v>45817.66667</v>
      </c>
      <c r="H361" s="1">
        <f>IFERROR(__xludf.DUMMYFUNCTION("""COMPUTED_VALUE"""),1205.1)</f>
        <v>1205.1</v>
      </c>
      <c r="J361" s="2">
        <f>IFERROR(__xludf.DUMMYFUNCTION("""COMPUTED_VALUE"""),45817.66666666667)</f>
        <v>45817.66667</v>
      </c>
      <c r="K361" s="1">
        <f>IFERROR(__xludf.DUMMYFUNCTION("""COMPUTED_VALUE"""),1206.65)</f>
        <v>1206.65</v>
      </c>
      <c r="M361" s="2">
        <f>IFERROR(__xludf.DUMMYFUNCTION("""COMPUTED_VALUE"""),45817.66666666667)</f>
        <v>45817.66667</v>
      </c>
      <c r="N361" s="1">
        <f>IFERROR(__xludf.DUMMYFUNCTION("""COMPUTED_VALUE"""),2.02104574E8)</f>
        <v>202104574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IFERROR(__xludf.DUMMYFUNCTION("""COMPUTED_VALUE"""),1206.56)</f>
        <v>1206.56</v>
      </c>
      <c r="D362" s="2">
        <f>IFERROR(__xludf.DUMMYFUNCTION("""COMPUTED_VALUE"""),45818.66666666667)</f>
        <v>45818.66667</v>
      </c>
      <c r="E362" s="1">
        <f>IFERROR(__xludf.DUMMYFUNCTION("""COMPUTED_VALUE"""),1239.99)</f>
        <v>1239.99</v>
      </c>
      <c r="G362" s="2">
        <f>IFERROR(__xludf.DUMMYFUNCTION("""COMPUTED_VALUE"""),45818.66666666667)</f>
        <v>45818.66667</v>
      </c>
      <c r="H362" s="1">
        <f>IFERROR(__xludf.DUMMYFUNCTION("""COMPUTED_VALUE"""),1206.01)</f>
        <v>1206.01</v>
      </c>
      <c r="J362" s="2">
        <f>IFERROR(__xludf.DUMMYFUNCTION("""COMPUTED_VALUE"""),45818.66666666667)</f>
        <v>45818.66667</v>
      </c>
      <c r="K362" s="1">
        <f>IFERROR(__xludf.DUMMYFUNCTION("""COMPUTED_VALUE"""),1236.74)</f>
        <v>1236.74</v>
      </c>
      <c r="M362" s="2">
        <f>IFERROR(__xludf.DUMMYFUNCTION("""COMPUTED_VALUE"""),45818.66666666667)</f>
        <v>45818.66667</v>
      </c>
      <c r="N362" s="1">
        <f>IFERROR(__xludf.DUMMYFUNCTION("""COMPUTED_VALUE"""),1.37719532E8)</f>
        <v>137719532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IFERROR(__xludf.DUMMYFUNCTION("""COMPUTED_VALUE"""),1236.63)</f>
        <v>1236.63</v>
      </c>
      <c r="D363" s="2">
        <f>IFERROR(__xludf.DUMMYFUNCTION("""COMPUTED_VALUE"""),45819.66666666667)</f>
        <v>45819.66667</v>
      </c>
      <c r="E363" s="1">
        <f>IFERROR(__xludf.DUMMYFUNCTION("""COMPUTED_VALUE"""),1243.06)</f>
        <v>1243.06</v>
      </c>
      <c r="G363" s="2">
        <f>IFERROR(__xludf.DUMMYFUNCTION("""COMPUTED_VALUE"""),45819.66666666667)</f>
        <v>45819.66667</v>
      </c>
      <c r="H363" s="1">
        <f>IFERROR(__xludf.DUMMYFUNCTION("""COMPUTED_VALUE"""),1230.93)</f>
        <v>1230.93</v>
      </c>
      <c r="J363" s="2">
        <f>IFERROR(__xludf.DUMMYFUNCTION("""COMPUTED_VALUE"""),45819.66666666667)</f>
        <v>45819.66667</v>
      </c>
      <c r="K363" s="1">
        <f>IFERROR(__xludf.DUMMYFUNCTION("""COMPUTED_VALUE"""),1236.16)</f>
        <v>1236.16</v>
      </c>
      <c r="M363" s="2">
        <f>IFERROR(__xludf.DUMMYFUNCTION("""COMPUTED_VALUE"""),45819.66666666667)</f>
        <v>45819.66667</v>
      </c>
      <c r="N363" s="1">
        <f>IFERROR(__xludf.DUMMYFUNCTION("""COMPUTED_VALUE"""),1.04116376E8)</f>
        <v>104116376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IFERROR(__xludf.DUMMYFUNCTION("""COMPUTED_VALUE"""),1232.97)</f>
        <v>1232.97</v>
      </c>
      <c r="D364" s="2">
        <f>IFERROR(__xludf.DUMMYFUNCTION("""COMPUTED_VALUE"""),45820.66666666667)</f>
        <v>45820.66667</v>
      </c>
      <c r="E364" s="1">
        <f>IFERROR(__xludf.DUMMYFUNCTION("""COMPUTED_VALUE"""),1236.65)</f>
        <v>1236.65</v>
      </c>
      <c r="G364" s="2">
        <f>IFERROR(__xludf.DUMMYFUNCTION("""COMPUTED_VALUE"""),45820.66666666667)</f>
        <v>45820.66667</v>
      </c>
      <c r="H364" s="1">
        <f>IFERROR(__xludf.DUMMYFUNCTION("""COMPUTED_VALUE"""),1222.01)</f>
        <v>1222.01</v>
      </c>
      <c r="J364" s="2">
        <f>IFERROR(__xludf.DUMMYFUNCTION("""COMPUTED_VALUE"""),45820.66666666667)</f>
        <v>45820.66667</v>
      </c>
      <c r="K364" s="1">
        <f>IFERROR(__xludf.DUMMYFUNCTION("""COMPUTED_VALUE"""),1226.92)</f>
        <v>1226.92</v>
      </c>
      <c r="M364" s="2">
        <f>IFERROR(__xludf.DUMMYFUNCTION("""COMPUTED_VALUE"""),45820.66666666667)</f>
        <v>45820.66667</v>
      </c>
      <c r="N364" s="1">
        <f>IFERROR(__xludf.DUMMYFUNCTION("""COMPUTED_VALUE"""),1.10433391E8)</f>
        <v>110433391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IFERROR(__xludf.DUMMYFUNCTION("""COMPUTED_VALUE"""),1217.9)</f>
        <v>1217.9</v>
      </c>
      <c r="D365" s="2">
        <f>IFERROR(__xludf.DUMMYFUNCTION("""COMPUTED_VALUE"""),45821.66666666667)</f>
        <v>45821.66667</v>
      </c>
      <c r="E365" s="1">
        <f>IFERROR(__xludf.DUMMYFUNCTION("""COMPUTED_VALUE"""),1223.86)</f>
        <v>1223.86</v>
      </c>
      <c r="G365" s="2">
        <f>IFERROR(__xludf.DUMMYFUNCTION("""COMPUTED_VALUE"""),45821.66666666667)</f>
        <v>45821.66667</v>
      </c>
      <c r="H365" s="1">
        <f>IFERROR(__xludf.DUMMYFUNCTION("""COMPUTED_VALUE"""),1213.09)</f>
        <v>1213.09</v>
      </c>
      <c r="J365" s="2">
        <f>IFERROR(__xludf.DUMMYFUNCTION("""COMPUTED_VALUE"""),45821.66666666667)</f>
        <v>45821.66667</v>
      </c>
      <c r="K365" s="1">
        <f>IFERROR(__xludf.DUMMYFUNCTION("""COMPUTED_VALUE"""),1215.32)</f>
        <v>1215.32</v>
      </c>
      <c r="M365" s="2">
        <f>IFERROR(__xludf.DUMMYFUNCTION("""COMPUTED_VALUE"""),45821.66666666667)</f>
        <v>45821.66667</v>
      </c>
      <c r="N365" s="1">
        <f>IFERROR(__xludf.DUMMYFUNCTION("""COMPUTED_VALUE"""),9.3315447E7)</f>
        <v>93315447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IFERROR(__xludf.DUMMYFUNCTION("""COMPUTED_VALUE"""),1221.58)</f>
        <v>1221.58</v>
      </c>
      <c r="D366" s="2">
        <f>IFERROR(__xludf.DUMMYFUNCTION("""COMPUTED_VALUE"""),45824.66666666667)</f>
        <v>45824.66667</v>
      </c>
      <c r="E366" s="1">
        <f>IFERROR(__xludf.DUMMYFUNCTION("""COMPUTED_VALUE"""),1238.06)</f>
        <v>1238.06</v>
      </c>
      <c r="G366" s="2">
        <f>IFERROR(__xludf.DUMMYFUNCTION("""COMPUTED_VALUE"""),45824.66666666667)</f>
        <v>45824.66667</v>
      </c>
      <c r="H366" s="1">
        <f>IFERROR(__xludf.DUMMYFUNCTION("""COMPUTED_VALUE"""),1221.58)</f>
        <v>1221.58</v>
      </c>
      <c r="J366" s="2">
        <f>IFERROR(__xludf.DUMMYFUNCTION("""COMPUTED_VALUE"""),45824.66666666667)</f>
        <v>45824.66667</v>
      </c>
      <c r="K366" s="1">
        <f>IFERROR(__xludf.DUMMYFUNCTION("""COMPUTED_VALUE"""),1229.6)</f>
        <v>1229.6</v>
      </c>
      <c r="M366" s="2">
        <f>IFERROR(__xludf.DUMMYFUNCTION("""COMPUTED_VALUE"""),45824.66666666667)</f>
        <v>45824.66667</v>
      </c>
      <c r="N366" s="1">
        <f>IFERROR(__xludf.DUMMYFUNCTION("""COMPUTED_VALUE"""),1.05925085E8)</f>
        <v>105925085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IFERROR(__xludf.DUMMYFUNCTION("""COMPUTED_VALUE"""),1225.49)</f>
        <v>1225.49</v>
      </c>
      <c r="D367" s="2">
        <f>IFERROR(__xludf.DUMMYFUNCTION("""COMPUTED_VALUE"""),45825.66666666667)</f>
        <v>45825.66667</v>
      </c>
      <c r="E367" s="1">
        <f>IFERROR(__xludf.DUMMYFUNCTION("""COMPUTED_VALUE"""),1226.69)</f>
        <v>1226.69</v>
      </c>
      <c r="G367" s="2">
        <f>IFERROR(__xludf.DUMMYFUNCTION("""COMPUTED_VALUE"""),45825.66666666667)</f>
        <v>45825.66667</v>
      </c>
      <c r="H367" s="1">
        <f>IFERROR(__xludf.DUMMYFUNCTION("""COMPUTED_VALUE"""),1212.37)</f>
        <v>1212.37</v>
      </c>
      <c r="J367" s="2">
        <f>IFERROR(__xludf.DUMMYFUNCTION("""COMPUTED_VALUE"""),45825.66666666667)</f>
        <v>45825.66667</v>
      </c>
      <c r="K367" s="1">
        <f>IFERROR(__xludf.DUMMYFUNCTION("""COMPUTED_VALUE"""),1217.48)</f>
        <v>1217.48</v>
      </c>
      <c r="M367" s="2">
        <f>IFERROR(__xludf.DUMMYFUNCTION("""COMPUTED_VALUE"""),45825.66666666667)</f>
        <v>45825.66667</v>
      </c>
      <c r="N367" s="1">
        <f>IFERROR(__xludf.DUMMYFUNCTION("""COMPUTED_VALUE"""),1.08192437E8)</f>
        <v>108192437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IFERROR(__xludf.DUMMYFUNCTION("""COMPUTED_VALUE"""),1216.5)</f>
        <v>1216.5</v>
      </c>
      <c r="D368" s="2">
        <f>IFERROR(__xludf.DUMMYFUNCTION("""COMPUTED_VALUE"""),45826.66666666667)</f>
        <v>45826.66667</v>
      </c>
      <c r="E368" s="1">
        <f>IFERROR(__xludf.DUMMYFUNCTION("""COMPUTED_VALUE"""),1226.35)</f>
        <v>1226.35</v>
      </c>
      <c r="G368" s="2">
        <f>IFERROR(__xludf.DUMMYFUNCTION("""COMPUTED_VALUE"""),45826.66666666667)</f>
        <v>45826.66667</v>
      </c>
      <c r="H368" s="1">
        <f>IFERROR(__xludf.DUMMYFUNCTION("""COMPUTED_VALUE"""),1216.25)</f>
        <v>1216.25</v>
      </c>
      <c r="J368" s="2">
        <f>IFERROR(__xludf.DUMMYFUNCTION("""COMPUTED_VALUE"""),45826.66666666667)</f>
        <v>45826.66667</v>
      </c>
      <c r="K368" s="1">
        <f>IFERROR(__xludf.DUMMYFUNCTION("""COMPUTED_VALUE"""),1219.02)</f>
        <v>1219.02</v>
      </c>
      <c r="M368" s="2">
        <f>IFERROR(__xludf.DUMMYFUNCTION("""COMPUTED_VALUE"""),45826.66666666667)</f>
        <v>45826.66667</v>
      </c>
      <c r="N368" s="1">
        <f>IFERROR(__xludf.DUMMYFUNCTION("""COMPUTED_VALUE"""),9.9482641E7)</f>
        <v>99482641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IFERROR(__xludf.DUMMYFUNCTION("""COMPUTED_VALUE"""),1226.11)</f>
        <v>1226.11</v>
      </c>
      <c r="D369" s="2">
        <f>IFERROR(__xludf.DUMMYFUNCTION("""COMPUTED_VALUE"""),45828.66666666667)</f>
        <v>45828.66667</v>
      </c>
      <c r="E369" s="1">
        <f>IFERROR(__xludf.DUMMYFUNCTION("""COMPUTED_VALUE"""),1236.34)</f>
        <v>1236.34</v>
      </c>
      <c r="G369" s="2">
        <f>IFERROR(__xludf.DUMMYFUNCTION("""COMPUTED_VALUE"""),45828.66666666667)</f>
        <v>45828.66667</v>
      </c>
      <c r="H369" s="1">
        <f>IFERROR(__xludf.DUMMYFUNCTION("""COMPUTED_VALUE"""),1221.48)</f>
        <v>1221.48</v>
      </c>
      <c r="J369" s="2">
        <f>IFERROR(__xludf.DUMMYFUNCTION("""COMPUTED_VALUE"""),45828.66666666667)</f>
        <v>45828.66667</v>
      </c>
      <c r="K369" s="1">
        <f>IFERROR(__xludf.DUMMYFUNCTION("""COMPUTED_VALUE"""),1225.74)</f>
        <v>1225.74</v>
      </c>
      <c r="M369" s="2">
        <f>IFERROR(__xludf.DUMMYFUNCTION("""COMPUTED_VALUE"""),45828.66666666667)</f>
        <v>45828.66667</v>
      </c>
      <c r="N369" s="1">
        <f>IFERROR(__xludf.DUMMYFUNCTION("""COMPUTED_VALUE"""),2.31045137E8)</f>
        <v>231045137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IFERROR(__xludf.DUMMYFUNCTION("""COMPUTED_VALUE"""),1219.98)</f>
        <v>1219.98</v>
      </c>
      <c r="D370" s="2">
        <f>IFERROR(__xludf.DUMMYFUNCTION("""COMPUTED_VALUE"""),45831.66666666667)</f>
        <v>45831.66667</v>
      </c>
      <c r="E370" s="1">
        <f>IFERROR(__xludf.DUMMYFUNCTION("""COMPUTED_VALUE"""),1233.07)</f>
        <v>1233.07</v>
      </c>
      <c r="G370" s="2">
        <f>IFERROR(__xludf.DUMMYFUNCTION("""COMPUTED_VALUE"""),45831.66666666667)</f>
        <v>45831.66667</v>
      </c>
      <c r="H370" s="1">
        <f>IFERROR(__xludf.DUMMYFUNCTION("""COMPUTED_VALUE"""),1209.29)</f>
        <v>1209.29</v>
      </c>
      <c r="J370" s="2">
        <f>IFERROR(__xludf.DUMMYFUNCTION("""COMPUTED_VALUE"""),45831.66666666667)</f>
        <v>45831.66667</v>
      </c>
      <c r="K370" s="1">
        <f>IFERROR(__xludf.DUMMYFUNCTION("""COMPUTED_VALUE"""),1231.79)</f>
        <v>1231.79</v>
      </c>
      <c r="M370" s="2">
        <f>IFERROR(__xludf.DUMMYFUNCTION("""COMPUTED_VALUE"""),45831.66666666667)</f>
        <v>45831.66667</v>
      </c>
      <c r="N370" s="1">
        <f>IFERROR(__xludf.DUMMYFUNCTION("""COMPUTED_VALUE"""),1.05334374E8)</f>
        <v>105334374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IFERROR(__xludf.DUMMYFUNCTION("""COMPUTED_VALUE"""),1234.89)</f>
        <v>1234.89</v>
      </c>
      <c r="D371" s="2">
        <f>IFERROR(__xludf.DUMMYFUNCTION("""COMPUTED_VALUE"""),45832.66666666667)</f>
        <v>45832.66667</v>
      </c>
      <c r="E371" s="1">
        <f>IFERROR(__xludf.DUMMYFUNCTION("""COMPUTED_VALUE"""),1248.07)</f>
        <v>1248.07</v>
      </c>
      <c r="G371" s="2">
        <f>IFERROR(__xludf.DUMMYFUNCTION("""COMPUTED_VALUE"""),45832.66666666667)</f>
        <v>45832.66667</v>
      </c>
      <c r="H371" s="1">
        <f>IFERROR(__xludf.DUMMYFUNCTION("""COMPUTED_VALUE"""),1234.3)</f>
        <v>1234.3</v>
      </c>
      <c r="J371" s="2">
        <f>IFERROR(__xludf.DUMMYFUNCTION("""COMPUTED_VALUE"""),45832.66666666667)</f>
        <v>45832.66667</v>
      </c>
      <c r="K371" s="1">
        <f>IFERROR(__xludf.DUMMYFUNCTION("""COMPUTED_VALUE"""),1245.59)</f>
        <v>1245.59</v>
      </c>
      <c r="M371" s="2">
        <f>IFERROR(__xludf.DUMMYFUNCTION("""COMPUTED_VALUE"""),45832.66666666667)</f>
        <v>45832.66667</v>
      </c>
      <c r="N371" s="1">
        <f>IFERROR(__xludf.DUMMYFUNCTION("""COMPUTED_VALUE"""),1.23574349E8)</f>
        <v>123574349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IFERROR(__xludf.DUMMYFUNCTION("""COMPUTED_VALUE"""),1245.41)</f>
        <v>1245.41</v>
      </c>
      <c r="D372" s="2">
        <f>IFERROR(__xludf.DUMMYFUNCTION("""COMPUTED_VALUE"""),45833.66666666667)</f>
        <v>45833.66667</v>
      </c>
      <c r="E372" s="1">
        <f>IFERROR(__xludf.DUMMYFUNCTION("""COMPUTED_VALUE"""),1248.66)</f>
        <v>1248.66</v>
      </c>
      <c r="G372" s="2">
        <f>IFERROR(__xludf.DUMMYFUNCTION("""COMPUTED_VALUE"""),45833.66666666667)</f>
        <v>45833.66667</v>
      </c>
      <c r="H372" s="1">
        <f>IFERROR(__xludf.DUMMYFUNCTION("""COMPUTED_VALUE"""),1240.21)</f>
        <v>1240.21</v>
      </c>
      <c r="J372" s="2">
        <f>IFERROR(__xludf.DUMMYFUNCTION("""COMPUTED_VALUE"""),45833.66666666667)</f>
        <v>45833.66667</v>
      </c>
      <c r="K372" s="1">
        <f>IFERROR(__xludf.DUMMYFUNCTION("""COMPUTED_VALUE"""),1241.93)</f>
        <v>1241.93</v>
      </c>
      <c r="M372" s="2">
        <f>IFERROR(__xludf.DUMMYFUNCTION("""COMPUTED_VALUE"""),45833.66666666667)</f>
        <v>45833.66667</v>
      </c>
      <c r="N372" s="1">
        <f>IFERROR(__xludf.DUMMYFUNCTION("""COMPUTED_VALUE"""),9.224391E7)</f>
        <v>92243910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IFERROR(__xludf.DUMMYFUNCTION("""COMPUTED_VALUE"""),1243.41)</f>
        <v>1243.41</v>
      </c>
      <c r="D373" s="2">
        <f>IFERROR(__xludf.DUMMYFUNCTION("""COMPUTED_VALUE"""),45834.66666666667)</f>
        <v>45834.66667</v>
      </c>
      <c r="E373" s="1">
        <f>IFERROR(__xludf.DUMMYFUNCTION("""COMPUTED_VALUE"""),1257.96)</f>
        <v>1257.96</v>
      </c>
      <c r="G373" s="2">
        <f>IFERROR(__xludf.DUMMYFUNCTION("""COMPUTED_VALUE"""),45834.66666666667)</f>
        <v>45834.66667</v>
      </c>
      <c r="H373" s="1">
        <f>IFERROR(__xludf.DUMMYFUNCTION("""COMPUTED_VALUE"""),1241.43)</f>
        <v>1241.43</v>
      </c>
      <c r="J373" s="2">
        <f>IFERROR(__xludf.DUMMYFUNCTION("""COMPUTED_VALUE"""),45834.66666666667)</f>
        <v>45834.66667</v>
      </c>
      <c r="K373" s="1">
        <f>IFERROR(__xludf.DUMMYFUNCTION("""COMPUTED_VALUE"""),1256.92)</f>
        <v>1256.92</v>
      </c>
      <c r="M373" s="2">
        <f>IFERROR(__xludf.DUMMYFUNCTION("""COMPUTED_VALUE"""),45834.66666666667)</f>
        <v>45834.66667</v>
      </c>
      <c r="N373" s="1">
        <f>IFERROR(__xludf.DUMMYFUNCTION("""COMPUTED_VALUE"""),1.20206491E8)</f>
        <v>120206491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IFERROR(__xludf.DUMMYFUNCTION("""COMPUTED_VALUE"""),1260.91)</f>
        <v>1260.91</v>
      </c>
      <c r="D374" s="2">
        <f>IFERROR(__xludf.DUMMYFUNCTION("""COMPUTED_VALUE"""),45835.66666666667)</f>
        <v>45835.66667</v>
      </c>
      <c r="E374" s="1">
        <f>IFERROR(__xludf.DUMMYFUNCTION("""COMPUTED_VALUE"""),1273.22)</f>
        <v>1273.22</v>
      </c>
      <c r="G374" s="2">
        <f>IFERROR(__xludf.DUMMYFUNCTION("""COMPUTED_VALUE"""),45835.66666666667)</f>
        <v>45835.66667</v>
      </c>
      <c r="H374" s="1">
        <f>IFERROR(__xludf.DUMMYFUNCTION("""COMPUTED_VALUE"""),1259.13)</f>
        <v>1259.13</v>
      </c>
      <c r="J374" s="2">
        <f>IFERROR(__xludf.DUMMYFUNCTION("""COMPUTED_VALUE"""),45835.66666666667)</f>
        <v>45835.66667</v>
      </c>
      <c r="K374" s="1">
        <f>IFERROR(__xludf.DUMMYFUNCTION("""COMPUTED_VALUE"""),1267.1)</f>
        <v>1267.1</v>
      </c>
      <c r="M374" s="2">
        <f>IFERROR(__xludf.DUMMYFUNCTION("""COMPUTED_VALUE"""),45835.66666666667)</f>
        <v>45835.66667</v>
      </c>
      <c r="N374" s="1">
        <f>IFERROR(__xludf.DUMMYFUNCTION("""COMPUTED_VALUE"""),1.63961726E8)</f>
        <v>163961726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IFERROR(__xludf.DUMMYFUNCTION("""COMPUTED_VALUE"""),1278.8)</f>
        <v>1278.8</v>
      </c>
      <c r="D375" s="2">
        <f>IFERROR(__xludf.DUMMYFUNCTION("""COMPUTED_VALUE"""),45838.66666666667)</f>
        <v>45838.66667</v>
      </c>
      <c r="E375" s="1">
        <f>IFERROR(__xludf.DUMMYFUNCTION("""COMPUTED_VALUE"""),1283.65)</f>
        <v>1283.65</v>
      </c>
      <c r="G375" s="2">
        <f>IFERROR(__xludf.DUMMYFUNCTION("""COMPUTED_VALUE"""),45838.66666666667)</f>
        <v>45838.66667</v>
      </c>
      <c r="H375" s="1">
        <f>IFERROR(__xludf.DUMMYFUNCTION("""COMPUTED_VALUE"""),1272.76)</f>
        <v>1272.76</v>
      </c>
      <c r="J375" s="2">
        <f>IFERROR(__xludf.DUMMYFUNCTION("""COMPUTED_VALUE"""),45838.66666666667)</f>
        <v>45838.66667</v>
      </c>
      <c r="K375" s="1">
        <f>IFERROR(__xludf.DUMMYFUNCTION("""COMPUTED_VALUE"""),1281.36)</f>
        <v>1281.36</v>
      </c>
      <c r="M375" s="2">
        <f>IFERROR(__xludf.DUMMYFUNCTION("""COMPUTED_VALUE"""),45838.66666666667)</f>
        <v>45838.66667</v>
      </c>
      <c r="N375" s="1">
        <f>IFERROR(__xludf.DUMMYFUNCTION("""COMPUTED_VALUE"""),1.09157972E8)</f>
        <v>109157972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IFERROR(__xludf.DUMMYFUNCTION("""COMPUTED_VALUE"""),1273.09)</f>
        <v>1273.09</v>
      </c>
      <c r="D376" s="2">
        <f>IFERROR(__xludf.DUMMYFUNCTION("""COMPUTED_VALUE"""),45839.66666666667)</f>
        <v>45839.66667</v>
      </c>
      <c r="E376" s="1">
        <f>IFERROR(__xludf.DUMMYFUNCTION("""COMPUTED_VALUE"""),1286.63)</f>
        <v>1286.63</v>
      </c>
      <c r="G376" s="2">
        <f>IFERROR(__xludf.DUMMYFUNCTION("""COMPUTED_VALUE"""),45839.66666666667)</f>
        <v>45839.66667</v>
      </c>
      <c r="H376" s="1">
        <f>IFERROR(__xludf.DUMMYFUNCTION("""COMPUTED_VALUE"""),1272.82)</f>
        <v>1272.82</v>
      </c>
      <c r="J376" s="2">
        <f>IFERROR(__xludf.DUMMYFUNCTION("""COMPUTED_VALUE"""),45839.66666666667)</f>
        <v>45839.66667</v>
      </c>
      <c r="K376" s="1">
        <f>IFERROR(__xludf.DUMMYFUNCTION("""COMPUTED_VALUE"""),1283.15)</f>
        <v>1283.15</v>
      </c>
      <c r="M376" s="2">
        <f>IFERROR(__xludf.DUMMYFUNCTION("""COMPUTED_VALUE"""),45839.66666666667)</f>
        <v>45839.66667</v>
      </c>
      <c r="N376" s="1">
        <f>IFERROR(__xludf.DUMMYFUNCTION("""COMPUTED_VALUE"""),1.56439475E8)</f>
        <v>156439475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IFERROR(__xludf.DUMMYFUNCTION("""COMPUTED_VALUE"""),1280.32)</f>
        <v>1280.32</v>
      </c>
      <c r="D377" s="2">
        <f>IFERROR(__xludf.DUMMYFUNCTION("""COMPUTED_VALUE"""),45840.66666666667)</f>
        <v>45840.66667</v>
      </c>
      <c r="E377" s="1">
        <f>IFERROR(__xludf.DUMMYFUNCTION("""COMPUTED_VALUE"""),1280.96)</f>
        <v>1280.96</v>
      </c>
      <c r="G377" s="2">
        <f>IFERROR(__xludf.DUMMYFUNCTION("""COMPUTED_VALUE"""),45840.66666666667)</f>
        <v>45840.66667</v>
      </c>
      <c r="H377" s="1">
        <f>IFERROR(__xludf.DUMMYFUNCTION("""COMPUTED_VALUE"""),1273.23)</f>
        <v>1273.23</v>
      </c>
      <c r="J377" s="2">
        <f>IFERROR(__xludf.DUMMYFUNCTION("""COMPUTED_VALUE"""),45840.66666666667)</f>
        <v>45840.66667</v>
      </c>
      <c r="K377" s="1">
        <f>IFERROR(__xludf.DUMMYFUNCTION("""COMPUTED_VALUE"""),1275.69)</f>
        <v>1275.69</v>
      </c>
      <c r="M377" s="2">
        <f>IFERROR(__xludf.DUMMYFUNCTION("""COMPUTED_VALUE"""),45840.66666666667)</f>
        <v>45840.66667</v>
      </c>
      <c r="N377" s="1">
        <f>IFERROR(__xludf.DUMMYFUNCTION("""COMPUTED_VALUE"""),1.11576447E8)</f>
        <v>111576447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IFERROR(__xludf.DUMMYFUNCTION("""COMPUTED_VALUE"""),1278.09)</f>
        <v>1278.09</v>
      </c>
      <c r="D378" s="2">
        <f>IFERROR(__xludf.DUMMYFUNCTION("""COMPUTED_VALUE"""),45841.54166666667)</f>
        <v>45841.54167</v>
      </c>
      <c r="E378" s="1">
        <f>IFERROR(__xludf.DUMMYFUNCTION("""COMPUTED_VALUE"""),1293.07)</f>
        <v>1293.07</v>
      </c>
      <c r="G378" s="2">
        <f>IFERROR(__xludf.DUMMYFUNCTION("""COMPUTED_VALUE"""),45841.54166666667)</f>
        <v>45841.54167</v>
      </c>
      <c r="H378" s="1">
        <f>IFERROR(__xludf.DUMMYFUNCTION("""COMPUTED_VALUE"""),1277.1)</f>
        <v>1277.1</v>
      </c>
      <c r="J378" s="2">
        <f>IFERROR(__xludf.DUMMYFUNCTION("""COMPUTED_VALUE"""),45841.54166666667)</f>
        <v>45841.54167</v>
      </c>
      <c r="K378" s="1">
        <f>IFERROR(__xludf.DUMMYFUNCTION("""COMPUTED_VALUE"""),1285.81)</f>
        <v>1285.81</v>
      </c>
      <c r="M378" s="2">
        <f>IFERROR(__xludf.DUMMYFUNCTION("""COMPUTED_VALUE"""),45841.54166666667)</f>
        <v>45841.54167</v>
      </c>
      <c r="N378" s="1">
        <f>IFERROR(__xludf.DUMMYFUNCTION("""COMPUTED_VALUE"""),5.7047224E7)</f>
        <v>57047224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IFERROR(__xludf.DUMMYFUNCTION("""COMPUTED_VALUE"""),1284.06)</f>
        <v>1284.06</v>
      </c>
      <c r="D379" s="2">
        <f>IFERROR(__xludf.DUMMYFUNCTION("""COMPUTED_VALUE"""),45845.66666666667)</f>
        <v>45845.66667</v>
      </c>
      <c r="E379" s="1">
        <f>IFERROR(__xludf.DUMMYFUNCTION("""COMPUTED_VALUE"""),1287.38)</f>
        <v>1287.38</v>
      </c>
      <c r="G379" s="2">
        <f>IFERROR(__xludf.DUMMYFUNCTION("""COMPUTED_VALUE"""),45845.66666666667)</f>
        <v>45845.66667</v>
      </c>
      <c r="H379" s="1">
        <f>IFERROR(__xludf.DUMMYFUNCTION("""COMPUTED_VALUE"""),1266.59)</f>
        <v>1266.59</v>
      </c>
      <c r="J379" s="2">
        <f>IFERROR(__xludf.DUMMYFUNCTION("""COMPUTED_VALUE"""),45845.66666666667)</f>
        <v>45845.66667</v>
      </c>
      <c r="K379" s="1">
        <f>IFERROR(__xludf.DUMMYFUNCTION("""COMPUTED_VALUE"""),1270.26)</f>
        <v>1270.26</v>
      </c>
      <c r="M379" s="2">
        <f>IFERROR(__xludf.DUMMYFUNCTION("""COMPUTED_VALUE"""),45845.66666666667)</f>
        <v>45845.66667</v>
      </c>
      <c r="N379" s="1">
        <f>IFERROR(__xludf.DUMMYFUNCTION("""COMPUTED_VALUE"""),9.0698757E7)</f>
        <v>90698757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IFERROR(__xludf.DUMMYFUNCTION("""COMPUTED_VALUE"""),1271.34)</f>
        <v>1271.34</v>
      </c>
      <c r="D380" s="2">
        <f>IFERROR(__xludf.DUMMYFUNCTION("""COMPUTED_VALUE"""),45846.66666666667)</f>
        <v>45846.66667</v>
      </c>
      <c r="E380" s="1">
        <f>IFERROR(__xludf.DUMMYFUNCTION("""COMPUTED_VALUE"""),1276.92)</f>
        <v>1276.92</v>
      </c>
      <c r="G380" s="2">
        <f>IFERROR(__xludf.DUMMYFUNCTION("""COMPUTED_VALUE"""),45846.66666666667)</f>
        <v>45846.66667</v>
      </c>
      <c r="H380" s="1">
        <f>IFERROR(__xludf.DUMMYFUNCTION("""COMPUTED_VALUE"""),1266.05)</f>
        <v>1266.05</v>
      </c>
      <c r="J380" s="2">
        <f>IFERROR(__xludf.DUMMYFUNCTION("""COMPUTED_VALUE"""),45846.66666666667)</f>
        <v>45846.66667</v>
      </c>
      <c r="K380" s="1">
        <f>IFERROR(__xludf.DUMMYFUNCTION("""COMPUTED_VALUE"""),1271.63)</f>
        <v>1271.63</v>
      </c>
      <c r="M380" s="2">
        <f>IFERROR(__xludf.DUMMYFUNCTION("""COMPUTED_VALUE"""),45846.66666666667)</f>
        <v>45846.66667</v>
      </c>
      <c r="N380" s="1">
        <f>IFERROR(__xludf.DUMMYFUNCTION("""COMPUTED_VALUE"""),1.18057313E8)</f>
        <v>118057313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IFERROR(__xludf.DUMMYFUNCTION("""COMPUTED_VALUE"""),1271.67)</f>
        <v>1271.67</v>
      </c>
      <c r="D381" s="2">
        <f>IFERROR(__xludf.DUMMYFUNCTION("""COMPUTED_VALUE"""),45847.66666666667)</f>
        <v>45847.66667</v>
      </c>
      <c r="E381" s="1">
        <f>IFERROR(__xludf.DUMMYFUNCTION("""COMPUTED_VALUE"""),1276.97)</f>
        <v>1276.97</v>
      </c>
      <c r="G381" s="2">
        <f>IFERROR(__xludf.DUMMYFUNCTION("""COMPUTED_VALUE"""),45847.66666666667)</f>
        <v>45847.66667</v>
      </c>
      <c r="H381" s="1">
        <f>IFERROR(__xludf.DUMMYFUNCTION("""COMPUTED_VALUE"""),1258.31)</f>
        <v>1258.31</v>
      </c>
      <c r="J381" s="2">
        <f>IFERROR(__xludf.DUMMYFUNCTION("""COMPUTED_VALUE"""),45847.66666666667)</f>
        <v>45847.66667</v>
      </c>
      <c r="K381" s="1">
        <f>IFERROR(__xludf.DUMMYFUNCTION("""COMPUTED_VALUE"""),1261.12)</f>
        <v>1261.12</v>
      </c>
      <c r="M381" s="2">
        <f>IFERROR(__xludf.DUMMYFUNCTION("""COMPUTED_VALUE"""),45847.66666666667)</f>
        <v>45847.66667</v>
      </c>
      <c r="N381" s="1">
        <f>IFERROR(__xludf.DUMMYFUNCTION("""COMPUTED_VALUE"""),1.00937819E8)</f>
        <v>100937819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IFERROR(__xludf.DUMMYFUNCTION("""COMPUTED_VALUE"""),1261.8)</f>
        <v>1261.8</v>
      </c>
      <c r="D382" s="2">
        <f>IFERROR(__xludf.DUMMYFUNCTION("""COMPUTED_VALUE"""),45848.66666666667)</f>
        <v>45848.66667</v>
      </c>
      <c r="E382" s="1">
        <f>IFERROR(__xludf.DUMMYFUNCTION("""COMPUTED_VALUE"""),1273.76)</f>
        <v>1273.76</v>
      </c>
      <c r="G382" s="2">
        <f>IFERROR(__xludf.DUMMYFUNCTION("""COMPUTED_VALUE"""),45848.66666666667)</f>
        <v>45848.66667</v>
      </c>
      <c r="H382" s="1">
        <f>IFERROR(__xludf.DUMMYFUNCTION("""COMPUTED_VALUE"""),1261.67)</f>
        <v>1261.67</v>
      </c>
      <c r="J382" s="2">
        <f>IFERROR(__xludf.DUMMYFUNCTION("""COMPUTED_VALUE"""),45848.66666666667)</f>
        <v>45848.66667</v>
      </c>
      <c r="K382" s="1">
        <f>IFERROR(__xludf.DUMMYFUNCTION("""COMPUTED_VALUE"""),1267.68)</f>
        <v>1267.68</v>
      </c>
      <c r="M382" s="2">
        <f>IFERROR(__xludf.DUMMYFUNCTION("""COMPUTED_VALUE"""),45848.66666666667)</f>
        <v>45848.66667</v>
      </c>
      <c r="N382" s="1">
        <f>IFERROR(__xludf.DUMMYFUNCTION("""COMPUTED_VALUE"""),8.9001383E7)</f>
        <v>89001383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IFERROR(__xludf.DUMMYFUNCTION("""COMPUTED_VALUE"""),1260.62)</f>
        <v>1260.62</v>
      </c>
      <c r="D383" s="2">
        <f>IFERROR(__xludf.DUMMYFUNCTION("""COMPUTED_VALUE"""),45849.66666666667)</f>
        <v>45849.66667</v>
      </c>
      <c r="E383" s="1">
        <f>IFERROR(__xludf.DUMMYFUNCTION("""COMPUTED_VALUE"""),1263.7)</f>
        <v>1263.7</v>
      </c>
      <c r="G383" s="2">
        <f>IFERROR(__xludf.DUMMYFUNCTION("""COMPUTED_VALUE"""),45849.66666666667)</f>
        <v>45849.66667</v>
      </c>
      <c r="H383" s="1">
        <f>IFERROR(__xludf.DUMMYFUNCTION("""COMPUTED_VALUE"""),1249.71)</f>
        <v>1249.71</v>
      </c>
      <c r="J383" s="2">
        <f>IFERROR(__xludf.DUMMYFUNCTION("""COMPUTED_VALUE"""),45849.66666666667)</f>
        <v>45849.66667</v>
      </c>
      <c r="K383" s="1">
        <f>IFERROR(__xludf.DUMMYFUNCTION("""COMPUTED_VALUE"""),1251.56)</f>
        <v>1251.56</v>
      </c>
      <c r="M383" s="2">
        <f>IFERROR(__xludf.DUMMYFUNCTION("""COMPUTED_VALUE"""),45849.66666666667)</f>
        <v>45849.66667</v>
      </c>
      <c r="N383" s="1">
        <f>IFERROR(__xludf.DUMMYFUNCTION("""COMPUTED_VALUE"""),1.10808746E8)</f>
        <v>110808746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IFERROR(__xludf.DUMMYFUNCTION("""COMPUTED_VALUE"""),1252.62)</f>
        <v>1252.62</v>
      </c>
      <c r="D384" s="2">
        <f>IFERROR(__xludf.DUMMYFUNCTION("""COMPUTED_VALUE"""),45852.66666666667)</f>
        <v>45852.66667</v>
      </c>
      <c r="E384" s="1">
        <f>IFERROR(__xludf.DUMMYFUNCTION("""COMPUTED_VALUE"""),1266.9)</f>
        <v>1266.9</v>
      </c>
      <c r="G384" s="2">
        <f>IFERROR(__xludf.DUMMYFUNCTION("""COMPUTED_VALUE"""),45852.66666666667)</f>
        <v>45852.66667</v>
      </c>
      <c r="H384" s="1">
        <f>IFERROR(__xludf.DUMMYFUNCTION("""COMPUTED_VALUE"""),1250.68)</f>
        <v>1250.68</v>
      </c>
      <c r="J384" s="2">
        <f>IFERROR(__xludf.DUMMYFUNCTION("""COMPUTED_VALUE"""),45852.66666666667)</f>
        <v>45852.66667</v>
      </c>
      <c r="K384" s="1">
        <f>IFERROR(__xludf.DUMMYFUNCTION("""COMPUTED_VALUE"""),1265.47)</f>
        <v>1265.47</v>
      </c>
      <c r="M384" s="2">
        <f>IFERROR(__xludf.DUMMYFUNCTION("""COMPUTED_VALUE"""),45852.66666666667)</f>
        <v>45852.66667</v>
      </c>
      <c r="N384" s="1">
        <f>IFERROR(__xludf.DUMMYFUNCTION("""COMPUTED_VALUE"""),1.12280998E8)</f>
        <v>112280998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IFERROR(__xludf.DUMMYFUNCTION("""COMPUTED_VALUE"""),1266.37)</f>
        <v>1266.37</v>
      </c>
      <c r="D385" s="2">
        <f>IFERROR(__xludf.DUMMYFUNCTION("""COMPUTED_VALUE"""),45853.66666666667)</f>
        <v>45853.66667</v>
      </c>
      <c r="E385" s="1">
        <f>IFERROR(__xludf.DUMMYFUNCTION("""COMPUTED_VALUE"""),1267.09)</f>
        <v>1267.09</v>
      </c>
      <c r="G385" s="2">
        <f>IFERROR(__xludf.DUMMYFUNCTION("""COMPUTED_VALUE"""),45853.66666666667)</f>
        <v>45853.66667</v>
      </c>
      <c r="H385" s="1">
        <f>IFERROR(__xludf.DUMMYFUNCTION("""COMPUTED_VALUE"""),1244.86)</f>
        <v>1244.86</v>
      </c>
      <c r="J385" s="2">
        <f>IFERROR(__xludf.DUMMYFUNCTION("""COMPUTED_VALUE"""),45853.66666666667)</f>
        <v>45853.66667</v>
      </c>
      <c r="K385" s="1">
        <f>IFERROR(__xludf.DUMMYFUNCTION("""COMPUTED_VALUE"""),1245.2)</f>
        <v>1245.2</v>
      </c>
      <c r="M385" s="2">
        <f>IFERROR(__xludf.DUMMYFUNCTION("""COMPUTED_VALUE"""),45853.66666666667)</f>
        <v>45853.66667</v>
      </c>
      <c r="N385" s="1">
        <f>IFERROR(__xludf.DUMMYFUNCTION("""COMPUTED_VALUE"""),1.515903E8)</f>
        <v>151590300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IFERROR(__xludf.DUMMYFUNCTION("""COMPUTED_VALUE"""),1249.61)</f>
        <v>1249.61</v>
      </c>
      <c r="D386" s="2">
        <f>IFERROR(__xludf.DUMMYFUNCTION("""COMPUTED_VALUE"""),45854.66666666667)</f>
        <v>45854.66667</v>
      </c>
      <c r="E386" s="1">
        <f>IFERROR(__xludf.DUMMYFUNCTION("""COMPUTED_VALUE"""),1255.92)</f>
        <v>1255.92</v>
      </c>
      <c r="G386" s="2">
        <f>IFERROR(__xludf.DUMMYFUNCTION("""COMPUTED_VALUE"""),45854.66666666667)</f>
        <v>45854.66667</v>
      </c>
      <c r="H386" s="1">
        <f>IFERROR(__xludf.DUMMYFUNCTION("""COMPUTED_VALUE"""),1239.99)</f>
        <v>1239.99</v>
      </c>
      <c r="J386" s="2">
        <f>IFERROR(__xludf.DUMMYFUNCTION("""COMPUTED_VALUE"""),45854.66666666667)</f>
        <v>45854.66667</v>
      </c>
      <c r="K386" s="1">
        <f>IFERROR(__xludf.DUMMYFUNCTION("""COMPUTED_VALUE"""),1249.75)</f>
        <v>1249.75</v>
      </c>
      <c r="M386" s="2">
        <f>IFERROR(__xludf.DUMMYFUNCTION("""COMPUTED_VALUE"""),45854.66666666667)</f>
        <v>45854.66667</v>
      </c>
      <c r="N386" s="1">
        <f>IFERROR(__xludf.DUMMYFUNCTION("""COMPUTED_VALUE"""),1.56553259E8)</f>
        <v>156553259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IFERROR(__xludf.DUMMYFUNCTION("""COMPUTED_VALUE"""),1249.48)</f>
        <v>1249.48</v>
      </c>
      <c r="D387" s="2">
        <f>IFERROR(__xludf.DUMMYFUNCTION("""COMPUTED_VALUE"""),45855.66666666667)</f>
        <v>45855.66667</v>
      </c>
      <c r="E387" s="1">
        <f>IFERROR(__xludf.DUMMYFUNCTION("""COMPUTED_VALUE"""),1270.14)</f>
        <v>1270.14</v>
      </c>
      <c r="G387" s="2">
        <f>IFERROR(__xludf.DUMMYFUNCTION("""COMPUTED_VALUE"""),45855.66666666667)</f>
        <v>45855.66667</v>
      </c>
      <c r="H387" s="1">
        <f>IFERROR(__xludf.DUMMYFUNCTION("""COMPUTED_VALUE"""),1248.37)</f>
        <v>1248.37</v>
      </c>
      <c r="J387" s="2">
        <f>IFERROR(__xludf.DUMMYFUNCTION("""COMPUTED_VALUE"""),45855.66666666667)</f>
        <v>45855.66667</v>
      </c>
      <c r="K387" s="1">
        <f>IFERROR(__xludf.DUMMYFUNCTION("""COMPUTED_VALUE"""),1268.29)</f>
        <v>1268.29</v>
      </c>
      <c r="M387" s="2">
        <f>IFERROR(__xludf.DUMMYFUNCTION("""COMPUTED_VALUE"""),45855.66666666667)</f>
        <v>45855.66667</v>
      </c>
      <c r="N387" s="1">
        <f>IFERROR(__xludf.DUMMYFUNCTION("""COMPUTED_VALUE"""),1.76517088E8)</f>
        <v>176517088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IFERROR(__xludf.DUMMYFUNCTION("""COMPUTED_VALUE"""),1271.6)</f>
        <v>1271.6</v>
      </c>
      <c r="D388" s="2">
        <f>IFERROR(__xludf.DUMMYFUNCTION("""COMPUTED_VALUE"""),45856.66666666667)</f>
        <v>45856.66667</v>
      </c>
      <c r="E388" s="1">
        <f>IFERROR(__xludf.DUMMYFUNCTION("""COMPUTED_VALUE"""),1272.04)</f>
        <v>1272.04</v>
      </c>
      <c r="G388" s="2">
        <f>IFERROR(__xludf.DUMMYFUNCTION("""COMPUTED_VALUE"""),45856.66666666667)</f>
        <v>45856.66667</v>
      </c>
      <c r="H388" s="1">
        <f>IFERROR(__xludf.DUMMYFUNCTION("""COMPUTED_VALUE"""),1258.01)</f>
        <v>1258.01</v>
      </c>
      <c r="J388" s="2">
        <f>IFERROR(__xludf.DUMMYFUNCTION("""COMPUTED_VALUE"""),45856.66666666667)</f>
        <v>45856.66667</v>
      </c>
      <c r="K388" s="1">
        <f>IFERROR(__xludf.DUMMYFUNCTION("""COMPUTED_VALUE"""),1263.26)</f>
        <v>1263.26</v>
      </c>
      <c r="M388" s="2">
        <f>IFERROR(__xludf.DUMMYFUNCTION("""COMPUTED_VALUE"""),45856.66666666667)</f>
        <v>45856.66667</v>
      </c>
      <c r="N388" s="1">
        <f>IFERROR(__xludf.DUMMYFUNCTION("""COMPUTED_VALUE"""),1.64712292E8)</f>
        <v>164712292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IFERROR(__xludf.DUMMYFUNCTION("""COMPUTED_VALUE"""),1266.59)</f>
        <v>1266.59</v>
      </c>
      <c r="D389" s="2">
        <f>IFERROR(__xludf.DUMMYFUNCTION("""COMPUTED_VALUE"""),45859.66666666667)</f>
        <v>45859.66667</v>
      </c>
      <c r="E389" s="1">
        <f>IFERROR(__xludf.DUMMYFUNCTION("""COMPUTED_VALUE"""),1271.57)</f>
        <v>1271.57</v>
      </c>
      <c r="G389" s="2">
        <f>IFERROR(__xludf.DUMMYFUNCTION("""COMPUTED_VALUE"""),45859.66666666667)</f>
        <v>45859.66667</v>
      </c>
      <c r="H389" s="1">
        <f>IFERROR(__xludf.DUMMYFUNCTION("""COMPUTED_VALUE"""),1261.07)</f>
        <v>1261.07</v>
      </c>
      <c r="J389" s="2">
        <f>IFERROR(__xludf.DUMMYFUNCTION("""COMPUTED_VALUE"""),45859.66666666667)</f>
        <v>45859.66667</v>
      </c>
      <c r="K389" s="1">
        <f>IFERROR(__xludf.DUMMYFUNCTION("""COMPUTED_VALUE"""),1264.74)</f>
        <v>1264.74</v>
      </c>
      <c r="M389" s="2">
        <f>IFERROR(__xludf.DUMMYFUNCTION("""COMPUTED_VALUE"""),45859.66666666667)</f>
        <v>45859.66667</v>
      </c>
      <c r="N389" s="1">
        <f>IFERROR(__xludf.DUMMYFUNCTION("""COMPUTED_VALUE"""),1.07589311E8)</f>
        <v>107589311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IFERROR(__xludf.DUMMYFUNCTION("""COMPUTED_VALUE"""),1266.43)</f>
        <v>1266.43</v>
      </c>
      <c r="D390" s="2">
        <f>IFERROR(__xludf.DUMMYFUNCTION("""COMPUTED_VALUE"""),45860.66666666667)</f>
        <v>45860.66667</v>
      </c>
      <c r="E390" s="1">
        <f>IFERROR(__xludf.DUMMYFUNCTION("""COMPUTED_VALUE"""),1276.5)</f>
        <v>1276.5</v>
      </c>
      <c r="G390" s="2">
        <f>IFERROR(__xludf.DUMMYFUNCTION("""COMPUTED_VALUE"""),45860.66666666667)</f>
        <v>45860.66667</v>
      </c>
      <c r="H390" s="1">
        <f>IFERROR(__xludf.DUMMYFUNCTION("""COMPUTED_VALUE"""),1265.99)</f>
        <v>1265.99</v>
      </c>
      <c r="J390" s="2">
        <f>IFERROR(__xludf.DUMMYFUNCTION("""COMPUTED_VALUE"""),45860.66666666667)</f>
        <v>45860.66667</v>
      </c>
      <c r="K390" s="1">
        <f>IFERROR(__xludf.DUMMYFUNCTION("""COMPUTED_VALUE"""),1271.43)</f>
        <v>1271.43</v>
      </c>
      <c r="M390" s="2">
        <f>IFERROR(__xludf.DUMMYFUNCTION("""COMPUTED_VALUE"""),45860.66666666667)</f>
        <v>45860.66667</v>
      </c>
      <c r="N390" s="1">
        <f>IFERROR(__xludf.DUMMYFUNCTION("""COMPUTED_VALUE"""),1.31822683E8)</f>
        <v>131822683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IFERROR(__xludf.DUMMYFUNCTION("""COMPUTED_VALUE"""),1275.12)</f>
        <v>1275.12</v>
      </c>
      <c r="D391" s="2">
        <f>IFERROR(__xludf.DUMMYFUNCTION("""COMPUTED_VALUE"""),45861.66666666667)</f>
        <v>45861.66667</v>
      </c>
      <c r="E391" s="1">
        <f>IFERROR(__xludf.DUMMYFUNCTION("""COMPUTED_VALUE"""),1291.81)</f>
        <v>1291.81</v>
      </c>
      <c r="G391" s="2">
        <f>IFERROR(__xludf.DUMMYFUNCTION("""COMPUTED_VALUE"""),45861.66666666667)</f>
        <v>45861.66667</v>
      </c>
      <c r="H391" s="1">
        <f>IFERROR(__xludf.DUMMYFUNCTION("""COMPUTED_VALUE"""),1274.7)</f>
        <v>1274.7</v>
      </c>
      <c r="J391" s="2">
        <f>IFERROR(__xludf.DUMMYFUNCTION("""COMPUTED_VALUE"""),45861.66666666667)</f>
        <v>45861.66667</v>
      </c>
      <c r="K391" s="1">
        <f>IFERROR(__xludf.DUMMYFUNCTION("""COMPUTED_VALUE"""),1290.99)</f>
        <v>1290.99</v>
      </c>
      <c r="M391" s="2">
        <f>IFERROR(__xludf.DUMMYFUNCTION("""COMPUTED_VALUE"""),45861.66666666667)</f>
        <v>45861.66667</v>
      </c>
      <c r="N391" s="1">
        <f>IFERROR(__xludf.DUMMYFUNCTION("""COMPUTED_VALUE"""),1.48686058E8)</f>
        <v>148686058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IFERROR(__xludf.DUMMYFUNCTION("""COMPUTED_VALUE"""),1290.38)</f>
        <v>1290.38</v>
      </c>
      <c r="D392" s="2">
        <f>IFERROR(__xludf.DUMMYFUNCTION("""COMPUTED_VALUE"""),45862.66666666667)</f>
        <v>45862.66667</v>
      </c>
      <c r="E392" s="1">
        <f>IFERROR(__xludf.DUMMYFUNCTION("""COMPUTED_VALUE"""),1294.88)</f>
        <v>1294.88</v>
      </c>
      <c r="G392" s="2">
        <f>IFERROR(__xludf.DUMMYFUNCTION("""COMPUTED_VALUE"""),45862.66666666667)</f>
        <v>45862.66667</v>
      </c>
      <c r="H392" s="1">
        <f>IFERROR(__xludf.DUMMYFUNCTION("""COMPUTED_VALUE"""),1277.32)</f>
        <v>1277.32</v>
      </c>
      <c r="J392" s="2">
        <f>IFERROR(__xludf.DUMMYFUNCTION("""COMPUTED_VALUE"""),45862.66666666667)</f>
        <v>45862.66667</v>
      </c>
      <c r="K392" s="1">
        <f>IFERROR(__xludf.DUMMYFUNCTION("""COMPUTED_VALUE"""),1277.32)</f>
        <v>1277.32</v>
      </c>
      <c r="M392" s="2">
        <f>IFERROR(__xludf.DUMMYFUNCTION("""COMPUTED_VALUE"""),45862.66666666667)</f>
        <v>45862.66667</v>
      </c>
      <c r="N392" s="1">
        <f>IFERROR(__xludf.DUMMYFUNCTION("""COMPUTED_VALUE"""),1.78839625E8)</f>
        <v>178839625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IFERROR(__xludf.DUMMYFUNCTION("""COMPUTED_VALUE"""),1253.74)</f>
        <v>1253.74</v>
      </c>
      <c r="D393" s="2">
        <f>IFERROR(__xludf.DUMMYFUNCTION("""COMPUTED_VALUE"""),45863.66666666667)</f>
        <v>45863.66667</v>
      </c>
      <c r="E393" s="1">
        <f>IFERROR(__xludf.DUMMYFUNCTION("""COMPUTED_VALUE"""),1257.59)</f>
        <v>1257.59</v>
      </c>
      <c r="G393" s="2">
        <f>IFERROR(__xludf.DUMMYFUNCTION("""COMPUTED_VALUE"""),45863.66666666667)</f>
        <v>45863.66667</v>
      </c>
      <c r="H393" s="1">
        <f>IFERROR(__xludf.DUMMYFUNCTION("""COMPUTED_VALUE"""),1231.05)</f>
        <v>1231.05</v>
      </c>
      <c r="J393" s="2">
        <f>IFERROR(__xludf.DUMMYFUNCTION("""COMPUTED_VALUE"""),45863.66666666667)</f>
        <v>45863.66667</v>
      </c>
      <c r="K393" s="1">
        <f>IFERROR(__xludf.DUMMYFUNCTION("""COMPUTED_VALUE"""),1238.85)</f>
        <v>1238.85</v>
      </c>
      <c r="M393" s="2">
        <f>IFERROR(__xludf.DUMMYFUNCTION("""COMPUTED_VALUE"""),45863.66666666667)</f>
        <v>45863.66667</v>
      </c>
      <c r="N393" s="1">
        <f>IFERROR(__xludf.DUMMYFUNCTION("""COMPUTED_VALUE"""),1.66591044E8)</f>
        <v>166591044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IFERROR(__xludf.DUMMYFUNCTION("""COMPUTED_VALUE"""),1236.83)</f>
        <v>1236.83</v>
      </c>
      <c r="D394" s="2">
        <f>IFERROR(__xludf.DUMMYFUNCTION("""COMPUTED_VALUE"""),45866.66666666667)</f>
        <v>45866.66667</v>
      </c>
      <c r="E394" s="1">
        <f>IFERROR(__xludf.DUMMYFUNCTION("""COMPUTED_VALUE"""),1237.58)</f>
        <v>1237.58</v>
      </c>
      <c r="G394" s="2">
        <f>IFERROR(__xludf.DUMMYFUNCTION("""COMPUTED_VALUE"""),45866.66666666667)</f>
        <v>45866.66667</v>
      </c>
      <c r="H394" s="1">
        <f>IFERROR(__xludf.DUMMYFUNCTION("""COMPUTED_VALUE"""),1228.94)</f>
        <v>1228.94</v>
      </c>
      <c r="J394" s="2">
        <f>IFERROR(__xludf.DUMMYFUNCTION("""COMPUTED_VALUE"""),45866.66666666667)</f>
        <v>45866.66667</v>
      </c>
      <c r="K394" s="1">
        <f>IFERROR(__xludf.DUMMYFUNCTION("""COMPUTED_VALUE"""),1231.32)</f>
        <v>1231.32</v>
      </c>
      <c r="M394" s="2">
        <f>IFERROR(__xludf.DUMMYFUNCTION("""COMPUTED_VALUE"""),45866.66666666667)</f>
        <v>45866.66667</v>
      </c>
      <c r="N394" s="1">
        <f>IFERROR(__xludf.DUMMYFUNCTION("""COMPUTED_VALUE"""),1.71303996E8)</f>
        <v>171303996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IFERROR(__xludf.DUMMYFUNCTION("""COMPUTED_VALUE"""),1234.36)</f>
        <v>1234.36</v>
      </c>
      <c r="D395" s="2">
        <f>IFERROR(__xludf.DUMMYFUNCTION("""COMPUTED_VALUE"""),45867.66666666667)</f>
        <v>45867.66667</v>
      </c>
      <c r="E395" s="1">
        <f>IFERROR(__xludf.DUMMYFUNCTION("""COMPUTED_VALUE"""),1234.36)</f>
        <v>1234.36</v>
      </c>
      <c r="G395" s="2">
        <f>IFERROR(__xludf.DUMMYFUNCTION("""COMPUTED_VALUE"""),45867.66666666667)</f>
        <v>45867.66667</v>
      </c>
      <c r="H395" s="1">
        <f>IFERROR(__xludf.DUMMYFUNCTION("""COMPUTED_VALUE"""),1209.29)</f>
        <v>1209.29</v>
      </c>
      <c r="J395" s="2">
        <f>IFERROR(__xludf.DUMMYFUNCTION("""COMPUTED_VALUE"""),45867.66666666667)</f>
        <v>45867.66667</v>
      </c>
      <c r="K395" s="1">
        <f>IFERROR(__xludf.DUMMYFUNCTION("""COMPUTED_VALUE"""),1211.61)</f>
        <v>1211.61</v>
      </c>
      <c r="M395" s="2">
        <f>IFERROR(__xludf.DUMMYFUNCTION("""COMPUTED_VALUE"""),45867.66666666667)</f>
        <v>45867.66667</v>
      </c>
      <c r="N395" s="1">
        <f>IFERROR(__xludf.DUMMYFUNCTION("""COMPUTED_VALUE"""),1.62368189E8)</f>
        <v>162368189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IFERROR(__xludf.DUMMYFUNCTION("""COMPUTED_VALUE"""),1213.13)</f>
        <v>1213.13</v>
      </c>
      <c r="D396" s="2">
        <f>IFERROR(__xludf.DUMMYFUNCTION("""COMPUTED_VALUE"""),45868.66666666667)</f>
        <v>45868.66667</v>
      </c>
      <c r="E396" s="1">
        <f>IFERROR(__xludf.DUMMYFUNCTION("""COMPUTED_VALUE"""),1222.52)</f>
        <v>1222.52</v>
      </c>
      <c r="G396" s="2">
        <f>IFERROR(__xludf.DUMMYFUNCTION("""COMPUTED_VALUE"""),45868.66666666667)</f>
        <v>45868.66667</v>
      </c>
      <c r="H396" s="1">
        <f>IFERROR(__xludf.DUMMYFUNCTION("""COMPUTED_VALUE"""),1205.9)</f>
        <v>1205.9</v>
      </c>
      <c r="J396" s="2">
        <f>IFERROR(__xludf.DUMMYFUNCTION("""COMPUTED_VALUE"""),45868.66666666667)</f>
        <v>45868.66667</v>
      </c>
      <c r="K396" s="1">
        <f>IFERROR(__xludf.DUMMYFUNCTION("""COMPUTED_VALUE"""),1209.2)</f>
        <v>1209.2</v>
      </c>
      <c r="M396" s="2">
        <f>IFERROR(__xludf.DUMMYFUNCTION("""COMPUTED_VALUE"""),45868.66666666667)</f>
        <v>45868.66667</v>
      </c>
      <c r="N396" s="1">
        <f>IFERROR(__xludf.DUMMYFUNCTION("""COMPUTED_VALUE"""),1.51759629E8)</f>
        <v>151759629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IFERROR(__xludf.DUMMYFUNCTION("""COMPUTED_VALUE"""),1219.43)</f>
        <v>1219.43</v>
      </c>
      <c r="D397" s="2">
        <f>IFERROR(__xludf.DUMMYFUNCTION("""COMPUTED_VALUE"""),45869.66666666667)</f>
        <v>45869.66667</v>
      </c>
      <c r="E397" s="1">
        <f>IFERROR(__xludf.DUMMYFUNCTION("""COMPUTED_VALUE"""),1220.6)</f>
        <v>1220.6</v>
      </c>
      <c r="G397" s="2">
        <f>IFERROR(__xludf.DUMMYFUNCTION("""COMPUTED_VALUE"""),45869.66666666667)</f>
        <v>45869.66667</v>
      </c>
      <c r="H397" s="1">
        <f>IFERROR(__xludf.DUMMYFUNCTION("""COMPUTED_VALUE"""),1202.74)</f>
        <v>1202.74</v>
      </c>
      <c r="J397" s="2">
        <f>IFERROR(__xludf.DUMMYFUNCTION("""COMPUTED_VALUE"""),45869.66666666667)</f>
        <v>45869.66667</v>
      </c>
      <c r="K397" s="1">
        <f>IFERROR(__xludf.DUMMYFUNCTION("""COMPUTED_VALUE"""),1205.45)</f>
        <v>1205.45</v>
      </c>
      <c r="M397" s="2">
        <f>IFERROR(__xludf.DUMMYFUNCTION("""COMPUTED_VALUE"""),45869.66666666667)</f>
        <v>45869.66667</v>
      </c>
      <c r="N397" s="1">
        <f>IFERROR(__xludf.DUMMYFUNCTION("""COMPUTED_VALUE"""),1.58148542E8)</f>
        <v>158148542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IFERROR(__xludf.DUMMYFUNCTION("""COMPUTED_VALUE"""),1194.22)</f>
        <v>1194.22</v>
      </c>
      <c r="D398" s="2">
        <f>IFERROR(__xludf.DUMMYFUNCTION("""COMPUTED_VALUE"""),45870.66666666667)</f>
        <v>45870.66667</v>
      </c>
      <c r="E398" s="1">
        <f>IFERROR(__xludf.DUMMYFUNCTION("""COMPUTED_VALUE"""),1195.4)</f>
        <v>1195.4</v>
      </c>
      <c r="G398" s="2">
        <f>IFERROR(__xludf.DUMMYFUNCTION("""COMPUTED_VALUE"""),45870.66666666667)</f>
        <v>45870.66667</v>
      </c>
      <c r="H398" s="1">
        <f>IFERROR(__xludf.DUMMYFUNCTION("""COMPUTED_VALUE"""),1175.73)</f>
        <v>1175.73</v>
      </c>
      <c r="J398" s="2">
        <f>IFERROR(__xludf.DUMMYFUNCTION("""COMPUTED_VALUE"""),45870.66666666667)</f>
        <v>45870.66667</v>
      </c>
      <c r="K398" s="1">
        <f>IFERROR(__xludf.DUMMYFUNCTION("""COMPUTED_VALUE"""),1179.45)</f>
        <v>1179.45</v>
      </c>
      <c r="M398" s="2">
        <f>IFERROR(__xludf.DUMMYFUNCTION("""COMPUTED_VALUE"""),45870.66666666667)</f>
        <v>45870.66667</v>
      </c>
      <c r="N398" s="1">
        <f>IFERROR(__xludf.DUMMYFUNCTION("""COMPUTED_VALUE"""),1.41053922E8)</f>
        <v>141053922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IFERROR(__xludf.DUMMYFUNCTION("""COMPUTED_VALUE"""),1188.29)</f>
        <v>1188.29</v>
      </c>
      <c r="D399" s="2">
        <f>IFERROR(__xludf.DUMMYFUNCTION("""COMPUTED_VALUE"""),45873.66666666667)</f>
        <v>45873.66667</v>
      </c>
      <c r="E399" s="1">
        <f>IFERROR(__xludf.DUMMYFUNCTION("""COMPUTED_VALUE"""),1198.03)</f>
        <v>1198.03</v>
      </c>
      <c r="G399" s="2">
        <f>IFERROR(__xludf.DUMMYFUNCTION("""COMPUTED_VALUE"""),45873.66666666667)</f>
        <v>45873.66667</v>
      </c>
      <c r="H399" s="1">
        <f>IFERROR(__xludf.DUMMYFUNCTION("""COMPUTED_VALUE"""),1188.29)</f>
        <v>1188.29</v>
      </c>
      <c r="J399" s="2">
        <f>IFERROR(__xludf.DUMMYFUNCTION("""COMPUTED_VALUE"""),45873.66666666667)</f>
        <v>45873.66667</v>
      </c>
      <c r="K399" s="1">
        <f>IFERROR(__xludf.DUMMYFUNCTION("""COMPUTED_VALUE"""),1195.62)</f>
        <v>1195.62</v>
      </c>
      <c r="M399" s="2">
        <f>IFERROR(__xludf.DUMMYFUNCTION("""COMPUTED_VALUE"""),45873.66666666667)</f>
        <v>45873.66667</v>
      </c>
      <c r="N399" s="1">
        <f>IFERROR(__xludf.DUMMYFUNCTION("""COMPUTED_VALUE"""),1.44674327E8)</f>
        <v>144674327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IFERROR(__xludf.DUMMYFUNCTION("""COMPUTED_VALUE"""),1198.31)</f>
        <v>1198.31</v>
      </c>
      <c r="D400" s="2">
        <f>IFERROR(__xludf.DUMMYFUNCTION("""COMPUTED_VALUE"""),45874.66666666667)</f>
        <v>45874.66667</v>
      </c>
      <c r="E400" s="1">
        <f>IFERROR(__xludf.DUMMYFUNCTION("""COMPUTED_VALUE"""),1198.95)</f>
        <v>1198.95</v>
      </c>
      <c r="G400" s="2">
        <f>IFERROR(__xludf.DUMMYFUNCTION("""COMPUTED_VALUE"""),45874.66666666667)</f>
        <v>45874.66667</v>
      </c>
      <c r="H400" s="1">
        <f>IFERROR(__xludf.DUMMYFUNCTION("""COMPUTED_VALUE"""),1181.77)</f>
        <v>1181.77</v>
      </c>
      <c r="J400" s="2">
        <f>IFERROR(__xludf.DUMMYFUNCTION("""COMPUTED_VALUE"""),45874.66666666667)</f>
        <v>45874.66667</v>
      </c>
      <c r="K400" s="1">
        <f>IFERROR(__xludf.DUMMYFUNCTION("""COMPUTED_VALUE"""),1187.71)</f>
        <v>1187.71</v>
      </c>
      <c r="M400" s="2">
        <f>IFERROR(__xludf.DUMMYFUNCTION("""COMPUTED_VALUE"""),45874.66666666667)</f>
        <v>45874.66667</v>
      </c>
      <c r="N400" s="1">
        <f>IFERROR(__xludf.DUMMYFUNCTION("""COMPUTED_VALUE"""),1.36866749E8)</f>
        <v>136866749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IFERROR(__xludf.DUMMYFUNCTION("""COMPUTED_VALUE"""),1190.06)</f>
        <v>1190.06</v>
      </c>
      <c r="D401" s="2">
        <f>IFERROR(__xludf.DUMMYFUNCTION("""COMPUTED_VALUE"""),45875.66666666667)</f>
        <v>45875.66667</v>
      </c>
      <c r="E401" s="1">
        <f>IFERROR(__xludf.DUMMYFUNCTION("""COMPUTED_VALUE"""),1190.06)</f>
        <v>1190.06</v>
      </c>
      <c r="G401" s="2">
        <f>IFERROR(__xludf.DUMMYFUNCTION("""COMPUTED_VALUE"""),45875.66666666667)</f>
        <v>45875.66667</v>
      </c>
      <c r="H401" s="1">
        <f>IFERROR(__xludf.DUMMYFUNCTION("""COMPUTED_VALUE"""),1158.99)</f>
        <v>1158.99</v>
      </c>
      <c r="J401" s="2">
        <f>IFERROR(__xludf.DUMMYFUNCTION("""COMPUTED_VALUE"""),45875.66666666667)</f>
        <v>45875.66667</v>
      </c>
      <c r="K401" s="1">
        <f>IFERROR(__xludf.DUMMYFUNCTION("""COMPUTED_VALUE"""),1169.33)</f>
        <v>1169.33</v>
      </c>
      <c r="M401" s="2">
        <f>IFERROR(__xludf.DUMMYFUNCTION("""COMPUTED_VALUE"""),45875.66666666667)</f>
        <v>45875.66667</v>
      </c>
      <c r="N401" s="1">
        <f>IFERROR(__xludf.DUMMYFUNCTION("""COMPUTED_VALUE"""),1.98211403E8)</f>
        <v>198211403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IFERROR(__xludf.DUMMYFUNCTION("""COMPUTED_VALUE"""),1176.52)</f>
        <v>1176.52</v>
      </c>
      <c r="D402" s="2">
        <f>IFERROR(__xludf.DUMMYFUNCTION("""COMPUTED_VALUE"""),45876.66666666667)</f>
        <v>45876.66667</v>
      </c>
      <c r="E402" s="1">
        <f>IFERROR(__xludf.DUMMYFUNCTION("""COMPUTED_VALUE"""),1178.58)</f>
        <v>1178.58</v>
      </c>
      <c r="G402" s="2">
        <f>IFERROR(__xludf.DUMMYFUNCTION("""COMPUTED_VALUE"""),45876.66666666667)</f>
        <v>45876.66667</v>
      </c>
      <c r="H402" s="1">
        <f>IFERROR(__xludf.DUMMYFUNCTION("""COMPUTED_VALUE"""),1143.26)</f>
        <v>1143.26</v>
      </c>
      <c r="J402" s="2">
        <f>IFERROR(__xludf.DUMMYFUNCTION("""COMPUTED_VALUE"""),45876.66666666667)</f>
        <v>45876.66667</v>
      </c>
      <c r="K402" s="1">
        <f>IFERROR(__xludf.DUMMYFUNCTION("""COMPUTED_VALUE"""),1147.3)</f>
        <v>1147.3</v>
      </c>
      <c r="M402" s="2">
        <f>IFERROR(__xludf.DUMMYFUNCTION("""COMPUTED_VALUE"""),45876.66666666667)</f>
        <v>45876.66667</v>
      </c>
      <c r="N402" s="1">
        <f>IFERROR(__xludf.DUMMYFUNCTION("""COMPUTED_VALUE"""),1.71382921E8)</f>
        <v>171382921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IFERROR(__xludf.DUMMYFUNCTION("""COMPUTED_VALUE"""),1149.34)</f>
        <v>1149.34</v>
      </c>
      <c r="D403" s="2">
        <f>IFERROR(__xludf.DUMMYFUNCTION("""COMPUTED_VALUE"""),45877.66666666667)</f>
        <v>45877.66667</v>
      </c>
      <c r="E403" s="1">
        <f>IFERROR(__xludf.DUMMYFUNCTION("""COMPUTED_VALUE"""),1157.43)</f>
        <v>1157.43</v>
      </c>
      <c r="G403" s="2">
        <f>IFERROR(__xludf.DUMMYFUNCTION("""COMPUTED_VALUE"""),45877.66666666667)</f>
        <v>45877.66667</v>
      </c>
      <c r="H403" s="1">
        <f>IFERROR(__xludf.DUMMYFUNCTION("""COMPUTED_VALUE"""),1138.21)</f>
        <v>1138.21</v>
      </c>
      <c r="J403" s="2">
        <f>IFERROR(__xludf.DUMMYFUNCTION("""COMPUTED_VALUE"""),45877.66666666667)</f>
        <v>45877.66667</v>
      </c>
      <c r="K403" s="1">
        <f>IFERROR(__xludf.DUMMYFUNCTION("""COMPUTED_VALUE"""),1140.66)</f>
        <v>1140.66</v>
      </c>
      <c r="M403" s="2">
        <f>IFERROR(__xludf.DUMMYFUNCTION("""COMPUTED_VALUE"""),45877.66666666667)</f>
        <v>45877.66667</v>
      </c>
      <c r="N403" s="1">
        <f>IFERROR(__xludf.DUMMYFUNCTION("""COMPUTED_VALUE"""),1.5348742E8)</f>
        <v>153487420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IFERROR(__xludf.DUMMYFUNCTION("""COMPUTED_VALUE"""),1142.87)</f>
        <v>1142.87</v>
      </c>
      <c r="D404" s="2">
        <f>IFERROR(__xludf.DUMMYFUNCTION("""COMPUTED_VALUE"""),45880.66666666667)</f>
        <v>45880.66667</v>
      </c>
      <c r="E404" s="1">
        <f>IFERROR(__xludf.DUMMYFUNCTION("""COMPUTED_VALUE"""),1151.03)</f>
        <v>1151.03</v>
      </c>
      <c r="G404" s="2">
        <f>IFERROR(__xludf.DUMMYFUNCTION("""COMPUTED_VALUE"""),45880.66666666667)</f>
        <v>45880.66667</v>
      </c>
      <c r="H404" s="1">
        <f>IFERROR(__xludf.DUMMYFUNCTION("""COMPUTED_VALUE"""),1132.18)</f>
        <v>1132.18</v>
      </c>
      <c r="J404" s="2">
        <f>IFERROR(__xludf.DUMMYFUNCTION("""COMPUTED_VALUE"""),45880.66666666667)</f>
        <v>45880.66667</v>
      </c>
      <c r="K404" s="1">
        <f>IFERROR(__xludf.DUMMYFUNCTION("""COMPUTED_VALUE"""),1139.11)</f>
        <v>1139.11</v>
      </c>
      <c r="M404" s="2">
        <f>IFERROR(__xludf.DUMMYFUNCTION("""COMPUTED_VALUE"""),45880.66666666667)</f>
        <v>45880.66667</v>
      </c>
      <c r="N404" s="1">
        <f>IFERROR(__xludf.DUMMYFUNCTION("""COMPUTED_VALUE"""),1.42482069E8)</f>
        <v>142482069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IFERROR(__xludf.DUMMYFUNCTION("""COMPUTED_VALUE"""),1145.48)</f>
        <v>1145.48</v>
      </c>
      <c r="D405" s="2">
        <f>IFERROR(__xludf.DUMMYFUNCTION("""COMPUTED_VALUE"""),45881.66666666667)</f>
        <v>45881.66667</v>
      </c>
      <c r="E405" s="1">
        <f>IFERROR(__xludf.DUMMYFUNCTION("""COMPUTED_VALUE"""),1163.25)</f>
        <v>1163.25</v>
      </c>
      <c r="G405" s="2">
        <f>IFERROR(__xludf.DUMMYFUNCTION("""COMPUTED_VALUE"""),45881.66666666667)</f>
        <v>45881.66667</v>
      </c>
      <c r="H405" s="1">
        <f>IFERROR(__xludf.DUMMYFUNCTION("""COMPUTED_VALUE"""),1145.48)</f>
        <v>1145.48</v>
      </c>
      <c r="J405" s="2">
        <f>IFERROR(__xludf.DUMMYFUNCTION("""COMPUTED_VALUE"""),45881.66666666667)</f>
        <v>45881.66667</v>
      </c>
      <c r="K405" s="1">
        <f>IFERROR(__xludf.DUMMYFUNCTION("""COMPUTED_VALUE"""),1159.66)</f>
        <v>1159.66</v>
      </c>
      <c r="M405" s="2">
        <f>IFERROR(__xludf.DUMMYFUNCTION("""COMPUTED_VALUE"""),45881.66666666667)</f>
        <v>45881.66667</v>
      </c>
      <c r="N405" s="1">
        <f>IFERROR(__xludf.DUMMYFUNCTION("""COMPUTED_VALUE"""),1.2306376E8)</f>
        <v>123063760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IFERROR(__xludf.DUMMYFUNCTION("""COMPUTED_VALUE"""),1164.21)</f>
        <v>1164.21</v>
      </c>
      <c r="D406" s="2">
        <f>IFERROR(__xludf.DUMMYFUNCTION("""COMPUTED_VALUE"""),45882.66666666667)</f>
        <v>45882.66667</v>
      </c>
      <c r="E406" s="1">
        <f>IFERROR(__xludf.DUMMYFUNCTION("""COMPUTED_VALUE"""),1198.19)</f>
        <v>1198.19</v>
      </c>
      <c r="G406" s="2">
        <f>IFERROR(__xludf.DUMMYFUNCTION("""COMPUTED_VALUE"""),45882.66666666667)</f>
        <v>45882.66667</v>
      </c>
      <c r="H406" s="1">
        <f>IFERROR(__xludf.DUMMYFUNCTION("""COMPUTED_VALUE"""),1163.2)</f>
        <v>1163.2</v>
      </c>
      <c r="J406" s="2">
        <f>IFERROR(__xludf.DUMMYFUNCTION("""COMPUTED_VALUE"""),45882.66666666667)</f>
        <v>45882.66667</v>
      </c>
      <c r="K406" s="1">
        <f>IFERROR(__xludf.DUMMYFUNCTION("""COMPUTED_VALUE"""),1196.05)</f>
        <v>1196.05</v>
      </c>
      <c r="M406" s="2">
        <f>IFERROR(__xludf.DUMMYFUNCTION("""COMPUTED_VALUE"""),45882.66666666667)</f>
        <v>45882.66667</v>
      </c>
      <c r="N406" s="1">
        <f>IFERROR(__xludf.DUMMYFUNCTION("""COMPUTED_VALUE"""),2.59999566E8)</f>
        <v>259999566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IFERROR(__xludf.DUMMYFUNCTION("""COMPUTED_VALUE"""),1187.18)</f>
        <v>1187.18</v>
      </c>
      <c r="D407" s="2">
        <f>IFERROR(__xludf.DUMMYFUNCTION("""COMPUTED_VALUE"""),45883.66666666667)</f>
        <v>45883.66667</v>
      </c>
      <c r="E407" s="1">
        <f>IFERROR(__xludf.DUMMYFUNCTION("""COMPUTED_VALUE"""),1195.32)</f>
        <v>1195.32</v>
      </c>
      <c r="G407" s="2">
        <f>IFERROR(__xludf.DUMMYFUNCTION("""COMPUTED_VALUE"""),45883.66666666667)</f>
        <v>45883.66667</v>
      </c>
      <c r="H407" s="1">
        <f>IFERROR(__xludf.DUMMYFUNCTION("""COMPUTED_VALUE"""),1178.3)</f>
        <v>1178.3</v>
      </c>
      <c r="J407" s="2">
        <f>IFERROR(__xludf.DUMMYFUNCTION("""COMPUTED_VALUE"""),45883.66666666667)</f>
        <v>45883.66667</v>
      </c>
      <c r="K407" s="1">
        <f>IFERROR(__xludf.DUMMYFUNCTION("""COMPUTED_VALUE"""),1192.13)</f>
        <v>1192.13</v>
      </c>
      <c r="M407" s="2">
        <f>IFERROR(__xludf.DUMMYFUNCTION("""COMPUTED_VALUE"""),45883.66666666667)</f>
        <v>45883.66667</v>
      </c>
      <c r="N407" s="1">
        <f>IFERROR(__xludf.DUMMYFUNCTION("""COMPUTED_VALUE"""),1.24708191E8)</f>
        <v>124708191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IFERROR(__xludf.DUMMYFUNCTION("""COMPUTED_VALUE"""),1195.54)</f>
        <v>1195.54</v>
      </c>
      <c r="D408" s="2">
        <f>IFERROR(__xludf.DUMMYFUNCTION("""COMPUTED_VALUE"""),45884.66666666667)</f>
        <v>45884.66667</v>
      </c>
      <c r="E408" s="1">
        <f>IFERROR(__xludf.DUMMYFUNCTION("""COMPUTED_VALUE"""),1202.63)</f>
        <v>1202.63</v>
      </c>
      <c r="G408" s="2">
        <f>IFERROR(__xludf.DUMMYFUNCTION("""COMPUTED_VALUE"""),45884.66666666667)</f>
        <v>45884.66667</v>
      </c>
      <c r="H408" s="1">
        <f>IFERROR(__xludf.DUMMYFUNCTION("""COMPUTED_VALUE"""),1192.8)</f>
        <v>1192.8</v>
      </c>
      <c r="J408" s="2">
        <f>IFERROR(__xludf.DUMMYFUNCTION("""COMPUTED_VALUE"""),45884.66666666667)</f>
        <v>45884.66667</v>
      </c>
      <c r="K408" s="1">
        <f>IFERROR(__xludf.DUMMYFUNCTION("""COMPUTED_VALUE"""),1193.98)</f>
        <v>1193.98</v>
      </c>
      <c r="M408" s="2">
        <f>IFERROR(__xludf.DUMMYFUNCTION("""COMPUTED_VALUE"""),45884.66666666667)</f>
        <v>45884.66667</v>
      </c>
      <c r="N408" s="1">
        <f>IFERROR(__xludf.DUMMYFUNCTION("""COMPUTED_VALUE"""),1.0777597E8)</f>
        <v>107775970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IFERROR(__xludf.DUMMYFUNCTION("""COMPUTED_VALUE"""),1192.5)</f>
        <v>1192.5</v>
      </c>
      <c r="D409" s="2">
        <f>IFERROR(__xludf.DUMMYFUNCTION("""COMPUTED_VALUE"""),45887.66666666667)</f>
        <v>45887.66667</v>
      </c>
      <c r="E409" s="1">
        <f>IFERROR(__xludf.DUMMYFUNCTION("""COMPUTED_VALUE"""),1202.61)</f>
        <v>1202.61</v>
      </c>
      <c r="G409" s="2">
        <f>IFERROR(__xludf.DUMMYFUNCTION("""COMPUTED_VALUE"""),45887.66666666667)</f>
        <v>45887.66667</v>
      </c>
      <c r="H409" s="1">
        <f>IFERROR(__xludf.DUMMYFUNCTION("""COMPUTED_VALUE"""),1191.48)</f>
        <v>1191.48</v>
      </c>
      <c r="J409" s="2">
        <f>IFERROR(__xludf.DUMMYFUNCTION("""COMPUTED_VALUE"""),45887.66666666667)</f>
        <v>45887.66667</v>
      </c>
      <c r="K409" s="1">
        <f>IFERROR(__xludf.DUMMYFUNCTION("""COMPUTED_VALUE"""),1199.26)</f>
        <v>1199.26</v>
      </c>
      <c r="M409" s="2">
        <f>IFERROR(__xludf.DUMMYFUNCTION("""COMPUTED_VALUE"""),45887.66666666667)</f>
        <v>45887.66667</v>
      </c>
      <c r="N409" s="1">
        <f>IFERROR(__xludf.DUMMYFUNCTION("""COMPUTED_VALUE"""),9.4380826E7)</f>
        <v>94380826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IFERROR(__xludf.DUMMYFUNCTION("""COMPUTED_VALUE"""),1200.53)</f>
        <v>1200.53</v>
      </c>
      <c r="D410" s="2">
        <f>IFERROR(__xludf.DUMMYFUNCTION("""COMPUTED_VALUE"""),45888.66666666667)</f>
        <v>45888.66667</v>
      </c>
      <c r="E410" s="1">
        <f>IFERROR(__xludf.DUMMYFUNCTION("""COMPUTED_VALUE"""),1207.0)</f>
        <v>1207</v>
      </c>
      <c r="G410" s="2">
        <f>IFERROR(__xludf.DUMMYFUNCTION("""COMPUTED_VALUE"""),45888.66666666667)</f>
        <v>45888.66667</v>
      </c>
      <c r="H410" s="1">
        <f>IFERROR(__xludf.DUMMYFUNCTION("""COMPUTED_VALUE"""),1193.96)</f>
        <v>1193.96</v>
      </c>
      <c r="J410" s="2">
        <f>IFERROR(__xludf.DUMMYFUNCTION("""COMPUTED_VALUE"""),45888.66666666667)</f>
        <v>45888.66667</v>
      </c>
      <c r="K410" s="1">
        <f>IFERROR(__xludf.DUMMYFUNCTION("""COMPUTED_VALUE"""),1201.15)</f>
        <v>1201.15</v>
      </c>
      <c r="M410" s="2">
        <f>IFERROR(__xludf.DUMMYFUNCTION("""COMPUTED_VALUE"""),45888.66666666667)</f>
        <v>45888.66667</v>
      </c>
      <c r="N410" s="1">
        <f>IFERROR(__xludf.DUMMYFUNCTION("""COMPUTED_VALUE"""),8.1713504E7)</f>
        <v>81713504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IFERROR(__xludf.DUMMYFUNCTION("""COMPUTED_VALUE"""),1200.51)</f>
        <v>1200.51</v>
      </c>
      <c r="D411" s="2">
        <f>IFERROR(__xludf.DUMMYFUNCTION("""COMPUTED_VALUE"""),45889.66666666667)</f>
        <v>45889.66667</v>
      </c>
      <c r="E411" s="1">
        <f>IFERROR(__xludf.DUMMYFUNCTION("""COMPUTED_VALUE"""),1209.43)</f>
        <v>1209.43</v>
      </c>
      <c r="G411" s="2">
        <f>IFERROR(__xludf.DUMMYFUNCTION("""COMPUTED_VALUE"""),45889.66666666667)</f>
        <v>45889.66667</v>
      </c>
      <c r="H411" s="1">
        <f>IFERROR(__xludf.DUMMYFUNCTION("""COMPUTED_VALUE"""),1189.83)</f>
        <v>1189.83</v>
      </c>
      <c r="J411" s="2">
        <f>IFERROR(__xludf.DUMMYFUNCTION("""COMPUTED_VALUE"""),45889.66666666667)</f>
        <v>45889.66667</v>
      </c>
      <c r="K411" s="1">
        <f>IFERROR(__xludf.DUMMYFUNCTION("""COMPUTED_VALUE"""),1198.55)</f>
        <v>1198.55</v>
      </c>
      <c r="M411" s="2">
        <f>IFERROR(__xludf.DUMMYFUNCTION("""COMPUTED_VALUE"""),45889.66666666667)</f>
        <v>45889.66667</v>
      </c>
      <c r="N411" s="1">
        <f>IFERROR(__xludf.DUMMYFUNCTION("""COMPUTED_VALUE"""),9.2434252E7)</f>
        <v>92434252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IFERROR(__xludf.DUMMYFUNCTION("""COMPUTED_VALUE"""),1194.0)</f>
        <v>1194</v>
      </c>
      <c r="D412" s="2">
        <f>IFERROR(__xludf.DUMMYFUNCTION("""COMPUTED_VALUE"""),45890.66666666667)</f>
        <v>45890.66667</v>
      </c>
      <c r="E412" s="1">
        <f>IFERROR(__xludf.DUMMYFUNCTION("""COMPUTED_VALUE"""),1201.41)</f>
        <v>1201.41</v>
      </c>
      <c r="G412" s="2">
        <f>IFERROR(__xludf.DUMMYFUNCTION("""COMPUTED_VALUE"""),45890.66666666667)</f>
        <v>45890.66667</v>
      </c>
      <c r="H412" s="1">
        <f>IFERROR(__xludf.DUMMYFUNCTION("""COMPUTED_VALUE"""),1189.4)</f>
        <v>1189.4</v>
      </c>
      <c r="J412" s="2">
        <f>IFERROR(__xludf.DUMMYFUNCTION("""COMPUTED_VALUE"""),45890.66666666667)</f>
        <v>45890.66667</v>
      </c>
      <c r="K412" s="1">
        <f>IFERROR(__xludf.DUMMYFUNCTION("""COMPUTED_VALUE"""),1200.91)</f>
        <v>1200.91</v>
      </c>
      <c r="M412" s="2">
        <f>IFERROR(__xludf.DUMMYFUNCTION("""COMPUTED_VALUE"""),45890.66666666667)</f>
        <v>45890.66667</v>
      </c>
      <c r="N412" s="1">
        <f>IFERROR(__xludf.DUMMYFUNCTION("""COMPUTED_VALUE"""),1.24469369E8)</f>
        <v>124469369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IFERROR(__xludf.DUMMYFUNCTION("""COMPUTED_VALUE"""),1210.59)</f>
        <v>1210.59</v>
      </c>
      <c r="D413" s="2">
        <f>IFERROR(__xludf.DUMMYFUNCTION("""COMPUTED_VALUE"""),45891.66666666667)</f>
        <v>45891.66667</v>
      </c>
      <c r="E413" s="1">
        <f>IFERROR(__xludf.DUMMYFUNCTION("""COMPUTED_VALUE"""),1233.82)</f>
        <v>1233.82</v>
      </c>
      <c r="G413" s="2">
        <f>IFERROR(__xludf.DUMMYFUNCTION("""COMPUTED_VALUE"""),45891.66666666667)</f>
        <v>45891.66667</v>
      </c>
      <c r="H413" s="1">
        <f>IFERROR(__xludf.DUMMYFUNCTION("""COMPUTED_VALUE"""),1210.16)</f>
        <v>1210.16</v>
      </c>
      <c r="J413" s="2">
        <f>IFERROR(__xludf.DUMMYFUNCTION("""COMPUTED_VALUE"""),45891.66666666667)</f>
        <v>45891.66667</v>
      </c>
      <c r="K413" s="1">
        <f>IFERROR(__xludf.DUMMYFUNCTION("""COMPUTED_VALUE"""),1227.61)</f>
        <v>1227.61</v>
      </c>
      <c r="M413" s="2">
        <f>IFERROR(__xludf.DUMMYFUNCTION("""COMPUTED_VALUE"""),45891.66666666667)</f>
        <v>45891.66667</v>
      </c>
      <c r="N413" s="1">
        <f>IFERROR(__xludf.DUMMYFUNCTION("""COMPUTED_VALUE"""),1.19192867E8)</f>
        <v>119192867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IFERROR(__xludf.DUMMYFUNCTION("""COMPUTED_VALUE"""),1224.55)</f>
        <v>1224.55</v>
      </c>
      <c r="D414" s="2">
        <f>IFERROR(__xludf.DUMMYFUNCTION("""COMPUTED_VALUE"""),45894.66666666667)</f>
        <v>45894.66667</v>
      </c>
      <c r="E414" s="1">
        <f>IFERROR(__xludf.DUMMYFUNCTION("""COMPUTED_VALUE"""),1226.61)</f>
        <v>1226.61</v>
      </c>
      <c r="G414" s="2">
        <f>IFERROR(__xludf.DUMMYFUNCTION("""COMPUTED_VALUE"""),45894.66666666667)</f>
        <v>45894.66667</v>
      </c>
      <c r="H414" s="1">
        <f>IFERROR(__xludf.DUMMYFUNCTION("""COMPUTED_VALUE"""),1218.58)</f>
        <v>1218.58</v>
      </c>
      <c r="J414" s="2">
        <f>IFERROR(__xludf.DUMMYFUNCTION("""COMPUTED_VALUE"""),45894.66666666667)</f>
        <v>45894.66667</v>
      </c>
      <c r="K414" s="1">
        <f>IFERROR(__xludf.DUMMYFUNCTION("""COMPUTED_VALUE"""),1220.07)</f>
        <v>1220.07</v>
      </c>
      <c r="M414" s="2">
        <f>IFERROR(__xludf.DUMMYFUNCTION("""COMPUTED_VALUE"""),45894.66666666667)</f>
        <v>45894.66667</v>
      </c>
      <c r="N414" s="1">
        <f>IFERROR(__xludf.DUMMYFUNCTION("""COMPUTED_VALUE"""),7.9890706E7)</f>
        <v>79890706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IFERROR(__xludf.DUMMYFUNCTION("""COMPUTED_VALUE"""),1217.14)</f>
        <v>1217.14</v>
      </c>
      <c r="D415" s="2">
        <f>IFERROR(__xludf.DUMMYFUNCTION("""COMPUTED_VALUE"""),45895.66666666667)</f>
        <v>45895.66667</v>
      </c>
      <c r="E415" s="1">
        <f>IFERROR(__xludf.DUMMYFUNCTION("""COMPUTED_VALUE"""),1217.88)</f>
        <v>1217.88</v>
      </c>
      <c r="G415" s="2">
        <f>IFERROR(__xludf.DUMMYFUNCTION("""COMPUTED_VALUE"""),45895.66666666667)</f>
        <v>45895.66667</v>
      </c>
      <c r="H415" s="1">
        <f>IFERROR(__xludf.DUMMYFUNCTION("""COMPUTED_VALUE"""),1209.84)</f>
        <v>1209.84</v>
      </c>
      <c r="J415" s="2">
        <f>IFERROR(__xludf.DUMMYFUNCTION("""COMPUTED_VALUE"""),45895.66666666667)</f>
        <v>45895.66667</v>
      </c>
      <c r="K415" s="1">
        <f>IFERROR(__xludf.DUMMYFUNCTION("""COMPUTED_VALUE"""),1212.91)</f>
        <v>1212.91</v>
      </c>
      <c r="M415" s="2">
        <f>IFERROR(__xludf.DUMMYFUNCTION("""COMPUTED_VALUE"""),45895.66666666667)</f>
        <v>45895.66667</v>
      </c>
      <c r="N415" s="1">
        <f>IFERROR(__xludf.DUMMYFUNCTION("""COMPUTED_VALUE"""),1.22959824E8)</f>
        <v>122959824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IFERROR(__xludf.DUMMYFUNCTION("""COMPUTED_VALUE"""),1210.8)</f>
        <v>1210.8</v>
      </c>
      <c r="D416" s="2">
        <f>IFERROR(__xludf.DUMMYFUNCTION("""COMPUTED_VALUE"""),45896.66666666667)</f>
        <v>45896.66667</v>
      </c>
      <c r="E416" s="1">
        <f>IFERROR(__xludf.DUMMYFUNCTION("""COMPUTED_VALUE"""),1218.6)</f>
        <v>1218.6</v>
      </c>
      <c r="G416" s="2">
        <f>IFERROR(__xludf.DUMMYFUNCTION("""COMPUTED_VALUE"""),45896.66666666667)</f>
        <v>45896.66667</v>
      </c>
      <c r="H416" s="1">
        <f>IFERROR(__xludf.DUMMYFUNCTION("""COMPUTED_VALUE"""),1209.87)</f>
        <v>1209.87</v>
      </c>
      <c r="J416" s="2">
        <f>IFERROR(__xludf.DUMMYFUNCTION("""COMPUTED_VALUE"""),45896.66666666667)</f>
        <v>45896.66667</v>
      </c>
      <c r="K416" s="1">
        <f>IFERROR(__xludf.DUMMYFUNCTION("""COMPUTED_VALUE"""),1217.52)</f>
        <v>1217.52</v>
      </c>
      <c r="M416" s="2">
        <f>IFERROR(__xludf.DUMMYFUNCTION("""COMPUTED_VALUE"""),45896.66666666667)</f>
        <v>45896.66667</v>
      </c>
      <c r="N416" s="1">
        <f>IFERROR(__xludf.DUMMYFUNCTION("""COMPUTED_VALUE"""),9.6576479E7)</f>
        <v>96576479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IFERROR(__xludf.DUMMYFUNCTION("""COMPUTED_VALUE"""),1219.49)</f>
        <v>1219.49</v>
      </c>
      <c r="D417" s="2">
        <f>IFERROR(__xludf.DUMMYFUNCTION("""COMPUTED_VALUE"""),45897.66666666667)</f>
        <v>45897.66667</v>
      </c>
      <c r="E417" s="1">
        <f>IFERROR(__xludf.DUMMYFUNCTION("""COMPUTED_VALUE"""),1219.49)</f>
        <v>1219.49</v>
      </c>
      <c r="G417" s="2">
        <f>IFERROR(__xludf.DUMMYFUNCTION("""COMPUTED_VALUE"""),45897.66666666667)</f>
        <v>45897.66667</v>
      </c>
      <c r="H417" s="1">
        <f>IFERROR(__xludf.DUMMYFUNCTION("""COMPUTED_VALUE"""),1204.52)</f>
        <v>1204.52</v>
      </c>
      <c r="J417" s="2">
        <f>IFERROR(__xludf.DUMMYFUNCTION("""COMPUTED_VALUE"""),45897.66666666667)</f>
        <v>45897.66667</v>
      </c>
      <c r="K417" s="1">
        <f>IFERROR(__xludf.DUMMYFUNCTION("""COMPUTED_VALUE"""),1211.6)</f>
        <v>1211.6</v>
      </c>
      <c r="M417" s="2">
        <f>IFERROR(__xludf.DUMMYFUNCTION("""COMPUTED_VALUE"""),45897.66666666667)</f>
        <v>45897.66667</v>
      </c>
      <c r="N417" s="1">
        <f>IFERROR(__xludf.DUMMYFUNCTION("""COMPUTED_VALUE"""),7.8474118E7)</f>
        <v>78474118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IFERROR(__xludf.DUMMYFUNCTION("""COMPUTED_VALUE"""),1210.31)</f>
        <v>1210.31</v>
      </c>
      <c r="D418" s="2">
        <f>IFERROR(__xludf.DUMMYFUNCTION("""COMPUTED_VALUE"""),45898.66666666667)</f>
        <v>45898.66667</v>
      </c>
      <c r="E418" s="1">
        <f>IFERROR(__xludf.DUMMYFUNCTION("""COMPUTED_VALUE"""),1217.15)</f>
        <v>1217.15</v>
      </c>
      <c r="G418" s="2">
        <f>IFERROR(__xludf.DUMMYFUNCTION("""COMPUTED_VALUE"""),45898.66666666667)</f>
        <v>45898.66667</v>
      </c>
      <c r="H418" s="1">
        <f>IFERROR(__xludf.DUMMYFUNCTION("""COMPUTED_VALUE"""),1207.91)</f>
        <v>1207.91</v>
      </c>
      <c r="J418" s="2">
        <f>IFERROR(__xludf.DUMMYFUNCTION("""COMPUTED_VALUE"""),45898.66666666667)</f>
        <v>45898.66667</v>
      </c>
      <c r="K418" s="1">
        <f>IFERROR(__xludf.DUMMYFUNCTION("""COMPUTED_VALUE"""),1216.81)</f>
        <v>1216.81</v>
      </c>
      <c r="M418" s="2">
        <f>IFERROR(__xludf.DUMMYFUNCTION("""COMPUTED_VALUE"""),45898.66666666667)</f>
        <v>45898.66667</v>
      </c>
      <c r="N418" s="1">
        <f>IFERROR(__xludf.DUMMYFUNCTION("""COMPUTED_VALUE"""),1.02269285E8)</f>
        <v>102269285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IFERROR(__xludf.DUMMYFUNCTION("""COMPUTED_VALUE"""),1208.69)</f>
        <v>1208.69</v>
      </c>
      <c r="D419" s="2">
        <f>IFERROR(__xludf.DUMMYFUNCTION("""COMPUTED_VALUE"""),45902.66666666667)</f>
        <v>45902.66667</v>
      </c>
      <c r="E419" s="1">
        <f>IFERROR(__xludf.DUMMYFUNCTION("""COMPUTED_VALUE"""),1217.7)</f>
        <v>1217.7</v>
      </c>
      <c r="G419" s="2">
        <f>IFERROR(__xludf.DUMMYFUNCTION("""COMPUTED_VALUE"""),45902.66666666667)</f>
        <v>45902.66667</v>
      </c>
      <c r="H419" s="1">
        <f>IFERROR(__xludf.DUMMYFUNCTION("""COMPUTED_VALUE"""),1199.01)</f>
        <v>1199.01</v>
      </c>
      <c r="J419" s="2">
        <f>IFERROR(__xludf.DUMMYFUNCTION("""COMPUTED_VALUE"""),45902.66666666667)</f>
        <v>45902.66667</v>
      </c>
      <c r="K419" s="1">
        <f>IFERROR(__xludf.DUMMYFUNCTION("""COMPUTED_VALUE"""),1217.66)</f>
        <v>1217.66</v>
      </c>
      <c r="M419" s="2">
        <f>IFERROR(__xludf.DUMMYFUNCTION("""COMPUTED_VALUE"""),45902.66666666667)</f>
        <v>45902.66667</v>
      </c>
      <c r="N419" s="1">
        <f>IFERROR(__xludf.DUMMYFUNCTION("""COMPUTED_VALUE"""),1.02329239E8)</f>
        <v>102329239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IFERROR(__xludf.DUMMYFUNCTION("""COMPUTED_VALUE"""),1215.9)</f>
        <v>1215.9</v>
      </c>
      <c r="D420" s="2">
        <f>IFERROR(__xludf.DUMMYFUNCTION("""COMPUTED_VALUE"""),45903.66666666667)</f>
        <v>45903.66667</v>
      </c>
      <c r="E420" s="1">
        <f>IFERROR(__xludf.DUMMYFUNCTION("""COMPUTED_VALUE"""),1220.5)</f>
        <v>1220.5</v>
      </c>
      <c r="G420" s="2">
        <f>IFERROR(__xludf.DUMMYFUNCTION("""COMPUTED_VALUE"""),45903.66666666667)</f>
        <v>45903.66667</v>
      </c>
      <c r="H420" s="1">
        <f>IFERROR(__xludf.DUMMYFUNCTION("""COMPUTED_VALUE"""),1202.27)</f>
        <v>1202.27</v>
      </c>
      <c r="J420" s="2">
        <f>IFERROR(__xludf.DUMMYFUNCTION("""COMPUTED_VALUE"""),45903.66666666667)</f>
        <v>45903.66667</v>
      </c>
      <c r="K420" s="1">
        <f>IFERROR(__xludf.DUMMYFUNCTION("""COMPUTED_VALUE"""),1211.3)</f>
        <v>1211.3</v>
      </c>
      <c r="M420" s="2">
        <f>IFERROR(__xludf.DUMMYFUNCTION("""COMPUTED_VALUE"""),45903.66666666667)</f>
        <v>45903.66667</v>
      </c>
      <c r="N420" s="1">
        <f>IFERROR(__xludf.DUMMYFUNCTION("""COMPUTED_VALUE"""),1.2717019E8)</f>
        <v>127170190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IFERROR(__xludf.DUMMYFUNCTION("""COMPUTED_VALUE"""),1212.3)</f>
        <v>1212.3</v>
      </c>
      <c r="D421" s="2">
        <f>IFERROR(__xludf.DUMMYFUNCTION("""COMPUTED_VALUE"""),45904.66666666667)</f>
        <v>45904.66667</v>
      </c>
      <c r="E421" s="1">
        <f>IFERROR(__xludf.DUMMYFUNCTION("""COMPUTED_VALUE"""),1221.81)</f>
        <v>1221.81</v>
      </c>
      <c r="G421" s="2">
        <f>IFERROR(__xludf.DUMMYFUNCTION("""COMPUTED_VALUE"""),45904.66666666667)</f>
        <v>45904.66667</v>
      </c>
      <c r="H421" s="1">
        <f>IFERROR(__xludf.DUMMYFUNCTION("""COMPUTED_VALUE"""),1207.1)</f>
        <v>1207.1</v>
      </c>
      <c r="J421" s="2">
        <f>IFERROR(__xludf.DUMMYFUNCTION("""COMPUTED_VALUE"""),45904.66666666667)</f>
        <v>45904.66667</v>
      </c>
      <c r="K421" s="1">
        <f>IFERROR(__xludf.DUMMYFUNCTION("""COMPUTED_VALUE"""),1216.72)</f>
        <v>1216.72</v>
      </c>
      <c r="M421" s="2">
        <f>IFERROR(__xludf.DUMMYFUNCTION("""COMPUTED_VALUE"""),45904.66666666667)</f>
        <v>45904.66667</v>
      </c>
      <c r="N421" s="1">
        <f>IFERROR(__xludf.DUMMYFUNCTION("""COMPUTED_VALUE"""),1.25803086E8)</f>
        <v>125803086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IFERROR(__xludf.DUMMYFUNCTION("""COMPUTED_VALUE"""),1218.27)</f>
        <v>1218.27</v>
      </c>
      <c r="D422" s="2">
        <f>IFERROR(__xludf.DUMMYFUNCTION("""COMPUTED_VALUE"""),45905.66666666667)</f>
        <v>45905.66667</v>
      </c>
      <c r="E422" s="1">
        <f>IFERROR(__xludf.DUMMYFUNCTION("""COMPUTED_VALUE"""),1228.19)</f>
        <v>1228.19</v>
      </c>
      <c r="G422" s="2">
        <f>IFERROR(__xludf.DUMMYFUNCTION("""COMPUTED_VALUE"""),45905.66666666667)</f>
        <v>45905.66667</v>
      </c>
      <c r="H422" s="1">
        <f>IFERROR(__xludf.DUMMYFUNCTION("""COMPUTED_VALUE"""),1210.28)</f>
        <v>1210.28</v>
      </c>
      <c r="J422" s="2">
        <f>IFERROR(__xludf.DUMMYFUNCTION("""COMPUTED_VALUE"""),45905.66666666667)</f>
        <v>45905.66667</v>
      </c>
      <c r="K422" s="1">
        <f>IFERROR(__xludf.DUMMYFUNCTION("""COMPUTED_VALUE"""),1216.14)</f>
        <v>1216.14</v>
      </c>
      <c r="M422" s="2">
        <f>IFERROR(__xludf.DUMMYFUNCTION("""COMPUTED_VALUE"""),45905.66666666667)</f>
        <v>45905.66667</v>
      </c>
      <c r="N422" s="1">
        <f>IFERROR(__xludf.DUMMYFUNCTION("""COMPUTED_VALUE"""),1.17102622E8)</f>
        <v>117102622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IFERROR(__xludf.DUMMYFUNCTION("""COMPUTED_VALUE"""),1205.72)</f>
        <v>1205.72</v>
      </c>
      <c r="D423" s="2">
        <f>IFERROR(__xludf.DUMMYFUNCTION("""COMPUTED_VALUE"""),45908.66666666667)</f>
        <v>45908.66667</v>
      </c>
      <c r="E423" s="1">
        <f>IFERROR(__xludf.DUMMYFUNCTION("""COMPUTED_VALUE"""),1229.79)</f>
        <v>1229.79</v>
      </c>
      <c r="G423" s="2">
        <f>IFERROR(__xludf.DUMMYFUNCTION("""COMPUTED_VALUE"""),45908.66666666667)</f>
        <v>45908.66667</v>
      </c>
      <c r="H423" s="1">
        <f>IFERROR(__xludf.DUMMYFUNCTION("""COMPUTED_VALUE"""),1200.75)</f>
        <v>1200.75</v>
      </c>
      <c r="J423" s="2">
        <f>IFERROR(__xludf.DUMMYFUNCTION("""COMPUTED_VALUE"""),45908.66666666667)</f>
        <v>45908.66667</v>
      </c>
      <c r="K423" s="1">
        <f>IFERROR(__xludf.DUMMYFUNCTION("""COMPUTED_VALUE"""),1229.43)</f>
        <v>1229.43</v>
      </c>
      <c r="M423" s="2">
        <f>IFERROR(__xludf.DUMMYFUNCTION("""COMPUTED_VALUE"""),45908.66666666667)</f>
        <v>45908.66667</v>
      </c>
      <c r="N423" s="1">
        <f>IFERROR(__xludf.DUMMYFUNCTION("""COMPUTED_VALUE"""),1.22663379E8)</f>
        <v>122663379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IFERROR(__xludf.DUMMYFUNCTION("""COMPUTED_VALUE"""),1226.89)</f>
        <v>1226.89</v>
      </c>
      <c r="D424" s="2">
        <f>IFERROR(__xludf.DUMMYFUNCTION("""COMPUTED_VALUE"""),45909.66666666667)</f>
        <v>45909.66667</v>
      </c>
      <c r="E424" s="1">
        <f>IFERROR(__xludf.DUMMYFUNCTION("""COMPUTED_VALUE"""),1226.89)</f>
        <v>1226.89</v>
      </c>
      <c r="G424" s="2">
        <f>IFERROR(__xludf.DUMMYFUNCTION("""COMPUTED_VALUE"""),45909.66666666667)</f>
        <v>45909.66667</v>
      </c>
      <c r="H424" s="1">
        <f>IFERROR(__xludf.DUMMYFUNCTION("""COMPUTED_VALUE"""),1215.03)</f>
        <v>1215.03</v>
      </c>
      <c r="J424" s="2">
        <f>IFERROR(__xludf.DUMMYFUNCTION("""COMPUTED_VALUE"""),45909.66666666667)</f>
        <v>45909.66667</v>
      </c>
      <c r="K424" s="1">
        <f>IFERROR(__xludf.DUMMYFUNCTION("""COMPUTED_VALUE"""),1215.38)</f>
        <v>1215.38</v>
      </c>
      <c r="M424" s="2">
        <f>IFERROR(__xludf.DUMMYFUNCTION("""COMPUTED_VALUE"""),45909.66666666667)</f>
        <v>45909.66667</v>
      </c>
      <c r="N424" s="1">
        <f>IFERROR(__xludf.DUMMYFUNCTION("""COMPUTED_VALUE"""),1.01279931E8)</f>
        <v>101279931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IFERROR(__xludf.DUMMYFUNCTION("""COMPUTED_VALUE"""),1211.71)</f>
        <v>1211.71</v>
      </c>
      <c r="D425" s="2">
        <f>IFERROR(__xludf.DUMMYFUNCTION("""COMPUTED_VALUE"""),45910.66666666667)</f>
        <v>45910.66667</v>
      </c>
      <c r="E425" s="1">
        <f>IFERROR(__xludf.DUMMYFUNCTION("""COMPUTED_VALUE"""),1214.06)</f>
        <v>1214.06</v>
      </c>
      <c r="G425" s="2">
        <f>IFERROR(__xludf.DUMMYFUNCTION("""COMPUTED_VALUE"""),45910.66666666667)</f>
        <v>45910.66667</v>
      </c>
      <c r="H425" s="1">
        <f>IFERROR(__xludf.DUMMYFUNCTION("""COMPUTED_VALUE"""),1188.5)</f>
        <v>1188.5</v>
      </c>
      <c r="J425" s="2">
        <f>IFERROR(__xludf.DUMMYFUNCTION("""COMPUTED_VALUE"""),45910.66666666667)</f>
        <v>45910.66667</v>
      </c>
      <c r="K425" s="1">
        <f>IFERROR(__xludf.DUMMYFUNCTION("""COMPUTED_VALUE"""),1204.81)</f>
        <v>1204.81</v>
      </c>
      <c r="M425" s="2">
        <f>IFERROR(__xludf.DUMMYFUNCTION("""COMPUTED_VALUE"""),45910.66666666667)</f>
        <v>45910.66667</v>
      </c>
      <c r="N425" s="1">
        <f>IFERROR(__xludf.DUMMYFUNCTION("""COMPUTED_VALUE"""),1.17447095E8)</f>
        <v>117447095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IFERROR(__xludf.DUMMYFUNCTION("""COMPUTED_VALUE"""),1205.36)</f>
        <v>1205.36</v>
      </c>
      <c r="D426" s="2">
        <f>IFERROR(__xludf.DUMMYFUNCTION("""COMPUTED_VALUE"""),45911.66666666667)</f>
        <v>45911.66667</v>
      </c>
      <c r="E426" s="1">
        <f>IFERROR(__xludf.DUMMYFUNCTION("""COMPUTED_VALUE"""),1239.05)</f>
        <v>1239.05</v>
      </c>
      <c r="G426" s="2">
        <f>IFERROR(__xludf.DUMMYFUNCTION("""COMPUTED_VALUE"""),45911.66666666667)</f>
        <v>45911.66667</v>
      </c>
      <c r="H426" s="1">
        <f>IFERROR(__xludf.DUMMYFUNCTION("""COMPUTED_VALUE"""),1201.46)</f>
        <v>1201.46</v>
      </c>
      <c r="J426" s="2">
        <f>IFERROR(__xludf.DUMMYFUNCTION("""COMPUTED_VALUE"""),45911.66666666667)</f>
        <v>45911.66667</v>
      </c>
      <c r="K426" s="1">
        <f>IFERROR(__xludf.DUMMYFUNCTION("""COMPUTED_VALUE"""),1236.92)</f>
        <v>1236.92</v>
      </c>
      <c r="M426" s="2">
        <f>IFERROR(__xludf.DUMMYFUNCTION("""COMPUTED_VALUE"""),45911.66666666667)</f>
        <v>45911.66667</v>
      </c>
      <c r="N426" s="1">
        <f>IFERROR(__xludf.DUMMYFUNCTION("""COMPUTED_VALUE"""),3.98795765E8)</f>
        <v>398795765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IFERROR(__xludf.DUMMYFUNCTION("""COMPUTED_VALUE"""),1240.13)</f>
        <v>1240.13</v>
      </c>
      <c r="D427" s="2">
        <f>IFERROR(__xludf.DUMMYFUNCTION("""COMPUTED_VALUE"""),45912.66666666667)</f>
        <v>45912.66667</v>
      </c>
      <c r="E427" s="1">
        <f>IFERROR(__xludf.DUMMYFUNCTION("""COMPUTED_VALUE"""),1244.79)</f>
        <v>1244.79</v>
      </c>
      <c r="G427" s="2">
        <f>IFERROR(__xludf.DUMMYFUNCTION("""COMPUTED_VALUE"""),45912.66666666667)</f>
        <v>45912.66667</v>
      </c>
      <c r="H427" s="1">
        <f>IFERROR(__xludf.DUMMYFUNCTION("""COMPUTED_VALUE"""),1231.44)</f>
        <v>1231.44</v>
      </c>
      <c r="J427" s="2">
        <f>IFERROR(__xludf.DUMMYFUNCTION("""COMPUTED_VALUE"""),45912.66666666667)</f>
        <v>45912.66667</v>
      </c>
      <c r="K427" s="1">
        <f>IFERROR(__xludf.DUMMYFUNCTION("""COMPUTED_VALUE"""),1241.2)</f>
        <v>1241.2</v>
      </c>
      <c r="M427" s="2">
        <f>IFERROR(__xludf.DUMMYFUNCTION("""COMPUTED_VALUE"""),45912.66666666667)</f>
        <v>45912.66667</v>
      </c>
      <c r="N427" s="1">
        <f>IFERROR(__xludf.DUMMYFUNCTION("""COMPUTED_VALUE"""),3.70535568E8)</f>
        <v>370535568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IFERROR(__xludf.DUMMYFUNCTION("""COMPUTED_VALUE"""),1239.88)</f>
        <v>1239.88</v>
      </c>
      <c r="D428" s="2">
        <f>IFERROR(__xludf.DUMMYFUNCTION("""COMPUTED_VALUE"""),45915.66666666667)</f>
        <v>45915.66667</v>
      </c>
      <c r="E428" s="1">
        <f>IFERROR(__xludf.DUMMYFUNCTION("""COMPUTED_VALUE"""),1248.34)</f>
        <v>1248.34</v>
      </c>
      <c r="G428" s="2">
        <f>IFERROR(__xludf.DUMMYFUNCTION("""COMPUTED_VALUE"""),45915.66666666667)</f>
        <v>45915.66667</v>
      </c>
      <c r="H428" s="1">
        <f>IFERROR(__xludf.DUMMYFUNCTION("""COMPUTED_VALUE"""),1233.1)</f>
        <v>1233.1</v>
      </c>
      <c r="J428" s="2">
        <f>IFERROR(__xludf.DUMMYFUNCTION("""COMPUTED_VALUE"""),45915.66666666667)</f>
        <v>45915.66667</v>
      </c>
      <c r="K428" s="1">
        <f>IFERROR(__xludf.DUMMYFUNCTION("""COMPUTED_VALUE"""),1237.14)</f>
        <v>1237.14</v>
      </c>
      <c r="M428" s="2">
        <f>IFERROR(__xludf.DUMMYFUNCTION("""COMPUTED_VALUE"""),45915.66666666667)</f>
        <v>45915.66667</v>
      </c>
      <c r="N428" s="1">
        <f>IFERROR(__xludf.DUMMYFUNCTION("""COMPUTED_VALUE"""),1.67757341E8)</f>
        <v>167757341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IFERROR(__xludf.DUMMYFUNCTION("""COMPUTED_VALUE"""),1233.27)</f>
        <v>1233.27</v>
      </c>
      <c r="D429" s="2">
        <f>IFERROR(__xludf.DUMMYFUNCTION("""COMPUTED_VALUE"""),45916.66666666667)</f>
        <v>45916.66667</v>
      </c>
      <c r="E429" s="1">
        <f>IFERROR(__xludf.DUMMYFUNCTION("""COMPUTED_VALUE"""),1234.19)</f>
        <v>1234.19</v>
      </c>
      <c r="G429" s="2">
        <f>IFERROR(__xludf.DUMMYFUNCTION("""COMPUTED_VALUE"""),45916.66666666667)</f>
        <v>45916.66667</v>
      </c>
      <c r="H429" s="1">
        <f>IFERROR(__xludf.DUMMYFUNCTION("""COMPUTED_VALUE"""),1216.53)</f>
        <v>1216.53</v>
      </c>
      <c r="J429" s="2">
        <f>IFERROR(__xludf.DUMMYFUNCTION("""COMPUTED_VALUE"""),45916.66666666667)</f>
        <v>45916.66667</v>
      </c>
      <c r="K429" s="1">
        <f>IFERROR(__xludf.DUMMYFUNCTION("""COMPUTED_VALUE"""),1225.67)</f>
        <v>1225.67</v>
      </c>
      <c r="M429" s="2">
        <f>IFERROR(__xludf.DUMMYFUNCTION("""COMPUTED_VALUE"""),45916.66666666667)</f>
        <v>45916.66667</v>
      </c>
      <c r="N429" s="1">
        <f>IFERROR(__xludf.DUMMYFUNCTION("""COMPUTED_VALUE"""),1.46943119E8)</f>
        <v>146943119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IFERROR(__xludf.DUMMYFUNCTION("""COMPUTED_VALUE"""),1224.79)</f>
        <v>1224.79</v>
      </c>
      <c r="D430" s="2">
        <f>IFERROR(__xludf.DUMMYFUNCTION("""COMPUTED_VALUE"""),45917.66666666667)</f>
        <v>45917.66667</v>
      </c>
      <c r="E430" s="1">
        <f>IFERROR(__xludf.DUMMYFUNCTION("""COMPUTED_VALUE"""),1242.44)</f>
        <v>1242.44</v>
      </c>
      <c r="G430" s="2">
        <f>IFERROR(__xludf.DUMMYFUNCTION("""COMPUTED_VALUE"""),45917.66666666667)</f>
        <v>45917.66667</v>
      </c>
      <c r="H430" s="1">
        <f>IFERROR(__xludf.DUMMYFUNCTION("""COMPUTED_VALUE"""),1224.79)</f>
        <v>1224.79</v>
      </c>
      <c r="J430" s="2">
        <f>IFERROR(__xludf.DUMMYFUNCTION("""COMPUTED_VALUE"""),45917.66666666667)</f>
        <v>45917.66667</v>
      </c>
      <c r="K430" s="1">
        <f>IFERROR(__xludf.DUMMYFUNCTION("""COMPUTED_VALUE"""),1233.91)</f>
        <v>1233.91</v>
      </c>
      <c r="M430" s="2">
        <f>IFERROR(__xludf.DUMMYFUNCTION("""COMPUTED_VALUE"""),45917.66666666667)</f>
        <v>45917.66667</v>
      </c>
      <c r="N430" s="1">
        <f>IFERROR(__xludf.DUMMYFUNCTION("""COMPUTED_VALUE"""),1.03822109E8)</f>
        <v>103822109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IFERROR(__xludf.DUMMYFUNCTION("""COMPUTED_VALUE"""),1228.0)</f>
        <v>1228</v>
      </c>
      <c r="D431" s="2">
        <f>IFERROR(__xludf.DUMMYFUNCTION("""COMPUTED_VALUE"""),45918.66666666667)</f>
        <v>45918.66667</v>
      </c>
      <c r="E431" s="1">
        <f>IFERROR(__xludf.DUMMYFUNCTION("""COMPUTED_VALUE"""),1230.49)</f>
        <v>1230.49</v>
      </c>
      <c r="G431" s="2">
        <f>IFERROR(__xludf.DUMMYFUNCTION("""COMPUTED_VALUE"""),45918.66666666667)</f>
        <v>45918.66667</v>
      </c>
      <c r="H431" s="1">
        <f>IFERROR(__xludf.DUMMYFUNCTION("""COMPUTED_VALUE"""),1216.09)</f>
        <v>1216.09</v>
      </c>
      <c r="J431" s="2">
        <f>IFERROR(__xludf.DUMMYFUNCTION("""COMPUTED_VALUE"""),45918.66666666667)</f>
        <v>45918.66667</v>
      </c>
      <c r="K431" s="1">
        <f>IFERROR(__xludf.DUMMYFUNCTION("""COMPUTED_VALUE"""),1223.27)</f>
        <v>1223.27</v>
      </c>
      <c r="M431" s="2">
        <f>IFERROR(__xludf.DUMMYFUNCTION("""COMPUTED_VALUE"""),45918.66666666667)</f>
        <v>45918.66667</v>
      </c>
      <c r="N431" s="1">
        <f>IFERROR(__xludf.DUMMYFUNCTION("""COMPUTED_VALUE"""),1.28834397E8)</f>
        <v>128834397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IFERROR(__xludf.DUMMYFUNCTION("""COMPUTED_VALUE"""),1223.5)</f>
        <v>1223.5</v>
      </c>
      <c r="D432" s="2">
        <f>IFERROR(__xludf.DUMMYFUNCTION("""COMPUTED_VALUE"""),45919.66666666667)</f>
        <v>45919.66667</v>
      </c>
      <c r="E432" s="1">
        <f>IFERROR(__xludf.DUMMYFUNCTION("""COMPUTED_VALUE"""),1224.72)</f>
        <v>1224.72</v>
      </c>
      <c r="G432" s="2">
        <f>IFERROR(__xludf.DUMMYFUNCTION("""COMPUTED_VALUE"""),45919.66666666667)</f>
        <v>45919.66667</v>
      </c>
      <c r="H432" s="1">
        <f>IFERROR(__xludf.DUMMYFUNCTION("""COMPUTED_VALUE"""),1210.22)</f>
        <v>1210.22</v>
      </c>
      <c r="J432" s="2">
        <f>IFERROR(__xludf.DUMMYFUNCTION("""COMPUTED_VALUE"""),45919.66666666667)</f>
        <v>45919.66667</v>
      </c>
      <c r="K432" s="1">
        <f>IFERROR(__xludf.DUMMYFUNCTION("""COMPUTED_VALUE"""),1223.3)</f>
        <v>1223.3</v>
      </c>
      <c r="M432" s="2">
        <f>IFERROR(__xludf.DUMMYFUNCTION("""COMPUTED_VALUE"""),45919.66666666667)</f>
        <v>45919.66667</v>
      </c>
      <c r="N432" s="1">
        <f>IFERROR(__xludf.DUMMYFUNCTION("""COMPUTED_VALUE"""),3.05800451E8)</f>
        <v>305800451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IFERROR(__xludf.DUMMYFUNCTION("""COMPUTED_VALUE"""),1212.65)</f>
        <v>1212.65</v>
      </c>
      <c r="D433" s="2">
        <f>IFERROR(__xludf.DUMMYFUNCTION("""COMPUTED_VALUE"""),45922.66666666667)</f>
        <v>45922.66667</v>
      </c>
      <c r="E433" s="1">
        <f>IFERROR(__xludf.DUMMYFUNCTION("""COMPUTED_VALUE"""),1223.78)</f>
        <v>1223.78</v>
      </c>
      <c r="G433" s="2">
        <f>IFERROR(__xludf.DUMMYFUNCTION("""COMPUTED_VALUE"""),45922.66666666667)</f>
        <v>45922.66667</v>
      </c>
      <c r="H433" s="1">
        <f>IFERROR(__xludf.DUMMYFUNCTION("""COMPUTED_VALUE"""),1211.71)</f>
        <v>1211.71</v>
      </c>
      <c r="J433" s="2">
        <f>IFERROR(__xludf.DUMMYFUNCTION("""COMPUTED_VALUE"""),45922.66666666667)</f>
        <v>45922.66667</v>
      </c>
      <c r="K433" s="1">
        <f>IFERROR(__xludf.DUMMYFUNCTION("""COMPUTED_VALUE"""),1219.9)</f>
        <v>1219.9</v>
      </c>
      <c r="M433" s="2">
        <f>IFERROR(__xludf.DUMMYFUNCTION("""COMPUTED_VALUE"""),45922.66666666667)</f>
        <v>45922.66667</v>
      </c>
      <c r="N433" s="1">
        <f>IFERROR(__xludf.DUMMYFUNCTION("""COMPUTED_VALUE"""),1.44877672E8)</f>
        <v>144877672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IFERROR(__xludf.DUMMYFUNCTION("""COMPUTED_VALUE"""),1223.15)</f>
        <v>1223.15</v>
      </c>
      <c r="D434" s="2">
        <f>IFERROR(__xludf.DUMMYFUNCTION("""COMPUTED_VALUE"""),45923.66666666667)</f>
        <v>45923.66667</v>
      </c>
      <c r="E434" s="1">
        <f>IFERROR(__xludf.DUMMYFUNCTION("""COMPUTED_VALUE"""),1235.14)</f>
        <v>1235.14</v>
      </c>
      <c r="G434" s="2">
        <f>IFERROR(__xludf.DUMMYFUNCTION("""COMPUTED_VALUE"""),45923.66666666667)</f>
        <v>45923.66667</v>
      </c>
      <c r="H434" s="1">
        <f>IFERROR(__xludf.DUMMYFUNCTION("""COMPUTED_VALUE"""),1218.25)</f>
        <v>1218.25</v>
      </c>
      <c r="J434" s="2">
        <f>IFERROR(__xludf.DUMMYFUNCTION("""COMPUTED_VALUE"""),45923.66666666667)</f>
        <v>45923.66667</v>
      </c>
      <c r="K434" s="1">
        <f>IFERROR(__xludf.DUMMYFUNCTION("""COMPUTED_VALUE"""),1219.72)</f>
        <v>1219.72</v>
      </c>
      <c r="M434" s="2">
        <f>IFERROR(__xludf.DUMMYFUNCTION("""COMPUTED_VALUE"""),45923.66666666667)</f>
        <v>45923.66667</v>
      </c>
      <c r="N434" s="1">
        <f>IFERROR(__xludf.DUMMYFUNCTION("""COMPUTED_VALUE"""),1.31579137E8)</f>
        <v>131579137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IFERROR(__xludf.DUMMYFUNCTION("""COMPUTED_VALUE"""),1220.9)</f>
        <v>1220.9</v>
      </c>
      <c r="D435" s="2">
        <f>IFERROR(__xludf.DUMMYFUNCTION("""COMPUTED_VALUE"""),45924.66666666667)</f>
        <v>45924.66667</v>
      </c>
      <c r="E435" s="1">
        <f>IFERROR(__xludf.DUMMYFUNCTION("""COMPUTED_VALUE"""),1227.35)</f>
        <v>1227.35</v>
      </c>
      <c r="G435" s="2">
        <f>IFERROR(__xludf.DUMMYFUNCTION("""COMPUTED_VALUE"""),45924.66666666667)</f>
        <v>45924.66667</v>
      </c>
      <c r="H435" s="1">
        <f>IFERROR(__xludf.DUMMYFUNCTION("""COMPUTED_VALUE"""),1218.29)</f>
        <v>1218.29</v>
      </c>
      <c r="J435" s="2">
        <f>IFERROR(__xludf.DUMMYFUNCTION("""COMPUTED_VALUE"""),45924.66666666667)</f>
        <v>45924.66667</v>
      </c>
      <c r="K435" s="1">
        <f>IFERROR(__xludf.DUMMYFUNCTION("""COMPUTED_VALUE"""),1222.96)</f>
        <v>1222.96</v>
      </c>
      <c r="M435" s="2">
        <f>IFERROR(__xludf.DUMMYFUNCTION("""COMPUTED_VALUE"""),45924.66666666667)</f>
        <v>45924.66667</v>
      </c>
      <c r="N435" s="1">
        <f>IFERROR(__xludf.DUMMYFUNCTION("""COMPUTED_VALUE"""),1.05509574E8)</f>
        <v>105509574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IFERROR(__xludf.DUMMYFUNCTION("""COMPUTED_VALUE"""),1219.27)</f>
        <v>1219.27</v>
      </c>
      <c r="D436" s="2">
        <f>IFERROR(__xludf.DUMMYFUNCTION("""COMPUTED_VALUE"""),45925.66666666667)</f>
        <v>45925.66667</v>
      </c>
      <c r="E436" s="1">
        <f>IFERROR(__xludf.DUMMYFUNCTION("""COMPUTED_VALUE"""),1228.9)</f>
        <v>1228.9</v>
      </c>
      <c r="G436" s="2">
        <f>IFERROR(__xludf.DUMMYFUNCTION("""COMPUTED_VALUE"""),45925.66666666667)</f>
        <v>45925.66667</v>
      </c>
      <c r="H436" s="1">
        <f>IFERROR(__xludf.DUMMYFUNCTION("""COMPUTED_VALUE"""),1218.04)</f>
        <v>1218.04</v>
      </c>
      <c r="J436" s="2">
        <f>IFERROR(__xludf.DUMMYFUNCTION("""COMPUTED_VALUE"""),45925.66666666667)</f>
        <v>45925.66667</v>
      </c>
      <c r="K436" s="1">
        <f>IFERROR(__xludf.DUMMYFUNCTION("""COMPUTED_VALUE"""),1222.58)</f>
        <v>1222.58</v>
      </c>
      <c r="M436" s="2">
        <f>IFERROR(__xludf.DUMMYFUNCTION("""COMPUTED_VALUE"""),45925.66666666667)</f>
        <v>45925.66667</v>
      </c>
      <c r="N436" s="1">
        <f>IFERROR(__xludf.DUMMYFUNCTION("""COMPUTED_VALUE"""),9.3103863E7)</f>
        <v>93103863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IFERROR(__xludf.DUMMYFUNCTION("""COMPUTED_VALUE"""),1222.5)</f>
        <v>1222.5</v>
      </c>
      <c r="D437" s="2">
        <f>IFERROR(__xludf.DUMMYFUNCTION("""COMPUTED_VALUE"""),45926.66666666667)</f>
        <v>45926.66667</v>
      </c>
      <c r="E437" s="1">
        <f>IFERROR(__xludf.DUMMYFUNCTION("""COMPUTED_VALUE"""),1231.25)</f>
        <v>1231.25</v>
      </c>
      <c r="G437" s="2">
        <f>IFERROR(__xludf.DUMMYFUNCTION("""COMPUTED_VALUE"""),45926.66666666667)</f>
        <v>45926.66667</v>
      </c>
      <c r="H437" s="1">
        <f>IFERROR(__xludf.DUMMYFUNCTION("""COMPUTED_VALUE"""),1220.32)</f>
        <v>1220.32</v>
      </c>
      <c r="J437" s="2">
        <f>IFERROR(__xludf.DUMMYFUNCTION("""COMPUTED_VALUE"""),45926.66666666667)</f>
        <v>45926.66667</v>
      </c>
      <c r="K437" s="1">
        <f>IFERROR(__xludf.DUMMYFUNCTION("""COMPUTED_VALUE"""),1226.63)</f>
        <v>1226.63</v>
      </c>
      <c r="M437" s="2">
        <f>IFERROR(__xludf.DUMMYFUNCTION("""COMPUTED_VALUE"""),45926.66666666667)</f>
        <v>45926.66667</v>
      </c>
      <c r="N437" s="1">
        <f>IFERROR(__xludf.DUMMYFUNCTION("""COMPUTED_VALUE"""),9.0473951E7)</f>
        <v>90473951</v>
      </c>
    </row>
  </sheetData>
  <drawing r:id="rId1"/>
</worksheet>
</file>