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IFERROR(__xludf.DUMMYFUNCTION("GOOGLEFINANCE(""DJUSBD"",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IFERROR(__xludf.DUMMYFUNCTION("GOOGLEFINANCE(""DJUSBD"",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IFERROR(__xludf.DUMMYFUNCTION("GOOGLEFINANCE(""DJUSBD"",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IFERROR(__xludf.DUMMYFUNCTION("GOOGLEFINANCE(""DJUSBD"",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IFERROR(__xludf.DUMMYFUNCTION("GOOGLEFINANCE(""DJUSBD"",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IFERROR(__xludf.DUMMYFUNCTION("""COMPUTED_VALUE"""),1881.85)</f>
        <v>1881.85</v>
      </c>
      <c r="D2" s="2">
        <f>IFERROR(__xludf.DUMMYFUNCTION("""COMPUTED_VALUE"""),45293.66666666667)</f>
        <v>45293.66667</v>
      </c>
      <c r="E2" s="1">
        <f>IFERROR(__xludf.DUMMYFUNCTION("""COMPUTED_VALUE"""),1881.85)</f>
        <v>1881.85</v>
      </c>
      <c r="G2" s="2">
        <f>IFERROR(__xludf.DUMMYFUNCTION("""COMPUTED_VALUE"""),45293.66666666667)</f>
        <v>45293.66667</v>
      </c>
      <c r="H2" s="1">
        <f>IFERROR(__xludf.DUMMYFUNCTION("""COMPUTED_VALUE"""),1851.11)</f>
        <v>1851.11</v>
      </c>
      <c r="J2" s="2">
        <f>IFERROR(__xludf.DUMMYFUNCTION("""COMPUTED_VALUE"""),45293.66666666667)</f>
        <v>45293.66667</v>
      </c>
      <c r="K2" s="1">
        <f>IFERROR(__xludf.DUMMYFUNCTION("""COMPUTED_VALUE"""),1860.1)</f>
        <v>1860.1</v>
      </c>
      <c r="M2" s="2">
        <f>IFERROR(__xludf.DUMMYFUNCTION("""COMPUTED_VALUE"""),45293.66666666667)</f>
        <v>45293.66667</v>
      </c>
      <c r="N2" s="1">
        <f>IFERROR(__xludf.DUMMYFUNCTION("""COMPUTED_VALUE"""),2.329877E7)</f>
        <v>23298770</v>
      </c>
    </row>
    <row r="3">
      <c r="A3" s="2">
        <f>IFERROR(__xludf.DUMMYFUNCTION("""COMPUTED_VALUE"""),45294.66666666667)</f>
        <v>45294.66667</v>
      </c>
      <c r="B3" s="1">
        <f>IFERROR(__xludf.DUMMYFUNCTION("""COMPUTED_VALUE"""),1847.36)</f>
        <v>1847.36</v>
      </c>
      <c r="D3" s="2">
        <f>IFERROR(__xludf.DUMMYFUNCTION("""COMPUTED_VALUE"""),45294.66666666667)</f>
        <v>45294.66667</v>
      </c>
      <c r="E3" s="1">
        <f>IFERROR(__xludf.DUMMYFUNCTION("""COMPUTED_VALUE"""),1847.36)</f>
        <v>1847.36</v>
      </c>
      <c r="G3" s="2">
        <f>IFERROR(__xludf.DUMMYFUNCTION("""COMPUTED_VALUE"""),45294.66666666667)</f>
        <v>45294.66667</v>
      </c>
      <c r="H3" s="1">
        <f>IFERROR(__xludf.DUMMYFUNCTION("""COMPUTED_VALUE"""),1811.27)</f>
        <v>1811.27</v>
      </c>
      <c r="J3" s="2">
        <f>IFERROR(__xludf.DUMMYFUNCTION("""COMPUTED_VALUE"""),45294.66666666667)</f>
        <v>45294.66667</v>
      </c>
      <c r="K3" s="1">
        <f>IFERROR(__xludf.DUMMYFUNCTION("""COMPUTED_VALUE"""),1813.52)</f>
        <v>1813.52</v>
      </c>
      <c r="M3" s="2">
        <f>IFERROR(__xludf.DUMMYFUNCTION("""COMPUTED_VALUE"""),45294.66666666667)</f>
        <v>45294.66667</v>
      </c>
      <c r="N3" s="1">
        <f>IFERROR(__xludf.DUMMYFUNCTION("""COMPUTED_VALUE"""),2.562743E7)</f>
        <v>25627430</v>
      </c>
    </row>
    <row r="4">
      <c r="A4" s="2">
        <f>IFERROR(__xludf.DUMMYFUNCTION("""COMPUTED_VALUE"""),45295.66666666667)</f>
        <v>45295.66667</v>
      </c>
      <c r="B4" s="1">
        <f>IFERROR(__xludf.DUMMYFUNCTION("""COMPUTED_VALUE"""),1812.53)</f>
        <v>1812.53</v>
      </c>
      <c r="D4" s="2">
        <f>IFERROR(__xludf.DUMMYFUNCTION("""COMPUTED_VALUE"""),45295.66666666667)</f>
        <v>45295.66667</v>
      </c>
      <c r="E4" s="1">
        <f>IFERROR(__xludf.DUMMYFUNCTION("""COMPUTED_VALUE"""),1831.99)</f>
        <v>1831.99</v>
      </c>
      <c r="G4" s="2">
        <f>IFERROR(__xludf.DUMMYFUNCTION("""COMPUTED_VALUE"""),45295.66666666667)</f>
        <v>45295.66667</v>
      </c>
      <c r="H4" s="1">
        <f>IFERROR(__xludf.DUMMYFUNCTION("""COMPUTED_VALUE"""),1808.43)</f>
        <v>1808.43</v>
      </c>
      <c r="J4" s="2">
        <f>IFERROR(__xludf.DUMMYFUNCTION("""COMPUTED_VALUE"""),45295.66666666667)</f>
        <v>45295.66667</v>
      </c>
      <c r="K4" s="1">
        <f>IFERROR(__xludf.DUMMYFUNCTION("""COMPUTED_VALUE"""),1819.68)</f>
        <v>1819.68</v>
      </c>
      <c r="M4" s="2">
        <f>IFERROR(__xludf.DUMMYFUNCTION("""COMPUTED_VALUE"""),45295.66666666667)</f>
        <v>45295.66667</v>
      </c>
      <c r="N4" s="1">
        <f>IFERROR(__xludf.DUMMYFUNCTION("""COMPUTED_VALUE"""),2.4780282E7)</f>
        <v>24780282</v>
      </c>
    </row>
    <row r="5">
      <c r="A5" s="2">
        <f>IFERROR(__xludf.DUMMYFUNCTION("""COMPUTED_VALUE"""),45296.66666666667)</f>
        <v>45296.66667</v>
      </c>
      <c r="B5" s="1">
        <f>IFERROR(__xludf.DUMMYFUNCTION("""COMPUTED_VALUE"""),1816.82)</f>
        <v>1816.82</v>
      </c>
      <c r="D5" s="2">
        <f>IFERROR(__xludf.DUMMYFUNCTION("""COMPUTED_VALUE"""),45296.66666666667)</f>
        <v>45296.66667</v>
      </c>
      <c r="E5" s="1">
        <f>IFERROR(__xludf.DUMMYFUNCTION("""COMPUTED_VALUE"""),1839.53)</f>
        <v>1839.53</v>
      </c>
      <c r="G5" s="2">
        <f>IFERROR(__xludf.DUMMYFUNCTION("""COMPUTED_VALUE"""),45296.66666666667)</f>
        <v>45296.66667</v>
      </c>
      <c r="H5" s="1">
        <f>IFERROR(__xludf.DUMMYFUNCTION("""COMPUTED_VALUE"""),1811.7)</f>
        <v>1811.7</v>
      </c>
      <c r="J5" s="2">
        <f>IFERROR(__xludf.DUMMYFUNCTION("""COMPUTED_VALUE"""),45296.66666666667)</f>
        <v>45296.66667</v>
      </c>
      <c r="K5" s="1">
        <f>IFERROR(__xludf.DUMMYFUNCTION("""COMPUTED_VALUE"""),1829.2)</f>
        <v>1829.2</v>
      </c>
      <c r="M5" s="2">
        <f>IFERROR(__xludf.DUMMYFUNCTION("""COMPUTED_VALUE"""),45296.66666666667)</f>
        <v>45296.66667</v>
      </c>
      <c r="N5" s="1">
        <f>IFERROR(__xludf.DUMMYFUNCTION("""COMPUTED_VALUE"""),2.0382171E7)</f>
        <v>20382171</v>
      </c>
    </row>
    <row r="6">
      <c r="A6" s="2">
        <f>IFERROR(__xludf.DUMMYFUNCTION("""COMPUTED_VALUE"""),45299.66666666667)</f>
        <v>45299.66667</v>
      </c>
      <c r="B6" s="1">
        <f>IFERROR(__xludf.DUMMYFUNCTION("""COMPUTED_VALUE"""),1831.39)</f>
        <v>1831.39</v>
      </c>
      <c r="D6" s="2">
        <f>IFERROR(__xludf.DUMMYFUNCTION("""COMPUTED_VALUE"""),45299.66666666667)</f>
        <v>45299.66667</v>
      </c>
      <c r="E6" s="1">
        <f>IFERROR(__xludf.DUMMYFUNCTION("""COMPUTED_VALUE"""),1853.67)</f>
        <v>1853.67</v>
      </c>
      <c r="G6" s="2">
        <f>IFERROR(__xludf.DUMMYFUNCTION("""COMPUTED_VALUE"""),45299.66666666667)</f>
        <v>45299.66667</v>
      </c>
      <c r="H6" s="1">
        <f>IFERROR(__xludf.DUMMYFUNCTION("""COMPUTED_VALUE"""),1827.21)</f>
        <v>1827.21</v>
      </c>
      <c r="J6" s="2">
        <f>IFERROR(__xludf.DUMMYFUNCTION("""COMPUTED_VALUE"""),45299.66666666667)</f>
        <v>45299.66667</v>
      </c>
      <c r="K6" s="1">
        <f>IFERROR(__xludf.DUMMYFUNCTION("""COMPUTED_VALUE"""),1852.57)</f>
        <v>1852.57</v>
      </c>
      <c r="M6" s="2">
        <f>IFERROR(__xludf.DUMMYFUNCTION("""COMPUTED_VALUE"""),45299.66666666667)</f>
        <v>45299.66667</v>
      </c>
      <c r="N6" s="1">
        <f>IFERROR(__xludf.DUMMYFUNCTION("""COMPUTED_VALUE"""),2.0131323E7)</f>
        <v>20131323</v>
      </c>
    </row>
    <row r="7">
      <c r="A7" s="2">
        <f>IFERROR(__xludf.DUMMYFUNCTION("""COMPUTED_VALUE"""),45300.66666666667)</f>
        <v>45300.66667</v>
      </c>
      <c r="B7" s="1">
        <f>IFERROR(__xludf.DUMMYFUNCTION("""COMPUTED_VALUE"""),1843.45)</f>
        <v>1843.45</v>
      </c>
      <c r="D7" s="2">
        <f>IFERROR(__xludf.DUMMYFUNCTION("""COMPUTED_VALUE"""),45300.66666666667)</f>
        <v>45300.66667</v>
      </c>
      <c r="E7" s="1">
        <f>IFERROR(__xludf.DUMMYFUNCTION("""COMPUTED_VALUE"""),1856.36)</f>
        <v>1856.36</v>
      </c>
      <c r="G7" s="2">
        <f>IFERROR(__xludf.DUMMYFUNCTION("""COMPUTED_VALUE"""),45300.66666666667)</f>
        <v>45300.66667</v>
      </c>
      <c r="H7" s="1">
        <f>IFERROR(__xludf.DUMMYFUNCTION("""COMPUTED_VALUE"""),1834.31)</f>
        <v>1834.31</v>
      </c>
      <c r="J7" s="2">
        <f>IFERROR(__xludf.DUMMYFUNCTION("""COMPUTED_VALUE"""),45300.66666666667)</f>
        <v>45300.66667</v>
      </c>
      <c r="K7" s="1">
        <f>IFERROR(__xludf.DUMMYFUNCTION("""COMPUTED_VALUE"""),1856.36)</f>
        <v>1856.36</v>
      </c>
      <c r="M7" s="2">
        <f>IFERROR(__xludf.DUMMYFUNCTION("""COMPUTED_VALUE"""),45300.66666666667)</f>
        <v>45300.66667</v>
      </c>
      <c r="N7" s="1">
        <f>IFERROR(__xludf.DUMMYFUNCTION("""COMPUTED_VALUE"""),1.7812341E7)</f>
        <v>17812341</v>
      </c>
    </row>
    <row r="8">
      <c r="A8" s="2">
        <f>IFERROR(__xludf.DUMMYFUNCTION("""COMPUTED_VALUE"""),45301.66666666667)</f>
        <v>45301.66667</v>
      </c>
      <c r="B8" s="1">
        <f>IFERROR(__xludf.DUMMYFUNCTION("""COMPUTED_VALUE"""),1856.86)</f>
        <v>1856.86</v>
      </c>
      <c r="D8" s="2">
        <f>IFERROR(__xludf.DUMMYFUNCTION("""COMPUTED_VALUE"""),45301.66666666667)</f>
        <v>45301.66667</v>
      </c>
      <c r="E8" s="1">
        <f>IFERROR(__xludf.DUMMYFUNCTION("""COMPUTED_VALUE"""),1865.45)</f>
        <v>1865.45</v>
      </c>
      <c r="G8" s="2">
        <f>IFERROR(__xludf.DUMMYFUNCTION("""COMPUTED_VALUE"""),45301.66666666667)</f>
        <v>45301.66667</v>
      </c>
      <c r="H8" s="1">
        <f>IFERROR(__xludf.DUMMYFUNCTION("""COMPUTED_VALUE"""),1853.08)</f>
        <v>1853.08</v>
      </c>
      <c r="J8" s="2">
        <f>IFERROR(__xludf.DUMMYFUNCTION("""COMPUTED_VALUE"""),45301.66666666667)</f>
        <v>45301.66667</v>
      </c>
      <c r="K8" s="1">
        <f>IFERROR(__xludf.DUMMYFUNCTION("""COMPUTED_VALUE"""),1864.46)</f>
        <v>1864.46</v>
      </c>
      <c r="M8" s="2">
        <f>IFERROR(__xludf.DUMMYFUNCTION("""COMPUTED_VALUE"""),45301.66666666667)</f>
        <v>45301.66667</v>
      </c>
      <c r="N8" s="1">
        <f>IFERROR(__xludf.DUMMYFUNCTION("""COMPUTED_VALUE"""),2.0965084E7)</f>
        <v>20965084</v>
      </c>
    </row>
    <row r="9">
      <c r="A9" s="2">
        <f>IFERROR(__xludf.DUMMYFUNCTION("""COMPUTED_VALUE"""),45302.66666666667)</f>
        <v>45302.66667</v>
      </c>
      <c r="B9" s="1">
        <f>IFERROR(__xludf.DUMMYFUNCTION("""COMPUTED_VALUE"""),1863.4)</f>
        <v>1863.4</v>
      </c>
      <c r="D9" s="2">
        <f>IFERROR(__xludf.DUMMYFUNCTION("""COMPUTED_VALUE"""),45302.66666666667)</f>
        <v>45302.66667</v>
      </c>
      <c r="E9" s="1">
        <f>IFERROR(__xludf.DUMMYFUNCTION("""COMPUTED_VALUE"""),1864.23)</f>
        <v>1864.23</v>
      </c>
      <c r="G9" s="2">
        <f>IFERROR(__xludf.DUMMYFUNCTION("""COMPUTED_VALUE"""),45302.66666666667)</f>
        <v>45302.66667</v>
      </c>
      <c r="H9" s="1">
        <f>IFERROR(__xludf.DUMMYFUNCTION("""COMPUTED_VALUE"""),1841.53)</f>
        <v>1841.53</v>
      </c>
      <c r="J9" s="2">
        <f>IFERROR(__xludf.DUMMYFUNCTION("""COMPUTED_VALUE"""),45302.66666666667)</f>
        <v>45302.66667</v>
      </c>
      <c r="K9" s="1">
        <f>IFERROR(__xludf.DUMMYFUNCTION("""COMPUTED_VALUE"""),1861.12)</f>
        <v>1861.12</v>
      </c>
      <c r="M9" s="2">
        <f>IFERROR(__xludf.DUMMYFUNCTION("""COMPUTED_VALUE"""),45302.66666666667)</f>
        <v>45302.66667</v>
      </c>
      <c r="N9" s="1">
        <f>IFERROR(__xludf.DUMMYFUNCTION("""COMPUTED_VALUE"""),1.9468645E7)</f>
        <v>19468645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IFERROR(__xludf.DUMMYFUNCTION("""COMPUTED_VALUE"""),1866.38)</f>
        <v>1866.38</v>
      </c>
      <c r="D10" s="2">
        <f>IFERROR(__xludf.DUMMYFUNCTION("""COMPUTED_VALUE"""),45303.66666666667)</f>
        <v>45303.66667</v>
      </c>
      <c r="E10" s="1">
        <f>IFERROR(__xludf.DUMMYFUNCTION("""COMPUTED_VALUE"""),1868.73)</f>
        <v>1868.73</v>
      </c>
      <c r="G10" s="2">
        <f>IFERROR(__xludf.DUMMYFUNCTION("""COMPUTED_VALUE"""),45303.66666666667)</f>
        <v>45303.66667</v>
      </c>
      <c r="H10" s="1">
        <f>IFERROR(__xludf.DUMMYFUNCTION("""COMPUTED_VALUE"""),1841.86)</f>
        <v>1841.86</v>
      </c>
      <c r="J10" s="2">
        <f>IFERROR(__xludf.DUMMYFUNCTION("""COMPUTED_VALUE"""),45303.66666666667)</f>
        <v>45303.66667</v>
      </c>
      <c r="K10" s="1">
        <f>IFERROR(__xludf.DUMMYFUNCTION("""COMPUTED_VALUE"""),1853.29)</f>
        <v>1853.29</v>
      </c>
      <c r="M10" s="2">
        <f>IFERROR(__xludf.DUMMYFUNCTION("""COMPUTED_VALUE"""),45303.66666666667)</f>
        <v>45303.66667</v>
      </c>
      <c r="N10" s="1">
        <f>IFERROR(__xludf.DUMMYFUNCTION("""COMPUTED_VALUE"""),1.8432973E7)</f>
        <v>18432973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IFERROR(__xludf.DUMMYFUNCTION("""COMPUTED_VALUE"""),1849.96)</f>
        <v>1849.96</v>
      </c>
      <c r="D11" s="2">
        <f>IFERROR(__xludf.DUMMYFUNCTION("""COMPUTED_VALUE"""),45307.66666666667)</f>
        <v>45307.66667</v>
      </c>
      <c r="E11" s="1">
        <f>IFERROR(__xludf.DUMMYFUNCTION("""COMPUTED_VALUE"""),1849.96)</f>
        <v>1849.96</v>
      </c>
      <c r="G11" s="2">
        <f>IFERROR(__xludf.DUMMYFUNCTION("""COMPUTED_VALUE"""),45307.66666666667)</f>
        <v>45307.66667</v>
      </c>
      <c r="H11" s="1">
        <f>IFERROR(__xludf.DUMMYFUNCTION("""COMPUTED_VALUE"""),1823.82)</f>
        <v>1823.82</v>
      </c>
      <c r="J11" s="2">
        <f>IFERROR(__xludf.DUMMYFUNCTION("""COMPUTED_VALUE"""),45307.66666666667)</f>
        <v>45307.66667</v>
      </c>
      <c r="K11" s="1">
        <f>IFERROR(__xludf.DUMMYFUNCTION("""COMPUTED_VALUE"""),1834.52)</f>
        <v>1834.52</v>
      </c>
      <c r="M11" s="2">
        <f>IFERROR(__xludf.DUMMYFUNCTION("""COMPUTED_VALUE"""),45307.66666666667)</f>
        <v>45307.66667</v>
      </c>
      <c r="N11" s="1">
        <f>IFERROR(__xludf.DUMMYFUNCTION("""COMPUTED_VALUE"""),2.6619316E7)</f>
        <v>26619316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IFERROR(__xludf.DUMMYFUNCTION("""COMPUTED_VALUE"""),1828.89)</f>
        <v>1828.89</v>
      </c>
      <c r="D12" s="2">
        <f>IFERROR(__xludf.DUMMYFUNCTION("""COMPUTED_VALUE"""),45308.66666666667)</f>
        <v>45308.66667</v>
      </c>
      <c r="E12" s="1">
        <f>IFERROR(__xludf.DUMMYFUNCTION("""COMPUTED_VALUE"""),1839.03)</f>
        <v>1839.03</v>
      </c>
      <c r="G12" s="2">
        <f>IFERROR(__xludf.DUMMYFUNCTION("""COMPUTED_VALUE"""),45308.66666666667)</f>
        <v>45308.66667</v>
      </c>
      <c r="H12" s="1">
        <f>IFERROR(__xludf.DUMMYFUNCTION("""COMPUTED_VALUE"""),1819.98)</f>
        <v>1819.98</v>
      </c>
      <c r="J12" s="2">
        <f>IFERROR(__xludf.DUMMYFUNCTION("""COMPUTED_VALUE"""),45308.66666666667)</f>
        <v>45308.66667</v>
      </c>
      <c r="K12" s="1">
        <f>IFERROR(__xludf.DUMMYFUNCTION("""COMPUTED_VALUE"""),1833.93)</f>
        <v>1833.93</v>
      </c>
      <c r="M12" s="2">
        <f>IFERROR(__xludf.DUMMYFUNCTION("""COMPUTED_VALUE"""),45308.66666666667)</f>
        <v>45308.66667</v>
      </c>
      <c r="N12" s="1">
        <f>IFERROR(__xludf.DUMMYFUNCTION("""COMPUTED_VALUE"""),2.411447E7)</f>
        <v>24114470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IFERROR(__xludf.DUMMYFUNCTION("""COMPUTED_VALUE"""),1838.01)</f>
        <v>1838.01</v>
      </c>
      <c r="D13" s="2">
        <f>IFERROR(__xludf.DUMMYFUNCTION("""COMPUTED_VALUE"""),45309.66666666667)</f>
        <v>45309.66667</v>
      </c>
      <c r="E13" s="1">
        <f>IFERROR(__xludf.DUMMYFUNCTION("""COMPUTED_VALUE"""),1856.73)</f>
        <v>1856.73</v>
      </c>
      <c r="G13" s="2">
        <f>IFERROR(__xludf.DUMMYFUNCTION("""COMPUTED_VALUE"""),45309.66666666667)</f>
        <v>45309.66667</v>
      </c>
      <c r="H13" s="1">
        <f>IFERROR(__xludf.DUMMYFUNCTION("""COMPUTED_VALUE"""),1832.06)</f>
        <v>1832.06</v>
      </c>
      <c r="J13" s="2">
        <f>IFERROR(__xludf.DUMMYFUNCTION("""COMPUTED_VALUE"""),45309.66666666667)</f>
        <v>45309.66667</v>
      </c>
      <c r="K13" s="1">
        <f>IFERROR(__xludf.DUMMYFUNCTION("""COMPUTED_VALUE"""),1855.1)</f>
        <v>1855.1</v>
      </c>
      <c r="M13" s="2">
        <f>IFERROR(__xludf.DUMMYFUNCTION("""COMPUTED_VALUE"""),45309.66666666667)</f>
        <v>45309.66667</v>
      </c>
      <c r="N13" s="1">
        <f>IFERROR(__xludf.DUMMYFUNCTION("""COMPUTED_VALUE"""),1.8042795E7)</f>
        <v>18042795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IFERROR(__xludf.DUMMYFUNCTION("""COMPUTED_VALUE"""),1856.08)</f>
        <v>1856.08</v>
      </c>
      <c r="D14" s="2">
        <f>IFERROR(__xludf.DUMMYFUNCTION("""COMPUTED_VALUE"""),45310.66666666667)</f>
        <v>45310.66667</v>
      </c>
      <c r="E14" s="1">
        <f>IFERROR(__xludf.DUMMYFUNCTION("""COMPUTED_VALUE"""),1868.95)</f>
        <v>1868.95</v>
      </c>
      <c r="G14" s="2">
        <f>IFERROR(__xludf.DUMMYFUNCTION("""COMPUTED_VALUE"""),45310.66666666667)</f>
        <v>45310.66667</v>
      </c>
      <c r="H14" s="1">
        <f>IFERROR(__xludf.DUMMYFUNCTION("""COMPUTED_VALUE"""),1840.73)</f>
        <v>1840.73</v>
      </c>
      <c r="J14" s="2">
        <f>IFERROR(__xludf.DUMMYFUNCTION("""COMPUTED_VALUE"""),45310.66666666667)</f>
        <v>45310.66667</v>
      </c>
      <c r="K14" s="1">
        <f>IFERROR(__xludf.DUMMYFUNCTION("""COMPUTED_VALUE"""),1865.01)</f>
        <v>1865.01</v>
      </c>
      <c r="M14" s="2">
        <f>IFERROR(__xludf.DUMMYFUNCTION("""COMPUTED_VALUE"""),45310.66666666667)</f>
        <v>45310.66667</v>
      </c>
      <c r="N14" s="1">
        <f>IFERROR(__xludf.DUMMYFUNCTION("""COMPUTED_VALUE"""),2.2114939E7)</f>
        <v>22114939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IFERROR(__xludf.DUMMYFUNCTION("""COMPUTED_VALUE"""),1868.45)</f>
        <v>1868.45</v>
      </c>
      <c r="D15" s="2">
        <f>IFERROR(__xludf.DUMMYFUNCTION("""COMPUTED_VALUE"""),45313.66666666667)</f>
        <v>45313.66667</v>
      </c>
      <c r="E15" s="1">
        <f>IFERROR(__xludf.DUMMYFUNCTION("""COMPUTED_VALUE"""),1893.81)</f>
        <v>1893.81</v>
      </c>
      <c r="G15" s="2">
        <f>IFERROR(__xludf.DUMMYFUNCTION("""COMPUTED_VALUE"""),45313.66666666667)</f>
        <v>45313.66667</v>
      </c>
      <c r="H15" s="1">
        <f>IFERROR(__xludf.DUMMYFUNCTION("""COMPUTED_VALUE"""),1868.45)</f>
        <v>1868.45</v>
      </c>
      <c r="J15" s="2">
        <f>IFERROR(__xludf.DUMMYFUNCTION("""COMPUTED_VALUE"""),45313.66666666667)</f>
        <v>45313.66667</v>
      </c>
      <c r="K15" s="1">
        <f>IFERROR(__xludf.DUMMYFUNCTION("""COMPUTED_VALUE"""),1890.09)</f>
        <v>1890.09</v>
      </c>
      <c r="M15" s="2">
        <f>IFERROR(__xludf.DUMMYFUNCTION("""COMPUTED_VALUE"""),45313.66666666667)</f>
        <v>45313.66667</v>
      </c>
      <c r="N15" s="1">
        <f>IFERROR(__xludf.DUMMYFUNCTION("""COMPUTED_VALUE"""),1.9384962E7)</f>
        <v>19384962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IFERROR(__xludf.DUMMYFUNCTION("""COMPUTED_VALUE"""),1888.9)</f>
        <v>1888.9</v>
      </c>
      <c r="D16" s="2">
        <f>IFERROR(__xludf.DUMMYFUNCTION("""COMPUTED_VALUE"""),45314.66666666667)</f>
        <v>45314.66667</v>
      </c>
      <c r="E16" s="1">
        <f>IFERROR(__xludf.DUMMYFUNCTION("""COMPUTED_VALUE"""),1892.47)</f>
        <v>1892.47</v>
      </c>
      <c r="G16" s="2">
        <f>IFERROR(__xludf.DUMMYFUNCTION("""COMPUTED_VALUE"""),45314.66666666667)</f>
        <v>45314.66667</v>
      </c>
      <c r="H16" s="1">
        <f>IFERROR(__xludf.DUMMYFUNCTION("""COMPUTED_VALUE"""),1858.44)</f>
        <v>1858.44</v>
      </c>
      <c r="J16" s="2">
        <f>IFERROR(__xludf.DUMMYFUNCTION("""COMPUTED_VALUE"""),45314.66666666667)</f>
        <v>45314.66667</v>
      </c>
      <c r="K16" s="1">
        <f>IFERROR(__xludf.DUMMYFUNCTION("""COMPUTED_VALUE"""),1864.62)</f>
        <v>1864.62</v>
      </c>
      <c r="M16" s="2">
        <f>IFERROR(__xludf.DUMMYFUNCTION("""COMPUTED_VALUE"""),45314.66666666667)</f>
        <v>45314.66667</v>
      </c>
      <c r="N16" s="1">
        <f>IFERROR(__xludf.DUMMYFUNCTION("""COMPUTED_VALUE"""),2.4347579E7)</f>
        <v>24347579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IFERROR(__xludf.DUMMYFUNCTION("""COMPUTED_VALUE"""),1865.88)</f>
        <v>1865.88</v>
      </c>
      <c r="D17" s="2">
        <f>IFERROR(__xludf.DUMMYFUNCTION("""COMPUTED_VALUE"""),45315.66666666667)</f>
        <v>45315.66667</v>
      </c>
      <c r="E17" s="1">
        <f>IFERROR(__xludf.DUMMYFUNCTION("""COMPUTED_VALUE"""),1876.53)</f>
        <v>1876.53</v>
      </c>
      <c r="G17" s="2">
        <f>IFERROR(__xludf.DUMMYFUNCTION("""COMPUTED_VALUE"""),45315.66666666667)</f>
        <v>45315.66667</v>
      </c>
      <c r="H17" s="1">
        <f>IFERROR(__xludf.DUMMYFUNCTION("""COMPUTED_VALUE"""),1839.39)</f>
        <v>1839.39</v>
      </c>
      <c r="J17" s="2">
        <f>IFERROR(__xludf.DUMMYFUNCTION("""COMPUTED_VALUE"""),45315.66666666667)</f>
        <v>45315.66667</v>
      </c>
      <c r="K17" s="1">
        <f>IFERROR(__xludf.DUMMYFUNCTION("""COMPUTED_VALUE"""),1839.93)</f>
        <v>1839.93</v>
      </c>
      <c r="M17" s="2">
        <f>IFERROR(__xludf.DUMMYFUNCTION("""COMPUTED_VALUE"""),45315.66666666667)</f>
        <v>45315.66667</v>
      </c>
      <c r="N17" s="1">
        <f>IFERROR(__xludf.DUMMYFUNCTION("""COMPUTED_VALUE"""),2.1708325E7)</f>
        <v>21708325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IFERROR(__xludf.DUMMYFUNCTION("""COMPUTED_VALUE"""),1840.69)</f>
        <v>1840.69</v>
      </c>
      <c r="D18" s="2">
        <f>IFERROR(__xludf.DUMMYFUNCTION("""COMPUTED_VALUE"""),45316.66666666667)</f>
        <v>45316.66667</v>
      </c>
      <c r="E18" s="1">
        <f>IFERROR(__xludf.DUMMYFUNCTION("""COMPUTED_VALUE"""),1871.21)</f>
        <v>1871.21</v>
      </c>
      <c r="G18" s="2">
        <f>IFERROR(__xludf.DUMMYFUNCTION("""COMPUTED_VALUE"""),45316.66666666667)</f>
        <v>45316.66667</v>
      </c>
      <c r="H18" s="1">
        <f>IFERROR(__xludf.DUMMYFUNCTION("""COMPUTED_VALUE"""),1840.69)</f>
        <v>1840.69</v>
      </c>
      <c r="J18" s="2">
        <f>IFERROR(__xludf.DUMMYFUNCTION("""COMPUTED_VALUE"""),45316.66666666667)</f>
        <v>45316.66667</v>
      </c>
      <c r="K18" s="1">
        <f>IFERROR(__xludf.DUMMYFUNCTION("""COMPUTED_VALUE"""),1871.1)</f>
        <v>1871.1</v>
      </c>
      <c r="M18" s="2">
        <f>IFERROR(__xludf.DUMMYFUNCTION("""COMPUTED_VALUE"""),45316.66666666667)</f>
        <v>45316.66667</v>
      </c>
      <c r="N18" s="1">
        <f>IFERROR(__xludf.DUMMYFUNCTION("""COMPUTED_VALUE"""),2.542801E7)</f>
        <v>25428010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IFERROR(__xludf.DUMMYFUNCTION("""COMPUTED_VALUE"""),1871.42)</f>
        <v>1871.42</v>
      </c>
      <c r="D19" s="2">
        <f>IFERROR(__xludf.DUMMYFUNCTION("""COMPUTED_VALUE"""),45317.66666666667)</f>
        <v>45317.66667</v>
      </c>
      <c r="E19" s="1">
        <f>IFERROR(__xludf.DUMMYFUNCTION("""COMPUTED_VALUE"""),1877.47)</f>
        <v>1877.47</v>
      </c>
      <c r="G19" s="2">
        <f>IFERROR(__xludf.DUMMYFUNCTION("""COMPUTED_VALUE"""),45317.66666666667)</f>
        <v>45317.66667</v>
      </c>
      <c r="H19" s="1">
        <f>IFERROR(__xludf.DUMMYFUNCTION("""COMPUTED_VALUE"""),1859.37)</f>
        <v>1859.37</v>
      </c>
      <c r="J19" s="2">
        <f>IFERROR(__xludf.DUMMYFUNCTION("""COMPUTED_VALUE"""),45317.66666666667)</f>
        <v>45317.66667</v>
      </c>
      <c r="K19" s="1">
        <f>IFERROR(__xludf.DUMMYFUNCTION("""COMPUTED_VALUE"""),1867.04)</f>
        <v>1867.04</v>
      </c>
      <c r="M19" s="2">
        <f>IFERROR(__xludf.DUMMYFUNCTION("""COMPUTED_VALUE"""),45317.66666666667)</f>
        <v>45317.66667</v>
      </c>
      <c r="N19" s="1">
        <f>IFERROR(__xludf.DUMMYFUNCTION("""COMPUTED_VALUE"""),2.6802663E7)</f>
        <v>26802663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IFERROR(__xludf.DUMMYFUNCTION("""COMPUTED_VALUE"""),1868.01)</f>
        <v>1868.01</v>
      </c>
      <c r="D20" s="2">
        <f>IFERROR(__xludf.DUMMYFUNCTION("""COMPUTED_VALUE"""),45320.66666666667)</f>
        <v>45320.66667</v>
      </c>
      <c r="E20" s="1">
        <f>IFERROR(__xludf.DUMMYFUNCTION("""COMPUTED_VALUE"""),1899.65)</f>
        <v>1899.65</v>
      </c>
      <c r="G20" s="2">
        <f>IFERROR(__xludf.DUMMYFUNCTION("""COMPUTED_VALUE"""),45320.66666666667)</f>
        <v>45320.66667</v>
      </c>
      <c r="H20" s="1">
        <f>IFERROR(__xludf.DUMMYFUNCTION("""COMPUTED_VALUE"""),1866.55)</f>
        <v>1866.55</v>
      </c>
      <c r="J20" s="2">
        <f>IFERROR(__xludf.DUMMYFUNCTION("""COMPUTED_VALUE"""),45320.66666666667)</f>
        <v>45320.66667</v>
      </c>
      <c r="K20" s="1">
        <f>IFERROR(__xludf.DUMMYFUNCTION("""COMPUTED_VALUE"""),1899.08)</f>
        <v>1899.08</v>
      </c>
      <c r="M20" s="2">
        <f>IFERROR(__xludf.DUMMYFUNCTION("""COMPUTED_VALUE"""),45320.66666666667)</f>
        <v>45320.66667</v>
      </c>
      <c r="N20" s="1">
        <f>IFERROR(__xludf.DUMMYFUNCTION("""COMPUTED_VALUE"""),2.6108332E7)</f>
        <v>26108332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IFERROR(__xludf.DUMMYFUNCTION("""COMPUTED_VALUE"""),1897.21)</f>
        <v>1897.21</v>
      </c>
      <c r="D21" s="2">
        <f>IFERROR(__xludf.DUMMYFUNCTION("""COMPUTED_VALUE"""),45321.66666666667)</f>
        <v>45321.66667</v>
      </c>
      <c r="E21" s="1">
        <f>IFERROR(__xludf.DUMMYFUNCTION("""COMPUTED_VALUE"""),1906.62)</f>
        <v>1906.62</v>
      </c>
      <c r="G21" s="2">
        <f>IFERROR(__xludf.DUMMYFUNCTION("""COMPUTED_VALUE"""),45321.66666666667)</f>
        <v>45321.66667</v>
      </c>
      <c r="H21" s="1">
        <f>IFERROR(__xludf.DUMMYFUNCTION("""COMPUTED_VALUE"""),1880.64)</f>
        <v>1880.64</v>
      </c>
      <c r="J21" s="2">
        <f>IFERROR(__xludf.DUMMYFUNCTION("""COMPUTED_VALUE"""),45321.66666666667)</f>
        <v>45321.66667</v>
      </c>
      <c r="K21" s="1">
        <f>IFERROR(__xludf.DUMMYFUNCTION("""COMPUTED_VALUE"""),1900.88)</f>
        <v>1900.88</v>
      </c>
      <c r="M21" s="2">
        <f>IFERROR(__xludf.DUMMYFUNCTION("""COMPUTED_VALUE"""),45321.66666666667)</f>
        <v>45321.66667</v>
      </c>
      <c r="N21" s="1">
        <f>IFERROR(__xludf.DUMMYFUNCTION("""COMPUTED_VALUE"""),3.0740233E7)</f>
        <v>30740233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IFERROR(__xludf.DUMMYFUNCTION("""COMPUTED_VALUE"""),1898.33)</f>
        <v>1898.33</v>
      </c>
      <c r="D22" s="2">
        <f>IFERROR(__xludf.DUMMYFUNCTION("""COMPUTED_VALUE"""),45322.66666666667)</f>
        <v>45322.66667</v>
      </c>
      <c r="E22" s="1">
        <f>IFERROR(__xludf.DUMMYFUNCTION("""COMPUTED_VALUE"""),1898.33)</f>
        <v>1898.33</v>
      </c>
      <c r="G22" s="2">
        <f>IFERROR(__xludf.DUMMYFUNCTION("""COMPUTED_VALUE"""),45322.66666666667)</f>
        <v>45322.66667</v>
      </c>
      <c r="H22" s="1">
        <f>IFERROR(__xludf.DUMMYFUNCTION("""COMPUTED_VALUE"""),1856.72)</f>
        <v>1856.72</v>
      </c>
      <c r="J22" s="2">
        <f>IFERROR(__xludf.DUMMYFUNCTION("""COMPUTED_VALUE"""),45322.66666666667)</f>
        <v>45322.66667</v>
      </c>
      <c r="K22" s="1">
        <f>IFERROR(__xludf.DUMMYFUNCTION("""COMPUTED_VALUE"""),1859.58)</f>
        <v>1859.58</v>
      </c>
      <c r="M22" s="2">
        <f>IFERROR(__xludf.DUMMYFUNCTION("""COMPUTED_VALUE"""),45322.66666666667)</f>
        <v>45322.66667</v>
      </c>
      <c r="N22" s="1">
        <f>IFERROR(__xludf.DUMMYFUNCTION("""COMPUTED_VALUE"""),3.5490061E7)</f>
        <v>35490061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IFERROR(__xludf.DUMMYFUNCTION("""COMPUTED_VALUE"""),1868.54)</f>
        <v>1868.54</v>
      </c>
      <c r="D23" s="2">
        <f>IFERROR(__xludf.DUMMYFUNCTION("""COMPUTED_VALUE"""),45323.66666666667)</f>
        <v>45323.66667</v>
      </c>
      <c r="E23" s="1">
        <f>IFERROR(__xludf.DUMMYFUNCTION("""COMPUTED_VALUE"""),1911.43)</f>
        <v>1911.43</v>
      </c>
      <c r="G23" s="2">
        <f>IFERROR(__xludf.DUMMYFUNCTION("""COMPUTED_VALUE"""),45323.66666666667)</f>
        <v>45323.66667</v>
      </c>
      <c r="H23" s="1">
        <f>IFERROR(__xludf.DUMMYFUNCTION("""COMPUTED_VALUE"""),1868.54)</f>
        <v>1868.54</v>
      </c>
      <c r="J23" s="2">
        <f>IFERROR(__xludf.DUMMYFUNCTION("""COMPUTED_VALUE"""),45323.66666666667)</f>
        <v>45323.66667</v>
      </c>
      <c r="K23" s="1">
        <f>IFERROR(__xludf.DUMMYFUNCTION("""COMPUTED_VALUE"""),1910.94)</f>
        <v>1910.94</v>
      </c>
      <c r="M23" s="2">
        <f>IFERROR(__xludf.DUMMYFUNCTION("""COMPUTED_VALUE"""),45323.66666666667)</f>
        <v>45323.66667</v>
      </c>
      <c r="N23" s="1">
        <f>IFERROR(__xludf.DUMMYFUNCTION("""COMPUTED_VALUE"""),2.6775122E7)</f>
        <v>26775122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IFERROR(__xludf.DUMMYFUNCTION("""COMPUTED_VALUE"""),1908.06)</f>
        <v>1908.06</v>
      </c>
      <c r="D24" s="2">
        <f>IFERROR(__xludf.DUMMYFUNCTION("""COMPUTED_VALUE"""),45324.66666666667)</f>
        <v>45324.66667</v>
      </c>
      <c r="E24" s="1">
        <f>IFERROR(__xludf.DUMMYFUNCTION("""COMPUTED_VALUE"""),1933.7)</f>
        <v>1933.7</v>
      </c>
      <c r="G24" s="2">
        <f>IFERROR(__xludf.DUMMYFUNCTION("""COMPUTED_VALUE"""),45324.66666666667)</f>
        <v>45324.66667</v>
      </c>
      <c r="H24" s="1">
        <f>IFERROR(__xludf.DUMMYFUNCTION("""COMPUTED_VALUE"""),1889.15)</f>
        <v>1889.15</v>
      </c>
      <c r="J24" s="2">
        <f>IFERROR(__xludf.DUMMYFUNCTION("""COMPUTED_VALUE"""),45324.66666666667)</f>
        <v>45324.66667</v>
      </c>
      <c r="K24" s="1">
        <f>IFERROR(__xludf.DUMMYFUNCTION("""COMPUTED_VALUE"""),1927.0)</f>
        <v>1927</v>
      </c>
      <c r="M24" s="2">
        <f>IFERROR(__xludf.DUMMYFUNCTION("""COMPUTED_VALUE"""),45324.66666666667)</f>
        <v>45324.66667</v>
      </c>
      <c r="N24" s="1">
        <f>IFERROR(__xludf.DUMMYFUNCTION("""COMPUTED_VALUE"""),2.495099E7)</f>
        <v>24950990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IFERROR(__xludf.DUMMYFUNCTION("""COMPUTED_VALUE"""),1922.84)</f>
        <v>1922.84</v>
      </c>
      <c r="D25" s="2">
        <f>IFERROR(__xludf.DUMMYFUNCTION("""COMPUTED_VALUE"""),45327.66666666667)</f>
        <v>45327.66667</v>
      </c>
      <c r="E25" s="1">
        <f>IFERROR(__xludf.DUMMYFUNCTION("""COMPUTED_VALUE"""),1922.84)</f>
        <v>1922.84</v>
      </c>
      <c r="G25" s="2">
        <f>IFERROR(__xludf.DUMMYFUNCTION("""COMPUTED_VALUE"""),45327.66666666667)</f>
        <v>45327.66667</v>
      </c>
      <c r="H25" s="1">
        <f>IFERROR(__xludf.DUMMYFUNCTION("""COMPUTED_VALUE"""),1883.23)</f>
        <v>1883.23</v>
      </c>
      <c r="J25" s="2">
        <f>IFERROR(__xludf.DUMMYFUNCTION("""COMPUTED_VALUE"""),45327.66666666667)</f>
        <v>45327.66667</v>
      </c>
      <c r="K25" s="1">
        <f>IFERROR(__xludf.DUMMYFUNCTION("""COMPUTED_VALUE"""),1895.08)</f>
        <v>1895.08</v>
      </c>
      <c r="M25" s="2">
        <f>IFERROR(__xludf.DUMMYFUNCTION("""COMPUTED_VALUE"""),45327.66666666667)</f>
        <v>45327.66667</v>
      </c>
      <c r="N25" s="1">
        <f>IFERROR(__xludf.DUMMYFUNCTION("""COMPUTED_VALUE"""),3.0498456E7)</f>
        <v>30498456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IFERROR(__xludf.DUMMYFUNCTION("""COMPUTED_VALUE"""),1894.58)</f>
        <v>1894.58</v>
      </c>
      <c r="D26" s="2">
        <f>IFERROR(__xludf.DUMMYFUNCTION("""COMPUTED_VALUE"""),45328.66666666667)</f>
        <v>45328.66667</v>
      </c>
      <c r="E26" s="1">
        <f>IFERROR(__xludf.DUMMYFUNCTION("""COMPUTED_VALUE"""),1900.38)</f>
        <v>1900.38</v>
      </c>
      <c r="G26" s="2">
        <f>IFERROR(__xludf.DUMMYFUNCTION("""COMPUTED_VALUE"""),45328.66666666667)</f>
        <v>45328.66667</v>
      </c>
      <c r="H26" s="1">
        <f>IFERROR(__xludf.DUMMYFUNCTION("""COMPUTED_VALUE"""),1888.21)</f>
        <v>1888.21</v>
      </c>
      <c r="J26" s="2">
        <f>IFERROR(__xludf.DUMMYFUNCTION("""COMPUTED_VALUE"""),45328.66666666667)</f>
        <v>45328.66667</v>
      </c>
      <c r="K26" s="1">
        <f>IFERROR(__xludf.DUMMYFUNCTION("""COMPUTED_VALUE"""),1897.48)</f>
        <v>1897.48</v>
      </c>
      <c r="M26" s="2">
        <f>IFERROR(__xludf.DUMMYFUNCTION("""COMPUTED_VALUE"""),45328.66666666667)</f>
        <v>45328.66667</v>
      </c>
      <c r="N26" s="1">
        <f>IFERROR(__xludf.DUMMYFUNCTION("""COMPUTED_VALUE"""),3.285352E7)</f>
        <v>32853520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IFERROR(__xludf.DUMMYFUNCTION("""COMPUTED_VALUE"""),1903.72)</f>
        <v>1903.72</v>
      </c>
      <c r="D27" s="2">
        <f>IFERROR(__xludf.DUMMYFUNCTION("""COMPUTED_VALUE"""),45329.66666666667)</f>
        <v>45329.66667</v>
      </c>
      <c r="E27" s="1">
        <f>IFERROR(__xludf.DUMMYFUNCTION("""COMPUTED_VALUE"""),1943.08)</f>
        <v>1943.08</v>
      </c>
      <c r="G27" s="2">
        <f>IFERROR(__xludf.DUMMYFUNCTION("""COMPUTED_VALUE"""),45329.66666666667)</f>
        <v>45329.66667</v>
      </c>
      <c r="H27" s="1">
        <f>IFERROR(__xludf.DUMMYFUNCTION("""COMPUTED_VALUE"""),1903.72)</f>
        <v>1903.72</v>
      </c>
      <c r="J27" s="2">
        <f>IFERROR(__xludf.DUMMYFUNCTION("""COMPUTED_VALUE"""),45329.66666666667)</f>
        <v>45329.66667</v>
      </c>
      <c r="K27" s="1">
        <f>IFERROR(__xludf.DUMMYFUNCTION("""COMPUTED_VALUE"""),1930.18)</f>
        <v>1930.18</v>
      </c>
      <c r="M27" s="2">
        <f>IFERROR(__xludf.DUMMYFUNCTION("""COMPUTED_VALUE"""),45329.66666666667)</f>
        <v>45329.66667</v>
      </c>
      <c r="N27" s="1">
        <f>IFERROR(__xludf.DUMMYFUNCTION("""COMPUTED_VALUE"""),3.5007911E7)</f>
        <v>35007911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IFERROR(__xludf.DUMMYFUNCTION("""COMPUTED_VALUE"""),1933.92)</f>
        <v>1933.92</v>
      </c>
      <c r="D28" s="2">
        <f>IFERROR(__xludf.DUMMYFUNCTION("""COMPUTED_VALUE"""),45330.66666666667)</f>
        <v>45330.66667</v>
      </c>
      <c r="E28" s="1">
        <f>IFERROR(__xludf.DUMMYFUNCTION("""COMPUTED_VALUE"""),1956.37)</f>
        <v>1956.37</v>
      </c>
      <c r="G28" s="2">
        <f>IFERROR(__xludf.DUMMYFUNCTION("""COMPUTED_VALUE"""),45330.66666666667)</f>
        <v>45330.66667</v>
      </c>
      <c r="H28" s="1">
        <f>IFERROR(__xludf.DUMMYFUNCTION("""COMPUTED_VALUE"""),1933.92)</f>
        <v>1933.92</v>
      </c>
      <c r="J28" s="2">
        <f>IFERROR(__xludf.DUMMYFUNCTION("""COMPUTED_VALUE"""),45330.66666666667)</f>
        <v>45330.66667</v>
      </c>
      <c r="K28" s="1">
        <f>IFERROR(__xludf.DUMMYFUNCTION("""COMPUTED_VALUE"""),1955.22)</f>
        <v>1955.22</v>
      </c>
      <c r="M28" s="2">
        <f>IFERROR(__xludf.DUMMYFUNCTION("""COMPUTED_VALUE"""),45330.66666666667)</f>
        <v>45330.66667</v>
      </c>
      <c r="N28" s="1">
        <f>IFERROR(__xludf.DUMMYFUNCTION("""COMPUTED_VALUE"""),3.2539312E7)</f>
        <v>32539312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IFERROR(__xludf.DUMMYFUNCTION("""COMPUTED_VALUE"""),1953.21)</f>
        <v>1953.21</v>
      </c>
      <c r="D29" s="2">
        <f>IFERROR(__xludf.DUMMYFUNCTION("""COMPUTED_VALUE"""),45331.66666666667)</f>
        <v>45331.66667</v>
      </c>
      <c r="E29" s="1">
        <f>IFERROR(__xludf.DUMMYFUNCTION("""COMPUTED_VALUE"""),1966.35)</f>
        <v>1966.35</v>
      </c>
      <c r="G29" s="2">
        <f>IFERROR(__xludf.DUMMYFUNCTION("""COMPUTED_VALUE"""),45331.66666666667)</f>
        <v>45331.66667</v>
      </c>
      <c r="H29" s="1">
        <f>IFERROR(__xludf.DUMMYFUNCTION("""COMPUTED_VALUE"""),1950.15)</f>
        <v>1950.15</v>
      </c>
      <c r="J29" s="2">
        <f>IFERROR(__xludf.DUMMYFUNCTION("""COMPUTED_VALUE"""),45331.66666666667)</f>
        <v>45331.66667</v>
      </c>
      <c r="K29" s="1">
        <f>IFERROR(__xludf.DUMMYFUNCTION("""COMPUTED_VALUE"""),1965.5)</f>
        <v>1965.5</v>
      </c>
      <c r="M29" s="2">
        <f>IFERROR(__xludf.DUMMYFUNCTION("""COMPUTED_VALUE"""),45331.66666666667)</f>
        <v>45331.66667</v>
      </c>
      <c r="N29" s="1">
        <f>IFERROR(__xludf.DUMMYFUNCTION("""COMPUTED_VALUE"""),2.9059996E7)</f>
        <v>29059996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IFERROR(__xludf.DUMMYFUNCTION("""COMPUTED_VALUE"""),1966.22)</f>
        <v>1966.22</v>
      </c>
      <c r="D30" s="2">
        <f>IFERROR(__xludf.DUMMYFUNCTION("""COMPUTED_VALUE"""),45334.66666666667)</f>
        <v>45334.66667</v>
      </c>
      <c r="E30" s="1">
        <f>IFERROR(__xludf.DUMMYFUNCTION("""COMPUTED_VALUE"""),1978.63)</f>
        <v>1978.63</v>
      </c>
      <c r="G30" s="2">
        <f>IFERROR(__xludf.DUMMYFUNCTION("""COMPUTED_VALUE"""),45334.66666666667)</f>
        <v>45334.66667</v>
      </c>
      <c r="H30" s="1">
        <f>IFERROR(__xludf.DUMMYFUNCTION("""COMPUTED_VALUE"""),1960.71)</f>
        <v>1960.71</v>
      </c>
      <c r="J30" s="2">
        <f>IFERROR(__xludf.DUMMYFUNCTION("""COMPUTED_VALUE"""),45334.66666666667)</f>
        <v>45334.66667</v>
      </c>
      <c r="K30" s="1">
        <f>IFERROR(__xludf.DUMMYFUNCTION("""COMPUTED_VALUE"""),1968.59)</f>
        <v>1968.59</v>
      </c>
      <c r="M30" s="2">
        <f>IFERROR(__xludf.DUMMYFUNCTION("""COMPUTED_VALUE"""),45334.66666666667)</f>
        <v>45334.66667</v>
      </c>
      <c r="N30" s="1">
        <f>IFERROR(__xludf.DUMMYFUNCTION("""COMPUTED_VALUE"""),2.4543734E7)</f>
        <v>24543734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IFERROR(__xludf.DUMMYFUNCTION("""COMPUTED_VALUE"""),1959.76)</f>
        <v>1959.76</v>
      </c>
      <c r="D31" s="2">
        <f>IFERROR(__xludf.DUMMYFUNCTION("""COMPUTED_VALUE"""),45335.66666666667)</f>
        <v>45335.66667</v>
      </c>
      <c r="E31" s="1">
        <f>IFERROR(__xludf.DUMMYFUNCTION("""COMPUTED_VALUE"""),1959.76)</f>
        <v>1959.76</v>
      </c>
      <c r="G31" s="2">
        <f>IFERROR(__xludf.DUMMYFUNCTION("""COMPUTED_VALUE"""),45335.66666666667)</f>
        <v>45335.66667</v>
      </c>
      <c r="H31" s="1">
        <f>IFERROR(__xludf.DUMMYFUNCTION("""COMPUTED_VALUE"""),1908.42)</f>
        <v>1908.42</v>
      </c>
      <c r="J31" s="2">
        <f>IFERROR(__xludf.DUMMYFUNCTION("""COMPUTED_VALUE"""),45335.66666666667)</f>
        <v>45335.66667</v>
      </c>
      <c r="K31" s="1">
        <f>IFERROR(__xludf.DUMMYFUNCTION("""COMPUTED_VALUE"""),1929.29)</f>
        <v>1929.29</v>
      </c>
      <c r="M31" s="2">
        <f>IFERROR(__xludf.DUMMYFUNCTION("""COMPUTED_VALUE"""),45335.66666666667)</f>
        <v>45335.66667</v>
      </c>
      <c r="N31" s="1">
        <f>IFERROR(__xludf.DUMMYFUNCTION("""COMPUTED_VALUE"""),3.0537464E7)</f>
        <v>30537464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IFERROR(__xludf.DUMMYFUNCTION("""COMPUTED_VALUE"""),1936.69)</f>
        <v>1936.69</v>
      </c>
      <c r="D32" s="2">
        <f>IFERROR(__xludf.DUMMYFUNCTION("""COMPUTED_VALUE"""),45336.66666666667)</f>
        <v>45336.66667</v>
      </c>
      <c r="E32" s="1">
        <f>IFERROR(__xludf.DUMMYFUNCTION("""COMPUTED_VALUE"""),1968.28)</f>
        <v>1968.28</v>
      </c>
      <c r="G32" s="2">
        <f>IFERROR(__xludf.DUMMYFUNCTION("""COMPUTED_VALUE"""),45336.66666666667)</f>
        <v>45336.66667</v>
      </c>
      <c r="H32" s="1">
        <f>IFERROR(__xludf.DUMMYFUNCTION("""COMPUTED_VALUE"""),1936.69)</f>
        <v>1936.69</v>
      </c>
      <c r="J32" s="2">
        <f>IFERROR(__xludf.DUMMYFUNCTION("""COMPUTED_VALUE"""),45336.66666666667)</f>
        <v>45336.66667</v>
      </c>
      <c r="K32" s="1">
        <f>IFERROR(__xludf.DUMMYFUNCTION("""COMPUTED_VALUE"""),1964.69)</f>
        <v>1964.69</v>
      </c>
      <c r="M32" s="2">
        <f>IFERROR(__xludf.DUMMYFUNCTION("""COMPUTED_VALUE"""),45336.66666666667)</f>
        <v>45336.66667</v>
      </c>
      <c r="N32" s="1">
        <f>IFERROR(__xludf.DUMMYFUNCTION("""COMPUTED_VALUE"""),2.6805688E7)</f>
        <v>26805688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IFERROR(__xludf.DUMMYFUNCTION("""COMPUTED_VALUE"""),1971.7)</f>
        <v>1971.7</v>
      </c>
      <c r="D33" s="2">
        <f>IFERROR(__xludf.DUMMYFUNCTION("""COMPUTED_VALUE"""),45337.66666666667)</f>
        <v>45337.66667</v>
      </c>
      <c r="E33" s="1">
        <f>IFERROR(__xludf.DUMMYFUNCTION("""COMPUTED_VALUE"""),1977.27)</f>
        <v>1977.27</v>
      </c>
      <c r="G33" s="2">
        <f>IFERROR(__xludf.DUMMYFUNCTION("""COMPUTED_VALUE"""),45337.66666666667)</f>
        <v>45337.66667</v>
      </c>
      <c r="H33" s="1">
        <f>IFERROR(__xludf.DUMMYFUNCTION("""COMPUTED_VALUE"""),1961.64)</f>
        <v>1961.64</v>
      </c>
      <c r="J33" s="2">
        <f>IFERROR(__xludf.DUMMYFUNCTION("""COMPUTED_VALUE"""),45337.66666666667)</f>
        <v>45337.66667</v>
      </c>
      <c r="K33" s="1">
        <f>IFERROR(__xludf.DUMMYFUNCTION("""COMPUTED_VALUE"""),1974.53)</f>
        <v>1974.53</v>
      </c>
      <c r="M33" s="2">
        <f>IFERROR(__xludf.DUMMYFUNCTION("""COMPUTED_VALUE"""),45337.66666666667)</f>
        <v>45337.66667</v>
      </c>
      <c r="N33" s="1">
        <f>IFERROR(__xludf.DUMMYFUNCTION("""COMPUTED_VALUE"""),2.3204368E7)</f>
        <v>23204368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IFERROR(__xludf.DUMMYFUNCTION("""COMPUTED_VALUE"""),1980.14)</f>
        <v>1980.14</v>
      </c>
      <c r="D34" s="2">
        <f>IFERROR(__xludf.DUMMYFUNCTION("""COMPUTED_VALUE"""),45338.66666666667)</f>
        <v>45338.66667</v>
      </c>
      <c r="E34" s="1">
        <f>IFERROR(__xludf.DUMMYFUNCTION("""COMPUTED_VALUE"""),1988.87)</f>
        <v>1988.87</v>
      </c>
      <c r="G34" s="2">
        <f>IFERROR(__xludf.DUMMYFUNCTION("""COMPUTED_VALUE"""),45338.66666666667)</f>
        <v>45338.66667</v>
      </c>
      <c r="H34" s="1">
        <f>IFERROR(__xludf.DUMMYFUNCTION("""COMPUTED_VALUE"""),1961.79)</f>
        <v>1961.79</v>
      </c>
      <c r="J34" s="2">
        <f>IFERROR(__xludf.DUMMYFUNCTION("""COMPUTED_VALUE"""),45338.66666666667)</f>
        <v>45338.66667</v>
      </c>
      <c r="K34" s="1">
        <f>IFERROR(__xludf.DUMMYFUNCTION("""COMPUTED_VALUE"""),1962.46)</f>
        <v>1962.46</v>
      </c>
      <c r="M34" s="2">
        <f>IFERROR(__xludf.DUMMYFUNCTION("""COMPUTED_VALUE"""),45338.66666666667)</f>
        <v>45338.66667</v>
      </c>
      <c r="N34" s="1">
        <f>IFERROR(__xludf.DUMMYFUNCTION("""COMPUTED_VALUE"""),2.5354094E7)</f>
        <v>25354094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IFERROR(__xludf.DUMMYFUNCTION("""COMPUTED_VALUE"""),1955.41)</f>
        <v>1955.41</v>
      </c>
      <c r="D35" s="2">
        <f>IFERROR(__xludf.DUMMYFUNCTION("""COMPUTED_VALUE"""),45342.66666666667)</f>
        <v>45342.66667</v>
      </c>
      <c r="E35" s="1">
        <f>IFERROR(__xludf.DUMMYFUNCTION("""COMPUTED_VALUE"""),1965.7)</f>
        <v>1965.7</v>
      </c>
      <c r="G35" s="2">
        <f>IFERROR(__xludf.DUMMYFUNCTION("""COMPUTED_VALUE"""),45342.66666666667)</f>
        <v>45342.66667</v>
      </c>
      <c r="H35" s="1">
        <f>IFERROR(__xludf.DUMMYFUNCTION("""COMPUTED_VALUE"""),1944.87)</f>
        <v>1944.87</v>
      </c>
      <c r="J35" s="2">
        <f>IFERROR(__xludf.DUMMYFUNCTION("""COMPUTED_VALUE"""),45342.66666666667)</f>
        <v>45342.66667</v>
      </c>
      <c r="K35" s="1">
        <f>IFERROR(__xludf.DUMMYFUNCTION("""COMPUTED_VALUE"""),1962.29)</f>
        <v>1962.29</v>
      </c>
      <c r="M35" s="2">
        <f>IFERROR(__xludf.DUMMYFUNCTION("""COMPUTED_VALUE"""),45342.66666666667)</f>
        <v>45342.66667</v>
      </c>
      <c r="N35" s="1">
        <f>IFERROR(__xludf.DUMMYFUNCTION("""COMPUTED_VALUE"""),2.7331915E7)</f>
        <v>27331915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IFERROR(__xludf.DUMMYFUNCTION("""COMPUTED_VALUE"""),1960.8)</f>
        <v>1960.8</v>
      </c>
      <c r="D36" s="2">
        <f>IFERROR(__xludf.DUMMYFUNCTION("""COMPUTED_VALUE"""),45343.66666666667)</f>
        <v>45343.66667</v>
      </c>
      <c r="E36" s="1">
        <f>IFERROR(__xludf.DUMMYFUNCTION("""COMPUTED_VALUE"""),1975.96)</f>
        <v>1975.96</v>
      </c>
      <c r="G36" s="2">
        <f>IFERROR(__xludf.DUMMYFUNCTION("""COMPUTED_VALUE"""),45343.66666666667)</f>
        <v>45343.66667</v>
      </c>
      <c r="H36" s="1">
        <f>IFERROR(__xludf.DUMMYFUNCTION("""COMPUTED_VALUE"""),1959.99)</f>
        <v>1959.99</v>
      </c>
      <c r="J36" s="2">
        <f>IFERROR(__xludf.DUMMYFUNCTION("""COMPUTED_VALUE"""),45343.66666666667)</f>
        <v>45343.66667</v>
      </c>
      <c r="K36" s="1">
        <f>IFERROR(__xludf.DUMMYFUNCTION("""COMPUTED_VALUE"""),1973.46)</f>
        <v>1973.46</v>
      </c>
      <c r="M36" s="2">
        <f>IFERROR(__xludf.DUMMYFUNCTION("""COMPUTED_VALUE"""),45343.66666666667)</f>
        <v>45343.66667</v>
      </c>
      <c r="N36" s="1">
        <f>IFERROR(__xludf.DUMMYFUNCTION("""COMPUTED_VALUE"""),2.2016717E7)</f>
        <v>22016717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IFERROR(__xludf.DUMMYFUNCTION("""COMPUTED_VALUE"""),1983.52)</f>
        <v>1983.52</v>
      </c>
      <c r="D37" s="2">
        <f>IFERROR(__xludf.DUMMYFUNCTION("""COMPUTED_VALUE"""),45344.66666666667)</f>
        <v>45344.66667</v>
      </c>
      <c r="E37" s="1">
        <f>IFERROR(__xludf.DUMMYFUNCTION("""COMPUTED_VALUE"""),2005.44)</f>
        <v>2005.44</v>
      </c>
      <c r="G37" s="2">
        <f>IFERROR(__xludf.DUMMYFUNCTION("""COMPUTED_VALUE"""),45344.66666666667)</f>
        <v>45344.66667</v>
      </c>
      <c r="H37" s="1">
        <f>IFERROR(__xludf.DUMMYFUNCTION("""COMPUTED_VALUE"""),1983.52)</f>
        <v>1983.52</v>
      </c>
      <c r="J37" s="2">
        <f>IFERROR(__xludf.DUMMYFUNCTION("""COMPUTED_VALUE"""),45344.66666666667)</f>
        <v>45344.66667</v>
      </c>
      <c r="K37" s="1">
        <f>IFERROR(__xludf.DUMMYFUNCTION("""COMPUTED_VALUE"""),2003.08)</f>
        <v>2003.08</v>
      </c>
      <c r="M37" s="2">
        <f>IFERROR(__xludf.DUMMYFUNCTION("""COMPUTED_VALUE"""),45344.66666666667)</f>
        <v>45344.66667</v>
      </c>
      <c r="N37" s="1">
        <f>IFERROR(__xludf.DUMMYFUNCTION("""COMPUTED_VALUE"""),2.4848478E7)</f>
        <v>24848478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IFERROR(__xludf.DUMMYFUNCTION("""COMPUTED_VALUE"""),2006.11)</f>
        <v>2006.11</v>
      </c>
      <c r="D38" s="2">
        <f>IFERROR(__xludf.DUMMYFUNCTION("""COMPUTED_VALUE"""),45345.66666666667)</f>
        <v>45345.66667</v>
      </c>
      <c r="E38" s="1">
        <f>IFERROR(__xludf.DUMMYFUNCTION("""COMPUTED_VALUE"""),2015.98)</f>
        <v>2015.98</v>
      </c>
      <c r="G38" s="2">
        <f>IFERROR(__xludf.DUMMYFUNCTION("""COMPUTED_VALUE"""),45345.66666666667)</f>
        <v>45345.66667</v>
      </c>
      <c r="H38" s="1">
        <f>IFERROR(__xludf.DUMMYFUNCTION("""COMPUTED_VALUE"""),1998.3)</f>
        <v>1998.3</v>
      </c>
      <c r="J38" s="2">
        <f>IFERROR(__xludf.DUMMYFUNCTION("""COMPUTED_VALUE"""),45345.66666666667)</f>
        <v>45345.66667</v>
      </c>
      <c r="K38" s="1">
        <f>IFERROR(__xludf.DUMMYFUNCTION("""COMPUTED_VALUE"""),2010.8)</f>
        <v>2010.8</v>
      </c>
      <c r="M38" s="2">
        <f>IFERROR(__xludf.DUMMYFUNCTION("""COMPUTED_VALUE"""),45345.66666666667)</f>
        <v>45345.66667</v>
      </c>
      <c r="N38" s="1">
        <f>IFERROR(__xludf.DUMMYFUNCTION("""COMPUTED_VALUE"""),2.2044051E7)</f>
        <v>22044051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IFERROR(__xludf.DUMMYFUNCTION("""COMPUTED_VALUE"""),2011.2)</f>
        <v>2011.2</v>
      </c>
      <c r="D39" s="2">
        <f>IFERROR(__xludf.DUMMYFUNCTION("""COMPUTED_VALUE"""),45348.66666666667)</f>
        <v>45348.66667</v>
      </c>
      <c r="E39" s="1">
        <f>IFERROR(__xludf.DUMMYFUNCTION("""COMPUTED_VALUE"""),2023.1)</f>
        <v>2023.1</v>
      </c>
      <c r="G39" s="2">
        <f>IFERROR(__xludf.DUMMYFUNCTION("""COMPUTED_VALUE"""),45348.66666666667)</f>
        <v>45348.66667</v>
      </c>
      <c r="H39" s="1">
        <f>IFERROR(__xludf.DUMMYFUNCTION("""COMPUTED_VALUE"""),2009.37)</f>
        <v>2009.37</v>
      </c>
      <c r="J39" s="2">
        <f>IFERROR(__xludf.DUMMYFUNCTION("""COMPUTED_VALUE"""),45348.66666666667)</f>
        <v>45348.66667</v>
      </c>
      <c r="K39" s="1">
        <f>IFERROR(__xludf.DUMMYFUNCTION("""COMPUTED_VALUE"""),2017.97)</f>
        <v>2017.97</v>
      </c>
      <c r="M39" s="2">
        <f>IFERROR(__xludf.DUMMYFUNCTION("""COMPUTED_VALUE"""),45348.66666666667)</f>
        <v>45348.66667</v>
      </c>
      <c r="N39" s="1">
        <f>IFERROR(__xludf.DUMMYFUNCTION("""COMPUTED_VALUE"""),2.4598637E7)</f>
        <v>24598637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IFERROR(__xludf.DUMMYFUNCTION("""COMPUTED_VALUE"""),2022.51)</f>
        <v>2022.51</v>
      </c>
      <c r="D40" s="2">
        <f>IFERROR(__xludf.DUMMYFUNCTION("""COMPUTED_VALUE"""),45349.66666666667)</f>
        <v>45349.66667</v>
      </c>
      <c r="E40" s="1">
        <f>IFERROR(__xludf.DUMMYFUNCTION("""COMPUTED_VALUE"""),2039.62)</f>
        <v>2039.62</v>
      </c>
      <c r="G40" s="2">
        <f>IFERROR(__xludf.DUMMYFUNCTION("""COMPUTED_VALUE"""),45349.66666666667)</f>
        <v>45349.66667</v>
      </c>
      <c r="H40" s="1">
        <f>IFERROR(__xludf.DUMMYFUNCTION("""COMPUTED_VALUE"""),2022.51)</f>
        <v>2022.51</v>
      </c>
      <c r="J40" s="2">
        <f>IFERROR(__xludf.DUMMYFUNCTION("""COMPUTED_VALUE"""),45349.66666666667)</f>
        <v>45349.66667</v>
      </c>
      <c r="K40" s="1">
        <f>IFERROR(__xludf.DUMMYFUNCTION("""COMPUTED_VALUE"""),2037.91)</f>
        <v>2037.91</v>
      </c>
      <c r="M40" s="2">
        <f>IFERROR(__xludf.DUMMYFUNCTION("""COMPUTED_VALUE"""),45349.66666666667)</f>
        <v>45349.66667</v>
      </c>
      <c r="N40" s="1">
        <f>IFERROR(__xludf.DUMMYFUNCTION("""COMPUTED_VALUE"""),2.5146244E7)</f>
        <v>25146244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IFERROR(__xludf.DUMMYFUNCTION("""COMPUTED_VALUE"""),2035.61)</f>
        <v>2035.61</v>
      </c>
      <c r="D41" s="2">
        <f>IFERROR(__xludf.DUMMYFUNCTION("""COMPUTED_VALUE"""),45350.66666666667)</f>
        <v>45350.66667</v>
      </c>
      <c r="E41" s="1">
        <f>IFERROR(__xludf.DUMMYFUNCTION("""COMPUTED_VALUE"""),2050.46)</f>
        <v>2050.46</v>
      </c>
      <c r="G41" s="2">
        <f>IFERROR(__xludf.DUMMYFUNCTION("""COMPUTED_VALUE"""),45350.66666666667)</f>
        <v>45350.66667</v>
      </c>
      <c r="H41" s="1">
        <f>IFERROR(__xludf.DUMMYFUNCTION("""COMPUTED_VALUE"""),2033.09)</f>
        <v>2033.09</v>
      </c>
      <c r="J41" s="2">
        <f>IFERROR(__xludf.DUMMYFUNCTION("""COMPUTED_VALUE"""),45350.66666666667)</f>
        <v>45350.66667</v>
      </c>
      <c r="K41" s="1">
        <f>IFERROR(__xludf.DUMMYFUNCTION("""COMPUTED_VALUE"""),2041.29)</f>
        <v>2041.29</v>
      </c>
      <c r="M41" s="2">
        <f>IFERROR(__xludf.DUMMYFUNCTION("""COMPUTED_VALUE"""),45350.66666666667)</f>
        <v>45350.66667</v>
      </c>
      <c r="N41" s="1">
        <f>IFERROR(__xludf.DUMMYFUNCTION("""COMPUTED_VALUE"""),2.0747354E7)</f>
        <v>20747354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IFERROR(__xludf.DUMMYFUNCTION("""COMPUTED_VALUE"""),2042.71)</f>
        <v>2042.71</v>
      </c>
      <c r="D42" s="2">
        <f>IFERROR(__xludf.DUMMYFUNCTION("""COMPUTED_VALUE"""),45351.66666666667)</f>
        <v>45351.66667</v>
      </c>
      <c r="E42" s="1">
        <f>IFERROR(__xludf.DUMMYFUNCTION("""COMPUTED_VALUE"""),2054.1)</f>
        <v>2054.1</v>
      </c>
      <c r="G42" s="2">
        <f>IFERROR(__xludf.DUMMYFUNCTION("""COMPUTED_VALUE"""),45351.66666666667)</f>
        <v>45351.66667</v>
      </c>
      <c r="H42" s="1">
        <f>IFERROR(__xludf.DUMMYFUNCTION("""COMPUTED_VALUE"""),2041.31)</f>
        <v>2041.31</v>
      </c>
      <c r="J42" s="2">
        <f>IFERROR(__xludf.DUMMYFUNCTION("""COMPUTED_VALUE"""),45351.66666666667)</f>
        <v>45351.66667</v>
      </c>
      <c r="K42" s="1">
        <f>IFERROR(__xludf.DUMMYFUNCTION("""COMPUTED_VALUE"""),2050.22)</f>
        <v>2050.22</v>
      </c>
      <c r="M42" s="2">
        <f>IFERROR(__xludf.DUMMYFUNCTION("""COMPUTED_VALUE"""),45351.66666666667)</f>
        <v>45351.66667</v>
      </c>
      <c r="N42" s="1">
        <f>IFERROR(__xludf.DUMMYFUNCTION("""COMPUTED_VALUE"""),3.8715711E7)</f>
        <v>38715711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IFERROR(__xludf.DUMMYFUNCTION("""COMPUTED_VALUE"""),2049.79)</f>
        <v>2049.79</v>
      </c>
      <c r="D43" s="2">
        <f>IFERROR(__xludf.DUMMYFUNCTION("""COMPUTED_VALUE"""),45352.66666666667)</f>
        <v>45352.66667</v>
      </c>
      <c r="E43" s="1">
        <f>IFERROR(__xludf.DUMMYFUNCTION("""COMPUTED_VALUE"""),2076.71)</f>
        <v>2076.71</v>
      </c>
      <c r="G43" s="2">
        <f>IFERROR(__xludf.DUMMYFUNCTION("""COMPUTED_VALUE"""),45352.66666666667)</f>
        <v>45352.66667</v>
      </c>
      <c r="H43" s="1">
        <f>IFERROR(__xludf.DUMMYFUNCTION("""COMPUTED_VALUE"""),2044.75)</f>
        <v>2044.75</v>
      </c>
      <c r="J43" s="2">
        <f>IFERROR(__xludf.DUMMYFUNCTION("""COMPUTED_VALUE"""),45352.66666666667)</f>
        <v>45352.66667</v>
      </c>
      <c r="K43" s="1">
        <f>IFERROR(__xludf.DUMMYFUNCTION("""COMPUTED_VALUE"""),2074.36)</f>
        <v>2074.36</v>
      </c>
      <c r="M43" s="2">
        <f>IFERROR(__xludf.DUMMYFUNCTION("""COMPUTED_VALUE"""),45352.66666666667)</f>
        <v>45352.66667</v>
      </c>
      <c r="N43" s="1">
        <f>IFERROR(__xludf.DUMMYFUNCTION("""COMPUTED_VALUE"""),2.4047079E7)</f>
        <v>24047079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IFERROR(__xludf.DUMMYFUNCTION("""COMPUTED_VALUE"""),2075.9)</f>
        <v>2075.9</v>
      </c>
      <c r="D44" s="2">
        <f>IFERROR(__xludf.DUMMYFUNCTION("""COMPUTED_VALUE"""),45355.66666666667)</f>
        <v>45355.66667</v>
      </c>
      <c r="E44" s="1">
        <f>IFERROR(__xludf.DUMMYFUNCTION("""COMPUTED_VALUE"""),2100.97)</f>
        <v>2100.97</v>
      </c>
      <c r="G44" s="2">
        <f>IFERROR(__xludf.DUMMYFUNCTION("""COMPUTED_VALUE"""),45355.66666666667)</f>
        <v>45355.66667</v>
      </c>
      <c r="H44" s="1">
        <f>IFERROR(__xludf.DUMMYFUNCTION("""COMPUTED_VALUE"""),2075.9)</f>
        <v>2075.9</v>
      </c>
      <c r="J44" s="2">
        <f>IFERROR(__xludf.DUMMYFUNCTION("""COMPUTED_VALUE"""),45355.66666666667)</f>
        <v>45355.66667</v>
      </c>
      <c r="K44" s="1">
        <f>IFERROR(__xludf.DUMMYFUNCTION("""COMPUTED_VALUE"""),2091.1)</f>
        <v>2091.1</v>
      </c>
      <c r="M44" s="2">
        <f>IFERROR(__xludf.DUMMYFUNCTION("""COMPUTED_VALUE"""),45355.66666666667)</f>
        <v>45355.66667</v>
      </c>
      <c r="N44" s="1">
        <f>IFERROR(__xludf.DUMMYFUNCTION("""COMPUTED_VALUE"""),3.9145138E7)</f>
        <v>39145138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IFERROR(__xludf.DUMMYFUNCTION("""COMPUTED_VALUE"""),2087.84)</f>
        <v>2087.84</v>
      </c>
      <c r="D45" s="2">
        <f>IFERROR(__xludf.DUMMYFUNCTION("""COMPUTED_VALUE"""),45356.66666666667)</f>
        <v>45356.66667</v>
      </c>
      <c r="E45" s="1">
        <f>IFERROR(__xludf.DUMMYFUNCTION("""COMPUTED_VALUE"""),2098.86)</f>
        <v>2098.86</v>
      </c>
      <c r="G45" s="2">
        <f>IFERROR(__xludf.DUMMYFUNCTION("""COMPUTED_VALUE"""),45356.66666666667)</f>
        <v>45356.66667</v>
      </c>
      <c r="H45" s="1">
        <f>IFERROR(__xludf.DUMMYFUNCTION("""COMPUTED_VALUE"""),2060.69)</f>
        <v>2060.69</v>
      </c>
      <c r="J45" s="2">
        <f>IFERROR(__xludf.DUMMYFUNCTION("""COMPUTED_VALUE"""),45356.66666666667)</f>
        <v>45356.66667</v>
      </c>
      <c r="K45" s="1">
        <f>IFERROR(__xludf.DUMMYFUNCTION("""COMPUTED_VALUE"""),2069.74)</f>
        <v>2069.74</v>
      </c>
      <c r="M45" s="2">
        <f>IFERROR(__xludf.DUMMYFUNCTION("""COMPUTED_VALUE"""),45356.66666666667)</f>
        <v>45356.66667</v>
      </c>
      <c r="N45" s="1">
        <f>IFERROR(__xludf.DUMMYFUNCTION("""COMPUTED_VALUE"""),3.2183051E7)</f>
        <v>32183051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IFERROR(__xludf.DUMMYFUNCTION("""COMPUTED_VALUE"""),2072.65)</f>
        <v>2072.65</v>
      </c>
      <c r="D46" s="2">
        <f>IFERROR(__xludf.DUMMYFUNCTION("""COMPUTED_VALUE"""),45357.66666666667)</f>
        <v>45357.66667</v>
      </c>
      <c r="E46" s="1">
        <f>IFERROR(__xludf.DUMMYFUNCTION("""COMPUTED_VALUE"""),2097.66)</f>
        <v>2097.66</v>
      </c>
      <c r="G46" s="2">
        <f>IFERROR(__xludf.DUMMYFUNCTION("""COMPUTED_VALUE"""),45357.66666666667)</f>
        <v>45357.66667</v>
      </c>
      <c r="H46" s="1">
        <f>IFERROR(__xludf.DUMMYFUNCTION("""COMPUTED_VALUE"""),2072.65)</f>
        <v>2072.65</v>
      </c>
      <c r="J46" s="2">
        <f>IFERROR(__xludf.DUMMYFUNCTION("""COMPUTED_VALUE"""),45357.66666666667)</f>
        <v>45357.66667</v>
      </c>
      <c r="K46" s="1">
        <f>IFERROR(__xludf.DUMMYFUNCTION("""COMPUTED_VALUE"""),2087.42)</f>
        <v>2087.42</v>
      </c>
      <c r="M46" s="2">
        <f>IFERROR(__xludf.DUMMYFUNCTION("""COMPUTED_VALUE"""),45357.66666666667)</f>
        <v>45357.66667</v>
      </c>
      <c r="N46" s="1">
        <f>IFERROR(__xludf.DUMMYFUNCTION("""COMPUTED_VALUE"""),2.520563E7)</f>
        <v>25205630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IFERROR(__xludf.DUMMYFUNCTION("""COMPUTED_VALUE"""),2090.12)</f>
        <v>2090.12</v>
      </c>
      <c r="D47" s="2">
        <f>IFERROR(__xludf.DUMMYFUNCTION("""COMPUTED_VALUE"""),45358.66666666667)</f>
        <v>45358.66667</v>
      </c>
      <c r="E47" s="1">
        <f>IFERROR(__xludf.DUMMYFUNCTION("""COMPUTED_VALUE"""),2125.07)</f>
        <v>2125.07</v>
      </c>
      <c r="G47" s="2">
        <f>IFERROR(__xludf.DUMMYFUNCTION("""COMPUTED_VALUE"""),45358.66666666667)</f>
        <v>45358.66667</v>
      </c>
      <c r="H47" s="1">
        <f>IFERROR(__xludf.DUMMYFUNCTION("""COMPUTED_VALUE"""),2090.12)</f>
        <v>2090.12</v>
      </c>
      <c r="J47" s="2">
        <f>IFERROR(__xludf.DUMMYFUNCTION("""COMPUTED_VALUE"""),45358.66666666667)</f>
        <v>45358.66667</v>
      </c>
      <c r="K47" s="1">
        <f>IFERROR(__xludf.DUMMYFUNCTION("""COMPUTED_VALUE"""),2122.02)</f>
        <v>2122.02</v>
      </c>
      <c r="M47" s="2">
        <f>IFERROR(__xludf.DUMMYFUNCTION("""COMPUTED_VALUE"""),45358.66666666667)</f>
        <v>45358.66667</v>
      </c>
      <c r="N47" s="1">
        <f>IFERROR(__xludf.DUMMYFUNCTION("""COMPUTED_VALUE"""),2.268134E7)</f>
        <v>22681340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IFERROR(__xludf.DUMMYFUNCTION("""COMPUTED_VALUE"""),2125.71)</f>
        <v>2125.71</v>
      </c>
      <c r="D48" s="2">
        <f>IFERROR(__xludf.DUMMYFUNCTION("""COMPUTED_VALUE"""),45359.66666666667)</f>
        <v>45359.66667</v>
      </c>
      <c r="E48" s="1">
        <f>IFERROR(__xludf.DUMMYFUNCTION("""COMPUTED_VALUE"""),2136.86)</f>
        <v>2136.86</v>
      </c>
      <c r="G48" s="2">
        <f>IFERROR(__xludf.DUMMYFUNCTION("""COMPUTED_VALUE"""),45359.66666666667)</f>
        <v>45359.66667</v>
      </c>
      <c r="H48" s="1">
        <f>IFERROR(__xludf.DUMMYFUNCTION("""COMPUTED_VALUE"""),2092.19)</f>
        <v>2092.19</v>
      </c>
      <c r="J48" s="2">
        <f>IFERROR(__xludf.DUMMYFUNCTION("""COMPUTED_VALUE"""),45359.66666666667)</f>
        <v>45359.66667</v>
      </c>
      <c r="K48" s="1">
        <f>IFERROR(__xludf.DUMMYFUNCTION("""COMPUTED_VALUE"""),2095.37)</f>
        <v>2095.37</v>
      </c>
      <c r="M48" s="2">
        <f>IFERROR(__xludf.DUMMYFUNCTION("""COMPUTED_VALUE"""),45359.66666666667)</f>
        <v>45359.66667</v>
      </c>
      <c r="N48" s="1">
        <f>IFERROR(__xludf.DUMMYFUNCTION("""COMPUTED_VALUE"""),2.3825867E7)</f>
        <v>23825867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IFERROR(__xludf.DUMMYFUNCTION("""COMPUTED_VALUE"""),2091.83)</f>
        <v>2091.83</v>
      </c>
      <c r="D49" s="2">
        <f>IFERROR(__xludf.DUMMYFUNCTION("""COMPUTED_VALUE"""),45362.66666666667)</f>
        <v>45362.66667</v>
      </c>
      <c r="E49" s="1">
        <f>IFERROR(__xludf.DUMMYFUNCTION("""COMPUTED_VALUE"""),2091.83)</f>
        <v>2091.83</v>
      </c>
      <c r="G49" s="2">
        <f>IFERROR(__xludf.DUMMYFUNCTION("""COMPUTED_VALUE"""),45362.66666666667)</f>
        <v>45362.66667</v>
      </c>
      <c r="H49" s="1">
        <f>IFERROR(__xludf.DUMMYFUNCTION("""COMPUTED_VALUE"""),2056.02)</f>
        <v>2056.02</v>
      </c>
      <c r="J49" s="2">
        <f>IFERROR(__xludf.DUMMYFUNCTION("""COMPUTED_VALUE"""),45362.66666666667)</f>
        <v>45362.66667</v>
      </c>
      <c r="K49" s="1">
        <f>IFERROR(__xludf.DUMMYFUNCTION("""COMPUTED_VALUE"""),2076.41)</f>
        <v>2076.41</v>
      </c>
      <c r="M49" s="2">
        <f>IFERROR(__xludf.DUMMYFUNCTION("""COMPUTED_VALUE"""),45362.66666666667)</f>
        <v>45362.66667</v>
      </c>
      <c r="N49" s="1">
        <f>IFERROR(__xludf.DUMMYFUNCTION("""COMPUTED_VALUE"""),2.1939994E7)</f>
        <v>21939994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IFERROR(__xludf.DUMMYFUNCTION("""COMPUTED_VALUE"""),2077.59)</f>
        <v>2077.59</v>
      </c>
      <c r="D50" s="2">
        <f>IFERROR(__xludf.DUMMYFUNCTION("""COMPUTED_VALUE"""),45363.66666666667)</f>
        <v>45363.66667</v>
      </c>
      <c r="E50" s="1">
        <f>IFERROR(__xludf.DUMMYFUNCTION("""COMPUTED_VALUE"""),2106.53)</f>
        <v>2106.53</v>
      </c>
      <c r="G50" s="2">
        <f>IFERROR(__xludf.DUMMYFUNCTION("""COMPUTED_VALUE"""),45363.66666666667)</f>
        <v>45363.66667</v>
      </c>
      <c r="H50" s="1">
        <f>IFERROR(__xludf.DUMMYFUNCTION("""COMPUTED_VALUE"""),2072.44)</f>
        <v>2072.44</v>
      </c>
      <c r="J50" s="2">
        <f>IFERROR(__xludf.DUMMYFUNCTION("""COMPUTED_VALUE"""),45363.66666666667)</f>
        <v>45363.66667</v>
      </c>
      <c r="K50" s="1">
        <f>IFERROR(__xludf.DUMMYFUNCTION("""COMPUTED_VALUE"""),2103.21)</f>
        <v>2103.21</v>
      </c>
      <c r="M50" s="2">
        <f>IFERROR(__xludf.DUMMYFUNCTION("""COMPUTED_VALUE"""),45363.66666666667)</f>
        <v>45363.66667</v>
      </c>
      <c r="N50" s="1">
        <f>IFERROR(__xludf.DUMMYFUNCTION("""COMPUTED_VALUE"""),1.9923784E7)</f>
        <v>19923784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IFERROR(__xludf.DUMMYFUNCTION("""COMPUTED_VALUE"""),2102.87)</f>
        <v>2102.87</v>
      </c>
      <c r="D51" s="2">
        <f>IFERROR(__xludf.DUMMYFUNCTION("""COMPUTED_VALUE"""),45364.66666666667)</f>
        <v>45364.66667</v>
      </c>
      <c r="E51" s="1">
        <f>IFERROR(__xludf.DUMMYFUNCTION("""COMPUTED_VALUE"""),2111.54)</f>
        <v>2111.54</v>
      </c>
      <c r="G51" s="2">
        <f>IFERROR(__xludf.DUMMYFUNCTION("""COMPUTED_VALUE"""),45364.66666666667)</f>
        <v>45364.66667</v>
      </c>
      <c r="H51" s="1">
        <f>IFERROR(__xludf.DUMMYFUNCTION("""COMPUTED_VALUE"""),2092.74)</f>
        <v>2092.74</v>
      </c>
      <c r="J51" s="2">
        <f>IFERROR(__xludf.DUMMYFUNCTION("""COMPUTED_VALUE"""),45364.66666666667)</f>
        <v>45364.66667</v>
      </c>
      <c r="K51" s="1">
        <f>IFERROR(__xludf.DUMMYFUNCTION("""COMPUTED_VALUE"""),2098.37)</f>
        <v>2098.37</v>
      </c>
      <c r="M51" s="2">
        <f>IFERROR(__xludf.DUMMYFUNCTION("""COMPUTED_VALUE"""),45364.66666666667)</f>
        <v>45364.66667</v>
      </c>
      <c r="N51" s="1">
        <f>IFERROR(__xludf.DUMMYFUNCTION("""COMPUTED_VALUE"""),2.7838918E7)</f>
        <v>27838918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IFERROR(__xludf.DUMMYFUNCTION("""COMPUTED_VALUE"""),2100.33)</f>
        <v>2100.33</v>
      </c>
      <c r="D52" s="2">
        <f>IFERROR(__xludf.DUMMYFUNCTION("""COMPUTED_VALUE"""),45365.66666666667)</f>
        <v>45365.66667</v>
      </c>
      <c r="E52" s="1">
        <f>IFERROR(__xludf.DUMMYFUNCTION("""COMPUTED_VALUE"""),2111.62)</f>
        <v>2111.62</v>
      </c>
      <c r="G52" s="2">
        <f>IFERROR(__xludf.DUMMYFUNCTION("""COMPUTED_VALUE"""),45365.66666666667)</f>
        <v>45365.66667</v>
      </c>
      <c r="H52" s="1">
        <f>IFERROR(__xludf.DUMMYFUNCTION("""COMPUTED_VALUE"""),2079.75)</f>
        <v>2079.75</v>
      </c>
      <c r="J52" s="2">
        <f>IFERROR(__xludf.DUMMYFUNCTION("""COMPUTED_VALUE"""),45365.66666666667)</f>
        <v>45365.66667</v>
      </c>
      <c r="K52" s="1">
        <f>IFERROR(__xludf.DUMMYFUNCTION("""COMPUTED_VALUE"""),2093.77)</f>
        <v>2093.77</v>
      </c>
      <c r="M52" s="2">
        <f>IFERROR(__xludf.DUMMYFUNCTION("""COMPUTED_VALUE"""),45365.66666666667)</f>
        <v>45365.66667</v>
      </c>
      <c r="N52" s="1">
        <f>IFERROR(__xludf.DUMMYFUNCTION("""COMPUTED_VALUE"""),3.3858947E7)</f>
        <v>33858947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IFERROR(__xludf.DUMMYFUNCTION("""COMPUTED_VALUE"""),2090.29)</f>
        <v>2090.29</v>
      </c>
      <c r="D53" s="2">
        <f>IFERROR(__xludf.DUMMYFUNCTION("""COMPUTED_VALUE"""),45366.66666666667)</f>
        <v>45366.66667</v>
      </c>
      <c r="E53" s="1">
        <f>IFERROR(__xludf.DUMMYFUNCTION("""COMPUTED_VALUE"""),2105.93)</f>
        <v>2105.93</v>
      </c>
      <c r="G53" s="2">
        <f>IFERROR(__xludf.DUMMYFUNCTION("""COMPUTED_VALUE"""),45366.66666666667)</f>
        <v>45366.66667</v>
      </c>
      <c r="H53" s="1">
        <f>IFERROR(__xludf.DUMMYFUNCTION("""COMPUTED_VALUE"""),2078.4)</f>
        <v>2078.4</v>
      </c>
      <c r="J53" s="2">
        <f>IFERROR(__xludf.DUMMYFUNCTION("""COMPUTED_VALUE"""),45366.66666666667)</f>
        <v>45366.66667</v>
      </c>
      <c r="K53" s="1">
        <f>IFERROR(__xludf.DUMMYFUNCTION("""COMPUTED_VALUE"""),2092.21)</f>
        <v>2092.21</v>
      </c>
      <c r="M53" s="2">
        <f>IFERROR(__xludf.DUMMYFUNCTION("""COMPUTED_VALUE"""),45366.66666666667)</f>
        <v>45366.66667</v>
      </c>
      <c r="N53" s="1">
        <f>IFERROR(__xludf.DUMMYFUNCTION("""COMPUTED_VALUE"""),4.8289223E7)</f>
        <v>48289223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IFERROR(__xludf.DUMMYFUNCTION("""COMPUTED_VALUE"""),2094.53)</f>
        <v>2094.53</v>
      </c>
      <c r="D54" s="2">
        <f>IFERROR(__xludf.DUMMYFUNCTION("""COMPUTED_VALUE"""),45369.66666666667)</f>
        <v>45369.66667</v>
      </c>
      <c r="E54" s="1">
        <f>IFERROR(__xludf.DUMMYFUNCTION("""COMPUTED_VALUE"""),2111.02)</f>
        <v>2111.02</v>
      </c>
      <c r="G54" s="2">
        <f>IFERROR(__xludf.DUMMYFUNCTION("""COMPUTED_VALUE"""),45369.66666666667)</f>
        <v>45369.66667</v>
      </c>
      <c r="H54" s="1">
        <f>IFERROR(__xludf.DUMMYFUNCTION("""COMPUTED_VALUE"""),2089.6)</f>
        <v>2089.6</v>
      </c>
      <c r="J54" s="2">
        <f>IFERROR(__xludf.DUMMYFUNCTION("""COMPUTED_VALUE"""),45369.66666666667)</f>
        <v>45369.66667</v>
      </c>
      <c r="K54" s="1">
        <f>IFERROR(__xludf.DUMMYFUNCTION("""COMPUTED_VALUE"""),2090.85)</f>
        <v>2090.85</v>
      </c>
      <c r="M54" s="2">
        <f>IFERROR(__xludf.DUMMYFUNCTION("""COMPUTED_VALUE"""),45369.66666666667)</f>
        <v>45369.66667</v>
      </c>
      <c r="N54" s="1">
        <f>IFERROR(__xludf.DUMMYFUNCTION("""COMPUTED_VALUE"""),2.0933257E7)</f>
        <v>20933257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IFERROR(__xludf.DUMMYFUNCTION("""COMPUTED_VALUE"""),2090.71)</f>
        <v>2090.71</v>
      </c>
      <c r="D55" s="2">
        <f>IFERROR(__xludf.DUMMYFUNCTION("""COMPUTED_VALUE"""),45370.66666666667)</f>
        <v>45370.66667</v>
      </c>
      <c r="E55" s="1">
        <f>IFERROR(__xludf.DUMMYFUNCTION("""COMPUTED_VALUE"""),2118.5)</f>
        <v>2118.5</v>
      </c>
      <c r="G55" s="2">
        <f>IFERROR(__xludf.DUMMYFUNCTION("""COMPUTED_VALUE"""),45370.66666666667)</f>
        <v>45370.66667</v>
      </c>
      <c r="H55" s="1">
        <f>IFERROR(__xludf.DUMMYFUNCTION("""COMPUTED_VALUE"""),2089.59)</f>
        <v>2089.59</v>
      </c>
      <c r="J55" s="2">
        <f>IFERROR(__xludf.DUMMYFUNCTION("""COMPUTED_VALUE"""),45370.66666666667)</f>
        <v>45370.66667</v>
      </c>
      <c r="K55" s="1">
        <f>IFERROR(__xludf.DUMMYFUNCTION("""COMPUTED_VALUE"""),2117.02)</f>
        <v>2117.02</v>
      </c>
      <c r="M55" s="2">
        <f>IFERROR(__xludf.DUMMYFUNCTION("""COMPUTED_VALUE"""),45370.66666666667)</f>
        <v>45370.66667</v>
      </c>
      <c r="N55" s="1">
        <f>IFERROR(__xludf.DUMMYFUNCTION("""COMPUTED_VALUE"""),2.2174193E7)</f>
        <v>22174193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IFERROR(__xludf.DUMMYFUNCTION("""COMPUTED_VALUE"""),2119.53)</f>
        <v>2119.53</v>
      </c>
      <c r="D56" s="2">
        <f>IFERROR(__xludf.DUMMYFUNCTION("""COMPUTED_VALUE"""),45371.66666666667)</f>
        <v>45371.66667</v>
      </c>
      <c r="E56" s="1">
        <f>IFERROR(__xludf.DUMMYFUNCTION("""COMPUTED_VALUE"""),2147.94)</f>
        <v>2147.94</v>
      </c>
      <c r="G56" s="2">
        <f>IFERROR(__xludf.DUMMYFUNCTION("""COMPUTED_VALUE"""),45371.66666666667)</f>
        <v>45371.66667</v>
      </c>
      <c r="H56" s="1">
        <f>IFERROR(__xludf.DUMMYFUNCTION("""COMPUTED_VALUE"""),2117.15)</f>
        <v>2117.15</v>
      </c>
      <c r="J56" s="2">
        <f>IFERROR(__xludf.DUMMYFUNCTION("""COMPUTED_VALUE"""),45371.66666666667)</f>
        <v>45371.66667</v>
      </c>
      <c r="K56" s="1">
        <f>IFERROR(__xludf.DUMMYFUNCTION("""COMPUTED_VALUE"""),2142.66)</f>
        <v>2142.66</v>
      </c>
      <c r="M56" s="2">
        <f>IFERROR(__xludf.DUMMYFUNCTION("""COMPUTED_VALUE"""),45371.66666666667)</f>
        <v>45371.66667</v>
      </c>
      <c r="N56" s="1">
        <f>IFERROR(__xludf.DUMMYFUNCTION("""COMPUTED_VALUE"""),1.9887442E7)</f>
        <v>19887442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IFERROR(__xludf.DUMMYFUNCTION("""COMPUTED_VALUE"""),2147.42)</f>
        <v>2147.42</v>
      </c>
      <c r="D57" s="2">
        <f>IFERROR(__xludf.DUMMYFUNCTION("""COMPUTED_VALUE"""),45372.66666666667)</f>
        <v>45372.66667</v>
      </c>
      <c r="E57" s="1">
        <f>IFERROR(__xludf.DUMMYFUNCTION("""COMPUTED_VALUE"""),2184.19)</f>
        <v>2184.19</v>
      </c>
      <c r="G57" s="2">
        <f>IFERROR(__xludf.DUMMYFUNCTION("""COMPUTED_VALUE"""),45372.66666666667)</f>
        <v>45372.66667</v>
      </c>
      <c r="H57" s="1">
        <f>IFERROR(__xludf.DUMMYFUNCTION("""COMPUTED_VALUE"""),2147.42)</f>
        <v>2147.42</v>
      </c>
      <c r="J57" s="2">
        <f>IFERROR(__xludf.DUMMYFUNCTION("""COMPUTED_VALUE"""),45372.66666666667)</f>
        <v>45372.66667</v>
      </c>
      <c r="K57" s="1">
        <f>IFERROR(__xludf.DUMMYFUNCTION("""COMPUTED_VALUE"""),2180.79)</f>
        <v>2180.79</v>
      </c>
      <c r="M57" s="2">
        <f>IFERROR(__xludf.DUMMYFUNCTION("""COMPUTED_VALUE"""),45372.66666666667)</f>
        <v>45372.66667</v>
      </c>
      <c r="N57" s="1">
        <f>IFERROR(__xludf.DUMMYFUNCTION("""COMPUTED_VALUE"""),2.5814313E7)</f>
        <v>25814313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IFERROR(__xludf.DUMMYFUNCTION("""COMPUTED_VALUE"""),2179.99)</f>
        <v>2179.99</v>
      </c>
      <c r="D58" s="2">
        <f>IFERROR(__xludf.DUMMYFUNCTION("""COMPUTED_VALUE"""),45373.66666666667)</f>
        <v>45373.66667</v>
      </c>
      <c r="E58" s="1">
        <f>IFERROR(__xludf.DUMMYFUNCTION("""COMPUTED_VALUE"""),2179.99)</f>
        <v>2179.99</v>
      </c>
      <c r="G58" s="2">
        <f>IFERROR(__xludf.DUMMYFUNCTION("""COMPUTED_VALUE"""),45373.66666666667)</f>
        <v>45373.66667</v>
      </c>
      <c r="H58" s="1">
        <f>IFERROR(__xludf.DUMMYFUNCTION("""COMPUTED_VALUE"""),2152.77)</f>
        <v>2152.77</v>
      </c>
      <c r="J58" s="2">
        <f>IFERROR(__xludf.DUMMYFUNCTION("""COMPUTED_VALUE"""),45373.66666666667)</f>
        <v>45373.66667</v>
      </c>
      <c r="K58" s="1">
        <f>IFERROR(__xludf.DUMMYFUNCTION("""COMPUTED_VALUE"""),2154.63)</f>
        <v>2154.63</v>
      </c>
      <c r="M58" s="2">
        <f>IFERROR(__xludf.DUMMYFUNCTION("""COMPUTED_VALUE"""),45373.66666666667)</f>
        <v>45373.66667</v>
      </c>
      <c r="N58" s="1">
        <f>IFERROR(__xludf.DUMMYFUNCTION("""COMPUTED_VALUE"""),2.0709319E7)</f>
        <v>20709319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IFERROR(__xludf.DUMMYFUNCTION("""COMPUTED_VALUE"""),2152.81)</f>
        <v>2152.81</v>
      </c>
      <c r="D59" s="2">
        <f>IFERROR(__xludf.DUMMYFUNCTION("""COMPUTED_VALUE"""),45376.66666666667)</f>
        <v>45376.66667</v>
      </c>
      <c r="E59" s="1">
        <f>IFERROR(__xludf.DUMMYFUNCTION("""COMPUTED_VALUE"""),2154.41)</f>
        <v>2154.41</v>
      </c>
      <c r="G59" s="2">
        <f>IFERROR(__xludf.DUMMYFUNCTION("""COMPUTED_VALUE"""),45376.66666666667)</f>
        <v>45376.66667</v>
      </c>
      <c r="H59" s="1">
        <f>IFERROR(__xludf.DUMMYFUNCTION("""COMPUTED_VALUE"""),2142.42)</f>
        <v>2142.42</v>
      </c>
      <c r="J59" s="2">
        <f>IFERROR(__xludf.DUMMYFUNCTION("""COMPUTED_VALUE"""),45376.66666666667)</f>
        <v>45376.66667</v>
      </c>
      <c r="K59" s="1">
        <f>IFERROR(__xludf.DUMMYFUNCTION("""COMPUTED_VALUE"""),2143.42)</f>
        <v>2143.42</v>
      </c>
      <c r="M59" s="2">
        <f>IFERROR(__xludf.DUMMYFUNCTION("""COMPUTED_VALUE"""),45376.66666666667)</f>
        <v>45376.66667</v>
      </c>
      <c r="N59" s="1">
        <f>IFERROR(__xludf.DUMMYFUNCTION("""COMPUTED_VALUE"""),1.890967E7)</f>
        <v>18909670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IFERROR(__xludf.DUMMYFUNCTION("""COMPUTED_VALUE"""),2143.91)</f>
        <v>2143.91</v>
      </c>
      <c r="D60" s="2">
        <f>IFERROR(__xludf.DUMMYFUNCTION("""COMPUTED_VALUE"""),45377.66666666667)</f>
        <v>45377.66667</v>
      </c>
      <c r="E60" s="1">
        <f>IFERROR(__xludf.DUMMYFUNCTION("""COMPUTED_VALUE"""),2154.14)</f>
        <v>2154.14</v>
      </c>
      <c r="G60" s="2">
        <f>IFERROR(__xludf.DUMMYFUNCTION("""COMPUTED_VALUE"""),45377.66666666667)</f>
        <v>45377.66667</v>
      </c>
      <c r="H60" s="1">
        <f>IFERROR(__xludf.DUMMYFUNCTION("""COMPUTED_VALUE"""),2141.8)</f>
        <v>2141.8</v>
      </c>
      <c r="J60" s="2">
        <f>IFERROR(__xludf.DUMMYFUNCTION("""COMPUTED_VALUE"""),45377.66666666667)</f>
        <v>45377.66667</v>
      </c>
      <c r="K60" s="1">
        <f>IFERROR(__xludf.DUMMYFUNCTION("""COMPUTED_VALUE"""),2145.36)</f>
        <v>2145.36</v>
      </c>
      <c r="M60" s="2">
        <f>IFERROR(__xludf.DUMMYFUNCTION("""COMPUTED_VALUE"""),45377.66666666667)</f>
        <v>45377.66667</v>
      </c>
      <c r="N60" s="1">
        <f>IFERROR(__xludf.DUMMYFUNCTION("""COMPUTED_VALUE"""),2.1267162E7)</f>
        <v>21267162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IFERROR(__xludf.DUMMYFUNCTION("""COMPUTED_VALUE"""),2154.04)</f>
        <v>2154.04</v>
      </c>
      <c r="D61" s="2">
        <f>IFERROR(__xludf.DUMMYFUNCTION("""COMPUTED_VALUE"""),45378.66666666667)</f>
        <v>45378.66667</v>
      </c>
      <c r="E61" s="1">
        <f>IFERROR(__xludf.DUMMYFUNCTION("""COMPUTED_VALUE"""),2163.78)</f>
        <v>2163.78</v>
      </c>
      <c r="G61" s="2">
        <f>IFERROR(__xludf.DUMMYFUNCTION("""COMPUTED_VALUE"""),45378.66666666667)</f>
        <v>45378.66667</v>
      </c>
      <c r="H61" s="1">
        <f>IFERROR(__xludf.DUMMYFUNCTION("""COMPUTED_VALUE"""),2147.82)</f>
        <v>2147.82</v>
      </c>
      <c r="J61" s="2">
        <f>IFERROR(__xludf.DUMMYFUNCTION("""COMPUTED_VALUE"""),45378.66666666667)</f>
        <v>45378.66667</v>
      </c>
      <c r="K61" s="1">
        <f>IFERROR(__xludf.DUMMYFUNCTION("""COMPUTED_VALUE"""),2163.27)</f>
        <v>2163.27</v>
      </c>
      <c r="M61" s="2">
        <f>IFERROR(__xludf.DUMMYFUNCTION("""COMPUTED_VALUE"""),45378.66666666667)</f>
        <v>45378.66667</v>
      </c>
      <c r="N61" s="1">
        <f>IFERROR(__xludf.DUMMYFUNCTION("""COMPUTED_VALUE"""),1.7343337E7)</f>
        <v>17343337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IFERROR(__xludf.DUMMYFUNCTION("""COMPUTED_VALUE"""),2164.67)</f>
        <v>2164.67</v>
      </c>
      <c r="D62" s="2">
        <f>IFERROR(__xludf.DUMMYFUNCTION("""COMPUTED_VALUE"""),45379.66666666667)</f>
        <v>45379.66667</v>
      </c>
      <c r="E62" s="1">
        <f>IFERROR(__xludf.DUMMYFUNCTION("""COMPUTED_VALUE"""),2174.98)</f>
        <v>2174.98</v>
      </c>
      <c r="G62" s="2">
        <f>IFERROR(__xludf.DUMMYFUNCTION("""COMPUTED_VALUE"""),45379.66666666667)</f>
        <v>45379.66667</v>
      </c>
      <c r="H62" s="1">
        <f>IFERROR(__xludf.DUMMYFUNCTION("""COMPUTED_VALUE"""),2156.51)</f>
        <v>2156.51</v>
      </c>
      <c r="J62" s="2">
        <f>IFERROR(__xludf.DUMMYFUNCTION("""COMPUTED_VALUE"""),45379.66666666667)</f>
        <v>45379.66667</v>
      </c>
      <c r="K62" s="1">
        <f>IFERROR(__xludf.DUMMYFUNCTION("""COMPUTED_VALUE"""),2171.75)</f>
        <v>2171.75</v>
      </c>
      <c r="M62" s="2">
        <f>IFERROR(__xludf.DUMMYFUNCTION("""COMPUTED_VALUE"""),45379.66666666667)</f>
        <v>45379.66667</v>
      </c>
      <c r="N62" s="1">
        <f>IFERROR(__xludf.DUMMYFUNCTION("""COMPUTED_VALUE"""),2.3995581E7)</f>
        <v>23995581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IFERROR(__xludf.DUMMYFUNCTION("""COMPUTED_VALUE"""),2172.78)</f>
        <v>2172.78</v>
      </c>
      <c r="D63" s="2">
        <f>IFERROR(__xludf.DUMMYFUNCTION("""COMPUTED_VALUE"""),45383.66666666667)</f>
        <v>45383.66667</v>
      </c>
      <c r="E63" s="1">
        <f>IFERROR(__xludf.DUMMYFUNCTION("""COMPUTED_VALUE"""),2172.78)</f>
        <v>2172.78</v>
      </c>
      <c r="G63" s="2">
        <f>IFERROR(__xludf.DUMMYFUNCTION("""COMPUTED_VALUE"""),45383.66666666667)</f>
        <v>45383.66667</v>
      </c>
      <c r="H63" s="1">
        <f>IFERROR(__xludf.DUMMYFUNCTION("""COMPUTED_VALUE"""),2142.21)</f>
        <v>2142.21</v>
      </c>
      <c r="J63" s="2">
        <f>IFERROR(__xludf.DUMMYFUNCTION("""COMPUTED_VALUE"""),45383.66666666667)</f>
        <v>45383.66667</v>
      </c>
      <c r="K63" s="1">
        <f>IFERROR(__xludf.DUMMYFUNCTION("""COMPUTED_VALUE"""),2143.55)</f>
        <v>2143.55</v>
      </c>
      <c r="M63" s="2">
        <f>IFERROR(__xludf.DUMMYFUNCTION("""COMPUTED_VALUE"""),45383.66666666667)</f>
        <v>45383.66667</v>
      </c>
      <c r="N63" s="1">
        <f>IFERROR(__xludf.DUMMYFUNCTION("""COMPUTED_VALUE"""),2.0188209E7)</f>
        <v>20188209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IFERROR(__xludf.DUMMYFUNCTION("""COMPUTED_VALUE"""),2137.85)</f>
        <v>2137.85</v>
      </c>
      <c r="D64" s="2">
        <f>IFERROR(__xludf.DUMMYFUNCTION("""COMPUTED_VALUE"""),45384.66666666667)</f>
        <v>45384.66667</v>
      </c>
      <c r="E64" s="1">
        <f>IFERROR(__xludf.DUMMYFUNCTION("""COMPUTED_VALUE"""),2137.85)</f>
        <v>2137.85</v>
      </c>
      <c r="G64" s="2">
        <f>IFERROR(__xludf.DUMMYFUNCTION("""COMPUTED_VALUE"""),45384.66666666667)</f>
        <v>45384.66667</v>
      </c>
      <c r="H64" s="1">
        <f>IFERROR(__xludf.DUMMYFUNCTION("""COMPUTED_VALUE"""),2110.51)</f>
        <v>2110.51</v>
      </c>
      <c r="J64" s="2">
        <f>IFERROR(__xludf.DUMMYFUNCTION("""COMPUTED_VALUE"""),45384.66666666667)</f>
        <v>45384.66667</v>
      </c>
      <c r="K64" s="1">
        <f>IFERROR(__xludf.DUMMYFUNCTION("""COMPUTED_VALUE"""),2123.78)</f>
        <v>2123.78</v>
      </c>
      <c r="M64" s="2">
        <f>IFERROR(__xludf.DUMMYFUNCTION("""COMPUTED_VALUE"""),45384.66666666667)</f>
        <v>45384.66667</v>
      </c>
      <c r="N64" s="1">
        <f>IFERROR(__xludf.DUMMYFUNCTION("""COMPUTED_VALUE"""),2.3635905E7)</f>
        <v>23635905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IFERROR(__xludf.DUMMYFUNCTION("""COMPUTED_VALUE"""),2121.89)</f>
        <v>2121.89</v>
      </c>
      <c r="D65" s="2">
        <f>IFERROR(__xludf.DUMMYFUNCTION("""COMPUTED_VALUE"""),45385.66666666667)</f>
        <v>45385.66667</v>
      </c>
      <c r="E65" s="1">
        <f>IFERROR(__xludf.DUMMYFUNCTION("""COMPUTED_VALUE"""),2147.99)</f>
        <v>2147.99</v>
      </c>
      <c r="G65" s="2">
        <f>IFERROR(__xludf.DUMMYFUNCTION("""COMPUTED_VALUE"""),45385.66666666667)</f>
        <v>45385.66667</v>
      </c>
      <c r="H65" s="1">
        <f>IFERROR(__xludf.DUMMYFUNCTION("""COMPUTED_VALUE"""),2120.1)</f>
        <v>2120.1</v>
      </c>
      <c r="J65" s="2">
        <f>IFERROR(__xludf.DUMMYFUNCTION("""COMPUTED_VALUE"""),45385.66666666667)</f>
        <v>45385.66667</v>
      </c>
      <c r="K65" s="1">
        <f>IFERROR(__xludf.DUMMYFUNCTION("""COMPUTED_VALUE"""),2139.64)</f>
        <v>2139.64</v>
      </c>
      <c r="M65" s="2">
        <f>IFERROR(__xludf.DUMMYFUNCTION("""COMPUTED_VALUE"""),45385.66666666667)</f>
        <v>45385.66667</v>
      </c>
      <c r="N65" s="1">
        <f>IFERROR(__xludf.DUMMYFUNCTION("""COMPUTED_VALUE"""),2.0730113E7)</f>
        <v>20730113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IFERROR(__xludf.DUMMYFUNCTION("""COMPUTED_VALUE"""),2146.65)</f>
        <v>2146.65</v>
      </c>
      <c r="D66" s="2">
        <f>IFERROR(__xludf.DUMMYFUNCTION("""COMPUTED_VALUE"""),45386.66666666667)</f>
        <v>45386.66667</v>
      </c>
      <c r="E66" s="1">
        <f>IFERROR(__xludf.DUMMYFUNCTION("""COMPUTED_VALUE"""),2166.23)</f>
        <v>2166.23</v>
      </c>
      <c r="G66" s="2">
        <f>IFERROR(__xludf.DUMMYFUNCTION("""COMPUTED_VALUE"""),45386.66666666667)</f>
        <v>45386.66667</v>
      </c>
      <c r="H66" s="1">
        <f>IFERROR(__xludf.DUMMYFUNCTION("""COMPUTED_VALUE"""),2103.3)</f>
        <v>2103.3</v>
      </c>
      <c r="J66" s="2">
        <f>IFERROR(__xludf.DUMMYFUNCTION("""COMPUTED_VALUE"""),45386.66666666667)</f>
        <v>45386.66667</v>
      </c>
      <c r="K66" s="1">
        <f>IFERROR(__xludf.DUMMYFUNCTION("""COMPUTED_VALUE"""),2108.94)</f>
        <v>2108.94</v>
      </c>
      <c r="M66" s="2">
        <f>IFERROR(__xludf.DUMMYFUNCTION("""COMPUTED_VALUE"""),45386.66666666667)</f>
        <v>45386.66667</v>
      </c>
      <c r="N66" s="1">
        <f>IFERROR(__xludf.DUMMYFUNCTION("""COMPUTED_VALUE"""),2.3402065E7)</f>
        <v>23402065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IFERROR(__xludf.DUMMYFUNCTION("""COMPUTED_VALUE"""),2111.12)</f>
        <v>2111.12</v>
      </c>
      <c r="D67" s="2">
        <f>IFERROR(__xludf.DUMMYFUNCTION("""COMPUTED_VALUE"""),45387.66666666667)</f>
        <v>45387.66667</v>
      </c>
      <c r="E67" s="1">
        <f>IFERROR(__xludf.DUMMYFUNCTION("""COMPUTED_VALUE"""),2146.0)</f>
        <v>2146</v>
      </c>
      <c r="G67" s="2">
        <f>IFERROR(__xludf.DUMMYFUNCTION("""COMPUTED_VALUE"""),45387.66666666667)</f>
        <v>45387.66667</v>
      </c>
      <c r="H67" s="1">
        <f>IFERROR(__xludf.DUMMYFUNCTION("""COMPUTED_VALUE"""),2111.12)</f>
        <v>2111.12</v>
      </c>
      <c r="J67" s="2">
        <f>IFERROR(__xludf.DUMMYFUNCTION("""COMPUTED_VALUE"""),45387.66666666667)</f>
        <v>45387.66667</v>
      </c>
      <c r="K67" s="1">
        <f>IFERROR(__xludf.DUMMYFUNCTION("""COMPUTED_VALUE"""),2141.33)</f>
        <v>2141.33</v>
      </c>
      <c r="M67" s="2">
        <f>IFERROR(__xludf.DUMMYFUNCTION("""COMPUTED_VALUE"""),45387.66666666667)</f>
        <v>45387.66667</v>
      </c>
      <c r="N67" s="1">
        <f>IFERROR(__xludf.DUMMYFUNCTION("""COMPUTED_VALUE"""),1.7982818E7)</f>
        <v>17982818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IFERROR(__xludf.DUMMYFUNCTION("""COMPUTED_VALUE"""),2142.75)</f>
        <v>2142.75</v>
      </c>
      <c r="D68" s="2">
        <f>IFERROR(__xludf.DUMMYFUNCTION("""COMPUTED_VALUE"""),45390.66666666667)</f>
        <v>45390.66667</v>
      </c>
      <c r="E68" s="1">
        <f>IFERROR(__xludf.DUMMYFUNCTION("""COMPUTED_VALUE"""),2153.89)</f>
        <v>2153.89</v>
      </c>
      <c r="G68" s="2">
        <f>IFERROR(__xludf.DUMMYFUNCTION("""COMPUTED_VALUE"""),45390.66666666667)</f>
        <v>45390.66667</v>
      </c>
      <c r="H68" s="1">
        <f>IFERROR(__xludf.DUMMYFUNCTION("""COMPUTED_VALUE"""),2138.87)</f>
        <v>2138.87</v>
      </c>
      <c r="J68" s="2">
        <f>IFERROR(__xludf.DUMMYFUNCTION("""COMPUTED_VALUE"""),45390.66666666667)</f>
        <v>45390.66667</v>
      </c>
      <c r="K68" s="1">
        <f>IFERROR(__xludf.DUMMYFUNCTION("""COMPUTED_VALUE"""),2143.58)</f>
        <v>2143.58</v>
      </c>
      <c r="M68" s="2">
        <f>IFERROR(__xludf.DUMMYFUNCTION("""COMPUTED_VALUE"""),45390.66666666667)</f>
        <v>45390.66667</v>
      </c>
      <c r="N68" s="1">
        <f>IFERROR(__xludf.DUMMYFUNCTION("""COMPUTED_VALUE"""),1.7901444E7)</f>
        <v>17901444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IFERROR(__xludf.DUMMYFUNCTION("""COMPUTED_VALUE"""),2144.01)</f>
        <v>2144.01</v>
      </c>
      <c r="D69" s="2">
        <f>IFERROR(__xludf.DUMMYFUNCTION("""COMPUTED_VALUE"""),45391.66666666667)</f>
        <v>45391.66667</v>
      </c>
      <c r="E69" s="1">
        <f>IFERROR(__xludf.DUMMYFUNCTION("""COMPUTED_VALUE"""),2153.45)</f>
        <v>2153.45</v>
      </c>
      <c r="G69" s="2">
        <f>IFERROR(__xludf.DUMMYFUNCTION("""COMPUTED_VALUE"""),45391.66666666667)</f>
        <v>45391.66667</v>
      </c>
      <c r="H69" s="1">
        <f>IFERROR(__xludf.DUMMYFUNCTION("""COMPUTED_VALUE"""),2100.74)</f>
        <v>2100.74</v>
      </c>
      <c r="J69" s="2">
        <f>IFERROR(__xludf.DUMMYFUNCTION("""COMPUTED_VALUE"""),45391.66666666667)</f>
        <v>45391.66667</v>
      </c>
      <c r="K69" s="1">
        <f>IFERROR(__xludf.DUMMYFUNCTION("""COMPUTED_VALUE"""),2135.24)</f>
        <v>2135.24</v>
      </c>
      <c r="M69" s="2">
        <f>IFERROR(__xludf.DUMMYFUNCTION("""COMPUTED_VALUE"""),45391.66666666667)</f>
        <v>45391.66667</v>
      </c>
      <c r="N69" s="1">
        <f>IFERROR(__xludf.DUMMYFUNCTION("""COMPUTED_VALUE"""),1.7688731E7)</f>
        <v>17688731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IFERROR(__xludf.DUMMYFUNCTION("""COMPUTED_VALUE"""),2128.77)</f>
        <v>2128.77</v>
      </c>
      <c r="D70" s="2">
        <f>IFERROR(__xludf.DUMMYFUNCTION("""COMPUTED_VALUE"""),45392.66666666667)</f>
        <v>45392.66667</v>
      </c>
      <c r="E70" s="1">
        <f>IFERROR(__xludf.DUMMYFUNCTION("""COMPUTED_VALUE"""),2128.77)</f>
        <v>2128.77</v>
      </c>
      <c r="G70" s="2">
        <f>IFERROR(__xludf.DUMMYFUNCTION("""COMPUTED_VALUE"""),45392.66666666667)</f>
        <v>45392.66667</v>
      </c>
      <c r="H70" s="1">
        <f>IFERROR(__xludf.DUMMYFUNCTION("""COMPUTED_VALUE"""),2076.15)</f>
        <v>2076.15</v>
      </c>
      <c r="J70" s="2">
        <f>IFERROR(__xludf.DUMMYFUNCTION("""COMPUTED_VALUE"""),45392.66666666667)</f>
        <v>45392.66667</v>
      </c>
      <c r="K70" s="1">
        <f>IFERROR(__xludf.DUMMYFUNCTION("""COMPUTED_VALUE"""),2085.99)</f>
        <v>2085.99</v>
      </c>
      <c r="M70" s="2">
        <f>IFERROR(__xludf.DUMMYFUNCTION("""COMPUTED_VALUE"""),45392.66666666667)</f>
        <v>45392.66667</v>
      </c>
      <c r="N70" s="1">
        <f>IFERROR(__xludf.DUMMYFUNCTION("""COMPUTED_VALUE"""),2.279737E7)</f>
        <v>22797370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IFERROR(__xludf.DUMMYFUNCTION("""COMPUTED_VALUE"""),2088.45)</f>
        <v>2088.45</v>
      </c>
      <c r="D71" s="2">
        <f>IFERROR(__xludf.DUMMYFUNCTION("""COMPUTED_VALUE"""),45393.66666666667)</f>
        <v>45393.66667</v>
      </c>
      <c r="E71" s="1">
        <f>IFERROR(__xludf.DUMMYFUNCTION("""COMPUTED_VALUE"""),2093.65)</f>
        <v>2093.65</v>
      </c>
      <c r="G71" s="2">
        <f>IFERROR(__xludf.DUMMYFUNCTION("""COMPUTED_VALUE"""),45393.66666666667)</f>
        <v>45393.66667</v>
      </c>
      <c r="H71" s="1">
        <f>IFERROR(__xludf.DUMMYFUNCTION("""COMPUTED_VALUE"""),2076.14)</f>
        <v>2076.14</v>
      </c>
      <c r="J71" s="2">
        <f>IFERROR(__xludf.DUMMYFUNCTION("""COMPUTED_VALUE"""),45393.66666666667)</f>
        <v>45393.66667</v>
      </c>
      <c r="K71" s="1">
        <f>IFERROR(__xludf.DUMMYFUNCTION("""COMPUTED_VALUE"""),2084.94)</f>
        <v>2084.94</v>
      </c>
      <c r="M71" s="2">
        <f>IFERROR(__xludf.DUMMYFUNCTION("""COMPUTED_VALUE"""),45393.66666666667)</f>
        <v>45393.66667</v>
      </c>
      <c r="N71" s="1">
        <f>IFERROR(__xludf.DUMMYFUNCTION("""COMPUTED_VALUE"""),1.8073812E7)</f>
        <v>18073812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IFERROR(__xludf.DUMMYFUNCTION("""COMPUTED_VALUE"""),2079.43)</f>
        <v>2079.43</v>
      </c>
      <c r="D72" s="2">
        <f>IFERROR(__xludf.DUMMYFUNCTION("""COMPUTED_VALUE"""),45394.66666666667)</f>
        <v>45394.66667</v>
      </c>
      <c r="E72" s="1">
        <f>IFERROR(__xludf.DUMMYFUNCTION("""COMPUTED_VALUE"""),2081.05)</f>
        <v>2081.05</v>
      </c>
      <c r="G72" s="2">
        <f>IFERROR(__xludf.DUMMYFUNCTION("""COMPUTED_VALUE"""),45394.66666666667)</f>
        <v>45394.66667</v>
      </c>
      <c r="H72" s="1">
        <f>IFERROR(__xludf.DUMMYFUNCTION("""COMPUTED_VALUE"""),2065.2)</f>
        <v>2065.2</v>
      </c>
      <c r="J72" s="2">
        <f>IFERROR(__xludf.DUMMYFUNCTION("""COMPUTED_VALUE"""),45394.66666666667)</f>
        <v>45394.66667</v>
      </c>
      <c r="K72" s="1">
        <f>IFERROR(__xludf.DUMMYFUNCTION("""COMPUTED_VALUE"""),2078.23)</f>
        <v>2078.23</v>
      </c>
      <c r="M72" s="2">
        <f>IFERROR(__xludf.DUMMYFUNCTION("""COMPUTED_VALUE"""),45394.66666666667)</f>
        <v>45394.66667</v>
      </c>
      <c r="N72" s="1">
        <f>IFERROR(__xludf.DUMMYFUNCTION("""COMPUTED_VALUE"""),2.2625164E7)</f>
        <v>22625164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IFERROR(__xludf.DUMMYFUNCTION("""COMPUTED_VALUE"""),2084.38)</f>
        <v>2084.38</v>
      </c>
      <c r="D73" s="2">
        <f>IFERROR(__xludf.DUMMYFUNCTION("""COMPUTED_VALUE"""),45397.66666666667)</f>
        <v>45397.66667</v>
      </c>
      <c r="E73" s="1">
        <f>IFERROR(__xludf.DUMMYFUNCTION("""COMPUTED_VALUE"""),2108.11)</f>
        <v>2108.11</v>
      </c>
      <c r="G73" s="2">
        <f>IFERROR(__xludf.DUMMYFUNCTION("""COMPUTED_VALUE"""),45397.66666666667)</f>
        <v>45397.66667</v>
      </c>
      <c r="H73" s="1">
        <f>IFERROR(__xludf.DUMMYFUNCTION("""COMPUTED_VALUE"""),2048.75)</f>
        <v>2048.75</v>
      </c>
      <c r="J73" s="2">
        <f>IFERROR(__xludf.DUMMYFUNCTION("""COMPUTED_VALUE"""),45397.66666666667)</f>
        <v>45397.66667</v>
      </c>
      <c r="K73" s="1">
        <f>IFERROR(__xludf.DUMMYFUNCTION("""COMPUTED_VALUE"""),2052.19)</f>
        <v>2052.19</v>
      </c>
      <c r="M73" s="2">
        <f>IFERROR(__xludf.DUMMYFUNCTION("""COMPUTED_VALUE"""),45397.66666666667)</f>
        <v>45397.66667</v>
      </c>
      <c r="N73" s="1">
        <f>IFERROR(__xludf.DUMMYFUNCTION("""COMPUTED_VALUE"""),1.9708045E7)</f>
        <v>19708045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IFERROR(__xludf.DUMMYFUNCTION("""COMPUTED_VALUE"""),2047.88)</f>
        <v>2047.88</v>
      </c>
      <c r="D74" s="2">
        <f>IFERROR(__xludf.DUMMYFUNCTION("""COMPUTED_VALUE"""),45398.66666666667)</f>
        <v>45398.66667</v>
      </c>
      <c r="E74" s="1">
        <f>IFERROR(__xludf.DUMMYFUNCTION("""COMPUTED_VALUE"""),2047.88)</f>
        <v>2047.88</v>
      </c>
      <c r="G74" s="2">
        <f>IFERROR(__xludf.DUMMYFUNCTION("""COMPUTED_VALUE"""),45398.66666666667)</f>
        <v>45398.66667</v>
      </c>
      <c r="H74" s="1">
        <f>IFERROR(__xludf.DUMMYFUNCTION("""COMPUTED_VALUE"""),2019.21)</f>
        <v>2019.21</v>
      </c>
      <c r="J74" s="2">
        <f>IFERROR(__xludf.DUMMYFUNCTION("""COMPUTED_VALUE"""),45398.66666666667)</f>
        <v>45398.66667</v>
      </c>
      <c r="K74" s="1">
        <f>IFERROR(__xludf.DUMMYFUNCTION("""COMPUTED_VALUE"""),2038.83)</f>
        <v>2038.83</v>
      </c>
      <c r="M74" s="2">
        <f>IFERROR(__xludf.DUMMYFUNCTION("""COMPUTED_VALUE"""),45398.66666666667)</f>
        <v>45398.66667</v>
      </c>
      <c r="N74" s="1">
        <f>IFERROR(__xludf.DUMMYFUNCTION("""COMPUTED_VALUE"""),2.0213437E7)</f>
        <v>20213437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IFERROR(__xludf.DUMMYFUNCTION("""COMPUTED_VALUE"""),2041.25)</f>
        <v>2041.25</v>
      </c>
      <c r="D75" s="2">
        <f>IFERROR(__xludf.DUMMYFUNCTION("""COMPUTED_VALUE"""),45399.66666666667)</f>
        <v>45399.66667</v>
      </c>
      <c r="E75" s="1">
        <f>IFERROR(__xludf.DUMMYFUNCTION("""COMPUTED_VALUE"""),2053.57)</f>
        <v>2053.57</v>
      </c>
      <c r="G75" s="2">
        <f>IFERROR(__xludf.DUMMYFUNCTION("""COMPUTED_VALUE"""),45399.66666666667)</f>
        <v>45399.66667</v>
      </c>
      <c r="H75" s="1">
        <f>IFERROR(__xludf.DUMMYFUNCTION("""COMPUTED_VALUE"""),2015.37)</f>
        <v>2015.37</v>
      </c>
      <c r="J75" s="2">
        <f>IFERROR(__xludf.DUMMYFUNCTION("""COMPUTED_VALUE"""),45399.66666666667)</f>
        <v>45399.66667</v>
      </c>
      <c r="K75" s="1">
        <f>IFERROR(__xludf.DUMMYFUNCTION("""COMPUTED_VALUE"""),2025.74)</f>
        <v>2025.74</v>
      </c>
      <c r="M75" s="2">
        <f>IFERROR(__xludf.DUMMYFUNCTION("""COMPUTED_VALUE"""),45399.66666666667)</f>
        <v>45399.66667</v>
      </c>
      <c r="N75" s="1">
        <f>IFERROR(__xludf.DUMMYFUNCTION("""COMPUTED_VALUE"""),2.0723487E7)</f>
        <v>20723487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IFERROR(__xludf.DUMMYFUNCTION("""COMPUTED_VALUE"""),2033.95)</f>
        <v>2033.95</v>
      </c>
      <c r="D76" s="2">
        <f>IFERROR(__xludf.DUMMYFUNCTION("""COMPUTED_VALUE"""),45400.66666666667)</f>
        <v>45400.66667</v>
      </c>
      <c r="E76" s="1">
        <f>IFERROR(__xludf.DUMMYFUNCTION("""COMPUTED_VALUE"""),2049.9)</f>
        <v>2049.9</v>
      </c>
      <c r="G76" s="2">
        <f>IFERROR(__xludf.DUMMYFUNCTION("""COMPUTED_VALUE"""),45400.66666666667)</f>
        <v>45400.66667</v>
      </c>
      <c r="H76" s="1">
        <f>IFERROR(__xludf.DUMMYFUNCTION("""COMPUTED_VALUE"""),2012.88)</f>
        <v>2012.88</v>
      </c>
      <c r="J76" s="2">
        <f>IFERROR(__xludf.DUMMYFUNCTION("""COMPUTED_VALUE"""),45400.66666666667)</f>
        <v>45400.66667</v>
      </c>
      <c r="K76" s="1">
        <f>IFERROR(__xludf.DUMMYFUNCTION("""COMPUTED_VALUE"""),2014.92)</f>
        <v>2014.92</v>
      </c>
      <c r="M76" s="2">
        <f>IFERROR(__xludf.DUMMYFUNCTION("""COMPUTED_VALUE"""),45400.66666666667)</f>
        <v>45400.66667</v>
      </c>
      <c r="N76" s="1">
        <f>IFERROR(__xludf.DUMMYFUNCTION("""COMPUTED_VALUE"""),2.0226128E7)</f>
        <v>20226128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IFERROR(__xludf.DUMMYFUNCTION("""COMPUTED_VALUE"""),2017.86)</f>
        <v>2017.86</v>
      </c>
      <c r="D77" s="2">
        <f>IFERROR(__xludf.DUMMYFUNCTION("""COMPUTED_VALUE"""),45401.66666666667)</f>
        <v>45401.66667</v>
      </c>
      <c r="E77" s="1">
        <f>IFERROR(__xludf.DUMMYFUNCTION("""COMPUTED_VALUE"""),2033.01)</f>
        <v>2033.01</v>
      </c>
      <c r="G77" s="2">
        <f>IFERROR(__xludf.DUMMYFUNCTION("""COMPUTED_VALUE"""),45401.66666666667)</f>
        <v>45401.66667</v>
      </c>
      <c r="H77" s="1">
        <f>IFERROR(__xludf.DUMMYFUNCTION("""COMPUTED_VALUE"""),1993.85)</f>
        <v>1993.85</v>
      </c>
      <c r="J77" s="2">
        <f>IFERROR(__xludf.DUMMYFUNCTION("""COMPUTED_VALUE"""),45401.66666666667)</f>
        <v>45401.66667</v>
      </c>
      <c r="K77" s="1">
        <f>IFERROR(__xludf.DUMMYFUNCTION("""COMPUTED_VALUE"""),2001.54)</f>
        <v>2001.54</v>
      </c>
      <c r="M77" s="2">
        <f>IFERROR(__xludf.DUMMYFUNCTION("""COMPUTED_VALUE"""),45401.66666666667)</f>
        <v>45401.66667</v>
      </c>
      <c r="N77" s="1">
        <f>IFERROR(__xludf.DUMMYFUNCTION("""COMPUTED_VALUE"""),2.3514238E7)</f>
        <v>23514238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IFERROR(__xludf.DUMMYFUNCTION("""COMPUTED_VALUE"""),2004.76)</f>
        <v>2004.76</v>
      </c>
      <c r="D78" s="2">
        <f>IFERROR(__xludf.DUMMYFUNCTION("""COMPUTED_VALUE"""),45404.66666666667)</f>
        <v>45404.66667</v>
      </c>
      <c r="E78" s="1">
        <f>IFERROR(__xludf.DUMMYFUNCTION("""COMPUTED_VALUE"""),2039.2)</f>
        <v>2039.2</v>
      </c>
      <c r="G78" s="2">
        <f>IFERROR(__xludf.DUMMYFUNCTION("""COMPUTED_VALUE"""),45404.66666666667)</f>
        <v>45404.66667</v>
      </c>
      <c r="H78" s="1">
        <f>IFERROR(__xludf.DUMMYFUNCTION("""COMPUTED_VALUE"""),2004.28)</f>
        <v>2004.28</v>
      </c>
      <c r="J78" s="2">
        <f>IFERROR(__xludf.DUMMYFUNCTION("""COMPUTED_VALUE"""),45404.66666666667)</f>
        <v>45404.66667</v>
      </c>
      <c r="K78" s="1">
        <f>IFERROR(__xludf.DUMMYFUNCTION("""COMPUTED_VALUE"""),2020.28)</f>
        <v>2020.28</v>
      </c>
      <c r="M78" s="2">
        <f>IFERROR(__xludf.DUMMYFUNCTION("""COMPUTED_VALUE"""),45404.66666666667)</f>
        <v>45404.66667</v>
      </c>
      <c r="N78" s="1">
        <f>IFERROR(__xludf.DUMMYFUNCTION("""COMPUTED_VALUE"""),2.5215035E7)</f>
        <v>25215035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IFERROR(__xludf.DUMMYFUNCTION("""COMPUTED_VALUE"""),2013.47)</f>
        <v>2013.47</v>
      </c>
      <c r="D79" s="2">
        <f>IFERROR(__xludf.DUMMYFUNCTION("""COMPUTED_VALUE"""),45405.66666666667)</f>
        <v>45405.66667</v>
      </c>
      <c r="E79" s="1">
        <f>IFERROR(__xludf.DUMMYFUNCTION("""COMPUTED_VALUE"""),2048.59)</f>
        <v>2048.59</v>
      </c>
      <c r="G79" s="2">
        <f>IFERROR(__xludf.DUMMYFUNCTION("""COMPUTED_VALUE"""),45405.66666666667)</f>
        <v>45405.66667</v>
      </c>
      <c r="H79" s="1">
        <f>IFERROR(__xludf.DUMMYFUNCTION("""COMPUTED_VALUE"""),2009.29)</f>
        <v>2009.29</v>
      </c>
      <c r="J79" s="2">
        <f>IFERROR(__xludf.DUMMYFUNCTION("""COMPUTED_VALUE"""),45405.66666666667)</f>
        <v>45405.66667</v>
      </c>
      <c r="K79" s="1">
        <f>IFERROR(__xludf.DUMMYFUNCTION("""COMPUTED_VALUE"""),2044.72)</f>
        <v>2044.72</v>
      </c>
      <c r="M79" s="2">
        <f>IFERROR(__xludf.DUMMYFUNCTION("""COMPUTED_VALUE"""),45405.66666666667)</f>
        <v>45405.66667</v>
      </c>
      <c r="N79" s="1">
        <f>IFERROR(__xludf.DUMMYFUNCTION("""COMPUTED_VALUE"""),2.8501656E7)</f>
        <v>28501656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IFERROR(__xludf.DUMMYFUNCTION("""COMPUTED_VALUE"""),2045.67)</f>
        <v>2045.67</v>
      </c>
      <c r="D80" s="2">
        <f>IFERROR(__xludf.DUMMYFUNCTION("""COMPUTED_VALUE"""),45406.66666666667)</f>
        <v>45406.66667</v>
      </c>
      <c r="E80" s="1">
        <f>IFERROR(__xludf.DUMMYFUNCTION("""COMPUTED_VALUE"""),2064.73)</f>
        <v>2064.73</v>
      </c>
      <c r="G80" s="2">
        <f>IFERROR(__xludf.DUMMYFUNCTION("""COMPUTED_VALUE"""),45406.66666666667)</f>
        <v>45406.66667</v>
      </c>
      <c r="H80" s="1">
        <f>IFERROR(__xludf.DUMMYFUNCTION("""COMPUTED_VALUE"""),2013.29)</f>
        <v>2013.29</v>
      </c>
      <c r="J80" s="2">
        <f>IFERROR(__xludf.DUMMYFUNCTION("""COMPUTED_VALUE"""),45406.66666666667)</f>
        <v>45406.66667</v>
      </c>
      <c r="K80" s="1">
        <f>IFERROR(__xludf.DUMMYFUNCTION("""COMPUTED_VALUE"""),2033.48)</f>
        <v>2033.48</v>
      </c>
      <c r="M80" s="2">
        <f>IFERROR(__xludf.DUMMYFUNCTION("""COMPUTED_VALUE"""),45406.66666666667)</f>
        <v>45406.66667</v>
      </c>
      <c r="N80" s="1">
        <f>IFERROR(__xludf.DUMMYFUNCTION("""COMPUTED_VALUE"""),3.123788E7)</f>
        <v>31237880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IFERROR(__xludf.DUMMYFUNCTION("""COMPUTED_VALUE"""),2026.84)</f>
        <v>2026.84</v>
      </c>
      <c r="D81" s="2">
        <f>IFERROR(__xludf.DUMMYFUNCTION("""COMPUTED_VALUE"""),45407.66666666667)</f>
        <v>45407.66667</v>
      </c>
      <c r="E81" s="1">
        <f>IFERROR(__xludf.DUMMYFUNCTION("""COMPUTED_VALUE"""),2063.73)</f>
        <v>2063.73</v>
      </c>
      <c r="G81" s="2">
        <f>IFERROR(__xludf.DUMMYFUNCTION("""COMPUTED_VALUE"""),45407.66666666667)</f>
        <v>45407.66667</v>
      </c>
      <c r="H81" s="1">
        <f>IFERROR(__xludf.DUMMYFUNCTION("""COMPUTED_VALUE"""),2004.49)</f>
        <v>2004.49</v>
      </c>
      <c r="J81" s="2">
        <f>IFERROR(__xludf.DUMMYFUNCTION("""COMPUTED_VALUE"""),45407.66666666667)</f>
        <v>45407.66667</v>
      </c>
      <c r="K81" s="1">
        <f>IFERROR(__xludf.DUMMYFUNCTION("""COMPUTED_VALUE"""),2056.79)</f>
        <v>2056.79</v>
      </c>
      <c r="M81" s="2">
        <f>IFERROR(__xludf.DUMMYFUNCTION("""COMPUTED_VALUE"""),45407.66666666667)</f>
        <v>45407.66667</v>
      </c>
      <c r="N81" s="1">
        <f>IFERROR(__xludf.DUMMYFUNCTION("""COMPUTED_VALUE"""),3.3793409E7)</f>
        <v>33793409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IFERROR(__xludf.DUMMYFUNCTION("""COMPUTED_VALUE"""),2060.89)</f>
        <v>2060.89</v>
      </c>
      <c r="D82" s="2">
        <f>IFERROR(__xludf.DUMMYFUNCTION("""COMPUTED_VALUE"""),45408.66666666667)</f>
        <v>45408.66667</v>
      </c>
      <c r="E82" s="1">
        <f>IFERROR(__xludf.DUMMYFUNCTION("""COMPUTED_VALUE"""),2086.58)</f>
        <v>2086.58</v>
      </c>
      <c r="G82" s="2">
        <f>IFERROR(__xludf.DUMMYFUNCTION("""COMPUTED_VALUE"""),45408.66666666667)</f>
        <v>45408.66667</v>
      </c>
      <c r="H82" s="1">
        <f>IFERROR(__xludf.DUMMYFUNCTION("""COMPUTED_VALUE"""),2059.93)</f>
        <v>2059.93</v>
      </c>
      <c r="J82" s="2">
        <f>IFERROR(__xludf.DUMMYFUNCTION("""COMPUTED_VALUE"""),45408.66666666667)</f>
        <v>45408.66667</v>
      </c>
      <c r="K82" s="1">
        <f>IFERROR(__xludf.DUMMYFUNCTION("""COMPUTED_VALUE"""),2080.98)</f>
        <v>2080.98</v>
      </c>
      <c r="M82" s="2">
        <f>IFERROR(__xludf.DUMMYFUNCTION("""COMPUTED_VALUE"""),45408.66666666667)</f>
        <v>45408.66667</v>
      </c>
      <c r="N82" s="1">
        <f>IFERROR(__xludf.DUMMYFUNCTION("""COMPUTED_VALUE"""),2.7322012E7)</f>
        <v>27322012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IFERROR(__xludf.DUMMYFUNCTION("""COMPUTED_VALUE"""),2082.19)</f>
        <v>2082.19</v>
      </c>
      <c r="D83" s="2">
        <f>IFERROR(__xludf.DUMMYFUNCTION("""COMPUTED_VALUE"""),45411.66666666667)</f>
        <v>45411.66667</v>
      </c>
      <c r="E83" s="1">
        <f>IFERROR(__xludf.DUMMYFUNCTION("""COMPUTED_VALUE"""),2097.06)</f>
        <v>2097.06</v>
      </c>
      <c r="G83" s="2">
        <f>IFERROR(__xludf.DUMMYFUNCTION("""COMPUTED_VALUE"""),45411.66666666667)</f>
        <v>45411.66667</v>
      </c>
      <c r="H83" s="1">
        <f>IFERROR(__xludf.DUMMYFUNCTION("""COMPUTED_VALUE"""),2082.19)</f>
        <v>2082.19</v>
      </c>
      <c r="J83" s="2">
        <f>IFERROR(__xludf.DUMMYFUNCTION("""COMPUTED_VALUE"""),45411.66666666667)</f>
        <v>45411.66667</v>
      </c>
      <c r="K83" s="1">
        <f>IFERROR(__xludf.DUMMYFUNCTION("""COMPUTED_VALUE"""),2088.82)</f>
        <v>2088.82</v>
      </c>
      <c r="M83" s="2">
        <f>IFERROR(__xludf.DUMMYFUNCTION("""COMPUTED_VALUE"""),45411.66666666667)</f>
        <v>45411.66667</v>
      </c>
      <c r="N83" s="1">
        <f>IFERROR(__xludf.DUMMYFUNCTION("""COMPUTED_VALUE"""),3.0284577E7)</f>
        <v>30284577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IFERROR(__xludf.DUMMYFUNCTION("""COMPUTED_VALUE"""),2081.99)</f>
        <v>2081.99</v>
      </c>
      <c r="D84" s="2">
        <f>IFERROR(__xludf.DUMMYFUNCTION("""COMPUTED_VALUE"""),45412.66666666667)</f>
        <v>45412.66667</v>
      </c>
      <c r="E84" s="1">
        <f>IFERROR(__xludf.DUMMYFUNCTION("""COMPUTED_VALUE"""),2117.34)</f>
        <v>2117.34</v>
      </c>
      <c r="G84" s="2">
        <f>IFERROR(__xludf.DUMMYFUNCTION("""COMPUTED_VALUE"""),45412.66666666667)</f>
        <v>45412.66667</v>
      </c>
      <c r="H84" s="1">
        <f>IFERROR(__xludf.DUMMYFUNCTION("""COMPUTED_VALUE"""),2068.15)</f>
        <v>2068.15</v>
      </c>
      <c r="J84" s="2">
        <f>IFERROR(__xludf.DUMMYFUNCTION("""COMPUTED_VALUE"""),45412.66666666667)</f>
        <v>45412.66667</v>
      </c>
      <c r="K84" s="1">
        <f>IFERROR(__xludf.DUMMYFUNCTION("""COMPUTED_VALUE"""),2068.68)</f>
        <v>2068.68</v>
      </c>
      <c r="M84" s="2">
        <f>IFERROR(__xludf.DUMMYFUNCTION("""COMPUTED_VALUE"""),45412.66666666667)</f>
        <v>45412.66667</v>
      </c>
      <c r="N84" s="1">
        <f>IFERROR(__xludf.DUMMYFUNCTION("""COMPUTED_VALUE"""),3.0616257E7)</f>
        <v>30616257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IFERROR(__xludf.DUMMYFUNCTION("""COMPUTED_VALUE"""),2068.28)</f>
        <v>2068.28</v>
      </c>
      <c r="D85" s="2">
        <f>IFERROR(__xludf.DUMMYFUNCTION("""COMPUTED_VALUE"""),45413.66666666667)</f>
        <v>45413.66667</v>
      </c>
      <c r="E85" s="1">
        <f>IFERROR(__xludf.DUMMYFUNCTION("""COMPUTED_VALUE"""),2093.32)</f>
        <v>2093.32</v>
      </c>
      <c r="G85" s="2">
        <f>IFERROR(__xludf.DUMMYFUNCTION("""COMPUTED_VALUE"""),45413.66666666667)</f>
        <v>45413.66667</v>
      </c>
      <c r="H85" s="1">
        <f>IFERROR(__xludf.DUMMYFUNCTION("""COMPUTED_VALUE"""),2040.55)</f>
        <v>2040.55</v>
      </c>
      <c r="J85" s="2">
        <f>IFERROR(__xludf.DUMMYFUNCTION("""COMPUTED_VALUE"""),45413.66666666667)</f>
        <v>45413.66667</v>
      </c>
      <c r="K85" s="1">
        <f>IFERROR(__xludf.DUMMYFUNCTION("""COMPUTED_VALUE"""),2056.64)</f>
        <v>2056.64</v>
      </c>
      <c r="M85" s="2">
        <f>IFERROR(__xludf.DUMMYFUNCTION("""COMPUTED_VALUE"""),45413.66666666667)</f>
        <v>45413.66667</v>
      </c>
      <c r="N85" s="1">
        <f>IFERROR(__xludf.DUMMYFUNCTION("""COMPUTED_VALUE"""),3.647286E7)</f>
        <v>36472860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IFERROR(__xludf.DUMMYFUNCTION("""COMPUTED_VALUE"""),2068.33)</f>
        <v>2068.33</v>
      </c>
      <c r="D86" s="2">
        <f>IFERROR(__xludf.DUMMYFUNCTION("""COMPUTED_VALUE"""),45414.66666666667)</f>
        <v>45414.66667</v>
      </c>
      <c r="E86" s="1">
        <f>IFERROR(__xludf.DUMMYFUNCTION("""COMPUTED_VALUE"""),2078.77)</f>
        <v>2078.77</v>
      </c>
      <c r="G86" s="2">
        <f>IFERROR(__xludf.DUMMYFUNCTION("""COMPUTED_VALUE"""),45414.66666666667)</f>
        <v>45414.66667</v>
      </c>
      <c r="H86" s="1">
        <f>IFERROR(__xludf.DUMMYFUNCTION("""COMPUTED_VALUE"""),2042.81)</f>
        <v>2042.81</v>
      </c>
      <c r="J86" s="2">
        <f>IFERROR(__xludf.DUMMYFUNCTION("""COMPUTED_VALUE"""),45414.66666666667)</f>
        <v>45414.66667</v>
      </c>
      <c r="K86" s="1">
        <f>IFERROR(__xludf.DUMMYFUNCTION("""COMPUTED_VALUE"""),2073.61)</f>
        <v>2073.61</v>
      </c>
      <c r="M86" s="2">
        <f>IFERROR(__xludf.DUMMYFUNCTION("""COMPUTED_VALUE"""),45414.66666666667)</f>
        <v>45414.66667</v>
      </c>
      <c r="N86" s="1">
        <f>IFERROR(__xludf.DUMMYFUNCTION("""COMPUTED_VALUE"""),2.563724E7)</f>
        <v>25637240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IFERROR(__xludf.DUMMYFUNCTION("""COMPUTED_VALUE"""),2100.93)</f>
        <v>2100.93</v>
      </c>
      <c r="D87" s="2">
        <f>IFERROR(__xludf.DUMMYFUNCTION("""COMPUTED_VALUE"""),45415.66666666667)</f>
        <v>45415.66667</v>
      </c>
      <c r="E87" s="1">
        <f>IFERROR(__xludf.DUMMYFUNCTION("""COMPUTED_VALUE"""),2120.92)</f>
        <v>2120.92</v>
      </c>
      <c r="G87" s="2">
        <f>IFERROR(__xludf.DUMMYFUNCTION("""COMPUTED_VALUE"""),45415.66666666667)</f>
        <v>45415.66667</v>
      </c>
      <c r="H87" s="1">
        <f>IFERROR(__xludf.DUMMYFUNCTION("""COMPUTED_VALUE"""),2097.38)</f>
        <v>2097.38</v>
      </c>
      <c r="J87" s="2">
        <f>IFERROR(__xludf.DUMMYFUNCTION("""COMPUTED_VALUE"""),45415.66666666667)</f>
        <v>45415.66667</v>
      </c>
      <c r="K87" s="1">
        <f>IFERROR(__xludf.DUMMYFUNCTION("""COMPUTED_VALUE"""),2103.3)</f>
        <v>2103.3</v>
      </c>
      <c r="M87" s="2">
        <f>IFERROR(__xludf.DUMMYFUNCTION("""COMPUTED_VALUE"""),45415.66666666667)</f>
        <v>45415.66667</v>
      </c>
      <c r="N87" s="1">
        <f>IFERROR(__xludf.DUMMYFUNCTION("""COMPUTED_VALUE"""),2.4890094E7)</f>
        <v>24890094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IFERROR(__xludf.DUMMYFUNCTION("""COMPUTED_VALUE"""),2109.63)</f>
        <v>2109.63</v>
      </c>
      <c r="D88" s="2">
        <f>IFERROR(__xludf.DUMMYFUNCTION("""COMPUTED_VALUE"""),45418.66666666667)</f>
        <v>45418.66667</v>
      </c>
      <c r="E88" s="1">
        <f>IFERROR(__xludf.DUMMYFUNCTION("""COMPUTED_VALUE"""),2141.02)</f>
        <v>2141.02</v>
      </c>
      <c r="G88" s="2">
        <f>IFERROR(__xludf.DUMMYFUNCTION("""COMPUTED_VALUE"""),45418.66666666667)</f>
        <v>45418.66667</v>
      </c>
      <c r="H88" s="1">
        <f>IFERROR(__xludf.DUMMYFUNCTION("""COMPUTED_VALUE"""),2109.63)</f>
        <v>2109.63</v>
      </c>
      <c r="J88" s="2">
        <f>IFERROR(__xludf.DUMMYFUNCTION("""COMPUTED_VALUE"""),45418.66666666667)</f>
        <v>45418.66667</v>
      </c>
      <c r="K88" s="1">
        <f>IFERROR(__xludf.DUMMYFUNCTION("""COMPUTED_VALUE"""),2140.05)</f>
        <v>2140.05</v>
      </c>
      <c r="M88" s="2">
        <f>IFERROR(__xludf.DUMMYFUNCTION("""COMPUTED_VALUE"""),45418.66666666667)</f>
        <v>45418.66667</v>
      </c>
      <c r="N88" s="1">
        <f>IFERROR(__xludf.DUMMYFUNCTION("""COMPUTED_VALUE"""),2.2932719E7)</f>
        <v>22932719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IFERROR(__xludf.DUMMYFUNCTION("""COMPUTED_VALUE"""),2125.02)</f>
        <v>2125.02</v>
      </c>
      <c r="D89" s="2">
        <f>IFERROR(__xludf.DUMMYFUNCTION("""COMPUTED_VALUE"""),45419.66666666667)</f>
        <v>45419.66667</v>
      </c>
      <c r="E89" s="1">
        <f>IFERROR(__xludf.DUMMYFUNCTION("""COMPUTED_VALUE"""),2135.26)</f>
        <v>2135.26</v>
      </c>
      <c r="G89" s="2">
        <f>IFERROR(__xludf.DUMMYFUNCTION("""COMPUTED_VALUE"""),45419.66666666667)</f>
        <v>45419.66667</v>
      </c>
      <c r="H89" s="1">
        <f>IFERROR(__xludf.DUMMYFUNCTION("""COMPUTED_VALUE"""),2123.46)</f>
        <v>2123.46</v>
      </c>
      <c r="J89" s="2">
        <f>IFERROR(__xludf.DUMMYFUNCTION("""COMPUTED_VALUE"""),45419.66666666667)</f>
        <v>45419.66667</v>
      </c>
      <c r="K89" s="1">
        <f>IFERROR(__xludf.DUMMYFUNCTION("""COMPUTED_VALUE"""),2125.9)</f>
        <v>2125.9</v>
      </c>
      <c r="M89" s="2">
        <f>IFERROR(__xludf.DUMMYFUNCTION("""COMPUTED_VALUE"""),45419.66666666667)</f>
        <v>45419.66667</v>
      </c>
      <c r="N89" s="1">
        <f>IFERROR(__xludf.DUMMYFUNCTION("""COMPUTED_VALUE"""),3.0488156E7)</f>
        <v>30488156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IFERROR(__xludf.DUMMYFUNCTION("""COMPUTED_VALUE"""),2123.51)</f>
        <v>2123.51</v>
      </c>
      <c r="D90" s="2">
        <f>IFERROR(__xludf.DUMMYFUNCTION("""COMPUTED_VALUE"""),45420.66666666667)</f>
        <v>45420.66667</v>
      </c>
      <c r="E90" s="1">
        <f>IFERROR(__xludf.DUMMYFUNCTION("""COMPUTED_VALUE"""),2132.41)</f>
        <v>2132.41</v>
      </c>
      <c r="G90" s="2">
        <f>IFERROR(__xludf.DUMMYFUNCTION("""COMPUTED_VALUE"""),45420.66666666667)</f>
        <v>45420.66667</v>
      </c>
      <c r="H90" s="1">
        <f>IFERROR(__xludf.DUMMYFUNCTION("""COMPUTED_VALUE"""),2119.06)</f>
        <v>2119.06</v>
      </c>
      <c r="J90" s="2">
        <f>IFERROR(__xludf.DUMMYFUNCTION("""COMPUTED_VALUE"""),45420.66666666667)</f>
        <v>45420.66667</v>
      </c>
      <c r="K90" s="1">
        <f>IFERROR(__xludf.DUMMYFUNCTION("""COMPUTED_VALUE"""),2130.89)</f>
        <v>2130.89</v>
      </c>
      <c r="M90" s="2">
        <f>IFERROR(__xludf.DUMMYFUNCTION("""COMPUTED_VALUE"""),45420.66666666667)</f>
        <v>45420.66667</v>
      </c>
      <c r="N90" s="1">
        <f>IFERROR(__xludf.DUMMYFUNCTION("""COMPUTED_VALUE"""),2.0736624E7)</f>
        <v>20736624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IFERROR(__xludf.DUMMYFUNCTION("""COMPUTED_VALUE"""),2131.23)</f>
        <v>2131.23</v>
      </c>
      <c r="D91" s="2">
        <f>IFERROR(__xludf.DUMMYFUNCTION("""COMPUTED_VALUE"""),45421.66666666667)</f>
        <v>45421.66667</v>
      </c>
      <c r="E91" s="1">
        <f>IFERROR(__xludf.DUMMYFUNCTION("""COMPUTED_VALUE"""),2160.93)</f>
        <v>2160.93</v>
      </c>
      <c r="G91" s="2">
        <f>IFERROR(__xludf.DUMMYFUNCTION("""COMPUTED_VALUE"""),45421.66666666667)</f>
        <v>45421.66667</v>
      </c>
      <c r="H91" s="1">
        <f>IFERROR(__xludf.DUMMYFUNCTION("""COMPUTED_VALUE"""),2131.23)</f>
        <v>2131.23</v>
      </c>
      <c r="J91" s="2">
        <f>IFERROR(__xludf.DUMMYFUNCTION("""COMPUTED_VALUE"""),45421.66666666667)</f>
        <v>45421.66667</v>
      </c>
      <c r="K91" s="1">
        <f>IFERROR(__xludf.DUMMYFUNCTION("""COMPUTED_VALUE"""),2159.28)</f>
        <v>2159.28</v>
      </c>
      <c r="M91" s="2">
        <f>IFERROR(__xludf.DUMMYFUNCTION("""COMPUTED_VALUE"""),45421.66666666667)</f>
        <v>45421.66667</v>
      </c>
      <c r="N91" s="1">
        <f>IFERROR(__xludf.DUMMYFUNCTION("""COMPUTED_VALUE"""),2.1506708E7)</f>
        <v>21506708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IFERROR(__xludf.DUMMYFUNCTION("""COMPUTED_VALUE"""),2163.74)</f>
        <v>2163.74</v>
      </c>
      <c r="D92" s="2">
        <f>IFERROR(__xludf.DUMMYFUNCTION("""COMPUTED_VALUE"""),45422.66666666667)</f>
        <v>45422.66667</v>
      </c>
      <c r="E92" s="1">
        <f>IFERROR(__xludf.DUMMYFUNCTION("""COMPUTED_VALUE"""),2172.65)</f>
        <v>2172.65</v>
      </c>
      <c r="G92" s="2">
        <f>IFERROR(__xludf.DUMMYFUNCTION("""COMPUTED_VALUE"""),45422.66666666667)</f>
        <v>45422.66667</v>
      </c>
      <c r="H92" s="1">
        <f>IFERROR(__xludf.DUMMYFUNCTION("""COMPUTED_VALUE"""),2155.09)</f>
        <v>2155.09</v>
      </c>
      <c r="J92" s="2">
        <f>IFERROR(__xludf.DUMMYFUNCTION("""COMPUTED_VALUE"""),45422.66666666667)</f>
        <v>45422.66667</v>
      </c>
      <c r="K92" s="1">
        <f>IFERROR(__xludf.DUMMYFUNCTION("""COMPUTED_VALUE"""),2158.9)</f>
        <v>2158.9</v>
      </c>
      <c r="M92" s="2">
        <f>IFERROR(__xludf.DUMMYFUNCTION("""COMPUTED_VALUE"""),45422.66666666667)</f>
        <v>45422.66667</v>
      </c>
      <c r="N92" s="1">
        <f>IFERROR(__xludf.DUMMYFUNCTION("""COMPUTED_VALUE"""),1.9403825E7)</f>
        <v>19403825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IFERROR(__xludf.DUMMYFUNCTION("""COMPUTED_VALUE"""),2163.78)</f>
        <v>2163.78</v>
      </c>
      <c r="D93" s="2">
        <f>IFERROR(__xludf.DUMMYFUNCTION("""COMPUTED_VALUE"""),45425.66666666667)</f>
        <v>45425.66667</v>
      </c>
      <c r="E93" s="1">
        <f>IFERROR(__xludf.DUMMYFUNCTION("""COMPUTED_VALUE"""),2168.32)</f>
        <v>2168.32</v>
      </c>
      <c r="G93" s="2">
        <f>IFERROR(__xludf.DUMMYFUNCTION("""COMPUTED_VALUE"""),45425.66666666667)</f>
        <v>45425.66667</v>
      </c>
      <c r="H93" s="1">
        <f>IFERROR(__xludf.DUMMYFUNCTION("""COMPUTED_VALUE"""),2138.12)</f>
        <v>2138.12</v>
      </c>
      <c r="J93" s="2">
        <f>IFERROR(__xludf.DUMMYFUNCTION("""COMPUTED_VALUE"""),45425.66666666667)</f>
        <v>45425.66667</v>
      </c>
      <c r="K93" s="1">
        <f>IFERROR(__xludf.DUMMYFUNCTION("""COMPUTED_VALUE"""),2138.66)</f>
        <v>2138.66</v>
      </c>
      <c r="M93" s="2">
        <f>IFERROR(__xludf.DUMMYFUNCTION("""COMPUTED_VALUE"""),45425.66666666667)</f>
        <v>45425.66667</v>
      </c>
      <c r="N93" s="1">
        <f>IFERROR(__xludf.DUMMYFUNCTION("""COMPUTED_VALUE"""),2.0588313E7)</f>
        <v>20588313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IFERROR(__xludf.DUMMYFUNCTION("""COMPUTED_VALUE"""),2141.51)</f>
        <v>2141.51</v>
      </c>
      <c r="D94" s="2">
        <f>IFERROR(__xludf.DUMMYFUNCTION("""COMPUTED_VALUE"""),45426.66666666667)</f>
        <v>45426.66667</v>
      </c>
      <c r="E94" s="1">
        <f>IFERROR(__xludf.DUMMYFUNCTION("""COMPUTED_VALUE"""),2153.33)</f>
        <v>2153.33</v>
      </c>
      <c r="G94" s="2">
        <f>IFERROR(__xludf.DUMMYFUNCTION("""COMPUTED_VALUE"""),45426.66666666667)</f>
        <v>45426.66667</v>
      </c>
      <c r="H94" s="1">
        <f>IFERROR(__xludf.DUMMYFUNCTION("""COMPUTED_VALUE"""),2138.69)</f>
        <v>2138.69</v>
      </c>
      <c r="J94" s="2">
        <f>IFERROR(__xludf.DUMMYFUNCTION("""COMPUTED_VALUE"""),45426.66666666667)</f>
        <v>45426.66667</v>
      </c>
      <c r="K94" s="1">
        <f>IFERROR(__xludf.DUMMYFUNCTION("""COMPUTED_VALUE"""),2151.02)</f>
        <v>2151.02</v>
      </c>
      <c r="M94" s="2">
        <f>IFERROR(__xludf.DUMMYFUNCTION("""COMPUTED_VALUE"""),45426.66666666667)</f>
        <v>45426.66667</v>
      </c>
      <c r="N94" s="1">
        <f>IFERROR(__xludf.DUMMYFUNCTION("""COMPUTED_VALUE"""),2.1437937E7)</f>
        <v>21437937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IFERROR(__xludf.DUMMYFUNCTION("""COMPUTED_VALUE"""),2164.43)</f>
        <v>2164.43</v>
      </c>
      <c r="D95" s="2">
        <f>IFERROR(__xludf.DUMMYFUNCTION("""COMPUTED_VALUE"""),45427.66666666667)</f>
        <v>45427.66667</v>
      </c>
      <c r="E95" s="1">
        <f>IFERROR(__xludf.DUMMYFUNCTION("""COMPUTED_VALUE"""),2182.89)</f>
        <v>2182.89</v>
      </c>
      <c r="G95" s="2">
        <f>IFERROR(__xludf.DUMMYFUNCTION("""COMPUTED_VALUE"""),45427.66666666667)</f>
        <v>45427.66667</v>
      </c>
      <c r="H95" s="1">
        <f>IFERROR(__xludf.DUMMYFUNCTION("""COMPUTED_VALUE"""),2164.43)</f>
        <v>2164.43</v>
      </c>
      <c r="J95" s="2">
        <f>IFERROR(__xludf.DUMMYFUNCTION("""COMPUTED_VALUE"""),45427.66666666667)</f>
        <v>45427.66667</v>
      </c>
      <c r="K95" s="1">
        <f>IFERROR(__xludf.DUMMYFUNCTION("""COMPUTED_VALUE"""),2175.07)</f>
        <v>2175.07</v>
      </c>
      <c r="M95" s="2">
        <f>IFERROR(__xludf.DUMMYFUNCTION("""COMPUTED_VALUE"""),45427.66666666667)</f>
        <v>45427.66667</v>
      </c>
      <c r="N95" s="1">
        <f>IFERROR(__xludf.DUMMYFUNCTION("""COMPUTED_VALUE"""),2.2805235E7)</f>
        <v>22805235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IFERROR(__xludf.DUMMYFUNCTION("""COMPUTED_VALUE"""),2171.77)</f>
        <v>2171.77</v>
      </c>
      <c r="D96" s="2">
        <f>IFERROR(__xludf.DUMMYFUNCTION("""COMPUTED_VALUE"""),45428.66666666667)</f>
        <v>45428.66667</v>
      </c>
      <c r="E96" s="1">
        <f>IFERROR(__xludf.DUMMYFUNCTION("""COMPUTED_VALUE"""),2175.23)</f>
        <v>2175.23</v>
      </c>
      <c r="G96" s="2">
        <f>IFERROR(__xludf.DUMMYFUNCTION("""COMPUTED_VALUE"""),45428.66666666667)</f>
        <v>45428.66667</v>
      </c>
      <c r="H96" s="1">
        <f>IFERROR(__xludf.DUMMYFUNCTION("""COMPUTED_VALUE"""),2126.53)</f>
        <v>2126.53</v>
      </c>
      <c r="J96" s="2">
        <f>IFERROR(__xludf.DUMMYFUNCTION("""COMPUTED_VALUE"""),45428.66666666667)</f>
        <v>45428.66667</v>
      </c>
      <c r="K96" s="1">
        <f>IFERROR(__xludf.DUMMYFUNCTION("""COMPUTED_VALUE"""),2126.85)</f>
        <v>2126.85</v>
      </c>
      <c r="M96" s="2">
        <f>IFERROR(__xludf.DUMMYFUNCTION("""COMPUTED_VALUE"""),45428.66666666667)</f>
        <v>45428.66667</v>
      </c>
      <c r="N96" s="1">
        <f>IFERROR(__xludf.DUMMYFUNCTION("""COMPUTED_VALUE"""),2.5130447E7)</f>
        <v>25130447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IFERROR(__xludf.DUMMYFUNCTION("""COMPUTED_VALUE"""),2128.15)</f>
        <v>2128.15</v>
      </c>
      <c r="D97" s="2">
        <f>IFERROR(__xludf.DUMMYFUNCTION("""COMPUTED_VALUE"""),45429.66666666667)</f>
        <v>45429.66667</v>
      </c>
      <c r="E97" s="1">
        <f>IFERROR(__xludf.DUMMYFUNCTION("""COMPUTED_VALUE"""),2135.57)</f>
        <v>2135.57</v>
      </c>
      <c r="G97" s="2">
        <f>IFERROR(__xludf.DUMMYFUNCTION("""COMPUTED_VALUE"""),45429.66666666667)</f>
        <v>45429.66667</v>
      </c>
      <c r="H97" s="1">
        <f>IFERROR(__xludf.DUMMYFUNCTION("""COMPUTED_VALUE"""),2123.99)</f>
        <v>2123.99</v>
      </c>
      <c r="J97" s="2">
        <f>IFERROR(__xludf.DUMMYFUNCTION("""COMPUTED_VALUE"""),45429.66666666667)</f>
        <v>45429.66667</v>
      </c>
      <c r="K97" s="1">
        <f>IFERROR(__xludf.DUMMYFUNCTION("""COMPUTED_VALUE"""),2132.84)</f>
        <v>2132.84</v>
      </c>
      <c r="M97" s="2">
        <f>IFERROR(__xludf.DUMMYFUNCTION("""COMPUTED_VALUE"""),45429.66666666667)</f>
        <v>45429.66667</v>
      </c>
      <c r="N97" s="1">
        <f>IFERROR(__xludf.DUMMYFUNCTION("""COMPUTED_VALUE"""),1.9220721E7)</f>
        <v>19220721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IFERROR(__xludf.DUMMYFUNCTION("""COMPUTED_VALUE"""),2132.6)</f>
        <v>2132.6</v>
      </c>
      <c r="D98" s="2">
        <f>IFERROR(__xludf.DUMMYFUNCTION("""COMPUTED_VALUE"""),45432.66666666667)</f>
        <v>45432.66667</v>
      </c>
      <c r="E98" s="1">
        <f>IFERROR(__xludf.DUMMYFUNCTION("""COMPUTED_VALUE"""),2154.77)</f>
        <v>2154.77</v>
      </c>
      <c r="G98" s="2">
        <f>IFERROR(__xludf.DUMMYFUNCTION("""COMPUTED_VALUE"""),45432.66666666667)</f>
        <v>45432.66667</v>
      </c>
      <c r="H98" s="1">
        <f>IFERROR(__xludf.DUMMYFUNCTION("""COMPUTED_VALUE"""),2132.6)</f>
        <v>2132.6</v>
      </c>
      <c r="J98" s="2">
        <f>IFERROR(__xludf.DUMMYFUNCTION("""COMPUTED_VALUE"""),45432.66666666667)</f>
        <v>45432.66667</v>
      </c>
      <c r="K98" s="1">
        <f>IFERROR(__xludf.DUMMYFUNCTION("""COMPUTED_VALUE"""),2143.22)</f>
        <v>2143.22</v>
      </c>
      <c r="M98" s="2">
        <f>IFERROR(__xludf.DUMMYFUNCTION("""COMPUTED_VALUE"""),45432.66666666667)</f>
        <v>45432.66667</v>
      </c>
      <c r="N98" s="1">
        <f>IFERROR(__xludf.DUMMYFUNCTION("""COMPUTED_VALUE"""),2.8562146E7)</f>
        <v>28562146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IFERROR(__xludf.DUMMYFUNCTION("""COMPUTED_VALUE"""),2142.04)</f>
        <v>2142.04</v>
      </c>
      <c r="D99" s="2">
        <f>IFERROR(__xludf.DUMMYFUNCTION("""COMPUTED_VALUE"""),45433.66666666667)</f>
        <v>45433.66667</v>
      </c>
      <c r="E99" s="1">
        <f>IFERROR(__xludf.DUMMYFUNCTION("""COMPUTED_VALUE"""),2159.47)</f>
        <v>2159.47</v>
      </c>
      <c r="G99" s="2">
        <f>IFERROR(__xludf.DUMMYFUNCTION("""COMPUTED_VALUE"""),45433.66666666667)</f>
        <v>45433.66667</v>
      </c>
      <c r="H99" s="1">
        <f>IFERROR(__xludf.DUMMYFUNCTION("""COMPUTED_VALUE"""),2128.93)</f>
        <v>2128.93</v>
      </c>
      <c r="J99" s="2">
        <f>IFERROR(__xludf.DUMMYFUNCTION("""COMPUTED_VALUE"""),45433.66666666667)</f>
        <v>45433.66667</v>
      </c>
      <c r="K99" s="1">
        <f>IFERROR(__xludf.DUMMYFUNCTION("""COMPUTED_VALUE"""),2157.32)</f>
        <v>2157.32</v>
      </c>
      <c r="M99" s="2">
        <f>IFERROR(__xludf.DUMMYFUNCTION("""COMPUTED_VALUE"""),45433.66666666667)</f>
        <v>45433.66667</v>
      </c>
      <c r="N99" s="1">
        <f>IFERROR(__xludf.DUMMYFUNCTION("""COMPUTED_VALUE"""),2.9481233E7)</f>
        <v>29481233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IFERROR(__xludf.DUMMYFUNCTION("""COMPUTED_VALUE"""),2148.57)</f>
        <v>2148.57</v>
      </c>
      <c r="D100" s="2">
        <f>IFERROR(__xludf.DUMMYFUNCTION("""COMPUTED_VALUE"""),45434.66666666667)</f>
        <v>45434.66667</v>
      </c>
      <c r="E100" s="1">
        <f>IFERROR(__xludf.DUMMYFUNCTION("""COMPUTED_VALUE"""),2155.77)</f>
        <v>2155.77</v>
      </c>
      <c r="G100" s="2">
        <f>IFERROR(__xludf.DUMMYFUNCTION("""COMPUTED_VALUE"""),45434.66666666667)</f>
        <v>45434.66667</v>
      </c>
      <c r="H100" s="1">
        <f>IFERROR(__xludf.DUMMYFUNCTION("""COMPUTED_VALUE"""),2129.14)</f>
        <v>2129.14</v>
      </c>
      <c r="J100" s="2">
        <f>IFERROR(__xludf.DUMMYFUNCTION("""COMPUTED_VALUE"""),45434.66666666667)</f>
        <v>45434.66667</v>
      </c>
      <c r="K100" s="1">
        <f>IFERROR(__xludf.DUMMYFUNCTION("""COMPUTED_VALUE"""),2142.56)</f>
        <v>2142.56</v>
      </c>
      <c r="M100" s="2">
        <f>IFERROR(__xludf.DUMMYFUNCTION("""COMPUTED_VALUE"""),45434.66666666667)</f>
        <v>45434.66667</v>
      </c>
      <c r="N100" s="1">
        <f>IFERROR(__xludf.DUMMYFUNCTION("""COMPUTED_VALUE"""),2.5218682E7)</f>
        <v>25218682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IFERROR(__xludf.DUMMYFUNCTION("""COMPUTED_VALUE"""),2148.36)</f>
        <v>2148.36</v>
      </c>
      <c r="D101" s="2">
        <f>IFERROR(__xludf.DUMMYFUNCTION("""COMPUTED_VALUE"""),45435.66666666667)</f>
        <v>45435.66667</v>
      </c>
      <c r="E101" s="1">
        <f>IFERROR(__xludf.DUMMYFUNCTION("""COMPUTED_VALUE"""),2153.6)</f>
        <v>2153.6</v>
      </c>
      <c r="G101" s="2">
        <f>IFERROR(__xludf.DUMMYFUNCTION("""COMPUTED_VALUE"""),45435.66666666667)</f>
        <v>45435.66667</v>
      </c>
      <c r="H101" s="1">
        <f>IFERROR(__xludf.DUMMYFUNCTION("""COMPUTED_VALUE"""),2122.76)</f>
        <v>2122.76</v>
      </c>
      <c r="J101" s="2">
        <f>IFERROR(__xludf.DUMMYFUNCTION("""COMPUTED_VALUE"""),45435.66666666667)</f>
        <v>45435.66667</v>
      </c>
      <c r="K101" s="1">
        <f>IFERROR(__xludf.DUMMYFUNCTION("""COMPUTED_VALUE"""),2126.89)</f>
        <v>2126.89</v>
      </c>
      <c r="M101" s="2">
        <f>IFERROR(__xludf.DUMMYFUNCTION("""COMPUTED_VALUE"""),45435.66666666667)</f>
        <v>45435.66667</v>
      </c>
      <c r="N101" s="1">
        <f>IFERROR(__xludf.DUMMYFUNCTION("""COMPUTED_VALUE"""),2.1973749E7)</f>
        <v>21973749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IFERROR(__xludf.DUMMYFUNCTION("""COMPUTED_VALUE"""),2130.65)</f>
        <v>2130.65</v>
      </c>
      <c r="D102" s="2">
        <f>IFERROR(__xludf.DUMMYFUNCTION("""COMPUTED_VALUE"""),45436.66666666667)</f>
        <v>45436.66667</v>
      </c>
      <c r="E102" s="1">
        <f>IFERROR(__xludf.DUMMYFUNCTION("""COMPUTED_VALUE"""),2154.86)</f>
        <v>2154.86</v>
      </c>
      <c r="G102" s="2">
        <f>IFERROR(__xludf.DUMMYFUNCTION("""COMPUTED_VALUE"""),45436.66666666667)</f>
        <v>45436.66667</v>
      </c>
      <c r="H102" s="1">
        <f>IFERROR(__xludf.DUMMYFUNCTION("""COMPUTED_VALUE"""),2129.0)</f>
        <v>2129</v>
      </c>
      <c r="J102" s="2">
        <f>IFERROR(__xludf.DUMMYFUNCTION("""COMPUTED_VALUE"""),45436.66666666667)</f>
        <v>45436.66667</v>
      </c>
      <c r="K102" s="1">
        <f>IFERROR(__xludf.DUMMYFUNCTION("""COMPUTED_VALUE"""),2153.05)</f>
        <v>2153.05</v>
      </c>
      <c r="M102" s="2">
        <f>IFERROR(__xludf.DUMMYFUNCTION("""COMPUTED_VALUE"""),45436.66666666667)</f>
        <v>45436.66667</v>
      </c>
      <c r="N102" s="1">
        <f>IFERROR(__xludf.DUMMYFUNCTION("""COMPUTED_VALUE"""),1.6261221E7)</f>
        <v>16261221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IFERROR(__xludf.DUMMYFUNCTION("""COMPUTED_VALUE"""),2153.67)</f>
        <v>2153.67</v>
      </c>
      <c r="D103" s="2">
        <f>IFERROR(__xludf.DUMMYFUNCTION("""COMPUTED_VALUE"""),45440.66666666667)</f>
        <v>45440.66667</v>
      </c>
      <c r="E103" s="1">
        <f>IFERROR(__xludf.DUMMYFUNCTION("""COMPUTED_VALUE"""),2154.74)</f>
        <v>2154.74</v>
      </c>
      <c r="G103" s="2">
        <f>IFERROR(__xludf.DUMMYFUNCTION("""COMPUTED_VALUE"""),45440.66666666667)</f>
        <v>45440.66667</v>
      </c>
      <c r="H103" s="1">
        <f>IFERROR(__xludf.DUMMYFUNCTION("""COMPUTED_VALUE"""),2107.15)</f>
        <v>2107.15</v>
      </c>
      <c r="J103" s="2">
        <f>IFERROR(__xludf.DUMMYFUNCTION("""COMPUTED_VALUE"""),45440.66666666667)</f>
        <v>45440.66667</v>
      </c>
      <c r="K103" s="1">
        <f>IFERROR(__xludf.DUMMYFUNCTION("""COMPUTED_VALUE"""),2111.75)</f>
        <v>2111.75</v>
      </c>
      <c r="M103" s="2">
        <f>IFERROR(__xludf.DUMMYFUNCTION("""COMPUTED_VALUE"""),45440.66666666667)</f>
        <v>45440.66667</v>
      </c>
      <c r="N103" s="1">
        <f>IFERROR(__xludf.DUMMYFUNCTION("""COMPUTED_VALUE"""),2.2643679E7)</f>
        <v>22643679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IFERROR(__xludf.DUMMYFUNCTION("""COMPUTED_VALUE"""),2097.4)</f>
        <v>2097.4</v>
      </c>
      <c r="D104" s="2">
        <f>IFERROR(__xludf.DUMMYFUNCTION("""COMPUTED_VALUE"""),45441.66666666667)</f>
        <v>45441.66667</v>
      </c>
      <c r="E104" s="1">
        <f>IFERROR(__xludf.DUMMYFUNCTION("""COMPUTED_VALUE"""),2097.8)</f>
        <v>2097.8</v>
      </c>
      <c r="G104" s="2">
        <f>IFERROR(__xludf.DUMMYFUNCTION("""COMPUTED_VALUE"""),45441.66666666667)</f>
        <v>45441.66667</v>
      </c>
      <c r="H104" s="1">
        <f>IFERROR(__xludf.DUMMYFUNCTION("""COMPUTED_VALUE"""),2073.93)</f>
        <v>2073.93</v>
      </c>
      <c r="J104" s="2">
        <f>IFERROR(__xludf.DUMMYFUNCTION("""COMPUTED_VALUE"""),45441.66666666667)</f>
        <v>45441.66667</v>
      </c>
      <c r="K104" s="1">
        <f>IFERROR(__xludf.DUMMYFUNCTION("""COMPUTED_VALUE"""),2074.5)</f>
        <v>2074.5</v>
      </c>
      <c r="M104" s="2">
        <f>IFERROR(__xludf.DUMMYFUNCTION("""COMPUTED_VALUE"""),45441.66666666667)</f>
        <v>45441.66667</v>
      </c>
      <c r="N104" s="1">
        <f>IFERROR(__xludf.DUMMYFUNCTION("""COMPUTED_VALUE"""),2.4282121E7)</f>
        <v>24282121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IFERROR(__xludf.DUMMYFUNCTION("""COMPUTED_VALUE"""),2076.62)</f>
        <v>2076.62</v>
      </c>
      <c r="D105" s="2">
        <f>IFERROR(__xludf.DUMMYFUNCTION("""COMPUTED_VALUE"""),45442.66666666667)</f>
        <v>45442.66667</v>
      </c>
      <c r="E105" s="1">
        <f>IFERROR(__xludf.DUMMYFUNCTION("""COMPUTED_VALUE"""),2101.67)</f>
        <v>2101.67</v>
      </c>
      <c r="G105" s="2">
        <f>IFERROR(__xludf.DUMMYFUNCTION("""COMPUTED_VALUE"""),45442.66666666667)</f>
        <v>45442.66667</v>
      </c>
      <c r="H105" s="1">
        <f>IFERROR(__xludf.DUMMYFUNCTION("""COMPUTED_VALUE"""),2075.11)</f>
        <v>2075.11</v>
      </c>
      <c r="J105" s="2">
        <f>IFERROR(__xludf.DUMMYFUNCTION("""COMPUTED_VALUE"""),45442.66666666667)</f>
        <v>45442.66667</v>
      </c>
      <c r="K105" s="1">
        <f>IFERROR(__xludf.DUMMYFUNCTION("""COMPUTED_VALUE"""),2097.33)</f>
        <v>2097.33</v>
      </c>
      <c r="M105" s="2">
        <f>IFERROR(__xludf.DUMMYFUNCTION("""COMPUTED_VALUE"""),45442.66666666667)</f>
        <v>45442.66667</v>
      </c>
      <c r="N105" s="1">
        <f>IFERROR(__xludf.DUMMYFUNCTION("""COMPUTED_VALUE"""),1.9709484E7)</f>
        <v>19709484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IFERROR(__xludf.DUMMYFUNCTION("""COMPUTED_VALUE"""),2098.5)</f>
        <v>2098.5</v>
      </c>
      <c r="D106" s="2">
        <f>IFERROR(__xludf.DUMMYFUNCTION("""COMPUTED_VALUE"""),45443.66666666667)</f>
        <v>45443.66667</v>
      </c>
      <c r="E106" s="1">
        <f>IFERROR(__xludf.DUMMYFUNCTION("""COMPUTED_VALUE"""),2111.99)</f>
        <v>2111.99</v>
      </c>
      <c r="G106" s="2">
        <f>IFERROR(__xludf.DUMMYFUNCTION("""COMPUTED_VALUE"""),45443.66666666667)</f>
        <v>45443.66667</v>
      </c>
      <c r="H106" s="1">
        <f>IFERROR(__xludf.DUMMYFUNCTION("""COMPUTED_VALUE"""),2065.66)</f>
        <v>2065.66</v>
      </c>
      <c r="J106" s="2">
        <f>IFERROR(__xludf.DUMMYFUNCTION("""COMPUTED_VALUE"""),45443.66666666667)</f>
        <v>45443.66667</v>
      </c>
      <c r="K106" s="1">
        <f>IFERROR(__xludf.DUMMYFUNCTION("""COMPUTED_VALUE"""),2111.05)</f>
        <v>2111.05</v>
      </c>
      <c r="M106" s="2">
        <f>IFERROR(__xludf.DUMMYFUNCTION("""COMPUTED_VALUE"""),45443.66666666667)</f>
        <v>45443.66667</v>
      </c>
      <c r="N106" s="1">
        <f>IFERROR(__xludf.DUMMYFUNCTION("""COMPUTED_VALUE"""),4.2594936E7)</f>
        <v>42594936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IFERROR(__xludf.DUMMYFUNCTION("""COMPUTED_VALUE"""),2113.42)</f>
        <v>2113.42</v>
      </c>
      <c r="D107" s="2">
        <f>IFERROR(__xludf.DUMMYFUNCTION("""COMPUTED_VALUE"""),45446.66666666667)</f>
        <v>45446.66667</v>
      </c>
      <c r="E107" s="1">
        <f>IFERROR(__xludf.DUMMYFUNCTION("""COMPUTED_VALUE"""),2124.74)</f>
        <v>2124.74</v>
      </c>
      <c r="G107" s="2">
        <f>IFERROR(__xludf.DUMMYFUNCTION("""COMPUTED_VALUE"""),45446.66666666667)</f>
        <v>45446.66667</v>
      </c>
      <c r="H107" s="1">
        <f>IFERROR(__xludf.DUMMYFUNCTION("""COMPUTED_VALUE"""),2053.07)</f>
        <v>2053.07</v>
      </c>
      <c r="J107" s="2">
        <f>IFERROR(__xludf.DUMMYFUNCTION("""COMPUTED_VALUE"""),45446.66666666667)</f>
        <v>45446.66667</v>
      </c>
      <c r="K107" s="1">
        <f>IFERROR(__xludf.DUMMYFUNCTION("""COMPUTED_VALUE"""),2077.74)</f>
        <v>2077.74</v>
      </c>
      <c r="M107" s="2">
        <f>IFERROR(__xludf.DUMMYFUNCTION("""COMPUTED_VALUE"""),45446.66666666667)</f>
        <v>45446.66667</v>
      </c>
      <c r="N107" s="1">
        <f>IFERROR(__xludf.DUMMYFUNCTION("""COMPUTED_VALUE"""),2.4598204E7)</f>
        <v>24598204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IFERROR(__xludf.DUMMYFUNCTION("""COMPUTED_VALUE"""),2073.78)</f>
        <v>2073.78</v>
      </c>
      <c r="D108" s="2">
        <f>IFERROR(__xludf.DUMMYFUNCTION("""COMPUTED_VALUE"""),45447.66666666667)</f>
        <v>45447.66667</v>
      </c>
      <c r="E108" s="1">
        <f>IFERROR(__xludf.DUMMYFUNCTION("""COMPUTED_VALUE"""),2080.71)</f>
        <v>2080.71</v>
      </c>
      <c r="G108" s="2">
        <f>IFERROR(__xludf.DUMMYFUNCTION("""COMPUTED_VALUE"""),45447.66666666667)</f>
        <v>45447.66667</v>
      </c>
      <c r="H108" s="1">
        <f>IFERROR(__xludf.DUMMYFUNCTION("""COMPUTED_VALUE"""),2051.17)</f>
        <v>2051.17</v>
      </c>
      <c r="J108" s="2">
        <f>IFERROR(__xludf.DUMMYFUNCTION("""COMPUTED_VALUE"""),45447.66666666667)</f>
        <v>45447.66667</v>
      </c>
      <c r="K108" s="1">
        <f>IFERROR(__xludf.DUMMYFUNCTION("""COMPUTED_VALUE"""),2057.34)</f>
        <v>2057.34</v>
      </c>
      <c r="M108" s="2">
        <f>IFERROR(__xludf.DUMMYFUNCTION("""COMPUTED_VALUE"""),45447.66666666667)</f>
        <v>45447.66667</v>
      </c>
      <c r="N108" s="1">
        <f>IFERROR(__xludf.DUMMYFUNCTION("""COMPUTED_VALUE"""),2.3852673E7)</f>
        <v>23852673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IFERROR(__xludf.DUMMYFUNCTION("""COMPUTED_VALUE"""),2060.42)</f>
        <v>2060.42</v>
      </c>
      <c r="D109" s="2">
        <f>IFERROR(__xludf.DUMMYFUNCTION("""COMPUTED_VALUE"""),45448.66666666667)</f>
        <v>45448.66667</v>
      </c>
      <c r="E109" s="1">
        <f>IFERROR(__xludf.DUMMYFUNCTION("""COMPUTED_VALUE"""),2084.92)</f>
        <v>2084.92</v>
      </c>
      <c r="G109" s="2">
        <f>IFERROR(__xludf.DUMMYFUNCTION("""COMPUTED_VALUE"""),45448.66666666667)</f>
        <v>45448.66667</v>
      </c>
      <c r="H109" s="1">
        <f>IFERROR(__xludf.DUMMYFUNCTION("""COMPUTED_VALUE"""),2053.97)</f>
        <v>2053.97</v>
      </c>
      <c r="J109" s="2">
        <f>IFERROR(__xludf.DUMMYFUNCTION("""COMPUTED_VALUE"""),45448.66666666667)</f>
        <v>45448.66667</v>
      </c>
      <c r="K109" s="1">
        <f>IFERROR(__xludf.DUMMYFUNCTION("""COMPUTED_VALUE"""),2084.51)</f>
        <v>2084.51</v>
      </c>
      <c r="M109" s="2">
        <f>IFERROR(__xludf.DUMMYFUNCTION("""COMPUTED_VALUE"""),45448.66666666667)</f>
        <v>45448.66667</v>
      </c>
      <c r="N109" s="1">
        <f>IFERROR(__xludf.DUMMYFUNCTION("""COMPUTED_VALUE"""),1.9386412E7)</f>
        <v>19386412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IFERROR(__xludf.DUMMYFUNCTION("""COMPUTED_VALUE"""),2082.19)</f>
        <v>2082.19</v>
      </c>
      <c r="D110" s="2">
        <f>IFERROR(__xludf.DUMMYFUNCTION("""COMPUTED_VALUE"""),45449.66666666667)</f>
        <v>45449.66667</v>
      </c>
      <c r="E110" s="1">
        <f>IFERROR(__xludf.DUMMYFUNCTION("""COMPUTED_VALUE"""),2082.19)</f>
        <v>2082.19</v>
      </c>
      <c r="G110" s="2">
        <f>IFERROR(__xludf.DUMMYFUNCTION("""COMPUTED_VALUE"""),45449.66666666667)</f>
        <v>45449.66667</v>
      </c>
      <c r="H110" s="1">
        <f>IFERROR(__xludf.DUMMYFUNCTION("""COMPUTED_VALUE"""),2046.34)</f>
        <v>2046.34</v>
      </c>
      <c r="J110" s="2">
        <f>IFERROR(__xludf.DUMMYFUNCTION("""COMPUTED_VALUE"""),45449.66666666667)</f>
        <v>45449.66667</v>
      </c>
      <c r="K110" s="1">
        <f>IFERROR(__xludf.DUMMYFUNCTION("""COMPUTED_VALUE"""),2053.29)</f>
        <v>2053.29</v>
      </c>
      <c r="M110" s="2">
        <f>IFERROR(__xludf.DUMMYFUNCTION("""COMPUTED_VALUE"""),45449.66666666667)</f>
        <v>45449.66667</v>
      </c>
      <c r="N110" s="1">
        <f>IFERROR(__xludf.DUMMYFUNCTION("""COMPUTED_VALUE"""),1.9119292E7)</f>
        <v>19119292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IFERROR(__xludf.DUMMYFUNCTION("""COMPUTED_VALUE"""),2048.28)</f>
        <v>2048.28</v>
      </c>
      <c r="D111" s="2">
        <f>IFERROR(__xludf.DUMMYFUNCTION("""COMPUTED_VALUE"""),45450.66666666667)</f>
        <v>45450.66667</v>
      </c>
      <c r="E111" s="1">
        <f>IFERROR(__xludf.DUMMYFUNCTION("""COMPUTED_VALUE"""),2048.28)</f>
        <v>2048.28</v>
      </c>
      <c r="G111" s="2">
        <f>IFERROR(__xludf.DUMMYFUNCTION("""COMPUTED_VALUE"""),45450.66666666667)</f>
        <v>45450.66667</v>
      </c>
      <c r="H111" s="1">
        <f>IFERROR(__xludf.DUMMYFUNCTION("""COMPUTED_VALUE"""),2017.79)</f>
        <v>2017.79</v>
      </c>
      <c r="J111" s="2">
        <f>IFERROR(__xludf.DUMMYFUNCTION("""COMPUTED_VALUE"""),45450.66666666667)</f>
        <v>45450.66667</v>
      </c>
      <c r="K111" s="1">
        <f>IFERROR(__xludf.DUMMYFUNCTION("""COMPUTED_VALUE"""),2040.42)</f>
        <v>2040.42</v>
      </c>
      <c r="M111" s="2">
        <f>IFERROR(__xludf.DUMMYFUNCTION("""COMPUTED_VALUE"""),45450.66666666667)</f>
        <v>45450.66667</v>
      </c>
      <c r="N111" s="1">
        <f>IFERROR(__xludf.DUMMYFUNCTION("""COMPUTED_VALUE"""),2.0518391E7)</f>
        <v>20518391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IFERROR(__xludf.DUMMYFUNCTION("""COMPUTED_VALUE"""),2032.47)</f>
        <v>2032.47</v>
      </c>
      <c r="D112" s="2">
        <f>IFERROR(__xludf.DUMMYFUNCTION("""COMPUTED_VALUE"""),45453.66666666667)</f>
        <v>45453.66667</v>
      </c>
      <c r="E112" s="1">
        <f>IFERROR(__xludf.DUMMYFUNCTION("""COMPUTED_VALUE"""),2055.7)</f>
        <v>2055.7</v>
      </c>
      <c r="G112" s="2">
        <f>IFERROR(__xludf.DUMMYFUNCTION("""COMPUTED_VALUE"""),45453.66666666667)</f>
        <v>45453.66667</v>
      </c>
      <c r="H112" s="1">
        <f>IFERROR(__xludf.DUMMYFUNCTION("""COMPUTED_VALUE"""),2027.8)</f>
        <v>2027.8</v>
      </c>
      <c r="J112" s="2">
        <f>IFERROR(__xludf.DUMMYFUNCTION("""COMPUTED_VALUE"""),45453.66666666667)</f>
        <v>45453.66667</v>
      </c>
      <c r="K112" s="1">
        <f>IFERROR(__xludf.DUMMYFUNCTION("""COMPUTED_VALUE"""),2054.5)</f>
        <v>2054.5</v>
      </c>
      <c r="M112" s="2">
        <f>IFERROR(__xludf.DUMMYFUNCTION("""COMPUTED_VALUE"""),45453.66666666667)</f>
        <v>45453.66667</v>
      </c>
      <c r="N112" s="1">
        <f>IFERROR(__xludf.DUMMYFUNCTION("""COMPUTED_VALUE"""),1.890431E7)</f>
        <v>18904310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IFERROR(__xludf.DUMMYFUNCTION("""COMPUTED_VALUE"""),2051.6)</f>
        <v>2051.6</v>
      </c>
      <c r="D113" s="2">
        <f>IFERROR(__xludf.DUMMYFUNCTION("""COMPUTED_VALUE"""),45454.66666666667)</f>
        <v>45454.66667</v>
      </c>
      <c r="E113" s="1">
        <f>IFERROR(__xludf.DUMMYFUNCTION("""COMPUTED_VALUE"""),2051.6)</f>
        <v>2051.6</v>
      </c>
      <c r="G113" s="2">
        <f>IFERROR(__xludf.DUMMYFUNCTION("""COMPUTED_VALUE"""),45454.66666666667)</f>
        <v>45454.66667</v>
      </c>
      <c r="H113" s="1">
        <f>IFERROR(__xludf.DUMMYFUNCTION("""COMPUTED_VALUE"""),2028.86)</f>
        <v>2028.86</v>
      </c>
      <c r="J113" s="2">
        <f>IFERROR(__xludf.DUMMYFUNCTION("""COMPUTED_VALUE"""),45454.66666666667)</f>
        <v>45454.66667</v>
      </c>
      <c r="K113" s="1">
        <f>IFERROR(__xludf.DUMMYFUNCTION("""COMPUTED_VALUE"""),2048.25)</f>
        <v>2048.25</v>
      </c>
      <c r="M113" s="2">
        <f>IFERROR(__xludf.DUMMYFUNCTION("""COMPUTED_VALUE"""),45454.66666666667)</f>
        <v>45454.66667</v>
      </c>
      <c r="N113" s="1">
        <f>IFERROR(__xludf.DUMMYFUNCTION("""COMPUTED_VALUE"""),1.8016113E7)</f>
        <v>18016113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IFERROR(__xludf.DUMMYFUNCTION("""COMPUTED_VALUE"""),2061.54)</f>
        <v>2061.54</v>
      </c>
      <c r="D114" s="2">
        <f>IFERROR(__xludf.DUMMYFUNCTION("""COMPUTED_VALUE"""),45455.66666666667)</f>
        <v>45455.66667</v>
      </c>
      <c r="E114" s="1">
        <f>IFERROR(__xludf.DUMMYFUNCTION("""COMPUTED_VALUE"""),2116.12)</f>
        <v>2116.12</v>
      </c>
      <c r="G114" s="2">
        <f>IFERROR(__xludf.DUMMYFUNCTION("""COMPUTED_VALUE"""),45455.66666666667)</f>
        <v>45455.66667</v>
      </c>
      <c r="H114" s="1">
        <f>IFERROR(__xludf.DUMMYFUNCTION("""COMPUTED_VALUE"""),2061.54)</f>
        <v>2061.54</v>
      </c>
      <c r="J114" s="2">
        <f>IFERROR(__xludf.DUMMYFUNCTION("""COMPUTED_VALUE"""),45455.66666666667)</f>
        <v>45455.66667</v>
      </c>
      <c r="K114" s="1">
        <f>IFERROR(__xludf.DUMMYFUNCTION("""COMPUTED_VALUE"""),2098.33)</f>
        <v>2098.33</v>
      </c>
      <c r="M114" s="2">
        <f>IFERROR(__xludf.DUMMYFUNCTION("""COMPUTED_VALUE"""),45455.66666666667)</f>
        <v>45455.66667</v>
      </c>
      <c r="N114" s="1">
        <f>IFERROR(__xludf.DUMMYFUNCTION("""COMPUTED_VALUE"""),2.8126181E7)</f>
        <v>28126181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IFERROR(__xludf.DUMMYFUNCTION("""COMPUTED_VALUE"""),2097.17)</f>
        <v>2097.17</v>
      </c>
      <c r="D115" s="2">
        <f>IFERROR(__xludf.DUMMYFUNCTION("""COMPUTED_VALUE"""),45456.66666666667)</f>
        <v>45456.66667</v>
      </c>
      <c r="E115" s="1">
        <f>IFERROR(__xludf.DUMMYFUNCTION("""COMPUTED_VALUE"""),2110.04)</f>
        <v>2110.04</v>
      </c>
      <c r="G115" s="2">
        <f>IFERROR(__xludf.DUMMYFUNCTION("""COMPUTED_VALUE"""),45456.66666666667)</f>
        <v>45456.66667</v>
      </c>
      <c r="H115" s="1">
        <f>IFERROR(__xludf.DUMMYFUNCTION("""COMPUTED_VALUE"""),2075.16)</f>
        <v>2075.16</v>
      </c>
      <c r="J115" s="2">
        <f>IFERROR(__xludf.DUMMYFUNCTION("""COMPUTED_VALUE"""),45456.66666666667)</f>
        <v>45456.66667</v>
      </c>
      <c r="K115" s="1">
        <f>IFERROR(__xludf.DUMMYFUNCTION("""COMPUTED_VALUE"""),2107.08)</f>
        <v>2107.08</v>
      </c>
      <c r="M115" s="2">
        <f>IFERROR(__xludf.DUMMYFUNCTION("""COMPUTED_VALUE"""),45456.66666666667)</f>
        <v>45456.66667</v>
      </c>
      <c r="N115" s="1">
        <f>IFERROR(__xludf.DUMMYFUNCTION("""COMPUTED_VALUE"""),1.967441E7)</f>
        <v>19674410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IFERROR(__xludf.DUMMYFUNCTION("""COMPUTED_VALUE"""),2100.75)</f>
        <v>2100.75</v>
      </c>
      <c r="D116" s="2">
        <f>IFERROR(__xludf.DUMMYFUNCTION("""COMPUTED_VALUE"""),45457.66666666667)</f>
        <v>45457.66667</v>
      </c>
      <c r="E116" s="1">
        <f>IFERROR(__xludf.DUMMYFUNCTION("""COMPUTED_VALUE"""),2100.75)</f>
        <v>2100.75</v>
      </c>
      <c r="G116" s="2">
        <f>IFERROR(__xludf.DUMMYFUNCTION("""COMPUTED_VALUE"""),45457.66666666667)</f>
        <v>45457.66667</v>
      </c>
      <c r="H116" s="1">
        <f>IFERROR(__xludf.DUMMYFUNCTION("""COMPUTED_VALUE"""),2057.13)</f>
        <v>2057.13</v>
      </c>
      <c r="J116" s="2">
        <f>IFERROR(__xludf.DUMMYFUNCTION("""COMPUTED_VALUE"""),45457.66666666667)</f>
        <v>45457.66667</v>
      </c>
      <c r="K116" s="1">
        <f>IFERROR(__xludf.DUMMYFUNCTION("""COMPUTED_VALUE"""),2083.38)</f>
        <v>2083.38</v>
      </c>
      <c r="M116" s="2">
        <f>IFERROR(__xludf.DUMMYFUNCTION("""COMPUTED_VALUE"""),45457.66666666667)</f>
        <v>45457.66667</v>
      </c>
      <c r="N116" s="1">
        <f>IFERROR(__xludf.DUMMYFUNCTION("""COMPUTED_VALUE"""),2.0606011E7)</f>
        <v>20606011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IFERROR(__xludf.DUMMYFUNCTION("""COMPUTED_VALUE"""),2079.84)</f>
        <v>2079.84</v>
      </c>
      <c r="D117" s="2">
        <f>IFERROR(__xludf.DUMMYFUNCTION("""COMPUTED_VALUE"""),45460.66666666667)</f>
        <v>45460.66667</v>
      </c>
      <c r="E117" s="1">
        <f>IFERROR(__xludf.DUMMYFUNCTION("""COMPUTED_VALUE"""),2112.15)</f>
        <v>2112.15</v>
      </c>
      <c r="G117" s="2">
        <f>IFERROR(__xludf.DUMMYFUNCTION("""COMPUTED_VALUE"""),45460.66666666667)</f>
        <v>45460.66667</v>
      </c>
      <c r="H117" s="1">
        <f>IFERROR(__xludf.DUMMYFUNCTION("""COMPUTED_VALUE"""),2073.03)</f>
        <v>2073.03</v>
      </c>
      <c r="J117" s="2">
        <f>IFERROR(__xludf.DUMMYFUNCTION("""COMPUTED_VALUE"""),45460.66666666667)</f>
        <v>45460.66667</v>
      </c>
      <c r="K117" s="1">
        <f>IFERROR(__xludf.DUMMYFUNCTION("""COMPUTED_VALUE"""),2108.86)</f>
        <v>2108.86</v>
      </c>
      <c r="M117" s="2">
        <f>IFERROR(__xludf.DUMMYFUNCTION("""COMPUTED_VALUE"""),45460.66666666667)</f>
        <v>45460.66667</v>
      </c>
      <c r="N117" s="1">
        <f>IFERROR(__xludf.DUMMYFUNCTION("""COMPUTED_VALUE"""),2.1503566E7)</f>
        <v>21503566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IFERROR(__xludf.DUMMYFUNCTION("""COMPUTED_VALUE"""),2103.81)</f>
        <v>2103.81</v>
      </c>
      <c r="D118" s="2">
        <f>IFERROR(__xludf.DUMMYFUNCTION("""COMPUTED_VALUE"""),45461.66666666667)</f>
        <v>45461.66667</v>
      </c>
      <c r="E118" s="1">
        <f>IFERROR(__xludf.DUMMYFUNCTION("""COMPUTED_VALUE"""),2118.38)</f>
        <v>2118.38</v>
      </c>
      <c r="G118" s="2">
        <f>IFERROR(__xludf.DUMMYFUNCTION("""COMPUTED_VALUE"""),45461.66666666667)</f>
        <v>45461.66667</v>
      </c>
      <c r="H118" s="1">
        <f>IFERROR(__xludf.DUMMYFUNCTION("""COMPUTED_VALUE"""),2088.55)</f>
        <v>2088.55</v>
      </c>
      <c r="J118" s="2">
        <f>IFERROR(__xludf.DUMMYFUNCTION("""COMPUTED_VALUE"""),45461.66666666667)</f>
        <v>45461.66667</v>
      </c>
      <c r="K118" s="1">
        <f>IFERROR(__xludf.DUMMYFUNCTION("""COMPUTED_VALUE"""),2117.73)</f>
        <v>2117.73</v>
      </c>
      <c r="M118" s="2">
        <f>IFERROR(__xludf.DUMMYFUNCTION("""COMPUTED_VALUE"""),45461.66666666667)</f>
        <v>45461.66667</v>
      </c>
      <c r="N118" s="1">
        <f>IFERROR(__xludf.DUMMYFUNCTION("""COMPUTED_VALUE"""),2.2222236E7)</f>
        <v>22222236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IFERROR(__xludf.DUMMYFUNCTION("""COMPUTED_VALUE"""),2110.19)</f>
        <v>2110.19</v>
      </c>
      <c r="D119" s="2">
        <f>IFERROR(__xludf.DUMMYFUNCTION("""COMPUTED_VALUE"""),45463.66666666667)</f>
        <v>45463.66667</v>
      </c>
      <c r="E119" s="1">
        <f>IFERROR(__xludf.DUMMYFUNCTION("""COMPUTED_VALUE"""),2110.19)</f>
        <v>2110.19</v>
      </c>
      <c r="G119" s="2">
        <f>IFERROR(__xludf.DUMMYFUNCTION("""COMPUTED_VALUE"""),45463.66666666667)</f>
        <v>45463.66667</v>
      </c>
      <c r="H119" s="1">
        <f>IFERROR(__xludf.DUMMYFUNCTION("""COMPUTED_VALUE"""),2069.73)</f>
        <v>2069.73</v>
      </c>
      <c r="J119" s="2">
        <f>IFERROR(__xludf.DUMMYFUNCTION("""COMPUTED_VALUE"""),45463.66666666667)</f>
        <v>45463.66667</v>
      </c>
      <c r="K119" s="1">
        <f>IFERROR(__xludf.DUMMYFUNCTION("""COMPUTED_VALUE"""),2080.42)</f>
        <v>2080.42</v>
      </c>
      <c r="M119" s="2">
        <f>IFERROR(__xludf.DUMMYFUNCTION("""COMPUTED_VALUE"""),45463.66666666667)</f>
        <v>45463.66667</v>
      </c>
      <c r="N119" s="1">
        <f>IFERROR(__xludf.DUMMYFUNCTION("""COMPUTED_VALUE"""),2.5509751E7)</f>
        <v>25509751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IFERROR(__xludf.DUMMYFUNCTION("""COMPUTED_VALUE"""),2079.72)</f>
        <v>2079.72</v>
      </c>
      <c r="D120" s="2">
        <f>IFERROR(__xludf.DUMMYFUNCTION("""COMPUTED_VALUE"""),45464.66666666667)</f>
        <v>45464.66667</v>
      </c>
      <c r="E120" s="1">
        <f>IFERROR(__xludf.DUMMYFUNCTION("""COMPUTED_VALUE"""),2079.89)</f>
        <v>2079.89</v>
      </c>
      <c r="G120" s="2">
        <f>IFERROR(__xludf.DUMMYFUNCTION("""COMPUTED_VALUE"""),45464.66666666667)</f>
        <v>45464.66667</v>
      </c>
      <c r="H120" s="1">
        <f>IFERROR(__xludf.DUMMYFUNCTION("""COMPUTED_VALUE"""),2043.25)</f>
        <v>2043.25</v>
      </c>
      <c r="J120" s="2">
        <f>IFERROR(__xludf.DUMMYFUNCTION("""COMPUTED_VALUE"""),45464.66666666667)</f>
        <v>45464.66667</v>
      </c>
      <c r="K120" s="1">
        <f>IFERROR(__xludf.DUMMYFUNCTION("""COMPUTED_VALUE"""),2070.74)</f>
        <v>2070.74</v>
      </c>
      <c r="M120" s="2">
        <f>IFERROR(__xludf.DUMMYFUNCTION("""COMPUTED_VALUE"""),45464.66666666667)</f>
        <v>45464.66667</v>
      </c>
      <c r="N120" s="1">
        <f>IFERROR(__xludf.DUMMYFUNCTION("""COMPUTED_VALUE"""),5.1426891E7)</f>
        <v>51426891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IFERROR(__xludf.DUMMYFUNCTION("""COMPUTED_VALUE"""),2071.96)</f>
        <v>2071.96</v>
      </c>
      <c r="D121" s="2">
        <f>IFERROR(__xludf.DUMMYFUNCTION("""COMPUTED_VALUE"""),45467.66666666667)</f>
        <v>45467.66667</v>
      </c>
      <c r="E121" s="1">
        <f>IFERROR(__xludf.DUMMYFUNCTION("""COMPUTED_VALUE"""),2099.57)</f>
        <v>2099.57</v>
      </c>
      <c r="G121" s="2">
        <f>IFERROR(__xludf.DUMMYFUNCTION("""COMPUTED_VALUE"""),45467.66666666667)</f>
        <v>45467.66667</v>
      </c>
      <c r="H121" s="1">
        <f>IFERROR(__xludf.DUMMYFUNCTION("""COMPUTED_VALUE"""),2066.59)</f>
        <v>2066.59</v>
      </c>
      <c r="J121" s="2">
        <f>IFERROR(__xludf.DUMMYFUNCTION("""COMPUTED_VALUE"""),45467.66666666667)</f>
        <v>45467.66667</v>
      </c>
      <c r="K121" s="1">
        <f>IFERROR(__xludf.DUMMYFUNCTION("""COMPUTED_VALUE"""),2079.73)</f>
        <v>2079.73</v>
      </c>
      <c r="M121" s="2">
        <f>IFERROR(__xludf.DUMMYFUNCTION("""COMPUTED_VALUE"""),45467.66666666667)</f>
        <v>45467.66667</v>
      </c>
      <c r="N121" s="1">
        <f>IFERROR(__xludf.DUMMYFUNCTION("""COMPUTED_VALUE"""),3.0938533E7)</f>
        <v>30938533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IFERROR(__xludf.DUMMYFUNCTION("""COMPUTED_VALUE"""),2075.8)</f>
        <v>2075.8</v>
      </c>
      <c r="D122" s="2">
        <f>IFERROR(__xludf.DUMMYFUNCTION("""COMPUTED_VALUE"""),45468.66666666667)</f>
        <v>45468.66667</v>
      </c>
      <c r="E122" s="1">
        <f>IFERROR(__xludf.DUMMYFUNCTION("""COMPUTED_VALUE"""),2075.8)</f>
        <v>2075.8</v>
      </c>
      <c r="G122" s="2">
        <f>IFERROR(__xludf.DUMMYFUNCTION("""COMPUTED_VALUE"""),45468.66666666667)</f>
        <v>45468.66667</v>
      </c>
      <c r="H122" s="1">
        <f>IFERROR(__xludf.DUMMYFUNCTION("""COMPUTED_VALUE"""),2025.12)</f>
        <v>2025.12</v>
      </c>
      <c r="J122" s="2">
        <f>IFERROR(__xludf.DUMMYFUNCTION("""COMPUTED_VALUE"""),45468.66666666667)</f>
        <v>45468.66667</v>
      </c>
      <c r="K122" s="1">
        <f>IFERROR(__xludf.DUMMYFUNCTION("""COMPUTED_VALUE"""),2042.22)</f>
        <v>2042.22</v>
      </c>
      <c r="M122" s="2">
        <f>IFERROR(__xludf.DUMMYFUNCTION("""COMPUTED_VALUE"""),45468.66666666667)</f>
        <v>45468.66667</v>
      </c>
      <c r="N122" s="1">
        <f>IFERROR(__xludf.DUMMYFUNCTION("""COMPUTED_VALUE"""),3.4789349E7)</f>
        <v>34789349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IFERROR(__xludf.DUMMYFUNCTION("""COMPUTED_VALUE"""),2039.35)</f>
        <v>2039.35</v>
      </c>
      <c r="D123" s="2">
        <f>IFERROR(__xludf.DUMMYFUNCTION("""COMPUTED_VALUE"""),45469.66666666667)</f>
        <v>45469.66667</v>
      </c>
      <c r="E123" s="1">
        <f>IFERROR(__xludf.DUMMYFUNCTION("""COMPUTED_VALUE"""),2039.35)</f>
        <v>2039.35</v>
      </c>
      <c r="G123" s="2">
        <f>IFERROR(__xludf.DUMMYFUNCTION("""COMPUTED_VALUE"""),45469.66666666667)</f>
        <v>45469.66667</v>
      </c>
      <c r="H123" s="1">
        <f>IFERROR(__xludf.DUMMYFUNCTION("""COMPUTED_VALUE"""),2017.49)</f>
        <v>2017.49</v>
      </c>
      <c r="J123" s="2">
        <f>IFERROR(__xludf.DUMMYFUNCTION("""COMPUTED_VALUE"""),45469.66666666667)</f>
        <v>45469.66667</v>
      </c>
      <c r="K123" s="1">
        <f>IFERROR(__xludf.DUMMYFUNCTION("""COMPUTED_VALUE"""),2028.94)</f>
        <v>2028.94</v>
      </c>
      <c r="M123" s="2">
        <f>IFERROR(__xludf.DUMMYFUNCTION("""COMPUTED_VALUE"""),45469.66666666667)</f>
        <v>45469.66667</v>
      </c>
      <c r="N123" s="1">
        <f>IFERROR(__xludf.DUMMYFUNCTION("""COMPUTED_VALUE"""),2.9502385E7)</f>
        <v>29502385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IFERROR(__xludf.DUMMYFUNCTION("""COMPUTED_VALUE"""),2030.37)</f>
        <v>2030.37</v>
      </c>
      <c r="D124" s="2">
        <f>IFERROR(__xludf.DUMMYFUNCTION("""COMPUTED_VALUE"""),45470.66666666667)</f>
        <v>45470.66667</v>
      </c>
      <c r="E124" s="1">
        <f>IFERROR(__xludf.DUMMYFUNCTION("""COMPUTED_VALUE"""),2047.92)</f>
        <v>2047.92</v>
      </c>
      <c r="G124" s="2">
        <f>IFERROR(__xludf.DUMMYFUNCTION("""COMPUTED_VALUE"""),45470.66666666667)</f>
        <v>45470.66667</v>
      </c>
      <c r="H124" s="1">
        <f>IFERROR(__xludf.DUMMYFUNCTION("""COMPUTED_VALUE"""),2030.31)</f>
        <v>2030.31</v>
      </c>
      <c r="J124" s="2">
        <f>IFERROR(__xludf.DUMMYFUNCTION("""COMPUTED_VALUE"""),45470.66666666667)</f>
        <v>45470.66667</v>
      </c>
      <c r="K124" s="1">
        <f>IFERROR(__xludf.DUMMYFUNCTION("""COMPUTED_VALUE"""),2045.44)</f>
        <v>2045.44</v>
      </c>
      <c r="M124" s="2">
        <f>IFERROR(__xludf.DUMMYFUNCTION("""COMPUTED_VALUE"""),45470.66666666667)</f>
        <v>45470.66667</v>
      </c>
      <c r="N124" s="1">
        <f>IFERROR(__xludf.DUMMYFUNCTION("""COMPUTED_VALUE"""),3.0910752E7)</f>
        <v>30910752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IFERROR(__xludf.DUMMYFUNCTION("""COMPUTED_VALUE"""),2048.91)</f>
        <v>2048.91</v>
      </c>
      <c r="D125" s="2">
        <f>IFERROR(__xludf.DUMMYFUNCTION("""COMPUTED_VALUE"""),45471.66666666667)</f>
        <v>45471.66667</v>
      </c>
      <c r="E125" s="1">
        <f>IFERROR(__xludf.DUMMYFUNCTION("""COMPUTED_VALUE"""),2072.16)</f>
        <v>2072.16</v>
      </c>
      <c r="G125" s="2">
        <f>IFERROR(__xludf.DUMMYFUNCTION("""COMPUTED_VALUE"""),45471.66666666667)</f>
        <v>45471.66667</v>
      </c>
      <c r="H125" s="1">
        <f>IFERROR(__xludf.DUMMYFUNCTION("""COMPUTED_VALUE"""),2033.98)</f>
        <v>2033.98</v>
      </c>
      <c r="J125" s="2">
        <f>IFERROR(__xludf.DUMMYFUNCTION("""COMPUTED_VALUE"""),45471.66666666667)</f>
        <v>45471.66667</v>
      </c>
      <c r="K125" s="1">
        <f>IFERROR(__xludf.DUMMYFUNCTION("""COMPUTED_VALUE"""),2042.82)</f>
        <v>2042.82</v>
      </c>
      <c r="M125" s="2">
        <f>IFERROR(__xludf.DUMMYFUNCTION("""COMPUTED_VALUE"""),45471.66666666667)</f>
        <v>45471.66667</v>
      </c>
      <c r="N125" s="1">
        <f>IFERROR(__xludf.DUMMYFUNCTION("""COMPUTED_VALUE"""),1.03265214E8)</f>
        <v>103265214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IFERROR(__xludf.DUMMYFUNCTION("""COMPUTED_VALUE"""),2043.78)</f>
        <v>2043.78</v>
      </c>
      <c r="D126" s="2">
        <f>IFERROR(__xludf.DUMMYFUNCTION("""COMPUTED_VALUE"""),45474.66666666667)</f>
        <v>45474.66667</v>
      </c>
      <c r="E126" s="1">
        <f>IFERROR(__xludf.DUMMYFUNCTION("""COMPUTED_VALUE"""),2055.49)</f>
        <v>2055.49</v>
      </c>
      <c r="G126" s="2">
        <f>IFERROR(__xludf.DUMMYFUNCTION("""COMPUTED_VALUE"""),45474.66666666667)</f>
        <v>45474.66667</v>
      </c>
      <c r="H126" s="1">
        <f>IFERROR(__xludf.DUMMYFUNCTION("""COMPUTED_VALUE"""),2001.39)</f>
        <v>2001.39</v>
      </c>
      <c r="J126" s="2">
        <f>IFERROR(__xludf.DUMMYFUNCTION("""COMPUTED_VALUE"""),45474.66666666667)</f>
        <v>45474.66667</v>
      </c>
      <c r="K126" s="1">
        <f>IFERROR(__xludf.DUMMYFUNCTION("""COMPUTED_VALUE"""),2001.97)</f>
        <v>2001.97</v>
      </c>
      <c r="M126" s="2">
        <f>IFERROR(__xludf.DUMMYFUNCTION("""COMPUTED_VALUE"""),45474.66666666667)</f>
        <v>45474.66667</v>
      </c>
      <c r="N126" s="1">
        <f>IFERROR(__xludf.DUMMYFUNCTION("""COMPUTED_VALUE"""),2.8663304E7)</f>
        <v>28663304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IFERROR(__xludf.DUMMYFUNCTION("""COMPUTED_VALUE"""),1997.41)</f>
        <v>1997.41</v>
      </c>
      <c r="D127" s="2">
        <f>IFERROR(__xludf.DUMMYFUNCTION("""COMPUTED_VALUE"""),45475.66666666667)</f>
        <v>45475.66667</v>
      </c>
      <c r="E127" s="1">
        <f>IFERROR(__xludf.DUMMYFUNCTION("""COMPUTED_VALUE"""),2013.0)</f>
        <v>2013</v>
      </c>
      <c r="G127" s="2">
        <f>IFERROR(__xludf.DUMMYFUNCTION("""COMPUTED_VALUE"""),45475.66666666667)</f>
        <v>45475.66667</v>
      </c>
      <c r="H127" s="1">
        <f>IFERROR(__xludf.DUMMYFUNCTION("""COMPUTED_VALUE"""),1993.02)</f>
        <v>1993.02</v>
      </c>
      <c r="J127" s="2">
        <f>IFERROR(__xludf.DUMMYFUNCTION("""COMPUTED_VALUE"""),45475.66666666667)</f>
        <v>45475.66667</v>
      </c>
      <c r="K127" s="1">
        <f>IFERROR(__xludf.DUMMYFUNCTION("""COMPUTED_VALUE"""),2012.15)</f>
        <v>2012.15</v>
      </c>
      <c r="M127" s="2">
        <f>IFERROR(__xludf.DUMMYFUNCTION("""COMPUTED_VALUE"""),45475.66666666667)</f>
        <v>45475.66667</v>
      </c>
      <c r="N127" s="1">
        <f>IFERROR(__xludf.DUMMYFUNCTION("""COMPUTED_VALUE"""),2.8980835E7)</f>
        <v>28980835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IFERROR(__xludf.DUMMYFUNCTION("""COMPUTED_VALUE"""),2015.32)</f>
        <v>2015.32</v>
      </c>
      <c r="D128" s="2">
        <f>IFERROR(__xludf.DUMMYFUNCTION("""COMPUTED_VALUE"""),45476.54166666667)</f>
        <v>45476.54167</v>
      </c>
      <c r="E128" s="1">
        <f>IFERROR(__xludf.DUMMYFUNCTION("""COMPUTED_VALUE"""),2030.62)</f>
        <v>2030.62</v>
      </c>
      <c r="G128" s="2">
        <f>IFERROR(__xludf.DUMMYFUNCTION("""COMPUTED_VALUE"""),45476.54166666667)</f>
        <v>45476.54167</v>
      </c>
      <c r="H128" s="1">
        <f>IFERROR(__xludf.DUMMYFUNCTION("""COMPUTED_VALUE"""),2009.04)</f>
        <v>2009.04</v>
      </c>
      <c r="J128" s="2">
        <f>IFERROR(__xludf.DUMMYFUNCTION("""COMPUTED_VALUE"""),45476.54166666667)</f>
        <v>45476.54167</v>
      </c>
      <c r="K128" s="1">
        <f>IFERROR(__xludf.DUMMYFUNCTION("""COMPUTED_VALUE"""),2028.12)</f>
        <v>2028.12</v>
      </c>
      <c r="M128" s="2">
        <f>IFERROR(__xludf.DUMMYFUNCTION("""COMPUTED_VALUE"""),45476.54166666667)</f>
        <v>45476.54167</v>
      </c>
      <c r="N128" s="1">
        <f>IFERROR(__xludf.DUMMYFUNCTION("""COMPUTED_VALUE"""),1.6143061E7)</f>
        <v>16143061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IFERROR(__xludf.DUMMYFUNCTION("""COMPUTED_VALUE"""),2025.78)</f>
        <v>2025.78</v>
      </c>
      <c r="D129" s="2">
        <f>IFERROR(__xludf.DUMMYFUNCTION("""COMPUTED_VALUE"""),45478.66666666667)</f>
        <v>45478.66667</v>
      </c>
      <c r="E129" s="1">
        <f>IFERROR(__xludf.DUMMYFUNCTION("""COMPUTED_VALUE"""),2025.78)</f>
        <v>2025.78</v>
      </c>
      <c r="G129" s="2">
        <f>IFERROR(__xludf.DUMMYFUNCTION("""COMPUTED_VALUE"""),45478.66666666667)</f>
        <v>45478.66667</v>
      </c>
      <c r="H129" s="1">
        <f>IFERROR(__xludf.DUMMYFUNCTION("""COMPUTED_VALUE"""),2002.2)</f>
        <v>2002.2</v>
      </c>
      <c r="J129" s="2">
        <f>IFERROR(__xludf.DUMMYFUNCTION("""COMPUTED_VALUE"""),45478.66666666667)</f>
        <v>45478.66667</v>
      </c>
      <c r="K129" s="1">
        <f>IFERROR(__xludf.DUMMYFUNCTION("""COMPUTED_VALUE"""),2022.49)</f>
        <v>2022.49</v>
      </c>
      <c r="M129" s="2">
        <f>IFERROR(__xludf.DUMMYFUNCTION("""COMPUTED_VALUE"""),45478.66666666667)</f>
        <v>45478.66667</v>
      </c>
      <c r="N129" s="1">
        <f>IFERROR(__xludf.DUMMYFUNCTION("""COMPUTED_VALUE"""),2.4703789E7)</f>
        <v>24703789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IFERROR(__xludf.DUMMYFUNCTION("""COMPUTED_VALUE"""),2028.01)</f>
        <v>2028.01</v>
      </c>
      <c r="D130" s="2">
        <f>IFERROR(__xludf.DUMMYFUNCTION("""COMPUTED_VALUE"""),45481.66666666667)</f>
        <v>45481.66667</v>
      </c>
      <c r="E130" s="1">
        <f>IFERROR(__xludf.DUMMYFUNCTION("""COMPUTED_VALUE"""),2045.99)</f>
        <v>2045.99</v>
      </c>
      <c r="G130" s="2">
        <f>IFERROR(__xludf.DUMMYFUNCTION("""COMPUTED_VALUE"""),45481.66666666667)</f>
        <v>45481.66667</v>
      </c>
      <c r="H130" s="1">
        <f>IFERROR(__xludf.DUMMYFUNCTION("""COMPUTED_VALUE"""),2027.4)</f>
        <v>2027.4</v>
      </c>
      <c r="J130" s="2">
        <f>IFERROR(__xludf.DUMMYFUNCTION("""COMPUTED_VALUE"""),45481.66666666667)</f>
        <v>45481.66667</v>
      </c>
      <c r="K130" s="1">
        <f>IFERROR(__xludf.DUMMYFUNCTION("""COMPUTED_VALUE"""),2032.78)</f>
        <v>2032.78</v>
      </c>
      <c r="M130" s="2">
        <f>IFERROR(__xludf.DUMMYFUNCTION("""COMPUTED_VALUE"""),45481.66666666667)</f>
        <v>45481.66667</v>
      </c>
      <c r="N130" s="1">
        <f>IFERROR(__xludf.DUMMYFUNCTION("""COMPUTED_VALUE"""),2.2522724E7)</f>
        <v>22522724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IFERROR(__xludf.DUMMYFUNCTION("""COMPUTED_VALUE"""),2031.01)</f>
        <v>2031.01</v>
      </c>
      <c r="D131" s="2">
        <f>IFERROR(__xludf.DUMMYFUNCTION("""COMPUTED_VALUE"""),45482.66666666667)</f>
        <v>45482.66667</v>
      </c>
      <c r="E131" s="1">
        <f>IFERROR(__xludf.DUMMYFUNCTION("""COMPUTED_VALUE"""),2044.04)</f>
        <v>2044.04</v>
      </c>
      <c r="G131" s="2">
        <f>IFERROR(__xludf.DUMMYFUNCTION("""COMPUTED_VALUE"""),45482.66666666667)</f>
        <v>45482.66667</v>
      </c>
      <c r="H131" s="1">
        <f>IFERROR(__xludf.DUMMYFUNCTION("""COMPUTED_VALUE"""),2024.52)</f>
        <v>2024.52</v>
      </c>
      <c r="J131" s="2">
        <f>IFERROR(__xludf.DUMMYFUNCTION("""COMPUTED_VALUE"""),45482.66666666667)</f>
        <v>45482.66667</v>
      </c>
      <c r="K131" s="1">
        <f>IFERROR(__xludf.DUMMYFUNCTION("""COMPUTED_VALUE"""),2030.68)</f>
        <v>2030.68</v>
      </c>
      <c r="M131" s="2">
        <f>IFERROR(__xludf.DUMMYFUNCTION("""COMPUTED_VALUE"""),45482.66666666667)</f>
        <v>45482.66667</v>
      </c>
      <c r="N131" s="1">
        <f>IFERROR(__xludf.DUMMYFUNCTION("""COMPUTED_VALUE"""),2.4939632E7)</f>
        <v>24939632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IFERROR(__xludf.DUMMYFUNCTION("""COMPUTED_VALUE"""),2034.69)</f>
        <v>2034.69</v>
      </c>
      <c r="D132" s="2">
        <f>IFERROR(__xludf.DUMMYFUNCTION("""COMPUTED_VALUE"""),45483.66666666667)</f>
        <v>45483.66667</v>
      </c>
      <c r="E132" s="1">
        <f>IFERROR(__xludf.DUMMYFUNCTION("""COMPUTED_VALUE"""),2071.1)</f>
        <v>2071.1</v>
      </c>
      <c r="G132" s="2">
        <f>IFERROR(__xludf.DUMMYFUNCTION("""COMPUTED_VALUE"""),45483.66666666667)</f>
        <v>45483.66667</v>
      </c>
      <c r="H132" s="1">
        <f>IFERROR(__xludf.DUMMYFUNCTION("""COMPUTED_VALUE"""),2034.07)</f>
        <v>2034.07</v>
      </c>
      <c r="J132" s="2">
        <f>IFERROR(__xludf.DUMMYFUNCTION("""COMPUTED_VALUE"""),45483.66666666667)</f>
        <v>45483.66667</v>
      </c>
      <c r="K132" s="1">
        <f>IFERROR(__xludf.DUMMYFUNCTION("""COMPUTED_VALUE"""),2069.74)</f>
        <v>2069.74</v>
      </c>
      <c r="M132" s="2">
        <f>IFERROR(__xludf.DUMMYFUNCTION("""COMPUTED_VALUE"""),45483.66666666667)</f>
        <v>45483.66667</v>
      </c>
      <c r="N132" s="1">
        <f>IFERROR(__xludf.DUMMYFUNCTION("""COMPUTED_VALUE"""),2.6346353E7)</f>
        <v>26346353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IFERROR(__xludf.DUMMYFUNCTION("""COMPUTED_VALUE"""),2086.44)</f>
        <v>2086.44</v>
      </c>
      <c r="D133" s="2">
        <f>IFERROR(__xludf.DUMMYFUNCTION("""COMPUTED_VALUE"""),45484.66666666667)</f>
        <v>45484.66667</v>
      </c>
      <c r="E133" s="1">
        <f>IFERROR(__xludf.DUMMYFUNCTION("""COMPUTED_VALUE"""),2142.25)</f>
        <v>2142.25</v>
      </c>
      <c r="G133" s="2">
        <f>IFERROR(__xludf.DUMMYFUNCTION("""COMPUTED_VALUE"""),45484.66666666667)</f>
        <v>45484.66667</v>
      </c>
      <c r="H133" s="1">
        <f>IFERROR(__xludf.DUMMYFUNCTION("""COMPUTED_VALUE"""),2086.44)</f>
        <v>2086.44</v>
      </c>
      <c r="J133" s="2">
        <f>IFERROR(__xludf.DUMMYFUNCTION("""COMPUTED_VALUE"""),45484.66666666667)</f>
        <v>45484.66667</v>
      </c>
      <c r="K133" s="1">
        <f>IFERROR(__xludf.DUMMYFUNCTION("""COMPUTED_VALUE"""),2134.76)</f>
        <v>2134.76</v>
      </c>
      <c r="M133" s="2">
        <f>IFERROR(__xludf.DUMMYFUNCTION("""COMPUTED_VALUE"""),45484.66666666667)</f>
        <v>45484.66667</v>
      </c>
      <c r="N133" s="1">
        <f>IFERROR(__xludf.DUMMYFUNCTION("""COMPUTED_VALUE"""),3.9448653E7)</f>
        <v>39448653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IFERROR(__xludf.DUMMYFUNCTION("""COMPUTED_VALUE"""),2142.76)</f>
        <v>2142.76</v>
      </c>
      <c r="D134" s="2">
        <f>IFERROR(__xludf.DUMMYFUNCTION("""COMPUTED_VALUE"""),45485.66666666667)</f>
        <v>45485.66667</v>
      </c>
      <c r="E134" s="1">
        <f>IFERROR(__xludf.DUMMYFUNCTION("""COMPUTED_VALUE"""),2167.45)</f>
        <v>2167.45</v>
      </c>
      <c r="G134" s="2">
        <f>IFERROR(__xludf.DUMMYFUNCTION("""COMPUTED_VALUE"""),45485.66666666667)</f>
        <v>45485.66667</v>
      </c>
      <c r="H134" s="1">
        <f>IFERROR(__xludf.DUMMYFUNCTION("""COMPUTED_VALUE"""),2142.13)</f>
        <v>2142.13</v>
      </c>
      <c r="J134" s="2">
        <f>IFERROR(__xludf.DUMMYFUNCTION("""COMPUTED_VALUE"""),45485.66666666667)</f>
        <v>45485.66667</v>
      </c>
      <c r="K134" s="1">
        <f>IFERROR(__xludf.DUMMYFUNCTION("""COMPUTED_VALUE"""),2147.07)</f>
        <v>2147.07</v>
      </c>
      <c r="M134" s="2">
        <f>IFERROR(__xludf.DUMMYFUNCTION("""COMPUTED_VALUE"""),45485.66666666667)</f>
        <v>45485.66667</v>
      </c>
      <c r="N134" s="1">
        <f>IFERROR(__xludf.DUMMYFUNCTION("""COMPUTED_VALUE"""),2.8449885E7)</f>
        <v>28449885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IFERROR(__xludf.DUMMYFUNCTION("""COMPUTED_VALUE"""),2149.22)</f>
        <v>2149.22</v>
      </c>
      <c r="D135" s="2">
        <f>IFERROR(__xludf.DUMMYFUNCTION("""COMPUTED_VALUE"""),45488.66666666667)</f>
        <v>45488.66667</v>
      </c>
      <c r="E135" s="1">
        <f>IFERROR(__xludf.DUMMYFUNCTION("""COMPUTED_VALUE"""),2178.68)</f>
        <v>2178.68</v>
      </c>
      <c r="G135" s="2">
        <f>IFERROR(__xludf.DUMMYFUNCTION("""COMPUTED_VALUE"""),45488.66666666667)</f>
        <v>45488.66667</v>
      </c>
      <c r="H135" s="1">
        <f>IFERROR(__xludf.DUMMYFUNCTION("""COMPUTED_VALUE"""),2148.3)</f>
        <v>2148.3</v>
      </c>
      <c r="J135" s="2">
        <f>IFERROR(__xludf.DUMMYFUNCTION("""COMPUTED_VALUE"""),45488.66666666667)</f>
        <v>45488.66667</v>
      </c>
      <c r="K135" s="1">
        <f>IFERROR(__xludf.DUMMYFUNCTION("""COMPUTED_VALUE"""),2151.87)</f>
        <v>2151.87</v>
      </c>
      <c r="M135" s="2">
        <f>IFERROR(__xludf.DUMMYFUNCTION("""COMPUTED_VALUE"""),45488.66666666667)</f>
        <v>45488.66667</v>
      </c>
      <c r="N135" s="1">
        <f>IFERROR(__xludf.DUMMYFUNCTION("""COMPUTED_VALUE"""),2.8566578E7)</f>
        <v>28566578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IFERROR(__xludf.DUMMYFUNCTION("""COMPUTED_VALUE"""),2162.26)</f>
        <v>2162.26</v>
      </c>
      <c r="D136" s="2">
        <f>IFERROR(__xludf.DUMMYFUNCTION("""COMPUTED_VALUE"""),45489.66666666667)</f>
        <v>45489.66667</v>
      </c>
      <c r="E136" s="1">
        <f>IFERROR(__xludf.DUMMYFUNCTION("""COMPUTED_VALUE"""),2231.59)</f>
        <v>2231.59</v>
      </c>
      <c r="G136" s="2">
        <f>IFERROR(__xludf.DUMMYFUNCTION("""COMPUTED_VALUE"""),45489.66666666667)</f>
        <v>45489.66667</v>
      </c>
      <c r="H136" s="1">
        <f>IFERROR(__xludf.DUMMYFUNCTION("""COMPUTED_VALUE"""),2162.26)</f>
        <v>2162.26</v>
      </c>
      <c r="J136" s="2">
        <f>IFERROR(__xludf.DUMMYFUNCTION("""COMPUTED_VALUE"""),45489.66666666667)</f>
        <v>45489.66667</v>
      </c>
      <c r="K136" s="1">
        <f>IFERROR(__xludf.DUMMYFUNCTION("""COMPUTED_VALUE"""),2228.86)</f>
        <v>2228.86</v>
      </c>
      <c r="M136" s="2">
        <f>IFERROR(__xludf.DUMMYFUNCTION("""COMPUTED_VALUE"""),45489.66666666667)</f>
        <v>45489.66667</v>
      </c>
      <c r="N136" s="1">
        <f>IFERROR(__xludf.DUMMYFUNCTION("""COMPUTED_VALUE"""),3.2407327E7)</f>
        <v>32407327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IFERROR(__xludf.DUMMYFUNCTION("""COMPUTED_VALUE"""),2213.54)</f>
        <v>2213.54</v>
      </c>
      <c r="D137" s="2">
        <f>IFERROR(__xludf.DUMMYFUNCTION("""COMPUTED_VALUE"""),45490.66666666667)</f>
        <v>45490.66667</v>
      </c>
      <c r="E137" s="1">
        <f>IFERROR(__xludf.DUMMYFUNCTION("""COMPUTED_VALUE"""),2214.09)</f>
        <v>2214.09</v>
      </c>
      <c r="G137" s="2">
        <f>IFERROR(__xludf.DUMMYFUNCTION("""COMPUTED_VALUE"""),45490.66666666667)</f>
        <v>45490.66667</v>
      </c>
      <c r="H137" s="1">
        <f>IFERROR(__xludf.DUMMYFUNCTION("""COMPUTED_VALUE"""),2170.98)</f>
        <v>2170.98</v>
      </c>
      <c r="J137" s="2">
        <f>IFERROR(__xludf.DUMMYFUNCTION("""COMPUTED_VALUE"""),45490.66666666667)</f>
        <v>45490.66667</v>
      </c>
      <c r="K137" s="1">
        <f>IFERROR(__xludf.DUMMYFUNCTION("""COMPUTED_VALUE"""),2170.98)</f>
        <v>2170.98</v>
      </c>
      <c r="M137" s="2">
        <f>IFERROR(__xludf.DUMMYFUNCTION("""COMPUTED_VALUE"""),45490.66666666667)</f>
        <v>45490.66667</v>
      </c>
      <c r="N137" s="1">
        <f>IFERROR(__xludf.DUMMYFUNCTION("""COMPUTED_VALUE"""),3.0645771E7)</f>
        <v>30645771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IFERROR(__xludf.DUMMYFUNCTION("""COMPUTED_VALUE"""),2169.96)</f>
        <v>2169.96</v>
      </c>
      <c r="D138" s="2">
        <f>IFERROR(__xludf.DUMMYFUNCTION("""COMPUTED_VALUE"""),45491.66666666667)</f>
        <v>45491.66667</v>
      </c>
      <c r="E138" s="1">
        <f>IFERROR(__xludf.DUMMYFUNCTION("""COMPUTED_VALUE"""),2209.73)</f>
        <v>2209.73</v>
      </c>
      <c r="G138" s="2">
        <f>IFERROR(__xludf.DUMMYFUNCTION("""COMPUTED_VALUE"""),45491.66666666667)</f>
        <v>45491.66667</v>
      </c>
      <c r="H138" s="1">
        <f>IFERROR(__xludf.DUMMYFUNCTION("""COMPUTED_VALUE"""),2152.29)</f>
        <v>2152.29</v>
      </c>
      <c r="J138" s="2">
        <f>IFERROR(__xludf.DUMMYFUNCTION("""COMPUTED_VALUE"""),45491.66666666667)</f>
        <v>45491.66667</v>
      </c>
      <c r="K138" s="1">
        <f>IFERROR(__xludf.DUMMYFUNCTION("""COMPUTED_VALUE"""),2158.39)</f>
        <v>2158.39</v>
      </c>
      <c r="M138" s="2">
        <f>IFERROR(__xludf.DUMMYFUNCTION("""COMPUTED_VALUE"""),45491.66666666667)</f>
        <v>45491.66667</v>
      </c>
      <c r="N138" s="1">
        <f>IFERROR(__xludf.DUMMYFUNCTION("""COMPUTED_VALUE"""),3.0932284E7)</f>
        <v>30932284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IFERROR(__xludf.DUMMYFUNCTION("""COMPUTED_VALUE"""),2163.93)</f>
        <v>2163.93</v>
      </c>
      <c r="D139" s="2">
        <f>IFERROR(__xludf.DUMMYFUNCTION("""COMPUTED_VALUE"""),45492.66666666667)</f>
        <v>45492.66667</v>
      </c>
      <c r="E139" s="1">
        <f>IFERROR(__xludf.DUMMYFUNCTION("""COMPUTED_VALUE"""),2164.56)</f>
        <v>2164.56</v>
      </c>
      <c r="G139" s="2">
        <f>IFERROR(__xludf.DUMMYFUNCTION("""COMPUTED_VALUE"""),45492.66666666667)</f>
        <v>45492.66667</v>
      </c>
      <c r="H139" s="1">
        <f>IFERROR(__xludf.DUMMYFUNCTION("""COMPUTED_VALUE"""),2140.22)</f>
        <v>2140.22</v>
      </c>
      <c r="J139" s="2">
        <f>IFERROR(__xludf.DUMMYFUNCTION("""COMPUTED_VALUE"""),45492.66666666667)</f>
        <v>45492.66667</v>
      </c>
      <c r="K139" s="1">
        <f>IFERROR(__xludf.DUMMYFUNCTION("""COMPUTED_VALUE"""),2143.78)</f>
        <v>2143.78</v>
      </c>
      <c r="M139" s="2">
        <f>IFERROR(__xludf.DUMMYFUNCTION("""COMPUTED_VALUE"""),45492.66666666667)</f>
        <v>45492.66667</v>
      </c>
      <c r="N139" s="1">
        <f>IFERROR(__xludf.DUMMYFUNCTION("""COMPUTED_VALUE"""),2.4699345E7)</f>
        <v>24699345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IFERROR(__xludf.DUMMYFUNCTION("""COMPUTED_VALUE"""),2155.57)</f>
        <v>2155.57</v>
      </c>
      <c r="D140" s="2">
        <f>IFERROR(__xludf.DUMMYFUNCTION("""COMPUTED_VALUE"""),45495.66666666667)</f>
        <v>45495.66667</v>
      </c>
      <c r="E140" s="1">
        <f>IFERROR(__xludf.DUMMYFUNCTION("""COMPUTED_VALUE"""),2181.47)</f>
        <v>2181.47</v>
      </c>
      <c r="G140" s="2">
        <f>IFERROR(__xludf.DUMMYFUNCTION("""COMPUTED_VALUE"""),45495.66666666667)</f>
        <v>45495.66667</v>
      </c>
      <c r="H140" s="1">
        <f>IFERROR(__xludf.DUMMYFUNCTION("""COMPUTED_VALUE"""),2139.42)</f>
        <v>2139.42</v>
      </c>
      <c r="J140" s="2">
        <f>IFERROR(__xludf.DUMMYFUNCTION("""COMPUTED_VALUE"""),45495.66666666667)</f>
        <v>45495.66667</v>
      </c>
      <c r="K140" s="1">
        <f>IFERROR(__xludf.DUMMYFUNCTION("""COMPUTED_VALUE"""),2180.38)</f>
        <v>2180.38</v>
      </c>
      <c r="M140" s="2">
        <f>IFERROR(__xludf.DUMMYFUNCTION("""COMPUTED_VALUE"""),45495.66666666667)</f>
        <v>45495.66667</v>
      </c>
      <c r="N140" s="1">
        <f>IFERROR(__xludf.DUMMYFUNCTION("""COMPUTED_VALUE"""),2.4626395E7)</f>
        <v>24626395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IFERROR(__xludf.DUMMYFUNCTION("""COMPUTED_VALUE"""),2190.57)</f>
        <v>2190.57</v>
      </c>
      <c r="D141" s="2">
        <f>IFERROR(__xludf.DUMMYFUNCTION("""COMPUTED_VALUE"""),45496.66666666667)</f>
        <v>45496.66667</v>
      </c>
      <c r="E141" s="1">
        <f>IFERROR(__xludf.DUMMYFUNCTION("""COMPUTED_VALUE"""),2211.82)</f>
        <v>2211.82</v>
      </c>
      <c r="G141" s="2">
        <f>IFERROR(__xludf.DUMMYFUNCTION("""COMPUTED_VALUE"""),45496.66666666667)</f>
        <v>45496.66667</v>
      </c>
      <c r="H141" s="1">
        <f>IFERROR(__xludf.DUMMYFUNCTION("""COMPUTED_VALUE"""),2179.72)</f>
        <v>2179.72</v>
      </c>
      <c r="J141" s="2">
        <f>IFERROR(__xludf.DUMMYFUNCTION("""COMPUTED_VALUE"""),45496.66666666667)</f>
        <v>45496.66667</v>
      </c>
      <c r="K141" s="1">
        <f>IFERROR(__xludf.DUMMYFUNCTION("""COMPUTED_VALUE"""),2203.8)</f>
        <v>2203.8</v>
      </c>
      <c r="M141" s="2">
        <f>IFERROR(__xludf.DUMMYFUNCTION("""COMPUTED_VALUE"""),45496.66666666667)</f>
        <v>45496.66667</v>
      </c>
      <c r="N141" s="1">
        <f>IFERROR(__xludf.DUMMYFUNCTION("""COMPUTED_VALUE"""),3.6613158E7)</f>
        <v>36613158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IFERROR(__xludf.DUMMYFUNCTION("""COMPUTED_VALUE"""),2192.47)</f>
        <v>2192.47</v>
      </c>
      <c r="D142" s="2">
        <f>IFERROR(__xludf.DUMMYFUNCTION("""COMPUTED_VALUE"""),45497.66666666667)</f>
        <v>45497.66667</v>
      </c>
      <c r="E142" s="1">
        <f>IFERROR(__xludf.DUMMYFUNCTION("""COMPUTED_VALUE"""),2192.47)</f>
        <v>2192.47</v>
      </c>
      <c r="G142" s="2">
        <f>IFERROR(__xludf.DUMMYFUNCTION("""COMPUTED_VALUE"""),45497.66666666667)</f>
        <v>45497.66667</v>
      </c>
      <c r="H142" s="1">
        <f>IFERROR(__xludf.DUMMYFUNCTION("""COMPUTED_VALUE"""),2128.86)</f>
        <v>2128.86</v>
      </c>
      <c r="J142" s="2">
        <f>IFERROR(__xludf.DUMMYFUNCTION("""COMPUTED_VALUE"""),45497.66666666667)</f>
        <v>45497.66667</v>
      </c>
      <c r="K142" s="1">
        <f>IFERROR(__xludf.DUMMYFUNCTION("""COMPUTED_VALUE"""),2129.64)</f>
        <v>2129.64</v>
      </c>
      <c r="M142" s="2">
        <f>IFERROR(__xludf.DUMMYFUNCTION("""COMPUTED_VALUE"""),45497.66666666667)</f>
        <v>45497.66667</v>
      </c>
      <c r="N142" s="1">
        <f>IFERROR(__xludf.DUMMYFUNCTION("""COMPUTED_VALUE"""),3.6700877E7)</f>
        <v>36700877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IFERROR(__xludf.DUMMYFUNCTION("""COMPUTED_VALUE"""),2126.46)</f>
        <v>2126.46</v>
      </c>
      <c r="D143" s="2">
        <f>IFERROR(__xludf.DUMMYFUNCTION("""COMPUTED_VALUE"""),45498.66666666667)</f>
        <v>45498.66667</v>
      </c>
      <c r="E143" s="1">
        <f>IFERROR(__xludf.DUMMYFUNCTION("""COMPUTED_VALUE"""),2186.25)</f>
        <v>2186.25</v>
      </c>
      <c r="G143" s="2">
        <f>IFERROR(__xludf.DUMMYFUNCTION("""COMPUTED_VALUE"""),45498.66666666667)</f>
        <v>45498.66667</v>
      </c>
      <c r="H143" s="1">
        <f>IFERROR(__xludf.DUMMYFUNCTION("""COMPUTED_VALUE"""),2121.84)</f>
        <v>2121.84</v>
      </c>
      <c r="J143" s="2">
        <f>IFERROR(__xludf.DUMMYFUNCTION("""COMPUTED_VALUE"""),45498.66666666667)</f>
        <v>45498.66667</v>
      </c>
      <c r="K143" s="1">
        <f>IFERROR(__xludf.DUMMYFUNCTION("""COMPUTED_VALUE"""),2145.54)</f>
        <v>2145.54</v>
      </c>
      <c r="M143" s="2">
        <f>IFERROR(__xludf.DUMMYFUNCTION("""COMPUTED_VALUE"""),45498.66666666667)</f>
        <v>45498.66667</v>
      </c>
      <c r="N143" s="1">
        <f>IFERROR(__xludf.DUMMYFUNCTION("""COMPUTED_VALUE"""),4.1096641E7)</f>
        <v>41096641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IFERROR(__xludf.DUMMYFUNCTION("""COMPUTED_VALUE"""),2172.19)</f>
        <v>2172.19</v>
      </c>
      <c r="D144" s="2">
        <f>IFERROR(__xludf.DUMMYFUNCTION("""COMPUTED_VALUE"""),45499.66666666667)</f>
        <v>45499.66667</v>
      </c>
      <c r="E144" s="1">
        <f>IFERROR(__xludf.DUMMYFUNCTION("""COMPUTED_VALUE"""),2225.99)</f>
        <v>2225.99</v>
      </c>
      <c r="G144" s="2">
        <f>IFERROR(__xludf.DUMMYFUNCTION("""COMPUTED_VALUE"""),45499.66666666667)</f>
        <v>45499.66667</v>
      </c>
      <c r="H144" s="1">
        <f>IFERROR(__xludf.DUMMYFUNCTION("""COMPUTED_VALUE"""),2172.19)</f>
        <v>2172.19</v>
      </c>
      <c r="J144" s="2">
        <f>IFERROR(__xludf.DUMMYFUNCTION("""COMPUTED_VALUE"""),45499.66666666667)</f>
        <v>45499.66667</v>
      </c>
      <c r="K144" s="1">
        <f>IFERROR(__xludf.DUMMYFUNCTION("""COMPUTED_VALUE"""),2210.73)</f>
        <v>2210.73</v>
      </c>
      <c r="M144" s="2">
        <f>IFERROR(__xludf.DUMMYFUNCTION("""COMPUTED_VALUE"""),45499.66666666667)</f>
        <v>45499.66667</v>
      </c>
      <c r="N144" s="1">
        <f>IFERROR(__xludf.DUMMYFUNCTION("""COMPUTED_VALUE"""),3.1992327E7)</f>
        <v>31992327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IFERROR(__xludf.DUMMYFUNCTION("""COMPUTED_VALUE"""),2215.28)</f>
        <v>2215.28</v>
      </c>
      <c r="D145" s="2">
        <f>IFERROR(__xludf.DUMMYFUNCTION("""COMPUTED_VALUE"""),45502.66666666667)</f>
        <v>45502.66667</v>
      </c>
      <c r="E145" s="1">
        <f>IFERROR(__xludf.DUMMYFUNCTION("""COMPUTED_VALUE"""),2234.9)</f>
        <v>2234.9</v>
      </c>
      <c r="G145" s="2">
        <f>IFERROR(__xludf.DUMMYFUNCTION("""COMPUTED_VALUE"""),45502.66666666667)</f>
        <v>45502.66667</v>
      </c>
      <c r="H145" s="1">
        <f>IFERROR(__xludf.DUMMYFUNCTION("""COMPUTED_VALUE"""),2208.83)</f>
        <v>2208.83</v>
      </c>
      <c r="J145" s="2">
        <f>IFERROR(__xludf.DUMMYFUNCTION("""COMPUTED_VALUE"""),45502.66666666667)</f>
        <v>45502.66667</v>
      </c>
      <c r="K145" s="1">
        <f>IFERROR(__xludf.DUMMYFUNCTION("""COMPUTED_VALUE"""),2228.62)</f>
        <v>2228.62</v>
      </c>
      <c r="M145" s="2">
        <f>IFERROR(__xludf.DUMMYFUNCTION("""COMPUTED_VALUE"""),45502.66666666667)</f>
        <v>45502.66667</v>
      </c>
      <c r="N145" s="1">
        <f>IFERROR(__xludf.DUMMYFUNCTION("""COMPUTED_VALUE"""),2.9390728E7)</f>
        <v>29390728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IFERROR(__xludf.DUMMYFUNCTION("""COMPUTED_VALUE"""),2241.1)</f>
        <v>2241.1</v>
      </c>
      <c r="D146" s="2">
        <f>IFERROR(__xludf.DUMMYFUNCTION("""COMPUTED_VALUE"""),45503.66666666667)</f>
        <v>45503.66667</v>
      </c>
      <c r="E146" s="1">
        <f>IFERROR(__xludf.DUMMYFUNCTION("""COMPUTED_VALUE"""),2262.94)</f>
        <v>2262.94</v>
      </c>
      <c r="G146" s="2">
        <f>IFERROR(__xludf.DUMMYFUNCTION("""COMPUTED_VALUE"""),45503.66666666667)</f>
        <v>45503.66667</v>
      </c>
      <c r="H146" s="1">
        <f>IFERROR(__xludf.DUMMYFUNCTION("""COMPUTED_VALUE"""),2226.19)</f>
        <v>2226.19</v>
      </c>
      <c r="J146" s="2">
        <f>IFERROR(__xludf.DUMMYFUNCTION("""COMPUTED_VALUE"""),45503.66666666667)</f>
        <v>45503.66667</v>
      </c>
      <c r="K146" s="1">
        <f>IFERROR(__xludf.DUMMYFUNCTION("""COMPUTED_VALUE"""),2238.6)</f>
        <v>2238.6</v>
      </c>
      <c r="M146" s="2">
        <f>IFERROR(__xludf.DUMMYFUNCTION("""COMPUTED_VALUE"""),45503.66666666667)</f>
        <v>45503.66667</v>
      </c>
      <c r="N146" s="1">
        <f>IFERROR(__xludf.DUMMYFUNCTION("""COMPUTED_VALUE"""),2.753043E7)</f>
        <v>27530430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IFERROR(__xludf.DUMMYFUNCTION("""COMPUTED_VALUE"""),2264.94)</f>
        <v>2264.94</v>
      </c>
      <c r="D147" s="2">
        <f>IFERROR(__xludf.DUMMYFUNCTION("""COMPUTED_VALUE"""),45504.66666666667)</f>
        <v>45504.66667</v>
      </c>
      <c r="E147" s="1">
        <f>IFERROR(__xludf.DUMMYFUNCTION("""COMPUTED_VALUE"""),2298.14)</f>
        <v>2298.14</v>
      </c>
      <c r="G147" s="2">
        <f>IFERROR(__xludf.DUMMYFUNCTION("""COMPUTED_VALUE"""),45504.66666666667)</f>
        <v>45504.66667</v>
      </c>
      <c r="H147" s="1">
        <f>IFERROR(__xludf.DUMMYFUNCTION("""COMPUTED_VALUE"""),2258.2)</f>
        <v>2258.2</v>
      </c>
      <c r="J147" s="2">
        <f>IFERROR(__xludf.DUMMYFUNCTION("""COMPUTED_VALUE"""),45504.66666666667)</f>
        <v>45504.66667</v>
      </c>
      <c r="K147" s="1">
        <f>IFERROR(__xludf.DUMMYFUNCTION("""COMPUTED_VALUE"""),2261.9)</f>
        <v>2261.9</v>
      </c>
      <c r="M147" s="2">
        <f>IFERROR(__xludf.DUMMYFUNCTION("""COMPUTED_VALUE"""),45504.66666666667)</f>
        <v>45504.66667</v>
      </c>
      <c r="N147" s="1">
        <f>IFERROR(__xludf.DUMMYFUNCTION("""COMPUTED_VALUE"""),4.1897171E7)</f>
        <v>41897171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IFERROR(__xludf.DUMMYFUNCTION("""COMPUTED_VALUE"""),2264.22)</f>
        <v>2264.22</v>
      </c>
      <c r="D148" s="2">
        <f>IFERROR(__xludf.DUMMYFUNCTION("""COMPUTED_VALUE"""),45505.66666666667)</f>
        <v>45505.66667</v>
      </c>
      <c r="E148" s="1">
        <f>IFERROR(__xludf.DUMMYFUNCTION("""COMPUTED_VALUE"""),2282.06)</f>
        <v>2282.06</v>
      </c>
      <c r="G148" s="2">
        <f>IFERROR(__xludf.DUMMYFUNCTION("""COMPUTED_VALUE"""),45505.66666666667)</f>
        <v>45505.66667</v>
      </c>
      <c r="H148" s="1">
        <f>IFERROR(__xludf.DUMMYFUNCTION("""COMPUTED_VALUE"""),2197.83)</f>
        <v>2197.83</v>
      </c>
      <c r="J148" s="2">
        <f>IFERROR(__xludf.DUMMYFUNCTION("""COMPUTED_VALUE"""),45505.66666666667)</f>
        <v>45505.66667</v>
      </c>
      <c r="K148" s="1">
        <f>IFERROR(__xludf.DUMMYFUNCTION("""COMPUTED_VALUE"""),2213.2)</f>
        <v>2213.2</v>
      </c>
      <c r="M148" s="2">
        <f>IFERROR(__xludf.DUMMYFUNCTION("""COMPUTED_VALUE"""),45505.66666666667)</f>
        <v>45505.66667</v>
      </c>
      <c r="N148" s="1">
        <f>IFERROR(__xludf.DUMMYFUNCTION("""COMPUTED_VALUE"""),3.2314202E7)</f>
        <v>32314202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IFERROR(__xludf.DUMMYFUNCTION("""COMPUTED_VALUE"""),2184.68)</f>
        <v>2184.68</v>
      </c>
      <c r="D149" s="2">
        <f>IFERROR(__xludf.DUMMYFUNCTION("""COMPUTED_VALUE"""),45506.66666666667)</f>
        <v>45506.66667</v>
      </c>
      <c r="E149" s="1">
        <f>IFERROR(__xludf.DUMMYFUNCTION("""COMPUTED_VALUE"""),2184.68)</f>
        <v>2184.68</v>
      </c>
      <c r="G149" s="2">
        <f>IFERROR(__xludf.DUMMYFUNCTION("""COMPUTED_VALUE"""),45506.66666666667)</f>
        <v>45506.66667</v>
      </c>
      <c r="H149" s="1">
        <f>IFERROR(__xludf.DUMMYFUNCTION("""COMPUTED_VALUE"""),2119.85)</f>
        <v>2119.85</v>
      </c>
      <c r="J149" s="2">
        <f>IFERROR(__xludf.DUMMYFUNCTION("""COMPUTED_VALUE"""),45506.66666666667)</f>
        <v>45506.66667</v>
      </c>
      <c r="K149" s="1">
        <f>IFERROR(__xludf.DUMMYFUNCTION("""COMPUTED_VALUE"""),2145.08)</f>
        <v>2145.08</v>
      </c>
      <c r="M149" s="2">
        <f>IFERROR(__xludf.DUMMYFUNCTION("""COMPUTED_VALUE"""),45506.66666666667)</f>
        <v>45506.66667</v>
      </c>
      <c r="N149" s="1">
        <f>IFERROR(__xludf.DUMMYFUNCTION("""COMPUTED_VALUE"""),3.758118E7)</f>
        <v>37581180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IFERROR(__xludf.DUMMYFUNCTION("""COMPUTED_VALUE"""),2139.82)</f>
        <v>2139.82</v>
      </c>
      <c r="D150" s="2">
        <f>IFERROR(__xludf.DUMMYFUNCTION("""COMPUTED_VALUE"""),45509.66666666667)</f>
        <v>45509.66667</v>
      </c>
      <c r="E150" s="1">
        <f>IFERROR(__xludf.DUMMYFUNCTION("""COMPUTED_VALUE"""),2139.82)</f>
        <v>2139.82</v>
      </c>
      <c r="G150" s="2">
        <f>IFERROR(__xludf.DUMMYFUNCTION("""COMPUTED_VALUE"""),45509.66666666667)</f>
        <v>45509.66667</v>
      </c>
      <c r="H150" s="1">
        <f>IFERROR(__xludf.DUMMYFUNCTION("""COMPUTED_VALUE"""),2051.51)</f>
        <v>2051.51</v>
      </c>
      <c r="J150" s="2">
        <f>IFERROR(__xludf.DUMMYFUNCTION("""COMPUTED_VALUE"""),45509.66666666667)</f>
        <v>45509.66667</v>
      </c>
      <c r="K150" s="1">
        <f>IFERROR(__xludf.DUMMYFUNCTION("""COMPUTED_VALUE"""),2096.66)</f>
        <v>2096.66</v>
      </c>
      <c r="M150" s="2">
        <f>IFERROR(__xludf.DUMMYFUNCTION("""COMPUTED_VALUE"""),45509.66666666667)</f>
        <v>45509.66667</v>
      </c>
      <c r="N150" s="1">
        <f>IFERROR(__xludf.DUMMYFUNCTION("""COMPUTED_VALUE"""),3.9126334E7)</f>
        <v>39126334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IFERROR(__xludf.DUMMYFUNCTION("""COMPUTED_VALUE"""),2075.46)</f>
        <v>2075.46</v>
      </c>
      <c r="D151" s="2">
        <f>IFERROR(__xludf.DUMMYFUNCTION("""COMPUTED_VALUE"""),45510.66666666667)</f>
        <v>45510.66667</v>
      </c>
      <c r="E151" s="1">
        <f>IFERROR(__xludf.DUMMYFUNCTION("""COMPUTED_VALUE"""),2142.68)</f>
        <v>2142.68</v>
      </c>
      <c r="G151" s="2">
        <f>IFERROR(__xludf.DUMMYFUNCTION("""COMPUTED_VALUE"""),45510.66666666667)</f>
        <v>45510.66667</v>
      </c>
      <c r="H151" s="1">
        <f>IFERROR(__xludf.DUMMYFUNCTION("""COMPUTED_VALUE"""),2065.25)</f>
        <v>2065.25</v>
      </c>
      <c r="J151" s="2">
        <f>IFERROR(__xludf.DUMMYFUNCTION("""COMPUTED_VALUE"""),45510.66666666667)</f>
        <v>45510.66667</v>
      </c>
      <c r="K151" s="1">
        <f>IFERROR(__xludf.DUMMYFUNCTION("""COMPUTED_VALUE"""),2114.6)</f>
        <v>2114.6</v>
      </c>
      <c r="M151" s="2">
        <f>IFERROR(__xludf.DUMMYFUNCTION("""COMPUTED_VALUE"""),45510.66666666667)</f>
        <v>45510.66667</v>
      </c>
      <c r="N151" s="1">
        <f>IFERROR(__xludf.DUMMYFUNCTION("""COMPUTED_VALUE"""),3.5841071E7)</f>
        <v>35841071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IFERROR(__xludf.DUMMYFUNCTION("""COMPUTED_VALUE"""),2129.74)</f>
        <v>2129.74</v>
      </c>
      <c r="D152" s="2">
        <f>IFERROR(__xludf.DUMMYFUNCTION("""COMPUTED_VALUE"""),45511.66666666667)</f>
        <v>45511.66667</v>
      </c>
      <c r="E152" s="1">
        <f>IFERROR(__xludf.DUMMYFUNCTION("""COMPUTED_VALUE"""),2150.22)</f>
        <v>2150.22</v>
      </c>
      <c r="G152" s="2">
        <f>IFERROR(__xludf.DUMMYFUNCTION("""COMPUTED_VALUE"""),45511.66666666667)</f>
        <v>45511.66667</v>
      </c>
      <c r="H152" s="1">
        <f>IFERROR(__xludf.DUMMYFUNCTION("""COMPUTED_VALUE"""),2072.17)</f>
        <v>2072.17</v>
      </c>
      <c r="J152" s="2">
        <f>IFERROR(__xludf.DUMMYFUNCTION("""COMPUTED_VALUE"""),45511.66666666667)</f>
        <v>45511.66667</v>
      </c>
      <c r="K152" s="1">
        <f>IFERROR(__xludf.DUMMYFUNCTION("""COMPUTED_VALUE"""),2075.22)</f>
        <v>2075.22</v>
      </c>
      <c r="M152" s="2">
        <f>IFERROR(__xludf.DUMMYFUNCTION("""COMPUTED_VALUE"""),45511.66666666667)</f>
        <v>45511.66667</v>
      </c>
      <c r="N152" s="1">
        <f>IFERROR(__xludf.DUMMYFUNCTION("""COMPUTED_VALUE"""),3.808902E7)</f>
        <v>38089020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IFERROR(__xludf.DUMMYFUNCTION("""COMPUTED_VALUE"""),2087.6)</f>
        <v>2087.6</v>
      </c>
      <c r="D153" s="2">
        <f>IFERROR(__xludf.DUMMYFUNCTION("""COMPUTED_VALUE"""),45512.66666666667)</f>
        <v>45512.66667</v>
      </c>
      <c r="E153" s="1">
        <f>IFERROR(__xludf.DUMMYFUNCTION("""COMPUTED_VALUE"""),2128.31)</f>
        <v>2128.31</v>
      </c>
      <c r="G153" s="2">
        <f>IFERROR(__xludf.DUMMYFUNCTION("""COMPUTED_VALUE"""),45512.66666666667)</f>
        <v>45512.66667</v>
      </c>
      <c r="H153" s="1">
        <f>IFERROR(__xludf.DUMMYFUNCTION("""COMPUTED_VALUE"""),2087.6)</f>
        <v>2087.6</v>
      </c>
      <c r="J153" s="2">
        <f>IFERROR(__xludf.DUMMYFUNCTION("""COMPUTED_VALUE"""),45512.66666666667)</f>
        <v>45512.66667</v>
      </c>
      <c r="K153" s="1">
        <f>IFERROR(__xludf.DUMMYFUNCTION("""COMPUTED_VALUE"""),2117.05)</f>
        <v>2117.05</v>
      </c>
      <c r="M153" s="2">
        <f>IFERROR(__xludf.DUMMYFUNCTION("""COMPUTED_VALUE"""),45512.66666666667)</f>
        <v>45512.66667</v>
      </c>
      <c r="N153" s="1">
        <f>IFERROR(__xludf.DUMMYFUNCTION("""COMPUTED_VALUE"""),3.3808035E7)</f>
        <v>33808035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IFERROR(__xludf.DUMMYFUNCTION("""COMPUTED_VALUE"""),2117.01)</f>
        <v>2117.01</v>
      </c>
      <c r="D154" s="2">
        <f>IFERROR(__xludf.DUMMYFUNCTION("""COMPUTED_VALUE"""),45513.66666666667)</f>
        <v>45513.66667</v>
      </c>
      <c r="E154" s="1">
        <f>IFERROR(__xludf.DUMMYFUNCTION("""COMPUTED_VALUE"""),2134.84)</f>
        <v>2134.84</v>
      </c>
      <c r="G154" s="2">
        <f>IFERROR(__xludf.DUMMYFUNCTION("""COMPUTED_VALUE"""),45513.66666666667)</f>
        <v>45513.66667</v>
      </c>
      <c r="H154" s="1">
        <f>IFERROR(__xludf.DUMMYFUNCTION("""COMPUTED_VALUE"""),2101.58)</f>
        <v>2101.58</v>
      </c>
      <c r="J154" s="2">
        <f>IFERROR(__xludf.DUMMYFUNCTION("""COMPUTED_VALUE"""),45513.66666666667)</f>
        <v>45513.66667</v>
      </c>
      <c r="K154" s="1">
        <f>IFERROR(__xludf.DUMMYFUNCTION("""COMPUTED_VALUE"""),2123.99)</f>
        <v>2123.99</v>
      </c>
      <c r="M154" s="2">
        <f>IFERROR(__xludf.DUMMYFUNCTION("""COMPUTED_VALUE"""),45513.66666666667)</f>
        <v>45513.66667</v>
      </c>
      <c r="N154" s="1">
        <f>IFERROR(__xludf.DUMMYFUNCTION("""COMPUTED_VALUE"""),2.3017551E7)</f>
        <v>23017551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IFERROR(__xludf.DUMMYFUNCTION("""COMPUTED_VALUE"""),2122.15)</f>
        <v>2122.15</v>
      </c>
      <c r="D155" s="2">
        <f>IFERROR(__xludf.DUMMYFUNCTION("""COMPUTED_VALUE"""),45516.66666666667)</f>
        <v>45516.66667</v>
      </c>
      <c r="E155" s="1">
        <f>IFERROR(__xludf.DUMMYFUNCTION("""COMPUTED_VALUE"""),2125.74)</f>
        <v>2125.74</v>
      </c>
      <c r="G155" s="2">
        <f>IFERROR(__xludf.DUMMYFUNCTION("""COMPUTED_VALUE"""),45516.66666666667)</f>
        <v>45516.66667</v>
      </c>
      <c r="H155" s="1">
        <f>IFERROR(__xludf.DUMMYFUNCTION("""COMPUTED_VALUE"""),2096.87)</f>
        <v>2096.87</v>
      </c>
      <c r="J155" s="2">
        <f>IFERROR(__xludf.DUMMYFUNCTION("""COMPUTED_VALUE"""),45516.66666666667)</f>
        <v>45516.66667</v>
      </c>
      <c r="K155" s="1">
        <f>IFERROR(__xludf.DUMMYFUNCTION("""COMPUTED_VALUE"""),2107.32)</f>
        <v>2107.32</v>
      </c>
      <c r="M155" s="2">
        <f>IFERROR(__xludf.DUMMYFUNCTION("""COMPUTED_VALUE"""),45516.66666666667)</f>
        <v>45516.66667</v>
      </c>
      <c r="N155" s="1">
        <f>IFERROR(__xludf.DUMMYFUNCTION("""COMPUTED_VALUE"""),2.5912028E7)</f>
        <v>25912028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IFERROR(__xludf.DUMMYFUNCTION("""COMPUTED_VALUE"""),2119.1)</f>
        <v>2119.1</v>
      </c>
      <c r="D156" s="2">
        <f>IFERROR(__xludf.DUMMYFUNCTION("""COMPUTED_VALUE"""),45517.66666666667)</f>
        <v>45517.66667</v>
      </c>
      <c r="E156" s="1">
        <f>IFERROR(__xludf.DUMMYFUNCTION("""COMPUTED_VALUE"""),2153.21)</f>
        <v>2153.21</v>
      </c>
      <c r="G156" s="2">
        <f>IFERROR(__xludf.DUMMYFUNCTION("""COMPUTED_VALUE"""),45517.66666666667)</f>
        <v>45517.66667</v>
      </c>
      <c r="H156" s="1">
        <f>IFERROR(__xludf.DUMMYFUNCTION("""COMPUTED_VALUE"""),2117.23)</f>
        <v>2117.23</v>
      </c>
      <c r="J156" s="2">
        <f>IFERROR(__xludf.DUMMYFUNCTION("""COMPUTED_VALUE"""),45517.66666666667)</f>
        <v>45517.66667</v>
      </c>
      <c r="K156" s="1">
        <f>IFERROR(__xludf.DUMMYFUNCTION("""COMPUTED_VALUE"""),2148.65)</f>
        <v>2148.65</v>
      </c>
      <c r="M156" s="2">
        <f>IFERROR(__xludf.DUMMYFUNCTION("""COMPUTED_VALUE"""),45517.66666666667)</f>
        <v>45517.66667</v>
      </c>
      <c r="N156" s="1">
        <f>IFERROR(__xludf.DUMMYFUNCTION("""COMPUTED_VALUE"""),2.3368604E7)</f>
        <v>23368604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IFERROR(__xludf.DUMMYFUNCTION("""COMPUTED_VALUE"""),2156.91)</f>
        <v>2156.91</v>
      </c>
      <c r="D157" s="2">
        <f>IFERROR(__xludf.DUMMYFUNCTION("""COMPUTED_VALUE"""),45518.66666666667)</f>
        <v>45518.66667</v>
      </c>
      <c r="E157" s="1">
        <f>IFERROR(__xludf.DUMMYFUNCTION("""COMPUTED_VALUE"""),2166.68)</f>
        <v>2166.68</v>
      </c>
      <c r="G157" s="2">
        <f>IFERROR(__xludf.DUMMYFUNCTION("""COMPUTED_VALUE"""),45518.66666666667)</f>
        <v>45518.66667</v>
      </c>
      <c r="H157" s="1">
        <f>IFERROR(__xludf.DUMMYFUNCTION("""COMPUTED_VALUE"""),2145.69)</f>
        <v>2145.69</v>
      </c>
      <c r="J157" s="2">
        <f>IFERROR(__xludf.DUMMYFUNCTION("""COMPUTED_VALUE"""),45518.66666666667)</f>
        <v>45518.66667</v>
      </c>
      <c r="K157" s="1">
        <f>IFERROR(__xludf.DUMMYFUNCTION("""COMPUTED_VALUE"""),2159.42)</f>
        <v>2159.42</v>
      </c>
      <c r="M157" s="2">
        <f>IFERROR(__xludf.DUMMYFUNCTION("""COMPUTED_VALUE"""),45518.66666666667)</f>
        <v>45518.66667</v>
      </c>
      <c r="N157" s="1">
        <f>IFERROR(__xludf.DUMMYFUNCTION("""COMPUTED_VALUE"""),2.8386763E7)</f>
        <v>28386763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IFERROR(__xludf.DUMMYFUNCTION("""COMPUTED_VALUE"""),2180.56)</f>
        <v>2180.56</v>
      </c>
      <c r="D158" s="2">
        <f>IFERROR(__xludf.DUMMYFUNCTION("""COMPUTED_VALUE"""),45519.66666666667)</f>
        <v>45519.66667</v>
      </c>
      <c r="E158" s="1">
        <f>IFERROR(__xludf.DUMMYFUNCTION("""COMPUTED_VALUE"""),2205.57)</f>
        <v>2205.57</v>
      </c>
      <c r="G158" s="2">
        <f>IFERROR(__xludf.DUMMYFUNCTION("""COMPUTED_VALUE"""),45519.66666666667)</f>
        <v>45519.66667</v>
      </c>
      <c r="H158" s="1">
        <f>IFERROR(__xludf.DUMMYFUNCTION("""COMPUTED_VALUE"""),2174.44)</f>
        <v>2174.44</v>
      </c>
      <c r="J158" s="2">
        <f>IFERROR(__xludf.DUMMYFUNCTION("""COMPUTED_VALUE"""),45519.66666666667)</f>
        <v>45519.66667</v>
      </c>
      <c r="K158" s="1">
        <f>IFERROR(__xludf.DUMMYFUNCTION("""COMPUTED_VALUE"""),2203.43)</f>
        <v>2203.43</v>
      </c>
      <c r="M158" s="2">
        <f>IFERROR(__xludf.DUMMYFUNCTION("""COMPUTED_VALUE"""),45519.66666666667)</f>
        <v>45519.66667</v>
      </c>
      <c r="N158" s="1">
        <f>IFERROR(__xludf.DUMMYFUNCTION("""COMPUTED_VALUE"""),2.8149191E7)</f>
        <v>28149191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IFERROR(__xludf.DUMMYFUNCTION("""COMPUTED_VALUE"""),2199.01)</f>
        <v>2199.01</v>
      </c>
      <c r="D159" s="2">
        <f>IFERROR(__xludf.DUMMYFUNCTION("""COMPUTED_VALUE"""),45520.66666666667)</f>
        <v>45520.66667</v>
      </c>
      <c r="E159" s="1">
        <f>IFERROR(__xludf.DUMMYFUNCTION("""COMPUTED_VALUE"""),2202.13)</f>
        <v>2202.13</v>
      </c>
      <c r="G159" s="2">
        <f>IFERROR(__xludf.DUMMYFUNCTION("""COMPUTED_VALUE"""),45520.66666666667)</f>
        <v>45520.66667</v>
      </c>
      <c r="H159" s="1">
        <f>IFERROR(__xludf.DUMMYFUNCTION("""COMPUTED_VALUE"""),2173.34)</f>
        <v>2173.34</v>
      </c>
      <c r="J159" s="2">
        <f>IFERROR(__xludf.DUMMYFUNCTION("""COMPUTED_VALUE"""),45520.66666666667)</f>
        <v>45520.66667</v>
      </c>
      <c r="K159" s="1">
        <f>IFERROR(__xludf.DUMMYFUNCTION("""COMPUTED_VALUE"""),2177.22)</f>
        <v>2177.22</v>
      </c>
      <c r="M159" s="2">
        <f>IFERROR(__xludf.DUMMYFUNCTION("""COMPUTED_VALUE"""),45520.66666666667)</f>
        <v>45520.66667</v>
      </c>
      <c r="N159" s="1">
        <f>IFERROR(__xludf.DUMMYFUNCTION("""COMPUTED_VALUE"""),2.2092303E7)</f>
        <v>22092303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IFERROR(__xludf.DUMMYFUNCTION("""COMPUTED_VALUE"""),2183.17)</f>
        <v>2183.17</v>
      </c>
      <c r="D160" s="2">
        <f>IFERROR(__xludf.DUMMYFUNCTION("""COMPUTED_VALUE"""),45523.66666666667)</f>
        <v>45523.66667</v>
      </c>
      <c r="E160" s="1">
        <f>IFERROR(__xludf.DUMMYFUNCTION("""COMPUTED_VALUE"""),2200.82)</f>
        <v>2200.82</v>
      </c>
      <c r="G160" s="2">
        <f>IFERROR(__xludf.DUMMYFUNCTION("""COMPUTED_VALUE"""),45523.66666666667)</f>
        <v>45523.66667</v>
      </c>
      <c r="H160" s="1">
        <f>IFERROR(__xludf.DUMMYFUNCTION("""COMPUTED_VALUE"""),2179.06)</f>
        <v>2179.06</v>
      </c>
      <c r="J160" s="2">
        <f>IFERROR(__xludf.DUMMYFUNCTION("""COMPUTED_VALUE"""),45523.66666666667)</f>
        <v>45523.66667</v>
      </c>
      <c r="K160" s="1">
        <f>IFERROR(__xludf.DUMMYFUNCTION("""COMPUTED_VALUE"""),2200.72)</f>
        <v>2200.72</v>
      </c>
      <c r="M160" s="2">
        <f>IFERROR(__xludf.DUMMYFUNCTION("""COMPUTED_VALUE"""),45523.66666666667)</f>
        <v>45523.66667</v>
      </c>
      <c r="N160" s="1">
        <f>IFERROR(__xludf.DUMMYFUNCTION("""COMPUTED_VALUE"""),1.9205512E7)</f>
        <v>19205512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IFERROR(__xludf.DUMMYFUNCTION("""COMPUTED_VALUE"""),2201.57)</f>
        <v>2201.57</v>
      </c>
      <c r="D161" s="2">
        <f>IFERROR(__xludf.DUMMYFUNCTION("""COMPUTED_VALUE"""),45524.66666666667)</f>
        <v>45524.66667</v>
      </c>
      <c r="E161" s="1">
        <f>IFERROR(__xludf.DUMMYFUNCTION("""COMPUTED_VALUE"""),2211.63)</f>
        <v>2211.63</v>
      </c>
      <c r="G161" s="2">
        <f>IFERROR(__xludf.DUMMYFUNCTION("""COMPUTED_VALUE"""),45524.66666666667)</f>
        <v>45524.66667</v>
      </c>
      <c r="H161" s="1">
        <f>IFERROR(__xludf.DUMMYFUNCTION("""COMPUTED_VALUE"""),2190.44)</f>
        <v>2190.44</v>
      </c>
      <c r="J161" s="2">
        <f>IFERROR(__xludf.DUMMYFUNCTION("""COMPUTED_VALUE"""),45524.66666666667)</f>
        <v>45524.66667</v>
      </c>
      <c r="K161" s="1">
        <f>IFERROR(__xludf.DUMMYFUNCTION("""COMPUTED_VALUE"""),2198.22)</f>
        <v>2198.22</v>
      </c>
      <c r="M161" s="2">
        <f>IFERROR(__xludf.DUMMYFUNCTION("""COMPUTED_VALUE"""),45524.66666666667)</f>
        <v>45524.66667</v>
      </c>
      <c r="N161" s="1">
        <f>IFERROR(__xludf.DUMMYFUNCTION("""COMPUTED_VALUE"""),1.7070748E7)</f>
        <v>17070748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IFERROR(__xludf.DUMMYFUNCTION("""COMPUTED_VALUE"""),2206.95)</f>
        <v>2206.95</v>
      </c>
      <c r="D162" s="2">
        <f>IFERROR(__xludf.DUMMYFUNCTION("""COMPUTED_VALUE"""),45525.66666666667)</f>
        <v>45525.66667</v>
      </c>
      <c r="E162" s="1">
        <f>IFERROR(__xludf.DUMMYFUNCTION("""COMPUTED_VALUE"""),2234.55)</f>
        <v>2234.55</v>
      </c>
      <c r="G162" s="2">
        <f>IFERROR(__xludf.DUMMYFUNCTION("""COMPUTED_VALUE"""),45525.66666666667)</f>
        <v>45525.66667</v>
      </c>
      <c r="H162" s="1">
        <f>IFERROR(__xludf.DUMMYFUNCTION("""COMPUTED_VALUE"""),2206.95)</f>
        <v>2206.95</v>
      </c>
      <c r="J162" s="2">
        <f>IFERROR(__xludf.DUMMYFUNCTION("""COMPUTED_VALUE"""),45525.66666666667)</f>
        <v>45525.66667</v>
      </c>
      <c r="K162" s="1">
        <f>IFERROR(__xludf.DUMMYFUNCTION("""COMPUTED_VALUE"""),2230.77)</f>
        <v>2230.77</v>
      </c>
      <c r="M162" s="2">
        <f>IFERROR(__xludf.DUMMYFUNCTION("""COMPUTED_VALUE"""),45525.66666666667)</f>
        <v>45525.66667</v>
      </c>
      <c r="N162" s="1">
        <f>IFERROR(__xludf.DUMMYFUNCTION("""COMPUTED_VALUE"""),2.2355742E7)</f>
        <v>22355742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IFERROR(__xludf.DUMMYFUNCTION("""COMPUTED_VALUE"""),2231.06)</f>
        <v>2231.06</v>
      </c>
      <c r="D163" s="2">
        <f>IFERROR(__xludf.DUMMYFUNCTION("""COMPUTED_VALUE"""),45526.66666666667)</f>
        <v>45526.66667</v>
      </c>
      <c r="E163" s="1">
        <f>IFERROR(__xludf.DUMMYFUNCTION("""COMPUTED_VALUE"""),2241.28)</f>
        <v>2241.28</v>
      </c>
      <c r="G163" s="2">
        <f>IFERROR(__xludf.DUMMYFUNCTION("""COMPUTED_VALUE"""),45526.66666666667)</f>
        <v>45526.66667</v>
      </c>
      <c r="H163" s="1">
        <f>IFERROR(__xludf.DUMMYFUNCTION("""COMPUTED_VALUE"""),2216.83)</f>
        <v>2216.83</v>
      </c>
      <c r="J163" s="2">
        <f>IFERROR(__xludf.DUMMYFUNCTION("""COMPUTED_VALUE"""),45526.66666666667)</f>
        <v>45526.66667</v>
      </c>
      <c r="K163" s="1">
        <f>IFERROR(__xludf.DUMMYFUNCTION("""COMPUTED_VALUE"""),2228.43)</f>
        <v>2228.43</v>
      </c>
      <c r="M163" s="2">
        <f>IFERROR(__xludf.DUMMYFUNCTION("""COMPUTED_VALUE"""),45526.66666666667)</f>
        <v>45526.66667</v>
      </c>
      <c r="N163" s="1">
        <f>IFERROR(__xludf.DUMMYFUNCTION("""COMPUTED_VALUE"""),2.0164996E7)</f>
        <v>20164996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IFERROR(__xludf.DUMMYFUNCTION("""COMPUTED_VALUE"""),2240.3)</f>
        <v>2240.3</v>
      </c>
      <c r="D164" s="2">
        <f>IFERROR(__xludf.DUMMYFUNCTION("""COMPUTED_VALUE"""),45527.66666666667)</f>
        <v>45527.66667</v>
      </c>
      <c r="E164" s="1">
        <f>IFERROR(__xludf.DUMMYFUNCTION("""COMPUTED_VALUE"""),2284.37)</f>
        <v>2284.37</v>
      </c>
      <c r="G164" s="2">
        <f>IFERROR(__xludf.DUMMYFUNCTION("""COMPUTED_VALUE"""),45527.66666666667)</f>
        <v>45527.66667</v>
      </c>
      <c r="H164" s="1">
        <f>IFERROR(__xludf.DUMMYFUNCTION("""COMPUTED_VALUE"""),2238.05)</f>
        <v>2238.05</v>
      </c>
      <c r="J164" s="2">
        <f>IFERROR(__xludf.DUMMYFUNCTION("""COMPUTED_VALUE"""),45527.66666666667)</f>
        <v>45527.66667</v>
      </c>
      <c r="K164" s="1">
        <f>IFERROR(__xludf.DUMMYFUNCTION("""COMPUTED_VALUE"""),2277.79)</f>
        <v>2277.79</v>
      </c>
      <c r="M164" s="2">
        <f>IFERROR(__xludf.DUMMYFUNCTION("""COMPUTED_VALUE"""),45527.66666666667)</f>
        <v>45527.66667</v>
      </c>
      <c r="N164" s="1">
        <f>IFERROR(__xludf.DUMMYFUNCTION("""COMPUTED_VALUE"""),2.6992032E7)</f>
        <v>26992032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IFERROR(__xludf.DUMMYFUNCTION("""COMPUTED_VALUE"""),2282.27)</f>
        <v>2282.27</v>
      </c>
      <c r="D165" s="2">
        <f>IFERROR(__xludf.DUMMYFUNCTION("""COMPUTED_VALUE"""),45530.66666666667)</f>
        <v>45530.66667</v>
      </c>
      <c r="E165" s="1">
        <f>IFERROR(__xludf.DUMMYFUNCTION("""COMPUTED_VALUE"""),2295.26)</f>
        <v>2295.26</v>
      </c>
      <c r="G165" s="2">
        <f>IFERROR(__xludf.DUMMYFUNCTION("""COMPUTED_VALUE"""),45530.66666666667)</f>
        <v>45530.66667</v>
      </c>
      <c r="H165" s="1">
        <f>IFERROR(__xludf.DUMMYFUNCTION("""COMPUTED_VALUE"""),2266.62)</f>
        <v>2266.62</v>
      </c>
      <c r="J165" s="2">
        <f>IFERROR(__xludf.DUMMYFUNCTION("""COMPUTED_VALUE"""),45530.66666666667)</f>
        <v>45530.66667</v>
      </c>
      <c r="K165" s="1">
        <f>IFERROR(__xludf.DUMMYFUNCTION("""COMPUTED_VALUE"""),2268.85)</f>
        <v>2268.85</v>
      </c>
      <c r="M165" s="2">
        <f>IFERROR(__xludf.DUMMYFUNCTION("""COMPUTED_VALUE"""),45530.66666666667)</f>
        <v>45530.66667</v>
      </c>
      <c r="N165" s="1">
        <f>IFERROR(__xludf.DUMMYFUNCTION("""COMPUTED_VALUE"""),2.3750136E7)</f>
        <v>23750136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IFERROR(__xludf.DUMMYFUNCTION("""COMPUTED_VALUE"""),2259.94)</f>
        <v>2259.94</v>
      </c>
      <c r="D166" s="2">
        <f>IFERROR(__xludf.DUMMYFUNCTION("""COMPUTED_VALUE"""),45531.66666666667)</f>
        <v>45531.66667</v>
      </c>
      <c r="E166" s="1">
        <f>IFERROR(__xludf.DUMMYFUNCTION("""COMPUTED_VALUE"""),2259.94)</f>
        <v>2259.94</v>
      </c>
      <c r="G166" s="2">
        <f>IFERROR(__xludf.DUMMYFUNCTION("""COMPUTED_VALUE"""),45531.66666666667)</f>
        <v>45531.66667</v>
      </c>
      <c r="H166" s="1">
        <f>IFERROR(__xludf.DUMMYFUNCTION("""COMPUTED_VALUE"""),2231.81)</f>
        <v>2231.81</v>
      </c>
      <c r="J166" s="2">
        <f>IFERROR(__xludf.DUMMYFUNCTION("""COMPUTED_VALUE"""),45531.66666666667)</f>
        <v>45531.66667</v>
      </c>
      <c r="K166" s="1">
        <f>IFERROR(__xludf.DUMMYFUNCTION("""COMPUTED_VALUE"""),2243.12)</f>
        <v>2243.12</v>
      </c>
      <c r="M166" s="2">
        <f>IFERROR(__xludf.DUMMYFUNCTION("""COMPUTED_VALUE"""),45531.66666666667)</f>
        <v>45531.66667</v>
      </c>
      <c r="N166" s="1">
        <f>IFERROR(__xludf.DUMMYFUNCTION("""COMPUTED_VALUE"""),2.2644961E7)</f>
        <v>22644961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IFERROR(__xludf.DUMMYFUNCTION("""COMPUTED_VALUE"""),2239.83)</f>
        <v>2239.83</v>
      </c>
      <c r="D167" s="2">
        <f>IFERROR(__xludf.DUMMYFUNCTION("""COMPUTED_VALUE"""),45532.66666666667)</f>
        <v>45532.66667</v>
      </c>
      <c r="E167" s="1">
        <f>IFERROR(__xludf.DUMMYFUNCTION("""COMPUTED_VALUE"""),2248.94)</f>
        <v>2248.94</v>
      </c>
      <c r="G167" s="2">
        <f>IFERROR(__xludf.DUMMYFUNCTION("""COMPUTED_VALUE"""),45532.66666666667)</f>
        <v>45532.66667</v>
      </c>
      <c r="H167" s="1">
        <f>IFERROR(__xludf.DUMMYFUNCTION("""COMPUTED_VALUE"""),2224.34)</f>
        <v>2224.34</v>
      </c>
      <c r="J167" s="2">
        <f>IFERROR(__xludf.DUMMYFUNCTION("""COMPUTED_VALUE"""),45532.66666666667)</f>
        <v>45532.66667</v>
      </c>
      <c r="K167" s="1">
        <f>IFERROR(__xludf.DUMMYFUNCTION("""COMPUTED_VALUE"""),2232.05)</f>
        <v>2232.05</v>
      </c>
      <c r="M167" s="2">
        <f>IFERROR(__xludf.DUMMYFUNCTION("""COMPUTED_VALUE"""),45532.66666666667)</f>
        <v>45532.66667</v>
      </c>
      <c r="N167" s="1">
        <f>IFERROR(__xludf.DUMMYFUNCTION("""COMPUTED_VALUE"""),2.0161469E7)</f>
        <v>20161469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IFERROR(__xludf.DUMMYFUNCTION("""COMPUTED_VALUE"""),2242.35)</f>
        <v>2242.35</v>
      </c>
      <c r="D168" s="2">
        <f>IFERROR(__xludf.DUMMYFUNCTION("""COMPUTED_VALUE"""),45533.66666666667)</f>
        <v>45533.66667</v>
      </c>
      <c r="E168" s="1">
        <f>IFERROR(__xludf.DUMMYFUNCTION("""COMPUTED_VALUE"""),2264.55)</f>
        <v>2264.55</v>
      </c>
      <c r="G168" s="2">
        <f>IFERROR(__xludf.DUMMYFUNCTION("""COMPUTED_VALUE"""),45533.66666666667)</f>
        <v>45533.66667</v>
      </c>
      <c r="H168" s="1">
        <f>IFERROR(__xludf.DUMMYFUNCTION("""COMPUTED_VALUE"""),2226.27)</f>
        <v>2226.27</v>
      </c>
      <c r="J168" s="2">
        <f>IFERROR(__xludf.DUMMYFUNCTION("""COMPUTED_VALUE"""),45533.66666666667)</f>
        <v>45533.66667</v>
      </c>
      <c r="K168" s="1">
        <f>IFERROR(__xludf.DUMMYFUNCTION("""COMPUTED_VALUE"""),2240.7)</f>
        <v>2240.7</v>
      </c>
      <c r="M168" s="2">
        <f>IFERROR(__xludf.DUMMYFUNCTION("""COMPUTED_VALUE"""),45533.66666666667)</f>
        <v>45533.66667</v>
      </c>
      <c r="N168" s="1">
        <f>IFERROR(__xludf.DUMMYFUNCTION("""COMPUTED_VALUE"""),2.0061466E7)</f>
        <v>20061466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IFERROR(__xludf.DUMMYFUNCTION("""COMPUTED_VALUE"""),2253.6)</f>
        <v>2253.6</v>
      </c>
      <c r="D169" s="2">
        <f>IFERROR(__xludf.DUMMYFUNCTION("""COMPUTED_VALUE"""),45534.66666666667)</f>
        <v>45534.66667</v>
      </c>
      <c r="E169" s="1">
        <f>IFERROR(__xludf.DUMMYFUNCTION("""COMPUTED_VALUE"""),2288.24)</f>
        <v>2288.24</v>
      </c>
      <c r="G169" s="2">
        <f>IFERROR(__xludf.DUMMYFUNCTION("""COMPUTED_VALUE"""),45534.66666666667)</f>
        <v>45534.66667</v>
      </c>
      <c r="H169" s="1">
        <f>IFERROR(__xludf.DUMMYFUNCTION("""COMPUTED_VALUE"""),2242.38)</f>
        <v>2242.38</v>
      </c>
      <c r="J169" s="2">
        <f>IFERROR(__xludf.DUMMYFUNCTION("""COMPUTED_VALUE"""),45534.66666666667)</f>
        <v>45534.66667</v>
      </c>
      <c r="K169" s="1">
        <f>IFERROR(__xludf.DUMMYFUNCTION("""COMPUTED_VALUE"""),2285.37)</f>
        <v>2285.37</v>
      </c>
      <c r="M169" s="2">
        <f>IFERROR(__xludf.DUMMYFUNCTION("""COMPUTED_VALUE"""),45534.66666666667)</f>
        <v>45534.66667</v>
      </c>
      <c r="N169" s="1">
        <f>IFERROR(__xludf.DUMMYFUNCTION("""COMPUTED_VALUE"""),2.8192925E7)</f>
        <v>28192925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IFERROR(__xludf.DUMMYFUNCTION("""COMPUTED_VALUE"""),2282.36)</f>
        <v>2282.36</v>
      </c>
      <c r="D170" s="2">
        <f>IFERROR(__xludf.DUMMYFUNCTION("""COMPUTED_VALUE"""),45538.66666666667)</f>
        <v>45538.66667</v>
      </c>
      <c r="E170" s="1">
        <f>IFERROR(__xludf.DUMMYFUNCTION("""COMPUTED_VALUE"""),2283.87)</f>
        <v>2283.87</v>
      </c>
      <c r="G170" s="2">
        <f>IFERROR(__xludf.DUMMYFUNCTION("""COMPUTED_VALUE"""),45538.66666666667)</f>
        <v>45538.66667</v>
      </c>
      <c r="H170" s="1">
        <f>IFERROR(__xludf.DUMMYFUNCTION("""COMPUTED_VALUE"""),2203.29)</f>
        <v>2203.29</v>
      </c>
      <c r="J170" s="2">
        <f>IFERROR(__xludf.DUMMYFUNCTION("""COMPUTED_VALUE"""),45538.66666666667)</f>
        <v>45538.66667</v>
      </c>
      <c r="K170" s="1">
        <f>IFERROR(__xludf.DUMMYFUNCTION("""COMPUTED_VALUE"""),2212.23)</f>
        <v>2212.23</v>
      </c>
      <c r="M170" s="2">
        <f>IFERROR(__xludf.DUMMYFUNCTION("""COMPUTED_VALUE"""),45538.66666666667)</f>
        <v>45538.66667</v>
      </c>
      <c r="N170" s="1">
        <f>IFERROR(__xludf.DUMMYFUNCTION("""COMPUTED_VALUE"""),2.421471E7)</f>
        <v>24214710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IFERROR(__xludf.DUMMYFUNCTION("""COMPUTED_VALUE"""),2209.83)</f>
        <v>2209.83</v>
      </c>
      <c r="D171" s="2">
        <f>IFERROR(__xludf.DUMMYFUNCTION("""COMPUTED_VALUE"""),45539.66666666667)</f>
        <v>45539.66667</v>
      </c>
      <c r="E171" s="1">
        <f>IFERROR(__xludf.DUMMYFUNCTION("""COMPUTED_VALUE"""),2210.81)</f>
        <v>2210.81</v>
      </c>
      <c r="G171" s="2">
        <f>IFERROR(__xludf.DUMMYFUNCTION("""COMPUTED_VALUE"""),45539.66666666667)</f>
        <v>45539.66667</v>
      </c>
      <c r="H171" s="1">
        <f>IFERROR(__xludf.DUMMYFUNCTION("""COMPUTED_VALUE"""),2179.41)</f>
        <v>2179.41</v>
      </c>
      <c r="J171" s="2">
        <f>IFERROR(__xludf.DUMMYFUNCTION("""COMPUTED_VALUE"""),45539.66666666667)</f>
        <v>45539.66667</v>
      </c>
      <c r="K171" s="1">
        <f>IFERROR(__xludf.DUMMYFUNCTION("""COMPUTED_VALUE"""),2190.55)</f>
        <v>2190.55</v>
      </c>
      <c r="M171" s="2">
        <f>IFERROR(__xludf.DUMMYFUNCTION("""COMPUTED_VALUE"""),45539.66666666667)</f>
        <v>45539.66667</v>
      </c>
      <c r="N171" s="1">
        <f>IFERROR(__xludf.DUMMYFUNCTION("""COMPUTED_VALUE"""),2.4494472E7)</f>
        <v>24494472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IFERROR(__xludf.DUMMYFUNCTION("""COMPUTED_VALUE"""),2187.95)</f>
        <v>2187.95</v>
      </c>
      <c r="D172" s="2">
        <f>IFERROR(__xludf.DUMMYFUNCTION("""COMPUTED_VALUE"""),45540.66666666667)</f>
        <v>45540.66667</v>
      </c>
      <c r="E172" s="1">
        <f>IFERROR(__xludf.DUMMYFUNCTION("""COMPUTED_VALUE"""),2194.46)</f>
        <v>2194.46</v>
      </c>
      <c r="G172" s="2">
        <f>IFERROR(__xludf.DUMMYFUNCTION("""COMPUTED_VALUE"""),45540.66666666667)</f>
        <v>45540.66667</v>
      </c>
      <c r="H172" s="1">
        <f>IFERROR(__xludf.DUMMYFUNCTION("""COMPUTED_VALUE"""),2154.75)</f>
        <v>2154.75</v>
      </c>
      <c r="J172" s="2">
        <f>IFERROR(__xludf.DUMMYFUNCTION("""COMPUTED_VALUE"""),45540.66666666667)</f>
        <v>45540.66667</v>
      </c>
      <c r="K172" s="1">
        <f>IFERROR(__xludf.DUMMYFUNCTION("""COMPUTED_VALUE"""),2172.37)</f>
        <v>2172.37</v>
      </c>
      <c r="M172" s="2">
        <f>IFERROR(__xludf.DUMMYFUNCTION("""COMPUTED_VALUE"""),45540.66666666667)</f>
        <v>45540.66667</v>
      </c>
      <c r="N172" s="1">
        <f>IFERROR(__xludf.DUMMYFUNCTION("""COMPUTED_VALUE"""),2.5216464E7)</f>
        <v>25216464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IFERROR(__xludf.DUMMYFUNCTION("""COMPUTED_VALUE"""),2187.18)</f>
        <v>2187.18</v>
      </c>
      <c r="D173" s="2">
        <f>IFERROR(__xludf.DUMMYFUNCTION("""COMPUTED_VALUE"""),45541.66666666667)</f>
        <v>45541.66667</v>
      </c>
      <c r="E173" s="1">
        <f>IFERROR(__xludf.DUMMYFUNCTION("""COMPUTED_VALUE"""),2210.04)</f>
        <v>2210.04</v>
      </c>
      <c r="G173" s="2">
        <f>IFERROR(__xludf.DUMMYFUNCTION("""COMPUTED_VALUE"""),45541.66666666667)</f>
        <v>45541.66667</v>
      </c>
      <c r="H173" s="1">
        <f>IFERROR(__xludf.DUMMYFUNCTION("""COMPUTED_VALUE"""),2163.14)</f>
        <v>2163.14</v>
      </c>
      <c r="J173" s="2">
        <f>IFERROR(__xludf.DUMMYFUNCTION("""COMPUTED_VALUE"""),45541.66666666667)</f>
        <v>45541.66667</v>
      </c>
      <c r="K173" s="1">
        <f>IFERROR(__xludf.DUMMYFUNCTION("""COMPUTED_VALUE"""),2169.85)</f>
        <v>2169.85</v>
      </c>
      <c r="M173" s="2">
        <f>IFERROR(__xludf.DUMMYFUNCTION("""COMPUTED_VALUE"""),45541.66666666667)</f>
        <v>45541.66667</v>
      </c>
      <c r="N173" s="1">
        <f>IFERROR(__xludf.DUMMYFUNCTION("""COMPUTED_VALUE"""),2.9226338E7)</f>
        <v>29226338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IFERROR(__xludf.DUMMYFUNCTION("""COMPUTED_VALUE"""),2176.84)</f>
        <v>2176.84</v>
      </c>
      <c r="D174" s="2">
        <f>IFERROR(__xludf.DUMMYFUNCTION("""COMPUTED_VALUE"""),45544.66666666667)</f>
        <v>45544.66667</v>
      </c>
      <c r="E174" s="1">
        <f>IFERROR(__xludf.DUMMYFUNCTION("""COMPUTED_VALUE"""),2192.93)</f>
        <v>2192.93</v>
      </c>
      <c r="G174" s="2">
        <f>IFERROR(__xludf.DUMMYFUNCTION("""COMPUTED_VALUE"""),45544.66666666667)</f>
        <v>45544.66667</v>
      </c>
      <c r="H174" s="1">
        <f>IFERROR(__xludf.DUMMYFUNCTION("""COMPUTED_VALUE"""),2172.65)</f>
        <v>2172.65</v>
      </c>
      <c r="J174" s="2">
        <f>IFERROR(__xludf.DUMMYFUNCTION("""COMPUTED_VALUE"""),45544.66666666667)</f>
        <v>45544.66667</v>
      </c>
      <c r="K174" s="1">
        <f>IFERROR(__xludf.DUMMYFUNCTION("""COMPUTED_VALUE"""),2179.41)</f>
        <v>2179.41</v>
      </c>
      <c r="M174" s="2">
        <f>IFERROR(__xludf.DUMMYFUNCTION("""COMPUTED_VALUE"""),45544.66666666667)</f>
        <v>45544.66667</v>
      </c>
      <c r="N174" s="1">
        <f>IFERROR(__xludf.DUMMYFUNCTION("""COMPUTED_VALUE"""),3.3409515E7)</f>
        <v>33409515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IFERROR(__xludf.DUMMYFUNCTION("""COMPUTED_VALUE"""),2199.38)</f>
        <v>2199.38</v>
      </c>
      <c r="D175" s="2">
        <f>IFERROR(__xludf.DUMMYFUNCTION("""COMPUTED_VALUE"""),45545.66666666667)</f>
        <v>45545.66667</v>
      </c>
      <c r="E175" s="1">
        <f>IFERROR(__xludf.DUMMYFUNCTION("""COMPUTED_VALUE"""),2211.81)</f>
        <v>2211.81</v>
      </c>
      <c r="G175" s="2">
        <f>IFERROR(__xludf.DUMMYFUNCTION("""COMPUTED_VALUE"""),45545.66666666667)</f>
        <v>45545.66667</v>
      </c>
      <c r="H175" s="1">
        <f>IFERROR(__xludf.DUMMYFUNCTION("""COMPUTED_VALUE"""),2182.76)</f>
        <v>2182.76</v>
      </c>
      <c r="J175" s="2">
        <f>IFERROR(__xludf.DUMMYFUNCTION("""COMPUTED_VALUE"""),45545.66666666667)</f>
        <v>45545.66667</v>
      </c>
      <c r="K175" s="1">
        <f>IFERROR(__xludf.DUMMYFUNCTION("""COMPUTED_VALUE"""),2209.52)</f>
        <v>2209.52</v>
      </c>
      <c r="M175" s="2">
        <f>IFERROR(__xludf.DUMMYFUNCTION("""COMPUTED_VALUE"""),45545.66666666667)</f>
        <v>45545.66667</v>
      </c>
      <c r="N175" s="1">
        <f>IFERROR(__xludf.DUMMYFUNCTION("""COMPUTED_VALUE"""),2.7020011E7)</f>
        <v>27020011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IFERROR(__xludf.DUMMYFUNCTION("""COMPUTED_VALUE"""),2200.07)</f>
        <v>2200.07</v>
      </c>
      <c r="D176" s="2">
        <f>IFERROR(__xludf.DUMMYFUNCTION("""COMPUTED_VALUE"""),45546.66666666667)</f>
        <v>45546.66667</v>
      </c>
      <c r="E176" s="1">
        <f>IFERROR(__xludf.DUMMYFUNCTION("""COMPUTED_VALUE"""),2226.08)</f>
        <v>2226.08</v>
      </c>
      <c r="G176" s="2">
        <f>IFERROR(__xludf.DUMMYFUNCTION("""COMPUTED_VALUE"""),45546.66666666667)</f>
        <v>45546.66667</v>
      </c>
      <c r="H176" s="1">
        <f>IFERROR(__xludf.DUMMYFUNCTION("""COMPUTED_VALUE"""),2153.09)</f>
        <v>2153.09</v>
      </c>
      <c r="J176" s="2">
        <f>IFERROR(__xludf.DUMMYFUNCTION("""COMPUTED_VALUE"""),45546.66666666667)</f>
        <v>45546.66667</v>
      </c>
      <c r="K176" s="1">
        <f>IFERROR(__xludf.DUMMYFUNCTION("""COMPUTED_VALUE"""),2224.61)</f>
        <v>2224.61</v>
      </c>
      <c r="M176" s="2">
        <f>IFERROR(__xludf.DUMMYFUNCTION("""COMPUTED_VALUE"""),45546.66666666667)</f>
        <v>45546.66667</v>
      </c>
      <c r="N176" s="1">
        <f>IFERROR(__xludf.DUMMYFUNCTION("""COMPUTED_VALUE"""),2.6701991E7)</f>
        <v>26701991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IFERROR(__xludf.DUMMYFUNCTION("""COMPUTED_VALUE"""),2226.16)</f>
        <v>2226.16</v>
      </c>
      <c r="D177" s="2">
        <f>IFERROR(__xludf.DUMMYFUNCTION("""COMPUTED_VALUE"""),45547.66666666667)</f>
        <v>45547.66667</v>
      </c>
      <c r="E177" s="1">
        <f>IFERROR(__xludf.DUMMYFUNCTION("""COMPUTED_VALUE"""),2258.58)</f>
        <v>2258.58</v>
      </c>
      <c r="G177" s="2">
        <f>IFERROR(__xludf.DUMMYFUNCTION("""COMPUTED_VALUE"""),45547.66666666667)</f>
        <v>45547.66667</v>
      </c>
      <c r="H177" s="1">
        <f>IFERROR(__xludf.DUMMYFUNCTION("""COMPUTED_VALUE"""),2217.41)</f>
        <v>2217.41</v>
      </c>
      <c r="J177" s="2">
        <f>IFERROR(__xludf.DUMMYFUNCTION("""COMPUTED_VALUE"""),45547.66666666667)</f>
        <v>45547.66667</v>
      </c>
      <c r="K177" s="1">
        <f>IFERROR(__xludf.DUMMYFUNCTION("""COMPUTED_VALUE"""),2258.15)</f>
        <v>2258.15</v>
      </c>
      <c r="M177" s="2">
        <f>IFERROR(__xludf.DUMMYFUNCTION("""COMPUTED_VALUE"""),45547.66666666667)</f>
        <v>45547.66667</v>
      </c>
      <c r="N177" s="1">
        <f>IFERROR(__xludf.DUMMYFUNCTION("""COMPUTED_VALUE"""),2.4020791E7)</f>
        <v>24020791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IFERROR(__xludf.DUMMYFUNCTION("""COMPUTED_VALUE"""),2269.83)</f>
        <v>2269.83</v>
      </c>
      <c r="D178" s="2">
        <f>IFERROR(__xludf.DUMMYFUNCTION("""COMPUTED_VALUE"""),45548.66666666667)</f>
        <v>45548.66667</v>
      </c>
      <c r="E178" s="1">
        <f>IFERROR(__xludf.DUMMYFUNCTION("""COMPUTED_VALUE"""),2303.7)</f>
        <v>2303.7</v>
      </c>
      <c r="G178" s="2">
        <f>IFERROR(__xludf.DUMMYFUNCTION("""COMPUTED_VALUE"""),45548.66666666667)</f>
        <v>45548.66667</v>
      </c>
      <c r="H178" s="1">
        <f>IFERROR(__xludf.DUMMYFUNCTION("""COMPUTED_VALUE"""),2269.83)</f>
        <v>2269.83</v>
      </c>
      <c r="J178" s="2">
        <f>IFERROR(__xludf.DUMMYFUNCTION("""COMPUTED_VALUE"""),45548.66666666667)</f>
        <v>45548.66667</v>
      </c>
      <c r="K178" s="1">
        <f>IFERROR(__xludf.DUMMYFUNCTION("""COMPUTED_VALUE"""),2291.53)</f>
        <v>2291.53</v>
      </c>
      <c r="M178" s="2">
        <f>IFERROR(__xludf.DUMMYFUNCTION("""COMPUTED_VALUE"""),45548.66666666667)</f>
        <v>45548.66667</v>
      </c>
      <c r="N178" s="1">
        <f>IFERROR(__xludf.DUMMYFUNCTION("""COMPUTED_VALUE"""),2.5219183E7)</f>
        <v>25219183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IFERROR(__xludf.DUMMYFUNCTION("""COMPUTED_VALUE"""),2302.56)</f>
        <v>2302.56</v>
      </c>
      <c r="D179" s="2">
        <f>IFERROR(__xludf.DUMMYFUNCTION("""COMPUTED_VALUE"""),45551.66666666667)</f>
        <v>45551.66667</v>
      </c>
      <c r="E179" s="1">
        <f>IFERROR(__xludf.DUMMYFUNCTION("""COMPUTED_VALUE"""),2325.34)</f>
        <v>2325.34</v>
      </c>
      <c r="G179" s="2">
        <f>IFERROR(__xludf.DUMMYFUNCTION("""COMPUTED_VALUE"""),45551.66666666667)</f>
        <v>45551.66667</v>
      </c>
      <c r="H179" s="1">
        <f>IFERROR(__xludf.DUMMYFUNCTION("""COMPUTED_VALUE"""),2293.48)</f>
        <v>2293.48</v>
      </c>
      <c r="J179" s="2">
        <f>IFERROR(__xludf.DUMMYFUNCTION("""COMPUTED_VALUE"""),45551.66666666667)</f>
        <v>45551.66667</v>
      </c>
      <c r="K179" s="1">
        <f>IFERROR(__xludf.DUMMYFUNCTION("""COMPUTED_VALUE"""),2320.94)</f>
        <v>2320.94</v>
      </c>
      <c r="M179" s="2">
        <f>IFERROR(__xludf.DUMMYFUNCTION("""COMPUTED_VALUE"""),45551.66666666667)</f>
        <v>45551.66667</v>
      </c>
      <c r="N179" s="1">
        <f>IFERROR(__xludf.DUMMYFUNCTION("""COMPUTED_VALUE"""),2.3314132E7)</f>
        <v>23314132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IFERROR(__xludf.DUMMYFUNCTION("""COMPUTED_VALUE"""),2329.14)</f>
        <v>2329.14</v>
      </c>
      <c r="D180" s="2">
        <f>IFERROR(__xludf.DUMMYFUNCTION("""COMPUTED_VALUE"""),45552.66666666667)</f>
        <v>45552.66667</v>
      </c>
      <c r="E180" s="1">
        <f>IFERROR(__xludf.DUMMYFUNCTION("""COMPUTED_VALUE"""),2346.75)</f>
        <v>2346.75</v>
      </c>
      <c r="G180" s="2">
        <f>IFERROR(__xludf.DUMMYFUNCTION("""COMPUTED_VALUE"""),45552.66666666667)</f>
        <v>45552.66667</v>
      </c>
      <c r="H180" s="1">
        <f>IFERROR(__xludf.DUMMYFUNCTION("""COMPUTED_VALUE"""),2319.42)</f>
        <v>2319.42</v>
      </c>
      <c r="J180" s="2">
        <f>IFERROR(__xludf.DUMMYFUNCTION("""COMPUTED_VALUE"""),45552.66666666667)</f>
        <v>45552.66667</v>
      </c>
      <c r="K180" s="1">
        <f>IFERROR(__xludf.DUMMYFUNCTION("""COMPUTED_VALUE"""),2340.2)</f>
        <v>2340.2</v>
      </c>
      <c r="M180" s="2">
        <f>IFERROR(__xludf.DUMMYFUNCTION("""COMPUTED_VALUE"""),45552.66666666667)</f>
        <v>45552.66667</v>
      </c>
      <c r="N180" s="1">
        <f>IFERROR(__xludf.DUMMYFUNCTION("""COMPUTED_VALUE"""),2.380655E7)</f>
        <v>23806550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IFERROR(__xludf.DUMMYFUNCTION("""COMPUTED_VALUE"""),2347.6)</f>
        <v>2347.6</v>
      </c>
      <c r="D181" s="2">
        <f>IFERROR(__xludf.DUMMYFUNCTION("""COMPUTED_VALUE"""),45553.66666666667)</f>
        <v>45553.66667</v>
      </c>
      <c r="E181" s="1">
        <f>IFERROR(__xludf.DUMMYFUNCTION("""COMPUTED_VALUE"""),2382.71)</f>
        <v>2382.71</v>
      </c>
      <c r="G181" s="2">
        <f>IFERROR(__xludf.DUMMYFUNCTION("""COMPUTED_VALUE"""),45553.66666666667)</f>
        <v>45553.66667</v>
      </c>
      <c r="H181" s="1">
        <f>IFERROR(__xludf.DUMMYFUNCTION("""COMPUTED_VALUE"""),2332.21)</f>
        <v>2332.21</v>
      </c>
      <c r="J181" s="2">
        <f>IFERROR(__xludf.DUMMYFUNCTION("""COMPUTED_VALUE"""),45553.66666666667)</f>
        <v>45553.66667</v>
      </c>
      <c r="K181" s="1">
        <f>IFERROR(__xludf.DUMMYFUNCTION("""COMPUTED_VALUE"""),2340.24)</f>
        <v>2340.24</v>
      </c>
      <c r="M181" s="2">
        <f>IFERROR(__xludf.DUMMYFUNCTION("""COMPUTED_VALUE"""),45553.66666666667)</f>
        <v>45553.66667</v>
      </c>
      <c r="N181" s="1">
        <f>IFERROR(__xludf.DUMMYFUNCTION("""COMPUTED_VALUE"""),2.8084126E7)</f>
        <v>28084126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IFERROR(__xludf.DUMMYFUNCTION("""COMPUTED_VALUE"""),2384.47)</f>
        <v>2384.47</v>
      </c>
      <c r="D182" s="2">
        <f>IFERROR(__xludf.DUMMYFUNCTION("""COMPUTED_VALUE"""),45554.66666666667)</f>
        <v>45554.66667</v>
      </c>
      <c r="E182" s="1">
        <f>IFERROR(__xludf.DUMMYFUNCTION("""COMPUTED_VALUE"""),2403.02)</f>
        <v>2403.02</v>
      </c>
      <c r="G182" s="2">
        <f>IFERROR(__xludf.DUMMYFUNCTION("""COMPUTED_VALUE"""),45554.66666666667)</f>
        <v>45554.66667</v>
      </c>
      <c r="H182" s="1">
        <f>IFERROR(__xludf.DUMMYFUNCTION("""COMPUTED_VALUE"""),2368.66)</f>
        <v>2368.66</v>
      </c>
      <c r="J182" s="2">
        <f>IFERROR(__xludf.DUMMYFUNCTION("""COMPUTED_VALUE"""),45554.66666666667)</f>
        <v>45554.66667</v>
      </c>
      <c r="K182" s="1">
        <f>IFERROR(__xludf.DUMMYFUNCTION("""COMPUTED_VALUE"""),2401.3)</f>
        <v>2401.3</v>
      </c>
      <c r="M182" s="2">
        <f>IFERROR(__xludf.DUMMYFUNCTION("""COMPUTED_VALUE"""),45554.66666666667)</f>
        <v>45554.66667</v>
      </c>
      <c r="N182" s="1">
        <f>IFERROR(__xludf.DUMMYFUNCTION("""COMPUTED_VALUE"""),2.9355051E7)</f>
        <v>29355051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IFERROR(__xludf.DUMMYFUNCTION("""COMPUTED_VALUE"""),2399.31)</f>
        <v>2399.31</v>
      </c>
      <c r="D183" s="2">
        <f>IFERROR(__xludf.DUMMYFUNCTION("""COMPUTED_VALUE"""),45555.66666666667)</f>
        <v>45555.66667</v>
      </c>
      <c r="E183" s="1">
        <f>IFERROR(__xludf.DUMMYFUNCTION("""COMPUTED_VALUE"""),2403.21)</f>
        <v>2403.21</v>
      </c>
      <c r="G183" s="2">
        <f>IFERROR(__xludf.DUMMYFUNCTION("""COMPUTED_VALUE"""),45555.66666666667)</f>
        <v>45555.66667</v>
      </c>
      <c r="H183" s="1">
        <f>IFERROR(__xludf.DUMMYFUNCTION("""COMPUTED_VALUE"""),2381.43)</f>
        <v>2381.43</v>
      </c>
      <c r="J183" s="2">
        <f>IFERROR(__xludf.DUMMYFUNCTION("""COMPUTED_VALUE"""),45555.66666666667)</f>
        <v>45555.66667</v>
      </c>
      <c r="K183" s="1">
        <f>IFERROR(__xludf.DUMMYFUNCTION("""COMPUTED_VALUE"""),2388.33)</f>
        <v>2388.33</v>
      </c>
      <c r="M183" s="2">
        <f>IFERROR(__xludf.DUMMYFUNCTION("""COMPUTED_VALUE"""),45555.66666666667)</f>
        <v>45555.66667</v>
      </c>
      <c r="N183" s="1">
        <f>IFERROR(__xludf.DUMMYFUNCTION("""COMPUTED_VALUE"""),7.4889659E7)</f>
        <v>74889659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IFERROR(__xludf.DUMMYFUNCTION("""COMPUTED_VALUE"""),2391.44)</f>
        <v>2391.44</v>
      </c>
      <c r="D184" s="2">
        <f>IFERROR(__xludf.DUMMYFUNCTION("""COMPUTED_VALUE"""),45558.66666666667)</f>
        <v>45558.66667</v>
      </c>
      <c r="E184" s="1">
        <f>IFERROR(__xludf.DUMMYFUNCTION("""COMPUTED_VALUE"""),2411.24)</f>
        <v>2411.24</v>
      </c>
      <c r="G184" s="2">
        <f>IFERROR(__xludf.DUMMYFUNCTION("""COMPUTED_VALUE"""),45558.66666666667)</f>
        <v>45558.66667</v>
      </c>
      <c r="H184" s="1">
        <f>IFERROR(__xludf.DUMMYFUNCTION("""COMPUTED_VALUE"""),2383.12)</f>
        <v>2383.12</v>
      </c>
      <c r="J184" s="2">
        <f>IFERROR(__xludf.DUMMYFUNCTION("""COMPUTED_VALUE"""),45558.66666666667)</f>
        <v>45558.66667</v>
      </c>
      <c r="K184" s="1">
        <f>IFERROR(__xludf.DUMMYFUNCTION("""COMPUTED_VALUE"""),2400.92)</f>
        <v>2400.92</v>
      </c>
      <c r="M184" s="2">
        <f>IFERROR(__xludf.DUMMYFUNCTION("""COMPUTED_VALUE"""),45558.66666666667)</f>
        <v>45558.66667</v>
      </c>
      <c r="N184" s="1">
        <f>IFERROR(__xludf.DUMMYFUNCTION("""COMPUTED_VALUE"""),2.6813788E7)</f>
        <v>26813788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IFERROR(__xludf.DUMMYFUNCTION("""COMPUTED_VALUE"""),2397.56)</f>
        <v>2397.56</v>
      </c>
      <c r="D185" s="2">
        <f>IFERROR(__xludf.DUMMYFUNCTION("""COMPUTED_VALUE"""),45559.66666666667)</f>
        <v>45559.66667</v>
      </c>
      <c r="E185" s="1">
        <f>IFERROR(__xludf.DUMMYFUNCTION("""COMPUTED_VALUE"""),2405.02)</f>
        <v>2405.02</v>
      </c>
      <c r="G185" s="2">
        <f>IFERROR(__xludf.DUMMYFUNCTION("""COMPUTED_VALUE"""),45559.66666666667)</f>
        <v>45559.66667</v>
      </c>
      <c r="H185" s="1">
        <f>IFERROR(__xludf.DUMMYFUNCTION("""COMPUTED_VALUE"""),2385.31)</f>
        <v>2385.31</v>
      </c>
      <c r="J185" s="2">
        <f>IFERROR(__xludf.DUMMYFUNCTION("""COMPUTED_VALUE"""),45559.66666666667)</f>
        <v>45559.66667</v>
      </c>
      <c r="K185" s="1">
        <f>IFERROR(__xludf.DUMMYFUNCTION("""COMPUTED_VALUE"""),2392.16)</f>
        <v>2392.16</v>
      </c>
      <c r="M185" s="2">
        <f>IFERROR(__xludf.DUMMYFUNCTION("""COMPUTED_VALUE"""),45559.66666666667)</f>
        <v>45559.66667</v>
      </c>
      <c r="N185" s="1">
        <f>IFERROR(__xludf.DUMMYFUNCTION("""COMPUTED_VALUE"""),2.43727E7)</f>
        <v>24372700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IFERROR(__xludf.DUMMYFUNCTION("""COMPUTED_VALUE"""),2397.24)</f>
        <v>2397.24</v>
      </c>
      <c r="D186" s="2">
        <f>IFERROR(__xludf.DUMMYFUNCTION("""COMPUTED_VALUE"""),45560.66666666667)</f>
        <v>45560.66667</v>
      </c>
      <c r="E186" s="1">
        <f>IFERROR(__xludf.DUMMYFUNCTION("""COMPUTED_VALUE"""),2403.92)</f>
        <v>2403.92</v>
      </c>
      <c r="G186" s="2">
        <f>IFERROR(__xludf.DUMMYFUNCTION("""COMPUTED_VALUE"""),45560.66666666667)</f>
        <v>45560.66667</v>
      </c>
      <c r="H186" s="1">
        <f>IFERROR(__xludf.DUMMYFUNCTION("""COMPUTED_VALUE"""),2378.77)</f>
        <v>2378.77</v>
      </c>
      <c r="J186" s="2">
        <f>IFERROR(__xludf.DUMMYFUNCTION("""COMPUTED_VALUE"""),45560.66666666667)</f>
        <v>45560.66667</v>
      </c>
      <c r="K186" s="1">
        <f>IFERROR(__xludf.DUMMYFUNCTION("""COMPUTED_VALUE"""),2387.49)</f>
        <v>2387.49</v>
      </c>
      <c r="M186" s="2">
        <f>IFERROR(__xludf.DUMMYFUNCTION("""COMPUTED_VALUE"""),45560.66666666667)</f>
        <v>45560.66667</v>
      </c>
      <c r="N186" s="1">
        <f>IFERROR(__xludf.DUMMYFUNCTION("""COMPUTED_VALUE"""),2.4016985E7)</f>
        <v>24016985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IFERROR(__xludf.DUMMYFUNCTION("""COMPUTED_VALUE"""),2404.81)</f>
        <v>2404.81</v>
      </c>
      <c r="D187" s="2">
        <f>IFERROR(__xludf.DUMMYFUNCTION("""COMPUTED_VALUE"""),45561.66666666667)</f>
        <v>45561.66667</v>
      </c>
      <c r="E187" s="1">
        <f>IFERROR(__xludf.DUMMYFUNCTION("""COMPUTED_VALUE"""),2422.05)</f>
        <v>2422.05</v>
      </c>
      <c r="G187" s="2">
        <f>IFERROR(__xludf.DUMMYFUNCTION("""COMPUTED_VALUE"""),45561.66666666667)</f>
        <v>45561.66667</v>
      </c>
      <c r="H187" s="1">
        <f>IFERROR(__xludf.DUMMYFUNCTION("""COMPUTED_VALUE"""),2396.35)</f>
        <v>2396.35</v>
      </c>
      <c r="J187" s="2">
        <f>IFERROR(__xludf.DUMMYFUNCTION("""COMPUTED_VALUE"""),45561.66666666667)</f>
        <v>45561.66667</v>
      </c>
      <c r="K187" s="1">
        <f>IFERROR(__xludf.DUMMYFUNCTION("""COMPUTED_VALUE"""),2402.67)</f>
        <v>2402.67</v>
      </c>
      <c r="M187" s="2">
        <f>IFERROR(__xludf.DUMMYFUNCTION("""COMPUTED_VALUE"""),45561.66666666667)</f>
        <v>45561.66667</v>
      </c>
      <c r="N187" s="1">
        <f>IFERROR(__xludf.DUMMYFUNCTION("""COMPUTED_VALUE"""),2.4654335E7)</f>
        <v>24654335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IFERROR(__xludf.DUMMYFUNCTION("""COMPUTED_VALUE"""),2404.19)</f>
        <v>2404.19</v>
      </c>
      <c r="D188" s="2">
        <f>IFERROR(__xludf.DUMMYFUNCTION("""COMPUTED_VALUE"""),45562.66666666667)</f>
        <v>45562.66667</v>
      </c>
      <c r="E188" s="1">
        <f>IFERROR(__xludf.DUMMYFUNCTION("""COMPUTED_VALUE"""),2422.91)</f>
        <v>2422.91</v>
      </c>
      <c r="G188" s="2">
        <f>IFERROR(__xludf.DUMMYFUNCTION("""COMPUTED_VALUE"""),45562.66666666667)</f>
        <v>45562.66667</v>
      </c>
      <c r="H188" s="1">
        <f>IFERROR(__xludf.DUMMYFUNCTION("""COMPUTED_VALUE"""),2395.09)</f>
        <v>2395.09</v>
      </c>
      <c r="J188" s="2">
        <f>IFERROR(__xludf.DUMMYFUNCTION("""COMPUTED_VALUE"""),45562.66666666667)</f>
        <v>45562.66667</v>
      </c>
      <c r="K188" s="1">
        <f>IFERROR(__xludf.DUMMYFUNCTION("""COMPUTED_VALUE"""),2406.0)</f>
        <v>2406</v>
      </c>
      <c r="M188" s="2">
        <f>IFERROR(__xludf.DUMMYFUNCTION("""COMPUTED_VALUE"""),45562.66666666667)</f>
        <v>45562.66667</v>
      </c>
      <c r="N188" s="1">
        <f>IFERROR(__xludf.DUMMYFUNCTION("""COMPUTED_VALUE"""),2.4131635E7)</f>
        <v>24131635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IFERROR(__xludf.DUMMYFUNCTION("""COMPUTED_VALUE"""),2398.72)</f>
        <v>2398.72</v>
      </c>
      <c r="D189" s="2">
        <f>IFERROR(__xludf.DUMMYFUNCTION("""COMPUTED_VALUE"""),45565.66666666667)</f>
        <v>45565.66667</v>
      </c>
      <c r="E189" s="1">
        <f>IFERROR(__xludf.DUMMYFUNCTION("""COMPUTED_VALUE"""),2414.03)</f>
        <v>2414.03</v>
      </c>
      <c r="G189" s="2">
        <f>IFERROR(__xludf.DUMMYFUNCTION("""COMPUTED_VALUE"""),45565.66666666667)</f>
        <v>45565.66667</v>
      </c>
      <c r="H189" s="1">
        <f>IFERROR(__xludf.DUMMYFUNCTION("""COMPUTED_VALUE"""),2384.31)</f>
        <v>2384.31</v>
      </c>
      <c r="J189" s="2">
        <f>IFERROR(__xludf.DUMMYFUNCTION("""COMPUTED_VALUE"""),45565.66666666667)</f>
        <v>45565.66667</v>
      </c>
      <c r="K189" s="1">
        <f>IFERROR(__xludf.DUMMYFUNCTION("""COMPUTED_VALUE"""),2412.3)</f>
        <v>2412.3</v>
      </c>
      <c r="M189" s="2">
        <f>IFERROR(__xludf.DUMMYFUNCTION("""COMPUTED_VALUE"""),45565.66666666667)</f>
        <v>45565.66667</v>
      </c>
      <c r="N189" s="1">
        <f>IFERROR(__xludf.DUMMYFUNCTION("""COMPUTED_VALUE"""),2.7216596E7)</f>
        <v>27216596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IFERROR(__xludf.DUMMYFUNCTION("""COMPUTED_VALUE"""),2413.35)</f>
        <v>2413.35</v>
      </c>
      <c r="D190" s="2">
        <f>IFERROR(__xludf.DUMMYFUNCTION("""COMPUTED_VALUE"""),45566.66666666667)</f>
        <v>45566.66667</v>
      </c>
      <c r="E190" s="1">
        <f>IFERROR(__xludf.DUMMYFUNCTION("""COMPUTED_VALUE"""),2416.6)</f>
        <v>2416.6</v>
      </c>
      <c r="G190" s="2">
        <f>IFERROR(__xludf.DUMMYFUNCTION("""COMPUTED_VALUE"""),45566.66666666667)</f>
        <v>45566.66667</v>
      </c>
      <c r="H190" s="1">
        <f>IFERROR(__xludf.DUMMYFUNCTION("""COMPUTED_VALUE"""),2373.53)</f>
        <v>2373.53</v>
      </c>
      <c r="J190" s="2">
        <f>IFERROR(__xludf.DUMMYFUNCTION("""COMPUTED_VALUE"""),45566.66666666667)</f>
        <v>45566.66667</v>
      </c>
      <c r="K190" s="1">
        <f>IFERROR(__xludf.DUMMYFUNCTION("""COMPUTED_VALUE"""),2393.33)</f>
        <v>2393.33</v>
      </c>
      <c r="M190" s="2">
        <f>IFERROR(__xludf.DUMMYFUNCTION("""COMPUTED_VALUE"""),45566.66666666667)</f>
        <v>45566.66667</v>
      </c>
      <c r="N190" s="1">
        <f>IFERROR(__xludf.DUMMYFUNCTION("""COMPUTED_VALUE"""),2.3218063E7)</f>
        <v>23218063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IFERROR(__xludf.DUMMYFUNCTION("""COMPUTED_VALUE"""),2376.45)</f>
        <v>2376.45</v>
      </c>
      <c r="D191" s="2">
        <f>IFERROR(__xludf.DUMMYFUNCTION("""COMPUTED_VALUE"""),45567.66666666667)</f>
        <v>45567.66667</v>
      </c>
      <c r="E191" s="1">
        <f>IFERROR(__xludf.DUMMYFUNCTION("""COMPUTED_VALUE"""),2398.24)</f>
        <v>2398.24</v>
      </c>
      <c r="G191" s="2">
        <f>IFERROR(__xludf.DUMMYFUNCTION("""COMPUTED_VALUE"""),45567.66666666667)</f>
        <v>45567.66667</v>
      </c>
      <c r="H191" s="1">
        <f>IFERROR(__xludf.DUMMYFUNCTION("""COMPUTED_VALUE"""),2369.09)</f>
        <v>2369.09</v>
      </c>
      <c r="J191" s="2">
        <f>IFERROR(__xludf.DUMMYFUNCTION("""COMPUTED_VALUE"""),45567.66666666667)</f>
        <v>45567.66667</v>
      </c>
      <c r="K191" s="1">
        <f>IFERROR(__xludf.DUMMYFUNCTION("""COMPUTED_VALUE"""),2381.83)</f>
        <v>2381.83</v>
      </c>
      <c r="M191" s="2">
        <f>IFERROR(__xludf.DUMMYFUNCTION("""COMPUTED_VALUE"""),45567.66666666667)</f>
        <v>45567.66667</v>
      </c>
      <c r="N191" s="1">
        <f>IFERROR(__xludf.DUMMYFUNCTION("""COMPUTED_VALUE"""),2.1179864E7)</f>
        <v>21179864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IFERROR(__xludf.DUMMYFUNCTION("""COMPUTED_VALUE"""),2377.48)</f>
        <v>2377.48</v>
      </c>
      <c r="D192" s="2">
        <f>IFERROR(__xludf.DUMMYFUNCTION("""COMPUTED_VALUE"""),45568.66666666667)</f>
        <v>45568.66667</v>
      </c>
      <c r="E192" s="1">
        <f>IFERROR(__xludf.DUMMYFUNCTION("""COMPUTED_VALUE"""),2379.2)</f>
        <v>2379.2</v>
      </c>
      <c r="G192" s="2">
        <f>IFERROR(__xludf.DUMMYFUNCTION("""COMPUTED_VALUE"""),45568.66666666667)</f>
        <v>45568.66667</v>
      </c>
      <c r="H192" s="1">
        <f>IFERROR(__xludf.DUMMYFUNCTION("""COMPUTED_VALUE"""),2357.03)</f>
        <v>2357.03</v>
      </c>
      <c r="J192" s="2">
        <f>IFERROR(__xludf.DUMMYFUNCTION("""COMPUTED_VALUE"""),45568.66666666667)</f>
        <v>45568.66667</v>
      </c>
      <c r="K192" s="1">
        <f>IFERROR(__xludf.DUMMYFUNCTION("""COMPUTED_VALUE"""),2370.27)</f>
        <v>2370.27</v>
      </c>
      <c r="M192" s="2">
        <f>IFERROR(__xludf.DUMMYFUNCTION("""COMPUTED_VALUE"""),45568.66666666667)</f>
        <v>45568.66667</v>
      </c>
      <c r="N192" s="1">
        <f>IFERROR(__xludf.DUMMYFUNCTION("""COMPUTED_VALUE"""),2.1798588E7)</f>
        <v>21798588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IFERROR(__xludf.DUMMYFUNCTION("""COMPUTED_VALUE"""),2381.48)</f>
        <v>2381.48</v>
      </c>
      <c r="D193" s="2">
        <f>IFERROR(__xludf.DUMMYFUNCTION("""COMPUTED_VALUE"""),45569.66666666667)</f>
        <v>45569.66667</v>
      </c>
      <c r="E193" s="1">
        <f>IFERROR(__xludf.DUMMYFUNCTION("""COMPUTED_VALUE"""),2385.32)</f>
        <v>2385.32</v>
      </c>
      <c r="G193" s="2">
        <f>IFERROR(__xludf.DUMMYFUNCTION("""COMPUTED_VALUE"""),45569.66666666667)</f>
        <v>45569.66667</v>
      </c>
      <c r="H193" s="1">
        <f>IFERROR(__xludf.DUMMYFUNCTION("""COMPUTED_VALUE"""),2349.26)</f>
        <v>2349.26</v>
      </c>
      <c r="J193" s="2">
        <f>IFERROR(__xludf.DUMMYFUNCTION("""COMPUTED_VALUE"""),45569.66666666667)</f>
        <v>45569.66667</v>
      </c>
      <c r="K193" s="1">
        <f>IFERROR(__xludf.DUMMYFUNCTION("""COMPUTED_VALUE"""),2373.23)</f>
        <v>2373.23</v>
      </c>
      <c r="M193" s="2">
        <f>IFERROR(__xludf.DUMMYFUNCTION("""COMPUTED_VALUE"""),45569.66666666667)</f>
        <v>45569.66667</v>
      </c>
      <c r="N193" s="1">
        <f>IFERROR(__xludf.DUMMYFUNCTION("""COMPUTED_VALUE"""),2.1417694E7)</f>
        <v>21417694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IFERROR(__xludf.DUMMYFUNCTION("""COMPUTED_VALUE"""),2361.36)</f>
        <v>2361.36</v>
      </c>
      <c r="D194" s="2">
        <f>IFERROR(__xludf.DUMMYFUNCTION("""COMPUTED_VALUE"""),45572.66666666667)</f>
        <v>45572.66667</v>
      </c>
      <c r="E194" s="1">
        <f>IFERROR(__xludf.DUMMYFUNCTION("""COMPUTED_VALUE"""),2375.75)</f>
        <v>2375.75</v>
      </c>
      <c r="G194" s="2">
        <f>IFERROR(__xludf.DUMMYFUNCTION("""COMPUTED_VALUE"""),45572.66666666667)</f>
        <v>45572.66667</v>
      </c>
      <c r="H194" s="1">
        <f>IFERROR(__xludf.DUMMYFUNCTION("""COMPUTED_VALUE"""),2341.7)</f>
        <v>2341.7</v>
      </c>
      <c r="J194" s="2">
        <f>IFERROR(__xludf.DUMMYFUNCTION("""COMPUTED_VALUE"""),45572.66666666667)</f>
        <v>45572.66667</v>
      </c>
      <c r="K194" s="1">
        <f>IFERROR(__xludf.DUMMYFUNCTION("""COMPUTED_VALUE"""),2371.56)</f>
        <v>2371.56</v>
      </c>
      <c r="M194" s="2">
        <f>IFERROR(__xludf.DUMMYFUNCTION("""COMPUTED_VALUE"""),45572.66666666667)</f>
        <v>45572.66667</v>
      </c>
      <c r="N194" s="1">
        <f>IFERROR(__xludf.DUMMYFUNCTION("""COMPUTED_VALUE"""),2.0583503E7)</f>
        <v>20583503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IFERROR(__xludf.DUMMYFUNCTION("""COMPUTED_VALUE"""),2381.07)</f>
        <v>2381.07</v>
      </c>
      <c r="D195" s="2">
        <f>IFERROR(__xludf.DUMMYFUNCTION("""COMPUTED_VALUE"""),45573.66666666667)</f>
        <v>45573.66667</v>
      </c>
      <c r="E195" s="1">
        <f>IFERROR(__xludf.DUMMYFUNCTION("""COMPUTED_VALUE"""),2397.8)</f>
        <v>2397.8</v>
      </c>
      <c r="G195" s="2">
        <f>IFERROR(__xludf.DUMMYFUNCTION("""COMPUTED_VALUE"""),45573.66666666667)</f>
        <v>45573.66667</v>
      </c>
      <c r="H195" s="1">
        <f>IFERROR(__xludf.DUMMYFUNCTION("""COMPUTED_VALUE"""),2372.77)</f>
        <v>2372.77</v>
      </c>
      <c r="J195" s="2">
        <f>IFERROR(__xludf.DUMMYFUNCTION("""COMPUTED_VALUE"""),45573.66666666667)</f>
        <v>45573.66667</v>
      </c>
      <c r="K195" s="1">
        <f>IFERROR(__xludf.DUMMYFUNCTION("""COMPUTED_VALUE"""),2390.81)</f>
        <v>2390.81</v>
      </c>
      <c r="M195" s="2">
        <f>IFERROR(__xludf.DUMMYFUNCTION("""COMPUTED_VALUE"""),45573.66666666667)</f>
        <v>45573.66667</v>
      </c>
      <c r="N195" s="1">
        <f>IFERROR(__xludf.DUMMYFUNCTION("""COMPUTED_VALUE"""),2.3759738E7)</f>
        <v>23759738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IFERROR(__xludf.DUMMYFUNCTION("""COMPUTED_VALUE"""),2396.04)</f>
        <v>2396.04</v>
      </c>
      <c r="D196" s="2">
        <f>IFERROR(__xludf.DUMMYFUNCTION("""COMPUTED_VALUE"""),45574.66666666667)</f>
        <v>45574.66667</v>
      </c>
      <c r="E196" s="1">
        <f>IFERROR(__xludf.DUMMYFUNCTION("""COMPUTED_VALUE"""),2419.41)</f>
        <v>2419.41</v>
      </c>
      <c r="G196" s="2">
        <f>IFERROR(__xludf.DUMMYFUNCTION("""COMPUTED_VALUE"""),45574.66666666667)</f>
        <v>45574.66667</v>
      </c>
      <c r="H196" s="1">
        <f>IFERROR(__xludf.DUMMYFUNCTION("""COMPUTED_VALUE"""),2393.7)</f>
        <v>2393.7</v>
      </c>
      <c r="J196" s="2">
        <f>IFERROR(__xludf.DUMMYFUNCTION("""COMPUTED_VALUE"""),45574.66666666667)</f>
        <v>45574.66667</v>
      </c>
      <c r="K196" s="1">
        <f>IFERROR(__xludf.DUMMYFUNCTION("""COMPUTED_VALUE"""),2418.46)</f>
        <v>2418.46</v>
      </c>
      <c r="M196" s="2">
        <f>IFERROR(__xludf.DUMMYFUNCTION("""COMPUTED_VALUE"""),45574.66666666667)</f>
        <v>45574.66667</v>
      </c>
      <c r="N196" s="1">
        <f>IFERROR(__xludf.DUMMYFUNCTION("""COMPUTED_VALUE"""),2.2045247E7)</f>
        <v>22045247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IFERROR(__xludf.DUMMYFUNCTION("""COMPUTED_VALUE"""),2404.25)</f>
        <v>2404.25</v>
      </c>
      <c r="D197" s="2">
        <f>IFERROR(__xludf.DUMMYFUNCTION("""COMPUTED_VALUE"""),45575.66666666667)</f>
        <v>45575.66667</v>
      </c>
      <c r="E197" s="1">
        <f>IFERROR(__xludf.DUMMYFUNCTION("""COMPUTED_VALUE"""),2408.66)</f>
        <v>2408.66</v>
      </c>
      <c r="G197" s="2">
        <f>IFERROR(__xludf.DUMMYFUNCTION("""COMPUTED_VALUE"""),45575.66666666667)</f>
        <v>45575.66667</v>
      </c>
      <c r="H197" s="1">
        <f>IFERROR(__xludf.DUMMYFUNCTION("""COMPUTED_VALUE"""),2386.26)</f>
        <v>2386.26</v>
      </c>
      <c r="J197" s="2">
        <f>IFERROR(__xludf.DUMMYFUNCTION("""COMPUTED_VALUE"""),45575.66666666667)</f>
        <v>45575.66667</v>
      </c>
      <c r="K197" s="1">
        <f>IFERROR(__xludf.DUMMYFUNCTION("""COMPUTED_VALUE"""),2392.96)</f>
        <v>2392.96</v>
      </c>
      <c r="M197" s="2">
        <f>IFERROR(__xludf.DUMMYFUNCTION("""COMPUTED_VALUE"""),45575.66666666667)</f>
        <v>45575.66667</v>
      </c>
      <c r="N197" s="1">
        <f>IFERROR(__xludf.DUMMYFUNCTION("""COMPUTED_VALUE"""),2.2295948E7)</f>
        <v>22295948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IFERROR(__xludf.DUMMYFUNCTION("""COMPUTED_VALUE"""),2391.9)</f>
        <v>2391.9</v>
      </c>
      <c r="D198" s="2">
        <f>IFERROR(__xludf.DUMMYFUNCTION("""COMPUTED_VALUE"""),45576.66666666667)</f>
        <v>45576.66667</v>
      </c>
      <c r="E198" s="1">
        <f>IFERROR(__xludf.DUMMYFUNCTION("""COMPUTED_VALUE"""),2425.6)</f>
        <v>2425.6</v>
      </c>
      <c r="G198" s="2">
        <f>IFERROR(__xludf.DUMMYFUNCTION("""COMPUTED_VALUE"""),45576.66666666667)</f>
        <v>45576.66667</v>
      </c>
      <c r="H198" s="1">
        <f>IFERROR(__xludf.DUMMYFUNCTION("""COMPUTED_VALUE"""),2389.86)</f>
        <v>2389.86</v>
      </c>
      <c r="J198" s="2">
        <f>IFERROR(__xludf.DUMMYFUNCTION("""COMPUTED_VALUE"""),45576.66666666667)</f>
        <v>45576.66667</v>
      </c>
      <c r="K198" s="1">
        <f>IFERROR(__xludf.DUMMYFUNCTION("""COMPUTED_VALUE"""),2421.61)</f>
        <v>2421.61</v>
      </c>
      <c r="M198" s="2">
        <f>IFERROR(__xludf.DUMMYFUNCTION("""COMPUTED_VALUE"""),45576.66666666667)</f>
        <v>45576.66667</v>
      </c>
      <c r="N198" s="1">
        <f>IFERROR(__xludf.DUMMYFUNCTION("""COMPUTED_VALUE"""),2.0860092E7)</f>
        <v>20860092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IFERROR(__xludf.DUMMYFUNCTION("""COMPUTED_VALUE"""),2422.8)</f>
        <v>2422.8</v>
      </c>
      <c r="D199" s="2">
        <f>IFERROR(__xludf.DUMMYFUNCTION("""COMPUTED_VALUE"""),45579.66666666667)</f>
        <v>45579.66667</v>
      </c>
      <c r="E199" s="1">
        <f>IFERROR(__xludf.DUMMYFUNCTION("""COMPUTED_VALUE"""),2453.5)</f>
        <v>2453.5</v>
      </c>
      <c r="G199" s="2">
        <f>IFERROR(__xludf.DUMMYFUNCTION("""COMPUTED_VALUE"""),45579.66666666667)</f>
        <v>45579.66667</v>
      </c>
      <c r="H199" s="1">
        <f>IFERROR(__xludf.DUMMYFUNCTION("""COMPUTED_VALUE"""),2420.14)</f>
        <v>2420.14</v>
      </c>
      <c r="J199" s="2">
        <f>IFERROR(__xludf.DUMMYFUNCTION("""COMPUTED_VALUE"""),45579.66666666667)</f>
        <v>45579.66667</v>
      </c>
      <c r="K199" s="1">
        <f>IFERROR(__xludf.DUMMYFUNCTION("""COMPUTED_VALUE"""),2451.18)</f>
        <v>2451.18</v>
      </c>
      <c r="M199" s="2">
        <f>IFERROR(__xludf.DUMMYFUNCTION("""COMPUTED_VALUE"""),45579.66666666667)</f>
        <v>45579.66667</v>
      </c>
      <c r="N199" s="1">
        <f>IFERROR(__xludf.DUMMYFUNCTION("""COMPUTED_VALUE"""),1.8542714E7)</f>
        <v>18542714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IFERROR(__xludf.DUMMYFUNCTION("""COMPUTED_VALUE"""),2453.04)</f>
        <v>2453.04</v>
      </c>
      <c r="D200" s="2">
        <f>IFERROR(__xludf.DUMMYFUNCTION("""COMPUTED_VALUE"""),45580.66666666667)</f>
        <v>45580.66667</v>
      </c>
      <c r="E200" s="1">
        <f>IFERROR(__xludf.DUMMYFUNCTION("""COMPUTED_VALUE"""),2472.35)</f>
        <v>2472.35</v>
      </c>
      <c r="G200" s="2">
        <f>IFERROR(__xludf.DUMMYFUNCTION("""COMPUTED_VALUE"""),45580.66666666667)</f>
        <v>45580.66667</v>
      </c>
      <c r="H200" s="1">
        <f>IFERROR(__xludf.DUMMYFUNCTION("""COMPUTED_VALUE"""),2441.89)</f>
        <v>2441.89</v>
      </c>
      <c r="J200" s="2">
        <f>IFERROR(__xludf.DUMMYFUNCTION("""COMPUTED_VALUE"""),45580.66666666667)</f>
        <v>45580.66667</v>
      </c>
      <c r="K200" s="1">
        <f>IFERROR(__xludf.DUMMYFUNCTION("""COMPUTED_VALUE"""),2443.02)</f>
        <v>2443.02</v>
      </c>
      <c r="M200" s="2">
        <f>IFERROR(__xludf.DUMMYFUNCTION("""COMPUTED_VALUE"""),45580.66666666667)</f>
        <v>45580.66667</v>
      </c>
      <c r="N200" s="1">
        <f>IFERROR(__xludf.DUMMYFUNCTION("""COMPUTED_VALUE"""),2.4178243E7)</f>
        <v>24178243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IFERROR(__xludf.DUMMYFUNCTION("""COMPUTED_VALUE"""),2443.81)</f>
        <v>2443.81</v>
      </c>
      <c r="D201" s="2">
        <f>IFERROR(__xludf.DUMMYFUNCTION("""COMPUTED_VALUE"""),45581.66666666667)</f>
        <v>45581.66667</v>
      </c>
      <c r="E201" s="1">
        <f>IFERROR(__xludf.DUMMYFUNCTION("""COMPUTED_VALUE"""),2459.21)</f>
        <v>2459.21</v>
      </c>
      <c r="G201" s="2">
        <f>IFERROR(__xludf.DUMMYFUNCTION("""COMPUTED_VALUE"""),45581.66666666667)</f>
        <v>45581.66667</v>
      </c>
      <c r="H201" s="1">
        <f>IFERROR(__xludf.DUMMYFUNCTION("""COMPUTED_VALUE"""),2442.84)</f>
        <v>2442.84</v>
      </c>
      <c r="J201" s="2">
        <f>IFERROR(__xludf.DUMMYFUNCTION("""COMPUTED_VALUE"""),45581.66666666667)</f>
        <v>45581.66667</v>
      </c>
      <c r="K201" s="1">
        <f>IFERROR(__xludf.DUMMYFUNCTION("""COMPUTED_VALUE"""),2446.03)</f>
        <v>2446.03</v>
      </c>
      <c r="M201" s="2">
        <f>IFERROR(__xludf.DUMMYFUNCTION("""COMPUTED_VALUE"""),45581.66666666667)</f>
        <v>45581.66667</v>
      </c>
      <c r="N201" s="1">
        <f>IFERROR(__xludf.DUMMYFUNCTION("""COMPUTED_VALUE"""),2.1483279E7)</f>
        <v>21483279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IFERROR(__xludf.DUMMYFUNCTION("""COMPUTED_VALUE"""),2454.7)</f>
        <v>2454.7</v>
      </c>
      <c r="D202" s="2">
        <f>IFERROR(__xludf.DUMMYFUNCTION("""COMPUTED_VALUE"""),45582.66666666667)</f>
        <v>45582.66667</v>
      </c>
      <c r="E202" s="1">
        <f>IFERROR(__xludf.DUMMYFUNCTION("""COMPUTED_VALUE"""),2465.13)</f>
        <v>2465.13</v>
      </c>
      <c r="G202" s="2">
        <f>IFERROR(__xludf.DUMMYFUNCTION("""COMPUTED_VALUE"""),45582.66666666667)</f>
        <v>45582.66667</v>
      </c>
      <c r="H202" s="1">
        <f>IFERROR(__xludf.DUMMYFUNCTION("""COMPUTED_VALUE"""),2449.81)</f>
        <v>2449.81</v>
      </c>
      <c r="J202" s="2">
        <f>IFERROR(__xludf.DUMMYFUNCTION("""COMPUTED_VALUE"""),45582.66666666667)</f>
        <v>45582.66667</v>
      </c>
      <c r="K202" s="1">
        <f>IFERROR(__xludf.DUMMYFUNCTION("""COMPUTED_VALUE"""),2457.71)</f>
        <v>2457.71</v>
      </c>
      <c r="M202" s="2">
        <f>IFERROR(__xludf.DUMMYFUNCTION("""COMPUTED_VALUE"""),45582.66666666667)</f>
        <v>45582.66667</v>
      </c>
      <c r="N202" s="1">
        <f>IFERROR(__xludf.DUMMYFUNCTION("""COMPUTED_VALUE"""),2.0808602E7)</f>
        <v>20808602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IFERROR(__xludf.DUMMYFUNCTION("""COMPUTED_VALUE"""),2460.52)</f>
        <v>2460.52</v>
      </c>
      <c r="D203" s="2">
        <f>IFERROR(__xludf.DUMMYFUNCTION("""COMPUTED_VALUE"""),45583.66666666667)</f>
        <v>45583.66667</v>
      </c>
      <c r="E203" s="1">
        <f>IFERROR(__xludf.DUMMYFUNCTION("""COMPUTED_VALUE"""),2469.05)</f>
        <v>2469.05</v>
      </c>
      <c r="G203" s="2">
        <f>IFERROR(__xludf.DUMMYFUNCTION("""COMPUTED_VALUE"""),45583.66666666667)</f>
        <v>45583.66667</v>
      </c>
      <c r="H203" s="1">
        <f>IFERROR(__xludf.DUMMYFUNCTION("""COMPUTED_VALUE"""),2449.02)</f>
        <v>2449.02</v>
      </c>
      <c r="J203" s="2">
        <f>IFERROR(__xludf.DUMMYFUNCTION("""COMPUTED_VALUE"""),45583.66666666667)</f>
        <v>45583.66667</v>
      </c>
      <c r="K203" s="1">
        <f>IFERROR(__xludf.DUMMYFUNCTION("""COMPUTED_VALUE"""),2464.05)</f>
        <v>2464.05</v>
      </c>
      <c r="M203" s="2">
        <f>IFERROR(__xludf.DUMMYFUNCTION("""COMPUTED_VALUE"""),45583.66666666667)</f>
        <v>45583.66667</v>
      </c>
      <c r="N203" s="1">
        <f>IFERROR(__xludf.DUMMYFUNCTION("""COMPUTED_VALUE"""),2.1081751E7)</f>
        <v>21081751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IFERROR(__xludf.DUMMYFUNCTION("""COMPUTED_VALUE"""),2461.59)</f>
        <v>2461.59</v>
      </c>
      <c r="D204" s="2">
        <f>IFERROR(__xludf.DUMMYFUNCTION("""COMPUTED_VALUE"""),45586.66666666667)</f>
        <v>45586.66667</v>
      </c>
      <c r="E204" s="1">
        <f>IFERROR(__xludf.DUMMYFUNCTION("""COMPUTED_VALUE"""),2465.83)</f>
        <v>2465.83</v>
      </c>
      <c r="G204" s="2">
        <f>IFERROR(__xludf.DUMMYFUNCTION("""COMPUTED_VALUE"""),45586.66666666667)</f>
        <v>45586.66667</v>
      </c>
      <c r="H204" s="1">
        <f>IFERROR(__xludf.DUMMYFUNCTION("""COMPUTED_VALUE"""),2431.56)</f>
        <v>2431.56</v>
      </c>
      <c r="J204" s="2">
        <f>IFERROR(__xludf.DUMMYFUNCTION("""COMPUTED_VALUE"""),45586.66666666667)</f>
        <v>45586.66667</v>
      </c>
      <c r="K204" s="1">
        <f>IFERROR(__xludf.DUMMYFUNCTION("""COMPUTED_VALUE"""),2437.05)</f>
        <v>2437.05</v>
      </c>
      <c r="M204" s="2">
        <f>IFERROR(__xludf.DUMMYFUNCTION("""COMPUTED_VALUE"""),45586.66666666667)</f>
        <v>45586.66667</v>
      </c>
      <c r="N204" s="1">
        <f>IFERROR(__xludf.DUMMYFUNCTION("""COMPUTED_VALUE"""),2.0162831E7)</f>
        <v>20162831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IFERROR(__xludf.DUMMYFUNCTION("""COMPUTED_VALUE"""),2423.21)</f>
        <v>2423.21</v>
      </c>
      <c r="D205" s="2">
        <f>IFERROR(__xludf.DUMMYFUNCTION("""COMPUTED_VALUE"""),45587.66666666667)</f>
        <v>45587.66667</v>
      </c>
      <c r="E205" s="1">
        <f>IFERROR(__xludf.DUMMYFUNCTION("""COMPUTED_VALUE"""),2428.82)</f>
        <v>2428.82</v>
      </c>
      <c r="G205" s="2">
        <f>IFERROR(__xludf.DUMMYFUNCTION("""COMPUTED_VALUE"""),45587.66666666667)</f>
        <v>45587.66667</v>
      </c>
      <c r="H205" s="1">
        <f>IFERROR(__xludf.DUMMYFUNCTION("""COMPUTED_VALUE"""),2384.11)</f>
        <v>2384.11</v>
      </c>
      <c r="J205" s="2">
        <f>IFERROR(__xludf.DUMMYFUNCTION("""COMPUTED_VALUE"""),45587.66666666667)</f>
        <v>45587.66667</v>
      </c>
      <c r="K205" s="1">
        <f>IFERROR(__xludf.DUMMYFUNCTION("""COMPUTED_VALUE"""),2384.23)</f>
        <v>2384.23</v>
      </c>
      <c r="M205" s="2">
        <f>IFERROR(__xludf.DUMMYFUNCTION("""COMPUTED_VALUE"""),45587.66666666667)</f>
        <v>45587.66667</v>
      </c>
      <c r="N205" s="1">
        <f>IFERROR(__xludf.DUMMYFUNCTION("""COMPUTED_VALUE"""),2.7291173E7)</f>
        <v>27291173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IFERROR(__xludf.DUMMYFUNCTION("""COMPUTED_VALUE"""),2375.59)</f>
        <v>2375.59</v>
      </c>
      <c r="D206" s="2">
        <f>IFERROR(__xludf.DUMMYFUNCTION("""COMPUTED_VALUE"""),45588.66666666667)</f>
        <v>45588.66667</v>
      </c>
      <c r="E206" s="1">
        <f>IFERROR(__xludf.DUMMYFUNCTION("""COMPUTED_VALUE"""),2400.43)</f>
        <v>2400.43</v>
      </c>
      <c r="G206" s="2">
        <f>IFERROR(__xludf.DUMMYFUNCTION("""COMPUTED_VALUE"""),45588.66666666667)</f>
        <v>45588.66667</v>
      </c>
      <c r="H206" s="1">
        <f>IFERROR(__xludf.DUMMYFUNCTION("""COMPUTED_VALUE"""),2366.97)</f>
        <v>2366.97</v>
      </c>
      <c r="J206" s="2">
        <f>IFERROR(__xludf.DUMMYFUNCTION("""COMPUTED_VALUE"""),45588.66666666667)</f>
        <v>45588.66667</v>
      </c>
      <c r="K206" s="1">
        <f>IFERROR(__xludf.DUMMYFUNCTION("""COMPUTED_VALUE"""),2383.42)</f>
        <v>2383.42</v>
      </c>
      <c r="M206" s="2">
        <f>IFERROR(__xludf.DUMMYFUNCTION("""COMPUTED_VALUE"""),45588.66666666667)</f>
        <v>45588.66667</v>
      </c>
      <c r="N206" s="1">
        <f>IFERROR(__xludf.DUMMYFUNCTION("""COMPUTED_VALUE"""),2.5310365E7)</f>
        <v>25310365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IFERROR(__xludf.DUMMYFUNCTION("""COMPUTED_VALUE"""),2382.41)</f>
        <v>2382.41</v>
      </c>
      <c r="D207" s="2">
        <f>IFERROR(__xludf.DUMMYFUNCTION("""COMPUTED_VALUE"""),45589.66666666667)</f>
        <v>45589.66667</v>
      </c>
      <c r="E207" s="1">
        <f>IFERROR(__xludf.DUMMYFUNCTION("""COMPUTED_VALUE"""),2382.41)</f>
        <v>2382.41</v>
      </c>
      <c r="G207" s="2">
        <f>IFERROR(__xludf.DUMMYFUNCTION("""COMPUTED_VALUE"""),45589.66666666667)</f>
        <v>45589.66667</v>
      </c>
      <c r="H207" s="1">
        <f>IFERROR(__xludf.DUMMYFUNCTION("""COMPUTED_VALUE"""),2344.18)</f>
        <v>2344.18</v>
      </c>
      <c r="J207" s="2">
        <f>IFERROR(__xludf.DUMMYFUNCTION("""COMPUTED_VALUE"""),45589.66666666667)</f>
        <v>45589.66667</v>
      </c>
      <c r="K207" s="1">
        <f>IFERROR(__xludf.DUMMYFUNCTION("""COMPUTED_VALUE"""),2368.06)</f>
        <v>2368.06</v>
      </c>
      <c r="M207" s="2">
        <f>IFERROR(__xludf.DUMMYFUNCTION("""COMPUTED_VALUE"""),45589.66666666667)</f>
        <v>45589.66667</v>
      </c>
      <c r="N207" s="1">
        <f>IFERROR(__xludf.DUMMYFUNCTION("""COMPUTED_VALUE"""),3.1458608E7)</f>
        <v>31458608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IFERROR(__xludf.DUMMYFUNCTION("""COMPUTED_VALUE"""),2374.82)</f>
        <v>2374.82</v>
      </c>
      <c r="D208" s="2">
        <f>IFERROR(__xludf.DUMMYFUNCTION("""COMPUTED_VALUE"""),45590.66666666667)</f>
        <v>45590.66667</v>
      </c>
      <c r="E208" s="1">
        <f>IFERROR(__xludf.DUMMYFUNCTION("""COMPUTED_VALUE"""),2382.46)</f>
        <v>2382.46</v>
      </c>
      <c r="G208" s="2">
        <f>IFERROR(__xludf.DUMMYFUNCTION("""COMPUTED_VALUE"""),45590.66666666667)</f>
        <v>45590.66667</v>
      </c>
      <c r="H208" s="1">
        <f>IFERROR(__xludf.DUMMYFUNCTION("""COMPUTED_VALUE"""),2346.99)</f>
        <v>2346.99</v>
      </c>
      <c r="J208" s="2">
        <f>IFERROR(__xludf.DUMMYFUNCTION("""COMPUTED_VALUE"""),45590.66666666667)</f>
        <v>45590.66667</v>
      </c>
      <c r="K208" s="1">
        <f>IFERROR(__xludf.DUMMYFUNCTION("""COMPUTED_VALUE"""),2355.29)</f>
        <v>2355.29</v>
      </c>
      <c r="M208" s="2">
        <f>IFERROR(__xludf.DUMMYFUNCTION("""COMPUTED_VALUE"""),45590.66666666667)</f>
        <v>45590.66667</v>
      </c>
      <c r="N208" s="1">
        <f>IFERROR(__xludf.DUMMYFUNCTION("""COMPUTED_VALUE"""),2.4365211E7)</f>
        <v>24365211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IFERROR(__xludf.DUMMYFUNCTION("""COMPUTED_VALUE"""),2361.18)</f>
        <v>2361.18</v>
      </c>
      <c r="D209" s="2">
        <f>IFERROR(__xludf.DUMMYFUNCTION("""COMPUTED_VALUE"""),45593.66666666667)</f>
        <v>45593.66667</v>
      </c>
      <c r="E209" s="1">
        <f>IFERROR(__xludf.DUMMYFUNCTION("""COMPUTED_VALUE"""),2389.79)</f>
        <v>2389.79</v>
      </c>
      <c r="G209" s="2">
        <f>IFERROR(__xludf.DUMMYFUNCTION("""COMPUTED_VALUE"""),45593.66666666667)</f>
        <v>45593.66667</v>
      </c>
      <c r="H209" s="1">
        <f>IFERROR(__xludf.DUMMYFUNCTION("""COMPUTED_VALUE"""),2361.18)</f>
        <v>2361.18</v>
      </c>
      <c r="J209" s="2">
        <f>IFERROR(__xludf.DUMMYFUNCTION("""COMPUTED_VALUE"""),45593.66666666667)</f>
        <v>45593.66667</v>
      </c>
      <c r="K209" s="1">
        <f>IFERROR(__xludf.DUMMYFUNCTION("""COMPUTED_VALUE"""),2384.32)</f>
        <v>2384.32</v>
      </c>
      <c r="M209" s="2">
        <f>IFERROR(__xludf.DUMMYFUNCTION("""COMPUTED_VALUE"""),45593.66666666667)</f>
        <v>45593.66667</v>
      </c>
      <c r="N209" s="1">
        <f>IFERROR(__xludf.DUMMYFUNCTION("""COMPUTED_VALUE"""),3.3656326E7)</f>
        <v>33656326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IFERROR(__xludf.DUMMYFUNCTION("""COMPUTED_VALUE"""),2366.13)</f>
        <v>2366.13</v>
      </c>
      <c r="D210" s="2">
        <f>IFERROR(__xludf.DUMMYFUNCTION("""COMPUTED_VALUE"""),45594.66666666667)</f>
        <v>45594.66667</v>
      </c>
      <c r="E210" s="1">
        <f>IFERROR(__xludf.DUMMYFUNCTION("""COMPUTED_VALUE"""),2369.79)</f>
        <v>2369.79</v>
      </c>
      <c r="G210" s="2">
        <f>IFERROR(__xludf.DUMMYFUNCTION("""COMPUTED_VALUE"""),45594.66666666667)</f>
        <v>45594.66667</v>
      </c>
      <c r="H210" s="1">
        <f>IFERROR(__xludf.DUMMYFUNCTION("""COMPUTED_VALUE"""),2342.81)</f>
        <v>2342.81</v>
      </c>
      <c r="J210" s="2">
        <f>IFERROR(__xludf.DUMMYFUNCTION("""COMPUTED_VALUE"""),45594.66666666667)</f>
        <v>45594.66667</v>
      </c>
      <c r="K210" s="1">
        <f>IFERROR(__xludf.DUMMYFUNCTION("""COMPUTED_VALUE"""),2365.82)</f>
        <v>2365.82</v>
      </c>
      <c r="M210" s="2">
        <f>IFERROR(__xludf.DUMMYFUNCTION("""COMPUTED_VALUE"""),45594.66666666667)</f>
        <v>45594.66667</v>
      </c>
      <c r="N210" s="1">
        <f>IFERROR(__xludf.DUMMYFUNCTION("""COMPUTED_VALUE"""),3.5745124E7)</f>
        <v>35745124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IFERROR(__xludf.DUMMYFUNCTION("""COMPUTED_VALUE"""),2361.24)</f>
        <v>2361.24</v>
      </c>
      <c r="D211" s="2">
        <f>IFERROR(__xludf.DUMMYFUNCTION("""COMPUTED_VALUE"""),45595.66666666667)</f>
        <v>45595.66667</v>
      </c>
      <c r="E211" s="1">
        <f>IFERROR(__xludf.DUMMYFUNCTION("""COMPUTED_VALUE"""),2378.93)</f>
        <v>2378.93</v>
      </c>
      <c r="G211" s="2">
        <f>IFERROR(__xludf.DUMMYFUNCTION("""COMPUTED_VALUE"""),45595.66666666667)</f>
        <v>45595.66667</v>
      </c>
      <c r="H211" s="1">
        <f>IFERROR(__xludf.DUMMYFUNCTION("""COMPUTED_VALUE"""),2348.28)</f>
        <v>2348.28</v>
      </c>
      <c r="J211" s="2">
        <f>IFERROR(__xludf.DUMMYFUNCTION("""COMPUTED_VALUE"""),45595.66666666667)</f>
        <v>45595.66667</v>
      </c>
      <c r="K211" s="1">
        <f>IFERROR(__xludf.DUMMYFUNCTION("""COMPUTED_VALUE"""),2364.51)</f>
        <v>2364.51</v>
      </c>
      <c r="M211" s="2">
        <f>IFERROR(__xludf.DUMMYFUNCTION("""COMPUTED_VALUE"""),45595.66666666667)</f>
        <v>45595.66667</v>
      </c>
      <c r="N211" s="1">
        <f>IFERROR(__xludf.DUMMYFUNCTION("""COMPUTED_VALUE"""),3.3306496E7)</f>
        <v>33306496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IFERROR(__xludf.DUMMYFUNCTION("""COMPUTED_VALUE"""),2353.42)</f>
        <v>2353.42</v>
      </c>
      <c r="D212" s="2">
        <f>IFERROR(__xludf.DUMMYFUNCTION("""COMPUTED_VALUE"""),45596.66666666667)</f>
        <v>45596.66667</v>
      </c>
      <c r="E212" s="1">
        <f>IFERROR(__xludf.DUMMYFUNCTION("""COMPUTED_VALUE"""),2361.24)</f>
        <v>2361.24</v>
      </c>
      <c r="G212" s="2">
        <f>IFERROR(__xludf.DUMMYFUNCTION("""COMPUTED_VALUE"""),45596.66666666667)</f>
        <v>45596.66667</v>
      </c>
      <c r="H212" s="1">
        <f>IFERROR(__xludf.DUMMYFUNCTION("""COMPUTED_VALUE"""),2336.61)</f>
        <v>2336.61</v>
      </c>
      <c r="J212" s="2">
        <f>IFERROR(__xludf.DUMMYFUNCTION("""COMPUTED_VALUE"""),45596.66666666667)</f>
        <v>45596.66667</v>
      </c>
      <c r="K212" s="1">
        <f>IFERROR(__xludf.DUMMYFUNCTION("""COMPUTED_VALUE"""),2342.02)</f>
        <v>2342.02</v>
      </c>
      <c r="M212" s="2">
        <f>IFERROR(__xludf.DUMMYFUNCTION("""COMPUTED_VALUE"""),45596.66666666667)</f>
        <v>45596.66667</v>
      </c>
      <c r="N212" s="1">
        <f>IFERROR(__xludf.DUMMYFUNCTION("""COMPUTED_VALUE"""),2.8151038E7)</f>
        <v>28151038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IFERROR(__xludf.DUMMYFUNCTION("""COMPUTED_VALUE"""),2352.79)</f>
        <v>2352.79</v>
      </c>
      <c r="D213" s="2">
        <f>IFERROR(__xludf.DUMMYFUNCTION("""COMPUTED_VALUE"""),45597.66666666667)</f>
        <v>45597.66667</v>
      </c>
      <c r="E213" s="1">
        <f>IFERROR(__xludf.DUMMYFUNCTION("""COMPUTED_VALUE"""),2370.83)</f>
        <v>2370.83</v>
      </c>
      <c r="G213" s="2">
        <f>IFERROR(__xludf.DUMMYFUNCTION("""COMPUTED_VALUE"""),45597.66666666667)</f>
        <v>45597.66667</v>
      </c>
      <c r="H213" s="1">
        <f>IFERROR(__xludf.DUMMYFUNCTION("""COMPUTED_VALUE"""),2344.45)</f>
        <v>2344.45</v>
      </c>
      <c r="J213" s="2">
        <f>IFERROR(__xludf.DUMMYFUNCTION("""COMPUTED_VALUE"""),45597.66666666667)</f>
        <v>45597.66667</v>
      </c>
      <c r="K213" s="1">
        <f>IFERROR(__xludf.DUMMYFUNCTION("""COMPUTED_VALUE"""),2345.47)</f>
        <v>2345.47</v>
      </c>
      <c r="M213" s="2">
        <f>IFERROR(__xludf.DUMMYFUNCTION("""COMPUTED_VALUE"""),45597.66666666667)</f>
        <v>45597.66667</v>
      </c>
      <c r="N213" s="1">
        <f>IFERROR(__xludf.DUMMYFUNCTION("""COMPUTED_VALUE"""),2.2751784E7)</f>
        <v>22751784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IFERROR(__xludf.DUMMYFUNCTION("""COMPUTED_VALUE"""),2366.77)</f>
        <v>2366.77</v>
      </c>
      <c r="D214" s="2">
        <f>IFERROR(__xludf.DUMMYFUNCTION("""COMPUTED_VALUE"""),45600.66666666667)</f>
        <v>45600.66667</v>
      </c>
      <c r="E214" s="1">
        <f>IFERROR(__xludf.DUMMYFUNCTION("""COMPUTED_VALUE"""),2378.42)</f>
        <v>2378.42</v>
      </c>
      <c r="G214" s="2">
        <f>IFERROR(__xludf.DUMMYFUNCTION("""COMPUTED_VALUE"""),45600.66666666667)</f>
        <v>45600.66667</v>
      </c>
      <c r="H214" s="1">
        <f>IFERROR(__xludf.DUMMYFUNCTION("""COMPUTED_VALUE"""),2348.59)</f>
        <v>2348.59</v>
      </c>
      <c r="J214" s="2">
        <f>IFERROR(__xludf.DUMMYFUNCTION("""COMPUTED_VALUE"""),45600.66666666667)</f>
        <v>45600.66667</v>
      </c>
      <c r="K214" s="1">
        <f>IFERROR(__xludf.DUMMYFUNCTION("""COMPUTED_VALUE"""),2355.8)</f>
        <v>2355.8</v>
      </c>
      <c r="M214" s="2">
        <f>IFERROR(__xludf.DUMMYFUNCTION("""COMPUTED_VALUE"""),45600.66666666667)</f>
        <v>45600.66667</v>
      </c>
      <c r="N214" s="1">
        <f>IFERROR(__xludf.DUMMYFUNCTION("""COMPUTED_VALUE"""),2.7817772E7)</f>
        <v>27817772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IFERROR(__xludf.DUMMYFUNCTION("""COMPUTED_VALUE"""),2355.28)</f>
        <v>2355.28</v>
      </c>
      <c r="D215" s="2">
        <f>IFERROR(__xludf.DUMMYFUNCTION("""COMPUTED_VALUE"""),45601.66666666667)</f>
        <v>45601.66667</v>
      </c>
      <c r="E215" s="1">
        <f>IFERROR(__xludf.DUMMYFUNCTION("""COMPUTED_VALUE"""),2404.42)</f>
        <v>2404.42</v>
      </c>
      <c r="G215" s="2">
        <f>IFERROR(__xludf.DUMMYFUNCTION("""COMPUTED_VALUE"""),45601.66666666667)</f>
        <v>45601.66667</v>
      </c>
      <c r="H215" s="1">
        <f>IFERROR(__xludf.DUMMYFUNCTION("""COMPUTED_VALUE"""),2355.28)</f>
        <v>2355.28</v>
      </c>
      <c r="J215" s="2">
        <f>IFERROR(__xludf.DUMMYFUNCTION("""COMPUTED_VALUE"""),45601.66666666667)</f>
        <v>45601.66667</v>
      </c>
      <c r="K215" s="1">
        <f>IFERROR(__xludf.DUMMYFUNCTION("""COMPUTED_VALUE"""),2403.34)</f>
        <v>2403.34</v>
      </c>
      <c r="M215" s="2">
        <f>IFERROR(__xludf.DUMMYFUNCTION("""COMPUTED_VALUE"""),45601.66666666667)</f>
        <v>45601.66667</v>
      </c>
      <c r="N215" s="1">
        <f>IFERROR(__xludf.DUMMYFUNCTION("""COMPUTED_VALUE"""),2.592555E7)</f>
        <v>25925550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IFERROR(__xludf.DUMMYFUNCTION("""COMPUTED_VALUE"""),2420.86)</f>
        <v>2420.86</v>
      </c>
      <c r="D216" s="2">
        <f>IFERROR(__xludf.DUMMYFUNCTION("""COMPUTED_VALUE"""),45602.66666666667)</f>
        <v>45602.66667</v>
      </c>
      <c r="E216" s="1">
        <f>IFERROR(__xludf.DUMMYFUNCTION("""COMPUTED_VALUE"""),2474.46)</f>
        <v>2474.46</v>
      </c>
      <c r="G216" s="2">
        <f>IFERROR(__xludf.DUMMYFUNCTION("""COMPUTED_VALUE"""),45602.66666666667)</f>
        <v>45602.66667</v>
      </c>
      <c r="H216" s="1">
        <f>IFERROR(__xludf.DUMMYFUNCTION("""COMPUTED_VALUE"""),2420.86)</f>
        <v>2420.86</v>
      </c>
      <c r="J216" s="2">
        <f>IFERROR(__xludf.DUMMYFUNCTION("""COMPUTED_VALUE"""),45602.66666666667)</f>
        <v>45602.66667</v>
      </c>
      <c r="K216" s="1">
        <f>IFERROR(__xludf.DUMMYFUNCTION("""COMPUTED_VALUE"""),2461.98)</f>
        <v>2461.98</v>
      </c>
      <c r="M216" s="2">
        <f>IFERROR(__xludf.DUMMYFUNCTION("""COMPUTED_VALUE"""),45602.66666666667)</f>
        <v>45602.66667</v>
      </c>
      <c r="N216" s="1">
        <f>IFERROR(__xludf.DUMMYFUNCTION("""COMPUTED_VALUE"""),5.6269987E7)</f>
        <v>56269987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IFERROR(__xludf.DUMMYFUNCTION("""COMPUTED_VALUE"""),2471.56)</f>
        <v>2471.56</v>
      </c>
      <c r="D217" s="2">
        <f>IFERROR(__xludf.DUMMYFUNCTION("""COMPUTED_VALUE"""),45603.66666666667)</f>
        <v>45603.66667</v>
      </c>
      <c r="E217" s="1">
        <f>IFERROR(__xludf.DUMMYFUNCTION("""COMPUTED_VALUE"""),2486.57)</f>
        <v>2486.57</v>
      </c>
      <c r="G217" s="2">
        <f>IFERROR(__xludf.DUMMYFUNCTION("""COMPUTED_VALUE"""),45603.66666666667)</f>
        <v>45603.66667</v>
      </c>
      <c r="H217" s="1">
        <f>IFERROR(__xludf.DUMMYFUNCTION("""COMPUTED_VALUE"""),2462.86)</f>
        <v>2462.86</v>
      </c>
      <c r="J217" s="2">
        <f>IFERROR(__xludf.DUMMYFUNCTION("""COMPUTED_VALUE"""),45603.66666666667)</f>
        <v>45603.66667</v>
      </c>
      <c r="K217" s="1">
        <f>IFERROR(__xludf.DUMMYFUNCTION("""COMPUTED_VALUE"""),2470.17)</f>
        <v>2470.17</v>
      </c>
      <c r="M217" s="2">
        <f>IFERROR(__xludf.DUMMYFUNCTION("""COMPUTED_VALUE"""),45603.66666666667)</f>
        <v>45603.66667</v>
      </c>
      <c r="N217" s="1">
        <f>IFERROR(__xludf.DUMMYFUNCTION("""COMPUTED_VALUE"""),4.8400193E7)</f>
        <v>48400193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IFERROR(__xludf.DUMMYFUNCTION("""COMPUTED_VALUE"""),2471.05)</f>
        <v>2471.05</v>
      </c>
      <c r="D218" s="2">
        <f>IFERROR(__xludf.DUMMYFUNCTION("""COMPUTED_VALUE"""),45604.66666666667)</f>
        <v>45604.66667</v>
      </c>
      <c r="E218" s="1">
        <f>IFERROR(__xludf.DUMMYFUNCTION("""COMPUTED_VALUE"""),2509.07)</f>
        <v>2509.07</v>
      </c>
      <c r="G218" s="2">
        <f>IFERROR(__xludf.DUMMYFUNCTION("""COMPUTED_VALUE"""),45604.66666666667)</f>
        <v>45604.66667</v>
      </c>
      <c r="H218" s="1">
        <f>IFERROR(__xludf.DUMMYFUNCTION("""COMPUTED_VALUE"""),2468.65)</f>
        <v>2468.65</v>
      </c>
      <c r="J218" s="2">
        <f>IFERROR(__xludf.DUMMYFUNCTION("""COMPUTED_VALUE"""),45604.66666666667)</f>
        <v>45604.66667</v>
      </c>
      <c r="K218" s="1">
        <f>IFERROR(__xludf.DUMMYFUNCTION("""COMPUTED_VALUE"""),2496.93)</f>
        <v>2496.93</v>
      </c>
      <c r="M218" s="2">
        <f>IFERROR(__xludf.DUMMYFUNCTION("""COMPUTED_VALUE"""),45604.66666666667)</f>
        <v>45604.66667</v>
      </c>
      <c r="N218" s="1">
        <f>IFERROR(__xludf.DUMMYFUNCTION("""COMPUTED_VALUE"""),3.048798E7)</f>
        <v>30487980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IFERROR(__xludf.DUMMYFUNCTION("""COMPUTED_VALUE"""),2503.65)</f>
        <v>2503.65</v>
      </c>
      <c r="D219" s="2">
        <f>IFERROR(__xludf.DUMMYFUNCTION("""COMPUTED_VALUE"""),45607.66666666667)</f>
        <v>45607.66667</v>
      </c>
      <c r="E219" s="1">
        <f>IFERROR(__xludf.DUMMYFUNCTION("""COMPUTED_VALUE"""),2525.74)</f>
        <v>2525.74</v>
      </c>
      <c r="G219" s="2">
        <f>IFERROR(__xludf.DUMMYFUNCTION("""COMPUTED_VALUE"""),45607.66666666667)</f>
        <v>45607.66667</v>
      </c>
      <c r="H219" s="1">
        <f>IFERROR(__xludf.DUMMYFUNCTION("""COMPUTED_VALUE"""),2503.65)</f>
        <v>2503.65</v>
      </c>
      <c r="J219" s="2">
        <f>IFERROR(__xludf.DUMMYFUNCTION("""COMPUTED_VALUE"""),45607.66666666667)</f>
        <v>45607.66667</v>
      </c>
      <c r="K219" s="1">
        <f>IFERROR(__xludf.DUMMYFUNCTION("""COMPUTED_VALUE"""),2516.54)</f>
        <v>2516.54</v>
      </c>
      <c r="M219" s="2">
        <f>IFERROR(__xludf.DUMMYFUNCTION("""COMPUTED_VALUE"""),45607.66666666667)</f>
        <v>45607.66667</v>
      </c>
      <c r="N219" s="1">
        <f>IFERROR(__xludf.DUMMYFUNCTION("""COMPUTED_VALUE"""),2.8643031E7)</f>
        <v>28643031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IFERROR(__xludf.DUMMYFUNCTION("""COMPUTED_VALUE"""),2510.96)</f>
        <v>2510.96</v>
      </c>
      <c r="D220" s="2">
        <f>IFERROR(__xludf.DUMMYFUNCTION("""COMPUTED_VALUE"""),45608.66666666667)</f>
        <v>45608.66667</v>
      </c>
      <c r="E220" s="1">
        <f>IFERROR(__xludf.DUMMYFUNCTION("""COMPUTED_VALUE"""),2513.55)</f>
        <v>2513.55</v>
      </c>
      <c r="G220" s="2">
        <f>IFERROR(__xludf.DUMMYFUNCTION("""COMPUTED_VALUE"""),45608.66666666667)</f>
        <v>45608.66667</v>
      </c>
      <c r="H220" s="1">
        <f>IFERROR(__xludf.DUMMYFUNCTION("""COMPUTED_VALUE"""),2471.27)</f>
        <v>2471.27</v>
      </c>
      <c r="J220" s="2">
        <f>IFERROR(__xludf.DUMMYFUNCTION("""COMPUTED_VALUE"""),45608.66666666667)</f>
        <v>45608.66667</v>
      </c>
      <c r="K220" s="1">
        <f>IFERROR(__xludf.DUMMYFUNCTION("""COMPUTED_VALUE"""),2476.94)</f>
        <v>2476.94</v>
      </c>
      <c r="M220" s="2">
        <f>IFERROR(__xludf.DUMMYFUNCTION("""COMPUTED_VALUE"""),45608.66666666667)</f>
        <v>45608.66667</v>
      </c>
      <c r="N220" s="1">
        <f>IFERROR(__xludf.DUMMYFUNCTION("""COMPUTED_VALUE"""),2.7110196E7)</f>
        <v>27110196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IFERROR(__xludf.DUMMYFUNCTION("""COMPUTED_VALUE"""),2487.28)</f>
        <v>2487.28</v>
      </c>
      <c r="D221" s="2">
        <f>IFERROR(__xludf.DUMMYFUNCTION("""COMPUTED_VALUE"""),45609.66666666667)</f>
        <v>45609.66667</v>
      </c>
      <c r="E221" s="1">
        <f>IFERROR(__xludf.DUMMYFUNCTION("""COMPUTED_VALUE"""),2510.85)</f>
        <v>2510.85</v>
      </c>
      <c r="G221" s="2">
        <f>IFERROR(__xludf.DUMMYFUNCTION("""COMPUTED_VALUE"""),45609.66666666667)</f>
        <v>45609.66667</v>
      </c>
      <c r="H221" s="1">
        <f>IFERROR(__xludf.DUMMYFUNCTION("""COMPUTED_VALUE"""),2485.03)</f>
        <v>2485.03</v>
      </c>
      <c r="J221" s="2">
        <f>IFERROR(__xludf.DUMMYFUNCTION("""COMPUTED_VALUE"""),45609.66666666667)</f>
        <v>45609.66667</v>
      </c>
      <c r="K221" s="1">
        <f>IFERROR(__xludf.DUMMYFUNCTION("""COMPUTED_VALUE"""),2487.32)</f>
        <v>2487.32</v>
      </c>
      <c r="M221" s="2">
        <f>IFERROR(__xludf.DUMMYFUNCTION("""COMPUTED_VALUE"""),45609.66666666667)</f>
        <v>45609.66667</v>
      </c>
      <c r="N221" s="1">
        <f>IFERROR(__xludf.DUMMYFUNCTION("""COMPUTED_VALUE"""),2.8374813E7)</f>
        <v>28374813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IFERROR(__xludf.DUMMYFUNCTION("""COMPUTED_VALUE"""),2489.74)</f>
        <v>2489.74</v>
      </c>
      <c r="D222" s="2">
        <f>IFERROR(__xludf.DUMMYFUNCTION("""COMPUTED_VALUE"""),45610.66666666667)</f>
        <v>45610.66667</v>
      </c>
      <c r="E222" s="1">
        <f>IFERROR(__xludf.DUMMYFUNCTION("""COMPUTED_VALUE"""),2494.16)</f>
        <v>2494.16</v>
      </c>
      <c r="G222" s="2">
        <f>IFERROR(__xludf.DUMMYFUNCTION("""COMPUTED_VALUE"""),45610.66666666667)</f>
        <v>45610.66667</v>
      </c>
      <c r="H222" s="1">
        <f>IFERROR(__xludf.DUMMYFUNCTION("""COMPUTED_VALUE"""),2464.16)</f>
        <v>2464.16</v>
      </c>
      <c r="J222" s="2">
        <f>IFERROR(__xludf.DUMMYFUNCTION("""COMPUTED_VALUE"""),45610.66666666667)</f>
        <v>45610.66667</v>
      </c>
      <c r="K222" s="1">
        <f>IFERROR(__xludf.DUMMYFUNCTION("""COMPUTED_VALUE"""),2469.85)</f>
        <v>2469.85</v>
      </c>
      <c r="M222" s="2">
        <f>IFERROR(__xludf.DUMMYFUNCTION("""COMPUTED_VALUE"""),45610.66666666667)</f>
        <v>45610.66667</v>
      </c>
      <c r="N222" s="1">
        <f>IFERROR(__xludf.DUMMYFUNCTION("""COMPUTED_VALUE"""),2.7449758E7)</f>
        <v>27449758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IFERROR(__xludf.DUMMYFUNCTION("""COMPUTED_VALUE"""),2463.72)</f>
        <v>2463.72</v>
      </c>
      <c r="D223" s="2">
        <f>IFERROR(__xludf.DUMMYFUNCTION("""COMPUTED_VALUE"""),45611.66666666667)</f>
        <v>45611.66667</v>
      </c>
      <c r="E223" s="1">
        <f>IFERROR(__xludf.DUMMYFUNCTION("""COMPUTED_VALUE"""),2463.72)</f>
        <v>2463.72</v>
      </c>
      <c r="G223" s="2">
        <f>IFERROR(__xludf.DUMMYFUNCTION("""COMPUTED_VALUE"""),45611.66666666667)</f>
        <v>45611.66667</v>
      </c>
      <c r="H223" s="1">
        <f>IFERROR(__xludf.DUMMYFUNCTION("""COMPUTED_VALUE"""),2434.18)</f>
        <v>2434.18</v>
      </c>
      <c r="J223" s="2">
        <f>IFERROR(__xludf.DUMMYFUNCTION("""COMPUTED_VALUE"""),45611.66666666667)</f>
        <v>45611.66667</v>
      </c>
      <c r="K223" s="1">
        <f>IFERROR(__xludf.DUMMYFUNCTION("""COMPUTED_VALUE"""),2439.08)</f>
        <v>2439.08</v>
      </c>
      <c r="M223" s="2">
        <f>IFERROR(__xludf.DUMMYFUNCTION("""COMPUTED_VALUE"""),45611.66666666667)</f>
        <v>45611.66667</v>
      </c>
      <c r="N223" s="1">
        <f>IFERROR(__xludf.DUMMYFUNCTION("""COMPUTED_VALUE"""),2.5426273E7)</f>
        <v>25426273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IFERROR(__xludf.DUMMYFUNCTION("""COMPUTED_VALUE"""),2437.07)</f>
        <v>2437.07</v>
      </c>
      <c r="D224" s="2">
        <f>IFERROR(__xludf.DUMMYFUNCTION("""COMPUTED_VALUE"""),45614.66666666667)</f>
        <v>45614.66667</v>
      </c>
      <c r="E224" s="1">
        <f>IFERROR(__xludf.DUMMYFUNCTION("""COMPUTED_VALUE"""),2452.27)</f>
        <v>2452.27</v>
      </c>
      <c r="G224" s="2">
        <f>IFERROR(__xludf.DUMMYFUNCTION("""COMPUTED_VALUE"""),45614.66666666667)</f>
        <v>45614.66667</v>
      </c>
      <c r="H224" s="1">
        <f>IFERROR(__xludf.DUMMYFUNCTION("""COMPUTED_VALUE"""),2430.04)</f>
        <v>2430.04</v>
      </c>
      <c r="J224" s="2">
        <f>IFERROR(__xludf.DUMMYFUNCTION("""COMPUTED_VALUE"""),45614.66666666667)</f>
        <v>45614.66667</v>
      </c>
      <c r="K224" s="1">
        <f>IFERROR(__xludf.DUMMYFUNCTION("""COMPUTED_VALUE"""),2436.9)</f>
        <v>2436.9</v>
      </c>
      <c r="M224" s="2">
        <f>IFERROR(__xludf.DUMMYFUNCTION("""COMPUTED_VALUE"""),45614.66666666667)</f>
        <v>45614.66667</v>
      </c>
      <c r="N224" s="1">
        <f>IFERROR(__xludf.DUMMYFUNCTION("""COMPUTED_VALUE"""),2.5657073E7)</f>
        <v>25657073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IFERROR(__xludf.DUMMYFUNCTION("""COMPUTED_VALUE"""),2420.25)</f>
        <v>2420.25</v>
      </c>
      <c r="D225" s="2">
        <f>IFERROR(__xludf.DUMMYFUNCTION("""COMPUTED_VALUE"""),45615.66666666667)</f>
        <v>45615.66667</v>
      </c>
      <c r="E225" s="1">
        <f>IFERROR(__xludf.DUMMYFUNCTION("""COMPUTED_VALUE"""),2443.23)</f>
        <v>2443.23</v>
      </c>
      <c r="G225" s="2">
        <f>IFERROR(__xludf.DUMMYFUNCTION("""COMPUTED_VALUE"""),45615.66666666667)</f>
        <v>45615.66667</v>
      </c>
      <c r="H225" s="1">
        <f>IFERROR(__xludf.DUMMYFUNCTION("""COMPUTED_VALUE"""),2405.76)</f>
        <v>2405.76</v>
      </c>
      <c r="J225" s="2">
        <f>IFERROR(__xludf.DUMMYFUNCTION("""COMPUTED_VALUE"""),45615.66666666667)</f>
        <v>45615.66667</v>
      </c>
      <c r="K225" s="1">
        <f>IFERROR(__xludf.DUMMYFUNCTION("""COMPUTED_VALUE"""),2435.63)</f>
        <v>2435.63</v>
      </c>
      <c r="M225" s="2">
        <f>IFERROR(__xludf.DUMMYFUNCTION("""COMPUTED_VALUE"""),45615.66666666667)</f>
        <v>45615.66667</v>
      </c>
      <c r="N225" s="1">
        <f>IFERROR(__xludf.DUMMYFUNCTION("""COMPUTED_VALUE"""),2.8376676E7)</f>
        <v>28376676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IFERROR(__xludf.DUMMYFUNCTION("""COMPUTED_VALUE"""),2439.92)</f>
        <v>2439.92</v>
      </c>
      <c r="D226" s="2">
        <f>IFERROR(__xludf.DUMMYFUNCTION("""COMPUTED_VALUE"""),45616.66666666667)</f>
        <v>45616.66667</v>
      </c>
      <c r="E226" s="1">
        <f>IFERROR(__xludf.DUMMYFUNCTION("""COMPUTED_VALUE"""),2441.81)</f>
        <v>2441.81</v>
      </c>
      <c r="G226" s="2">
        <f>IFERROR(__xludf.DUMMYFUNCTION("""COMPUTED_VALUE"""),45616.66666666667)</f>
        <v>45616.66667</v>
      </c>
      <c r="H226" s="1">
        <f>IFERROR(__xludf.DUMMYFUNCTION("""COMPUTED_VALUE"""),2417.4)</f>
        <v>2417.4</v>
      </c>
      <c r="J226" s="2">
        <f>IFERROR(__xludf.DUMMYFUNCTION("""COMPUTED_VALUE"""),45616.66666666667)</f>
        <v>45616.66667</v>
      </c>
      <c r="K226" s="1">
        <f>IFERROR(__xludf.DUMMYFUNCTION("""COMPUTED_VALUE"""),2433.51)</f>
        <v>2433.51</v>
      </c>
      <c r="M226" s="2">
        <f>IFERROR(__xludf.DUMMYFUNCTION("""COMPUTED_VALUE"""),45616.66666666667)</f>
        <v>45616.66667</v>
      </c>
      <c r="N226" s="1">
        <f>IFERROR(__xludf.DUMMYFUNCTION("""COMPUTED_VALUE"""),2.4325497E7)</f>
        <v>24325497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IFERROR(__xludf.DUMMYFUNCTION("""COMPUTED_VALUE"""),2437.0)</f>
        <v>2437</v>
      </c>
      <c r="D227" s="2">
        <f>IFERROR(__xludf.DUMMYFUNCTION("""COMPUTED_VALUE"""),45617.66666666667)</f>
        <v>45617.66667</v>
      </c>
      <c r="E227" s="1">
        <f>IFERROR(__xludf.DUMMYFUNCTION("""COMPUTED_VALUE"""),2480.91)</f>
        <v>2480.91</v>
      </c>
      <c r="G227" s="2">
        <f>IFERROR(__xludf.DUMMYFUNCTION("""COMPUTED_VALUE"""),45617.66666666667)</f>
        <v>45617.66667</v>
      </c>
      <c r="H227" s="1">
        <f>IFERROR(__xludf.DUMMYFUNCTION("""COMPUTED_VALUE"""),2432.36)</f>
        <v>2432.36</v>
      </c>
      <c r="J227" s="2">
        <f>IFERROR(__xludf.DUMMYFUNCTION("""COMPUTED_VALUE"""),45617.66666666667)</f>
        <v>45617.66667</v>
      </c>
      <c r="K227" s="1">
        <f>IFERROR(__xludf.DUMMYFUNCTION("""COMPUTED_VALUE"""),2472.38)</f>
        <v>2472.38</v>
      </c>
      <c r="M227" s="2">
        <f>IFERROR(__xludf.DUMMYFUNCTION("""COMPUTED_VALUE"""),45617.66666666667)</f>
        <v>45617.66667</v>
      </c>
      <c r="N227" s="1">
        <f>IFERROR(__xludf.DUMMYFUNCTION("""COMPUTED_VALUE"""),2.9947222E7)</f>
        <v>29947222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IFERROR(__xludf.DUMMYFUNCTION("""COMPUTED_VALUE"""),2475.35)</f>
        <v>2475.35</v>
      </c>
      <c r="D228" s="2">
        <f>IFERROR(__xludf.DUMMYFUNCTION("""COMPUTED_VALUE"""),45618.66666666667)</f>
        <v>45618.66667</v>
      </c>
      <c r="E228" s="1">
        <f>IFERROR(__xludf.DUMMYFUNCTION("""COMPUTED_VALUE"""),2499.4)</f>
        <v>2499.4</v>
      </c>
      <c r="G228" s="2">
        <f>IFERROR(__xludf.DUMMYFUNCTION("""COMPUTED_VALUE"""),45618.66666666667)</f>
        <v>45618.66667</v>
      </c>
      <c r="H228" s="1">
        <f>IFERROR(__xludf.DUMMYFUNCTION("""COMPUTED_VALUE"""),2475.33)</f>
        <v>2475.33</v>
      </c>
      <c r="J228" s="2">
        <f>IFERROR(__xludf.DUMMYFUNCTION("""COMPUTED_VALUE"""),45618.66666666667)</f>
        <v>45618.66667</v>
      </c>
      <c r="K228" s="1">
        <f>IFERROR(__xludf.DUMMYFUNCTION("""COMPUTED_VALUE"""),2497.5)</f>
        <v>2497.5</v>
      </c>
      <c r="M228" s="2">
        <f>IFERROR(__xludf.DUMMYFUNCTION("""COMPUTED_VALUE"""),45618.66666666667)</f>
        <v>45618.66667</v>
      </c>
      <c r="N228" s="1">
        <f>IFERROR(__xludf.DUMMYFUNCTION("""COMPUTED_VALUE"""),2.3757014E7)</f>
        <v>23757014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IFERROR(__xludf.DUMMYFUNCTION("""COMPUTED_VALUE"""),2501.96)</f>
        <v>2501.96</v>
      </c>
      <c r="D229" s="2">
        <f>IFERROR(__xludf.DUMMYFUNCTION("""COMPUTED_VALUE"""),45621.66666666667)</f>
        <v>45621.66667</v>
      </c>
      <c r="E229" s="1">
        <f>IFERROR(__xludf.DUMMYFUNCTION("""COMPUTED_VALUE"""),2557.14)</f>
        <v>2557.14</v>
      </c>
      <c r="G229" s="2">
        <f>IFERROR(__xludf.DUMMYFUNCTION("""COMPUTED_VALUE"""),45621.66666666667)</f>
        <v>45621.66667</v>
      </c>
      <c r="H229" s="1">
        <f>IFERROR(__xludf.DUMMYFUNCTION("""COMPUTED_VALUE"""),2501.96)</f>
        <v>2501.96</v>
      </c>
      <c r="J229" s="2">
        <f>IFERROR(__xludf.DUMMYFUNCTION("""COMPUTED_VALUE"""),45621.66666666667)</f>
        <v>45621.66667</v>
      </c>
      <c r="K229" s="1">
        <f>IFERROR(__xludf.DUMMYFUNCTION("""COMPUTED_VALUE"""),2545.62)</f>
        <v>2545.62</v>
      </c>
      <c r="M229" s="2">
        <f>IFERROR(__xludf.DUMMYFUNCTION("""COMPUTED_VALUE"""),45621.66666666667)</f>
        <v>45621.66667</v>
      </c>
      <c r="N229" s="1">
        <f>IFERROR(__xludf.DUMMYFUNCTION("""COMPUTED_VALUE"""),4.2563764E7)</f>
        <v>42563764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IFERROR(__xludf.DUMMYFUNCTION("""COMPUTED_VALUE"""),2536.7)</f>
        <v>2536.7</v>
      </c>
      <c r="D230" s="2">
        <f>IFERROR(__xludf.DUMMYFUNCTION("""COMPUTED_VALUE"""),45622.66666666667)</f>
        <v>45622.66667</v>
      </c>
      <c r="E230" s="1">
        <f>IFERROR(__xludf.DUMMYFUNCTION("""COMPUTED_VALUE"""),2536.7)</f>
        <v>2536.7</v>
      </c>
      <c r="G230" s="2">
        <f>IFERROR(__xludf.DUMMYFUNCTION("""COMPUTED_VALUE"""),45622.66666666667)</f>
        <v>45622.66667</v>
      </c>
      <c r="H230" s="1">
        <f>IFERROR(__xludf.DUMMYFUNCTION("""COMPUTED_VALUE"""),2507.44)</f>
        <v>2507.44</v>
      </c>
      <c r="J230" s="2">
        <f>IFERROR(__xludf.DUMMYFUNCTION("""COMPUTED_VALUE"""),45622.66666666667)</f>
        <v>45622.66667</v>
      </c>
      <c r="K230" s="1">
        <f>IFERROR(__xludf.DUMMYFUNCTION("""COMPUTED_VALUE"""),2525.5)</f>
        <v>2525.5</v>
      </c>
      <c r="M230" s="2">
        <f>IFERROR(__xludf.DUMMYFUNCTION("""COMPUTED_VALUE"""),45622.66666666667)</f>
        <v>45622.66667</v>
      </c>
      <c r="N230" s="1">
        <f>IFERROR(__xludf.DUMMYFUNCTION("""COMPUTED_VALUE"""),2.8719988E7)</f>
        <v>28719988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IFERROR(__xludf.DUMMYFUNCTION("""COMPUTED_VALUE"""),2534.46)</f>
        <v>2534.46</v>
      </c>
      <c r="D231" s="2">
        <f>IFERROR(__xludf.DUMMYFUNCTION("""COMPUTED_VALUE"""),45623.66666666667)</f>
        <v>45623.66667</v>
      </c>
      <c r="E231" s="1">
        <f>IFERROR(__xludf.DUMMYFUNCTION("""COMPUTED_VALUE"""),2541.45)</f>
        <v>2541.45</v>
      </c>
      <c r="G231" s="2">
        <f>IFERROR(__xludf.DUMMYFUNCTION("""COMPUTED_VALUE"""),45623.66666666667)</f>
        <v>45623.66667</v>
      </c>
      <c r="H231" s="1">
        <f>IFERROR(__xludf.DUMMYFUNCTION("""COMPUTED_VALUE"""),2510.64)</f>
        <v>2510.64</v>
      </c>
      <c r="J231" s="2">
        <f>IFERROR(__xludf.DUMMYFUNCTION("""COMPUTED_VALUE"""),45623.66666666667)</f>
        <v>45623.66667</v>
      </c>
      <c r="K231" s="1">
        <f>IFERROR(__xludf.DUMMYFUNCTION("""COMPUTED_VALUE"""),2512.42)</f>
        <v>2512.42</v>
      </c>
      <c r="M231" s="2">
        <f>IFERROR(__xludf.DUMMYFUNCTION("""COMPUTED_VALUE"""),45623.66666666667)</f>
        <v>45623.66667</v>
      </c>
      <c r="N231" s="1">
        <f>IFERROR(__xludf.DUMMYFUNCTION("""COMPUTED_VALUE"""),2.0506996E7)</f>
        <v>20506996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IFERROR(__xludf.DUMMYFUNCTION("""COMPUTED_VALUE"""),2517.75)</f>
        <v>2517.75</v>
      </c>
      <c r="D232" s="2">
        <f>IFERROR(__xludf.DUMMYFUNCTION("""COMPUTED_VALUE"""),45625.54166666667)</f>
        <v>45625.54167</v>
      </c>
      <c r="E232" s="1">
        <f>IFERROR(__xludf.DUMMYFUNCTION("""COMPUTED_VALUE"""),2538.05)</f>
        <v>2538.05</v>
      </c>
      <c r="G232" s="2">
        <f>IFERROR(__xludf.DUMMYFUNCTION("""COMPUTED_VALUE"""),45625.54166666667)</f>
        <v>45625.54167</v>
      </c>
      <c r="H232" s="1">
        <f>IFERROR(__xludf.DUMMYFUNCTION("""COMPUTED_VALUE"""),2517.75)</f>
        <v>2517.75</v>
      </c>
      <c r="J232" s="2">
        <f>IFERROR(__xludf.DUMMYFUNCTION("""COMPUTED_VALUE"""),45625.54166666667)</f>
        <v>45625.54167</v>
      </c>
      <c r="K232" s="1">
        <f>IFERROR(__xludf.DUMMYFUNCTION("""COMPUTED_VALUE"""),2524.15)</f>
        <v>2524.15</v>
      </c>
      <c r="M232" s="2">
        <f>IFERROR(__xludf.DUMMYFUNCTION("""COMPUTED_VALUE"""),45625.54166666667)</f>
        <v>45625.54167</v>
      </c>
      <c r="N232" s="1">
        <f>IFERROR(__xludf.DUMMYFUNCTION("""COMPUTED_VALUE"""),1.5007134E7)</f>
        <v>15007134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IFERROR(__xludf.DUMMYFUNCTION("""COMPUTED_VALUE"""),2525.74)</f>
        <v>2525.74</v>
      </c>
      <c r="D233" s="2">
        <f>IFERROR(__xludf.DUMMYFUNCTION("""COMPUTED_VALUE"""),45628.66666666667)</f>
        <v>45628.66667</v>
      </c>
      <c r="E233" s="1">
        <f>IFERROR(__xludf.DUMMYFUNCTION("""COMPUTED_VALUE"""),2529.0)</f>
        <v>2529</v>
      </c>
      <c r="G233" s="2">
        <f>IFERROR(__xludf.DUMMYFUNCTION("""COMPUTED_VALUE"""),45628.66666666667)</f>
        <v>45628.66667</v>
      </c>
      <c r="H233" s="1">
        <f>IFERROR(__xludf.DUMMYFUNCTION("""COMPUTED_VALUE"""),2504.07)</f>
        <v>2504.07</v>
      </c>
      <c r="J233" s="2">
        <f>IFERROR(__xludf.DUMMYFUNCTION("""COMPUTED_VALUE"""),45628.66666666667)</f>
        <v>45628.66667</v>
      </c>
      <c r="K233" s="1">
        <f>IFERROR(__xludf.DUMMYFUNCTION("""COMPUTED_VALUE"""),2511.74)</f>
        <v>2511.74</v>
      </c>
      <c r="M233" s="2">
        <f>IFERROR(__xludf.DUMMYFUNCTION("""COMPUTED_VALUE"""),45628.66666666667)</f>
        <v>45628.66667</v>
      </c>
      <c r="N233" s="1">
        <f>IFERROR(__xludf.DUMMYFUNCTION("""COMPUTED_VALUE"""),2.1722691E7)</f>
        <v>21722691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IFERROR(__xludf.DUMMYFUNCTION("""COMPUTED_VALUE"""),2515.25)</f>
        <v>2515.25</v>
      </c>
      <c r="D234" s="2">
        <f>IFERROR(__xludf.DUMMYFUNCTION("""COMPUTED_VALUE"""),45629.66666666667)</f>
        <v>45629.66667</v>
      </c>
      <c r="E234" s="1">
        <f>IFERROR(__xludf.DUMMYFUNCTION("""COMPUTED_VALUE"""),2518.79)</f>
        <v>2518.79</v>
      </c>
      <c r="G234" s="2">
        <f>IFERROR(__xludf.DUMMYFUNCTION("""COMPUTED_VALUE"""),45629.66666666667)</f>
        <v>45629.66667</v>
      </c>
      <c r="H234" s="1">
        <f>IFERROR(__xludf.DUMMYFUNCTION("""COMPUTED_VALUE"""),2486.46)</f>
        <v>2486.46</v>
      </c>
      <c r="J234" s="2">
        <f>IFERROR(__xludf.DUMMYFUNCTION("""COMPUTED_VALUE"""),45629.66666666667)</f>
        <v>45629.66667</v>
      </c>
      <c r="K234" s="1">
        <f>IFERROR(__xludf.DUMMYFUNCTION("""COMPUTED_VALUE"""),2501.07)</f>
        <v>2501.07</v>
      </c>
      <c r="M234" s="2">
        <f>IFERROR(__xludf.DUMMYFUNCTION("""COMPUTED_VALUE"""),45629.66666666667)</f>
        <v>45629.66667</v>
      </c>
      <c r="N234" s="1">
        <f>IFERROR(__xludf.DUMMYFUNCTION("""COMPUTED_VALUE"""),2.0075561E7)</f>
        <v>20075561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IFERROR(__xludf.DUMMYFUNCTION("""COMPUTED_VALUE"""),2497.49)</f>
        <v>2497.49</v>
      </c>
      <c r="D235" s="2">
        <f>IFERROR(__xludf.DUMMYFUNCTION("""COMPUTED_VALUE"""),45630.66666666667)</f>
        <v>45630.66667</v>
      </c>
      <c r="E235" s="1">
        <f>IFERROR(__xludf.DUMMYFUNCTION("""COMPUTED_VALUE"""),2502.77)</f>
        <v>2502.77</v>
      </c>
      <c r="G235" s="2">
        <f>IFERROR(__xludf.DUMMYFUNCTION("""COMPUTED_VALUE"""),45630.66666666667)</f>
        <v>45630.66667</v>
      </c>
      <c r="H235" s="1">
        <f>IFERROR(__xludf.DUMMYFUNCTION("""COMPUTED_VALUE"""),2487.19)</f>
        <v>2487.19</v>
      </c>
      <c r="J235" s="2">
        <f>IFERROR(__xludf.DUMMYFUNCTION("""COMPUTED_VALUE"""),45630.66666666667)</f>
        <v>45630.66667</v>
      </c>
      <c r="K235" s="1">
        <f>IFERROR(__xludf.DUMMYFUNCTION("""COMPUTED_VALUE"""),2499.61)</f>
        <v>2499.61</v>
      </c>
      <c r="M235" s="2">
        <f>IFERROR(__xludf.DUMMYFUNCTION("""COMPUTED_VALUE"""),45630.66666666667)</f>
        <v>45630.66667</v>
      </c>
      <c r="N235" s="1">
        <f>IFERROR(__xludf.DUMMYFUNCTION("""COMPUTED_VALUE"""),2.1343845E7)</f>
        <v>21343845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IFERROR(__xludf.DUMMYFUNCTION("""COMPUTED_VALUE"""),2498.85)</f>
        <v>2498.85</v>
      </c>
      <c r="D236" s="2">
        <f>IFERROR(__xludf.DUMMYFUNCTION("""COMPUTED_VALUE"""),45631.66666666667)</f>
        <v>45631.66667</v>
      </c>
      <c r="E236" s="1">
        <f>IFERROR(__xludf.DUMMYFUNCTION("""COMPUTED_VALUE"""),2498.85)</f>
        <v>2498.85</v>
      </c>
      <c r="G236" s="2">
        <f>IFERROR(__xludf.DUMMYFUNCTION("""COMPUTED_VALUE"""),45631.66666666667)</f>
        <v>45631.66667</v>
      </c>
      <c r="H236" s="1">
        <f>IFERROR(__xludf.DUMMYFUNCTION("""COMPUTED_VALUE"""),2475.48)</f>
        <v>2475.48</v>
      </c>
      <c r="J236" s="2">
        <f>IFERROR(__xludf.DUMMYFUNCTION("""COMPUTED_VALUE"""),45631.66666666667)</f>
        <v>45631.66667</v>
      </c>
      <c r="K236" s="1">
        <f>IFERROR(__xludf.DUMMYFUNCTION("""COMPUTED_VALUE"""),2477.28)</f>
        <v>2477.28</v>
      </c>
      <c r="M236" s="2">
        <f>IFERROR(__xludf.DUMMYFUNCTION("""COMPUTED_VALUE"""),45631.66666666667)</f>
        <v>45631.66667</v>
      </c>
      <c r="N236" s="1">
        <f>IFERROR(__xludf.DUMMYFUNCTION("""COMPUTED_VALUE"""),2.4158865E7)</f>
        <v>24158865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IFERROR(__xludf.DUMMYFUNCTION("""COMPUTED_VALUE"""),2484.66)</f>
        <v>2484.66</v>
      </c>
      <c r="D237" s="2">
        <f>IFERROR(__xludf.DUMMYFUNCTION("""COMPUTED_VALUE"""),45632.66666666667)</f>
        <v>45632.66667</v>
      </c>
      <c r="E237" s="1">
        <f>IFERROR(__xludf.DUMMYFUNCTION("""COMPUTED_VALUE"""),2494.14)</f>
        <v>2494.14</v>
      </c>
      <c r="G237" s="2">
        <f>IFERROR(__xludf.DUMMYFUNCTION("""COMPUTED_VALUE"""),45632.66666666667)</f>
        <v>45632.66667</v>
      </c>
      <c r="H237" s="1">
        <f>IFERROR(__xludf.DUMMYFUNCTION("""COMPUTED_VALUE"""),2474.23)</f>
        <v>2474.23</v>
      </c>
      <c r="J237" s="2">
        <f>IFERROR(__xludf.DUMMYFUNCTION("""COMPUTED_VALUE"""),45632.66666666667)</f>
        <v>45632.66667</v>
      </c>
      <c r="K237" s="1">
        <f>IFERROR(__xludf.DUMMYFUNCTION("""COMPUTED_VALUE"""),2481.31)</f>
        <v>2481.31</v>
      </c>
      <c r="M237" s="2">
        <f>IFERROR(__xludf.DUMMYFUNCTION("""COMPUTED_VALUE"""),45632.66666666667)</f>
        <v>45632.66667</v>
      </c>
      <c r="N237" s="1">
        <f>IFERROR(__xludf.DUMMYFUNCTION("""COMPUTED_VALUE"""),2.461388E7)</f>
        <v>24613880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IFERROR(__xludf.DUMMYFUNCTION("""COMPUTED_VALUE"""),2481.27)</f>
        <v>2481.27</v>
      </c>
      <c r="D238" s="2">
        <f>IFERROR(__xludf.DUMMYFUNCTION("""COMPUTED_VALUE"""),45635.66666666667)</f>
        <v>45635.66667</v>
      </c>
      <c r="E238" s="1">
        <f>IFERROR(__xludf.DUMMYFUNCTION("""COMPUTED_VALUE"""),2483.43)</f>
        <v>2483.43</v>
      </c>
      <c r="G238" s="2">
        <f>IFERROR(__xludf.DUMMYFUNCTION("""COMPUTED_VALUE"""),45635.66666666667)</f>
        <v>45635.66667</v>
      </c>
      <c r="H238" s="1">
        <f>IFERROR(__xludf.DUMMYFUNCTION("""COMPUTED_VALUE"""),2434.83)</f>
        <v>2434.83</v>
      </c>
      <c r="J238" s="2">
        <f>IFERROR(__xludf.DUMMYFUNCTION("""COMPUTED_VALUE"""),45635.66666666667)</f>
        <v>45635.66667</v>
      </c>
      <c r="K238" s="1">
        <f>IFERROR(__xludf.DUMMYFUNCTION("""COMPUTED_VALUE"""),2444.49)</f>
        <v>2444.49</v>
      </c>
      <c r="M238" s="2">
        <f>IFERROR(__xludf.DUMMYFUNCTION("""COMPUTED_VALUE"""),45635.66666666667)</f>
        <v>45635.66667</v>
      </c>
      <c r="N238" s="1">
        <f>IFERROR(__xludf.DUMMYFUNCTION("""COMPUTED_VALUE"""),3.0868353E7)</f>
        <v>30868353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IFERROR(__xludf.DUMMYFUNCTION("""COMPUTED_VALUE"""),2431.83)</f>
        <v>2431.83</v>
      </c>
      <c r="D239" s="2">
        <f>IFERROR(__xludf.DUMMYFUNCTION("""COMPUTED_VALUE"""),45636.66666666667)</f>
        <v>45636.66667</v>
      </c>
      <c r="E239" s="1">
        <f>IFERROR(__xludf.DUMMYFUNCTION("""COMPUTED_VALUE"""),2431.83)</f>
        <v>2431.83</v>
      </c>
      <c r="G239" s="2">
        <f>IFERROR(__xludf.DUMMYFUNCTION("""COMPUTED_VALUE"""),45636.66666666667)</f>
        <v>45636.66667</v>
      </c>
      <c r="H239" s="1">
        <f>IFERROR(__xludf.DUMMYFUNCTION("""COMPUTED_VALUE"""),2399.19)</f>
        <v>2399.19</v>
      </c>
      <c r="J239" s="2">
        <f>IFERROR(__xludf.DUMMYFUNCTION("""COMPUTED_VALUE"""),45636.66666666667)</f>
        <v>45636.66667</v>
      </c>
      <c r="K239" s="1">
        <f>IFERROR(__xludf.DUMMYFUNCTION("""COMPUTED_VALUE"""),2413.45)</f>
        <v>2413.45</v>
      </c>
      <c r="M239" s="2">
        <f>IFERROR(__xludf.DUMMYFUNCTION("""COMPUTED_VALUE"""),45636.66666666667)</f>
        <v>45636.66667</v>
      </c>
      <c r="N239" s="1">
        <f>IFERROR(__xludf.DUMMYFUNCTION("""COMPUTED_VALUE"""),2.8862329E7)</f>
        <v>28862329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IFERROR(__xludf.DUMMYFUNCTION("""COMPUTED_VALUE"""),2426.68)</f>
        <v>2426.68</v>
      </c>
      <c r="D240" s="2">
        <f>IFERROR(__xludf.DUMMYFUNCTION("""COMPUTED_VALUE"""),45637.66666666667)</f>
        <v>45637.66667</v>
      </c>
      <c r="E240" s="1">
        <f>IFERROR(__xludf.DUMMYFUNCTION("""COMPUTED_VALUE"""),2434.57)</f>
        <v>2434.57</v>
      </c>
      <c r="G240" s="2">
        <f>IFERROR(__xludf.DUMMYFUNCTION("""COMPUTED_VALUE"""),45637.66666666667)</f>
        <v>45637.66667</v>
      </c>
      <c r="H240" s="1">
        <f>IFERROR(__xludf.DUMMYFUNCTION("""COMPUTED_VALUE"""),2417.15)</f>
        <v>2417.15</v>
      </c>
      <c r="J240" s="2">
        <f>IFERROR(__xludf.DUMMYFUNCTION("""COMPUTED_VALUE"""),45637.66666666667)</f>
        <v>45637.66667</v>
      </c>
      <c r="K240" s="1">
        <f>IFERROR(__xludf.DUMMYFUNCTION("""COMPUTED_VALUE"""),2428.95)</f>
        <v>2428.95</v>
      </c>
      <c r="M240" s="2">
        <f>IFERROR(__xludf.DUMMYFUNCTION("""COMPUTED_VALUE"""),45637.66666666667)</f>
        <v>45637.66667</v>
      </c>
      <c r="N240" s="1">
        <f>IFERROR(__xludf.DUMMYFUNCTION("""COMPUTED_VALUE"""),2.6724279E7)</f>
        <v>26724279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IFERROR(__xludf.DUMMYFUNCTION("""COMPUTED_VALUE"""),2430.36)</f>
        <v>2430.36</v>
      </c>
      <c r="D241" s="2">
        <f>IFERROR(__xludf.DUMMYFUNCTION("""COMPUTED_VALUE"""),45638.66666666667)</f>
        <v>45638.66667</v>
      </c>
      <c r="E241" s="1">
        <f>IFERROR(__xludf.DUMMYFUNCTION("""COMPUTED_VALUE"""),2431.44)</f>
        <v>2431.44</v>
      </c>
      <c r="G241" s="2">
        <f>IFERROR(__xludf.DUMMYFUNCTION("""COMPUTED_VALUE"""),45638.66666666667)</f>
        <v>45638.66667</v>
      </c>
      <c r="H241" s="1">
        <f>IFERROR(__xludf.DUMMYFUNCTION("""COMPUTED_VALUE"""),2411.59)</f>
        <v>2411.59</v>
      </c>
      <c r="J241" s="2">
        <f>IFERROR(__xludf.DUMMYFUNCTION("""COMPUTED_VALUE"""),45638.66666666667)</f>
        <v>45638.66667</v>
      </c>
      <c r="K241" s="1">
        <f>IFERROR(__xludf.DUMMYFUNCTION("""COMPUTED_VALUE"""),2413.13)</f>
        <v>2413.13</v>
      </c>
      <c r="M241" s="2">
        <f>IFERROR(__xludf.DUMMYFUNCTION("""COMPUTED_VALUE"""),45638.66666666667)</f>
        <v>45638.66667</v>
      </c>
      <c r="N241" s="1">
        <f>IFERROR(__xludf.DUMMYFUNCTION("""COMPUTED_VALUE"""),2.1281449E7)</f>
        <v>21281449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IFERROR(__xludf.DUMMYFUNCTION("""COMPUTED_VALUE"""),2409.48)</f>
        <v>2409.48</v>
      </c>
      <c r="D242" s="2">
        <f>IFERROR(__xludf.DUMMYFUNCTION("""COMPUTED_VALUE"""),45639.66666666667)</f>
        <v>45639.66667</v>
      </c>
      <c r="E242" s="1">
        <f>IFERROR(__xludf.DUMMYFUNCTION("""COMPUTED_VALUE"""),2416.93)</f>
        <v>2416.93</v>
      </c>
      <c r="G242" s="2">
        <f>IFERROR(__xludf.DUMMYFUNCTION("""COMPUTED_VALUE"""),45639.66666666667)</f>
        <v>45639.66667</v>
      </c>
      <c r="H242" s="1">
        <f>IFERROR(__xludf.DUMMYFUNCTION("""COMPUTED_VALUE"""),2388.57)</f>
        <v>2388.57</v>
      </c>
      <c r="J242" s="2">
        <f>IFERROR(__xludf.DUMMYFUNCTION("""COMPUTED_VALUE"""),45639.66666666667)</f>
        <v>45639.66667</v>
      </c>
      <c r="K242" s="1">
        <f>IFERROR(__xludf.DUMMYFUNCTION("""COMPUTED_VALUE"""),2395.53)</f>
        <v>2395.53</v>
      </c>
      <c r="M242" s="2">
        <f>IFERROR(__xludf.DUMMYFUNCTION("""COMPUTED_VALUE"""),45639.66666666667)</f>
        <v>45639.66667</v>
      </c>
      <c r="N242" s="1">
        <f>IFERROR(__xludf.DUMMYFUNCTION("""COMPUTED_VALUE"""),1.9753814E7)</f>
        <v>19753814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IFERROR(__xludf.DUMMYFUNCTION("""COMPUTED_VALUE"""),2394.33)</f>
        <v>2394.33</v>
      </c>
      <c r="D243" s="2">
        <f>IFERROR(__xludf.DUMMYFUNCTION("""COMPUTED_VALUE"""),45642.66666666667)</f>
        <v>45642.66667</v>
      </c>
      <c r="E243" s="1">
        <f>IFERROR(__xludf.DUMMYFUNCTION("""COMPUTED_VALUE"""),2405.03)</f>
        <v>2405.03</v>
      </c>
      <c r="G243" s="2">
        <f>IFERROR(__xludf.DUMMYFUNCTION("""COMPUTED_VALUE"""),45642.66666666667)</f>
        <v>45642.66667</v>
      </c>
      <c r="H243" s="1">
        <f>IFERROR(__xludf.DUMMYFUNCTION("""COMPUTED_VALUE"""),2384.92)</f>
        <v>2384.92</v>
      </c>
      <c r="J243" s="2">
        <f>IFERROR(__xludf.DUMMYFUNCTION("""COMPUTED_VALUE"""),45642.66666666667)</f>
        <v>45642.66667</v>
      </c>
      <c r="K243" s="1">
        <f>IFERROR(__xludf.DUMMYFUNCTION("""COMPUTED_VALUE"""),2385.47)</f>
        <v>2385.47</v>
      </c>
      <c r="M243" s="2">
        <f>IFERROR(__xludf.DUMMYFUNCTION("""COMPUTED_VALUE"""),45642.66666666667)</f>
        <v>45642.66667</v>
      </c>
      <c r="N243" s="1">
        <f>IFERROR(__xludf.DUMMYFUNCTION("""COMPUTED_VALUE"""),2.8590349E7)</f>
        <v>28590349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IFERROR(__xludf.DUMMYFUNCTION("""COMPUTED_VALUE"""),2373.56)</f>
        <v>2373.56</v>
      </c>
      <c r="D244" s="2">
        <f>IFERROR(__xludf.DUMMYFUNCTION("""COMPUTED_VALUE"""),45643.66666666667)</f>
        <v>45643.66667</v>
      </c>
      <c r="E244" s="1">
        <f>IFERROR(__xludf.DUMMYFUNCTION("""COMPUTED_VALUE"""),2375.76)</f>
        <v>2375.76</v>
      </c>
      <c r="G244" s="2">
        <f>IFERROR(__xludf.DUMMYFUNCTION("""COMPUTED_VALUE"""),45643.66666666667)</f>
        <v>45643.66667</v>
      </c>
      <c r="H244" s="1">
        <f>IFERROR(__xludf.DUMMYFUNCTION("""COMPUTED_VALUE"""),2348.66)</f>
        <v>2348.66</v>
      </c>
      <c r="J244" s="2">
        <f>IFERROR(__xludf.DUMMYFUNCTION("""COMPUTED_VALUE"""),45643.66666666667)</f>
        <v>45643.66667</v>
      </c>
      <c r="K244" s="1">
        <f>IFERROR(__xludf.DUMMYFUNCTION("""COMPUTED_VALUE"""),2351.71)</f>
        <v>2351.71</v>
      </c>
      <c r="M244" s="2">
        <f>IFERROR(__xludf.DUMMYFUNCTION("""COMPUTED_VALUE"""),45643.66666666667)</f>
        <v>45643.66667</v>
      </c>
      <c r="N244" s="1">
        <f>IFERROR(__xludf.DUMMYFUNCTION("""COMPUTED_VALUE"""),3.3655344E7)</f>
        <v>33655344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IFERROR(__xludf.DUMMYFUNCTION("""COMPUTED_VALUE"""),2354.78)</f>
        <v>2354.78</v>
      </c>
      <c r="D245" s="2">
        <f>IFERROR(__xludf.DUMMYFUNCTION("""COMPUTED_VALUE"""),45644.66666666667)</f>
        <v>45644.66667</v>
      </c>
      <c r="E245" s="1">
        <f>IFERROR(__xludf.DUMMYFUNCTION("""COMPUTED_VALUE"""),2365.42)</f>
        <v>2365.42</v>
      </c>
      <c r="G245" s="2">
        <f>IFERROR(__xludf.DUMMYFUNCTION("""COMPUTED_VALUE"""),45644.66666666667)</f>
        <v>45644.66667</v>
      </c>
      <c r="H245" s="1">
        <f>IFERROR(__xludf.DUMMYFUNCTION("""COMPUTED_VALUE"""),2262.69)</f>
        <v>2262.69</v>
      </c>
      <c r="J245" s="2">
        <f>IFERROR(__xludf.DUMMYFUNCTION("""COMPUTED_VALUE"""),45644.66666666667)</f>
        <v>45644.66667</v>
      </c>
      <c r="K245" s="1">
        <f>IFERROR(__xludf.DUMMYFUNCTION("""COMPUTED_VALUE"""),2263.48)</f>
        <v>2263.48</v>
      </c>
      <c r="M245" s="2">
        <f>IFERROR(__xludf.DUMMYFUNCTION("""COMPUTED_VALUE"""),45644.66666666667)</f>
        <v>45644.66667</v>
      </c>
      <c r="N245" s="1">
        <f>IFERROR(__xludf.DUMMYFUNCTION("""COMPUTED_VALUE"""),3.2942418E7)</f>
        <v>32942418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IFERROR(__xludf.DUMMYFUNCTION("""COMPUTED_VALUE"""),2271.91)</f>
        <v>2271.91</v>
      </c>
      <c r="D246" s="2">
        <f>IFERROR(__xludf.DUMMYFUNCTION("""COMPUTED_VALUE"""),45645.66666666667)</f>
        <v>45645.66667</v>
      </c>
      <c r="E246" s="1">
        <f>IFERROR(__xludf.DUMMYFUNCTION("""COMPUTED_VALUE"""),2291.92)</f>
        <v>2291.92</v>
      </c>
      <c r="G246" s="2">
        <f>IFERROR(__xludf.DUMMYFUNCTION("""COMPUTED_VALUE"""),45645.66666666667)</f>
        <v>45645.66667</v>
      </c>
      <c r="H246" s="1">
        <f>IFERROR(__xludf.DUMMYFUNCTION("""COMPUTED_VALUE"""),2233.54)</f>
        <v>2233.54</v>
      </c>
      <c r="J246" s="2">
        <f>IFERROR(__xludf.DUMMYFUNCTION("""COMPUTED_VALUE"""),45645.66666666667)</f>
        <v>45645.66667</v>
      </c>
      <c r="K246" s="1">
        <f>IFERROR(__xludf.DUMMYFUNCTION("""COMPUTED_VALUE"""),2235.05)</f>
        <v>2235.05</v>
      </c>
      <c r="M246" s="2">
        <f>IFERROR(__xludf.DUMMYFUNCTION("""COMPUTED_VALUE"""),45645.66666666667)</f>
        <v>45645.66667</v>
      </c>
      <c r="N246" s="1">
        <f>IFERROR(__xludf.DUMMYFUNCTION("""COMPUTED_VALUE"""),3.3681077E7)</f>
        <v>33681077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IFERROR(__xludf.DUMMYFUNCTION("""COMPUTED_VALUE"""),2234.24)</f>
        <v>2234.24</v>
      </c>
      <c r="D247" s="2">
        <f>IFERROR(__xludf.DUMMYFUNCTION("""COMPUTED_VALUE"""),45646.66666666667)</f>
        <v>45646.66667</v>
      </c>
      <c r="E247" s="1">
        <f>IFERROR(__xludf.DUMMYFUNCTION("""COMPUTED_VALUE"""),2278.75)</f>
        <v>2278.75</v>
      </c>
      <c r="G247" s="2">
        <f>IFERROR(__xludf.DUMMYFUNCTION("""COMPUTED_VALUE"""),45646.66666666667)</f>
        <v>45646.66667</v>
      </c>
      <c r="H247" s="1">
        <f>IFERROR(__xludf.DUMMYFUNCTION("""COMPUTED_VALUE"""),2225.46)</f>
        <v>2225.46</v>
      </c>
      <c r="J247" s="2">
        <f>IFERROR(__xludf.DUMMYFUNCTION("""COMPUTED_VALUE"""),45646.66666666667)</f>
        <v>45646.66667</v>
      </c>
      <c r="K247" s="1">
        <f>IFERROR(__xludf.DUMMYFUNCTION("""COMPUTED_VALUE"""),2259.31)</f>
        <v>2259.31</v>
      </c>
      <c r="M247" s="2">
        <f>IFERROR(__xludf.DUMMYFUNCTION("""COMPUTED_VALUE"""),45646.66666666667)</f>
        <v>45646.66667</v>
      </c>
      <c r="N247" s="1">
        <f>IFERROR(__xludf.DUMMYFUNCTION("""COMPUTED_VALUE"""),7.6451608E7)</f>
        <v>76451608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IFERROR(__xludf.DUMMYFUNCTION("""COMPUTED_VALUE"""),2257.82)</f>
        <v>2257.82</v>
      </c>
      <c r="D248" s="2">
        <f>IFERROR(__xludf.DUMMYFUNCTION("""COMPUTED_VALUE"""),45649.66666666667)</f>
        <v>45649.66667</v>
      </c>
      <c r="E248" s="1">
        <f>IFERROR(__xludf.DUMMYFUNCTION("""COMPUTED_VALUE"""),2262.4)</f>
        <v>2262.4</v>
      </c>
      <c r="G248" s="2">
        <f>IFERROR(__xludf.DUMMYFUNCTION("""COMPUTED_VALUE"""),45649.66666666667)</f>
        <v>45649.66667</v>
      </c>
      <c r="H248" s="1">
        <f>IFERROR(__xludf.DUMMYFUNCTION("""COMPUTED_VALUE"""),2240.95)</f>
        <v>2240.95</v>
      </c>
      <c r="J248" s="2">
        <f>IFERROR(__xludf.DUMMYFUNCTION("""COMPUTED_VALUE"""),45649.66666666667)</f>
        <v>45649.66667</v>
      </c>
      <c r="K248" s="1">
        <f>IFERROR(__xludf.DUMMYFUNCTION("""COMPUTED_VALUE"""),2259.18)</f>
        <v>2259.18</v>
      </c>
      <c r="M248" s="2">
        <f>IFERROR(__xludf.DUMMYFUNCTION("""COMPUTED_VALUE"""),45649.66666666667)</f>
        <v>45649.66667</v>
      </c>
      <c r="N248" s="1">
        <f>IFERROR(__xludf.DUMMYFUNCTION("""COMPUTED_VALUE"""),2.3523212E7)</f>
        <v>23523212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IFERROR(__xludf.DUMMYFUNCTION("""COMPUTED_VALUE"""),2259.25)</f>
        <v>2259.25</v>
      </c>
      <c r="D249" s="2">
        <f>IFERROR(__xludf.DUMMYFUNCTION("""COMPUTED_VALUE"""),45650.54166666667)</f>
        <v>45650.54167</v>
      </c>
      <c r="E249" s="1">
        <f>IFERROR(__xludf.DUMMYFUNCTION("""COMPUTED_VALUE"""),2271.87)</f>
        <v>2271.87</v>
      </c>
      <c r="G249" s="2">
        <f>IFERROR(__xludf.DUMMYFUNCTION("""COMPUTED_VALUE"""),45650.54166666667)</f>
        <v>45650.54167</v>
      </c>
      <c r="H249" s="1">
        <f>IFERROR(__xludf.DUMMYFUNCTION("""COMPUTED_VALUE"""),2255.57)</f>
        <v>2255.57</v>
      </c>
      <c r="J249" s="2">
        <f>IFERROR(__xludf.DUMMYFUNCTION("""COMPUTED_VALUE"""),45650.54166666667)</f>
        <v>45650.54167</v>
      </c>
      <c r="K249" s="1">
        <f>IFERROR(__xludf.DUMMYFUNCTION("""COMPUTED_VALUE"""),2271.87)</f>
        <v>2271.87</v>
      </c>
      <c r="M249" s="2">
        <f>IFERROR(__xludf.DUMMYFUNCTION("""COMPUTED_VALUE"""),45650.54166666667)</f>
        <v>45650.54167</v>
      </c>
      <c r="N249" s="1">
        <f>IFERROR(__xludf.DUMMYFUNCTION("""COMPUTED_VALUE"""),8234598.0)</f>
        <v>8234598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IFERROR(__xludf.DUMMYFUNCTION("""COMPUTED_VALUE"""),2263.29)</f>
        <v>2263.29</v>
      </c>
      <c r="D250" s="2">
        <f>IFERROR(__xludf.DUMMYFUNCTION("""COMPUTED_VALUE"""),45652.66666666667)</f>
        <v>45652.66667</v>
      </c>
      <c r="E250" s="1">
        <f>IFERROR(__xludf.DUMMYFUNCTION("""COMPUTED_VALUE"""),2274.88)</f>
        <v>2274.88</v>
      </c>
      <c r="G250" s="2">
        <f>IFERROR(__xludf.DUMMYFUNCTION("""COMPUTED_VALUE"""),45652.66666666667)</f>
        <v>45652.66667</v>
      </c>
      <c r="H250" s="1">
        <f>IFERROR(__xludf.DUMMYFUNCTION("""COMPUTED_VALUE"""),2258.86)</f>
        <v>2258.86</v>
      </c>
      <c r="J250" s="2">
        <f>IFERROR(__xludf.DUMMYFUNCTION("""COMPUTED_VALUE"""),45652.66666666667)</f>
        <v>45652.66667</v>
      </c>
      <c r="K250" s="1">
        <f>IFERROR(__xludf.DUMMYFUNCTION("""COMPUTED_VALUE"""),2269.9)</f>
        <v>2269.9</v>
      </c>
      <c r="M250" s="2">
        <f>IFERROR(__xludf.DUMMYFUNCTION("""COMPUTED_VALUE"""),45652.66666666667)</f>
        <v>45652.66667</v>
      </c>
      <c r="N250" s="1">
        <f>IFERROR(__xludf.DUMMYFUNCTION("""COMPUTED_VALUE"""),1.5174317E7)</f>
        <v>15174317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IFERROR(__xludf.DUMMYFUNCTION("""COMPUTED_VALUE"""),2255.73)</f>
        <v>2255.73</v>
      </c>
      <c r="D251" s="2">
        <f>IFERROR(__xludf.DUMMYFUNCTION("""COMPUTED_VALUE"""),45653.66666666667)</f>
        <v>45653.66667</v>
      </c>
      <c r="E251" s="1">
        <f>IFERROR(__xludf.DUMMYFUNCTION("""COMPUTED_VALUE"""),2270.1)</f>
        <v>2270.1</v>
      </c>
      <c r="G251" s="2">
        <f>IFERROR(__xludf.DUMMYFUNCTION("""COMPUTED_VALUE"""),45653.66666666667)</f>
        <v>45653.66667</v>
      </c>
      <c r="H251" s="1">
        <f>IFERROR(__xludf.DUMMYFUNCTION("""COMPUTED_VALUE"""),2234.75)</f>
        <v>2234.75</v>
      </c>
      <c r="J251" s="2">
        <f>IFERROR(__xludf.DUMMYFUNCTION("""COMPUTED_VALUE"""),45653.66666666667)</f>
        <v>45653.66667</v>
      </c>
      <c r="K251" s="1">
        <f>IFERROR(__xludf.DUMMYFUNCTION("""COMPUTED_VALUE"""),2245.89)</f>
        <v>2245.89</v>
      </c>
      <c r="M251" s="2">
        <f>IFERROR(__xludf.DUMMYFUNCTION("""COMPUTED_VALUE"""),45653.66666666667)</f>
        <v>45653.66667</v>
      </c>
      <c r="N251" s="1">
        <f>IFERROR(__xludf.DUMMYFUNCTION("""COMPUTED_VALUE"""),1.4216269E7)</f>
        <v>14216269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IFERROR(__xludf.DUMMYFUNCTION("""COMPUTED_VALUE"""),2234.78)</f>
        <v>2234.78</v>
      </c>
      <c r="D252" s="2">
        <f>IFERROR(__xludf.DUMMYFUNCTION("""COMPUTED_VALUE"""),45656.66666666667)</f>
        <v>45656.66667</v>
      </c>
      <c r="E252" s="1">
        <f>IFERROR(__xludf.DUMMYFUNCTION("""COMPUTED_VALUE"""),2234.78)</f>
        <v>2234.78</v>
      </c>
      <c r="G252" s="2">
        <f>IFERROR(__xludf.DUMMYFUNCTION("""COMPUTED_VALUE"""),45656.66666666667)</f>
        <v>45656.66667</v>
      </c>
      <c r="H252" s="1">
        <f>IFERROR(__xludf.DUMMYFUNCTION("""COMPUTED_VALUE"""),2202.79)</f>
        <v>2202.79</v>
      </c>
      <c r="J252" s="2">
        <f>IFERROR(__xludf.DUMMYFUNCTION("""COMPUTED_VALUE"""),45656.66666666667)</f>
        <v>45656.66667</v>
      </c>
      <c r="K252" s="1">
        <f>IFERROR(__xludf.DUMMYFUNCTION("""COMPUTED_VALUE"""),2222.24)</f>
        <v>2222.24</v>
      </c>
      <c r="M252" s="2">
        <f>IFERROR(__xludf.DUMMYFUNCTION("""COMPUTED_VALUE"""),45656.66666666667)</f>
        <v>45656.66667</v>
      </c>
      <c r="N252" s="1">
        <f>IFERROR(__xludf.DUMMYFUNCTION("""COMPUTED_VALUE"""),1.6512832E7)</f>
        <v>16512832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IFERROR(__xludf.DUMMYFUNCTION("""COMPUTED_VALUE"""),2228.67)</f>
        <v>2228.67</v>
      </c>
      <c r="D253" s="2">
        <f>IFERROR(__xludf.DUMMYFUNCTION("""COMPUTED_VALUE"""),45657.66666666667)</f>
        <v>45657.66667</v>
      </c>
      <c r="E253" s="1">
        <f>IFERROR(__xludf.DUMMYFUNCTION("""COMPUTED_VALUE"""),2237.11)</f>
        <v>2237.11</v>
      </c>
      <c r="G253" s="2">
        <f>IFERROR(__xludf.DUMMYFUNCTION("""COMPUTED_VALUE"""),45657.66666666667)</f>
        <v>45657.66667</v>
      </c>
      <c r="H253" s="1">
        <f>IFERROR(__xludf.DUMMYFUNCTION("""COMPUTED_VALUE"""),2214.1)</f>
        <v>2214.1</v>
      </c>
      <c r="J253" s="2">
        <f>IFERROR(__xludf.DUMMYFUNCTION("""COMPUTED_VALUE"""),45657.66666666667)</f>
        <v>45657.66667</v>
      </c>
      <c r="K253" s="1">
        <f>IFERROR(__xludf.DUMMYFUNCTION("""COMPUTED_VALUE"""),2219.96)</f>
        <v>2219.96</v>
      </c>
      <c r="M253" s="2">
        <f>IFERROR(__xludf.DUMMYFUNCTION("""COMPUTED_VALUE"""),45657.66666666667)</f>
        <v>45657.66667</v>
      </c>
      <c r="N253" s="1">
        <f>IFERROR(__xludf.DUMMYFUNCTION("""COMPUTED_VALUE"""),1.6136989E7)</f>
        <v>16136989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IFERROR(__xludf.DUMMYFUNCTION("""COMPUTED_VALUE"""),2228.44)</f>
        <v>2228.44</v>
      </c>
      <c r="D254" s="2">
        <f>IFERROR(__xludf.DUMMYFUNCTION("""COMPUTED_VALUE"""),45659.66666666667)</f>
        <v>45659.66667</v>
      </c>
      <c r="E254" s="1">
        <f>IFERROR(__xludf.DUMMYFUNCTION("""COMPUTED_VALUE"""),2244.44)</f>
        <v>2244.44</v>
      </c>
      <c r="G254" s="2">
        <f>IFERROR(__xludf.DUMMYFUNCTION("""COMPUTED_VALUE"""),45659.66666666667)</f>
        <v>45659.66667</v>
      </c>
      <c r="H254" s="1">
        <f>IFERROR(__xludf.DUMMYFUNCTION("""COMPUTED_VALUE"""),2199.85)</f>
        <v>2199.85</v>
      </c>
      <c r="J254" s="2">
        <f>IFERROR(__xludf.DUMMYFUNCTION("""COMPUTED_VALUE"""),45659.66666666667)</f>
        <v>45659.66667</v>
      </c>
      <c r="K254" s="1">
        <f>IFERROR(__xludf.DUMMYFUNCTION("""COMPUTED_VALUE"""),2210.02)</f>
        <v>2210.02</v>
      </c>
      <c r="M254" s="2">
        <f>IFERROR(__xludf.DUMMYFUNCTION("""COMPUTED_VALUE"""),45659.66666666667)</f>
        <v>45659.66667</v>
      </c>
      <c r="N254" s="1">
        <f>IFERROR(__xludf.DUMMYFUNCTION("""COMPUTED_VALUE"""),2.0934514E7)</f>
        <v>20934514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IFERROR(__xludf.DUMMYFUNCTION("""COMPUTED_VALUE"""),2217.25)</f>
        <v>2217.25</v>
      </c>
      <c r="D255" s="2">
        <f>IFERROR(__xludf.DUMMYFUNCTION("""COMPUTED_VALUE"""),45660.66666666667)</f>
        <v>45660.66667</v>
      </c>
      <c r="E255" s="1">
        <f>IFERROR(__xludf.DUMMYFUNCTION("""COMPUTED_VALUE"""),2242.11)</f>
        <v>2242.11</v>
      </c>
      <c r="G255" s="2">
        <f>IFERROR(__xludf.DUMMYFUNCTION("""COMPUTED_VALUE"""),45660.66666666667)</f>
        <v>45660.66667</v>
      </c>
      <c r="H255" s="1">
        <f>IFERROR(__xludf.DUMMYFUNCTION("""COMPUTED_VALUE"""),2212.59)</f>
        <v>2212.59</v>
      </c>
      <c r="J255" s="2">
        <f>IFERROR(__xludf.DUMMYFUNCTION("""COMPUTED_VALUE"""),45660.66666666667)</f>
        <v>45660.66667</v>
      </c>
      <c r="K255" s="1">
        <f>IFERROR(__xludf.DUMMYFUNCTION("""COMPUTED_VALUE"""),2236.87)</f>
        <v>2236.87</v>
      </c>
      <c r="M255" s="2">
        <f>IFERROR(__xludf.DUMMYFUNCTION("""COMPUTED_VALUE"""),45660.66666666667)</f>
        <v>45660.66667</v>
      </c>
      <c r="N255" s="1">
        <f>IFERROR(__xludf.DUMMYFUNCTION("""COMPUTED_VALUE"""),1.918402E7)</f>
        <v>19184020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IFERROR(__xludf.DUMMYFUNCTION("""COMPUTED_VALUE"""),2242.38)</f>
        <v>2242.38</v>
      </c>
      <c r="D256" s="2">
        <f>IFERROR(__xludf.DUMMYFUNCTION("""COMPUTED_VALUE"""),45663.66666666667)</f>
        <v>45663.66667</v>
      </c>
      <c r="E256" s="1">
        <f>IFERROR(__xludf.DUMMYFUNCTION("""COMPUTED_VALUE"""),2266.33)</f>
        <v>2266.33</v>
      </c>
      <c r="G256" s="2">
        <f>IFERROR(__xludf.DUMMYFUNCTION("""COMPUTED_VALUE"""),45663.66666666667)</f>
        <v>45663.66667</v>
      </c>
      <c r="H256" s="1">
        <f>IFERROR(__xludf.DUMMYFUNCTION("""COMPUTED_VALUE"""),2234.25)</f>
        <v>2234.25</v>
      </c>
      <c r="J256" s="2">
        <f>IFERROR(__xludf.DUMMYFUNCTION("""COMPUTED_VALUE"""),45663.66666666667)</f>
        <v>45663.66667</v>
      </c>
      <c r="K256" s="1">
        <f>IFERROR(__xludf.DUMMYFUNCTION("""COMPUTED_VALUE"""),2238.45)</f>
        <v>2238.45</v>
      </c>
      <c r="M256" s="2">
        <f>IFERROR(__xludf.DUMMYFUNCTION("""COMPUTED_VALUE"""),45663.66666666667)</f>
        <v>45663.66667</v>
      </c>
      <c r="N256" s="1">
        <f>IFERROR(__xludf.DUMMYFUNCTION("""COMPUTED_VALUE"""),2.3307154E7)</f>
        <v>23307154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IFERROR(__xludf.DUMMYFUNCTION("""COMPUTED_VALUE"""),2237.29)</f>
        <v>2237.29</v>
      </c>
      <c r="D257" s="2">
        <f>IFERROR(__xludf.DUMMYFUNCTION("""COMPUTED_VALUE"""),45664.66666666667)</f>
        <v>45664.66667</v>
      </c>
      <c r="E257" s="1">
        <f>IFERROR(__xludf.DUMMYFUNCTION("""COMPUTED_VALUE"""),2243.17)</f>
        <v>2243.17</v>
      </c>
      <c r="G257" s="2">
        <f>IFERROR(__xludf.DUMMYFUNCTION("""COMPUTED_VALUE"""),45664.66666666667)</f>
        <v>45664.66667</v>
      </c>
      <c r="H257" s="1">
        <f>IFERROR(__xludf.DUMMYFUNCTION("""COMPUTED_VALUE"""),2204.21)</f>
        <v>2204.21</v>
      </c>
      <c r="J257" s="2">
        <f>IFERROR(__xludf.DUMMYFUNCTION("""COMPUTED_VALUE"""),45664.66666666667)</f>
        <v>45664.66667</v>
      </c>
      <c r="K257" s="1">
        <f>IFERROR(__xludf.DUMMYFUNCTION("""COMPUTED_VALUE"""),2212.38)</f>
        <v>2212.38</v>
      </c>
      <c r="M257" s="2">
        <f>IFERROR(__xludf.DUMMYFUNCTION("""COMPUTED_VALUE"""),45664.66666666667)</f>
        <v>45664.66667</v>
      </c>
      <c r="N257" s="1">
        <f>IFERROR(__xludf.DUMMYFUNCTION("""COMPUTED_VALUE"""),2.5246524E7)</f>
        <v>25246524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IFERROR(__xludf.DUMMYFUNCTION("""COMPUTED_VALUE"""),2208.35)</f>
        <v>2208.35</v>
      </c>
      <c r="D258" s="2">
        <f>IFERROR(__xludf.DUMMYFUNCTION("""COMPUTED_VALUE"""),45665.66666666667)</f>
        <v>45665.66667</v>
      </c>
      <c r="E258" s="1">
        <f>IFERROR(__xludf.DUMMYFUNCTION("""COMPUTED_VALUE"""),2234.97)</f>
        <v>2234.97</v>
      </c>
      <c r="G258" s="2">
        <f>IFERROR(__xludf.DUMMYFUNCTION("""COMPUTED_VALUE"""),45665.66666666667)</f>
        <v>45665.66667</v>
      </c>
      <c r="H258" s="1">
        <f>IFERROR(__xludf.DUMMYFUNCTION("""COMPUTED_VALUE"""),2198.32)</f>
        <v>2198.32</v>
      </c>
      <c r="J258" s="2">
        <f>IFERROR(__xludf.DUMMYFUNCTION("""COMPUTED_VALUE"""),45665.66666666667)</f>
        <v>45665.66667</v>
      </c>
      <c r="K258" s="1">
        <f>IFERROR(__xludf.DUMMYFUNCTION("""COMPUTED_VALUE"""),2234.48)</f>
        <v>2234.48</v>
      </c>
      <c r="M258" s="2">
        <f>IFERROR(__xludf.DUMMYFUNCTION("""COMPUTED_VALUE"""),45665.66666666667)</f>
        <v>45665.66667</v>
      </c>
      <c r="N258" s="1">
        <f>IFERROR(__xludf.DUMMYFUNCTION("""COMPUTED_VALUE"""),2.4885375E7)</f>
        <v>24885375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IFERROR(__xludf.DUMMYFUNCTION("""COMPUTED_VALUE"""),2229.59)</f>
        <v>2229.59</v>
      </c>
      <c r="D259" s="2">
        <f>IFERROR(__xludf.DUMMYFUNCTION("""COMPUTED_VALUE"""),45667.66666666667)</f>
        <v>45667.66667</v>
      </c>
      <c r="E259" s="1">
        <f>IFERROR(__xludf.DUMMYFUNCTION("""COMPUTED_VALUE"""),2229.59)</f>
        <v>2229.59</v>
      </c>
      <c r="G259" s="2">
        <f>IFERROR(__xludf.DUMMYFUNCTION("""COMPUTED_VALUE"""),45667.66666666667)</f>
        <v>45667.66667</v>
      </c>
      <c r="H259" s="1">
        <f>IFERROR(__xludf.DUMMYFUNCTION("""COMPUTED_VALUE"""),2184.49)</f>
        <v>2184.49</v>
      </c>
      <c r="J259" s="2">
        <f>IFERROR(__xludf.DUMMYFUNCTION("""COMPUTED_VALUE"""),45667.66666666667)</f>
        <v>45667.66667</v>
      </c>
      <c r="K259" s="1">
        <f>IFERROR(__xludf.DUMMYFUNCTION("""COMPUTED_VALUE"""),2193.53)</f>
        <v>2193.53</v>
      </c>
      <c r="M259" s="2">
        <f>IFERROR(__xludf.DUMMYFUNCTION("""COMPUTED_VALUE"""),45667.66666666667)</f>
        <v>45667.66667</v>
      </c>
      <c r="N259" s="1">
        <f>IFERROR(__xludf.DUMMYFUNCTION("""COMPUTED_VALUE"""),2.8183913E7)</f>
        <v>28183913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IFERROR(__xludf.DUMMYFUNCTION("""COMPUTED_VALUE"""),2184.1)</f>
        <v>2184.1</v>
      </c>
      <c r="D260" s="2">
        <f>IFERROR(__xludf.DUMMYFUNCTION("""COMPUTED_VALUE"""),45670.66666666667)</f>
        <v>45670.66667</v>
      </c>
      <c r="E260" s="1">
        <f>IFERROR(__xludf.DUMMYFUNCTION("""COMPUTED_VALUE"""),2219.41)</f>
        <v>2219.41</v>
      </c>
      <c r="G260" s="2">
        <f>IFERROR(__xludf.DUMMYFUNCTION("""COMPUTED_VALUE"""),45670.66666666667)</f>
        <v>45670.66667</v>
      </c>
      <c r="H260" s="1">
        <f>IFERROR(__xludf.DUMMYFUNCTION("""COMPUTED_VALUE"""),2165.48)</f>
        <v>2165.48</v>
      </c>
      <c r="J260" s="2">
        <f>IFERROR(__xludf.DUMMYFUNCTION("""COMPUTED_VALUE"""),45670.66666666667)</f>
        <v>45670.66667</v>
      </c>
      <c r="K260" s="1">
        <f>IFERROR(__xludf.DUMMYFUNCTION("""COMPUTED_VALUE"""),2217.49)</f>
        <v>2217.49</v>
      </c>
      <c r="M260" s="2">
        <f>IFERROR(__xludf.DUMMYFUNCTION("""COMPUTED_VALUE"""),45670.66666666667)</f>
        <v>45670.66667</v>
      </c>
      <c r="N260" s="1">
        <f>IFERROR(__xludf.DUMMYFUNCTION("""COMPUTED_VALUE"""),2.6516068E7)</f>
        <v>26516068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IFERROR(__xludf.DUMMYFUNCTION("""COMPUTED_VALUE"""),2227.22)</f>
        <v>2227.22</v>
      </c>
      <c r="D261" s="2">
        <f>IFERROR(__xludf.DUMMYFUNCTION("""COMPUTED_VALUE"""),45671.66666666667)</f>
        <v>45671.66667</v>
      </c>
      <c r="E261" s="1">
        <f>IFERROR(__xludf.DUMMYFUNCTION("""COMPUTED_VALUE"""),2264.93)</f>
        <v>2264.93</v>
      </c>
      <c r="G261" s="2">
        <f>IFERROR(__xludf.DUMMYFUNCTION("""COMPUTED_VALUE"""),45671.66666666667)</f>
        <v>45671.66667</v>
      </c>
      <c r="H261" s="1">
        <f>IFERROR(__xludf.DUMMYFUNCTION("""COMPUTED_VALUE"""),2227.22)</f>
        <v>2227.22</v>
      </c>
      <c r="J261" s="2">
        <f>IFERROR(__xludf.DUMMYFUNCTION("""COMPUTED_VALUE"""),45671.66666666667)</f>
        <v>45671.66667</v>
      </c>
      <c r="K261" s="1">
        <f>IFERROR(__xludf.DUMMYFUNCTION("""COMPUTED_VALUE"""),2258.25)</f>
        <v>2258.25</v>
      </c>
      <c r="M261" s="2">
        <f>IFERROR(__xludf.DUMMYFUNCTION("""COMPUTED_VALUE"""),45671.66666666667)</f>
        <v>45671.66667</v>
      </c>
      <c r="N261" s="1">
        <f>IFERROR(__xludf.DUMMYFUNCTION("""COMPUTED_VALUE"""),2.4492785E7)</f>
        <v>24492785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IFERROR(__xludf.DUMMYFUNCTION("""COMPUTED_VALUE"""),2293.87)</f>
        <v>2293.87</v>
      </c>
      <c r="D262" s="2">
        <f>IFERROR(__xludf.DUMMYFUNCTION("""COMPUTED_VALUE"""),45672.66666666667)</f>
        <v>45672.66667</v>
      </c>
      <c r="E262" s="1">
        <f>IFERROR(__xludf.DUMMYFUNCTION("""COMPUTED_VALUE"""),2316.79)</f>
        <v>2316.79</v>
      </c>
      <c r="G262" s="2">
        <f>IFERROR(__xludf.DUMMYFUNCTION("""COMPUTED_VALUE"""),45672.66666666667)</f>
        <v>45672.66667</v>
      </c>
      <c r="H262" s="1">
        <f>IFERROR(__xludf.DUMMYFUNCTION("""COMPUTED_VALUE"""),2287.19)</f>
        <v>2287.19</v>
      </c>
      <c r="J262" s="2">
        <f>IFERROR(__xludf.DUMMYFUNCTION("""COMPUTED_VALUE"""),45672.66666666667)</f>
        <v>45672.66667</v>
      </c>
      <c r="K262" s="1">
        <f>IFERROR(__xludf.DUMMYFUNCTION("""COMPUTED_VALUE"""),2293.87)</f>
        <v>2293.87</v>
      </c>
      <c r="M262" s="2">
        <f>IFERROR(__xludf.DUMMYFUNCTION("""COMPUTED_VALUE"""),45672.66666666667)</f>
        <v>45672.66667</v>
      </c>
      <c r="N262" s="1">
        <f>IFERROR(__xludf.DUMMYFUNCTION("""COMPUTED_VALUE"""),3.3051625E7)</f>
        <v>33051625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IFERROR(__xludf.DUMMYFUNCTION("""COMPUTED_VALUE"""),2293.88)</f>
        <v>2293.88</v>
      </c>
      <c r="D263" s="2">
        <f>IFERROR(__xludf.DUMMYFUNCTION("""COMPUTED_VALUE"""),45673.66666666667)</f>
        <v>45673.66667</v>
      </c>
      <c r="E263" s="1">
        <f>IFERROR(__xludf.DUMMYFUNCTION("""COMPUTED_VALUE"""),2317.55)</f>
        <v>2317.55</v>
      </c>
      <c r="G263" s="2">
        <f>IFERROR(__xludf.DUMMYFUNCTION("""COMPUTED_VALUE"""),45673.66666666667)</f>
        <v>45673.66667</v>
      </c>
      <c r="H263" s="1">
        <f>IFERROR(__xludf.DUMMYFUNCTION("""COMPUTED_VALUE"""),2290.48)</f>
        <v>2290.48</v>
      </c>
      <c r="J263" s="2">
        <f>IFERROR(__xludf.DUMMYFUNCTION("""COMPUTED_VALUE"""),45673.66666666667)</f>
        <v>45673.66667</v>
      </c>
      <c r="K263" s="1">
        <f>IFERROR(__xludf.DUMMYFUNCTION("""COMPUTED_VALUE"""),2314.14)</f>
        <v>2314.14</v>
      </c>
      <c r="M263" s="2">
        <f>IFERROR(__xludf.DUMMYFUNCTION("""COMPUTED_VALUE"""),45673.66666666667)</f>
        <v>45673.66667</v>
      </c>
      <c r="N263" s="1">
        <f>IFERROR(__xludf.DUMMYFUNCTION("""COMPUTED_VALUE"""),2.4167837E7)</f>
        <v>24167837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IFERROR(__xludf.DUMMYFUNCTION("""COMPUTED_VALUE"""),2324.84)</f>
        <v>2324.84</v>
      </c>
      <c r="D264" s="2">
        <f>IFERROR(__xludf.DUMMYFUNCTION("""COMPUTED_VALUE"""),45674.66666666667)</f>
        <v>45674.66667</v>
      </c>
      <c r="E264" s="1">
        <f>IFERROR(__xludf.DUMMYFUNCTION("""COMPUTED_VALUE"""),2347.41)</f>
        <v>2347.41</v>
      </c>
      <c r="G264" s="2">
        <f>IFERROR(__xludf.DUMMYFUNCTION("""COMPUTED_VALUE"""),45674.66666666667)</f>
        <v>45674.66667</v>
      </c>
      <c r="H264" s="1">
        <f>IFERROR(__xludf.DUMMYFUNCTION("""COMPUTED_VALUE"""),2324.84)</f>
        <v>2324.84</v>
      </c>
      <c r="J264" s="2">
        <f>IFERROR(__xludf.DUMMYFUNCTION("""COMPUTED_VALUE"""),45674.66666666667)</f>
        <v>45674.66667</v>
      </c>
      <c r="K264" s="1">
        <f>IFERROR(__xludf.DUMMYFUNCTION("""COMPUTED_VALUE"""),2331.52)</f>
        <v>2331.52</v>
      </c>
      <c r="M264" s="2">
        <f>IFERROR(__xludf.DUMMYFUNCTION("""COMPUTED_VALUE"""),45674.66666666667)</f>
        <v>45674.66667</v>
      </c>
      <c r="N264" s="1">
        <f>IFERROR(__xludf.DUMMYFUNCTION("""COMPUTED_VALUE"""),3.0510153E7)</f>
        <v>30510153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IFERROR(__xludf.DUMMYFUNCTION("""COMPUTED_VALUE"""),2341.21)</f>
        <v>2341.21</v>
      </c>
      <c r="D265" s="2">
        <f>IFERROR(__xludf.DUMMYFUNCTION("""COMPUTED_VALUE"""),45678.66666666667)</f>
        <v>45678.66667</v>
      </c>
      <c r="E265" s="1">
        <f>IFERROR(__xludf.DUMMYFUNCTION("""COMPUTED_VALUE"""),2374.14)</f>
        <v>2374.14</v>
      </c>
      <c r="G265" s="2">
        <f>IFERROR(__xludf.DUMMYFUNCTION("""COMPUTED_VALUE"""),45678.66666666667)</f>
        <v>45678.66667</v>
      </c>
      <c r="H265" s="1">
        <f>IFERROR(__xludf.DUMMYFUNCTION("""COMPUTED_VALUE"""),2341.21)</f>
        <v>2341.21</v>
      </c>
      <c r="J265" s="2">
        <f>IFERROR(__xludf.DUMMYFUNCTION("""COMPUTED_VALUE"""),45678.66666666667)</f>
        <v>45678.66667</v>
      </c>
      <c r="K265" s="1">
        <f>IFERROR(__xludf.DUMMYFUNCTION("""COMPUTED_VALUE"""),2370.91)</f>
        <v>2370.91</v>
      </c>
      <c r="M265" s="2">
        <f>IFERROR(__xludf.DUMMYFUNCTION("""COMPUTED_VALUE"""),45678.66666666667)</f>
        <v>45678.66667</v>
      </c>
      <c r="N265" s="1">
        <f>IFERROR(__xludf.DUMMYFUNCTION("""COMPUTED_VALUE"""),3.1698987E7)</f>
        <v>31698987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IFERROR(__xludf.DUMMYFUNCTION("""COMPUTED_VALUE"""),2371.99)</f>
        <v>2371.99</v>
      </c>
      <c r="D266" s="2">
        <f>IFERROR(__xludf.DUMMYFUNCTION("""COMPUTED_VALUE"""),45679.66666666667)</f>
        <v>45679.66667</v>
      </c>
      <c r="E266" s="1">
        <f>IFERROR(__xludf.DUMMYFUNCTION("""COMPUTED_VALUE"""),2374.11)</f>
        <v>2374.11</v>
      </c>
      <c r="G266" s="2">
        <f>IFERROR(__xludf.DUMMYFUNCTION("""COMPUTED_VALUE"""),45679.66666666667)</f>
        <v>45679.66667</v>
      </c>
      <c r="H266" s="1">
        <f>IFERROR(__xludf.DUMMYFUNCTION("""COMPUTED_VALUE"""),2361.44)</f>
        <v>2361.44</v>
      </c>
      <c r="J266" s="2">
        <f>IFERROR(__xludf.DUMMYFUNCTION("""COMPUTED_VALUE"""),45679.66666666667)</f>
        <v>45679.66667</v>
      </c>
      <c r="K266" s="1">
        <f>IFERROR(__xludf.DUMMYFUNCTION("""COMPUTED_VALUE"""),2363.68)</f>
        <v>2363.68</v>
      </c>
      <c r="M266" s="2">
        <f>IFERROR(__xludf.DUMMYFUNCTION("""COMPUTED_VALUE"""),45679.66666666667)</f>
        <v>45679.66667</v>
      </c>
      <c r="N266" s="1">
        <f>IFERROR(__xludf.DUMMYFUNCTION("""COMPUTED_VALUE"""),2.5750818E7)</f>
        <v>25750818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IFERROR(__xludf.DUMMYFUNCTION("""COMPUTED_VALUE"""),2366.7)</f>
        <v>2366.7</v>
      </c>
      <c r="D267" s="2">
        <f>IFERROR(__xludf.DUMMYFUNCTION("""COMPUTED_VALUE"""),45680.66666666667)</f>
        <v>45680.66667</v>
      </c>
      <c r="E267" s="1">
        <f>IFERROR(__xludf.DUMMYFUNCTION("""COMPUTED_VALUE"""),2378.18)</f>
        <v>2378.18</v>
      </c>
      <c r="G267" s="2">
        <f>IFERROR(__xludf.DUMMYFUNCTION("""COMPUTED_VALUE"""),45680.66666666667)</f>
        <v>45680.66667</v>
      </c>
      <c r="H267" s="1">
        <f>IFERROR(__xludf.DUMMYFUNCTION("""COMPUTED_VALUE"""),2354.79)</f>
        <v>2354.79</v>
      </c>
      <c r="J267" s="2">
        <f>IFERROR(__xludf.DUMMYFUNCTION("""COMPUTED_VALUE"""),45680.66666666667)</f>
        <v>45680.66667</v>
      </c>
      <c r="K267" s="1">
        <f>IFERROR(__xludf.DUMMYFUNCTION("""COMPUTED_VALUE"""),2372.12)</f>
        <v>2372.12</v>
      </c>
      <c r="M267" s="2">
        <f>IFERROR(__xludf.DUMMYFUNCTION("""COMPUTED_VALUE"""),45680.66666666667)</f>
        <v>45680.66667</v>
      </c>
      <c r="N267" s="1">
        <f>IFERROR(__xludf.DUMMYFUNCTION("""COMPUTED_VALUE"""),2.7971437E7)</f>
        <v>27971437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IFERROR(__xludf.DUMMYFUNCTION("""COMPUTED_VALUE"""),2373.02)</f>
        <v>2373.02</v>
      </c>
      <c r="D268" s="2">
        <f>IFERROR(__xludf.DUMMYFUNCTION("""COMPUTED_VALUE"""),45681.66666666667)</f>
        <v>45681.66667</v>
      </c>
      <c r="E268" s="1">
        <f>IFERROR(__xludf.DUMMYFUNCTION("""COMPUTED_VALUE"""),2385.63)</f>
        <v>2385.63</v>
      </c>
      <c r="G268" s="2">
        <f>IFERROR(__xludf.DUMMYFUNCTION("""COMPUTED_VALUE"""),45681.66666666667)</f>
        <v>45681.66667</v>
      </c>
      <c r="H268" s="1">
        <f>IFERROR(__xludf.DUMMYFUNCTION("""COMPUTED_VALUE"""),2366.03)</f>
        <v>2366.03</v>
      </c>
      <c r="J268" s="2">
        <f>IFERROR(__xludf.DUMMYFUNCTION("""COMPUTED_VALUE"""),45681.66666666667)</f>
        <v>45681.66667</v>
      </c>
      <c r="K268" s="1">
        <f>IFERROR(__xludf.DUMMYFUNCTION("""COMPUTED_VALUE"""),2371.11)</f>
        <v>2371.11</v>
      </c>
      <c r="M268" s="2">
        <f>IFERROR(__xludf.DUMMYFUNCTION("""COMPUTED_VALUE"""),45681.66666666667)</f>
        <v>45681.66667</v>
      </c>
      <c r="N268" s="1">
        <f>IFERROR(__xludf.DUMMYFUNCTION("""COMPUTED_VALUE"""),2.5334444E7)</f>
        <v>25334444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IFERROR(__xludf.DUMMYFUNCTION("""COMPUTED_VALUE"""),2340.43)</f>
        <v>2340.43</v>
      </c>
      <c r="D269" s="2">
        <f>IFERROR(__xludf.DUMMYFUNCTION("""COMPUTED_VALUE"""),45684.66666666667)</f>
        <v>45684.66667</v>
      </c>
      <c r="E269" s="1">
        <f>IFERROR(__xludf.DUMMYFUNCTION("""COMPUTED_VALUE"""),2340.43)</f>
        <v>2340.43</v>
      </c>
      <c r="G269" s="2">
        <f>IFERROR(__xludf.DUMMYFUNCTION("""COMPUTED_VALUE"""),45684.66666666667)</f>
        <v>45684.66667</v>
      </c>
      <c r="H269" s="1">
        <f>IFERROR(__xludf.DUMMYFUNCTION("""COMPUTED_VALUE"""),2310.72)</f>
        <v>2310.72</v>
      </c>
      <c r="J269" s="2">
        <f>IFERROR(__xludf.DUMMYFUNCTION("""COMPUTED_VALUE"""),45684.66666666667)</f>
        <v>45684.66667</v>
      </c>
      <c r="K269" s="1">
        <f>IFERROR(__xludf.DUMMYFUNCTION("""COMPUTED_VALUE"""),2324.0)</f>
        <v>2324</v>
      </c>
      <c r="M269" s="2">
        <f>IFERROR(__xludf.DUMMYFUNCTION("""COMPUTED_VALUE"""),45684.66666666667)</f>
        <v>45684.66667</v>
      </c>
      <c r="N269" s="1">
        <f>IFERROR(__xludf.DUMMYFUNCTION("""COMPUTED_VALUE"""),3.3923804E7)</f>
        <v>33923804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IFERROR(__xludf.DUMMYFUNCTION("""COMPUTED_VALUE"""),2323.98)</f>
        <v>2323.98</v>
      </c>
      <c r="D270" s="2">
        <f>IFERROR(__xludf.DUMMYFUNCTION("""COMPUTED_VALUE"""),45685.66666666667)</f>
        <v>45685.66667</v>
      </c>
      <c r="E270" s="1">
        <f>IFERROR(__xludf.DUMMYFUNCTION("""COMPUTED_VALUE"""),2328.33)</f>
        <v>2328.33</v>
      </c>
      <c r="G270" s="2">
        <f>IFERROR(__xludf.DUMMYFUNCTION("""COMPUTED_VALUE"""),45685.66666666667)</f>
        <v>45685.66667</v>
      </c>
      <c r="H270" s="1">
        <f>IFERROR(__xludf.DUMMYFUNCTION("""COMPUTED_VALUE"""),2295.85)</f>
        <v>2295.85</v>
      </c>
      <c r="J270" s="2">
        <f>IFERROR(__xludf.DUMMYFUNCTION("""COMPUTED_VALUE"""),45685.66666666667)</f>
        <v>45685.66667</v>
      </c>
      <c r="K270" s="1">
        <f>IFERROR(__xludf.DUMMYFUNCTION("""COMPUTED_VALUE"""),2310.4)</f>
        <v>2310.4</v>
      </c>
      <c r="M270" s="2">
        <f>IFERROR(__xludf.DUMMYFUNCTION("""COMPUTED_VALUE"""),45685.66666666667)</f>
        <v>45685.66667</v>
      </c>
      <c r="N270" s="1">
        <f>IFERROR(__xludf.DUMMYFUNCTION("""COMPUTED_VALUE"""),3.598459E7)</f>
        <v>35984590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IFERROR(__xludf.DUMMYFUNCTION("""COMPUTED_VALUE"""),2303.82)</f>
        <v>2303.82</v>
      </c>
      <c r="D271" s="2">
        <f>IFERROR(__xludf.DUMMYFUNCTION("""COMPUTED_VALUE"""),45686.66666666667)</f>
        <v>45686.66667</v>
      </c>
      <c r="E271" s="1">
        <f>IFERROR(__xludf.DUMMYFUNCTION("""COMPUTED_VALUE"""),2311.82)</f>
        <v>2311.82</v>
      </c>
      <c r="G271" s="2">
        <f>IFERROR(__xludf.DUMMYFUNCTION("""COMPUTED_VALUE"""),45686.66666666667)</f>
        <v>45686.66667</v>
      </c>
      <c r="H271" s="1">
        <f>IFERROR(__xludf.DUMMYFUNCTION("""COMPUTED_VALUE"""),2282.08)</f>
        <v>2282.08</v>
      </c>
      <c r="J271" s="2">
        <f>IFERROR(__xludf.DUMMYFUNCTION("""COMPUTED_VALUE"""),45686.66666666667)</f>
        <v>45686.66667</v>
      </c>
      <c r="K271" s="1">
        <f>IFERROR(__xludf.DUMMYFUNCTION("""COMPUTED_VALUE"""),2283.25)</f>
        <v>2283.25</v>
      </c>
      <c r="M271" s="2">
        <f>IFERROR(__xludf.DUMMYFUNCTION("""COMPUTED_VALUE"""),45686.66666666667)</f>
        <v>45686.66667</v>
      </c>
      <c r="N271" s="1">
        <f>IFERROR(__xludf.DUMMYFUNCTION("""COMPUTED_VALUE"""),3.3318905E7)</f>
        <v>33318905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IFERROR(__xludf.DUMMYFUNCTION("""COMPUTED_VALUE"""),2290.8)</f>
        <v>2290.8</v>
      </c>
      <c r="D272" s="2">
        <f>IFERROR(__xludf.DUMMYFUNCTION("""COMPUTED_VALUE"""),45687.66666666667)</f>
        <v>45687.66667</v>
      </c>
      <c r="E272" s="1">
        <f>IFERROR(__xludf.DUMMYFUNCTION("""COMPUTED_VALUE"""),2323.74)</f>
        <v>2323.74</v>
      </c>
      <c r="G272" s="2">
        <f>IFERROR(__xludf.DUMMYFUNCTION("""COMPUTED_VALUE"""),45687.66666666667)</f>
        <v>45687.66667</v>
      </c>
      <c r="H272" s="1">
        <f>IFERROR(__xludf.DUMMYFUNCTION("""COMPUTED_VALUE"""),2286.69)</f>
        <v>2286.69</v>
      </c>
      <c r="J272" s="2">
        <f>IFERROR(__xludf.DUMMYFUNCTION("""COMPUTED_VALUE"""),45687.66666666667)</f>
        <v>45687.66667</v>
      </c>
      <c r="K272" s="1">
        <f>IFERROR(__xludf.DUMMYFUNCTION("""COMPUTED_VALUE"""),2314.52)</f>
        <v>2314.52</v>
      </c>
      <c r="M272" s="2">
        <f>IFERROR(__xludf.DUMMYFUNCTION("""COMPUTED_VALUE"""),45687.66666666667)</f>
        <v>45687.66667</v>
      </c>
      <c r="N272" s="1">
        <f>IFERROR(__xludf.DUMMYFUNCTION("""COMPUTED_VALUE"""),3.2838483E7)</f>
        <v>32838483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IFERROR(__xludf.DUMMYFUNCTION("""COMPUTED_VALUE"""),2318.27)</f>
        <v>2318.27</v>
      </c>
      <c r="D273" s="2">
        <f>IFERROR(__xludf.DUMMYFUNCTION("""COMPUTED_VALUE"""),45688.66666666667)</f>
        <v>45688.66667</v>
      </c>
      <c r="E273" s="1">
        <f>IFERROR(__xludf.DUMMYFUNCTION("""COMPUTED_VALUE"""),2318.27)</f>
        <v>2318.27</v>
      </c>
      <c r="G273" s="2">
        <f>IFERROR(__xludf.DUMMYFUNCTION("""COMPUTED_VALUE"""),45688.66666666667)</f>
        <v>45688.66667</v>
      </c>
      <c r="H273" s="1">
        <f>IFERROR(__xludf.DUMMYFUNCTION("""COMPUTED_VALUE"""),2283.39)</f>
        <v>2283.39</v>
      </c>
      <c r="J273" s="2">
        <f>IFERROR(__xludf.DUMMYFUNCTION("""COMPUTED_VALUE"""),45688.66666666667)</f>
        <v>45688.66667</v>
      </c>
      <c r="K273" s="1">
        <f>IFERROR(__xludf.DUMMYFUNCTION("""COMPUTED_VALUE"""),2285.46)</f>
        <v>2285.46</v>
      </c>
      <c r="M273" s="2">
        <f>IFERROR(__xludf.DUMMYFUNCTION("""COMPUTED_VALUE"""),45688.66666666667)</f>
        <v>45688.66667</v>
      </c>
      <c r="N273" s="1">
        <f>IFERROR(__xludf.DUMMYFUNCTION("""COMPUTED_VALUE"""),3.3724063E7)</f>
        <v>33724063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IFERROR(__xludf.DUMMYFUNCTION("""COMPUTED_VALUE"""),2278.01)</f>
        <v>2278.01</v>
      </c>
      <c r="D274" s="2">
        <f>IFERROR(__xludf.DUMMYFUNCTION("""COMPUTED_VALUE"""),45691.66666666667)</f>
        <v>45691.66667</v>
      </c>
      <c r="E274" s="1">
        <f>IFERROR(__xludf.DUMMYFUNCTION("""COMPUTED_VALUE"""),2278.01)</f>
        <v>2278.01</v>
      </c>
      <c r="G274" s="2">
        <f>IFERROR(__xludf.DUMMYFUNCTION("""COMPUTED_VALUE"""),45691.66666666667)</f>
        <v>45691.66667</v>
      </c>
      <c r="H274" s="1">
        <f>IFERROR(__xludf.DUMMYFUNCTION("""COMPUTED_VALUE"""),2220.46)</f>
        <v>2220.46</v>
      </c>
      <c r="J274" s="2">
        <f>IFERROR(__xludf.DUMMYFUNCTION("""COMPUTED_VALUE"""),45691.66666666667)</f>
        <v>45691.66667</v>
      </c>
      <c r="K274" s="1">
        <f>IFERROR(__xludf.DUMMYFUNCTION("""COMPUTED_VALUE"""),2252.32)</f>
        <v>2252.32</v>
      </c>
      <c r="M274" s="2">
        <f>IFERROR(__xludf.DUMMYFUNCTION("""COMPUTED_VALUE"""),45691.66666666667)</f>
        <v>45691.66667</v>
      </c>
      <c r="N274" s="1">
        <f>IFERROR(__xludf.DUMMYFUNCTION("""COMPUTED_VALUE"""),3.5945811E7)</f>
        <v>35945811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IFERROR(__xludf.DUMMYFUNCTION("""COMPUTED_VALUE"""),2263.83)</f>
        <v>2263.83</v>
      </c>
      <c r="D275" s="2">
        <f>IFERROR(__xludf.DUMMYFUNCTION("""COMPUTED_VALUE"""),45692.66666666667)</f>
        <v>45692.66667</v>
      </c>
      <c r="E275" s="1">
        <f>IFERROR(__xludf.DUMMYFUNCTION("""COMPUTED_VALUE"""),2269.93)</f>
        <v>2269.93</v>
      </c>
      <c r="G275" s="2">
        <f>IFERROR(__xludf.DUMMYFUNCTION("""COMPUTED_VALUE"""),45692.66666666667)</f>
        <v>45692.66667</v>
      </c>
      <c r="H275" s="1">
        <f>IFERROR(__xludf.DUMMYFUNCTION("""COMPUTED_VALUE"""),2250.58)</f>
        <v>2250.58</v>
      </c>
      <c r="J275" s="2">
        <f>IFERROR(__xludf.DUMMYFUNCTION("""COMPUTED_VALUE"""),45692.66666666667)</f>
        <v>45692.66667</v>
      </c>
      <c r="K275" s="1">
        <f>IFERROR(__xludf.DUMMYFUNCTION("""COMPUTED_VALUE"""),2252.65)</f>
        <v>2252.65</v>
      </c>
      <c r="M275" s="2">
        <f>IFERROR(__xludf.DUMMYFUNCTION("""COMPUTED_VALUE"""),45692.66666666667)</f>
        <v>45692.66667</v>
      </c>
      <c r="N275" s="1">
        <f>IFERROR(__xludf.DUMMYFUNCTION("""COMPUTED_VALUE"""),2.829258E7)</f>
        <v>28292580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IFERROR(__xludf.DUMMYFUNCTION("""COMPUTED_VALUE"""),2267.42)</f>
        <v>2267.42</v>
      </c>
      <c r="D276" s="2">
        <f>IFERROR(__xludf.DUMMYFUNCTION("""COMPUTED_VALUE"""),45693.66666666667)</f>
        <v>45693.66667</v>
      </c>
      <c r="E276" s="1">
        <f>IFERROR(__xludf.DUMMYFUNCTION("""COMPUTED_VALUE"""),2301.75)</f>
        <v>2301.75</v>
      </c>
      <c r="G276" s="2">
        <f>IFERROR(__xludf.DUMMYFUNCTION("""COMPUTED_VALUE"""),45693.66666666667)</f>
        <v>45693.66667</v>
      </c>
      <c r="H276" s="1">
        <f>IFERROR(__xludf.DUMMYFUNCTION("""COMPUTED_VALUE"""),2267.42)</f>
        <v>2267.42</v>
      </c>
      <c r="J276" s="2">
        <f>IFERROR(__xludf.DUMMYFUNCTION("""COMPUTED_VALUE"""),45693.66666666667)</f>
        <v>45693.66667</v>
      </c>
      <c r="K276" s="1">
        <f>IFERROR(__xludf.DUMMYFUNCTION("""COMPUTED_VALUE"""),2291.17)</f>
        <v>2291.17</v>
      </c>
      <c r="M276" s="2">
        <f>IFERROR(__xludf.DUMMYFUNCTION("""COMPUTED_VALUE"""),45693.66666666667)</f>
        <v>45693.66667</v>
      </c>
      <c r="N276" s="1">
        <f>IFERROR(__xludf.DUMMYFUNCTION("""COMPUTED_VALUE"""),3.8762587E7)</f>
        <v>38762587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IFERROR(__xludf.DUMMYFUNCTION("""COMPUTED_VALUE"""),2300.08)</f>
        <v>2300.08</v>
      </c>
      <c r="D277" s="2">
        <f>IFERROR(__xludf.DUMMYFUNCTION("""COMPUTED_VALUE"""),45694.66666666667)</f>
        <v>45694.66667</v>
      </c>
      <c r="E277" s="1">
        <f>IFERROR(__xludf.DUMMYFUNCTION("""COMPUTED_VALUE"""),2317.96)</f>
        <v>2317.96</v>
      </c>
      <c r="G277" s="2">
        <f>IFERROR(__xludf.DUMMYFUNCTION("""COMPUTED_VALUE"""),45694.66666666667)</f>
        <v>45694.66667</v>
      </c>
      <c r="H277" s="1">
        <f>IFERROR(__xludf.DUMMYFUNCTION("""COMPUTED_VALUE"""),2297.51)</f>
        <v>2297.51</v>
      </c>
      <c r="J277" s="2">
        <f>IFERROR(__xludf.DUMMYFUNCTION("""COMPUTED_VALUE"""),45694.66666666667)</f>
        <v>45694.66667</v>
      </c>
      <c r="K277" s="1">
        <f>IFERROR(__xludf.DUMMYFUNCTION("""COMPUTED_VALUE"""),2314.99)</f>
        <v>2314.99</v>
      </c>
      <c r="M277" s="2">
        <f>IFERROR(__xludf.DUMMYFUNCTION("""COMPUTED_VALUE"""),45694.66666666667)</f>
        <v>45694.66667</v>
      </c>
      <c r="N277" s="1">
        <f>IFERROR(__xludf.DUMMYFUNCTION("""COMPUTED_VALUE"""),4.0067733E7)</f>
        <v>40067733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IFERROR(__xludf.DUMMYFUNCTION("""COMPUTED_VALUE"""),2311.57)</f>
        <v>2311.57</v>
      </c>
      <c r="D278" s="2">
        <f>IFERROR(__xludf.DUMMYFUNCTION("""COMPUTED_VALUE"""),45695.66666666667)</f>
        <v>45695.66667</v>
      </c>
      <c r="E278" s="1">
        <f>IFERROR(__xludf.DUMMYFUNCTION("""COMPUTED_VALUE"""),2315.1)</f>
        <v>2315.1</v>
      </c>
      <c r="G278" s="2">
        <f>IFERROR(__xludf.DUMMYFUNCTION("""COMPUTED_VALUE"""),45695.66666666667)</f>
        <v>45695.66667</v>
      </c>
      <c r="H278" s="1">
        <f>IFERROR(__xludf.DUMMYFUNCTION("""COMPUTED_VALUE"""),2280.71)</f>
        <v>2280.71</v>
      </c>
      <c r="J278" s="2">
        <f>IFERROR(__xludf.DUMMYFUNCTION("""COMPUTED_VALUE"""),45695.66666666667)</f>
        <v>45695.66667</v>
      </c>
      <c r="K278" s="1">
        <f>IFERROR(__xludf.DUMMYFUNCTION("""COMPUTED_VALUE"""),2288.09)</f>
        <v>2288.09</v>
      </c>
      <c r="M278" s="2">
        <f>IFERROR(__xludf.DUMMYFUNCTION("""COMPUTED_VALUE"""),45695.66666666667)</f>
        <v>45695.66667</v>
      </c>
      <c r="N278" s="1">
        <f>IFERROR(__xludf.DUMMYFUNCTION("""COMPUTED_VALUE"""),3.5977741E7)</f>
        <v>35977741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IFERROR(__xludf.DUMMYFUNCTION("""COMPUTED_VALUE"""),2293.28)</f>
        <v>2293.28</v>
      </c>
      <c r="D279" s="2">
        <f>IFERROR(__xludf.DUMMYFUNCTION("""COMPUTED_VALUE"""),45698.66666666667)</f>
        <v>45698.66667</v>
      </c>
      <c r="E279" s="1">
        <f>IFERROR(__xludf.DUMMYFUNCTION("""COMPUTED_VALUE"""),2306.09)</f>
        <v>2306.09</v>
      </c>
      <c r="G279" s="2">
        <f>IFERROR(__xludf.DUMMYFUNCTION("""COMPUTED_VALUE"""),45698.66666666667)</f>
        <v>45698.66667</v>
      </c>
      <c r="H279" s="1">
        <f>IFERROR(__xludf.DUMMYFUNCTION("""COMPUTED_VALUE"""),2286.66)</f>
        <v>2286.66</v>
      </c>
      <c r="J279" s="2">
        <f>IFERROR(__xludf.DUMMYFUNCTION("""COMPUTED_VALUE"""),45698.66666666667)</f>
        <v>45698.66667</v>
      </c>
      <c r="K279" s="1">
        <f>IFERROR(__xludf.DUMMYFUNCTION("""COMPUTED_VALUE"""),2300.26)</f>
        <v>2300.26</v>
      </c>
      <c r="M279" s="2">
        <f>IFERROR(__xludf.DUMMYFUNCTION("""COMPUTED_VALUE"""),45698.66666666667)</f>
        <v>45698.66667</v>
      </c>
      <c r="N279" s="1">
        <f>IFERROR(__xludf.DUMMYFUNCTION("""COMPUTED_VALUE"""),3.4742383E7)</f>
        <v>34742383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IFERROR(__xludf.DUMMYFUNCTION("""COMPUTED_VALUE"""),2291.84)</f>
        <v>2291.84</v>
      </c>
      <c r="D280" s="2">
        <f>IFERROR(__xludf.DUMMYFUNCTION("""COMPUTED_VALUE"""),45699.66666666667)</f>
        <v>45699.66667</v>
      </c>
      <c r="E280" s="1">
        <f>IFERROR(__xludf.DUMMYFUNCTION("""COMPUTED_VALUE"""),2310.11)</f>
        <v>2310.11</v>
      </c>
      <c r="G280" s="2">
        <f>IFERROR(__xludf.DUMMYFUNCTION("""COMPUTED_VALUE"""),45699.66666666667)</f>
        <v>45699.66667</v>
      </c>
      <c r="H280" s="1">
        <f>IFERROR(__xludf.DUMMYFUNCTION("""COMPUTED_VALUE"""),2286.5)</f>
        <v>2286.5</v>
      </c>
      <c r="J280" s="2">
        <f>IFERROR(__xludf.DUMMYFUNCTION("""COMPUTED_VALUE"""),45699.66666666667)</f>
        <v>45699.66667</v>
      </c>
      <c r="K280" s="1">
        <f>IFERROR(__xludf.DUMMYFUNCTION("""COMPUTED_VALUE"""),2307.37)</f>
        <v>2307.37</v>
      </c>
      <c r="M280" s="2">
        <f>IFERROR(__xludf.DUMMYFUNCTION("""COMPUTED_VALUE"""),45699.66666666667)</f>
        <v>45699.66667</v>
      </c>
      <c r="N280" s="1">
        <f>IFERROR(__xludf.DUMMYFUNCTION("""COMPUTED_VALUE"""),3.4804367E7)</f>
        <v>34804367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IFERROR(__xludf.DUMMYFUNCTION("""COMPUTED_VALUE"""),2283.78)</f>
        <v>2283.78</v>
      </c>
      <c r="D281" s="2">
        <f>IFERROR(__xludf.DUMMYFUNCTION("""COMPUTED_VALUE"""),45700.66666666667)</f>
        <v>45700.66667</v>
      </c>
      <c r="E281" s="1">
        <f>IFERROR(__xludf.DUMMYFUNCTION("""COMPUTED_VALUE"""),2293.05)</f>
        <v>2293.05</v>
      </c>
      <c r="G281" s="2">
        <f>IFERROR(__xludf.DUMMYFUNCTION("""COMPUTED_VALUE"""),45700.66666666667)</f>
        <v>45700.66667</v>
      </c>
      <c r="H281" s="1">
        <f>IFERROR(__xludf.DUMMYFUNCTION("""COMPUTED_VALUE"""),2237.19)</f>
        <v>2237.19</v>
      </c>
      <c r="J281" s="2">
        <f>IFERROR(__xludf.DUMMYFUNCTION("""COMPUTED_VALUE"""),45700.66666666667)</f>
        <v>45700.66667</v>
      </c>
      <c r="K281" s="1">
        <f>IFERROR(__xludf.DUMMYFUNCTION("""COMPUTED_VALUE"""),2281.99)</f>
        <v>2281.99</v>
      </c>
      <c r="M281" s="2">
        <f>IFERROR(__xludf.DUMMYFUNCTION("""COMPUTED_VALUE"""),45700.66666666667)</f>
        <v>45700.66667</v>
      </c>
      <c r="N281" s="1">
        <f>IFERROR(__xludf.DUMMYFUNCTION("""COMPUTED_VALUE"""),3.9979926E7)</f>
        <v>39979926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IFERROR(__xludf.DUMMYFUNCTION("""COMPUTED_VALUE"""),2290.46)</f>
        <v>2290.46</v>
      </c>
      <c r="D282" s="2">
        <f>IFERROR(__xludf.DUMMYFUNCTION("""COMPUTED_VALUE"""),45701.66666666667)</f>
        <v>45701.66667</v>
      </c>
      <c r="E282" s="1">
        <f>IFERROR(__xludf.DUMMYFUNCTION("""COMPUTED_VALUE"""),2307.5)</f>
        <v>2307.5</v>
      </c>
      <c r="G282" s="2">
        <f>IFERROR(__xludf.DUMMYFUNCTION("""COMPUTED_VALUE"""),45701.66666666667)</f>
        <v>45701.66667</v>
      </c>
      <c r="H282" s="1">
        <f>IFERROR(__xludf.DUMMYFUNCTION("""COMPUTED_VALUE"""),2286.17)</f>
        <v>2286.17</v>
      </c>
      <c r="J282" s="2">
        <f>IFERROR(__xludf.DUMMYFUNCTION("""COMPUTED_VALUE"""),45701.66666666667)</f>
        <v>45701.66667</v>
      </c>
      <c r="K282" s="1">
        <f>IFERROR(__xludf.DUMMYFUNCTION("""COMPUTED_VALUE"""),2306.05)</f>
        <v>2306.05</v>
      </c>
      <c r="M282" s="2">
        <f>IFERROR(__xludf.DUMMYFUNCTION("""COMPUTED_VALUE"""),45701.66666666667)</f>
        <v>45701.66667</v>
      </c>
      <c r="N282" s="1">
        <f>IFERROR(__xludf.DUMMYFUNCTION("""COMPUTED_VALUE"""),3.3615938E7)</f>
        <v>33615938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IFERROR(__xludf.DUMMYFUNCTION("""COMPUTED_VALUE"""),2310.23)</f>
        <v>2310.23</v>
      </c>
      <c r="D283" s="2">
        <f>IFERROR(__xludf.DUMMYFUNCTION("""COMPUTED_VALUE"""),45702.66666666667)</f>
        <v>45702.66667</v>
      </c>
      <c r="E283" s="1">
        <f>IFERROR(__xludf.DUMMYFUNCTION("""COMPUTED_VALUE"""),2324.85)</f>
        <v>2324.85</v>
      </c>
      <c r="G283" s="2">
        <f>IFERROR(__xludf.DUMMYFUNCTION("""COMPUTED_VALUE"""),45702.66666666667)</f>
        <v>45702.66667</v>
      </c>
      <c r="H283" s="1">
        <f>IFERROR(__xludf.DUMMYFUNCTION("""COMPUTED_VALUE"""),2310.23)</f>
        <v>2310.23</v>
      </c>
      <c r="J283" s="2">
        <f>IFERROR(__xludf.DUMMYFUNCTION("""COMPUTED_VALUE"""),45702.66666666667)</f>
        <v>45702.66667</v>
      </c>
      <c r="K283" s="1">
        <f>IFERROR(__xludf.DUMMYFUNCTION("""COMPUTED_VALUE"""),2320.13)</f>
        <v>2320.13</v>
      </c>
      <c r="M283" s="2">
        <f>IFERROR(__xludf.DUMMYFUNCTION("""COMPUTED_VALUE"""),45702.66666666667)</f>
        <v>45702.66667</v>
      </c>
      <c r="N283" s="1">
        <f>IFERROR(__xludf.DUMMYFUNCTION("""COMPUTED_VALUE"""),3.519603E7)</f>
        <v>35196030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IFERROR(__xludf.DUMMYFUNCTION("""COMPUTED_VALUE"""),2326.46)</f>
        <v>2326.46</v>
      </c>
      <c r="D284" s="2">
        <f>IFERROR(__xludf.DUMMYFUNCTION("""COMPUTED_VALUE"""),45706.66666666667)</f>
        <v>45706.66667</v>
      </c>
      <c r="E284" s="1">
        <f>IFERROR(__xludf.DUMMYFUNCTION("""COMPUTED_VALUE"""),2338.03)</f>
        <v>2338.03</v>
      </c>
      <c r="G284" s="2">
        <f>IFERROR(__xludf.DUMMYFUNCTION("""COMPUTED_VALUE"""),45706.66666666667)</f>
        <v>45706.66667</v>
      </c>
      <c r="H284" s="1">
        <f>IFERROR(__xludf.DUMMYFUNCTION("""COMPUTED_VALUE"""),2307.4)</f>
        <v>2307.4</v>
      </c>
      <c r="J284" s="2">
        <f>IFERROR(__xludf.DUMMYFUNCTION("""COMPUTED_VALUE"""),45706.66666666667)</f>
        <v>45706.66667</v>
      </c>
      <c r="K284" s="1">
        <f>IFERROR(__xludf.DUMMYFUNCTION("""COMPUTED_VALUE"""),2325.62)</f>
        <v>2325.62</v>
      </c>
      <c r="M284" s="2">
        <f>IFERROR(__xludf.DUMMYFUNCTION("""COMPUTED_VALUE"""),45706.66666666667)</f>
        <v>45706.66667</v>
      </c>
      <c r="N284" s="1">
        <f>IFERROR(__xludf.DUMMYFUNCTION("""COMPUTED_VALUE"""),3.8984782E7)</f>
        <v>38984782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IFERROR(__xludf.DUMMYFUNCTION("""COMPUTED_VALUE"""),2301.9)</f>
        <v>2301.9</v>
      </c>
      <c r="D285" s="2">
        <f>IFERROR(__xludf.DUMMYFUNCTION("""COMPUTED_VALUE"""),45707.66666666667)</f>
        <v>45707.66667</v>
      </c>
      <c r="E285" s="1">
        <f>IFERROR(__xludf.DUMMYFUNCTION("""COMPUTED_VALUE"""),2307.69)</f>
        <v>2307.69</v>
      </c>
      <c r="G285" s="2">
        <f>IFERROR(__xludf.DUMMYFUNCTION("""COMPUTED_VALUE"""),45707.66666666667)</f>
        <v>45707.66667</v>
      </c>
      <c r="H285" s="1">
        <f>IFERROR(__xludf.DUMMYFUNCTION("""COMPUTED_VALUE"""),2290.42)</f>
        <v>2290.42</v>
      </c>
      <c r="J285" s="2">
        <f>IFERROR(__xludf.DUMMYFUNCTION("""COMPUTED_VALUE"""),45707.66666666667)</f>
        <v>45707.66667</v>
      </c>
      <c r="K285" s="1">
        <f>IFERROR(__xludf.DUMMYFUNCTION("""COMPUTED_VALUE"""),2303.75)</f>
        <v>2303.75</v>
      </c>
      <c r="M285" s="2">
        <f>IFERROR(__xludf.DUMMYFUNCTION("""COMPUTED_VALUE"""),45707.66666666667)</f>
        <v>45707.66667</v>
      </c>
      <c r="N285" s="1">
        <f>IFERROR(__xludf.DUMMYFUNCTION("""COMPUTED_VALUE"""),3.2873251E7)</f>
        <v>32873251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IFERROR(__xludf.DUMMYFUNCTION("""COMPUTED_VALUE"""),2298.26)</f>
        <v>2298.26</v>
      </c>
      <c r="D286" s="2">
        <f>IFERROR(__xludf.DUMMYFUNCTION("""COMPUTED_VALUE"""),45708.66666666667)</f>
        <v>45708.66667</v>
      </c>
      <c r="E286" s="1">
        <f>IFERROR(__xludf.DUMMYFUNCTION("""COMPUTED_VALUE"""),2298.26)</f>
        <v>2298.26</v>
      </c>
      <c r="G286" s="2">
        <f>IFERROR(__xludf.DUMMYFUNCTION("""COMPUTED_VALUE"""),45708.66666666667)</f>
        <v>45708.66667</v>
      </c>
      <c r="H286" s="1">
        <f>IFERROR(__xludf.DUMMYFUNCTION("""COMPUTED_VALUE"""),2262.83)</f>
        <v>2262.83</v>
      </c>
      <c r="J286" s="2">
        <f>IFERROR(__xludf.DUMMYFUNCTION("""COMPUTED_VALUE"""),45708.66666666667)</f>
        <v>45708.66667</v>
      </c>
      <c r="K286" s="1">
        <f>IFERROR(__xludf.DUMMYFUNCTION("""COMPUTED_VALUE"""),2273.03)</f>
        <v>2273.03</v>
      </c>
      <c r="M286" s="2">
        <f>IFERROR(__xludf.DUMMYFUNCTION("""COMPUTED_VALUE"""),45708.66666666667)</f>
        <v>45708.66667</v>
      </c>
      <c r="N286" s="1">
        <f>IFERROR(__xludf.DUMMYFUNCTION("""COMPUTED_VALUE"""),3.3030475E7)</f>
        <v>33030475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IFERROR(__xludf.DUMMYFUNCTION("""COMPUTED_VALUE"""),2275.02)</f>
        <v>2275.02</v>
      </c>
      <c r="D287" s="2">
        <f>IFERROR(__xludf.DUMMYFUNCTION("""COMPUTED_VALUE"""),45709.66666666667)</f>
        <v>45709.66667</v>
      </c>
      <c r="E287" s="1">
        <f>IFERROR(__xludf.DUMMYFUNCTION("""COMPUTED_VALUE"""),2287.68)</f>
        <v>2287.68</v>
      </c>
      <c r="G287" s="2">
        <f>IFERROR(__xludf.DUMMYFUNCTION("""COMPUTED_VALUE"""),45709.66666666667)</f>
        <v>45709.66667</v>
      </c>
      <c r="H287" s="1">
        <f>IFERROR(__xludf.DUMMYFUNCTION("""COMPUTED_VALUE"""),2202.2)</f>
        <v>2202.2</v>
      </c>
      <c r="J287" s="2">
        <f>IFERROR(__xludf.DUMMYFUNCTION("""COMPUTED_VALUE"""),45709.66666666667)</f>
        <v>45709.66667</v>
      </c>
      <c r="K287" s="1">
        <f>IFERROR(__xludf.DUMMYFUNCTION("""COMPUTED_VALUE"""),2214.06)</f>
        <v>2214.06</v>
      </c>
      <c r="M287" s="2">
        <f>IFERROR(__xludf.DUMMYFUNCTION("""COMPUTED_VALUE"""),45709.66666666667)</f>
        <v>45709.66667</v>
      </c>
      <c r="N287" s="1">
        <f>IFERROR(__xludf.DUMMYFUNCTION("""COMPUTED_VALUE"""),4.1170816E7)</f>
        <v>41170816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IFERROR(__xludf.DUMMYFUNCTION("""COMPUTED_VALUE"""),2210.81)</f>
        <v>2210.81</v>
      </c>
      <c r="D288" s="2">
        <f>IFERROR(__xludf.DUMMYFUNCTION("""COMPUTED_VALUE"""),45712.66666666667)</f>
        <v>45712.66667</v>
      </c>
      <c r="E288" s="1">
        <f>IFERROR(__xludf.DUMMYFUNCTION("""COMPUTED_VALUE"""),2221.63)</f>
        <v>2221.63</v>
      </c>
      <c r="G288" s="2">
        <f>IFERROR(__xludf.DUMMYFUNCTION("""COMPUTED_VALUE"""),45712.66666666667)</f>
        <v>45712.66667</v>
      </c>
      <c r="H288" s="1">
        <f>IFERROR(__xludf.DUMMYFUNCTION("""COMPUTED_VALUE"""),2192.56)</f>
        <v>2192.56</v>
      </c>
      <c r="J288" s="2">
        <f>IFERROR(__xludf.DUMMYFUNCTION("""COMPUTED_VALUE"""),45712.66666666667)</f>
        <v>45712.66667</v>
      </c>
      <c r="K288" s="1">
        <f>IFERROR(__xludf.DUMMYFUNCTION("""COMPUTED_VALUE"""),2201.97)</f>
        <v>2201.97</v>
      </c>
      <c r="M288" s="2">
        <f>IFERROR(__xludf.DUMMYFUNCTION("""COMPUTED_VALUE"""),45712.66666666667)</f>
        <v>45712.66667</v>
      </c>
      <c r="N288" s="1">
        <f>IFERROR(__xludf.DUMMYFUNCTION("""COMPUTED_VALUE"""),4.1200131E7)</f>
        <v>41200131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IFERROR(__xludf.DUMMYFUNCTION("""COMPUTED_VALUE"""),2208.45)</f>
        <v>2208.45</v>
      </c>
      <c r="D289" s="2">
        <f>IFERROR(__xludf.DUMMYFUNCTION("""COMPUTED_VALUE"""),45713.66666666667)</f>
        <v>45713.66667</v>
      </c>
      <c r="E289" s="1">
        <f>IFERROR(__xludf.DUMMYFUNCTION("""COMPUTED_VALUE"""),2235.2)</f>
        <v>2235.2</v>
      </c>
      <c r="G289" s="2">
        <f>IFERROR(__xludf.DUMMYFUNCTION("""COMPUTED_VALUE"""),45713.66666666667)</f>
        <v>45713.66667</v>
      </c>
      <c r="H289" s="1">
        <f>IFERROR(__xludf.DUMMYFUNCTION("""COMPUTED_VALUE"""),2190.6)</f>
        <v>2190.6</v>
      </c>
      <c r="J289" s="2">
        <f>IFERROR(__xludf.DUMMYFUNCTION("""COMPUTED_VALUE"""),45713.66666666667)</f>
        <v>45713.66667</v>
      </c>
      <c r="K289" s="1">
        <f>IFERROR(__xludf.DUMMYFUNCTION("""COMPUTED_VALUE"""),2222.14)</f>
        <v>2222.14</v>
      </c>
      <c r="M289" s="2">
        <f>IFERROR(__xludf.DUMMYFUNCTION("""COMPUTED_VALUE"""),45713.66666666667)</f>
        <v>45713.66667</v>
      </c>
      <c r="N289" s="1">
        <f>IFERROR(__xludf.DUMMYFUNCTION("""COMPUTED_VALUE"""),4.3548317E7)</f>
        <v>43548317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IFERROR(__xludf.DUMMYFUNCTION("""COMPUTED_VALUE"""),2227.8)</f>
        <v>2227.8</v>
      </c>
      <c r="D290" s="2">
        <f>IFERROR(__xludf.DUMMYFUNCTION("""COMPUTED_VALUE"""),45714.66666666667)</f>
        <v>45714.66667</v>
      </c>
      <c r="E290" s="1">
        <f>IFERROR(__xludf.DUMMYFUNCTION("""COMPUTED_VALUE"""),2261.77)</f>
        <v>2261.77</v>
      </c>
      <c r="G290" s="2">
        <f>IFERROR(__xludf.DUMMYFUNCTION("""COMPUTED_VALUE"""),45714.66666666667)</f>
        <v>45714.66667</v>
      </c>
      <c r="H290" s="1">
        <f>IFERROR(__xludf.DUMMYFUNCTION("""COMPUTED_VALUE"""),2227.8)</f>
        <v>2227.8</v>
      </c>
      <c r="J290" s="2">
        <f>IFERROR(__xludf.DUMMYFUNCTION("""COMPUTED_VALUE"""),45714.66666666667)</f>
        <v>45714.66667</v>
      </c>
      <c r="K290" s="1">
        <f>IFERROR(__xludf.DUMMYFUNCTION("""COMPUTED_VALUE"""),2231.8)</f>
        <v>2231.8</v>
      </c>
      <c r="M290" s="2">
        <f>IFERROR(__xludf.DUMMYFUNCTION("""COMPUTED_VALUE"""),45714.66666666667)</f>
        <v>45714.66667</v>
      </c>
      <c r="N290" s="1">
        <f>IFERROR(__xludf.DUMMYFUNCTION("""COMPUTED_VALUE"""),3.2788718E7)</f>
        <v>32788718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IFERROR(__xludf.DUMMYFUNCTION("""COMPUTED_VALUE"""),2229.43)</f>
        <v>2229.43</v>
      </c>
      <c r="D291" s="2">
        <f>IFERROR(__xludf.DUMMYFUNCTION("""COMPUTED_VALUE"""),45715.66666666667)</f>
        <v>45715.66667</v>
      </c>
      <c r="E291" s="1">
        <f>IFERROR(__xludf.DUMMYFUNCTION("""COMPUTED_VALUE"""),2245.85)</f>
        <v>2245.85</v>
      </c>
      <c r="G291" s="2">
        <f>IFERROR(__xludf.DUMMYFUNCTION("""COMPUTED_VALUE"""),45715.66666666667)</f>
        <v>45715.66667</v>
      </c>
      <c r="H291" s="1">
        <f>IFERROR(__xludf.DUMMYFUNCTION("""COMPUTED_VALUE"""),2195.26)</f>
        <v>2195.26</v>
      </c>
      <c r="J291" s="2">
        <f>IFERROR(__xludf.DUMMYFUNCTION("""COMPUTED_VALUE"""),45715.66666666667)</f>
        <v>45715.66667</v>
      </c>
      <c r="K291" s="1">
        <f>IFERROR(__xludf.DUMMYFUNCTION("""COMPUTED_VALUE"""),2195.66)</f>
        <v>2195.66</v>
      </c>
      <c r="M291" s="2">
        <f>IFERROR(__xludf.DUMMYFUNCTION("""COMPUTED_VALUE"""),45715.66666666667)</f>
        <v>45715.66667</v>
      </c>
      <c r="N291" s="1">
        <f>IFERROR(__xludf.DUMMYFUNCTION("""COMPUTED_VALUE"""),3.4305911E7)</f>
        <v>34305911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IFERROR(__xludf.DUMMYFUNCTION("""COMPUTED_VALUE"""),2199.26)</f>
        <v>2199.26</v>
      </c>
      <c r="D292" s="2">
        <f>IFERROR(__xludf.DUMMYFUNCTION("""COMPUTED_VALUE"""),45716.66666666667)</f>
        <v>45716.66667</v>
      </c>
      <c r="E292" s="1">
        <f>IFERROR(__xludf.DUMMYFUNCTION("""COMPUTED_VALUE"""),2225.03)</f>
        <v>2225.03</v>
      </c>
      <c r="G292" s="2">
        <f>IFERROR(__xludf.DUMMYFUNCTION("""COMPUTED_VALUE"""),45716.66666666667)</f>
        <v>45716.66667</v>
      </c>
      <c r="H292" s="1">
        <f>IFERROR(__xludf.DUMMYFUNCTION("""COMPUTED_VALUE"""),2188.12)</f>
        <v>2188.12</v>
      </c>
      <c r="J292" s="2">
        <f>IFERROR(__xludf.DUMMYFUNCTION("""COMPUTED_VALUE"""),45716.66666666667)</f>
        <v>45716.66667</v>
      </c>
      <c r="K292" s="1">
        <f>IFERROR(__xludf.DUMMYFUNCTION("""COMPUTED_VALUE"""),2224.53)</f>
        <v>2224.53</v>
      </c>
      <c r="M292" s="2">
        <f>IFERROR(__xludf.DUMMYFUNCTION("""COMPUTED_VALUE"""),45716.66666666667)</f>
        <v>45716.66667</v>
      </c>
      <c r="N292" s="1">
        <f>IFERROR(__xludf.DUMMYFUNCTION("""COMPUTED_VALUE"""),4.5542128E7)</f>
        <v>45542128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IFERROR(__xludf.DUMMYFUNCTION("""COMPUTED_VALUE"""),2232.97)</f>
        <v>2232.97</v>
      </c>
      <c r="D293" s="2">
        <f>IFERROR(__xludf.DUMMYFUNCTION("""COMPUTED_VALUE"""),45719.66666666667)</f>
        <v>45719.66667</v>
      </c>
      <c r="E293" s="1">
        <f>IFERROR(__xludf.DUMMYFUNCTION("""COMPUTED_VALUE"""),2241.33)</f>
        <v>2241.33</v>
      </c>
      <c r="G293" s="2">
        <f>IFERROR(__xludf.DUMMYFUNCTION("""COMPUTED_VALUE"""),45719.66666666667)</f>
        <v>45719.66667</v>
      </c>
      <c r="H293" s="1">
        <f>IFERROR(__xludf.DUMMYFUNCTION("""COMPUTED_VALUE"""),2160.29)</f>
        <v>2160.29</v>
      </c>
      <c r="J293" s="2">
        <f>IFERROR(__xludf.DUMMYFUNCTION("""COMPUTED_VALUE"""),45719.66666666667)</f>
        <v>45719.66667</v>
      </c>
      <c r="K293" s="1">
        <f>IFERROR(__xludf.DUMMYFUNCTION("""COMPUTED_VALUE"""),2171.13)</f>
        <v>2171.13</v>
      </c>
      <c r="M293" s="2">
        <f>IFERROR(__xludf.DUMMYFUNCTION("""COMPUTED_VALUE"""),45719.66666666667)</f>
        <v>45719.66667</v>
      </c>
      <c r="N293" s="1">
        <f>IFERROR(__xludf.DUMMYFUNCTION("""COMPUTED_VALUE"""),3.2990235E7)</f>
        <v>32990235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IFERROR(__xludf.DUMMYFUNCTION("""COMPUTED_VALUE"""),2151.22)</f>
        <v>2151.22</v>
      </c>
      <c r="D294" s="2">
        <f>IFERROR(__xludf.DUMMYFUNCTION("""COMPUTED_VALUE"""),45720.66666666667)</f>
        <v>45720.66667</v>
      </c>
      <c r="E294" s="1">
        <f>IFERROR(__xludf.DUMMYFUNCTION("""COMPUTED_VALUE"""),2171.43)</f>
        <v>2171.43</v>
      </c>
      <c r="G294" s="2">
        <f>IFERROR(__xludf.DUMMYFUNCTION("""COMPUTED_VALUE"""),45720.66666666667)</f>
        <v>45720.66667</v>
      </c>
      <c r="H294" s="1">
        <f>IFERROR(__xludf.DUMMYFUNCTION("""COMPUTED_VALUE"""),2090.44)</f>
        <v>2090.44</v>
      </c>
      <c r="J294" s="2">
        <f>IFERROR(__xludf.DUMMYFUNCTION("""COMPUTED_VALUE"""),45720.66666666667)</f>
        <v>45720.66667</v>
      </c>
      <c r="K294" s="1">
        <f>IFERROR(__xludf.DUMMYFUNCTION("""COMPUTED_VALUE"""),2131.54)</f>
        <v>2131.54</v>
      </c>
      <c r="M294" s="2">
        <f>IFERROR(__xludf.DUMMYFUNCTION("""COMPUTED_VALUE"""),45720.66666666667)</f>
        <v>45720.66667</v>
      </c>
      <c r="N294" s="1">
        <f>IFERROR(__xludf.DUMMYFUNCTION("""COMPUTED_VALUE"""),4.8468953E7)</f>
        <v>48468953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IFERROR(__xludf.DUMMYFUNCTION("""COMPUTED_VALUE"""),2143.35)</f>
        <v>2143.35</v>
      </c>
      <c r="D295" s="2">
        <f>IFERROR(__xludf.DUMMYFUNCTION("""COMPUTED_VALUE"""),45721.66666666667)</f>
        <v>45721.66667</v>
      </c>
      <c r="E295" s="1">
        <f>IFERROR(__xludf.DUMMYFUNCTION("""COMPUTED_VALUE"""),2203.63)</f>
        <v>2203.63</v>
      </c>
      <c r="G295" s="2">
        <f>IFERROR(__xludf.DUMMYFUNCTION("""COMPUTED_VALUE"""),45721.66666666667)</f>
        <v>45721.66667</v>
      </c>
      <c r="H295" s="1">
        <f>IFERROR(__xludf.DUMMYFUNCTION("""COMPUTED_VALUE"""),2143.35)</f>
        <v>2143.35</v>
      </c>
      <c r="J295" s="2">
        <f>IFERROR(__xludf.DUMMYFUNCTION("""COMPUTED_VALUE"""),45721.66666666667)</f>
        <v>45721.66667</v>
      </c>
      <c r="K295" s="1">
        <f>IFERROR(__xludf.DUMMYFUNCTION("""COMPUTED_VALUE"""),2193.62)</f>
        <v>2193.62</v>
      </c>
      <c r="M295" s="2">
        <f>IFERROR(__xludf.DUMMYFUNCTION("""COMPUTED_VALUE"""),45721.66666666667)</f>
        <v>45721.66667</v>
      </c>
      <c r="N295" s="1">
        <f>IFERROR(__xludf.DUMMYFUNCTION("""COMPUTED_VALUE"""),4.293844E7)</f>
        <v>42938440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IFERROR(__xludf.DUMMYFUNCTION("""COMPUTED_VALUE"""),2187.49)</f>
        <v>2187.49</v>
      </c>
      <c r="D296" s="2">
        <f>IFERROR(__xludf.DUMMYFUNCTION("""COMPUTED_VALUE"""),45722.66666666667)</f>
        <v>45722.66667</v>
      </c>
      <c r="E296" s="1">
        <f>IFERROR(__xludf.DUMMYFUNCTION("""COMPUTED_VALUE"""),2194.85)</f>
        <v>2194.85</v>
      </c>
      <c r="G296" s="2">
        <f>IFERROR(__xludf.DUMMYFUNCTION("""COMPUTED_VALUE"""),45722.66666666667)</f>
        <v>45722.66667</v>
      </c>
      <c r="H296" s="1">
        <f>IFERROR(__xludf.DUMMYFUNCTION("""COMPUTED_VALUE"""),2158.41)</f>
        <v>2158.41</v>
      </c>
      <c r="J296" s="2">
        <f>IFERROR(__xludf.DUMMYFUNCTION("""COMPUTED_VALUE"""),45722.66666666667)</f>
        <v>45722.66667</v>
      </c>
      <c r="K296" s="1">
        <f>IFERROR(__xludf.DUMMYFUNCTION("""COMPUTED_VALUE"""),2170.2)</f>
        <v>2170.2</v>
      </c>
      <c r="M296" s="2">
        <f>IFERROR(__xludf.DUMMYFUNCTION("""COMPUTED_VALUE"""),45722.66666666667)</f>
        <v>45722.66667</v>
      </c>
      <c r="N296" s="1">
        <f>IFERROR(__xludf.DUMMYFUNCTION("""COMPUTED_VALUE"""),3.7256015E7)</f>
        <v>37256015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IFERROR(__xludf.DUMMYFUNCTION("""COMPUTED_VALUE"""),2168.21)</f>
        <v>2168.21</v>
      </c>
      <c r="D297" s="2">
        <f>IFERROR(__xludf.DUMMYFUNCTION("""COMPUTED_VALUE"""),45723.66666666667)</f>
        <v>45723.66667</v>
      </c>
      <c r="E297" s="1">
        <f>IFERROR(__xludf.DUMMYFUNCTION("""COMPUTED_VALUE"""),2176.48)</f>
        <v>2176.48</v>
      </c>
      <c r="G297" s="2">
        <f>IFERROR(__xludf.DUMMYFUNCTION("""COMPUTED_VALUE"""),45723.66666666667)</f>
        <v>45723.66667</v>
      </c>
      <c r="H297" s="1">
        <f>IFERROR(__xludf.DUMMYFUNCTION("""COMPUTED_VALUE"""),2124.81)</f>
        <v>2124.81</v>
      </c>
      <c r="J297" s="2">
        <f>IFERROR(__xludf.DUMMYFUNCTION("""COMPUTED_VALUE"""),45723.66666666667)</f>
        <v>45723.66667</v>
      </c>
      <c r="K297" s="1">
        <f>IFERROR(__xludf.DUMMYFUNCTION("""COMPUTED_VALUE"""),2171.95)</f>
        <v>2171.95</v>
      </c>
      <c r="M297" s="2">
        <f>IFERROR(__xludf.DUMMYFUNCTION("""COMPUTED_VALUE"""),45723.66666666667)</f>
        <v>45723.66667</v>
      </c>
      <c r="N297" s="1">
        <f>IFERROR(__xludf.DUMMYFUNCTION("""COMPUTED_VALUE"""),4.6106796E7)</f>
        <v>46106796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IFERROR(__xludf.DUMMYFUNCTION("""COMPUTED_VALUE"""),2144.16)</f>
        <v>2144.16</v>
      </c>
      <c r="D298" s="2">
        <f>IFERROR(__xludf.DUMMYFUNCTION("""COMPUTED_VALUE"""),45726.66666666667)</f>
        <v>45726.66667</v>
      </c>
      <c r="E298" s="1">
        <f>IFERROR(__xludf.DUMMYFUNCTION("""COMPUTED_VALUE"""),2165.27)</f>
        <v>2165.27</v>
      </c>
      <c r="G298" s="2">
        <f>IFERROR(__xludf.DUMMYFUNCTION("""COMPUTED_VALUE"""),45726.66666666667)</f>
        <v>45726.66667</v>
      </c>
      <c r="H298" s="1">
        <f>IFERROR(__xludf.DUMMYFUNCTION("""COMPUTED_VALUE"""),2121.64)</f>
        <v>2121.64</v>
      </c>
      <c r="J298" s="2">
        <f>IFERROR(__xludf.DUMMYFUNCTION("""COMPUTED_VALUE"""),45726.66666666667)</f>
        <v>45726.66667</v>
      </c>
      <c r="K298" s="1">
        <f>IFERROR(__xludf.DUMMYFUNCTION("""COMPUTED_VALUE"""),2141.28)</f>
        <v>2141.28</v>
      </c>
      <c r="M298" s="2">
        <f>IFERROR(__xludf.DUMMYFUNCTION("""COMPUTED_VALUE"""),45726.66666666667)</f>
        <v>45726.66667</v>
      </c>
      <c r="N298" s="1">
        <f>IFERROR(__xludf.DUMMYFUNCTION("""COMPUTED_VALUE"""),5.2048293E7)</f>
        <v>52048293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IFERROR(__xludf.DUMMYFUNCTION("""COMPUTED_VALUE"""),2138.33)</f>
        <v>2138.33</v>
      </c>
      <c r="D299" s="2">
        <f>IFERROR(__xludf.DUMMYFUNCTION("""COMPUTED_VALUE"""),45727.66666666667)</f>
        <v>45727.66667</v>
      </c>
      <c r="E299" s="1">
        <f>IFERROR(__xludf.DUMMYFUNCTION("""COMPUTED_VALUE"""),2148.86)</f>
        <v>2148.86</v>
      </c>
      <c r="G299" s="2">
        <f>IFERROR(__xludf.DUMMYFUNCTION("""COMPUTED_VALUE"""),45727.66666666667)</f>
        <v>45727.66667</v>
      </c>
      <c r="H299" s="1">
        <f>IFERROR(__xludf.DUMMYFUNCTION("""COMPUTED_VALUE"""),2098.21)</f>
        <v>2098.21</v>
      </c>
      <c r="J299" s="2">
        <f>IFERROR(__xludf.DUMMYFUNCTION("""COMPUTED_VALUE"""),45727.66666666667)</f>
        <v>45727.66667</v>
      </c>
      <c r="K299" s="1">
        <f>IFERROR(__xludf.DUMMYFUNCTION("""COMPUTED_VALUE"""),2109.56)</f>
        <v>2109.56</v>
      </c>
      <c r="M299" s="2">
        <f>IFERROR(__xludf.DUMMYFUNCTION("""COMPUTED_VALUE"""),45727.66666666667)</f>
        <v>45727.66667</v>
      </c>
      <c r="N299" s="1">
        <f>IFERROR(__xludf.DUMMYFUNCTION("""COMPUTED_VALUE"""),4.8849835E7)</f>
        <v>48849835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IFERROR(__xludf.DUMMYFUNCTION("""COMPUTED_VALUE"""),2130.11)</f>
        <v>2130.11</v>
      </c>
      <c r="D300" s="2">
        <f>IFERROR(__xludf.DUMMYFUNCTION("""COMPUTED_VALUE"""),45728.66666666667)</f>
        <v>45728.66667</v>
      </c>
      <c r="E300" s="1">
        <f>IFERROR(__xludf.DUMMYFUNCTION("""COMPUTED_VALUE"""),2140.44)</f>
        <v>2140.44</v>
      </c>
      <c r="G300" s="2">
        <f>IFERROR(__xludf.DUMMYFUNCTION("""COMPUTED_VALUE"""),45728.66666666667)</f>
        <v>45728.66667</v>
      </c>
      <c r="H300" s="1">
        <f>IFERROR(__xludf.DUMMYFUNCTION("""COMPUTED_VALUE"""),2109.55)</f>
        <v>2109.55</v>
      </c>
      <c r="J300" s="2">
        <f>IFERROR(__xludf.DUMMYFUNCTION("""COMPUTED_VALUE"""),45728.66666666667)</f>
        <v>45728.66667</v>
      </c>
      <c r="K300" s="1">
        <f>IFERROR(__xludf.DUMMYFUNCTION("""COMPUTED_VALUE"""),2125.26)</f>
        <v>2125.26</v>
      </c>
      <c r="M300" s="2">
        <f>IFERROR(__xludf.DUMMYFUNCTION("""COMPUTED_VALUE"""),45728.66666666667)</f>
        <v>45728.66667</v>
      </c>
      <c r="N300" s="1">
        <f>IFERROR(__xludf.DUMMYFUNCTION("""COMPUTED_VALUE"""),3.6357053E7)</f>
        <v>36357053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IFERROR(__xludf.DUMMYFUNCTION("""COMPUTED_VALUE"""),2118.88)</f>
        <v>2118.88</v>
      </c>
      <c r="D301" s="2">
        <f>IFERROR(__xludf.DUMMYFUNCTION("""COMPUTED_VALUE"""),45729.66666666667)</f>
        <v>45729.66667</v>
      </c>
      <c r="E301" s="1">
        <f>IFERROR(__xludf.DUMMYFUNCTION("""COMPUTED_VALUE"""),2127.05)</f>
        <v>2127.05</v>
      </c>
      <c r="G301" s="2">
        <f>IFERROR(__xludf.DUMMYFUNCTION("""COMPUTED_VALUE"""),45729.66666666667)</f>
        <v>45729.66667</v>
      </c>
      <c r="H301" s="1">
        <f>IFERROR(__xludf.DUMMYFUNCTION("""COMPUTED_VALUE"""),2080.67)</f>
        <v>2080.67</v>
      </c>
      <c r="J301" s="2">
        <f>IFERROR(__xludf.DUMMYFUNCTION("""COMPUTED_VALUE"""),45729.66666666667)</f>
        <v>45729.66667</v>
      </c>
      <c r="K301" s="1">
        <f>IFERROR(__xludf.DUMMYFUNCTION("""COMPUTED_VALUE"""),2087.34)</f>
        <v>2087.34</v>
      </c>
      <c r="M301" s="2">
        <f>IFERROR(__xludf.DUMMYFUNCTION("""COMPUTED_VALUE"""),45729.66666666667)</f>
        <v>45729.66667</v>
      </c>
      <c r="N301" s="1">
        <f>IFERROR(__xludf.DUMMYFUNCTION("""COMPUTED_VALUE"""),3.575897E7)</f>
        <v>35758970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IFERROR(__xludf.DUMMYFUNCTION("""COMPUTED_VALUE"""),2105.18)</f>
        <v>2105.18</v>
      </c>
      <c r="D302" s="2">
        <f>IFERROR(__xludf.DUMMYFUNCTION("""COMPUTED_VALUE"""),45730.66666666667)</f>
        <v>45730.66667</v>
      </c>
      <c r="E302" s="1">
        <f>IFERROR(__xludf.DUMMYFUNCTION("""COMPUTED_VALUE"""),2140.15)</f>
        <v>2140.15</v>
      </c>
      <c r="G302" s="2">
        <f>IFERROR(__xludf.DUMMYFUNCTION("""COMPUTED_VALUE"""),45730.66666666667)</f>
        <v>45730.66667</v>
      </c>
      <c r="H302" s="1">
        <f>IFERROR(__xludf.DUMMYFUNCTION("""COMPUTED_VALUE"""),2105.0)</f>
        <v>2105</v>
      </c>
      <c r="J302" s="2">
        <f>IFERROR(__xludf.DUMMYFUNCTION("""COMPUTED_VALUE"""),45730.66666666667)</f>
        <v>45730.66667</v>
      </c>
      <c r="K302" s="1">
        <f>IFERROR(__xludf.DUMMYFUNCTION("""COMPUTED_VALUE"""),2137.03)</f>
        <v>2137.03</v>
      </c>
      <c r="M302" s="2">
        <f>IFERROR(__xludf.DUMMYFUNCTION("""COMPUTED_VALUE"""),45730.66666666667)</f>
        <v>45730.66667</v>
      </c>
      <c r="N302" s="1">
        <f>IFERROR(__xludf.DUMMYFUNCTION("""COMPUTED_VALUE"""),3.4460305E7)</f>
        <v>34460305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IFERROR(__xludf.DUMMYFUNCTION("""COMPUTED_VALUE"""),2130.46)</f>
        <v>2130.46</v>
      </c>
      <c r="D303" s="2">
        <f>IFERROR(__xludf.DUMMYFUNCTION("""COMPUTED_VALUE"""),45733.66666666667)</f>
        <v>45733.66667</v>
      </c>
      <c r="E303" s="1">
        <f>IFERROR(__xludf.DUMMYFUNCTION("""COMPUTED_VALUE"""),2171.14)</f>
        <v>2171.14</v>
      </c>
      <c r="G303" s="2">
        <f>IFERROR(__xludf.DUMMYFUNCTION("""COMPUTED_VALUE"""),45733.66666666667)</f>
        <v>45733.66667</v>
      </c>
      <c r="H303" s="1">
        <f>IFERROR(__xludf.DUMMYFUNCTION("""COMPUTED_VALUE"""),2128.22)</f>
        <v>2128.22</v>
      </c>
      <c r="J303" s="2">
        <f>IFERROR(__xludf.DUMMYFUNCTION("""COMPUTED_VALUE"""),45733.66666666667)</f>
        <v>45733.66667</v>
      </c>
      <c r="K303" s="1">
        <f>IFERROR(__xludf.DUMMYFUNCTION("""COMPUTED_VALUE"""),2162.49)</f>
        <v>2162.49</v>
      </c>
      <c r="M303" s="2">
        <f>IFERROR(__xludf.DUMMYFUNCTION("""COMPUTED_VALUE"""),45733.66666666667)</f>
        <v>45733.66667</v>
      </c>
      <c r="N303" s="1">
        <f>IFERROR(__xludf.DUMMYFUNCTION("""COMPUTED_VALUE"""),3.2165566E7)</f>
        <v>32165566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IFERROR(__xludf.DUMMYFUNCTION("""COMPUTED_VALUE"""),2149.83)</f>
        <v>2149.83</v>
      </c>
      <c r="D304" s="2">
        <f>IFERROR(__xludf.DUMMYFUNCTION("""COMPUTED_VALUE"""),45734.66666666667)</f>
        <v>45734.66667</v>
      </c>
      <c r="E304" s="1">
        <f>IFERROR(__xludf.DUMMYFUNCTION("""COMPUTED_VALUE"""),2157.08)</f>
        <v>2157.08</v>
      </c>
      <c r="G304" s="2">
        <f>IFERROR(__xludf.DUMMYFUNCTION("""COMPUTED_VALUE"""),45734.66666666667)</f>
        <v>45734.66667</v>
      </c>
      <c r="H304" s="1">
        <f>IFERROR(__xludf.DUMMYFUNCTION("""COMPUTED_VALUE"""),2132.32)</f>
        <v>2132.32</v>
      </c>
      <c r="J304" s="2">
        <f>IFERROR(__xludf.DUMMYFUNCTION("""COMPUTED_VALUE"""),45734.66666666667)</f>
        <v>45734.66667</v>
      </c>
      <c r="K304" s="1">
        <f>IFERROR(__xludf.DUMMYFUNCTION("""COMPUTED_VALUE"""),2144.74)</f>
        <v>2144.74</v>
      </c>
      <c r="M304" s="2">
        <f>IFERROR(__xludf.DUMMYFUNCTION("""COMPUTED_VALUE"""),45734.66666666667)</f>
        <v>45734.66667</v>
      </c>
      <c r="N304" s="1">
        <f>IFERROR(__xludf.DUMMYFUNCTION("""COMPUTED_VALUE"""),3.1233659E7)</f>
        <v>31233659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IFERROR(__xludf.DUMMYFUNCTION("""COMPUTED_VALUE"""),2144.72)</f>
        <v>2144.72</v>
      </c>
      <c r="D305" s="2">
        <f>IFERROR(__xludf.DUMMYFUNCTION("""COMPUTED_VALUE"""),45735.66666666667)</f>
        <v>45735.66667</v>
      </c>
      <c r="E305" s="1">
        <f>IFERROR(__xludf.DUMMYFUNCTION("""COMPUTED_VALUE"""),2184.04)</f>
        <v>2184.04</v>
      </c>
      <c r="G305" s="2">
        <f>IFERROR(__xludf.DUMMYFUNCTION("""COMPUTED_VALUE"""),45735.66666666667)</f>
        <v>45735.66667</v>
      </c>
      <c r="H305" s="1">
        <f>IFERROR(__xludf.DUMMYFUNCTION("""COMPUTED_VALUE"""),2141.87)</f>
        <v>2141.87</v>
      </c>
      <c r="J305" s="2">
        <f>IFERROR(__xludf.DUMMYFUNCTION("""COMPUTED_VALUE"""),45735.66666666667)</f>
        <v>45735.66667</v>
      </c>
      <c r="K305" s="1">
        <f>IFERROR(__xludf.DUMMYFUNCTION("""COMPUTED_VALUE"""),2171.26)</f>
        <v>2171.26</v>
      </c>
      <c r="M305" s="2">
        <f>IFERROR(__xludf.DUMMYFUNCTION("""COMPUTED_VALUE"""),45735.66666666667)</f>
        <v>45735.66667</v>
      </c>
      <c r="N305" s="1">
        <f>IFERROR(__xludf.DUMMYFUNCTION("""COMPUTED_VALUE"""),4.5698612E7)</f>
        <v>45698612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IFERROR(__xludf.DUMMYFUNCTION("""COMPUTED_VALUE"""),2158.75)</f>
        <v>2158.75</v>
      </c>
      <c r="D306" s="2">
        <f>IFERROR(__xludf.DUMMYFUNCTION("""COMPUTED_VALUE"""),45736.66666666667)</f>
        <v>45736.66667</v>
      </c>
      <c r="E306" s="1">
        <f>IFERROR(__xludf.DUMMYFUNCTION("""COMPUTED_VALUE"""),2185.02)</f>
        <v>2185.02</v>
      </c>
      <c r="G306" s="2">
        <f>IFERROR(__xludf.DUMMYFUNCTION("""COMPUTED_VALUE"""),45736.66666666667)</f>
        <v>45736.66667</v>
      </c>
      <c r="H306" s="1">
        <f>IFERROR(__xludf.DUMMYFUNCTION("""COMPUTED_VALUE"""),2148.23)</f>
        <v>2148.23</v>
      </c>
      <c r="J306" s="2">
        <f>IFERROR(__xludf.DUMMYFUNCTION("""COMPUTED_VALUE"""),45736.66666666667)</f>
        <v>45736.66667</v>
      </c>
      <c r="K306" s="1">
        <f>IFERROR(__xludf.DUMMYFUNCTION("""COMPUTED_VALUE"""),2155.63)</f>
        <v>2155.63</v>
      </c>
      <c r="M306" s="2">
        <f>IFERROR(__xludf.DUMMYFUNCTION("""COMPUTED_VALUE"""),45736.66666666667)</f>
        <v>45736.66667</v>
      </c>
      <c r="N306" s="1">
        <f>IFERROR(__xludf.DUMMYFUNCTION("""COMPUTED_VALUE"""),4.6091815E7)</f>
        <v>46091815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IFERROR(__xludf.DUMMYFUNCTION("""COMPUTED_VALUE"""),2148.6)</f>
        <v>2148.6</v>
      </c>
      <c r="D307" s="2">
        <f>IFERROR(__xludf.DUMMYFUNCTION("""COMPUTED_VALUE"""),45737.66666666667)</f>
        <v>45737.66667</v>
      </c>
      <c r="E307" s="1">
        <f>IFERROR(__xludf.DUMMYFUNCTION("""COMPUTED_VALUE"""),2148.6)</f>
        <v>2148.6</v>
      </c>
      <c r="G307" s="2">
        <f>IFERROR(__xludf.DUMMYFUNCTION("""COMPUTED_VALUE"""),45737.66666666667)</f>
        <v>45737.66667</v>
      </c>
      <c r="H307" s="1">
        <f>IFERROR(__xludf.DUMMYFUNCTION("""COMPUTED_VALUE"""),2107.23)</f>
        <v>2107.23</v>
      </c>
      <c r="J307" s="2">
        <f>IFERROR(__xludf.DUMMYFUNCTION("""COMPUTED_VALUE"""),45737.66666666667)</f>
        <v>45737.66667</v>
      </c>
      <c r="K307" s="1">
        <f>IFERROR(__xludf.DUMMYFUNCTION("""COMPUTED_VALUE"""),2132.42)</f>
        <v>2132.42</v>
      </c>
      <c r="M307" s="2">
        <f>IFERROR(__xludf.DUMMYFUNCTION("""COMPUTED_VALUE"""),45737.66666666667)</f>
        <v>45737.66667</v>
      </c>
      <c r="N307" s="1">
        <f>IFERROR(__xludf.DUMMYFUNCTION("""COMPUTED_VALUE"""),9.9615682E7)</f>
        <v>99615682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IFERROR(__xludf.DUMMYFUNCTION("""COMPUTED_VALUE"""),2152.51)</f>
        <v>2152.51</v>
      </c>
      <c r="D308" s="2">
        <f>IFERROR(__xludf.DUMMYFUNCTION("""COMPUTED_VALUE"""),45740.66666666667)</f>
        <v>45740.66667</v>
      </c>
      <c r="E308" s="1">
        <f>IFERROR(__xludf.DUMMYFUNCTION("""COMPUTED_VALUE"""),2197.31)</f>
        <v>2197.31</v>
      </c>
      <c r="G308" s="2">
        <f>IFERROR(__xludf.DUMMYFUNCTION("""COMPUTED_VALUE"""),45740.66666666667)</f>
        <v>45740.66667</v>
      </c>
      <c r="H308" s="1">
        <f>IFERROR(__xludf.DUMMYFUNCTION("""COMPUTED_VALUE"""),2152.51)</f>
        <v>2152.51</v>
      </c>
      <c r="J308" s="2">
        <f>IFERROR(__xludf.DUMMYFUNCTION("""COMPUTED_VALUE"""),45740.66666666667)</f>
        <v>45740.66667</v>
      </c>
      <c r="K308" s="1">
        <f>IFERROR(__xludf.DUMMYFUNCTION("""COMPUTED_VALUE"""),2194.47)</f>
        <v>2194.47</v>
      </c>
      <c r="M308" s="2">
        <f>IFERROR(__xludf.DUMMYFUNCTION("""COMPUTED_VALUE"""),45740.66666666667)</f>
        <v>45740.66667</v>
      </c>
      <c r="N308" s="1">
        <f>IFERROR(__xludf.DUMMYFUNCTION("""COMPUTED_VALUE"""),4.6449668E7)</f>
        <v>46449668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IFERROR(__xludf.DUMMYFUNCTION("""COMPUTED_VALUE"""),2191.26)</f>
        <v>2191.26</v>
      </c>
      <c r="D309" s="2">
        <f>IFERROR(__xludf.DUMMYFUNCTION("""COMPUTED_VALUE"""),45741.66666666667)</f>
        <v>45741.66667</v>
      </c>
      <c r="E309" s="1">
        <f>IFERROR(__xludf.DUMMYFUNCTION("""COMPUTED_VALUE"""),2204.22)</f>
        <v>2204.22</v>
      </c>
      <c r="G309" s="2">
        <f>IFERROR(__xludf.DUMMYFUNCTION("""COMPUTED_VALUE"""),45741.66666666667)</f>
        <v>45741.66667</v>
      </c>
      <c r="H309" s="1">
        <f>IFERROR(__xludf.DUMMYFUNCTION("""COMPUTED_VALUE"""),2179.88)</f>
        <v>2179.88</v>
      </c>
      <c r="J309" s="2">
        <f>IFERROR(__xludf.DUMMYFUNCTION("""COMPUTED_VALUE"""),45741.66666666667)</f>
        <v>45741.66667</v>
      </c>
      <c r="K309" s="1">
        <f>IFERROR(__xludf.DUMMYFUNCTION("""COMPUTED_VALUE"""),2197.54)</f>
        <v>2197.54</v>
      </c>
      <c r="M309" s="2">
        <f>IFERROR(__xludf.DUMMYFUNCTION("""COMPUTED_VALUE"""),45741.66666666667)</f>
        <v>45741.66667</v>
      </c>
      <c r="N309" s="1">
        <f>IFERROR(__xludf.DUMMYFUNCTION("""COMPUTED_VALUE"""),3.9115903E7)</f>
        <v>39115903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IFERROR(__xludf.DUMMYFUNCTION("""COMPUTED_VALUE"""),2195.56)</f>
        <v>2195.56</v>
      </c>
      <c r="D310" s="2">
        <f>IFERROR(__xludf.DUMMYFUNCTION("""COMPUTED_VALUE"""),45742.66666666667)</f>
        <v>45742.66667</v>
      </c>
      <c r="E310" s="1">
        <f>IFERROR(__xludf.DUMMYFUNCTION("""COMPUTED_VALUE"""),2208.32)</f>
        <v>2208.32</v>
      </c>
      <c r="G310" s="2">
        <f>IFERROR(__xludf.DUMMYFUNCTION("""COMPUTED_VALUE"""),45742.66666666667)</f>
        <v>45742.66667</v>
      </c>
      <c r="H310" s="1">
        <f>IFERROR(__xludf.DUMMYFUNCTION("""COMPUTED_VALUE"""),2159.46)</f>
        <v>2159.46</v>
      </c>
      <c r="J310" s="2">
        <f>IFERROR(__xludf.DUMMYFUNCTION("""COMPUTED_VALUE"""),45742.66666666667)</f>
        <v>45742.66667</v>
      </c>
      <c r="K310" s="1">
        <f>IFERROR(__xludf.DUMMYFUNCTION("""COMPUTED_VALUE"""),2164.43)</f>
        <v>2164.43</v>
      </c>
      <c r="M310" s="2">
        <f>IFERROR(__xludf.DUMMYFUNCTION("""COMPUTED_VALUE"""),45742.66666666667)</f>
        <v>45742.66667</v>
      </c>
      <c r="N310" s="1">
        <f>IFERROR(__xludf.DUMMYFUNCTION("""COMPUTED_VALUE"""),3.2021973E7)</f>
        <v>32021973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IFERROR(__xludf.DUMMYFUNCTION("""COMPUTED_VALUE"""),2163.54)</f>
        <v>2163.54</v>
      </c>
      <c r="D311" s="2">
        <f>IFERROR(__xludf.DUMMYFUNCTION("""COMPUTED_VALUE"""),45743.66666666667)</f>
        <v>45743.66667</v>
      </c>
      <c r="E311" s="1">
        <f>IFERROR(__xludf.DUMMYFUNCTION("""COMPUTED_VALUE"""),2168.62)</f>
        <v>2168.62</v>
      </c>
      <c r="G311" s="2">
        <f>IFERROR(__xludf.DUMMYFUNCTION("""COMPUTED_VALUE"""),45743.66666666667)</f>
        <v>45743.66667</v>
      </c>
      <c r="H311" s="1">
        <f>IFERROR(__xludf.DUMMYFUNCTION("""COMPUTED_VALUE"""),2137.31)</f>
        <v>2137.31</v>
      </c>
      <c r="J311" s="2">
        <f>IFERROR(__xludf.DUMMYFUNCTION("""COMPUTED_VALUE"""),45743.66666666667)</f>
        <v>45743.66667</v>
      </c>
      <c r="K311" s="1">
        <f>IFERROR(__xludf.DUMMYFUNCTION("""COMPUTED_VALUE"""),2146.91)</f>
        <v>2146.91</v>
      </c>
      <c r="M311" s="2">
        <f>IFERROR(__xludf.DUMMYFUNCTION("""COMPUTED_VALUE"""),45743.66666666667)</f>
        <v>45743.66667</v>
      </c>
      <c r="N311" s="1">
        <f>IFERROR(__xludf.DUMMYFUNCTION("""COMPUTED_VALUE"""),3.4337199E7)</f>
        <v>34337199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IFERROR(__xludf.DUMMYFUNCTION("""COMPUTED_VALUE"""),2144.55)</f>
        <v>2144.55</v>
      </c>
      <c r="D312" s="2">
        <f>IFERROR(__xludf.DUMMYFUNCTION("""COMPUTED_VALUE"""),45744.66666666667)</f>
        <v>45744.66667</v>
      </c>
      <c r="E312" s="1">
        <f>IFERROR(__xludf.DUMMYFUNCTION("""COMPUTED_VALUE"""),2144.55)</f>
        <v>2144.55</v>
      </c>
      <c r="G312" s="2">
        <f>IFERROR(__xludf.DUMMYFUNCTION("""COMPUTED_VALUE"""),45744.66666666667)</f>
        <v>45744.66667</v>
      </c>
      <c r="H312" s="1">
        <f>IFERROR(__xludf.DUMMYFUNCTION("""COMPUTED_VALUE"""),2080.03)</f>
        <v>2080.03</v>
      </c>
      <c r="J312" s="2">
        <f>IFERROR(__xludf.DUMMYFUNCTION("""COMPUTED_VALUE"""),45744.66666666667)</f>
        <v>45744.66667</v>
      </c>
      <c r="K312" s="1">
        <f>IFERROR(__xludf.DUMMYFUNCTION("""COMPUTED_VALUE"""),2083.54)</f>
        <v>2083.54</v>
      </c>
      <c r="M312" s="2">
        <f>IFERROR(__xludf.DUMMYFUNCTION("""COMPUTED_VALUE"""),45744.66666666667)</f>
        <v>45744.66667</v>
      </c>
      <c r="N312" s="1">
        <f>IFERROR(__xludf.DUMMYFUNCTION("""COMPUTED_VALUE"""),3.5725946E7)</f>
        <v>35725946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IFERROR(__xludf.DUMMYFUNCTION("""COMPUTED_VALUE"""),2069.7)</f>
        <v>2069.7</v>
      </c>
      <c r="D313" s="2">
        <f>IFERROR(__xludf.DUMMYFUNCTION("""COMPUTED_VALUE"""),45747.66666666667)</f>
        <v>45747.66667</v>
      </c>
      <c r="E313" s="1">
        <f>IFERROR(__xludf.DUMMYFUNCTION("""COMPUTED_VALUE"""),2114.12)</f>
        <v>2114.12</v>
      </c>
      <c r="G313" s="2">
        <f>IFERROR(__xludf.DUMMYFUNCTION("""COMPUTED_VALUE"""),45747.66666666667)</f>
        <v>45747.66667</v>
      </c>
      <c r="H313" s="1">
        <f>IFERROR(__xludf.DUMMYFUNCTION("""COMPUTED_VALUE"""),2041.88)</f>
        <v>2041.88</v>
      </c>
      <c r="J313" s="2">
        <f>IFERROR(__xludf.DUMMYFUNCTION("""COMPUTED_VALUE"""),45747.66666666667)</f>
        <v>45747.66667</v>
      </c>
      <c r="K313" s="1">
        <f>IFERROR(__xludf.DUMMYFUNCTION("""COMPUTED_VALUE"""),2101.0)</f>
        <v>2101</v>
      </c>
      <c r="M313" s="2">
        <f>IFERROR(__xludf.DUMMYFUNCTION("""COMPUTED_VALUE"""),45747.66666666667)</f>
        <v>45747.66667</v>
      </c>
      <c r="N313" s="1">
        <f>IFERROR(__xludf.DUMMYFUNCTION("""COMPUTED_VALUE"""),3.9498066E7)</f>
        <v>39498066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IFERROR(__xludf.DUMMYFUNCTION("""COMPUTED_VALUE"""),2096.23)</f>
        <v>2096.23</v>
      </c>
      <c r="D314" s="2">
        <f>IFERROR(__xludf.DUMMYFUNCTION("""COMPUTED_VALUE"""),45748.66666666667)</f>
        <v>45748.66667</v>
      </c>
      <c r="E314" s="1">
        <f>IFERROR(__xludf.DUMMYFUNCTION("""COMPUTED_VALUE"""),2122.82)</f>
        <v>2122.82</v>
      </c>
      <c r="G314" s="2">
        <f>IFERROR(__xludf.DUMMYFUNCTION("""COMPUTED_VALUE"""),45748.66666666667)</f>
        <v>45748.66667</v>
      </c>
      <c r="H314" s="1">
        <f>IFERROR(__xludf.DUMMYFUNCTION("""COMPUTED_VALUE"""),2078.16)</f>
        <v>2078.16</v>
      </c>
      <c r="J314" s="2">
        <f>IFERROR(__xludf.DUMMYFUNCTION("""COMPUTED_VALUE"""),45748.66666666667)</f>
        <v>45748.66667</v>
      </c>
      <c r="K314" s="1">
        <f>IFERROR(__xludf.DUMMYFUNCTION("""COMPUTED_VALUE"""),2119.78)</f>
        <v>2119.78</v>
      </c>
      <c r="M314" s="2">
        <f>IFERROR(__xludf.DUMMYFUNCTION("""COMPUTED_VALUE"""),45748.66666666667)</f>
        <v>45748.66667</v>
      </c>
      <c r="N314" s="1">
        <f>IFERROR(__xludf.DUMMYFUNCTION("""COMPUTED_VALUE"""),3.006115E7)</f>
        <v>30061150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IFERROR(__xludf.DUMMYFUNCTION("""COMPUTED_VALUE"""),2105.9)</f>
        <v>2105.9</v>
      </c>
      <c r="D315" s="2">
        <f>IFERROR(__xludf.DUMMYFUNCTION("""COMPUTED_VALUE"""),45749.66666666667)</f>
        <v>45749.66667</v>
      </c>
      <c r="E315" s="1">
        <f>IFERROR(__xludf.DUMMYFUNCTION("""COMPUTED_VALUE"""),2164.51)</f>
        <v>2164.51</v>
      </c>
      <c r="G315" s="2">
        <f>IFERROR(__xludf.DUMMYFUNCTION("""COMPUTED_VALUE"""),45749.66666666667)</f>
        <v>45749.66667</v>
      </c>
      <c r="H315" s="1">
        <f>IFERROR(__xludf.DUMMYFUNCTION("""COMPUTED_VALUE"""),2097.12)</f>
        <v>2097.12</v>
      </c>
      <c r="J315" s="2">
        <f>IFERROR(__xludf.DUMMYFUNCTION("""COMPUTED_VALUE"""),45749.66666666667)</f>
        <v>45749.66667</v>
      </c>
      <c r="K315" s="1">
        <f>IFERROR(__xludf.DUMMYFUNCTION("""COMPUTED_VALUE"""),2156.28)</f>
        <v>2156.28</v>
      </c>
      <c r="M315" s="2">
        <f>IFERROR(__xludf.DUMMYFUNCTION("""COMPUTED_VALUE"""),45749.66666666667)</f>
        <v>45749.66667</v>
      </c>
      <c r="N315" s="1">
        <f>IFERROR(__xludf.DUMMYFUNCTION("""COMPUTED_VALUE"""),2.6080628E7)</f>
        <v>26080628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IFERROR(__xludf.DUMMYFUNCTION("""COMPUTED_VALUE"""),2138.24)</f>
        <v>2138.24</v>
      </c>
      <c r="D316" s="2">
        <f>IFERROR(__xludf.DUMMYFUNCTION("""COMPUTED_VALUE"""),45750.66666666667)</f>
        <v>45750.66667</v>
      </c>
      <c r="E316" s="1">
        <f>IFERROR(__xludf.DUMMYFUNCTION("""COMPUTED_VALUE"""),2138.24)</f>
        <v>2138.24</v>
      </c>
      <c r="G316" s="2">
        <f>IFERROR(__xludf.DUMMYFUNCTION("""COMPUTED_VALUE"""),45750.66666666667)</f>
        <v>45750.66667</v>
      </c>
      <c r="H316" s="1">
        <f>IFERROR(__xludf.DUMMYFUNCTION("""COMPUTED_VALUE"""),2032.27)</f>
        <v>2032.27</v>
      </c>
      <c r="J316" s="2">
        <f>IFERROR(__xludf.DUMMYFUNCTION("""COMPUTED_VALUE"""),45750.66666666667)</f>
        <v>45750.66667</v>
      </c>
      <c r="K316" s="1">
        <f>IFERROR(__xludf.DUMMYFUNCTION("""COMPUTED_VALUE"""),2046.31)</f>
        <v>2046.31</v>
      </c>
      <c r="M316" s="2">
        <f>IFERROR(__xludf.DUMMYFUNCTION("""COMPUTED_VALUE"""),45750.66666666667)</f>
        <v>45750.66667</v>
      </c>
      <c r="N316" s="1">
        <f>IFERROR(__xludf.DUMMYFUNCTION("""COMPUTED_VALUE"""),4.8516316E7)</f>
        <v>48516316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IFERROR(__xludf.DUMMYFUNCTION("""COMPUTED_VALUE"""),2009.09)</f>
        <v>2009.09</v>
      </c>
      <c r="D317" s="2">
        <f>IFERROR(__xludf.DUMMYFUNCTION("""COMPUTED_VALUE"""),45751.66666666667)</f>
        <v>45751.66667</v>
      </c>
      <c r="E317" s="1">
        <f>IFERROR(__xludf.DUMMYFUNCTION("""COMPUTED_VALUE"""),2021.26)</f>
        <v>2021.26</v>
      </c>
      <c r="G317" s="2">
        <f>IFERROR(__xludf.DUMMYFUNCTION("""COMPUTED_VALUE"""),45751.66666666667)</f>
        <v>45751.66667</v>
      </c>
      <c r="H317" s="1">
        <f>IFERROR(__xludf.DUMMYFUNCTION("""COMPUTED_VALUE"""),1936.46)</f>
        <v>1936.46</v>
      </c>
      <c r="J317" s="2">
        <f>IFERROR(__xludf.DUMMYFUNCTION("""COMPUTED_VALUE"""),45751.66666666667)</f>
        <v>45751.66667</v>
      </c>
      <c r="K317" s="1">
        <f>IFERROR(__xludf.DUMMYFUNCTION("""COMPUTED_VALUE"""),1971.32)</f>
        <v>1971.32</v>
      </c>
      <c r="M317" s="2">
        <f>IFERROR(__xludf.DUMMYFUNCTION("""COMPUTED_VALUE"""),45751.66666666667)</f>
        <v>45751.66667</v>
      </c>
      <c r="N317" s="1">
        <f>IFERROR(__xludf.DUMMYFUNCTION("""COMPUTED_VALUE"""),5.9116428E7)</f>
        <v>59116428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IFERROR(__xludf.DUMMYFUNCTION("""COMPUTED_VALUE"""),1957.37)</f>
        <v>1957.37</v>
      </c>
      <c r="D318" s="2">
        <f>IFERROR(__xludf.DUMMYFUNCTION("""COMPUTED_VALUE"""),45754.66666666667)</f>
        <v>45754.66667</v>
      </c>
      <c r="E318" s="1">
        <f>IFERROR(__xludf.DUMMYFUNCTION("""COMPUTED_VALUE"""),2029.18)</f>
        <v>2029.18</v>
      </c>
      <c r="G318" s="2">
        <f>IFERROR(__xludf.DUMMYFUNCTION("""COMPUTED_VALUE"""),45754.66666666667)</f>
        <v>45754.66667</v>
      </c>
      <c r="H318" s="1">
        <f>IFERROR(__xludf.DUMMYFUNCTION("""COMPUTED_VALUE"""),1876.86)</f>
        <v>1876.86</v>
      </c>
      <c r="J318" s="2">
        <f>IFERROR(__xludf.DUMMYFUNCTION("""COMPUTED_VALUE"""),45754.66666666667)</f>
        <v>45754.66667</v>
      </c>
      <c r="K318" s="1">
        <f>IFERROR(__xludf.DUMMYFUNCTION("""COMPUTED_VALUE"""),1945.42)</f>
        <v>1945.42</v>
      </c>
      <c r="M318" s="2">
        <f>IFERROR(__xludf.DUMMYFUNCTION("""COMPUTED_VALUE"""),45754.66666666667)</f>
        <v>45754.66667</v>
      </c>
      <c r="N318" s="1">
        <f>IFERROR(__xludf.DUMMYFUNCTION("""COMPUTED_VALUE"""),5.4901993E7)</f>
        <v>54901993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IFERROR(__xludf.DUMMYFUNCTION("""COMPUTED_VALUE"""),1975.88)</f>
        <v>1975.88</v>
      </c>
      <c r="D319" s="2">
        <f>IFERROR(__xludf.DUMMYFUNCTION("""COMPUTED_VALUE"""),45755.66666666667)</f>
        <v>45755.66667</v>
      </c>
      <c r="E319" s="1">
        <f>IFERROR(__xludf.DUMMYFUNCTION("""COMPUTED_VALUE"""),2001.01)</f>
        <v>2001.01</v>
      </c>
      <c r="G319" s="2">
        <f>IFERROR(__xludf.DUMMYFUNCTION("""COMPUTED_VALUE"""),45755.66666666667)</f>
        <v>45755.66667</v>
      </c>
      <c r="H319" s="1">
        <f>IFERROR(__xludf.DUMMYFUNCTION("""COMPUTED_VALUE"""),1879.1)</f>
        <v>1879.1</v>
      </c>
      <c r="J319" s="2">
        <f>IFERROR(__xludf.DUMMYFUNCTION("""COMPUTED_VALUE"""),45755.66666666667)</f>
        <v>45755.66667</v>
      </c>
      <c r="K319" s="1">
        <f>IFERROR(__xludf.DUMMYFUNCTION("""COMPUTED_VALUE"""),1907.59)</f>
        <v>1907.59</v>
      </c>
      <c r="M319" s="2">
        <f>IFERROR(__xludf.DUMMYFUNCTION("""COMPUTED_VALUE"""),45755.66666666667)</f>
        <v>45755.66667</v>
      </c>
      <c r="N319" s="1">
        <f>IFERROR(__xludf.DUMMYFUNCTION("""COMPUTED_VALUE"""),4.7161935E7)</f>
        <v>47161935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IFERROR(__xludf.DUMMYFUNCTION("""COMPUTED_VALUE"""),1896.9)</f>
        <v>1896.9</v>
      </c>
      <c r="D320" s="2">
        <f>IFERROR(__xludf.DUMMYFUNCTION("""COMPUTED_VALUE"""),45756.66666666667)</f>
        <v>45756.66667</v>
      </c>
      <c r="E320" s="1">
        <f>IFERROR(__xludf.DUMMYFUNCTION("""COMPUTED_VALUE"""),2083.55)</f>
        <v>2083.55</v>
      </c>
      <c r="G320" s="2">
        <f>IFERROR(__xludf.DUMMYFUNCTION("""COMPUTED_VALUE"""),45756.66666666667)</f>
        <v>45756.66667</v>
      </c>
      <c r="H320" s="1">
        <f>IFERROR(__xludf.DUMMYFUNCTION("""COMPUTED_VALUE"""),1883.16)</f>
        <v>1883.16</v>
      </c>
      <c r="J320" s="2">
        <f>IFERROR(__xludf.DUMMYFUNCTION("""COMPUTED_VALUE"""),45756.66666666667)</f>
        <v>45756.66667</v>
      </c>
      <c r="K320" s="1">
        <f>IFERROR(__xludf.DUMMYFUNCTION("""COMPUTED_VALUE"""),2074.49)</f>
        <v>2074.49</v>
      </c>
      <c r="M320" s="2">
        <f>IFERROR(__xludf.DUMMYFUNCTION("""COMPUTED_VALUE"""),45756.66666666667)</f>
        <v>45756.66667</v>
      </c>
      <c r="N320" s="1">
        <f>IFERROR(__xludf.DUMMYFUNCTION("""COMPUTED_VALUE"""),6.1983708E7)</f>
        <v>61983708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IFERROR(__xludf.DUMMYFUNCTION("""COMPUTED_VALUE"""),2037.35)</f>
        <v>2037.35</v>
      </c>
      <c r="D321" s="2">
        <f>IFERROR(__xludf.DUMMYFUNCTION("""COMPUTED_VALUE"""),45757.66666666667)</f>
        <v>45757.66667</v>
      </c>
      <c r="E321" s="1">
        <f>IFERROR(__xludf.DUMMYFUNCTION("""COMPUTED_VALUE"""),2037.73)</f>
        <v>2037.73</v>
      </c>
      <c r="G321" s="2">
        <f>IFERROR(__xludf.DUMMYFUNCTION("""COMPUTED_VALUE"""),45757.66666666667)</f>
        <v>45757.66667</v>
      </c>
      <c r="H321" s="1">
        <f>IFERROR(__xludf.DUMMYFUNCTION("""COMPUTED_VALUE"""),1954.17)</f>
        <v>1954.17</v>
      </c>
      <c r="J321" s="2">
        <f>IFERROR(__xludf.DUMMYFUNCTION("""COMPUTED_VALUE"""),45757.66666666667)</f>
        <v>45757.66667</v>
      </c>
      <c r="K321" s="1">
        <f>IFERROR(__xludf.DUMMYFUNCTION("""COMPUTED_VALUE"""),2016.36)</f>
        <v>2016.36</v>
      </c>
      <c r="M321" s="2">
        <f>IFERROR(__xludf.DUMMYFUNCTION("""COMPUTED_VALUE"""),45757.66666666667)</f>
        <v>45757.66667</v>
      </c>
      <c r="N321" s="1">
        <f>IFERROR(__xludf.DUMMYFUNCTION("""COMPUTED_VALUE"""),4.5061303E7)</f>
        <v>45061303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IFERROR(__xludf.DUMMYFUNCTION("""COMPUTED_VALUE"""),2003.29)</f>
        <v>2003.29</v>
      </c>
      <c r="D322" s="2">
        <f>IFERROR(__xludf.DUMMYFUNCTION("""COMPUTED_VALUE"""),45758.66666666667)</f>
        <v>45758.66667</v>
      </c>
      <c r="E322" s="1">
        <f>IFERROR(__xludf.DUMMYFUNCTION("""COMPUTED_VALUE"""),2061.68)</f>
        <v>2061.68</v>
      </c>
      <c r="G322" s="2">
        <f>IFERROR(__xludf.DUMMYFUNCTION("""COMPUTED_VALUE"""),45758.66666666667)</f>
        <v>45758.66667</v>
      </c>
      <c r="H322" s="1">
        <f>IFERROR(__xludf.DUMMYFUNCTION("""COMPUTED_VALUE"""),1990.05)</f>
        <v>1990.05</v>
      </c>
      <c r="J322" s="2">
        <f>IFERROR(__xludf.DUMMYFUNCTION("""COMPUTED_VALUE"""),45758.66666666667)</f>
        <v>45758.66667</v>
      </c>
      <c r="K322" s="1">
        <f>IFERROR(__xludf.DUMMYFUNCTION("""COMPUTED_VALUE"""),2054.86)</f>
        <v>2054.86</v>
      </c>
      <c r="M322" s="2">
        <f>IFERROR(__xludf.DUMMYFUNCTION("""COMPUTED_VALUE"""),45758.66666666667)</f>
        <v>45758.66667</v>
      </c>
      <c r="N322" s="1">
        <f>IFERROR(__xludf.DUMMYFUNCTION("""COMPUTED_VALUE"""),3.8923529E7)</f>
        <v>38923529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IFERROR(__xludf.DUMMYFUNCTION("""COMPUTED_VALUE"""),2071.52)</f>
        <v>2071.52</v>
      </c>
      <c r="D323" s="2">
        <f>IFERROR(__xludf.DUMMYFUNCTION("""COMPUTED_VALUE"""),45761.66666666667)</f>
        <v>45761.66667</v>
      </c>
      <c r="E323" s="1">
        <f>IFERROR(__xludf.DUMMYFUNCTION("""COMPUTED_VALUE"""),2091.99)</f>
        <v>2091.99</v>
      </c>
      <c r="G323" s="2">
        <f>IFERROR(__xludf.DUMMYFUNCTION("""COMPUTED_VALUE"""),45761.66666666667)</f>
        <v>45761.66667</v>
      </c>
      <c r="H323" s="1">
        <f>IFERROR(__xludf.DUMMYFUNCTION("""COMPUTED_VALUE"""),2056.15)</f>
        <v>2056.15</v>
      </c>
      <c r="J323" s="2">
        <f>IFERROR(__xludf.DUMMYFUNCTION("""COMPUTED_VALUE"""),45761.66666666667)</f>
        <v>45761.66667</v>
      </c>
      <c r="K323" s="1">
        <f>IFERROR(__xludf.DUMMYFUNCTION("""COMPUTED_VALUE"""),2076.15)</f>
        <v>2076.15</v>
      </c>
      <c r="M323" s="2">
        <f>IFERROR(__xludf.DUMMYFUNCTION("""COMPUTED_VALUE"""),45761.66666666667)</f>
        <v>45761.66667</v>
      </c>
      <c r="N323" s="1">
        <f>IFERROR(__xludf.DUMMYFUNCTION("""COMPUTED_VALUE"""),3.1896697E7)</f>
        <v>31896697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IFERROR(__xludf.DUMMYFUNCTION("""COMPUTED_VALUE"""),2077.44)</f>
        <v>2077.44</v>
      </c>
      <c r="D324" s="2">
        <f>IFERROR(__xludf.DUMMYFUNCTION("""COMPUTED_VALUE"""),45762.66666666667)</f>
        <v>45762.66667</v>
      </c>
      <c r="E324" s="1">
        <f>IFERROR(__xludf.DUMMYFUNCTION("""COMPUTED_VALUE"""),2093.62)</f>
        <v>2093.62</v>
      </c>
      <c r="G324" s="2">
        <f>IFERROR(__xludf.DUMMYFUNCTION("""COMPUTED_VALUE"""),45762.66666666667)</f>
        <v>45762.66667</v>
      </c>
      <c r="H324" s="1">
        <f>IFERROR(__xludf.DUMMYFUNCTION("""COMPUTED_VALUE"""),2059.14)</f>
        <v>2059.14</v>
      </c>
      <c r="J324" s="2">
        <f>IFERROR(__xludf.DUMMYFUNCTION("""COMPUTED_VALUE"""),45762.66666666667)</f>
        <v>45762.66667</v>
      </c>
      <c r="K324" s="1">
        <f>IFERROR(__xludf.DUMMYFUNCTION("""COMPUTED_VALUE"""),2065.17)</f>
        <v>2065.17</v>
      </c>
      <c r="M324" s="2">
        <f>IFERROR(__xludf.DUMMYFUNCTION("""COMPUTED_VALUE"""),45762.66666666667)</f>
        <v>45762.66667</v>
      </c>
      <c r="N324" s="1">
        <f>IFERROR(__xludf.DUMMYFUNCTION("""COMPUTED_VALUE"""),2.7669727E7)</f>
        <v>27669727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IFERROR(__xludf.DUMMYFUNCTION("""COMPUTED_VALUE"""),2051.8)</f>
        <v>2051.8</v>
      </c>
      <c r="D325" s="2">
        <f>IFERROR(__xludf.DUMMYFUNCTION("""COMPUTED_VALUE"""),45763.66666666667)</f>
        <v>45763.66667</v>
      </c>
      <c r="E325" s="1">
        <f>IFERROR(__xludf.DUMMYFUNCTION("""COMPUTED_VALUE"""),2059.44)</f>
        <v>2059.44</v>
      </c>
      <c r="G325" s="2">
        <f>IFERROR(__xludf.DUMMYFUNCTION("""COMPUTED_VALUE"""),45763.66666666667)</f>
        <v>45763.66667</v>
      </c>
      <c r="H325" s="1">
        <f>IFERROR(__xludf.DUMMYFUNCTION("""COMPUTED_VALUE"""),2002.31)</f>
        <v>2002.31</v>
      </c>
      <c r="J325" s="2">
        <f>IFERROR(__xludf.DUMMYFUNCTION("""COMPUTED_VALUE"""),45763.66666666667)</f>
        <v>45763.66667</v>
      </c>
      <c r="K325" s="1">
        <f>IFERROR(__xludf.DUMMYFUNCTION("""COMPUTED_VALUE"""),2021.81)</f>
        <v>2021.81</v>
      </c>
      <c r="M325" s="2">
        <f>IFERROR(__xludf.DUMMYFUNCTION("""COMPUTED_VALUE"""),45763.66666666667)</f>
        <v>45763.66667</v>
      </c>
      <c r="N325" s="1">
        <f>IFERROR(__xludf.DUMMYFUNCTION("""COMPUTED_VALUE"""),2.9011725E7)</f>
        <v>29011725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IFERROR(__xludf.DUMMYFUNCTION("""COMPUTED_VALUE"""),2029.82)</f>
        <v>2029.82</v>
      </c>
      <c r="D326" s="2">
        <f>IFERROR(__xludf.DUMMYFUNCTION("""COMPUTED_VALUE"""),45764.66666666667)</f>
        <v>45764.66667</v>
      </c>
      <c r="E326" s="1">
        <f>IFERROR(__xludf.DUMMYFUNCTION("""COMPUTED_VALUE"""),2052.43)</f>
        <v>2052.43</v>
      </c>
      <c r="G326" s="2">
        <f>IFERROR(__xludf.DUMMYFUNCTION("""COMPUTED_VALUE"""),45764.66666666667)</f>
        <v>45764.66667</v>
      </c>
      <c r="H326" s="1">
        <f>IFERROR(__xludf.DUMMYFUNCTION("""COMPUTED_VALUE"""),2019.41)</f>
        <v>2019.41</v>
      </c>
      <c r="J326" s="2">
        <f>IFERROR(__xludf.DUMMYFUNCTION("""COMPUTED_VALUE"""),45764.66666666667)</f>
        <v>45764.66667</v>
      </c>
      <c r="K326" s="1">
        <f>IFERROR(__xludf.DUMMYFUNCTION("""COMPUTED_VALUE"""),2037.25)</f>
        <v>2037.25</v>
      </c>
      <c r="M326" s="2">
        <f>IFERROR(__xludf.DUMMYFUNCTION("""COMPUTED_VALUE"""),45764.66666666667)</f>
        <v>45764.66667</v>
      </c>
      <c r="N326" s="1">
        <f>IFERROR(__xludf.DUMMYFUNCTION("""COMPUTED_VALUE"""),3.3661574E7)</f>
        <v>33661574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IFERROR(__xludf.DUMMYFUNCTION("""COMPUTED_VALUE"""),2025.42)</f>
        <v>2025.42</v>
      </c>
      <c r="D327" s="2">
        <f>IFERROR(__xludf.DUMMYFUNCTION("""COMPUTED_VALUE"""),45768.66666666667)</f>
        <v>45768.66667</v>
      </c>
      <c r="E327" s="1">
        <f>IFERROR(__xludf.DUMMYFUNCTION("""COMPUTED_VALUE"""),2025.42)</f>
        <v>2025.42</v>
      </c>
      <c r="G327" s="2">
        <f>IFERROR(__xludf.DUMMYFUNCTION("""COMPUTED_VALUE"""),45768.66666666667)</f>
        <v>45768.66667</v>
      </c>
      <c r="H327" s="1">
        <f>IFERROR(__xludf.DUMMYFUNCTION("""COMPUTED_VALUE"""),1959.46)</f>
        <v>1959.46</v>
      </c>
      <c r="J327" s="2">
        <f>IFERROR(__xludf.DUMMYFUNCTION("""COMPUTED_VALUE"""),45768.66666666667)</f>
        <v>45768.66667</v>
      </c>
      <c r="K327" s="1">
        <f>IFERROR(__xludf.DUMMYFUNCTION("""COMPUTED_VALUE"""),1979.93)</f>
        <v>1979.93</v>
      </c>
      <c r="M327" s="2">
        <f>IFERROR(__xludf.DUMMYFUNCTION("""COMPUTED_VALUE"""),45768.66666666667)</f>
        <v>45768.66667</v>
      </c>
      <c r="N327" s="1">
        <f>IFERROR(__xludf.DUMMYFUNCTION("""COMPUTED_VALUE"""),2.9828267E7)</f>
        <v>29828267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IFERROR(__xludf.DUMMYFUNCTION("""COMPUTED_VALUE"""),1996.7)</f>
        <v>1996.7</v>
      </c>
      <c r="D328" s="2">
        <f>IFERROR(__xludf.DUMMYFUNCTION("""COMPUTED_VALUE"""),45769.66666666667)</f>
        <v>45769.66667</v>
      </c>
      <c r="E328" s="1">
        <f>IFERROR(__xludf.DUMMYFUNCTION("""COMPUTED_VALUE"""),2040.35)</f>
        <v>2040.35</v>
      </c>
      <c r="G328" s="2">
        <f>IFERROR(__xludf.DUMMYFUNCTION("""COMPUTED_VALUE"""),45769.66666666667)</f>
        <v>45769.66667</v>
      </c>
      <c r="H328" s="1">
        <f>IFERROR(__xludf.DUMMYFUNCTION("""COMPUTED_VALUE"""),1996.7)</f>
        <v>1996.7</v>
      </c>
      <c r="J328" s="2">
        <f>IFERROR(__xludf.DUMMYFUNCTION("""COMPUTED_VALUE"""),45769.66666666667)</f>
        <v>45769.66667</v>
      </c>
      <c r="K328" s="1">
        <f>IFERROR(__xludf.DUMMYFUNCTION("""COMPUTED_VALUE"""),2035.46)</f>
        <v>2035.46</v>
      </c>
      <c r="M328" s="2">
        <f>IFERROR(__xludf.DUMMYFUNCTION("""COMPUTED_VALUE"""),45769.66666666667)</f>
        <v>45769.66667</v>
      </c>
      <c r="N328" s="1">
        <f>IFERROR(__xludf.DUMMYFUNCTION("""COMPUTED_VALUE"""),3.487613E7)</f>
        <v>34876130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IFERROR(__xludf.DUMMYFUNCTION("""COMPUTED_VALUE"""),2047.34)</f>
        <v>2047.34</v>
      </c>
      <c r="D329" s="2">
        <f>IFERROR(__xludf.DUMMYFUNCTION("""COMPUTED_VALUE"""),45770.66666666667)</f>
        <v>45770.66667</v>
      </c>
      <c r="E329" s="1">
        <f>IFERROR(__xludf.DUMMYFUNCTION("""COMPUTED_VALUE"""),2103.15)</f>
        <v>2103.15</v>
      </c>
      <c r="G329" s="2">
        <f>IFERROR(__xludf.DUMMYFUNCTION("""COMPUTED_VALUE"""),45770.66666666667)</f>
        <v>45770.66667</v>
      </c>
      <c r="H329" s="1">
        <f>IFERROR(__xludf.DUMMYFUNCTION("""COMPUTED_VALUE"""),2040.03)</f>
        <v>2040.03</v>
      </c>
      <c r="J329" s="2">
        <f>IFERROR(__xludf.DUMMYFUNCTION("""COMPUTED_VALUE"""),45770.66666666667)</f>
        <v>45770.66667</v>
      </c>
      <c r="K329" s="1">
        <f>IFERROR(__xludf.DUMMYFUNCTION("""COMPUTED_VALUE"""),2045.34)</f>
        <v>2045.34</v>
      </c>
      <c r="M329" s="2">
        <f>IFERROR(__xludf.DUMMYFUNCTION("""COMPUTED_VALUE"""),45770.66666666667)</f>
        <v>45770.66667</v>
      </c>
      <c r="N329" s="1">
        <f>IFERROR(__xludf.DUMMYFUNCTION("""COMPUTED_VALUE"""),4.1922781E7)</f>
        <v>41922781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IFERROR(__xludf.DUMMYFUNCTION("""COMPUTED_VALUE"""),2051.66)</f>
        <v>2051.66</v>
      </c>
      <c r="D330" s="2">
        <f>IFERROR(__xludf.DUMMYFUNCTION("""COMPUTED_VALUE"""),45771.66666666667)</f>
        <v>45771.66667</v>
      </c>
      <c r="E330" s="1">
        <f>IFERROR(__xludf.DUMMYFUNCTION("""COMPUTED_VALUE"""),2107.97)</f>
        <v>2107.97</v>
      </c>
      <c r="G330" s="2">
        <f>IFERROR(__xludf.DUMMYFUNCTION("""COMPUTED_VALUE"""),45771.66666666667)</f>
        <v>45771.66667</v>
      </c>
      <c r="H330" s="1">
        <f>IFERROR(__xludf.DUMMYFUNCTION("""COMPUTED_VALUE"""),2045.43)</f>
        <v>2045.43</v>
      </c>
      <c r="J330" s="2">
        <f>IFERROR(__xludf.DUMMYFUNCTION("""COMPUTED_VALUE"""),45771.66666666667)</f>
        <v>45771.66667</v>
      </c>
      <c r="K330" s="1">
        <f>IFERROR(__xludf.DUMMYFUNCTION("""COMPUTED_VALUE"""),2102.69)</f>
        <v>2102.69</v>
      </c>
      <c r="M330" s="2">
        <f>IFERROR(__xludf.DUMMYFUNCTION("""COMPUTED_VALUE"""),45771.66666666667)</f>
        <v>45771.66667</v>
      </c>
      <c r="N330" s="1">
        <f>IFERROR(__xludf.DUMMYFUNCTION("""COMPUTED_VALUE"""),3.2397233E7)</f>
        <v>32397233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IFERROR(__xludf.DUMMYFUNCTION("""COMPUTED_VALUE"""),2103.91)</f>
        <v>2103.91</v>
      </c>
      <c r="D331" s="2">
        <f>IFERROR(__xludf.DUMMYFUNCTION("""COMPUTED_VALUE"""),45772.66666666667)</f>
        <v>45772.66667</v>
      </c>
      <c r="E331" s="1">
        <f>IFERROR(__xludf.DUMMYFUNCTION("""COMPUTED_VALUE"""),2111.64)</f>
        <v>2111.64</v>
      </c>
      <c r="G331" s="2">
        <f>IFERROR(__xludf.DUMMYFUNCTION("""COMPUTED_VALUE"""),45772.66666666667)</f>
        <v>45772.66667</v>
      </c>
      <c r="H331" s="1">
        <f>IFERROR(__xludf.DUMMYFUNCTION("""COMPUTED_VALUE"""),2090.39)</f>
        <v>2090.39</v>
      </c>
      <c r="J331" s="2">
        <f>IFERROR(__xludf.DUMMYFUNCTION("""COMPUTED_VALUE"""),45772.66666666667)</f>
        <v>45772.66667</v>
      </c>
      <c r="K331" s="1">
        <f>IFERROR(__xludf.DUMMYFUNCTION("""COMPUTED_VALUE"""),2103.02)</f>
        <v>2103.02</v>
      </c>
      <c r="M331" s="2">
        <f>IFERROR(__xludf.DUMMYFUNCTION("""COMPUTED_VALUE"""),45772.66666666667)</f>
        <v>45772.66667</v>
      </c>
      <c r="N331" s="1">
        <f>IFERROR(__xludf.DUMMYFUNCTION("""COMPUTED_VALUE"""),2.8786249E7)</f>
        <v>28786249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IFERROR(__xludf.DUMMYFUNCTION("""COMPUTED_VALUE"""),2104.15)</f>
        <v>2104.15</v>
      </c>
      <c r="D332" s="2">
        <f>IFERROR(__xludf.DUMMYFUNCTION("""COMPUTED_VALUE"""),45775.66666666667)</f>
        <v>45775.66667</v>
      </c>
      <c r="E332" s="1">
        <f>IFERROR(__xludf.DUMMYFUNCTION("""COMPUTED_VALUE"""),2125.71)</f>
        <v>2125.71</v>
      </c>
      <c r="G332" s="2">
        <f>IFERROR(__xludf.DUMMYFUNCTION("""COMPUTED_VALUE"""),45775.66666666667)</f>
        <v>45775.66667</v>
      </c>
      <c r="H332" s="1">
        <f>IFERROR(__xludf.DUMMYFUNCTION("""COMPUTED_VALUE"""),2090.38)</f>
        <v>2090.38</v>
      </c>
      <c r="J332" s="2">
        <f>IFERROR(__xludf.DUMMYFUNCTION("""COMPUTED_VALUE"""),45775.66666666667)</f>
        <v>45775.66667</v>
      </c>
      <c r="K332" s="1">
        <f>IFERROR(__xludf.DUMMYFUNCTION("""COMPUTED_VALUE"""),2110.29)</f>
        <v>2110.29</v>
      </c>
      <c r="M332" s="2">
        <f>IFERROR(__xludf.DUMMYFUNCTION("""COMPUTED_VALUE"""),45775.66666666667)</f>
        <v>45775.66667</v>
      </c>
      <c r="N332" s="1">
        <f>IFERROR(__xludf.DUMMYFUNCTION("""COMPUTED_VALUE"""),3.1372185E7)</f>
        <v>31372185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IFERROR(__xludf.DUMMYFUNCTION("""COMPUTED_VALUE"""),2117.37)</f>
        <v>2117.37</v>
      </c>
      <c r="D333" s="2">
        <f>IFERROR(__xludf.DUMMYFUNCTION("""COMPUTED_VALUE"""),45776.66666666667)</f>
        <v>45776.66667</v>
      </c>
      <c r="E333" s="1">
        <f>IFERROR(__xludf.DUMMYFUNCTION("""COMPUTED_VALUE"""),2145.36)</f>
        <v>2145.36</v>
      </c>
      <c r="G333" s="2">
        <f>IFERROR(__xludf.DUMMYFUNCTION("""COMPUTED_VALUE"""),45776.66666666667)</f>
        <v>45776.66667</v>
      </c>
      <c r="H333" s="1">
        <f>IFERROR(__xludf.DUMMYFUNCTION("""COMPUTED_VALUE"""),2099.78)</f>
        <v>2099.78</v>
      </c>
      <c r="J333" s="2">
        <f>IFERROR(__xludf.DUMMYFUNCTION("""COMPUTED_VALUE"""),45776.66666666667)</f>
        <v>45776.66667</v>
      </c>
      <c r="K333" s="1">
        <f>IFERROR(__xludf.DUMMYFUNCTION("""COMPUTED_VALUE"""),2134.77)</f>
        <v>2134.77</v>
      </c>
      <c r="M333" s="2">
        <f>IFERROR(__xludf.DUMMYFUNCTION("""COMPUTED_VALUE"""),45776.66666666667)</f>
        <v>45776.66667</v>
      </c>
      <c r="N333" s="1">
        <f>IFERROR(__xludf.DUMMYFUNCTION("""COMPUTED_VALUE"""),3.220758E7)</f>
        <v>32207580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IFERROR(__xludf.DUMMYFUNCTION("""COMPUTED_VALUE"""),2131.3)</f>
        <v>2131.3</v>
      </c>
      <c r="D334" s="2">
        <f>IFERROR(__xludf.DUMMYFUNCTION("""COMPUTED_VALUE"""),45777.66666666667)</f>
        <v>45777.66667</v>
      </c>
      <c r="E334" s="1">
        <f>IFERROR(__xludf.DUMMYFUNCTION("""COMPUTED_VALUE"""),2202.48)</f>
        <v>2202.48</v>
      </c>
      <c r="G334" s="2">
        <f>IFERROR(__xludf.DUMMYFUNCTION("""COMPUTED_VALUE"""),45777.66666666667)</f>
        <v>45777.66667</v>
      </c>
      <c r="H334" s="1">
        <f>IFERROR(__xludf.DUMMYFUNCTION("""COMPUTED_VALUE"""),2128.01)</f>
        <v>2128.01</v>
      </c>
      <c r="J334" s="2">
        <f>IFERROR(__xludf.DUMMYFUNCTION("""COMPUTED_VALUE"""),45777.66666666667)</f>
        <v>45777.66667</v>
      </c>
      <c r="K334" s="1">
        <f>IFERROR(__xludf.DUMMYFUNCTION("""COMPUTED_VALUE"""),2197.1)</f>
        <v>2197.1</v>
      </c>
      <c r="M334" s="2">
        <f>IFERROR(__xludf.DUMMYFUNCTION("""COMPUTED_VALUE"""),45777.66666666667)</f>
        <v>45777.66667</v>
      </c>
      <c r="N334" s="1">
        <f>IFERROR(__xludf.DUMMYFUNCTION("""COMPUTED_VALUE"""),4.3118236E7)</f>
        <v>43118236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IFERROR(__xludf.DUMMYFUNCTION("""COMPUTED_VALUE"""),2207.83)</f>
        <v>2207.83</v>
      </c>
      <c r="D335" s="2">
        <f>IFERROR(__xludf.DUMMYFUNCTION("""COMPUTED_VALUE"""),45778.66666666667)</f>
        <v>45778.66667</v>
      </c>
      <c r="E335" s="1">
        <f>IFERROR(__xludf.DUMMYFUNCTION("""COMPUTED_VALUE"""),2258.14)</f>
        <v>2258.14</v>
      </c>
      <c r="G335" s="2">
        <f>IFERROR(__xludf.DUMMYFUNCTION("""COMPUTED_VALUE"""),45778.66666666667)</f>
        <v>45778.66667</v>
      </c>
      <c r="H335" s="1">
        <f>IFERROR(__xludf.DUMMYFUNCTION("""COMPUTED_VALUE"""),2207.83)</f>
        <v>2207.83</v>
      </c>
      <c r="J335" s="2">
        <f>IFERROR(__xludf.DUMMYFUNCTION("""COMPUTED_VALUE"""),45778.66666666667)</f>
        <v>45778.66667</v>
      </c>
      <c r="K335" s="1">
        <f>IFERROR(__xludf.DUMMYFUNCTION("""COMPUTED_VALUE"""),2239.21)</f>
        <v>2239.21</v>
      </c>
      <c r="M335" s="2">
        <f>IFERROR(__xludf.DUMMYFUNCTION("""COMPUTED_VALUE"""),45778.66666666667)</f>
        <v>45778.66667</v>
      </c>
      <c r="N335" s="1">
        <f>IFERROR(__xludf.DUMMYFUNCTION("""COMPUTED_VALUE"""),4.2625784E7)</f>
        <v>42625784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IFERROR(__xludf.DUMMYFUNCTION("""COMPUTED_VALUE"""),2261.57)</f>
        <v>2261.57</v>
      </c>
      <c r="D336" s="2">
        <f>IFERROR(__xludf.DUMMYFUNCTION("""COMPUTED_VALUE"""),45779.66666666667)</f>
        <v>45779.66667</v>
      </c>
      <c r="E336" s="1">
        <f>IFERROR(__xludf.DUMMYFUNCTION("""COMPUTED_VALUE"""),2293.44)</f>
        <v>2293.44</v>
      </c>
      <c r="G336" s="2">
        <f>IFERROR(__xludf.DUMMYFUNCTION("""COMPUTED_VALUE"""),45779.66666666667)</f>
        <v>45779.66667</v>
      </c>
      <c r="H336" s="1">
        <f>IFERROR(__xludf.DUMMYFUNCTION("""COMPUTED_VALUE"""),2260.58)</f>
        <v>2260.58</v>
      </c>
      <c r="J336" s="2">
        <f>IFERROR(__xludf.DUMMYFUNCTION("""COMPUTED_VALUE"""),45779.66666666667)</f>
        <v>45779.66667</v>
      </c>
      <c r="K336" s="1">
        <f>IFERROR(__xludf.DUMMYFUNCTION("""COMPUTED_VALUE"""),2283.33)</f>
        <v>2283.33</v>
      </c>
      <c r="M336" s="2">
        <f>IFERROR(__xludf.DUMMYFUNCTION("""COMPUTED_VALUE"""),45779.66666666667)</f>
        <v>45779.66667</v>
      </c>
      <c r="N336" s="1">
        <f>IFERROR(__xludf.DUMMYFUNCTION("""COMPUTED_VALUE"""),3.4294677E7)</f>
        <v>34294677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IFERROR(__xludf.DUMMYFUNCTION("""COMPUTED_VALUE"""),2276.53)</f>
        <v>2276.53</v>
      </c>
      <c r="D337" s="2">
        <f>IFERROR(__xludf.DUMMYFUNCTION("""COMPUTED_VALUE"""),45782.66666666667)</f>
        <v>45782.66667</v>
      </c>
      <c r="E337" s="1">
        <f>IFERROR(__xludf.DUMMYFUNCTION("""COMPUTED_VALUE"""),2298.02)</f>
        <v>2298.02</v>
      </c>
      <c r="G337" s="2">
        <f>IFERROR(__xludf.DUMMYFUNCTION("""COMPUTED_VALUE"""),45782.66666666667)</f>
        <v>45782.66667</v>
      </c>
      <c r="H337" s="1">
        <f>IFERROR(__xludf.DUMMYFUNCTION("""COMPUTED_VALUE"""),2267.62)</f>
        <v>2267.62</v>
      </c>
      <c r="J337" s="2">
        <f>IFERROR(__xludf.DUMMYFUNCTION("""COMPUTED_VALUE"""),45782.66666666667)</f>
        <v>45782.66667</v>
      </c>
      <c r="K337" s="1">
        <f>IFERROR(__xludf.DUMMYFUNCTION("""COMPUTED_VALUE"""),2283.55)</f>
        <v>2283.55</v>
      </c>
      <c r="M337" s="2">
        <f>IFERROR(__xludf.DUMMYFUNCTION("""COMPUTED_VALUE"""),45782.66666666667)</f>
        <v>45782.66667</v>
      </c>
      <c r="N337" s="1">
        <f>IFERROR(__xludf.DUMMYFUNCTION("""COMPUTED_VALUE"""),3.1905449E7)</f>
        <v>31905449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IFERROR(__xludf.DUMMYFUNCTION("""COMPUTED_VALUE"""),2254.12)</f>
        <v>2254.12</v>
      </c>
      <c r="D338" s="2">
        <f>IFERROR(__xludf.DUMMYFUNCTION("""COMPUTED_VALUE"""),45783.66666666667)</f>
        <v>45783.66667</v>
      </c>
      <c r="E338" s="1">
        <f>IFERROR(__xludf.DUMMYFUNCTION("""COMPUTED_VALUE"""),2274.72)</f>
        <v>2274.72</v>
      </c>
      <c r="G338" s="2">
        <f>IFERROR(__xludf.DUMMYFUNCTION("""COMPUTED_VALUE"""),45783.66666666667)</f>
        <v>45783.66667</v>
      </c>
      <c r="H338" s="1">
        <f>IFERROR(__xludf.DUMMYFUNCTION("""COMPUTED_VALUE"""),2249.09)</f>
        <v>2249.09</v>
      </c>
      <c r="J338" s="2">
        <f>IFERROR(__xludf.DUMMYFUNCTION("""COMPUTED_VALUE"""),45783.66666666667)</f>
        <v>45783.66667</v>
      </c>
      <c r="K338" s="1">
        <f>IFERROR(__xludf.DUMMYFUNCTION("""COMPUTED_VALUE"""),2254.21)</f>
        <v>2254.21</v>
      </c>
      <c r="M338" s="2">
        <f>IFERROR(__xludf.DUMMYFUNCTION("""COMPUTED_VALUE"""),45783.66666666667)</f>
        <v>45783.66667</v>
      </c>
      <c r="N338" s="1">
        <f>IFERROR(__xludf.DUMMYFUNCTION("""COMPUTED_VALUE"""),3.5126241E7)</f>
        <v>35126241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IFERROR(__xludf.DUMMYFUNCTION("""COMPUTED_VALUE"""),2256.66)</f>
        <v>2256.66</v>
      </c>
      <c r="D339" s="2">
        <f>IFERROR(__xludf.DUMMYFUNCTION("""COMPUTED_VALUE"""),45784.66666666667)</f>
        <v>45784.66667</v>
      </c>
      <c r="E339" s="1">
        <f>IFERROR(__xludf.DUMMYFUNCTION("""COMPUTED_VALUE"""),2260.9)</f>
        <v>2260.9</v>
      </c>
      <c r="G339" s="2">
        <f>IFERROR(__xludf.DUMMYFUNCTION("""COMPUTED_VALUE"""),45784.66666666667)</f>
        <v>45784.66667</v>
      </c>
      <c r="H339" s="1">
        <f>IFERROR(__xludf.DUMMYFUNCTION("""COMPUTED_VALUE"""),2225.89)</f>
        <v>2225.89</v>
      </c>
      <c r="J339" s="2">
        <f>IFERROR(__xludf.DUMMYFUNCTION("""COMPUTED_VALUE"""),45784.66666666667)</f>
        <v>45784.66667</v>
      </c>
      <c r="K339" s="1">
        <f>IFERROR(__xludf.DUMMYFUNCTION("""COMPUTED_VALUE"""),2239.53)</f>
        <v>2239.53</v>
      </c>
      <c r="M339" s="2">
        <f>IFERROR(__xludf.DUMMYFUNCTION("""COMPUTED_VALUE"""),45784.66666666667)</f>
        <v>45784.66667</v>
      </c>
      <c r="N339" s="1">
        <f>IFERROR(__xludf.DUMMYFUNCTION("""COMPUTED_VALUE"""),4.6332146E7)</f>
        <v>46332146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IFERROR(__xludf.DUMMYFUNCTION("""COMPUTED_VALUE"""),2251.26)</f>
        <v>2251.26</v>
      </c>
      <c r="D340" s="2">
        <f>IFERROR(__xludf.DUMMYFUNCTION("""COMPUTED_VALUE"""),45785.66666666667)</f>
        <v>45785.66667</v>
      </c>
      <c r="E340" s="1">
        <f>IFERROR(__xludf.DUMMYFUNCTION("""COMPUTED_VALUE"""),2293.01)</f>
        <v>2293.01</v>
      </c>
      <c r="G340" s="2">
        <f>IFERROR(__xludf.DUMMYFUNCTION("""COMPUTED_VALUE"""),45785.66666666667)</f>
        <v>45785.66667</v>
      </c>
      <c r="H340" s="1">
        <f>IFERROR(__xludf.DUMMYFUNCTION("""COMPUTED_VALUE"""),2251.26)</f>
        <v>2251.26</v>
      </c>
      <c r="J340" s="2">
        <f>IFERROR(__xludf.DUMMYFUNCTION("""COMPUTED_VALUE"""),45785.66666666667)</f>
        <v>45785.66667</v>
      </c>
      <c r="K340" s="1">
        <f>IFERROR(__xludf.DUMMYFUNCTION("""COMPUTED_VALUE"""),2268.56)</f>
        <v>2268.56</v>
      </c>
      <c r="M340" s="2">
        <f>IFERROR(__xludf.DUMMYFUNCTION("""COMPUTED_VALUE"""),45785.66666666667)</f>
        <v>45785.66667</v>
      </c>
      <c r="N340" s="1">
        <f>IFERROR(__xludf.DUMMYFUNCTION("""COMPUTED_VALUE"""),4.1028011E7)</f>
        <v>41028011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IFERROR(__xludf.DUMMYFUNCTION("""COMPUTED_VALUE"""),2273.55)</f>
        <v>2273.55</v>
      </c>
      <c r="D341" s="2">
        <f>IFERROR(__xludf.DUMMYFUNCTION("""COMPUTED_VALUE"""),45786.66666666667)</f>
        <v>45786.66667</v>
      </c>
      <c r="E341" s="1">
        <f>IFERROR(__xludf.DUMMYFUNCTION("""COMPUTED_VALUE"""),2280.01)</f>
        <v>2280.01</v>
      </c>
      <c r="G341" s="2">
        <f>IFERROR(__xludf.DUMMYFUNCTION("""COMPUTED_VALUE"""),45786.66666666667)</f>
        <v>45786.66667</v>
      </c>
      <c r="H341" s="1">
        <f>IFERROR(__xludf.DUMMYFUNCTION("""COMPUTED_VALUE"""),2261.38)</f>
        <v>2261.38</v>
      </c>
      <c r="J341" s="2">
        <f>IFERROR(__xludf.DUMMYFUNCTION("""COMPUTED_VALUE"""),45786.66666666667)</f>
        <v>45786.66667</v>
      </c>
      <c r="K341" s="1">
        <f>IFERROR(__xludf.DUMMYFUNCTION("""COMPUTED_VALUE"""),2273.57)</f>
        <v>2273.57</v>
      </c>
      <c r="M341" s="2">
        <f>IFERROR(__xludf.DUMMYFUNCTION("""COMPUTED_VALUE"""),45786.66666666667)</f>
        <v>45786.66667</v>
      </c>
      <c r="N341" s="1">
        <f>IFERROR(__xludf.DUMMYFUNCTION("""COMPUTED_VALUE"""),3.0395615E7)</f>
        <v>30395615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IFERROR(__xludf.DUMMYFUNCTION("""COMPUTED_VALUE"""),2305.43)</f>
        <v>2305.43</v>
      </c>
      <c r="D342" s="2">
        <f>IFERROR(__xludf.DUMMYFUNCTION("""COMPUTED_VALUE"""),45789.66666666667)</f>
        <v>45789.66667</v>
      </c>
      <c r="E342" s="1">
        <f>IFERROR(__xludf.DUMMYFUNCTION("""COMPUTED_VALUE"""),2356.79)</f>
        <v>2356.79</v>
      </c>
      <c r="G342" s="2">
        <f>IFERROR(__xludf.DUMMYFUNCTION("""COMPUTED_VALUE"""),45789.66666666667)</f>
        <v>45789.66667</v>
      </c>
      <c r="H342" s="1">
        <f>IFERROR(__xludf.DUMMYFUNCTION("""COMPUTED_VALUE"""),2305.43)</f>
        <v>2305.43</v>
      </c>
      <c r="J342" s="2">
        <f>IFERROR(__xludf.DUMMYFUNCTION("""COMPUTED_VALUE"""),45789.66666666667)</f>
        <v>45789.66667</v>
      </c>
      <c r="K342" s="1">
        <f>IFERROR(__xludf.DUMMYFUNCTION("""COMPUTED_VALUE"""),2349.91)</f>
        <v>2349.91</v>
      </c>
      <c r="M342" s="2">
        <f>IFERROR(__xludf.DUMMYFUNCTION("""COMPUTED_VALUE"""),45789.66666666667)</f>
        <v>45789.66667</v>
      </c>
      <c r="N342" s="1">
        <f>IFERROR(__xludf.DUMMYFUNCTION("""COMPUTED_VALUE"""),4.4492338E7)</f>
        <v>44492338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IFERROR(__xludf.DUMMYFUNCTION("""COMPUTED_VALUE"""),2355.88)</f>
        <v>2355.88</v>
      </c>
      <c r="D343" s="2">
        <f>IFERROR(__xludf.DUMMYFUNCTION("""COMPUTED_VALUE"""),45790.66666666667)</f>
        <v>45790.66667</v>
      </c>
      <c r="E343" s="1">
        <f>IFERROR(__xludf.DUMMYFUNCTION("""COMPUTED_VALUE"""),2379.05)</f>
        <v>2379.05</v>
      </c>
      <c r="G343" s="2">
        <f>IFERROR(__xludf.DUMMYFUNCTION("""COMPUTED_VALUE"""),45790.66666666667)</f>
        <v>45790.66667</v>
      </c>
      <c r="H343" s="1">
        <f>IFERROR(__xludf.DUMMYFUNCTION("""COMPUTED_VALUE"""),2354.73)</f>
        <v>2354.73</v>
      </c>
      <c r="J343" s="2">
        <f>IFERROR(__xludf.DUMMYFUNCTION("""COMPUTED_VALUE"""),45790.66666666667)</f>
        <v>45790.66667</v>
      </c>
      <c r="K343" s="1">
        <f>IFERROR(__xludf.DUMMYFUNCTION("""COMPUTED_VALUE"""),2356.19)</f>
        <v>2356.19</v>
      </c>
      <c r="M343" s="2">
        <f>IFERROR(__xludf.DUMMYFUNCTION("""COMPUTED_VALUE"""),45790.66666666667)</f>
        <v>45790.66667</v>
      </c>
      <c r="N343" s="1">
        <f>IFERROR(__xludf.DUMMYFUNCTION("""COMPUTED_VALUE"""),4.2441928E7)</f>
        <v>42441928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IFERROR(__xludf.DUMMYFUNCTION("""COMPUTED_VALUE"""),2357.41)</f>
        <v>2357.41</v>
      </c>
      <c r="D344" s="2">
        <f>IFERROR(__xludf.DUMMYFUNCTION("""COMPUTED_VALUE"""),45791.66666666667)</f>
        <v>45791.66667</v>
      </c>
      <c r="E344" s="1">
        <f>IFERROR(__xludf.DUMMYFUNCTION("""COMPUTED_VALUE"""),2357.73)</f>
        <v>2357.73</v>
      </c>
      <c r="G344" s="2">
        <f>IFERROR(__xludf.DUMMYFUNCTION("""COMPUTED_VALUE"""),45791.66666666667)</f>
        <v>45791.66667</v>
      </c>
      <c r="H344" s="1">
        <f>IFERROR(__xludf.DUMMYFUNCTION("""COMPUTED_VALUE"""),2330.63)</f>
        <v>2330.63</v>
      </c>
      <c r="J344" s="2">
        <f>IFERROR(__xludf.DUMMYFUNCTION("""COMPUTED_VALUE"""),45791.66666666667)</f>
        <v>45791.66667</v>
      </c>
      <c r="K344" s="1">
        <f>IFERROR(__xludf.DUMMYFUNCTION("""COMPUTED_VALUE"""),2332.26)</f>
        <v>2332.26</v>
      </c>
      <c r="M344" s="2">
        <f>IFERROR(__xludf.DUMMYFUNCTION("""COMPUTED_VALUE"""),45791.66666666667)</f>
        <v>45791.66667</v>
      </c>
      <c r="N344" s="1">
        <f>IFERROR(__xludf.DUMMYFUNCTION("""COMPUTED_VALUE"""),3.3462432E7)</f>
        <v>33462432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IFERROR(__xludf.DUMMYFUNCTION("""COMPUTED_VALUE"""),2320.64)</f>
        <v>2320.64</v>
      </c>
      <c r="D345" s="2">
        <f>IFERROR(__xludf.DUMMYFUNCTION("""COMPUTED_VALUE"""),45792.66666666667)</f>
        <v>45792.66667</v>
      </c>
      <c r="E345" s="1">
        <f>IFERROR(__xludf.DUMMYFUNCTION("""COMPUTED_VALUE"""),2354.05)</f>
        <v>2354.05</v>
      </c>
      <c r="G345" s="2">
        <f>IFERROR(__xludf.DUMMYFUNCTION("""COMPUTED_VALUE"""),45792.66666666667)</f>
        <v>45792.66667</v>
      </c>
      <c r="H345" s="1">
        <f>IFERROR(__xludf.DUMMYFUNCTION("""COMPUTED_VALUE"""),2320.11)</f>
        <v>2320.11</v>
      </c>
      <c r="J345" s="2">
        <f>IFERROR(__xludf.DUMMYFUNCTION("""COMPUTED_VALUE"""),45792.66666666667)</f>
        <v>45792.66667</v>
      </c>
      <c r="K345" s="1">
        <f>IFERROR(__xludf.DUMMYFUNCTION("""COMPUTED_VALUE"""),2352.92)</f>
        <v>2352.92</v>
      </c>
      <c r="M345" s="2">
        <f>IFERROR(__xludf.DUMMYFUNCTION("""COMPUTED_VALUE"""),45792.66666666667)</f>
        <v>45792.66667</v>
      </c>
      <c r="N345" s="1">
        <f>IFERROR(__xludf.DUMMYFUNCTION("""COMPUTED_VALUE"""),2.827914E7)</f>
        <v>28279140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IFERROR(__xludf.DUMMYFUNCTION("""COMPUTED_VALUE"""),2354.65)</f>
        <v>2354.65</v>
      </c>
      <c r="D346" s="2">
        <f>IFERROR(__xludf.DUMMYFUNCTION("""COMPUTED_VALUE"""),45793.66666666667)</f>
        <v>45793.66667</v>
      </c>
      <c r="E346" s="1">
        <f>IFERROR(__xludf.DUMMYFUNCTION("""COMPUTED_VALUE"""),2389.77)</f>
        <v>2389.77</v>
      </c>
      <c r="G346" s="2">
        <f>IFERROR(__xludf.DUMMYFUNCTION("""COMPUTED_VALUE"""),45793.66666666667)</f>
        <v>45793.66667</v>
      </c>
      <c r="H346" s="1">
        <f>IFERROR(__xludf.DUMMYFUNCTION("""COMPUTED_VALUE"""),2354.65)</f>
        <v>2354.65</v>
      </c>
      <c r="J346" s="2">
        <f>IFERROR(__xludf.DUMMYFUNCTION("""COMPUTED_VALUE"""),45793.66666666667)</f>
        <v>45793.66667</v>
      </c>
      <c r="K346" s="1">
        <f>IFERROR(__xludf.DUMMYFUNCTION("""COMPUTED_VALUE"""),2389.29)</f>
        <v>2389.29</v>
      </c>
      <c r="M346" s="2">
        <f>IFERROR(__xludf.DUMMYFUNCTION("""COMPUTED_VALUE"""),45793.66666666667)</f>
        <v>45793.66667</v>
      </c>
      <c r="N346" s="1">
        <f>IFERROR(__xludf.DUMMYFUNCTION("""COMPUTED_VALUE"""),2.9382485E7)</f>
        <v>29382485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IFERROR(__xludf.DUMMYFUNCTION("""COMPUTED_VALUE"""),2374.4)</f>
        <v>2374.4</v>
      </c>
      <c r="D347" s="2">
        <f>IFERROR(__xludf.DUMMYFUNCTION("""COMPUTED_VALUE"""),45796.66666666667)</f>
        <v>45796.66667</v>
      </c>
      <c r="E347" s="1">
        <f>IFERROR(__xludf.DUMMYFUNCTION("""COMPUTED_VALUE"""),2387.89)</f>
        <v>2387.89</v>
      </c>
      <c r="G347" s="2">
        <f>IFERROR(__xludf.DUMMYFUNCTION("""COMPUTED_VALUE"""),45796.66666666667)</f>
        <v>45796.66667</v>
      </c>
      <c r="H347" s="1">
        <f>IFERROR(__xludf.DUMMYFUNCTION("""COMPUTED_VALUE"""),2352.05)</f>
        <v>2352.05</v>
      </c>
      <c r="J347" s="2">
        <f>IFERROR(__xludf.DUMMYFUNCTION("""COMPUTED_VALUE"""),45796.66666666667)</f>
        <v>45796.66667</v>
      </c>
      <c r="K347" s="1">
        <f>IFERROR(__xludf.DUMMYFUNCTION("""COMPUTED_VALUE"""),2384.87)</f>
        <v>2384.87</v>
      </c>
      <c r="M347" s="2">
        <f>IFERROR(__xludf.DUMMYFUNCTION("""COMPUTED_VALUE"""),45796.66666666667)</f>
        <v>45796.66667</v>
      </c>
      <c r="N347" s="1">
        <f>IFERROR(__xludf.DUMMYFUNCTION("""COMPUTED_VALUE"""),2.9491446E7)</f>
        <v>29491446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IFERROR(__xludf.DUMMYFUNCTION("""COMPUTED_VALUE"""),2377.24)</f>
        <v>2377.24</v>
      </c>
      <c r="D348" s="2">
        <f>IFERROR(__xludf.DUMMYFUNCTION("""COMPUTED_VALUE"""),45797.66666666667)</f>
        <v>45797.66667</v>
      </c>
      <c r="E348" s="1">
        <f>IFERROR(__xludf.DUMMYFUNCTION("""COMPUTED_VALUE"""),2380.71)</f>
        <v>2380.71</v>
      </c>
      <c r="G348" s="2">
        <f>IFERROR(__xludf.DUMMYFUNCTION("""COMPUTED_VALUE"""),45797.66666666667)</f>
        <v>45797.66667</v>
      </c>
      <c r="H348" s="1">
        <f>IFERROR(__xludf.DUMMYFUNCTION("""COMPUTED_VALUE"""),2354.09)</f>
        <v>2354.09</v>
      </c>
      <c r="J348" s="2">
        <f>IFERROR(__xludf.DUMMYFUNCTION("""COMPUTED_VALUE"""),45797.66666666667)</f>
        <v>45797.66667</v>
      </c>
      <c r="K348" s="1">
        <f>IFERROR(__xludf.DUMMYFUNCTION("""COMPUTED_VALUE"""),2361.34)</f>
        <v>2361.34</v>
      </c>
      <c r="M348" s="2">
        <f>IFERROR(__xludf.DUMMYFUNCTION("""COMPUTED_VALUE"""),45797.66666666667)</f>
        <v>45797.66667</v>
      </c>
      <c r="N348" s="1">
        <f>IFERROR(__xludf.DUMMYFUNCTION("""COMPUTED_VALUE"""),2.6317592E7)</f>
        <v>26317592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IFERROR(__xludf.DUMMYFUNCTION("""COMPUTED_VALUE"""),2341.17)</f>
        <v>2341.17</v>
      </c>
      <c r="D349" s="2">
        <f>IFERROR(__xludf.DUMMYFUNCTION("""COMPUTED_VALUE"""),45798.66666666667)</f>
        <v>45798.66667</v>
      </c>
      <c r="E349" s="1">
        <f>IFERROR(__xludf.DUMMYFUNCTION("""COMPUTED_VALUE"""),2348.28)</f>
        <v>2348.28</v>
      </c>
      <c r="G349" s="2">
        <f>IFERROR(__xludf.DUMMYFUNCTION("""COMPUTED_VALUE"""),45798.66666666667)</f>
        <v>45798.66667</v>
      </c>
      <c r="H349" s="1">
        <f>IFERROR(__xludf.DUMMYFUNCTION("""COMPUTED_VALUE"""),2307.54)</f>
        <v>2307.54</v>
      </c>
      <c r="J349" s="2">
        <f>IFERROR(__xludf.DUMMYFUNCTION("""COMPUTED_VALUE"""),45798.66666666667)</f>
        <v>45798.66667</v>
      </c>
      <c r="K349" s="1">
        <f>IFERROR(__xludf.DUMMYFUNCTION("""COMPUTED_VALUE"""),2310.78)</f>
        <v>2310.78</v>
      </c>
      <c r="M349" s="2">
        <f>IFERROR(__xludf.DUMMYFUNCTION("""COMPUTED_VALUE"""),45798.66666666667)</f>
        <v>45798.66667</v>
      </c>
      <c r="N349" s="1">
        <f>IFERROR(__xludf.DUMMYFUNCTION("""COMPUTED_VALUE"""),3.469059E7)</f>
        <v>34690590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IFERROR(__xludf.DUMMYFUNCTION("""COMPUTED_VALUE"""),2302.46)</f>
        <v>2302.46</v>
      </c>
      <c r="D350" s="2">
        <f>IFERROR(__xludf.DUMMYFUNCTION("""COMPUTED_VALUE"""),45799.66666666667)</f>
        <v>45799.66667</v>
      </c>
      <c r="E350" s="1">
        <f>IFERROR(__xludf.DUMMYFUNCTION("""COMPUTED_VALUE"""),2326.02)</f>
        <v>2326.02</v>
      </c>
      <c r="G350" s="2">
        <f>IFERROR(__xludf.DUMMYFUNCTION("""COMPUTED_VALUE"""),45799.66666666667)</f>
        <v>45799.66667</v>
      </c>
      <c r="H350" s="1">
        <f>IFERROR(__xludf.DUMMYFUNCTION("""COMPUTED_VALUE"""),2295.73)</f>
        <v>2295.73</v>
      </c>
      <c r="J350" s="2">
        <f>IFERROR(__xludf.DUMMYFUNCTION("""COMPUTED_VALUE"""),45799.66666666667)</f>
        <v>45799.66667</v>
      </c>
      <c r="K350" s="1">
        <f>IFERROR(__xludf.DUMMYFUNCTION("""COMPUTED_VALUE"""),2312.87)</f>
        <v>2312.87</v>
      </c>
      <c r="M350" s="2">
        <f>IFERROR(__xludf.DUMMYFUNCTION("""COMPUTED_VALUE"""),45799.66666666667)</f>
        <v>45799.66667</v>
      </c>
      <c r="N350" s="1">
        <f>IFERROR(__xludf.DUMMYFUNCTION("""COMPUTED_VALUE"""),3.276767E7)</f>
        <v>32767670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IFERROR(__xludf.DUMMYFUNCTION("""COMPUTED_VALUE"""),2286.28)</f>
        <v>2286.28</v>
      </c>
      <c r="D351" s="2">
        <f>IFERROR(__xludf.DUMMYFUNCTION("""COMPUTED_VALUE"""),45800.66666666667)</f>
        <v>45800.66667</v>
      </c>
      <c r="E351" s="1">
        <f>IFERROR(__xludf.DUMMYFUNCTION("""COMPUTED_VALUE"""),2308.25)</f>
        <v>2308.25</v>
      </c>
      <c r="G351" s="2">
        <f>IFERROR(__xludf.DUMMYFUNCTION("""COMPUTED_VALUE"""),45800.66666666667)</f>
        <v>45800.66667</v>
      </c>
      <c r="H351" s="1">
        <f>IFERROR(__xludf.DUMMYFUNCTION("""COMPUTED_VALUE"""),2281.2)</f>
        <v>2281.2</v>
      </c>
      <c r="J351" s="2">
        <f>IFERROR(__xludf.DUMMYFUNCTION("""COMPUTED_VALUE"""),45800.66666666667)</f>
        <v>45800.66667</v>
      </c>
      <c r="K351" s="1">
        <f>IFERROR(__xludf.DUMMYFUNCTION("""COMPUTED_VALUE"""),2298.87)</f>
        <v>2298.87</v>
      </c>
      <c r="M351" s="2">
        <f>IFERROR(__xludf.DUMMYFUNCTION("""COMPUTED_VALUE"""),45800.66666666667)</f>
        <v>45800.66667</v>
      </c>
      <c r="N351" s="1">
        <f>IFERROR(__xludf.DUMMYFUNCTION("""COMPUTED_VALUE"""),2.6926442E7)</f>
        <v>26926442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IFERROR(__xludf.DUMMYFUNCTION("""COMPUTED_VALUE"""),2309.54)</f>
        <v>2309.54</v>
      </c>
      <c r="D352" s="2">
        <f>IFERROR(__xludf.DUMMYFUNCTION("""COMPUTED_VALUE"""),45804.66666666667)</f>
        <v>45804.66667</v>
      </c>
      <c r="E352" s="1">
        <f>IFERROR(__xludf.DUMMYFUNCTION("""COMPUTED_VALUE"""),2349.84)</f>
        <v>2349.84</v>
      </c>
      <c r="G352" s="2">
        <f>IFERROR(__xludf.DUMMYFUNCTION("""COMPUTED_VALUE"""),45804.66666666667)</f>
        <v>45804.66667</v>
      </c>
      <c r="H352" s="1">
        <f>IFERROR(__xludf.DUMMYFUNCTION("""COMPUTED_VALUE"""),2309.54)</f>
        <v>2309.54</v>
      </c>
      <c r="J352" s="2">
        <f>IFERROR(__xludf.DUMMYFUNCTION("""COMPUTED_VALUE"""),45804.66666666667)</f>
        <v>45804.66667</v>
      </c>
      <c r="K352" s="1">
        <f>IFERROR(__xludf.DUMMYFUNCTION("""COMPUTED_VALUE"""),2349.29)</f>
        <v>2349.29</v>
      </c>
      <c r="M352" s="2">
        <f>IFERROR(__xludf.DUMMYFUNCTION("""COMPUTED_VALUE"""),45804.66666666667)</f>
        <v>45804.66667</v>
      </c>
      <c r="N352" s="1">
        <f>IFERROR(__xludf.DUMMYFUNCTION("""COMPUTED_VALUE"""),3.3533103E7)</f>
        <v>33533103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IFERROR(__xludf.DUMMYFUNCTION("""COMPUTED_VALUE"""),2346.71)</f>
        <v>2346.71</v>
      </c>
      <c r="D353" s="2">
        <f>IFERROR(__xludf.DUMMYFUNCTION("""COMPUTED_VALUE"""),45805.66666666667)</f>
        <v>45805.66667</v>
      </c>
      <c r="E353" s="1">
        <f>IFERROR(__xludf.DUMMYFUNCTION("""COMPUTED_VALUE"""),2346.71)</f>
        <v>2346.71</v>
      </c>
      <c r="G353" s="2">
        <f>IFERROR(__xludf.DUMMYFUNCTION("""COMPUTED_VALUE"""),45805.66666666667)</f>
        <v>45805.66667</v>
      </c>
      <c r="H353" s="1">
        <f>IFERROR(__xludf.DUMMYFUNCTION("""COMPUTED_VALUE"""),2301.93)</f>
        <v>2301.93</v>
      </c>
      <c r="J353" s="2">
        <f>IFERROR(__xludf.DUMMYFUNCTION("""COMPUTED_VALUE"""),45805.66666666667)</f>
        <v>45805.66667</v>
      </c>
      <c r="K353" s="1">
        <f>IFERROR(__xludf.DUMMYFUNCTION("""COMPUTED_VALUE"""),2305.47)</f>
        <v>2305.47</v>
      </c>
      <c r="M353" s="2">
        <f>IFERROR(__xludf.DUMMYFUNCTION("""COMPUTED_VALUE"""),45805.66666666667)</f>
        <v>45805.66667</v>
      </c>
      <c r="N353" s="1">
        <f>IFERROR(__xludf.DUMMYFUNCTION("""COMPUTED_VALUE"""),3.5586316E7)</f>
        <v>35586316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IFERROR(__xludf.DUMMYFUNCTION("""COMPUTED_VALUE"""),2318.45)</f>
        <v>2318.45</v>
      </c>
      <c r="D354" s="2">
        <f>IFERROR(__xludf.DUMMYFUNCTION("""COMPUTED_VALUE"""),45806.66666666667)</f>
        <v>45806.66667</v>
      </c>
      <c r="E354" s="1">
        <f>IFERROR(__xludf.DUMMYFUNCTION("""COMPUTED_VALUE"""),2321.84)</f>
        <v>2321.84</v>
      </c>
      <c r="G354" s="2">
        <f>IFERROR(__xludf.DUMMYFUNCTION("""COMPUTED_VALUE"""),45806.66666666667)</f>
        <v>45806.66667</v>
      </c>
      <c r="H354" s="1">
        <f>IFERROR(__xludf.DUMMYFUNCTION("""COMPUTED_VALUE"""),2293.94)</f>
        <v>2293.94</v>
      </c>
      <c r="J354" s="2">
        <f>IFERROR(__xludf.DUMMYFUNCTION("""COMPUTED_VALUE"""),45806.66666666667)</f>
        <v>45806.66667</v>
      </c>
      <c r="K354" s="1">
        <f>IFERROR(__xludf.DUMMYFUNCTION("""COMPUTED_VALUE"""),2314.91)</f>
        <v>2314.91</v>
      </c>
      <c r="M354" s="2">
        <f>IFERROR(__xludf.DUMMYFUNCTION("""COMPUTED_VALUE"""),45806.66666666667)</f>
        <v>45806.66667</v>
      </c>
      <c r="N354" s="1">
        <f>IFERROR(__xludf.DUMMYFUNCTION("""COMPUTED_VALUE"""),3.336166E7)</f>
        <v>33361660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IFERROR(__xludf.DUMMYFUNCTION("""COMPUTED_VALUE"""),2306.92)</f>
        <v>2306.92</v>
      </c>
      <c r="D355" s="2">
        <f>IFERROR(__xludf.DUMMYFUNCTION("""COMPUTED_VALUE"""),45807.66666666667)</f>
        <v>45807.66667</v>
      </c>
      <c r="E355" s="1">
        <f>IFERROR(__xludf.DUMMYFUNCTION("""COMPUTED_VALUE"""),2309.89)</f>
        <v>2309.89</v>
      </c>
      <c r="G355" s="2">
        <f>IFERROR(__xludf.DUMMYFUNCTION("""COMPUTED_VALUE"""),45807.66666666667)</f>
        <v>45807.66667</v>
      </c>
      <c r="H355" s="1">
        <f>IFERROR(__xludf.DUMMYFUNCTION("""COMPUTED_VALUE"""),2281.03)</f>
        <v>2281.03</v>
      </c>
      <c r="J355" s="2">
        <f>IFERROR(__xludf.DUMMYFUNCTION("""COMPUTED_VALUE"""),45807.66666666667)</f>
        <v>45807.66667</v>
      </c>
      <c r="K355" s="1">
        <f>IFERROR(__xludf.DUMMYFUNCTION("""COMPUTED_VALUE"""),2304.56)</f>
        <v>2304.56</v>
      </c>
      <c r="M355" s="2">
        <f>IFERROR(__xludf.DUMMYFUNCTION("""COMPUTED_VALUE"""),45807.66666666667)</f>
        <v>45807.66667</v>
      </c>
      <c r="N355" s="1">
        <f>IFERROR(__xludf.DUMMYFUNCTION("""COMPUTED_VALUE"""),6.5283468E7)</f>
        <v>65283468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IFERROR(__xludf.DUMMYFUNCTION("""COMPUTED_VALUE"""),2296.92)</f>
        <v>2296.92</v>
      </c>
      <c r="D356" s="2">
        <f>IFERROR(__xludf.DUMMYFUNCTION("""COMPUTED_VALUE"""),45810.66666666667)</f>
        <v>45810.66667</v>
      </c>
      <c r="E356" s="1">
        <f>IFERROR(__xludf.DUMMYFUNCTION("""COMPUTED_VALUE"""),2296.92)</f>
        <v>2296.92</v>
      </c>
      <c r="G356" s="2">
        <f>IFERROR(__xludf.DUMMYFUNCTION("""COMPUTED_VALUE"""),45810.66666666667)</f>
        <v>45810.66667</v>
      </c>
      <c r="H356" s="1">
        <f>IFERROR(__xludf.DUMMYFUNCTION("""COMPUTED_VALUE"""),2251.0)</f>
        <v>2251</v>
      </c>
      <c r="J356" s="2">
        <f>IFERROR(__xludf.DUMMYFUNCTION("""COMPUTED_VALUE"""),45810.66666666667)</f>
        <v>45810.66667</v>
      </c>
      <c r="K356" s="1">
        <f>IFERROR(__xludf.DUMMYFUNCTION("""COMPUTED_VALUE"""),2282.16)</f>
        <v>2282.16</v>
      </c>
      <c r="M356" s="2">
        <f>IFERROR(__xludf.DUMMYFUNCTION("""COMPUTED_VALUE"""),45810.66666666667)</f>
        <v>45810.66667</v>
      </c>
      <c r="N356" s="1">
        <f>IFERROR(__xludf.DUMMYFUNCTION("""COMPUTED_VALUE"""),3.3489247E7)</f>
        <v>33489247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IFERROR(__xludf.DUMMYFUNCTION("""COMPUTED_VALUE"""),2284.07)</f>
        <v>2284.07</v>
      </c>
      <c r="D357" s="2">
        <f>IFERROR(__xludf.DUMMYFUNCTION("""COMPUTED_VALUE"""),45811.66666666667)</f>
        <v>45811.66667</v>
      </c>
      <c r="E357" s="1">
        <f>IFERROR(__xludf.DUMMYFUNCTION("""COMPUTED_VALUE"""),2305.6)</f>
        <v>2305.6</v>
      </c>
      <c r="G357" s="2">
        <f>IFERROR(__xludf.DUMMYFUNCTION("""COMPUTED_VALUE"""),45811.66666666667)</f>
        <v>45811.66667</v>
      </c>
      <c r="H357" s="1">
        <f>IFERROR(__xludf.DUMMYFUNCTION("""COMPUTED_VALUE"""),2276.96)</f>
        <v>2276.96</v>
      </c>
      <c r="J357" s="2">
        <f>IFERROR(__xludf.DUMMYFUNCTION("""COMPUTED_VALUE"""),45811.66666666667)</f>
        <v>45811.66667</v>
      </c>
      <c r="K357" s="1">
        <f>IFERROR(__xludf.DUMMYFUNCTION("""COMPUTED_VALUE"""),2303.65)</f>
        <v>2303.65</v>
      </c>
      <c r="M357" s="2">
        <f>IFERROR(__xludf.DUMMYFUNCTION("""COMPUTED_VALUE"""),45811.66666666667)</f>
        <v>45811.66667</v>
      </c>
      <c r="N357" s="1">
        <f>IFERROR(__xludf.DUMMYFUNCTION("""COMPUTED_VALUE"""),3.0242422E7)</f>
        <v>30242422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IFERROR(__xludf.DUMMYFUNCTION("""COMPUTED_VALUE"""),2309.08)</f>
        <v>2309.08</v>
      </c>
      <c r="D358" s="2">
        <f>IFERROR(__xludf.DUMMYFUNCTION("""COMPUTED_VALUE"""),45812.66666666667)</f>
        <v>45812.66667</v>
      </c>
      <c r="E358" s="1">
        <f>IFERROR(__xludf.DUMMYFUNCTION("""COMPUTED_VALUE"""),2330.28)</f>
        <v>2330.28</v>
      </c>
      <c r="G358" s="2">
        <f>IFERROR(__xludf.DUMMYFUNCTION("""COMPUTED_VALUE"""),45812.66666666667)</f>
        <v>45812.66667</v>
      </c>
      <c r="H358" s="1">
        <f>IFERROR(__xludf.DUMMYFUNCTION("""COMPUTED_VALUE"""),2307.32)</f>
        <v>2307.32</v>
      </c>
      <c r="J358" s="2">
        <f>IFERROR(__xludf.DUMMYFUNCTION("""COMPUTED_VALUE"""),45812.66666666667)</f>
        <v>45812.66667</v>
      </c>
      <c r="K358" s="1">
        <f>IFERROR(__xludf.DUMMYFUNCTION("""COMPUTED_VALUE"""),2317.3)</f>
        <v>2317.3</v>
      </c>
      <c r="M358" s="2">
        <f>IFERROR(__xludf.DUMMYFUNCTION("""COMPUTED_VALUE"""),45812.66666666667)</f>
        <v>45812.66667</v>
      </c>
      <c r="N358" s="1">
        <f>IFERROR(__xludf.DUMMYFUNCTION("""COMPUTED_VALUE"""),2.5591348E7)</f>
        <v>25591348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IFERROR(__xludf.DUMMYFUNCTION("""COMPUTED_VALUE"""),2322.66)</f>
        <v>2322.66</v>
      </c>
      <c r="D359" s="2">
        <f>IFERROR(__xludf.DUMMYFUNCTION("""COMPUTED_VALUE"""),45813.66666666667)</f>
        <v>45813.66667</v>
      </c>
      <c r="E359" s="1">
        <f>IFERROR(__xludf.DUMMYFUNCTION("""COMPUTED_VALUE"""),2325.09)</f>
        <v>2325.09</v>
      </c>
      <c r="G359" s="2">
        <f>IFERROR(__xludf.DUMMYFUNCTION("""COMPUTED_VALUE"""),45813.66666666667)</f>
        <v>45813.66667</v>
      </c>
      <c r="H359" s="1">
        <f>IFERROR(__xludf.DUMMYFUNCTION("""COMPUTED_VALUE"""),2301.88)</f>
        <v>2301.88</v>
      </c>
      <c r="J359" s="2">
        <f>IFERROR(__xludf.DUMMYFUNCTION("""COMPUTED_VALUE"""),45813.66666666667)</f>
        <v>45813.66667</v>
      </c>
      <c r="K359" s="1">
        <f>IFERROR(__xludf.DUMMYFUNCTION("""COMPUTED_VALUE"""),2315.23)</f>
        <v>2315.23</v>
      </c>
      <c r="M359" s="2">
        <f>IFERROR(__xludf.DUMMYFUNCTION("""COMPUTED_VALUE"""),45813.66666666667)</f>
        <v>45813.66667</v>
      </c>
      <c r="N359" s="1">
        <f>IFERROR(__xludf.DUMMYFUNCTION("""COMPUTED_VALUE"""),2.8687183E7)</f>
        <v>28687183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IFERROR(__xludf.DUMMYFUNCTION("""COMPUTED_VALUE"""),2330.64)</f>
        <v>2330.64</v>
      </c>
      <c r="D360" s="2">
        <f>IFERROR(__xludf.DUMMYFUNCTION("""COMPUTED_VALUE"""),45814.66666666667)</f>
        <v>45814.66667</v>
      </c>
      <c r="E360" s="1">
        <f>IFERROR(__xludf.DUMMYFUNCTION("""COMPUTED_VALUE"""),2334.77)</f>
        <v>2334.77</v>
      </c>
      <c r="G360" s="2">
        <f>IFERROR(__xludf.DUMMYFUNCTION("""COMPUTED_VALUE"""),45814.66666666667)</f>
        <v>45814.66667</v>
      </c>
      <c r="H360" s="1">
        <f>IFERROR(__xludf.DUMMYFUNCTION("""COMPUTED_VALUE"""),2308.06)</f>
        <v>2308.06</v>
      </c>
      <c r="J360" s="2">
        <f>IFERROR(__xludf.DUMMYFUNCTION("""COMPUTED_VALUE"""),45814.66666666667)</f>
        <v>45814.66667</v>
      </c>
      <c r="K360" s="1">
        <f>IFERROR(__xludf.DUMMYFUNCTION("""COMPUTED_VALUE"""),2314.14)</f>
        <v>2314.14</v>
      </c>
      <c r="M360" s="2">
        <f>IFERROR(__xludf.DUMMYFUNCTION("""COMPUTED_VALUE"""),45814.66666666667)</f>
        <v>45814.66667</v>
      </c>
      <c r="N360" s="1">
        <f>IFERROR(__xludf.DUMMYFUNCTION("""COMPUTED_VALUE"""),2.5633258E7)</f>
        <v>25633258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IFERROR(__xludf.DUMMYFUNCTION("""COMPUTED_VALUE"""),2318.89)</f>
        <v>2318.89</v>
      </c>
      <c r="D361" s="2">
        <f>IFERROR(__xludf.DUMMYFUNCTION("""COMPUTED_VALUE"""),45817.66666666667)</f>
        <v>45817.66667</v>
      </c>
      <c r="E361" s="1">
        <f>IFERROR(__xludf.DUMMYFUNCTION("""COMPUTED_VALUE"""),2331.82)</f>
        <v>2331.82</v>
      </c>
      <c r="G361" s="2">
        <f>IFERROR(__xludf.DUMMYFUNCTION("""COMPUTED_VALUE"""),45817.66666666667)</f>
        <v>45817.66667</v>
      </c>
      <c r="H361" s="1">
        <f>IFERROR(__xludf.DUMMYFUNCTION("""COMPUTED_VALUE"""),2308.74)</f>
        <v>2308.74</v>
      </c>
      <c r="J361" s="2">
        <f>IFERROR(__xludf.DUMMYFUNCTION("""COMPUTED_VALUE"""),45817.66666666667)</f>
        <v>45817.66667</v>
      </c>
      <c r="K361" s="1">
        <f>IFERROR(__xludf.DUMMYFUNCTION("""COMPUTED_VALUE"""),2322.66)</f>
        <v>2322.66</v>
      </c>
      <c r="M361" s="2">
        <f>IFERROR(__xludf.DUMMYFUNCTION("""COMPUTED_VALUE"""),45817.66666666667)</f>
        <v>45817.66667</v>
      </c>
      <c r="N361" s="1">
        <f>IFERROR(__xludf.DUMMYFUNCTION("""COMPUTED_VALUE"""),2.5064165E7)</f>
        <v>25064165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IFERROR(__xludf.DUMMYFUNCTION("""COMPUTED_VALUE"""),2330.99)</f>
        <v>2330.99</v>
      </c>
      <c r="D362" s="2">
        <f>IFERROR(__xludf.DUMMYFUNCTION("""COMPUTED_VALUE"""),45818.66666666667)</f>
        <v>45818.66667</v>
      </c>
      <c r="E362" s="1">
        <f>IFERROR(__xludf.DUMMYFUNCTION("""COMPUTED_VALUE"""),2330.99)</f>
        <v>2330.99</v>
      </c>
      <c r="G362" s="2">
        <f>IFERROR(__xludf.DUMMYFUNCTION("""COMPUTED_VALUE"""),45818.66666666667)</f>
        <v>45818.66667</v>
      </c>
      <c r="H362" s="1">
        <f>IFERROR(__xludf.DUMMYFUNCTION("""COMPUTED_VALUE"""),2311.94)</f>
        <v>2311.94</v>
      </c>
      <c r="J362" s="2">
        <f>IFERROR(__xludf.DUMMYFUNCTION("""COMPUTED_VALUE"""),45818.66666666667)</f>
        <v>45818.66667</v>
      </c>
      <c r="K362" s="1">
        <f>IFERROR(__xludf.DUMMYFUNCTION("""COMPUTED_VALUE"""),2324.13)</f>
        <v>2324.13</v>
      </c>
      <c r="M362" s="2">
        <f>IFERROR(__xludf.DUMMYFUNCTION("""COMPUTED_VALUE"""),45818.66666666667)</f>
        <v>45818.66667</v>
      </c>
      <c r="N362" s="1">
        <f>IFERROR(__xludf.DUMMYFUNCTION("""COMPUTED_VALUE"""),3.0222544E7)</f>
        <v>30222544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IFERROR(__xludf.DUMMYFUNCTION("""COMPUTED_VALUE"""),2330.66)</f>
        <v>2330.66</v>
      </c>
      <c r="D363" s="2">
        <f>IFERROR(__xludf.DUMMYFUNCTION("""COMPUTED_VALUE"""),45819.66666666667)</f>
        <v>45819.66667</v>
      </c>
      <c r="E363" s="1">
        <f>IFERROR(__xludf.DUMMYFUNCTION("""COMPUTED_VALUE"""),2335.87)</f>
        <v>2335.87</v>
      </c>
      <c r="G363" s="2">
        <f>IFERROR(__xludf.DUMMYFUNCTION("""COMPUTED_VALUE"""),45819.66666666667)</f>
        <v>45819.66667</v>
      </c>
      <c r="H363" s="1">
        <f>IFERROR(__xludf.DUMMYFUNCTION("""COMPUTED_VALUE"""),2302.22)</f>
        <v>2302.22</v>
      </c>
      <c r="J363" s="2">
        <f>IFERROR(__xludf.DUMMYFUNCTION("""COMPUTED_VALUE"""),45819.66666666667)</f>
        <v>45819.66667</v>
      </c>
      <c r="K363" s="1">
        <f>IFERROR(__xludf.DUMMYFUNCTION("""COMPUTED_VALUE"""),2305.84)</f>
        <v>2305.84</v>
      </c>
      <c r="M363" s="2">
        <f>IFERROR(__xludf.DUMMYFUNCTION("""COMPUTED_VALUE"""),45819.66666666667)</f>
        <v>45819.66667</v>
      </c>
      <c r="N363" s="1">
        <f>IFERROR(__xludf.DUMMYFUNCTION("""COMPUTED_VALUE"""),3.0964555E7)</f>
        <v>30964555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IFERROR(__xludf.DUMMYFUNCTION("""COMPUTED_VALUE"""),2302.65)</f>
        <v>2302.65</v>
      </c>
      <c r="D364" s="2">
        <f>IFERROR(__xludf.DUMMYFUNCTION("""COMPUTED_VALUE"""),45820.66666666667)</f>
        <v>45820.66667</v>
      </c>
      <c r="E364" s="1">
        <f>IFERROR(__xludf.DUMMYFUNCTION("""COMPUTED_VALUE"""),2321.62)</f>
        <v>2321.62</v>
      </c>
      <c r="G364" s="2">
        <f>IFERROR(__xludf.DUMMYFUNCTION("""COMPUTED_VALUE"""),45820.66666666667)</f>
        <v>45820.66667</v>
      </c>
      <c r="H364" s="1">
        <f>IFERROR(__xludf.DUMMYFUNCTION("""COMPUTED_VALUE"""),2294.32)</f>
        <v>2294.32</v>
      </c>
      <c r="J364" s="2">
        <f>IFERROR(__xludf.DUMMYFUNCTION("""COMPUTED_VALUE"""),45820.66666666667)</f>
        <v>45820.66667</v>
      </c>
      <c r="K364" s="1">
        <f>IFERROR(__xludf.DUMMYFUNCTION("""COMPUTED_VALUE"""),2315.56)</f>
        <v>2315.56</v>
      </c>
      <c r="M364" s="2">
        <f>IFERROR(__xludf.DUMMYFUNCTION("""COMPUTED_VALUE"""),45820.66666666667)</f>
        <v>45820.66667</v>
      </c>
      <c r="N364" s="1">
        <f>IFERROR(__xludf.DUMMYFUNCTION("""COMPUTED_VALUE"""),2.7609121E7)</f>
        <v>27609121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IFERROR(__xludf.DUMMYFUNCTION("""COMPUTED_VALUE"""),2284.52)</f>
        <v>2284.52</v>
      </c>
      <c r="D365" s="2">
        <f>IFERROR(__xludf.DUMMYFUNCTION("""COMPUTED_VALUE"""),45821.66666666667)</f>
        <v>45821.66667</v>
      </c>
      <c r="E365" s="1">
        <f>IFERROR(__xludf.DUMMYFUNCTION("""COMPUTED_VALUE"""),2289.44)</f>
        <v>2289.44</v>
      </c>
      <c r="G365" s="2">
        <f>IFERROR(__xludf.DUMMYFUNCTION("""COMPUTED_VALUE"""),45821.66666666667)</f>
        <v>45821.66667</v>
      </c>
      <c r="H365" s="1">
        <f>IFERROR(__xludf.DUMMYFUNCTION("""COMPUTED_VALUE"""),2251.37)</f>
        <v>2251.37</v>
      </c>
      <c r="J365" s="2">
        <f>IFERROR(__xludf.DUMMYFUNCTION("""COMPUTED_VALUE"""),45821.66666666667)</f>
        <v>45821.66667</v>
      </c>
      <c r="K365" s="1">
        <f>IFERROR(__xludf.DUMMYFUNCTION("""COMPUTED_VALUE"""),2259.68)</f>
        <v>2259.68</v>
      </c>
      <c r="M365" s="2">
        <f>IFERROR(__xludf.DUMMYFUNCTION("""COMPUTED_VALUE"""),45821.66666666667)</f>
        <v>45821.66667</v>
      </c>
      <c r="N365" s="1">
        <f>IFERROR(__xludf.DUMMYFUNCTION("""COMPUTED_VALUE"""),2.8985687E7)</f>
        <v>28985687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IFERROR(__xludf.DUMMYFUNCTION("""COMPUTED_VALUE"""),2274.99)</f>
        <v>2274.99</v>
      </c>
      <c r="D366" s="2">
        <f>IFERROR(__xludf.DUMMYFUNCTION("""COMPUTED_VALUE"""),45824.66666666667)</f>
        <v>45824.66667</v>
      </c>
      <c r="E366" s="1">
        <f>IFERROR(__xludf.DUMMYFUNCTION("""COMPUTED_VALUE"""),2293.66)</f>
        <v>2293.66</v>
      </c>
      <c r="G366" s="2">
        <f>IFERROR(__xludf.DUMMYFUNCTION("""COMPUTED_VALUE"""),45824.66666666667)</f>
        <v>45824.66667</v>
      </c>
      <c r="H366" s="1">
        <f>IFERROR(__xludf.DUMMYFUNCTION("""COMPUTED_VALUE"""),2269.68)</f>
        <v>2269.68</v>
      </c>
      <c r="J366" s="2">
        <f>IFERROR(__xludf.DUMMYFUNCTION("""COMPUTED_VALUE"""),45824.66666666667)</f>
        <v>45824.66667</v>
      </c>
      <c r="K366" s="1">
        <f>IFERROR(__xludf.DUMMYFUNCTION("""COMPUTED_VALUE"""),2276.74)</f>
        <v>2276.74</v>
      </c>
      <c r="M366" s="2">
        <f>IFERROR(__xludf.DUMMYFUNCTION("""COMPUTED_VALUE"""),45824.66666666667)</f>
        <v>45824.66667</v>
      </c>
      <c r="N366" s="1">
        <f>IFERROR(__xludf.DUMMYFUNCTION("""COMPUTED_VALUE"""),3.2661875E7)</f>
        <v>32661875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IFERROR(__xludf.DUMMYFUNCTION("""COMPUTED_VALUE"""),2268.68)</f>
        <v>2268.68</v>
      </c>
      <c r="D367" s="2">
        <f>IFERROR(__xludf.DUMMYFUNCTION("""COMPUTED_VALUE"""),45825.66666666667)</f>
        <v>45825.66667</v>
      </c>
      <c r="E367" s="1">
        <f>IFERROR(__xludf.DUMMYFUNCTION("""COMPUTED_VALUE"""),2273.09)</f>
        <v>2273.09</v>
      </c>
      <c r="G367" s="2">
        <f>IFERROR(__xludf.DUMMYFUNCTION("""COMPUTED_VALUE"""),45825.66666666667)</f>
        <v>45825.66667</v>
      </c>
      <c r="H367" s="1">
        <f>IFERROR(__xludf.DUMMYFUNCTION("""COMPUTED_VALUE"""),2245.48)</f>
        <v>2245.48</v>
      </c>
      <c r="J367" s="2">
        <f>IFERROR(__xludf.DUMMYFUNCTION("""COMPUTED_VALUE"""),45825.66666666667)</f>
        <v>45825.66667</v>
      </c>
      <c r="K367" s="1">
        <f>IFERROR(__xludf.DUMMYFUNCTION("""COMPUTED_VALUE"""),2248.81)</f>
        <v>2248.81</v>
      </c>
      <c r="M367" s="2">
        <f>IFERROR(__xludf.DUMMYFUNCTION("""COMPUTED_VALUE"""),45825.66666666667)</f>
        <v>45825.66667</v>
      </c>
      <c r="N367" s="1">
        <f>IFERROR(__xludf.DUMMYFUNCTION("""COMPUTED_VALUE"""),2.9933423E7)</f>
        <v>29933423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IFERROR(__xludf.DUMMYFUNCTION("""COMPUTED_VALUE"""),2246.93)</f>
        <v>2246.93</v>
      </c>
      <c r="D368" s="2">
        <f>IFERROR(__xludf.DUMMYFUNCTION("""COMPUTED_VALUE"""),45826.66666666667)</f>
        <v>45826.66667</v>
      </c>
      <c r="E368" s="1">
        <f>IFERROR(__xludf.DUMMYFUNCTION("""COMPUTED_VALUE"""),2272.48)</f>
        <v>2272.48</v>
      </c>
      <c r="G368" s="2">
        <f>IFERROR(__xludf.DUMMYFUNCTION("""COMPUTED_VALUE"""),45826.66666666667)</f>
        <v>45826.66667</v>
      </c>
      <c r="H368" s="1">
        <f>IFERROR(__xludf.DUMMYFUNCTION("""COMPUTED_VALUE"""),2241.43)</f>
        <v>2241.43</v>
      </c>
      <c r="J368" s="2">
        <f>IFERROR(__xludf.DUMMYFUNCTION("""COMPUTED_VALUE"""),45826.66666666667)</f>
        <v>45826.66667</v>
      </c>
      <c r="K368" s="1">
        <f>IFERROR(__xludf.DUMMYFUNCTION("""COMPUTED_VALUE"""),2243.69)</f>
        <v>2243.69</v>
      </c>
      <c r="M368" s="2">
        <f>IFERROR(__xludf.DUMMYFUNCTION("""COMPUTED_VALUE"""),45826.66666666667)</f>
        <v>45826.66667</v>
      </c>
      <c r="N368" s="1">
        <f>IFERROR(__xludf.DUMMYFUNCTION("""COMPUTED_VALUE"""),3.3191606E7)</f>
        <v>33191606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IFERROR(__xludf.DUMMYFUNCTION("""COMPUTED_VALUE"""),2245.81)</f>
        <v>2245.81</v>
      </c>
      <c r="D369" s="2">
        <f>IFERROR(__xludf.DUMMYFUNCTION("""COMPUTED_VALUE"""),45828.66666666667)</f>
        <v>45828.66667</v>
      </c>
      <c r="E369" s="1">
        <f>IFERROR(__xludf.DUMMYFUNCTION("""COMPUTED_VALUE"""),2259.63)</f>
        <v>2259.63</v>
      </c>
      <c r="G369" s="2">
        <f>IFERROR(__xludf.DUMMYFUNCTION("""COMPUTED_VALUE"""),45828.66666666667)</f>
        <v>45828.66667</v>
      </c>
      <c r="H369" s="1">
        <f>IFERROR(__xludf.DUMMYFUNCTION("""COMPUTED_VALUE"""),2232.58)</f>
        <v>2232.58</v>
      </c>
      <c r="J369" s="2">
        <f>IFERROR(__xludf.DUMMYFUNCTION("""COMPUTED_VALUE"""),45828.66666666667)</f>
        <v>45828.66667</v>
      </c>
      <c r="K369" s="1">
        <f>IFERROR(__xludf.DUMMYFUNCTION("""COMPUTED_VALUE"""),2246.92)</f>
        <v>2246.92</v>
      </c>
      <c r="M369" s="2">
        <f>IFERROR(__xludf.DUMMYFUNCTION("""COMPUTED_VALUE"""),45828.66666666667)</f>
        <v>45828.66667</v>
      </c>
      <c r="N369" s="1">
        <f>IFERROR(__xludf.DUMMYFUNCTION("""COMPUTED_VALUE"""),6.692954E7)</f>
        <v>66929540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IFERROR(__xludf.DUMMYFUNCTION("""COMPUTED_VALUE"""),2244.78)</f>
        <v>2244.78</v>
      </c>
      <c r="D370" s="2">
        <f>IFERROR(__xludf.DUMMYFUNCTION("""COMPUTED_VALUE"""),45831.66666666667)</f>
        <v>45831.66667</v>
      </c>
      <c r="E370" s="1">
        <f>IFERROR(__xludf.DUMMYFUNCTION("""COMPUTED_VALUE"""),2298.62)</f>
        <v>2298.62</v>
      </c>
      <c r="G370" s="2">
        <f>IFERROR(__xludf.DUMMYFUNCTION("""COMPUTED_VALUE"""),45831.66666666667)</f>
        <v>45831.66667</v>
      </c>
      <c r="H370" s="1">
        <f>IFERROR(__xludf.DUMMYFUNCTION("""COMPUTED_VALUE"""),2236.06)</f>
        <v>2236.06</v>
      </c>
      <c r="J370" s="2">
        <f>IFERROR(__xludf.DUMMYFUNCTION("""COMPUTED_VALUE"""),45831.66666666667)</f>
        <v>45831.66667</v>
      </c>
      <c r="K370" s="1">
        <f>IFERROR(__xludf.DUMMYFUNCTION("""COMPUTED_VALUE"""),2296.57)</f>
        <v>2296.57</v>
      </c>
      <c r="M370" s="2">
        <f>IFERROR(__xludf.DUMMYFUNCTION("""COMPUTED_VALUE"""),45831.66666666667)</f>
        <v>45831.66667</v>
      </c>
      <c r="N370" s="1">
        <f>IFERROR(__xludf.DUMMYFUNCTION("""COMPUTED_VALUE"""),3.5419354E7)</f>
        <v>35419354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IFERROR(__xludf.DUMMYFUNCTION("""COMPUTED_VALUE"""),2306.41)</f>
        <v>2306.41</v>
      </c>
      <c r="D371" s="2">
        <f>IFERROR(__xludf.DUMMYFUNCTION("""COMPUTED_VALUE"""),45832.66666666667)</f>
        <v>45832.66667</v>
      </c>
      <c r="E371" s="1">
        <f>IFERROR(__xludf.DUMMYFUNCTION("""COMPUTED_VALUE"""),2320.51)</f>
        <v>2320.51</v>
      </c>
      <c r="G371" s="2">
        <f>IFERROR(__xludf.DUMMYFUNCTION("""COMPUTED_VALUE"""),45832.66666666667)</f>
        <v>45832.66667</v>
      </c>
      <c r="H371" s="1">
        <f>IFERROR(__xludf.DUMMYFUNCTION("""COMPUTED_VALUE"""),2300.62)</f>
        <v>2300.62</v>
      </c>
      <c r="J371" s="2">
        <f>IFERROR(__xludf.DUMMYFUNCTION("""COMPUTED_VALUE"""),45832.66666666667)</f>
        <v>45832.66667</v>
      </c>
      <c r="K371" s="1">
        <f>IFERROR(__xludf.DUMMYFUNCTION("""COMPUTED_VALUE"""),2317.28)</f>
        <v>2317.28</v>
      </c>
      <c r="M371" s="2">
        <f>IFERROR(__xludf.DUMMYFUNCTION("""COMPUTED_VALUE"""),45832.66666666667)</f>
        <v>45832.66667</v>
      </c>
      <c r="N371" s="1">
        <f>IFERROR(__xludf.DUMMYFUNCTION("""COMPUTED_VALUE"""),4.0063728E7)</f>
        <v>40063728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IFERROR(__xludf.DUMMYFUNCTION("""COMPUTED_VALUE"""),2317.6)</f>
        <v>2317.6</v>
      </c>
      <c r="D372" s="2">
        <f>IFERROR(__xludf.DUMMYFUNCTION("""COMPUTED_VALUE"""),45833.66666666667)</f>
        <v>45833.66667</v>
      </c>
      <c r="E372" s="1">
        <f>IFERROR(__xludf.DUMMYFUNCTION("""COMPUTED_VALUE"""),2319.82)</f>
        <v>2319.82</v>
      </c>
      <c r="G372" s="2">
        <f>IFERROR(__xludf.DUMMYFUNCTION("""COMPUTED_VALUE"""),45833.66666666667)</f>
        <v>45833.66667</v>
      </c>
      <c r="H372" s="1">
        <f>IFERROR(__xludf.DUMMYFUNCTION("""COMPUTED_VALUE"""),2284.32)</f>
        <v>2284.32</v>
      </c>
      <c r="J372" s="2">
        <f>IFERROR(__xludf.DUMMYFUNCTION("""COMPUTED_VALUE"""),45833.66666666667)</f>
        <v>45833.66667</v>
      </c>
      <c r="K372" s="1">
        <f>IFERROR(__xludf.DUMMYFUNCTION("""COMPUTED_VALUE"""),2285.78)</f>
        <v>2285.78</v>
      </c>
      <c r="M372" s="2">
        <f>IFERROR(__xludf.DUMMYFUNCTION("""COMPUTED_VALUE"""),45833.66666666667)</f>
        <v>45833.66667</v>
      </c>
      <c r="N372" s="1">
        <f>IFERROR(__xludf.DUMMYFUNCTION("""COMPUTED_VALUE"""),3.368206E7)</f>
        <v>33682060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IFERROR(__xludf.DUMMYFUNCTION("""COMPUTED_VALUE"""),2287.99)</f>
        <v>2287.99</v>
      </c>
      <c r="D373" s="2">
        <f>IFERROR(__xludf.DUMMYFUNCTION("""COMPUTED_VALUE"""),45834.66666666667)</f>
        <v>45834.66667</v>
      </c>
      <c r="E373" s="1">
        <f>IFERROR(__xludf.DUMMYFUNCTION("""COMPUTED_VALUE"""),2298.59)</f>
        <v>2298.59</v>
      </c>
      <c r="G373" s="2">
        <f>IFERROR(__xludf.DUMMYFUNCTION("""COMPUTED_VALUE"""),45834.66666666667)</f>
        <v>45834.66667</v>
      </c>
      <c r="H373" s="1">
        <f>IFERROR(__xludf.DUMMYFUNCTION("""COMPUTED_VALUE"""),2280.95)</f>
        <v>2280.95</v>
      </c>
      <c r="J373" s="2">
        <f>IFERROR(__xludf.DUMMYFUNCTION("""COMPUTED_VALUE"""),45834.66666666667)</f>
        <v>45834.66667</v>
      </c>
      <c r="K373" s="1">
        <f>IFERROR(__xludf.DUMMYFUNCTION("""COMPUTED_VALUE"""),2291.74)</f>
        <v>2291.74</v>
      </c>
      <c r="M373" s="2">
        <f>IFERROR(__xludf.DUMMYFUNCTION("""COMPUTED_VALUE"""),45834.66666666667)</f>
        <v>45834.66667</v>
      </c>
      <c r="N373" s="1">
        <f>IFERROR(__xludf.DUMMYFUNCTION("""COMPUTED_VALUE"""),3.936926E7)</f>
        <v>39369260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IFERROR(__xludf.DUMMYFUNCTION("""COMPUTED_VALUE"""),2300.81)</f>
        <v>2300.81</v>
      </c>
      <c r="D374" s="2">
        <f>IFERROR(__xludf.DUMMYFUNCTION("""COMPUTED_VALUE"""),45835.66666666667)</f>
        <v>45835.66667</v>
      </c>
      <c r="E374" s="1">
        <f>IFERROR(__xludf.DUMMYFUNCTION("""COMPUTED_VALUE"""),2333.7)</f>
        <v>2333.7</v>
      </c>
      <c r="G374" s="2">
        <f>IFERROR(__xludf.DUMMYFUNCTION("""COMPUTED_VALUE"""),45835.66666666667)</f>
        <v>45835.66667</v>
      </c>
      <c r="H374" s="1">
        <f>IFERROR(__xludf.DUMMYFUNCTION("""COMPUTED_VALUE"""),2298.98)</f>
        <v>2298.98</v>
      </c>
      <c r="J374" s="2">
        <f>IFERROR(__xludf.DUMMYFUNCTION("""COMPUTED_VALUE"""),45835.66666666667)</f>
        <v>45835.66667</v>
      </c>
      <c r="K374" s="1">
        <f>IFERROR(__xludf.DUMMYFUNCTION("""COMPUTED_VALUE"""),2316.6)</f>
        <v>2316.6</v>
      </c>
      <c r="M374" s="2">
        <f>IFERROR(__xludf.DUMMYFUNCTION("""COMPUTED_VALUE"""),45835.66666666667)</f>
        <v>45835.66667</v>
      </c>
      <c r="N374" s="1">
        <f>IFERROR(__xludf.DUMMYFUNCTION("""COMPUTED_VALUE"""),5.5682468E7)</f>
        <v>55682468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IFERROR(__xludf.DUMMYFUNCTION("""COMPUTED_VALUE"""),2318.97)</f>
        <v>2318.97</v>
      </c>
      <c r="D375" s="2">
        <f>IFERROR(__xludf.DUMMYFUNCTION("""COMPUTED_VALUE"""),45838.66666666667)</f>
        <v>45838.66667</v>
      </c>
      <c r="E375" s="1">
        <f>IFERROR(__xludf.DUMMYFUNCTION("""COMPUTED_VALUE"""),2321.96)</f>
        <v>2321.96</v>
      </c>
      <c r="G375" s="2">
        <f>IFERROR(__xludf.DUMMYFUNCTION("""COMPUTED_VALUE"""),45838.66666666667)</f>
        <v>45838.66667</v>
      </c>
      <c r="H375" s="1">
        <f>IFERROR(__xludf.DUMMYFUNCTION("""COMPUTED_VALUE"""),2309.74)</f>
        <v>2309.74</v>
      </c>
      <c r="J375" s="2">
        <f>IFERROR(__xludf.DUMMYFUNCTION("""COMPUTED_VALUE"""),45838.66666666667)</f>
        <v>45838.66667</v>
      </c>
      <c r="K375" s="1">
        <f>IFERROR(__xludf.DUMMYFUNCTION("""COMPUTED_VALUE"""),2318.9)</f>
        <v>2318.9</v>
      </c>
      <c r="M375" s="2">
        <f>IFERROR(__xludf.DUMMYFUNCTION("""COMPUTED_VALUE"""),45838.66666666667)</f>
        <v>45838.66667</v>
      </c>
      <c r="N375" s="1">
        <f>IFERROR(__xludf.DUMMYFUNCTION("""COMPUTED_VALUE"""),3.5218388E7)</f>
        <v>35218388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IFERROR(__xludf.DUMMYFUNCTION("""COMPUTED_VALUE"""),2309.07)</f>
        <v>2309.07</v>
      </c>
      <c r="D376" s="2">
        <f>IFERROR(__xludf.DUMMYFUNCTION("""COMPUTED_VALUE"""),45839.66666666667)</f>
        <v>45839.66667</v>
      </c>
      <c r="E376" s="1">
        <f>IFERROR(__xludf.DUMMYFUNCTION("""COMPUTED_VALUE"""),2378.11)</f>
        <v>2378.11</v>
      </c>
      <c r="G376" s="2">
        <f>IFERROR(__xludf.DUMMYFUNCTION("""COMPUTED_VALUE"""),45839.66666666667)</f>
        <v>45839.66667</v>
      </c>
      <c r="H376" s="1">
        <f>IFERROR(__xludf.DUMMYFUNCTION("""COMPUTED_VALUE"""),2303.52)</f>
        <v>2303.52</v>
      </c>
      <c r="J376" s="2">
        <f>IFERROR(__xludf.DUMMYFUNCTION("""COMPUTED_VALUE"""),45839.66666666667)</f>
        <v>45839.66667</v>
      </c>
      <c r="K376" s="1">
        <f>IFERROR(__xludf.DUMMYFUNCTION("""COMPUTED_VALUE"""),2359.91)</f>
        <v>2359.91</v>
      </c>
      <c r="M376" s="2">
        <f>IFERROR(__xludf.DUMMYFUNCTION("""COMPUTED_VALUE"""),45839.66666666667)</f>
        <v>45839.66667</v>
      </c>
      <c r="N376" s="1">
        <f>IFERROR(__xludf.DUMMYFUNCTION("""COMPUTED_VALUE"""),4.7556386E7)</f>
        <v>47556386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IFERROR(__xludf.DUMMYFUNCTION("""COMPUTED_VALUE"""),2360.47)</f>
        <v>2360.47</v>
      </c>
      <c r="D377" s="2">
        <f>IFERROR(__xludf.DUMMYFUNCTION("""COMPUTED_VALUE"""),45840.66666666667)</f>
        <v>45840.66667</v>
      </c>
      <c r="E377" s="1">
        <f>IFERROR(__xludf.DUMMYFUNCTION("""COMPUTED_VALUE"""),2370.65)</f>
        <v>2370.65</v>
      </c>
      <c r="G377" s="2">
        <f>IFERROR(__xludf.DUMMYFUNCTION("""COMPUTED_VALUE"""),45840.66666666667)</f>
        <v>45840.66667</v>
      </c>
      <c r="H377" s="1">
        <f>IFERROR(__xludf.DUMMYFUNCTION("""COMPUTED_VALUE"""),2354.82)</f>
        <v>2354.82</v>
      </c>
      <c r="J377" s="2">
        <f>IFERROR(__xludf.DUMMYFUNCTION("""COMPUTED_VALUE"""),45840.66666666667)</f>
        <v>45840.66667</v>
      </c>
      <c r="K377" s="1">
        <f>IFERROR(__xludf.DUMMYFUNCTION("""COMPUTED_VALUE"""),2369.87)</f>
        <v>2369.87</v>
      </c>
      <c r="M377" s="2">
        <f>IFERROR(__xludf.DUMMYFUNCTION("""COMPUTED_VALUE"""),45840.66666666667)</f>
        <v>45840.66667</v>
      </c>
      <c r="N377" s="1">
        <f>IFERROR(__xludf.DUMMYFUNCTION("""COMPUTED_VALUE"""),3.2525682E7)</f>
        <v>32525682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IFERROR(__xludf.DUMMYFUNCTION("""COMPUTED_VALUE"""),2370.75)</f>
        <v>2370.75</v>
      </c>
      <c r="D378" s="2">
        <f>IFERROR(__xludf.DUMMYFUNCTION("""COMPUTED_VALUE"""),45841.54166666667)</f>
        <v>45841.54167</v>
      </c>
      <c r="E378" s="1">
        <f>IFERROR(__xludf.DUMMYFUNCTION("""COMPUTED_VALUE"""),2382.86)</f>
        <v>2382.86</v>
      </c>
      <c r="G378" s="2">
        <f>IFERROR(__xludf.DUMMYFUNCTION("""COMPUTED_VALUE"""),45841.54166666667)</f>
        <v>45841.54167</v>
      </c>
      <c r="H378" s="1">
        <f>IFERROR(__xludf.DUMMYFUNCTION("""COMPUTED_VALUE"""),2369.5)</f>
        <v>2369.5</v>
      </c>
      <c r="J378" s="2">
        <f>IFERROR(__xludf.DUMMYFUNCTION("""COMPUTED_VALUE"""),45841.54166666667)</f>
        <v>45841.54167</v>
      </c>
      <c r="K378" s="1">
        <f>IFERROR(__xludf.DUMMYFUNCTION("""COMPUTED_VALUE"""),2380.59)</f>
        <v>2380.59</v>
      </c>
      <c r="M378" s="2">
        <f>IFERROR(__xludf.DUMMYFUNCTION("""COMPUTED_VALUE"""),45841.54166666667)</f>
        <v>45841.54167</v>
      </c>
      <c r="N378" s="1">
        <f>IFERROR(__xludf.DUMMYFUNCTION("""COMPUTED_VALUE"""),2.1413012E7)</f>
        <v>21413012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IFERROR(__xludf.DUMMYFUNCTION("""COMPUTED_VALUE"""),2379.47)</f>
        <v>2379.47</v>
      </c>
      <c r="D379" s="2">
        <f>IFERROR(__xludf.DUMMYFUNCTION("""COMPUTED_VALUE"""),45845.66666666667)</f>
        <v>45845.66667</v>
      </c>
      <c r="E379" s="1">
        <f>IFERROR(__xludf.DUMMYFUNCTION("""COMPUTED_VALUE"""),2380.34)</f>
        <v>2380.34</v>
      </c>
      <c r="G379" s="2">
        <f>IFERROR(__xludf.DUMMYFUNCTION("""COMPUTED_VALUE"""),45845.66666666667)</f>
        <v>45845.66667</v>
      </c>
      <c r="H379" s="1">
        <f>IFERROR(__xludf.DUMMYFUNCTION("""COMPUTED_VALUE"""),2345.11)</f>
        <v>2345.11</v>
      </c>
      <c r="J379" s="2">
        <f>IFERROR(__xludf.DUMMYFUNCTION("""COMPUTED_VALUE"""),45845.66666666667)</f>
        <v>45845.66667</v>
      </c>
      <c r="K379" s="1">
        <f>IFERROR(__xludf.DUMMYFUNCTION("""COMPUTED_VALUE"""),2358.05)</f>
        <v>2358.05</v>
      </c>
      <c r="M379" s="2">
        <f>IFERROR(__xludf.DUMMYFUNCTION("""COMPUTED_VALUE"""),45845.66666666667)</f>
        <v>45845.66667</v>
      </c>
      <c r="N379" s="1">
        <f>IFERROR(__xludf.DUMMYFUNCTION("""COMPUTED_VALUE"""),3.244472E7)</f>
        <v>32444720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IFERROR(__xludf.DUMMYFUNCTION("""COMPUTED_VALUE"""),2360.52)</f>
        <v>2360.52</v>
      </c>
      <c r="D380" s="2">
        <f>IFERROR(__xludf.DUMMYFUNCTION("""COMPUTED_VALUE"""),45846.66666666667)</f>
        <v>45846.66667</v>
      </c>
      <c r="E380" s="1">
        <f>IFERROR(__xludf.DUMMYFUNCTION("""COMPUTED_VALUE"""),2370.57)</f>
        <v>2370.57</v>
      </c>
      <c r="G380" s="2">
        <f>IFERROR(__xludf.DUMMYFUNCTION("""COMPUTED_VALUE"""),45846.66666666667)</f>
        <v>45846.66667</v>
      </c>
      <c r="H380" s="1">
        <f>IFERROR(__xludf.DUMMYFUNCTION("""COMPUTED_VALUE"""),2349.09)</f>
        <v>2349.09</v>
      </c>
      <c r="J380" s="2">
        <f>IFERROR(__xludf.DUMMYFUNCTION("""COMPUTED_VALUE"""),45846.66666666667)</f>
        <v>45846.66667</v>
      </c>
      <c r="K380" s="1">
        <f>IFERROR(__xludf.DUMMYFUNCTION("""COMPUTED_VALUE"""),2357.41)</f>
        <v>2357.41</v>
      </c>
      <c r="M380" s="2">
        <f>IFERROR(__xludf.DUMMYFUNCTION("""COMPUTED_VALUE"""),45846.66666666667)</f>
        <v>45846.66667</v>
      </c>
      <c r="N380" s="1">
        <f>IFERROR(__xludf.DUMMYFUNCTION("""COMPUTED_VALUE"""),3.8237615E7)</f>
        <v>38237615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IFERROR(__xludf.DUMMYFUNCTION("""COMPUTED_VALUE"""),2370.36)</f>
        <v>2370.36</v>
      </c>
      <c r="D381" s="2">
        <f>IFERROR(__xludf.DUMMYFUNCTION("""COMPUTED_VALUE"""),45847.66666666667)</f>
        <v>45847.66667</v>
      </c>
      <c r="E381" s="1">
        <f>IFERROR(__xludf.DUMMYFUNCTION("""COMPUTED_VALUE"""),2397.76)</f>
        <v>2397.76</v>
      </c>
      <c r="G381" s="2">
        <f>IFERROR(__xludf.DUMMYFUNCTION("""COMPUTED_VALUE"""),45847.66666666667)</f>
        <v>45847.66667</v>
      </c>
      <c r="H381" s="1">
        <f>IFERROR(__xludf.DUMMYFUNCTION("""COMPUTED_VALUE"""),2358.09)</f>
        <v>2358.09</v>
      </c>
      <c r="J381" s="2">
        <f>IFERROR(__xludf.DUMMYFUNCTION("""COMPUTED_VALUE"""),45847.66666666667)</f>
        <v>45847.66667</v>
      </c>
      <c r="K381" s="1">
        <f>IFERROR(__xludf.DUMMYFUNCTION("""COMPUTED_VALUE"""),2395.75)</f>
        <v>2395.75</v>
      </c>
      <c r="M381" s="2">
        <f>IFERROR(__xludf.DUMMYFUNCTION("""COMPUTED_VALUE"""),45847.66666666667)</f>
        <v>45847.66667</v>
      </c>
      <c r="N381" s="1">
        <f>IFERROR(__xludf.DUMMYFUNCTION("""COMPUTED_VALUE"""),3.3765411E7)</f>
        <v>33765411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IFERROR(__xludf.DUMMYFUNCTION("""COMPUTED_VALUE"""),2395.86)</f>
        <v>2395.86</v>
      </c>
      <c r="D382" s="2">
        <f>IFERROR(__xludf.DUMMYFUNCTION("""COMPUTED_VALUE"""),45848.66666666667)</f>
        <v>45848.66667</v>
      </c>
      <c r="E382" s="1">
        <f>IFERROR(__xludf.DUMMYFUNCTION("""COMPUTED_VALUE"""),2420.99)</f>
        <v>2420.99</v>
      </c>
      <c r="G382" s="2">
        <f>IFERROR(__xludf.DUMMYFUNCTION("""COMPUTED_VALUE"""),45848.66666666667)</f>
        <v>45848.66667</v>
      </c>
      <c r="H382" s="1">
        <f>IFERROR(__xludf.DUMMYFUNCTION("""COMPUTED_VALUE"""),2391.17)</f>
        <v>2391.17</v>
      </c>
      <c r="J382" s="2">
        <f>IFERROR(__xludf.DUMMYFUNCTION("""COMPUTED_VALUE"""),45848.66666666667)</f>
        <v>45848.66667</v>
      </c>
      <c r="K382" s="1">
        <f>IFERROR(__xludf.DUMMYFUNCTION("""COMPUTED_VALUE"""),2407.24)</f>
        <v>2407.24</v>
      </c>
      <c r="M382" s="2">
        <f>IFERROR(__xludf.DUMMYFUNCTION("""COMPUTED_VALUE"""),45848.66666666667)</f>
        <v>45848.66667</v>
      </c>
      <c r="N382" s="1">
        <f>IFERROR(__xludf.DUMMYFUNCTION("""COMPUTED_VALUE"""),3.4170586E7)</f>
        <v>34170586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IFERROR(__xludf.DUMMYFUNCTION("""COMPUTED_VALUE"""),2394.85)</f>
        <v>2394.85</v>
      </c>
      <c r="D383" s="2">
        <f>IFERROR(__xludf.DUMMYFUNCTION("""COMPUTED_VALUE"""),45849.66666666667)</f>
        <v>45849.66667</v>
      </c>
      <c r="E383" s="1">
        <f>IFERROR(__xludf.DUMMYFUNCTION("""COMPUTED_VALUE"""),2397.56)</f>
        <v>2397.56</v>
      </c>
      <c r="G383" s="2">
        <f>IFERROR(__xludf.DUMMYFUNCTION("""COMPUTED_VALUE"""),45849.66666666667)</f>
        <v>45849.66667</v>
      </c>
      <c r="H383" s="1">
        <f>IFERROR(__xludf.DUMMYFUNCTION("""COMPUTED_VALUE"""),2380.78)</f>
        <v>2380.78</v>
      </c>
      <c r="J383" s="2">
        <f>IFERROR(__xludf.DUMMYFUNCTION("""COMPUTED_VALUE"""),45849.66666666667)</f>
        <v>45849.66667</v>
      </c>
      <c r="K383" s="1">
        <f>IFERROR(__xludf.DUMMYFUNCTION("""COMPUTED_VALUE"""),2391.0)</f>
        <v>2391</v>
      </c>
      <c r="M383" s="2">
        <f>IFERROR(__xludf.DUMMYFUNCTION("""COMPUTED_VALUE"""),45849.66666666667)</f>
        <v>45849.66667</v>
      </c>
      <c r="N383" s="1">
        <f>IFERROR(__xludf.DUMMYFUNCTION("""COMPUTED_VALUE"""),2.6443128E7)</f>
        <v>26443128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IFERROR(__xludf.DUMMYFUNCTION("""COMPUTED_VALUE"""),2385.47)</f>
        <v>2385.47</v>
      </c>
      <c r="D384" s="2">
        <f>IFERROR(__xludf.DUMMYFUNCTION("""COMPUTED_VALUE"""),45852.66666666667)</f>
        <v>45852.66667</v>
      </c>
      <c r="E384" s="1">
        <f>IFERROR(__xludf.DUMMYFUNCTION("""COMPUTED_VALUE"""),2391.46)</f>
        <v>2391.46</v>
      </c>
      <c r="G384" s="2">
        <f>IFERROR(__xludf.DUMMYFUNCTION("""COMPUTED_VALUE"""),45852.66666666667)</f>
        <v>45852.66667</v>
      </c>
      <c r="H384" s="1">
        <f>IFERROR(__xludf.DUMMYFUNCTION("""COMPUTED_VALUE"""),2372.72)</f>
        <v>2372.72</v>
      </c>
      <c r="J384" s="2">
        <f>IFERROR(__xludf.DUMMYFUNCTION("""COMPUTED_VALUE"""),45852.66666666667)</f>
        <v>45852.66667</v>
      </c>
      <c r="K384" s="1">
        <f>IFERROR(__xludf.DUMMYFUNCTION("""COMPUTED_VALUE"""),2387.75)</f>
        <v>2387.75</v>
      </c>
      <c r="M384" s="2">
        <f>IFERROR(__xludf.DUMMYFUNCTION("""COMPUTED_VALUE"""),45852.66666666667)</f>
        <v>45852.66667</v>
      </c>
      <c r="N384" s="1">
        <f>IFERROR(__xludf.DUMMYFUNCTION("""COMPUTED_VALUE"""),2.5708378E7)</f>
        <v>25708378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IFERROR(__xludf.DUMMYFUNCTION("""COMPUTED_VALUE"""),2396.22)</f>
        <v>2396.22</v>
      </c>
      <c r="D385" s="2">
        <f>IFERROR(__xludf.DUMMYFUNCTION("""COMPUTED_VALUE"""),45853.66666666667)</f>
        <v>45853.66667</v>
      </c>
      <c r="E385" s="1">
        <f>IFERROR(__xludf.DUMMYFUNCTION("""COMPUTED_VALUE"""),2400.35)</f>
        <v>2400.35</v>
      </c>
      <c r="G385" s="2">
        <f>IFERROR(__xludf.DUMMYFUNCTION("""COMPUTED_VALUE"""),45853.66666666667)</f>
        <v>45853.66667</v>
      </c>
      <c r="H385" s="1">
        <f>IFERROR(__xludf.DUMMYFUNCTION("""COMPUTED_VALUE"""),2350.48)</f>
        <v>2350.48</v>
      </c>
      <c r="J385" s="2">
        <f>IFERROR(__xludf.DUMMYFUNCTION("""COMPUTED_VALUE"""),45853.66666666667)</f>
        <v>45853.66667</v>
      </c>
      <c r="K385" s="1">
        <f>IFERROR(__xludf.DUMMYFUNCTION("""COMPUTED_VALUE"""),2351.01)</f>
        <v>2351.01</v>
      </c>
      <c r="M385" s="2">
        <f>IFERROR(__xludf.DUMMYFUNCTION("""COMPUTED_VALUE"""),45853.66666666667)</f>
        <v>45853.66667</v>
      </c>
      <c r="N385" s="1">
        <f>IFERROR(__xludf.DUMMYFUNCTION("""COMPUTED_VALUE"""),2.9993158E7)</f>
        <v>29993158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IFERROR(__xludf.DUMMYFUNCTION("""COMPUTED_VALUE"""),2352.46)</f>
        <v>2352.46</v>
      </c>
      <c r="D386" s="2">
        <f>IFERROR(__xludf.DUMMYFUNCTION("""COMPUTED_VALUE"""),45854.66666666667)</f>
        <v>45854.66667</v>
      </c>
      <c r="E386" s="1">
        <f>IFERROR(__xludf.DUMMYFUNCTION("""COMPUTED_VALUE"""),2353.49)</f>
        <v>2353.49</v>
      </c>
      <c r="G386" s="2">
        <f>IFERROR(__xludf.DUMMYFUNCTION("""COMPUTED_VALUE"""),45854.66666666667)</f>
        <v>45854.66667</v>
      </c>
      <c r="H386" s="1">
        <f>IFERROR(__xludf.DUMMYFUNCTION("""COMPUTED_VALUE"""),2313.74)</f>
        <v>2313.74</v>
      </c>
      <c r="J386" s="2">
        <f>IFERROR(__xludf.DUMMYFUNCTION("""COMPUTED_VALUE"""),45854.66666666667)</f>
        <v>45854.66667</v>
      </c>
      <c r="K386" s="1">
        <f>IFERROR(__xludf.DUMMYFUNCTION("""COMPUTED_VALUE"""),2349.85)</f>
        <v>2349.85</v>
      </c>
      <c r="M386" s="2">
        <f>IFERROR(__xludf.DUMMYFUNCTION("""COMPUTED_VALUE"""),45854.66666666667)</f>
        <v>45854.66667</v>
      </c>
      <c r="N386" s="1">
        <f>IFERROR(__xludf.DUMMYFUNCTION("""COMPUTED_VALUE"""),3.4268243E7)</f>
        <v>34268243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IFERROR(__xludf.DUMMYFUNCTION("""COMPUTED_VALUE"""),2351.16)</f>
        <v>2351.16</v>
      </c>
      <c r="D387" s="2">
        <f>IFERROR(__xludf.DUMMYFUNCTION("""COMPUTED_VALUE"""),45855.66666666667)</f>
        <v>45855.66667</v>
      </c>
      <c r="E387" s="1">
        <f>IFERROR(__xludf.DUMMYFUNCTION("""COMPUTED_VALUE"""),2385.52)</f>
        <v>2385.52</v>
      </c>
      <c r="G387" s="2">
        <f>IFERROR(__xludf.DUMMYFUNCTION("""COMPUTED_VALUE"""),45855.66666666667)</f>
        <v>45855.66667</v>
      </c>
      <c r="H387" s="1">
        <f>IFERROR(__xludf.DUMMYFUNCTION("""COMPUTED_VALUE"""),2350.53)</f>
        <v>2350.53</v>
      </c>
      <c r="J387" s="2">
        <f>IFERROR(__xludf.DUMMYFUNCTION("""COMPUTED_VALUE"""),45855.66666666667)</f>
        <v>45855.66667</v>
      </c>
      <c r="K387" s="1">
        <f>IFERROR(__xludf.DUMMYFUNCTION("""COMPUTED_VALUE"""),2384.07)</f>
        <v>2384.07</v>
      </c>
      <c r="M387" s="2">
        <f>IFERROR(__xludf.DUMMYFUNCTION("""COMPUTED_VALUE"""),45855.66666666667)</f>
        <v>45855.66667</v>
      </c>
      <c r="N387" s="1">
        <f>IFERROR(__xludf.DUMMYFUNCTION("""COMPUTED_VALUE"""),2.9946338E7)</f>
        <v>29946338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IFERROR(__xludf.DUMMYFUNCTION("""COMPUTED_VALUE"""),2386.06)</f>
        <v>2386.06</v>
      </c>
      <c r="D388" s="2">
        <f>IFERROR(__xludf.DUMMYFUNCTION("""COMPUTED_VALUE"""),45856.66666666667)</f>
        <v>45856.66667</v>
      </c>
      <c r="E388" s="1">
        <f>IFERROR(__xludf.DUMMYFUNCTION("""COMPUTED_VALUE"""),2389.96)</f>
        <v>2389.96</v>
      </c>
      <c r="G388" s="2">
        <f>IFERROR(__xludf.DUMMYFUNCTION("""COMPUTED_VALUE"""),45856.66666666667)</f>
        <v>45856.66667</v>
      </c>
      <c r="H388" s="1">
        <f>IFERROR(__xludf.DUMMYFUNCTION("""COMPUTED_VALUE"""),2370.01)</f>
        <v>2370.01</v>
      </c>
      <c r="J388" s="2">
        <f>IFERROR(__xludf.DUMMYFUNCTION("""COMPUTED_VALUE"""),45856.66666666667)</f>
        <v>45856.66667</v>
      </c>
      <c r="K388" s="1">
        <f>IFERROR(__xludf.DUMMYFUNCTION("""COMPUTED_VALUE"""),2382.73)</f>
        <v>2382.73</v>
      </c>
      <c r="M388" s="2">
        <f>IFERROR(__xludf.DUMMYFUNCTION("""COMPUTED_VALUE"""),45856.66666666667)</f>
        <v>45856.66667</v>
      </c>
      <c r="N388" s="1">
        <f>IFERROR(__xludf.DUMMYFUNCTION("""COMPUTED_VALUE"""),3.3844324E7)</f>
        <v>33844324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IFERROR(__xludf.DUMMYFUNCTION("""COMPUTED_VALUE"""),2387.26)</f>
        <v>2387.26</v>
      </c>
      <c r="D389" s="2">
        <f>IFERROR(__xludf.DUMMYFUNCTION("""COMPUTED_VALUE"""),45859.66666666667)</f>
        <v>45859.66667</v>
      </c>
      <c r="E389" s="1">
        <f>IFERROR(__xludf.DUMMYFUNCTION("""COMPUTED_VALUE"""),2392.41)</f>
        <v>2392.41</v>
      </c>
      <c r="G389" s="2">
        <f>IFERROR(__xludf.DUMMYFUNCTION("""COMPUTED_VALUE"""),45859.66666666667)</f>
        <v>45859.66667</v>
      </c>
      <c r="H389" s="1">
        <f>IFERROR(__xludf.DUMMYFUNCTION("""COMPUTED_VALUE"""),2369.05)</f>
        <v>2369.05</v>
      </c>
      <c r="J389" s="2">
        <f>IFERROR(__xludf.DUMMYFUNCTION("""COMPUTED_VALUE"""),45859.66666666667)</f>
        <v>45859.66667</v>
      </c>
      <c r="K389" s="1">
        <f>IFERROR(__xludf.DUMMYFUNCTION("""COMPUTED_VALUE"""),2369.05)</f>
        <v>2369.05</v>
      </c>
      <c r="M389" s="2">
        <f>IFERROR(__xludf.DUMMYFUNCTION("""COMPUTED_VALUE"""),45859.66666666667)</f>
        <v>45859.66667</v>
      </c>
      <c r="N389" s="1">
        <f>IFERROR(__xludf.DUMMYFUNCTION("""COMPUTED_VALUE"""),2.8717418E7)</f>
        <v>28717418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IFERROR(__xludf.DUMMYFUNCTION("""COMPUTED_VALUE"""),2366.83)</f>
        <v>2366.83</v>
      </c>
      <c r="D390" s="2">
        <f>IFERROR(__xludf.DUMMYFUNCTION("""COMPUTED_VALUE"""),45860.66666666667)</f>
        <v>45860.66667</v>
      </c>
      <c r="E390" s="1">
        <f>IFERROR(__xludf.DUMMYFUNCTION("""COMPUTED_VALUE"""),2404.53)</f>
        <v>2404.53</v>
      </c>
      <c r="G390" s="2">
        <f>IFERROR(__xludf.DUMMYFUNCTION("""COMPUTED_VALUE"""),45860.66666666667)</f>
        <v>45860.66667</v>
      </c>
      <c r="H390" s="1">
        <f>IFERROR(__xludf.DUMMYFUNCTION("""COMPUTED_VALUE"""),2356.27)</f>
        <v>2356.27</v>
      </c>
      <c r="J390" s="2">
        <f>IFERROR(__xludf.DUMMYFUNCTION("""COMPUTED_VALUE"""),45860.66666666667)</f>
        <v>45860.66667</v>
      </c>
      <c r="K390" s="1">
        <f>IFERROR(__xludf.DUMMYFUNCTION("""COMPUTED_VALUE"""),2401.17)</f>
        <v>2401.17</v>
      </c>
      <c r="M390" s="2">
        <f>IFERROR(__xludf.DUMMYFUNCTION("""COMPUTED_VALUE"""),45860.66666666667)</f>
        <v>45860.66667</v>
      </c>
      <c r="N390" s="1">
        <f>IFERROR(__xludf.DUMMYFUNCTION("""COMPUTED_VALUE"""),3.5495691E7)</f>
        <v>35495691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IFERROR(__xludf.DUMMYFUNCTION("""COMPUTED_VALUE"""),2419.79)</f>
        <v>2419.79</v>
      </c>
      <c r="D391" s="2">
        <f>IFERROR(__xludf.DUMMYFUNCTION("""COMPUTED_VALUE"""),45861.66666666667)</f>
        <v>45861.66667</v>
      </c>
      <c r="E391" s="1">
        <f>IFERROR(__xludf.DUMMYFUNCTION("""COMPUTED_VALUE"""),2454.18)</f>
        <v>2454.18</v>
      </c>
      <c r="G391" s="2">
        <f>IFERROR(__xludf.DUMMYFUNCTION("""COMPUTED_VALUE"""),45861.66666666667)</f>
        <v>45861.66667</v>
      </c>
      <c r="H391" s="1">
        <f>IFERROR(__xludf.DUMMYFUNCTION("""COMPUTED_VALUE"""),2419.79)</f>
        <v>2419.79</v>
      </c>
      <c r="J391" s="2">
        <f>IFERROR(__xludf.DUMMYFUNCTION("""COMPUTED_VALUE"""),45861.66666666667)</f>
        <v>45861.66667</v>
      </c>
      <c r="K391" s="1">
        <f>IFERROR(__xludf.DUMMYFUNCTION("""COMPUTED_VALUE"""),2448.72)</f>
        <v>2448.72</v>
      </c>
      <c r="M391" s="2">
        <f>IFERROR(__xludf.DUMMYFUNCTION("""COMPUTED_VALUE"""),45861.66666666667)</f>
        <v>45861.66667</v>
      </c>
      <c r="N391" s="1">
        <f>IFERROR(__xludf.DUMMYFUNCTION("""COMPUTED_VALUE"""),4.2025308E7)</f>
        <v>42025308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IFERROR(__xludf.DUMMYFUNCTION("""COMPUTED_VALUE"""),2442.13)</f>
        <v>2442.13</v>
      </c>
      <c r="D392" s="2">
        <f>IFERROR(__xludf.DUMMYFUNCTION("""COMPUTED_VALUE"""),45862.66666666667)</f>
        <v>45862.66667</v>
      </c>
      <c r="E392" s="1">
        <f>IFERROR(__xludf.DUMMYFUNCTION("""COMPUTED_VALUE"""),2466.1)</f>
        <v>2466.1</v>
      </c>
      <c r="G392" s="2">
        <f>IFERROR(__xludf.DUMMYFUNCTION("""COMPUTED_VALUE"""),45862.66666666667)</f>
        <v>45862.66667</v>
      </c>
      <c r="H392" s="1">
        <f>IFERROR(__xludf.DUMMYFUNCTION("""COMPUTED_VALUE"""),2437.76)</f>
        <v>2437.76</v>
      </c>
      <c r="J392" s="2">
        <f>IFERROR(__xludf.DUMMYFUNCTION("""COMPUTED_VALUE"""),45862.66666666667)</f>
        <v>45862.66667</v>
      </c>
      <c r="K392" s="1">
        <f>IFERROR(__xludf.DUMMYFUNCTION("""COMPUTED_VALUE"""),2453.79)</f>
        <v>2453.79</v>
      </c>
      <c r="M392" s="2">
        <f>IFERROR(__xludf.DUMMYFUNCTION("""COMPUTED_VALUE"""),45862.66666666667)</f>
        <v>45862.66667</v>
      </c>
      <c r="N392" s="1">
        <f>IFERROR(__xludf.DUMMYFUNCTION("""COMPUTED_VALUE"""),3.5228062E7)</f>
        <v>35228062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IFERROR(__xludf.DUMMYFUNCTION("""COMPUTED_VALUE"""),2461.15)</f>
        <v>2461.15</v>
      </c>
      <c r="D393" s="2">
        <f>IFERROR(__xludf.DUMMYFUNCTION("""COMPUTED_VALUE"""),45863.66666666667)</f>
        <v>45863.66667</v>
      </c>
      <c r="E393" s="1">
        <f>IFERROR(__xludf.DUMMYFUNCTION("""COMPUTED_VALUE"""),2488.74)</f>
        <v>2488.74</v>
      </c>
      <c r="G393" s="2">
        <f>IFERROR(__xludf.DUMMYFUNCTION("""COMPUTED_VALUE"""),45863.66666666667)</f>
        <v>45863.66667</v>
      </c>
      <c r="H393" s="1">
        <f>IFERROR(__xludf.DUMMYFUNCTION("""COMPUTED_VALUE"""),2458.83)</f>
        <v>2458.83</v>
      </c>
      <c r="J393" s="2">
        <f>IFERROR(__xludf.DUMMYFUNCTION("""COMPUTED_VALUE"""),45863.66666666667)</f>
        <v>45863.66667</v>
      </c>
      <c r="K393" s="1">
        <f>IFERROR(__xludf.DUMMYFUNCTION("""COMPUTED_VALUE"""),2486.69)</f>
        <v>2486.69</v>
      </c>
      <c r="M393" s="2">
        <f>IFERROR(__xludf.DUMMYFUNCTION("""COMPUTED_VALUE"""),45863.66666666667)</f>
        <v>45863.66667</v>
      </c>
      <c r="N393" s="1">
        <f>IFERROR(__xludf.DUMMYFUNCTION("""COMPUTED_VALUE"""),3.395968E7)</f>
        <v>33959680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IFERROR(__xludf.DUMMYFUNCTION("""COMPUTED_VALUE"""),2488.44)</f>
        <v>2488.44</v>
      </c>
      <c r="D394" s="2">
        <f>IFERROR(__xludf.DUMMYFUNCTION("""COMPUTED_VALUE"""),45866.66666666667)</f>
        <v>45866.66667</v>
      </c>
      <c r="E394" s="1">
        <f>IFERROR(__xludf.DUMMYFUNCTION("""COMPUTED_VALUE"""),2489.69)</f>
        <v>2489.69</v>
      </c>
      <c r="G394" s="2">
        <f>IFERROR(__xludf.DUMMYFUNCTION("""COMPUTED_VALUE"""),45866.66666666667)</f>
        <v>45866.66667</v>
      </c>
      <c r="H394" s="1">
        <f>IFERROR(__xludf.DUMMYFUNCTION("""COMPUTED_VALUE"""),2459.15)</f>
        <v>2459.15</v>
      </c>
      <c r="J394" s="2">
        <f>IFERROR(__xludf.DUMMYFUNCTION("""COMPUTED_VALUE"""),45866.66666666667)</f>
        <v>45866.66667</v>
      </c>
      <c r="K394" s="1">
        <f>IFERROR(__xludf.DUMMYFUNCTION("""COMPUTED_VALUE"""),2467.0)</f>
        <v>2467</v>
      </c>
      <c r="M394" s="2">
        <f>IFERROR(__xludf.DUMMYFUNCTION("""COMPUTED_VALUE"""),45866.66666666667)</f>
        <v>45866.66667</v>
      </c>
      <c r="N394" s="1">
        <f>IFERROR(__xludf.DUMMYFUNCTION("""COMPUTED_VALUE"""),4.0834931E7)</f>
        <v>40834931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IFERROR(__xludf.DUMMYFUNCTION("""COMPUTED_VALUE"""),2470.53)</f>
        <v>2470.53</v>
      </c>
      <c r="D395" s="2">
        <f>IFERROR(__xludf.DUMMYFUNCTION("""COMPUTED_VALUE"""),45867.66666666667)</f>
        <v>45867.66667</v>
      </c>
      <c r="E395" s="1">
        <f>IFERROR(__xludf.DUMMYFUNCTION("""COMPUTED_VALUE"""),2470.53)</f>
        <v>2470.53</v>
      </c>
      <c r="G395" s="2">
        <f>IFERROR(__xludf.DUMMYFUNCTION("""COMPUTED_VALUE"""),45867.66666666667)</f>
        <v>45867.66667</v>
      </c>
      <c r="H395" s="1">
        <f>IFERROR(__xludf.DUMMYFUNCTION("""COMPUTED_VALUE"""),2412.4)</f>
        <v>2412.4</v>
      </c>
      <c r="J395" s="2">
        <f>IFERROR(__xludf.DUMMYFUNCTION("""COMPUTED_VALUE"""),45867.66666666667)</f>
        <v>45867.66667</v>
      </c>
      <c r="K395" s="1">
        <f>IFERROR(__xludf.DUMMYFUNCTION("""COMPUTED_VALUE"""),2422.75)</f>
        <v>2422.75</v>
      </c>
      <c r="M395" s="2">
        <f>IFERROR(__xludf.DUMMYFUNCTION("""COMPUTED_VALUE"""),45867.66666666667)</f>
        <v>45867.66667</v>
      </c>
      <c r="N395" s="1">
        <f>IFERROR(__xludf.DUMMYFUNCTION("""COMPUTED_VALUE"""),5.2330657E7)</f>
        <v>52330657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IFERROR(__xludf.DUMMYFUNCTION("""COMPUTED_VALUE"""),2421.3)</f>
        <v>2421.3</v>
      </c>
      <c r="D396" s="2">
        <f>IFERROR(__xludf.DUMMYFUNCTION("""COMPUTED_VALUE"""),45868.66666666667)</f>
        <v>45868.66667</v>
      </c>
      <c r="E396" s="1">
        <f>IFERROR(__xludf.DUMMYFUNCTION("""COMPUTED_VALUE"""),2421.3)</f>
        <v>2421.3</v>
      </c>
      <c r="G396" s="2">
        <f>IFERROR(__xludf.DUMMYFUNCTION("""COMPUTED_VALUE"""),45868.66666666667)</f>
        <v>45868.66667</v>
      </c>
      <c r="H396" s="1">
        <f>IFERROR(__xludf.DUMMYFUNCTION("""COMPUTED_VALUE"""),2352.14)</f>
        <v>2352.14</v>
      </c>
      <c r="J396" s="2">
        <f>IFERROR(__xludf.DUMMYFUNCTION("""COMPUTED_VALUE"""),45868.66666666667)</f>
        <v>45868.66667</v>
      </c>
      <c r="K396" s="1">
        <f>IFERROR(__xludf.DUMMYFUNCTION("""COMPUTED_VALUE"""),2363.22)</f>
        <v>2363.22</v>
      </c>
      <c r="M396" s="2">
        <f>IFERROR(__xludf.DUMMYFUNCTION("""COMPUTED_VALUE"""),45868.66666666667)</f>
        <v>45868.66667</v>
      </c>
      <c r="N396" s="1">
        <f>IFERROR(__xludf.DUMMYFUNCTION("""COMPUTED_VALUE"""),5.2661886E7)</f>
        <v>52661886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IFERROR(__xludf.DUMMYFUNCTION("""COMPUTED_VALUE"""),2347.32)</f>
        <v>2347.32</v>
      </c>
      <c r="D397" s="2">
        <f>IFERROR(__xludf.DUMMYFUNCTION("""COMPUTED_VALUE"""),45869.66666666667)</f>
        <v>45869.66667</v>
      </c>
      <c r="E397" s="1">
        <f>IFERROR(__xludf.DUMMYFUNCTION("""COMPUTED_VALUE"""),2375.68)</f>
        <v>2375.68</v>
      </c>
      <c r="G397" s="2">
        <f>IFERROR(__xludf.DUMMYFUNCTION("""COMPUTED_VALUE"""),45869.66666666667)</f>
        <v>45869.66667</v>
      </c>
      <c r="H397" s="1">
        <f>IFERROR(__xludf.DUMMYFUNCTION("""COMPUTED_VALUE"""),2347.28)</f>
        <v>2347.28</v>
      </c>
      <c r="J397" s="2">
        <f>IFERROR(__xludf.DUMMYFUNCTION("""COMPUTED_VALUE"""),45869.66666666667)</f>
        <v>45869.66667</v>
      </c>
      <c r="K397" s="1">
        <f>IFERROR(__xludf.DUMMYFUNCTION("""COMPUTED_VALUE"""),2357.73)</f>
        <v>2357.73</v>
      </c>
      <c r="M397" s="2">
        <f>IFERROR(__xludf.DUMMYFUNCTION("""COMPUTED_VALUE"""),45869.66666666667)</f>
        <v>45869.66667</v>
      </c>
      <c r="N397" s="1">
        <f>IFERROR(__xludf.DUMMYFUNCTION("""COMPUTED_VALUE"""),5.5518858E7)</f>
        <v>55518858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IFERROR(__xludf.DUMMYFUNCTION("""COMPUTED_VALUE"""),2342.56)</f>
        <v>2342.56</v>
      </c>
      <c r="D398" s="2">
        <f>IFERROR(__xludf.DUMMYFUNCTION("""COMPUTED_VALUE"""),45870.66666666667)</f>
        <v>45870.66667</v>
      </c>
      <c r="E398" s="1">
        <f>IFERROR(__xludf.DUMMYFUNCTION("""COMPUTED_VALUE"""),2372.48)</f>
        <v>2372.48</v>
      </c>
      <c r="G398" s="2">
        <f>IFERROR(__xludf.DUMMYFUNCTION("""COMPUTED_VALUE"""),45870.66666666667)</f>
        <v>45870.66667</v>
      </c>
      <c r="H398" s="1">
        <f>IFERROR(__xludf.DUMMYFUNCTION("""COMPUTED_VALUE"""),2325.67)</f>
        <v>2325.67</v>
      </c>
      <c r="J398" s="2">
        <f>IFERROR(__xludf.DUMMYFUNCTION("""COMPUTED_VALUE"""),45870.66666666667)</f>
        <v>45870.66667</v>
      </c>
      <c r="K398" s="1">
        <f>IFERROR(__xludf.DUMMYFUNCTION("""COMPUTED_VALUE"""),2368.0)</f>
        <v>2368</v>
      </c>
      <c r="M398" s="2">
        <f>IFERROR(__xludf.DUMMYFUNCTION("""COMPUTED_VALUE"""),45870.66666666667)</f>
        <v>45870.66667</v>
      </c>
      <c r="N398" s="1">
        <f>IFERROR(__xludf.DUMMYFUNCTION("""COMPUTED_VALUE"""),4.5882407E7)</f>
        <v>45882407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IFERROR(__xludf.DUMMYFUNCTION("""COMPUTED_VALUE"""),2367.06)</f>
        <v>2367.06</v>
      </c>
      <c r="D399" s="2">
        <f>IFERROR(__xludf.DUMMYFUNCTION("""COMPUTED_VALUE"""),45873.66666666667)</f>
        <v>45873.66667</v>
      </c>
      <c r="E399" s="1">
        <f>IFERROR(__xludf.DUMMYFUNCTION("""COMPUTED_VALUE"""),2392.17)</f>
        <v>2392.17</v>
      </c>
      <c r="G399" s="2">
        <f>IFERROR(__xludf.DUMMYFUNCTION("""COMPUTED_VALUE"""),45873.66666666667)</f>
        <v>45873.66667</v>
      </c>
      <c r="H399" s="1">
        <f>IFERROR(__xludf.DUMMYFUNCTION("""COMPUTED_VALUE"""),2367.06)</f>
        <v>2367.06</v>
      </c>
      <c r="J399" s="2">
        <f>IFERROR(__xludf.DUMMYFUNCTION("""COMPUTED_VALUE"""),45873.66666666667)</f>
        <v>45873.66667</v>
      </c>
      <c r="K399" s="1">
        <f>IFERROR(__xludf.DUMMYFUNCTION("""COMPUTED_VALUE"""),2384.16)</f>
        <v>2384.16</v>
      </c>
      <c r="M399" s="2">
        <f>IFERROR(__xludf.DUMMYFUNCTION("""COMPUTED_VALUE"""),45873.66666666667)</f>
        <v>45873.66667</v>
      </c>
      <c r="N399" s="1">
        <f>IFERROR(__xludf.DUMMYFUNCTION("""COMPUTED_VALUE"""),3.5596683E7)</f>
        <v>35596683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IFERROR(__xludf.DUMMYFUNCTION("""COMPUTED_VALUE"""),2384.0)</f>
        <v>2384</v>
      </c>
      <c r="D400" s="2">
        <f>IFERROR(__xludf.DUMMYFUNCTION("""COMPUTED_VALUE"""),45874.66666666667)</f>
        <v>45874.66667</v>
      </c>
      <c r="E400" s="1">
        <f>IFERROR(__xludf.DUMMYFUNCTION("""COMPUTED_VALUE"""),2388.2)</f>
        <v>2388.2</v>
      </c>
      <c r="G400" s="2">
        <f>IFERROR(__xludf.DUMMYFUNCTION("""COMPUTED_VALUE"""),45874.66666666667)</f>
        <v>45874.66667</v>
      </c>
      <c r="H400" s="1">
        <f>IFERROR(__xludf.DUMMYFUNCTION("""COMPUTED_VALUE"""),2361.87)</f>
        <v>2361.87</v>
      </c>
      <c r="J400" s="2">
        <f>IFERROR(__xludf.DUMMYFUNCTION("""COMPUTED_VALUE"""),45874.66666666667)</f>
        <v>45874.66667</v>
      </c>
      <c r="K400" s="1">
        <f>IFERROR(__xludf.DUMMYFUNCTION("""COMPUTED_VALUE"""),2385.99)</f>
        <v>2385.99</v>
      </c>
      <c r="M400" s="2">
        <f>IFERROR(__xludf.DUMMYFUNCTION("""COMPUTED_VALUE"""),45874.66666666667)</f>
        <v>45874.66667</v>
      </c>
      <c r="N400" s="1">
        <f>IFERROR(__xludf.DUMMYFUNCTION("""COMPUTED_VALUE"""),3.4889435E7)</f>
        <v>34889435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IFERROR(__xludf.DUMMYFUNCTION("""COMPUTED_VALUE"""),2388.57)</f>
        <v>2388.57</v>
      </c>
      <c r="D401" s="2">
        <f>IFERROR(__xludf.DUMMYFUNCTION("""COMPUTED_VALUE"""),45875.66666666667)</f>
        <v>45875.66667</v>
      </c>
      <c r="E401" s="1">
        <f>IFERROR(__xludf.DUMMYFUNCTION("""COMPUTED_VALUE"""),2388.57)</f>
        <v>2388.57</v>
      </c>
      <c r="G401" s="2">
        <f>IFERROR(__xludf.DUMMYFUNCTION("""COMPUTED_VALUE"""),45875.66666666667)</f>
        <v>45875.66667</v>
      </c>
      <c r="H401" s="1">
        <f>IFERROR(__xludf.DUMMYFUNCTION("""COMPUTED_VALUE"""),2368.93)</f>
        <v>2368.93</v>
      </c>
      <c r="J401" s="2">
        <f>IFERROR(__xludf.DUMMYFUNCTION("""COMPUTED_VALUE"""),45875.66666666667)</f>
        <v>45875.66667</v>
      </c>
      <c r="K401" s="1">
        <f>IFERROR(__xludf.DUMMYFUNCTION("""COMPUTED_VALUE"""),2372.61)</f>
        <v>2372.61</v>
      </c>
      <c r="M401" s="2">
        <f>IFERROR(__xludf.DUMMYFUNCTION("""COMPUTED_VALUE"""),45875.66666666667)</f>
        <v>45875.66667</v>
      </c>
      <c r="N401" s="1">
        <f>IFERROR(__xludf.DUMMYFUNCTION("""COMPUTED_VALUE"""),3.4943502E7)</f>
        <v>34943502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IFERROR(__xludf.DUMMYFUNCTION("""COMPUTED_VALUE"""),2406.47)</f>
        <v>2406.47</v>
      </c>
      <c r="D402" s="2">
        <f>IFERROR(__xludf.DUMMYFUNCTION("""COMPUTED_VALUE"""),45876.66666666667)</f>
        <v>45876.66667</v>
      </c>
      <c r="E402" s="1">
        <f>IFERROR(__xludf.DUMMYFUNCTION("""COMPUTED_VALUE"""),2412.09)</f>
        <v>2412.09</v>
      </c>
      <c r="G402" s="2">
        <f>IFERROR(__xludf.DUMMYFUNCTION("""COMPUTED_VALUE"""),45876.66666666667)</f>
        <v>45876.66667</v>
      </c>
      <c r="H402" s="1">
        <f>IFERROR(__xludf.DUMMYFUNCTION("""COMPUTED_VALUE"""),2389.82)</f>
        <v>2389.82</v>
      </c>
      <c r="J402" s="2">
        <f>IFERROR(__xludf.DUMMYFUNCTION("""COMPUTED_VALUE"""),45876.66666666667)</f>
        <v>45876.66667</v>
      </c>
      <c r="K402" s="1">
        <f>IFERROR(__xludf.DUMMYFUNCTION("""COMPUTED_VALUE"""),2396.09)</f>
        <v>2396.09</v>
      </c>
      <c r="M402" s="2">
        <f>IFERROR(__xludf.DUMMYFUNCTION("""COMPUTED_VALUE"""),45876.66666666667)</f>
        <v>45876.66667</v>
      </c>
      <c r="N402" s="1">
        <f>IFERROR(__xludf.DUMMYFUNCTION("""COMPUTED_VALUE"""),4.6457078E7)</f>
        <v>46457078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IFERROR(__xludf.DUMMYFUNCTION("""COMPUTED_VALUE"""),2399.82)</f>
        <v>2399.82</v>
      </c>
      <c r="D403" s="2">
        <f>IFERROR(__xludf.DUMMYFUNCTION("""COMPUTED_VALUE"""),45877.66666666667)</f>
        <v>45877.66667</v>
      </c>
      <c r="E403" s="1">
        <f>IFERROR(__xludf.DUMMYFUNCTION("""COMPUTED_VALUE"""),2419.16)</f>
        <v>2419.16</v>
      </c>
      <c r="G403" s="2">
        <f>IFERROR(__xludf.DUMMYFUNCTION("""COMPUTED_VALUE"""),45877.66666666667)</f>
        <v>45877.66667</v>
      </c>
      <c r="H403" s="1">
        <f>IFERROR(__xludf.DUMMYFUNCTION("""COMPUTED_VALUE"""),2399.82)</f>
        <v>2399.82</v>
      </c>
      <c r="J403" s="2">
        <f>IFERROR(__xludf.DUMMYFUNCTION("""COMPUTED_VALUE"""),45877.66666666667)</f>
        <v>45877.66667</v>
      </c>
      <c r="K403" s="1">
        <f>IFERROR(__xludf.DUMMYFUNCTION("""COMPUTED_VALUE"""),2412.65)</f>
        <v>2412.65</v>
      </c>
      <c r="M403" s="2">
        <f>IFERROR(__xludf.DUMMYFUNCTION("""COMPUTED_VALUE"""),45877.66666666667)</f>
        <v>45877.66667</v>
      </c>
      <c r="N403" s="1">
        <f>IFERROR(__xludf.DUMMYFUNCTION("""COMPUTED_VALUE"""),3.750132E7)</f>
        <v>37501320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IFERROR(__xludf.DUMMYFUNCTION("""COMPUTED_VALUE"""),2410.53)</f>
        <v>2410.53</v>
      </c>
      <c r="D404" s="2">
        <f>IFERROR(__xludf.DUMMYFUNCTION("""COMPUTED_VALUE"""),45880.66666666667)</f>
        <v>45880.66667</v>
      </c>
      <c r="E404" s="1">
        <f>IFERROR(__xludf.DUMMYFUNCTION("""COMPUTED_VALUE"""),2411.22)</f>
        <v>2411.22</v>
      </c>
      <c r="G404" s="2">
        <f>IFERROR(__xludf.DUMMYFUNCTION("""COMPUTED_VALUE"""),45880.66666666667)</f>
        <v>45880.66667</v>
      </c>
      <c r="H404" s="1">
        <f>IFERROR(__xludf.DUMMYFUNCTION("""COMPUTED_VALUE"""),2388.96)</f>
        <v>2388.96</v>
      </c>
      <c r="J404" s="2">
        <f>IFERROR(__xludf.DUMMYFUNCTION("""COMPUTED_VALUE"""),45880.66666666667)</f>
        <v>45880.66667</v>
      </c>
      <c r="K404" s="1">
        <f>IFERROR(__xludf.DUMMYFUNCTION("""COMPUTED_VALUE"""),2398.29)</f>
        <v>2398.29</v>
      </c>
      <c r="M404" s="2">
        <f>IFERROR(__xludf.DUMMYFUNCTION("""COMPUTED_VALUE"""),45880.66666666667)</f>
        <v>45880.66667</v>
      </c>
      <c r="N404" s="1">
        <f>IFERROR(__xludf.DUMMYFUNCTION("""COMPUTED_VALUE"""),4.1094723E7)</f>
        <v>41094723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IFERROR(__xludf.DUMMYFUNCTION("""COMPUTED_VALUE"""),2402.74)</f>
        <v>2402.74</v>
      </c>
      <c r="D405" s="2">
        <f>IFERROR(__xludf.DUMMYFUNCTION("""COMPUTED_VALUE"""),45881.66666666667)</f>
        <v>45881.66667</v>
      </c>
      <c r="E405" s="1">
        <f>IFERROR(__xludf.DUMMYFUNCTION("""COMPUTED_VALUE"""),2460.83)</f>
        <v>2460.83</v>
      </c>
      <c r="G405" s="2">
        <f>IFERROR(__xludf.DUMMYFUNCTION("""COMPUTED_VALUE"""),45881.66666666667)</f>
        <v>45881.66667</v>
      </c>
      <c r="H405" s="1">
        <f>IFERROR(__xludf.DUMMYFUNCTION("""COMPUTED_VALUE"""),2402.74)</f>
        <v>2402.74</v>
      </c>
      <c r="J405" s="2">
        <f>IFERROR(__xludf.DUMMYFUNCTION("""COMPUTED_VALUE"""),45881.66666666667)</f>
        <v>45881.66667</v>
      </c>
      <c r="K405" s="1">
        <f>IFERROR(__xludf.DUMMYFUNCTION("""COMPUTED_VALUE"""),2458.16)</f>
        <v>2458.16</v>
      </c>
      <c r="M405" s="2">
        <f>IFERROR(__xludf.DUMMYFUNCTION("""COMPUTED_VALUE"""),45881.66666666667)</f>
        <v>45881.66667</v>
      </c>
      <c r="N405" s="1">
        <f>IFERROR(__xludf.DUMMYFUNCTION("""COMPUTED_VALUE"""),3.992409E7)</f>
        <v>39924090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IFERROR(__xludf.DUMMYFUNCTION("""COMPUTED_VALUE"""),2465.03)</f>
        <v>2465.03</v>
      </c>
      <c r="D406" s="2">
        <f>IFERROR(__xludf.DUMMYFUNCTION("""COMPUTED_VALUE"""),45882.66666666667)</f>
        <v>45882.66667</v>
      </c>
      <c r="E406" s="1">
        <f>IFERROR(__xludf.DUMMYFUNCTION("""COMPUTED_VALUE"""),2505.21)</f>
        <v>2505.21</v>
      </c>
      <c r="G406" s="2">
        <f>IFERROR(__xludf.DUMMYFUNCTION("""COMPUTED_VALUE"""),45882.66666666667)</f>
        <v>45882.66667</v>
      </c>
      <c r="H406" s="1">
        <f>IFERROR(__xludf.DUMMYFUNCTION("""COMPUTED_VALUE"""),2459.58)</f>
        <v>2459.58</v>
      </c>
      <c r="J406" s="2">
        <f>IFERROR(__xludf.DUMMYFUNCTION("""COMPUTED_VALUE"""),45882.66666666667)</f>
        <v>45882.66667</v>
      </c>
      <c r="K406" s="1">
        <f>IFERROR(__xludf.DUMMYFUNCTION("""COMPUTED_VALUE"""),2502.42)</f>
        <v>2502.42</v>
      </c>
      <c r="M406" s="2">
        <f>IFERROR(__xludf.DUMMYFUNCTION("""COMPUTED_VALUE"""),45882.66666666667)</f>
        <v>45882.66667</v>
      </c>
      <c r="N406" s="1">
        <f>IFERROR(__xludf.DUMMYFUNCTION("""COMPUTED_VALUE"""),4.5475464E7)</f>
        <v>45475464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IFERROR(__xludf.DUMMYFUNCTION("""COMPUTED_VALUE"""),2486.88)</f>
        <v>2486.88</v>
      </c>
      <c r="D407" s="2">
        <f>IFERROR(__xludf.DUMMYFUNCTION("""COMPUTED_VALUE"""),45883.66666666667)</f>
        <v>45883.66667</v>
      </c>
      <c r="E407" s="1">
        <f>IFERROR(__xludf.DUMMYFUNCTION("""COMPUTED_VALUE"""),2486.88)</f>
        <v>2486.88</v>
      </c>
      <c r="G407" s="2">
        <f>IFERROR(__xludf.DUMMYFUNCTION("""COMPUTED_VALUE"""),45883.66666666667)</f>
        <v>45883.66667</v>
      </c>
      <c r="H407" s="1">
        <f>IFERROR(__xludf.DUMMYFUNCTION("""COMPUTED_VALUE"""),2462.54)</f>
        <v>2462.54</v>
      </c>
      <c r="J407" s="2">
        <f>IFERROR(__xludf.DUMMYFUNCTION("""COMPUTED_VALUE"""),45883.66666666667)</f>
        <v>45883.66667</v>
      </c>
      <c r="K407" s="1">
        <f>IFERROR(__xludf.DUMMYFUNCTION("""COMPUTED_VALUE"""),2467.15)</f>
        <v>2467.15</v>
      </c>
      <c r="M407" s="2">
        <f>IFERROR(__xludf.DUMMYFUNCTION("""COMPUTED_VALUE"""),45883.66666666667)</f>
        <v>45883.66667</v>
      </c>
      <c r="N407" s="1">
        <f>IFERROR(__xludf.DUMMYFUNCTION("""COMPUTED_VALUE"""),3.3587193E7)</f>
        <v>33587193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IFERROR(__xludf.DUMMYFUNCTION("""COMPUTED_VALUE"""),2471.91)</f>
        <v>2471.91</v>
      </c>
      <c r="D408" s="2">
        <f>IFERROR(__xludf.DUMMYFUNCTION("""COMPUTED_VALUE"""),45884.66666666667)</f>
        <v>45884.66667</v>
      </c>
      <c r="E408" s="1">
        <f>IFERROR(__xludf.DUMMYFUNCTION("""COMPUTED_VALUE"""),2476.37)</f>
        <v>2476.37</v>
      </c>
      <c r="G408" s="2">
        <f>IFERROR(__xludf.DUMMYFUNCTION("""COMPUTED_VALUE"""),45884.66666666667)</f>
        <v>45884.66667</v>
      </c>
      <c r="H408" s="1">
        <f>IFERROR(__xludf.DUMMYFUNCTION("""COMPUTED_VALUE"""),2443.69)</f>
        <v>2443.69</v>
      </c>
      <c r="J408" s="2">
        <f>IFERROR(__xludf.DUMMYFUNCTION("""COMPUTED_VALUE"""),45884.66666666667)</f>
        <v>45884.66667</v>
      </c>
      <c r="K408" s="1">
        <f>IFERROR(__xludf.DUMMYFUNCTION("""COMPUTED_VALUE"""),2446.02)</f>
        <v>2446.02</v>
      </c>
      <c r="M408" s="2">
        <f>IFERROR(__xludf.DUMMYFUNCTION("""COMPUTED_VALUE"""),45884.66666666667)</f>
        <v>45884.66667</v>
      </c>
      <c r="N408" s="1">
        <f>IFERROR(__xludf.DUMMYFUNCTION("""COMPUTED_VALUE"""),3.0002541E7)</f>
        <v>30002541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IFERROR(__xludf.DUMMYFUNCTION("""COMPUTED_VALUE"""),2446.55)</f>
        <v>2446.55</v>
      </c>
      <c r="D409" s="2">
        <f>IFERROR(__xludf.DUMMYFUNCTION("""COMPUTED_VALUE"""),45887.66666666667)</f>
        <v>45887.66667</v>
      </c>
      <c r="E409" s="1">
        <f>IFERROR(__xludf.DUMMYFUNCTION("""COMPUTED_VALUE"""),2456.27)</f>
        <v>2456.27</v>
      </c>
      <c r="G409" s="2">
        <f>IFERROR(__xludf.DUMMYFUNCTION("""COMPUTED_VALUE"""),45887.66666666667)</f>
        <v>45887.66667</v>
      </c>
      <c r="H409" s="1">
        <f>IFERROR(__xludf.DUMMYFUNCTION("""COMPUTED_VALUE"""),2440.81)</f>
        <v>2440.81</v>
      </c>
      <c r="J409" s="2">
        <f>IFERROR(__xludf.DUMMYFUNCTION("""COMPUTED_VALUE"""),45887.66666666667)</f>
        <v>45887.66667</v>
      </c>
      <c r="K409" s="1">
        <f>IFERROR(__xludf.DUMMYFUNCTION("""COMPUTED_VALUE"""),2452.29)</f>
        <v>2452.29</v>
      </c>
      <c r="M409" s="2">
        <f>IFERROR(__xludf.DUMMYFUNCTION("""COMPUTED_VALUE"""),45887.66666666667)</f>
        <v>45887.66667</v>
      </c>
      <c r="N409" s="1">
        <f>IFERROR(__xludf.DUMMYFUNCTION("""COMPUTED_VALUE"""),3.1633809E7)</f>
        <v>31633809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IFERROR(__xludf.DUMMYFUNCTION("""COMPUTED_VALUE"""),2457.29)</f>
        <v>2457.29</v>
      </c>
      <c r="D410" s="2">
        <f>IFERROR(__xludf.DUMMYFUNCTION("""COMPUTED_VALUE"""),45888.66666666667)</f>
        <v>45888.66667</v>
      </c>
      <c r="E410" s="1">
        <f>IFERROR(__xludf.DUMMYFUNCTION("""COMPUTED_VALUE"""),2489.41)</f>
        <v>2489.41</v>
      </c>
      <c r="G410" s="2">
        <f>IFERROR(__xludf.DUMMYFUNCTION("""COMPUTED_VALUE"""),45888.66666666667)</f>
        <v>45888.66667</v>
      </c>
      <c r="H410" s="1">
        <f>IFERROR(__xludf.DUMMYFUNCTION("""COMPUTED_VALUE"""),2456.93)</f>
        <v>2456.93</v>
      </c>
      <c r="J410" s="2">
        <f>IFERROR(__xludf.DUMMYFUNCTION("""COMPUTED_VALUE"""),45888.66666666667)</f>
        <v>45888.66667</v>
      </c>
      <c r="K410" s="1">
        <f>IFERROR(__xludf.DUMMYFUNCTION("""COMPUTED_VALUE"""),2475.15)</f>
        <v>2475.15</v>
      </c>
      <c r="M410" s="2">
        <f>IFERROR(__xludf.DUMMYFUNCTION("""COMPUTED_VALUE"""),45888.66666666667)</f>
        <v>45888.66667</v>
      </c>
      <c r="N410" s="1">
        <f>IFERROR(__xludf.DUMMYFUNCTION("""COMPUTED_VALUE"""),3.3638708E7)</f>
        <v>33638708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IFERROR(__xludf.DUMMYFUNCTION("""COMPUTED_VALUE"""),2464.36)</f>
        <v>2464.36</v>
      </c>
      <c r="D411" s="2">
        <f>IFERROR(__xludf.DUMMYFUNCTION("""COMPUTED_VALUE"""),45889.66666666667)</f>
        <v>45889.66667</v>
      </c>
      <c r="E411" s="1">
        <f>IFERROR(__xludf.DUMMYFUNCTION("""COMPUTED_VALUE"""),2470.28)</f>
        <v>2470.28</v>
      </c>
      <c r="G411" s="2">
        <f>IFERROR(__xludf.DUMMYFUNCTION("""COMPUTED_VALUE"""),45889.66666666667)</f>
        <v>45889.66667</v>
      </c>
      <c r="H411" s="1">
        <f>IFERROR(__xludf.DUMMYFUNCTION("""COMPUTED_VALUE"""),2439.26)</f>
        <v>2439.26</v>
      </c>
      <c r="J411" s="2">
        <f>IFERROR(__xludf.DUMMYFUNCTION("""COMPUTED_VALUE"""),45889.66666666667)</f>
        <v>45889.66667</v>
      </c>
      <c r="K411" s="1">
        <f>IFERROR(__xludf.DUMMYFUNCTION("""COMPUTED_VALUE"""),2449.03)</f>
        <v>2449.03</v>
      </c>
      <c r="M411" s="2">
        <f>IFERROR(__xludf.DUMMYFUNCTION("""COMPUTED_VALUE"""),45889.66666666667)</f>
        <v>45889.66667</v>
      </c>
      <c r="N411" s="1">
        <f>IFERROR(__xludf.DUMMYFUNCTION("""COMPUTED_VALUE"""),3.5886864E7)</f>
        <v>35886864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IFERROR(__xludf.DUMMYFUNCTION("""COMPUTED_VALUE"""),2435.43)</f>
        <v>2435.43</v>
      </c>
      <c r="D412" s="2">
        <f>IFERROR(__xludf.DUMMYFUNCTION("""COMPUTED_VALUE"""),45890.66666666667)</f>
        <v>45890.66667</v>
      </c>
      <c r="E412" s="1">
        <f>IFERROR(__xludf.DUMMYFUNCTION("""COMPUTED_VALUE"""),2441.33)</f>
        <v>2441.33</v>
      </c>
      <c r="G412" s="2">
        <f>IFERROR(__xludf.DUMMYFUNCTION("""COMPUTED_VALUE"""),45890.66666666667)</f>
        <v>45890.66667</v>
      </c>
      <c r="H412" s="1">
        <f>IFERROR(__xludf.DUMMYFUNCTION("""COMPUTED_VALUE"""),2422.6)</f>
        <v>2422.6</v>
      </c>
      <c r="J412" s="2">
        <f>IFERROR(__xludf.DUMMYFUNCTION("""COMPUTED_VALUE"""),45890.66666666667)</f>
        <v>45890.66667</v>
      </c>
      <c r="K412" s="1">
        <f>IFERROR(__xludf.DUMMYFUNCTION("""COMPUTED_VALUE"""),2430.57)</f>
        <v>2430.57</v>
      </c>
      <c r="M412" s="2">
        <f>IFERROR(__xludf.DUMMYFUNCTION("""COMPUTED_VALUE"""),45890.66666666667)</f>
        <v>45890.66667</v>
      </c>
      <c r="N412" s="1">
        <f>IFERROR(__xludf.DUMMYFUNCTION("""COMPUTED_VALUE"""),3.2333829E7)</f>
        <v>32333829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IFERROR(__xludf.DUMMYFUNCTION("""COMPUTED_VALUE"""),2436.44)</f>
        <v>2436.44</v>
      </c>
      <c r="D413" s="2">
        <f>IFERROR(__xludf.DUMMYFUNCTION("""COMPUTED_VALUE"""),45891.66666666667)</f>
        <v>45891.66667</v>
      </c>
      <c r="E413" s="1">
        <f>IFERROR(__xludf.DUMMYFUNCTION("""COMPUTED_VALUE"""),2514.34)</f>
        <v>2514.34</v>
      </c>
      <c r="G413" s="2">
        <f>IFERROR(__xludf.DUMMYFUNCTION("""COMPUTED_VALUE"""),45891.66666666667)</f>
        <v>45891.66667</v>
      </c>
      <c r="H413" s="1">
        <f>IFERROR(__xludf.DUMMYFUNCTION("""COMPUTED_VALUE"""),2436.44)</f>
        <v>2436.44</v>
      </c>
      <c r="J413" s="2">
        <f>IFERROR(__xludf.DUMMYFUNCTION("""COMPUTED_VALUE"""),45891.66666666667)</f>
        <v>45891.66667</v>
      </c>
      <c r="K413" s="1">
        <f>IFERROR(__xludf.DUMMYFUNCTION("""COMPUTED_VALUE"""),2497.82)</f>
        <v>2497.82</v>
      </c>
      <c r="M413" s="2">
        <f>IFERROR(__xludf.DUMMYFUNCTION("""COMPUTED_VALUE"""),45891.66666666667)</f>
        <v>45891.66667</v>
      </c>
      <c r="N413" s="1">
        <f>IFERROR(__xludf.DUMMYFUNCTION("""COMPUTED_VALUE"""),3.8758956E7)</f>
        <v>38758956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IFERROR(__xludf.DUMMYFUNCTION("""COMPUTED_VALUE"""),2494.76)</f>
        <v>2494.76</v>
      </c>
      <c r="D414" s="2">
        <f>IFERROR(__xludf.DUMMYFUNCTION("""COMPUTED_VALUE"""),45894.66666666667)</f>
        <v>45894.66667</v>
      </c>
      <c r="E414" s="1">
        <f>IFERROR(__xludf.DUMMYFUNCTION("""COMPUTED_VALUE"""),2494.76)</f>
        <v>2494.76</v>
      </c>
      <c r="G414" s="2">
        <f>IFERROR(__xludf.DUMMYFUNCTION("""COMPUTED_VALUE"""),45894.66666666667)</f>
        <v>45894.66667</v>
      </c>
      <c r="H414" s="1">
        <f>IFERROR(__xludf.DUMMYFUNCTION("""COMPUTED_VALUE"""),2466.61)</f>
        <v>2466.61</v>
      </c>
      <c r="J414" s="2">
        <f>IFERROR(__xludf.DUMMYFUNCTION("""COMPUTED_VALUE"""),45894.66666666667)</f>
        <v>45894.66667</v>
      </c>
      <c r="K414" s="1">
        <f>IFERROR(__xludf.DUMMYFUNCTION("""COMPUTED_VALUE"""),2466.93)</f>
        <v>2466.93</v>
      </c>
      <c r="M414" s="2">
        <f>IFERROR(__xludf.DUMMYFUNCTION("""COMPUTED_VALUE"""),45894.66666666667)</f>
        <v>45894.66667</v>
      </c>
      <c r="N414" s="1">
        <f>IFERROR(__xludf.DUMMYFUNCTION("""COMPUTED_VALUE"""),2.8452861E7)</f>
        <v>28452861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IFERROR(__xludf.DUMMYFUNCTION("""COMPUTED_VALUE"""),2466.01)</f>
        <v>2466.01</v>
      </c>
      <c r="D415" s="2">
        <f>IFERROR(__xludf.DUMMYFUNCTION("""COMPUTED_VALUE"""),45895.66666666667)</f>
        <v>45895.66667</v>
      </c>
      <c r="E415" s="1">
        <f>IFERROR(__xludf.DUMMYFUNCTION("""COMPUTED_VALUE"""),2490.85)</f>
        <v>2490.85</v>
      </c>
      <c r="G415" s="2">
        <f>IFERROR(__xludf.DUMMYFUNCTION("""COMPUTED_VALUE"""),45895.66666666667)</f>
        <v>45895.66667</v>
      </c>
      <c r="H415" s="1">
        <f>IFERROR(__xludf.DUMMYFUNCTION("""COMPUTED_VALUE"""),2463.97)</f>
        <v>2463.97</v>
      </c>
      <c r="J415" s="2">
        <f>IFERROR(__xludf.DUMMYFUNCTION("""COMPUTED_VALUE"""),45895.66666666667)</f>
        <v>45895.66667</v>
      </c>
      <c r="K415" s="1">
        <f>IFERROR(__xludf.DUMMYFUNCTION("""COMPUTED_VALUE"""),2488.23)</f>
        <v>2488.23</v>
      </c>
      <c r="M415" s="2">
        <f>IFERROR(__xludf.DUMMYFUNCTION("""COMPUTED_VALUE"""),45895.66666666667)</f>
        <v>45895.66667</v>
      </c>
      <c r="N415" s="1">
        <f>IFERROR(__xludf.DUMMYFUNCTION("""COMPUTED_VALUE"""),3.7721545E7)</f>
        <v>37721545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IFERROR(__xludf.DUMMYFUNCTION("""COMPUTED_VALUE"""),2486.57)</f>
        <v>2486.57</v>
      </c>
      <c r="D416" s="2">
        <f>IFERROR(__xludf.DUMMYFUNCTION("""COMPUTED_VALUE"""),45896.66666666667)</f>
        <v>45896.66667</v>
      </c>
      <c r="E416" s="1">
        <f>IFERROR(__xludf.DUMMYFUNCTION("""COMPUTED_VALUE"""),2497.06)</f>
        <v>2497.06</v>
      </c>
      <c r="G416" s="2">
        <f>IFERROR(__xludf.DUMMYFUNCTION("""COMPUTED_VALUE"""),45896.66666666667)</f>
        <v>45896.66667</v>
      </c>
      <c r="H416" s="1">
        <f>IFERROR(__xludf.DUMMYFUNCTION("""COMPUTED_VALUE"""),2480.73)</f>
        <v>2480.73</v>
      </c>
      <c r="J416" s="2">
        <f>IFERROR(__xludf.DUMMYFUNCTION("""COMPUTED_VALUE"""),45896.66666666667)</f>
        <v>45896.66667</v>
      </c>
      <c r="K416" s="1">
        <f>IFERROR(__xludf.DUMMYFUNCTION("""COMPUTED_VALUE"""),2489.05)</f>
        <v>2489.05</v>
      </c>
      <c r="M416" s="2">
        <f>IFERROR(__xludf.DUMMYFUNCTION("""COMPUTED_VALUE"""),45896.66666666667)</f>
        <v>45896.66667</v>
      </c>
      <c r="N416" s="1">
        <f>IFERROR(__xludf.DUMMYFUNCTION("""COMPUTED_VALUE"""),3.3846643E7)</f>
        <v>33846643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IFERROR(__xludf.DUMMYFUNCTION("""COMPUTED_VALUE"""),2491.37)</f>
        <v>2491.37</v>
      </c>
      <c r="D417" s="2">
        <f>IFERROR(__xludf.DUMMYFUNCTION("""COMPUTED_VALUE"""),45897.66666666667)</f>
        <v>45897.66667</v>
      </c>
      <c r="E417" s="1">
        <f>IFERROR(__xludf.DUMMYFUNCTION("""COMPUTED_VALUE"""),2497.78)</f>
        <v>2497.78</v>
      </c>
      <c r="G417" s="2">
        <f>IFERROR(__xludf.DUMMYFUNCTION("""COMPUTED_VALUE"""),45897.66666666667)</f>
        <v>45897.66667</v>
      </c>
      <c r="H417" s="1">
        <f>IFERROR(__xludf.DUMMYFUNCTION("""COMPUTED_VALUE"""),2469.83)</f>
        <v>2469.83</v>
      </c>
      <c r="J417" s="2">
        <f>IFERROR(__xludf.DUMMYFUNCTION("""COMPUTED_VALUE"""),45897.66666666667)</f>
        <v>45897.66667</v>
      </c>
      <c r="K417" s="1">
        <f>IFERROR(__xludf.DUMMYFUNCTION("""COMPUTED_VALUE"""),2475.38)</f>
        <v>2475.38</v>
      </c>
      <c r="M417" s="2">
        <f>IFERROR(__xludf.DUMMYFUNCTION("""COMPUTED_VALUE"""),45897.66666666667)</f>
        <v>45897.66667</v>
      </c>
      <c r="N417" s="1">
        <f>IFERROR(__xludf.DUMMYFUNCTION("""COMPUTED_VALUE"""),2.7943648E7)</f>
        <v>27943648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IFERROR(__xludf.DUMMYFUNCTION("""COMPUTED_VALUE"""),2477.83)</f>
        <v>2477.83</v>
      </c>
      <c r="D418" s="2">
        <f>IFERROR(__xludf.DUMMYFUNCTION("""COMPUTED_VALUE"""),45898.66666666667)</f>
        <v>45898.66667</v>
      </c>
      <c r="E418" s="1">
        <f>IFERROR(__xludf.DUMMYFUNCTION("""COMPUTED_VALUE"""),2481.02)</f>
        <v>2481.02</v>
      </c>
      <c r="G418" s="2">
        <f>IFERROR(__xludf.DUMMYFUNCTION("""COMPUTED_VALUE"""),45898.66666666667)</f>
        <v>45898.66667</v>
      </c>
      <c r="H418" s="1">
        <f>IFERROR(__xludf.DUMMYFUNCTION("""COMPUTED_VALUE"""),2446.99)</f>
        <v>2446.99</v>
      </c>
      <c r="J418" s="2">
        <f>IFERROR(__xludf.DUMMYFUNCTION("""COMPUTED_VALUE"""),45898.66666666667)</f>
        <v>45898.66667</v>
      </c>
      <c r="K418" s="1">
        <f>IFERROR(__xludf.DUMMYFUNCTION("""COMPUTED_VALUE"""),2455.82)</f>
        <v>2455.82</v>
      </c>
      <c r="M418" s="2">
        <f>IFERROR(__xludf.DUMMYFUNCTION("""COMPUTED_VALUE"""),45898.66666666667)</f>
        <v>45898.66667</v>
      </c>
      <c r="N418" s="1">
        <f>IFERROR(__xludf.DUMMYFUNCTION("""COMPUTED_VALUE"""),3.0533666E7)</f>
        <v>30533666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IFERROR(__xludf.DUMMYFUNCTION("""COMPUTED_VALUE"""),2444.34)</f>
        <v>2444.34</v>
      </c>
      <c r="D419" s="2">
        <f>IFERROR(__xludf.DUMMYFUNCTION("""COMPUTED_VALUE"""),45902.66666666667)</f>
        <v>45902.66667</v>
      </c>
      <c r="E419" s="1">
        <f>IFERROR(__xludf.DUMMYFUNCTION("""COMPUTED_VALUE"""),2444.34)</f>
        <v>2444.34</v>
      </c>
      <c r="G419" s="2">
        <f>IFERROR(__xludf.DUMMYFUNCTION("""COMPUTED_VALUE"""),45902.66666666667)</f>
        <v>45902.66667</v>
      </c>
      <c r="H419" s="1">
        <f>IFERROR(__xludf.DUMMYFUNCTION("""COMPUTED_VALUE"""),2408.68)</f>
        <v>2408.68</v>
      </c>
      <c r="J419" s="2">
        <f>IFERROR(__xludf.DUMMYFUNCTION("""COMPUTED_VALUE"""),45902.66666666667)</f>
        <v>45902.66667</v>
      </c>
      <c r="K419" s="1">
        <f>IFERROR(__xludf.DUMMYFUNCTION("""COMPUTED_VALUE"""),2428.58)</f>
        <v>2428.58</v>
      </c>
      <c r="M419" s="2">
        <f>IFERROR(__xludf.DUMMYFUNCTION("""COMPUTED_VALUE"""),45902.66666666667)</f>
        <v>45902.66667</v>
      </c>
      <c r="N419" s="1">
        <f>IFERROR(__xludf.DUMMYFUNCTION("""COMPUTED_VALUE"""),3.553852E7)</f>
        <v>35538520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IFERROR(__xludf.DUMMYFUNCTION("""COMPUTED_VALUE"""),2428.96)</f>
        <v>2428.96</v>
      </c>
      <c r="D420" s="2">
        <f>IFERROR(__xludf.DUMMYFUNCTION("""COMPUTED_VALUE"""),45903.66666666667)</f>
        <v>45903.66667</v>
      </c>
      <c r="E420" s="1">
        <f>IFERROR(__xludf.DUMMYFUNCTION("""COMPUTED_VALUE"""),2428.96)</f>
        <v>2428.96</v>
      </c>
      <c r="G420" s="2">
        <f>IFERROR(__xludf.DUMMYFUNCTION("""COMPUTED_VALUE"""),45903.66666666667)</f>
        <v>45903.66667</v>
      </c>
      <c r="H420" s="1">
        <f>IFERROR(__xludf.DUMMYFUNCTION("""COMPUTED_VALUE"""),2402.7)</f>
        <v>2402.7</v>
      </c>
      <c r="J420" s="2">
        <f>IFERROR(__xludf.DUMMYFUNCTION("""COMPUTED_VALUE"""),45903.66666666667)</f>
        <v>45903.66667</v>
      </c>
      <c r="K420" s="1">
        <f>IFERROR(__xludf.DUMMYFUNCTION("""COMPUTED_VALUE"""),2417.72)</f>
        <v>2417.72</v>
      </c>
      <c r="M420" s="2">
        <f>IFERROR(__xludf.DUMMYFUNCTION("""COMPUTED_VALUE"""),45903.66666666667)</f>
        <v>45903.66667</v>
      </c>
      <c r="N420" s="1">
        <f>IFERROR(__xludf.DUMMYFUNCTION("""COMPUTED_VALUE"""),3.2524497E7)</f>
        <v>32524497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IFERROR(__xludf.DUMMYFUNCTION("""COMPUTED_VALUE"""),2423.39)</f>
        <v>2423.39</v>
      </c>
      <c r="D421" s="2">
        <f>IFERROR(__xludf.DUMMYFUNCTION("""COMPUTED_VALUE"""),45904.66666666667)</f>
        <v>45904.66667</v>
      </c>
      <c r="E421" s="1">
        <f>IFERROR(__xludf.DUMMYFUNCTION("""COMPUTED_VALUE"""),2454.95)</f>
        <v>2454.95</v>
      </c>
      <c r="G421" s="2">
        <f>IFERROR(__xludf.DUMMYFUNCTION("""COMPUTED_VALUE"""),45904.66666666667)</f>
        <v>45904.66667</v>
      </c>
      <c r="H421" s="1">
        <f>IFERROR(__xludf.DUMMYFUNCTION("""COMPUTED_VALUE"""),2418.65)</f>
        <v>2418.65</v>
      </c>
      <c r="J421" s="2">
        <f>IFERROR(__xludf.DUMMYFUNCTION("""COMPUTED_VALUE"""),45904.66666666667)</f>
        <v>45904.66667</v>
      </c>
      <c r="K421" s="1">
        <f>IFERROR(__xludf.DUMMYFUNCTION("""COMPUTED_VALUE"""),2454.75)</f>
        <v>2454.75</v>
      </c>
      <c r="M421" s="2">
        <f>IFERROR(__xludf.DUMMYFUNCTION("""COMPUTED_VALUE"""),45904.66666666667)</f>
        <v>45904.66667</v>
      </c>
      <c r="N421" s="1">
        <f>IFERROR(__xludf.DUMMYFUNCTION("""COMPUTED_VALUE"""),2.9124232E7)</f>
        <v>29124232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IFERROR(__xludf.DUMMYFUNCTION("""COMPUTED_VALUE"""),2469.31)</f>
        <v>2469.31</v>
      </c>
      <c r="D422" s="2">
        <f>IFERROR(__xludf.DUMMYFUNCTION("""COMPUTED_VALUE"""),45905.66666666667)</f>
        <v>45905.66667</v>
      </c>
      <c r="E422" s="1">
        <f>IFERROR(__xludf.DUMMYFUNCTION("""COMPUTED_VALUE"""),2493.05)</f>
        <v>2493.05</v>
      </c>
      <c r="G422" s="2">
        <f>IFERROR(__xludf.DUMMYFUNCTION("""COMPUTED_VALUE"""),45905.66666666667)</f>
        <v>45905.66667</v>
      </c>
      <c r="H422" s="1">
        <f>IFERROR(__xludf.DUMMYFUNCTION("""COMPUTED_VALUE"""),2458.85)</f>
        <v>2458.85</v>
      </c>
      <c r="J422" s="2">
        <f>IFERROR(__xludf.DUMMYFUNCTION("""COMPUTED_VALUE"""),45905.66666666667)</f>
        <v>45905.66667</v>
      </c>
      <c r="K422" s="1">
        <f>IFERROR(__xludf.DUMMYFUNCTION("""COMPUTED_VALUE"""),2485.98)</f>
        <v>2485.98</v>
      </c>
      <c r="M422" s="2">
        <f>IFERROR(__xludf.DUMMYFUNCTION("""COMPUTED_VALUE"""),45905.66666666667)</f>
        <v>45905.66667</v>
      </c>
      <c r="N422" s="1">
        <f>IFERROR(__xludf.DUMMYFUNCTION("""COMPUTED_VALUE"""),3.7641295E7)</f>
        <v>37641295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IFERROR(__xludf.DUMMYFUNCTION("""COMPUTED_VALUE"""),2484.58)</f>
        <v>2484.58</v>
      </c>
      <c r="D423" s="2">
        <f>IFERROR(__xludf.DUMMYFUNCTION("""COMPUTED_VALUE"""),45908.66666666667)</f>
        <v>45908.66667</v>
      </c>
      <c r="E423" s="1">
        <f>IFERROR(__xludf.DUMMYFUNCTION("""COMPUTED_VALUE"""),2500.68)</f>
        <v>2500.68</v>
      </c>
      <c r="G423" s="2">
        <f>IFERROR(__xludf.DUMMYFUNCTION("""COMPUTED_VALUE"""),45908.66666666667)</f>
        <v>45908.66667</v>
      </c>
      <c r="H423" s="1">
        <f>IFERROR(__xludf.DUMMYFUNCTION("""COMPUTED_VALUE"""),2478.58)</f>
        <v>2478.58</v>
      </c>
      <c r="J423" s="2">
        <f>IFERROR(__xludf.DUMMYFUNCTION("""COMPUTED_VALUE"""),45908.66666666667)</f>
        <v>45908.66667</v>
      </c>
      <c r="K423" s="1">
        <f>IFERROR(__xludf.DUMMYFUNCTION("""COMPUTED_VALUE"""),2495.2)</f>
        <v>2495.2</v>
      </c>
      <c r="M423" s="2">
        <f>IFERROR(__xludf.DUMMYFUNCTION("""COMPUTED_VALUE"""),45908.66666666667)</f>
        <v>45908.66667</v>
      </c>
      <c r="N423" s="1">
        <f>IFERROR(__xludf.DUMMYFUNCTION("""COMPUTED_VALUE"""),3.6954197E7)</f>
        <v>36954197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IFERROR(__xludf.DUMMYFUNCTION("""COMPUTED_VALUE"""),2489.08)</f>
        <v>2489.08</v>
      </c>
      <c r="D424" s="2">
        <f>IFERROR(__xludf.DUMMYFUNCTION("""COMPUTED_VALUE"""),45909.66666666667)</f>
        <v>45909.66667</v>
      </c>
      <c r="E424" s="1">
        <f>IFERROR(__xludf.DUMMYFUNCTION("""COMPUTED_VALUE"""),2489.08)</f>
        <v>2489.08</v>
      </c>
      <c r="G424" s="2">
        <f>IFERROR(__xludf.DUMMYFUNCTION("""COMPUTED_VALUE"""),45909.66666666667)</f>
        <v>45909.66667</v>
      </c>
      <c r="H424" s="1">
        <f>IFERROR(__xludf.DUMMYFUNCTION("""COMPUTED_VALUE"""),2420.01)</f>
        <v>2420.01</v>
      </c>
      <c r="J424" s="2">
        <f>IFERROR(__xludf.DUMMYFUNCTION("""COMPUTED_VALUE"""),45909.66666666667)</f>
        <v>45909.66667</v>
      </c>
      <c r="K424" s="1">
        <f>IFERROR(__xludf.DUMMYFUNCTION("""COMPUTED_VALUE"""),2436.54)</f>
        <v>2436.54</v>
      </c>
      <c r="M424" s="2">
        <f>IFERROR(__xludf.DUMMYFUNCTION("""COMPUTED_VALUE"""),45909.66666666667)</f>
        <v>45909.66667</v>
      </c>
      <c r="N424" s="1">
        <f>IFERROR(__xludf.DUMMYFUNCTION("""COMPUTED_VALUE"""),3.5154782E7)</f>
        <v>35154782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IFERROR(__xludf.DUMMYFUNCTION("""COMPUTED_VALUE"""),2444.17)</f>
        <v>2444.17</v>
      </c>
      <c r="D425" s="2">
        <f>IFERROR(__xludf.DUMMYFUNCTION("""COMPUTED_VALUE"""),45910.66666666667)</f>
        <v>45910.66667</v>
      </c>
      <c r="E425" s="1">
        <f>IFERROR(__xludf.DUMMYFUNCTION("""COMPUTED_VALUE"""),2469.68)</f>
        <v>2469.68</v>
      </c>
      <c r="G425" s="2">
        <f>IFERROR(__xludf.DUMMYFUNCTION("""COMPUTED_VALUE"""),45910.66666666667)</f>
        <v>45910.66667</v>
      </c>
      <c r="H425" s="1">
        <f>IFERROR(__xludf.DUMMYFUNCTION("""COMPUTED_VALUE"""),2425.56)</f>
        <v>2425.56</v>
      </c>
      <c r="J425" s="2">
        <f>IFERROR(__xludf.DUMMYFUNCTION("""COMPUTED_VALUE"""),45910.66666666667)</f>
        <v>45910.66667</v>
      </c>
      <c r="K425" s="1">
        <f>IFERROR(__xludf.DUMMYFUNCTION("""COMPUTED_VALUE"""),2444.7)</f>
        <v>2444.7</v>
      </c>
      <c r="M425" s="2">
        <f>IFERROR(__xludf.DUMMYFUNCTION("""COMPUTED_VALUE"""),45910.66666666667)</f>
        <v>45910.66667</v>
      </c>
      <c r="N425" s="1">
        <f>IFERROR(__xludf.DUMMYFUNCTION("""COMPUTED_VALUE"""),4.2088041E7)</f>
        <v>42088041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IFERROR(__xludf.DUMMYFUNCTION("""COMPUTED_VALUE"""),2448.06)</f>
        <v>2448.06</v>
      </c>
      <c r="D426" s="2">
        <f>IFERROR(__xludf.DUMMYFUNCTION("""COMPUTED_VALUE"""),45911.66666666667)</f>
        <v>45911.66667</v>
      </c>
      <c r="E426" s="1">
        <f>IFERROR(__xludf.DUMMYFUNCTION("""COMPUTED_VALUE"""),2495.63)</f>
        <v>2495.63</v>
      </c>
      <c r="G426" s="2">
        <f>IFERROR(__xludf.DUMMYFUNCTION("""COMPUTED_VALUE"""),45911.66666666667)</f>
        <v>45911.66667</v>
      </c>
      <c r="H426" s="1">
        <f>IFERROR(__xludf.DUMMYFUNCTION("""COMPUTED_VALUE"""),2446.06)</f>
        <v>2446.06</v>
      </c>
      <c r="J426" s="2">
        <f>IFERROR(__xludf.DUMMYFUNCTION("""COMPUTED_VALUE"""),45911.66666666667)</f>
        <v>45911.66667</v>
      </c>
      <c r="K426" s="1">
        <f>IFERROR(__xludf.DUMMYFUNCTION("""COMPUTED_VALUE"""),2489.66)</f>
        <v>2489.66</v>
      </c>
      <c r="M426" s="2">
        <f>IFERROR(__xludf.DUMMYFUNCTION("""COMPUTED_VALUE"""),45911.66666666667)</f>
        <v>45911.66667</v>
      </c>
      <c r="N426" s="1">
        <f>IFERROR(__xludf.DUMMYFUNCTION("""COMPUTED_VALUE"""),4.1043079E7)</f>
        <v>41043079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IFERROR(__xludf.DUMMYFUNCTION("""COMPUTED_VALUE"""),2484.36)</f>
        <v>2484.36</v>
      </c>
      <c r="D427" s="2">
        <f>IFERROR(__xludf.DUMMYFUNCTION("""COMPUTED_VALUE"""),45912.66666666667)</f>
        <v>45912.66667</v>
      </c>
      <c r="E427" s="1">
        <f>IFERROR(__xludf.DUMMYFUNCTION("""COMPUTED_VALUE"""),2484.36)</f>
        <v>2484.36</v>
      </c>
      <c r="G427" s="2">
        <f>IFERROR(__xludf.DUMMYFUNCTION("""COMPUTED_VALUE"""),45912.66666666667)</f>
        <v>45912.66667</v>
      </c>
      <c r="H427" s="1">
        <f>IFERROR(__xludf.DUMMYFUNCTION("""COMPUTED_VALUE"""),2437.0)</f>
        <v>2437</v>
      </c>
      <c r="J427" s="2">
        <f>IFERROR(__xludf.DUMMYFUNCTION("""COMPUTED_VALUE"""),45912.66666666667)</f>
        <v>45912.66667</v>
      </c>
      <c r="K427" s="1">
        <f>IFERROR(__xludf.DUMMYFUNCTION("""COMPUTED_VALUE"""),2437.3)</f>
        <v>2437.3</v>
      </c>
      <c r="M427" s="2">
        <f>IFERROR(__xludf.DUMMYFUNCTION("""COMPUTED_VALUE"""),45912.66666666667)</f>
        <v>45912.66667</v>
      </c>
      <c r="N427" s="1">
        <f>IFERROR(__xludf.DUMMYFUNCTION("""COMPUTED_VALUE"""),3.1117445E7)</f>
        <v>31117445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IFERROR(__xludf.DUMMYFUNCTION("""COMPUTED_VALUE"""),2440.34)</f>
        <v>2440.34</v>
      </c>
      <c r="D428" s="2">
        <f>IFERROR(__xludf.DUMMYFUNCTION("""COMPUTED_VALUE"""),45915.66666666667)</f>
        <v>45915.66667</v>
      </c>
      <c r="E428" s="1">
        <f>IFERROR(__xludf.DUMMYFUNCTION("""COMPUTED_VALUE"""),2443.74)</f>
        <v>2443.74</v>
      </c>
      <c r="G428" s="2">
        <f>IFERROR(__xludf.DUMMYFUNCTION("""COMPUTED_VALUE"""),45915.66666666667)</f>
        <v>45915.66667</v>
      </c>
      <c r="H428" s="1">
        <f>IFERROR(__xludf.DUMMYFUNCTION("""COMPUTED_VALUE"""),2425.64)</f>
        <v>2425.64</v>
      </c>
      <c r="J428" s="2">
        <f>IFERROR(__xludf.DUMMYFUNCTION("""COMPUTED_VALUE"""),45915.66666666667)</f>
        <v>45915.66667</v>
      </c>
      <c r="K428" s="1">
        <f>IFERROR(__xludf.DUMMYFUNCTION("""COMPUTED_VALUE"""),2431.31)</f>
        <v>2431.31</v>
      </c>
      <c r="M428" s="2">
        <f>IFERROR(__xludf.DUMMYFUNCTION("""COMPUTED_VALUE"""),45915.66666666667)</f>
        <v>45915.66667</v>
      </c>
      <c r="N428" s="1">
        <f>IFERROR(__xludf.DUMMYFUNCTION("""COMPUTED_VALUE"""),3.3844256E7)</f>
        <v>33844256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IFERROR(__xludf.DUMMYFUNCTION("""COMPUTED_VALUE"""),2436.64)</f>
        <v>2436.64</v>
      </c>
      <c r="D429" s="2">
        <f>IFERROR(__xludf.DUMMYFUNCTION("""COMPUTED_VALUE"""),45916.66666666667)</f>
        <v>45916.66667</v>
      </c>
      <c r="E429" s="1">
        <f>IFERROR(__xludf.DUMMYFUNCTION("""COMPUTED_VALUE"""),2438.48)</f>
        <v>2438.48</v>
      </c>
      <c r="G429" s="2">
        <f>IFERROR(__xludf.DUMMYFUNCTION("""COMPUTED_VALUE"""),45916.66666666667)</f>
        <v>45916.66667</v>
      </c>
      <c r="H429" s="1">
        <f>IFERROR(__xludf.DUMMYFUNCTION("""COMPUTED_VALUE"""),2408.31)</f>
        <v>2408.31</v>
      </c>
      <c r="J429" s="2">
        <f>IFERROR(__xludf.DUMMYFUNCTION("""COMPUTED_VALUE"""),45916.66666666667)</f>
        <v>45916.66667</v>
      </c>
      <c r="K429" s="1">
        <f>IFERROR(__xludf.DUMMYFUNCTION("""COMPUTED_VALUE"""),2414.1)</f>
        <v>2414.1</v>
      </c>
      <c r="M429" s="2">
        <f>IFERROR(__xludf.DUMMYFUNCTION("""COMPUTED_VALUE"""),45916.66666666667)</f>
        <v>45916.66667</v>
      </c>
      <c r="N429" s="1">
        <f>IFERROR(__xludf.DUMMYFUNCTION("""COMPUTED_VALUE"""),3.4555673E7)</f>
        <v>34555673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IFERROR(__xludf.DUMMYFUNCTION("""COMPUTED_VALUE"""),2418.59)</f>
        <v>2418.59</v>
      </c>
      <c r="D430" s="2">
        <f>IFERROR(__xludf.DUMMYFUNCTION("""COMPUTED_VALUE"""),45917.66666666667)</f>
        <v>45917.66667</v>
      </c>
      <c r="E430" s="1">
        <f>IFERROR(__xludf.DUMMYFUNCTION("""COMPUTED_VALUE"""),2448.81)</f>
        <v>2448.81</v>
      </c>
      <c r="G430" s="2">
        <f>IFERROR(__xludf.DUMMYFUNCTION("""COMPUTED_VALUE"""),45917.66666666667)</f>
        <v>45917.66667</v>
      </c>
      <c r="H430" s="1">
        <f>IFERROR(__xludf.DUMMYFUNCTION("""COMPUTED_VALUE"""),2379.41)</f>
        <v>2379.41</v>
      </c>
      <c r="J430" s="2">
        <f>IFERROR(__xludf.DUMMYFUNCTION("""COMPUTED_VALUE"""),45917.66666666667)</f>
        <v>45917.66667</v>
      </c>
      <c r="K430" s="1">
        <f>IFERROR(__xludf.DUMMYFUNCTION("""COMPUTED_VALUE"""),2393.96)</f>
        <v>2393.96</v>
      </c>
      <c r="M430" s="2">
        <f>IFERROR(__xludf.DUMMYFUNCTION("""COMPUTED_VALUE"""),45917.66666666667)</f>
        <v>45917.66667</v>
      </c>
      <c r="N430" s="1">
        <f>IFERROR(__xludf.DUMMYFUNCTION("""COMPUTED_VALUE"""),4.2584649E7)</f>
        <v>42584649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IFERROR(__xludf.DUMMYFUNCTION("""COMPUTED_VALUE"""),2398.1)</f>
        <v>2398.1</v>
      </c>
      <c r="D431" s="2">
        <f>IFERROR(__xludf.DUMMYFUNCTION("""COMPUTED_VALUE"""),45918.66666666667)</f>
        <v>45918.66667</v>
      </c>
      <c r="E431" s="1">
        <f>IFERROR(__xludf.DUMMYFUNCTION("""COMPUTED_VALUE"""),2423.07)</f>
        <v>2423.07</v>
      </c>
      <c r="G431" s="2">
        <f>IFERROR(__xludf.DUMMYFUNCTION("""COMPUTED_VALUE"""),45918.66666666667)</f>
        <v>45918.66667</v>
      </c>
      <c r="H431" s="1">
        <f>IFERROR(__xludf.DUMMYFUNCTION("""COMPUTED_VALUE"""),2393.13)</f>
        <v>2393.13</v>
      </c>
      <c r="J431" s="2">
        <f>IFERROR(__xludf.DUMMYFUNCTION("""COMPUTED_VALUE"""),45918.66666666667)</f>
        <v>45918.66667</v>
      </c>
      <c r="K431" s="1">
        <f>IFERROR(__xludf.DUMMYFUNCTION("""COMPUTED_VALUE"""),2410.23)</f>
        <v>2410.23</v>
      </c>
      <c r="M431" s="2">
        <f>IFERROR(__xludf.DUMMYFUNCTION("""COMPUTED_VALUE"""),45918.66666666667)</f>
        <v>45918.66667</v>
      </c>
      <c r="N431" s="1">
        <f>IFERROR(__xludf.DUMMYFUNCTION("""COMPUTED_VALUE"""),3.8848378E7)</f>
        <v>38848378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IFERROR(__xludf.DUMMYFUNCTION("""COMPUTED_VALUE"""),2413.13)</f>
        <v>2413.13</v>
      </c>
      <c r="D432" s="2">
        <f>IFERROR(__xludf.DUMMYFUNCTION("""COMPUTED_VALUE"""),45919.66666666667)</f>
        <v>45919.66667</v>
      </c>
      <c r="E432" s="1">
        <f>IFERROR(__xludf.DUMMYFUNCTION("""COMPUTED_VALUE"""),2415.24)</f>
        <v>2415.24</v>
      </c>
      <c r="G432" s="2">
        <f>IFERROR(__xludf.DUMMYFUNCTION("""COMPUTED_VALUE"""),45919.66666666667)</f>
        <v>45919.66667</v>
      </c>
      <c r="H432" s="1">
        <f>IFERROR(__xludf.DUMMYFUNCTION("""COMPUTED_VALUE"""),2394.81)</f>
        <v>2394.81</v>
      </c>
      <c r="J432" s="2">
        <f>IFERROR(__xludf.DUMMYFUNCTION("""COMPUTED_VALUE"""),45919.66666666667)</f>
        <v>45919.66667</v>
      </c>
      <c r="K432" s="1">
        <f>IFERROR(__xludf.DUMMYFUNCTION("""COMPUTED_VALUE"""),2400.52)</f>
        <v>2400.52</v>
      </c>
      <c r="M432" s="2">
        <f>IFERROR(__xludf.DUMMYFUNCTION("""COMPUTED_VALUE"""),45919.66666666667)</f>
        <v>45919.66667</v>
      </c>
      <c r="N432" s="1">
        <f>IFERROR(__xludf.DUMMYFUNCTION("""COMPUTED_VALUE"""),9.729536E7)</f>
        <v>97295360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IFERROR(__xludf.DUMMYFUNCTION("""COMPUTED_VALUE"""),2399.47)</f>
        <v>2399.47</v>
      </c>
      <c r="D433" s="2">
        <f>IFERROR(__xludf.DUMMYFUNCTION("""COMPUTED_VALUE"""),45922.66666666667)</f>
        <v>45922.66667</v>
      </c>
      <c r="E433" s="1">
        <f>IFERROR(__xludf.DUMMYFUNCTION("""COMPUTED_VALUE"""),2407.48)</f>
        <v>2407.48</v>
      </c>
      <c r="G433" s="2">
        <f>IFERROR(__xludf.DUMMYFUNCTION("""COMPUTED_VALUE"""),45922.66666666667)</f>
        <v>45922.66667</v>
      </c>
      <c r="H433" s="1">
        <f>IFERROR(__xludf.DUMMYFUNCTION("""COMPUTED_VALUE"""),2382.44)</f>
        <v>2382.44</v>
      </c>
      <c r="J433" s="2">
        <f>IFERROR(__xludf.DUMMYFUNCTION("""COMPUTED_VALUE"""),45922.66666666667)</f>
        <v>45922.66667</v>
      </c>
      <c r="K433" s="1">
        <f>IFERROR(__xludf.DUMMYFUNCTION("""COMPUTED_VALUE"""),2402.02)</f>
        <v>2402.02</v>
      </c>
      <c r="M433" s="2">
        <f>IFERROR(__xludf.DUMMYFUNCTION("""COMPUTED_VALUE"""),45922.66666666667)</f>
        <v>45922.66667</v>
      </c>
      <c r="N433" s="1">
        <f>IFERROR(__xludf.DUMMYFUNCTION("""COMPUTED_VALUE"""),3.7435952E7)</f>
        <v>37435952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IFERROR(__xludf.DUMMYFUNCTION("""COMPUTED_VALUE"""),2404.11)</f>
        <v>2404.11</v>
      </c>
      <c r="D434" s="2">
        <f>IFERROR(__xludf.DUMMYFUNCTION("""COMPUTED_VALUE"""),45923.66666666667)</f>
        <v>45923.66667</v>
      </c>
      <c r="E434" s="1">
        <f>IFERROR(__xludf.DUMMYFUNCTION("""COMPUTED_VALUE"""),2421.05)</f>
        <v>2421.05</v>
      </c>
      <c r="G434" s="2">
        <f>IFERROR(__xludf.DUMMYFUNCTION("""COMPUTED_VALUE"""),45923.66666666667)</f>
        <v>45923.66667</v>
      </c>
      <c r="H434" s="1">
        <f>IFERROR(__xludf.DUMMYFUNCTION("""COMPUTED_VALUE"""),2381.8)</f>
        <v>2381.8</v>
      </c>
      <c r="J434" s="2">
        <f>IFERROR(__xludf.DUMMYFUNCTION("""COMPUTED_VALUE"""),45923.66666666667)</f>
        <v>45923.66667</v>
      </c>
      <c r="K434" s="1">
        <f>IFERROR(__xludf.DUMMYFUNCTION("""COMPUTED_VALUE"""),2389.09)</f>
        <v>2389.09</v>
      </c>
      <c r="M434" s="2">
        <f>IFERROR(__xludf.DUMMYFUNCTION("""COMPUTED_VALUE"""),45923.66666666667)</f>
        <v>45923.66667</v>
      </c>
      <c r="N434" s="1">
        <f>IFERROR(__xludf.DUMMYFUNCTION("""COMPUTED_VALUE"""),3.6280605E7)</f>
        <v>36280605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IFERROR(__xludf.DUMMYFUNCTION("""COMPUTED_VALUE"""),2388.05)</f>
        <v>2388.05</v>
      </c>
      <c r="D435" s="2">
        <f>IFERROR(__xludf.DUMMYFUNCTION("""COMPUTED_VALUE"""),45924.66666666667)</f>
        <v>45924.66667</v>
      </c>
      <c r="E435" s="1">
        <f>IFERROR(__xludf.DUMMYFUNCTION("""COMPUTED_VALUE"""),2395.07)</f>
        <v>2395.07</v>
      </c>
      <c r="G435" s="2">
        <f>IFERROR(__xludf.DUMMYFUNCTION("""COMPUTED_VALUE"""),45924.66666666667)</f>
        <v>45924.66667</v>
      </c>
      <c r="H435" s="1">
        <f>IFERROR(__xludf.DUMMYFUNCTION("""COMPUTED_VALUE"""),2360.16)</f>
        <v>2360.16</v>
      </c>
      <c r="J435" s="2">
        <f>IFERROR(__xludf.DUMMYFUNCTION("""COMPUTED_VALUE"""),45924.66666666667)</f>
        <v>45924.66667</v>
      </c>
      <c r="K435" s="1">
        <f>IFERROR(__xludf.DUMMYFUNCTION("""COMPUTED_VALUE"""),2361.2)</f>
        <v>2361.2</v>
      </c>
      <c r="M435" s="2">
        <f>IFERROR(__xludf.DUMMYFUNCTION("""COMPUTED_VALUE"""),45924.66666666667)</f>
        <v>45924.66667</v>
      </c>
      <c r="N435" s="1">
        <f>IFERROR(__xludf.DUMMYFUNCTION("""COMPUTED_VALUE"""),3.5755754E7)</f>
        <v>35755754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IFERROR(__xludf.DUMMYFUNCTION("""COMPUTED_VALUE"""),2340.77)</f>
        <v>2340.77</v>
      </c>
      <c r="D436" s="2">
        <f>IFERROR(__xludf.DUMMYFUNCTION("""COMPUTED_VALUE"""),45925.66666666667)</f>
        <v>45925.66667</v>
      </c>
      <c r="E436" s="1">
        <f>IFERROR(__xludf.DUMMYFUNCTION("""COMPUTED_VALUE"""),2350.08)</f>
        <v>2350.08</v>
      </c>
      <c r="G436" s="2">
        <f>IFERROR(__xludf.DUMMYFUNCTION("""COMPUTED_VALUE"""),45925.66666666667)</f>
        <v>45925.66667</v>
      </c>
      <c r="H436" s="1">
        <f>IFERROR(__xludf.DUMMYFUNCTION("""COMPUTED_VALUE"""),2332.11)</f>
        <v>2332.11</v>
      </c>
      <c r="J436" s="2">
        <f>IFERROR(__xludf.DUMMYFUNCTION("""COMPUTED_VALUE"""),45925.66666666667)</f>
        <v>45925.66667</v>
      </c>
      <c r="K436" s="1">
        <f>IFERROR(__xludf.DUMMYFUNCTION("""COMPUTED_VALUE"""),2346.56)</f>
        <v>2346.56</v>
      </c>
      <c r="M436" s="2">
        <f>IFERROR(__xludf.DUMMYFUNCTION("""COMPUTED_VALUE"""),45925.66666666667)</f>
        <v>45925.66667</v>
      </c>
      <c r="N436" s="1">
        <f>IFERROR(__xludf.DUMMYFUNCTION("""COMPUTED_VALUE"""),3.5802384E7)</f>
        <v>35802384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IFERROR(__xludf.DUMMYFUNCTION("""COMPUTED_VALUE"""),2351.4)</f>
        <v>2351.4</v>
      </c>
      <c r="D437" s="2">
        <f>IFERROR(__xludf.DUMMYFUNCTION("""COMPUTED_VALUE"""),45926.66666666667)</f>
        <v>45926.66667</v>
      </c>
      <c r="E437" s="1">
        <f>IFERROR(__xludf.DUMMYFUNCTION("""COMPUTED_VALUE"""),2377.59)</f>
        <v>2377.59</v>
      </c>
      <c r="G437" s="2">
        <f>IFERROR(__xludf.DUMMYFUNCTION("""COMPUTED_VALUE"""),45926.66666666667)</f>
        <v>45926.66667</v>
      </c>
      <c r="H437" s="1">
        <f>IFERROR(__xludf.DUMMYFUNCTION("""COMPUTED_VALUE"""),2351.4)</f>
        <v>2351.4</v>
      </c>
      <c r="J437" s="2">
        <f>IFERROR(__xludf.DUMMYFUNCTION("""COMPUTED_VALUE"""),45926.66666666667)</f>
        <v>45926.66667</v>
      </c>
      <c r="K437" s="1">
        <f>IFERROR(__xludf.DUMMYFUNCTION("""COMPUTED_VALUE"""),2373.63)</f>
        <v>2373.63</v>
      </c>
      <c r="M437" s="2">
        <f>IFERROR(__xludf.DUMMYFUNCTION("""COMPUTED_VALUE"""),45926.66666666667)</f>
        <v>45926.66667</v>
      </c>
      <c r="N437" s="1">
        <f>IFERROR(__xludf.DUMMYFUNCTION("""COMPUTED_VALUE"""),3.0612481E7)</f>
        <v>30612481</v>
      </c>
    </row>
  </sheetData>
  <drawing r:id="rId1"/>
</worksheet>
</file>