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IFERROR(__xludf.DUMMYFUNCTION("GOOGLEFINANCE(""DJUSBK"",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IFERROR(__xludf.DUMMYFUNCTION("GOOGLEFINANCE(""DJUSBK"",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IFERROR(__xludf.DUMMYFUNCTION("GOOGLEFINANCE(""DJUSBK"",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IFERROR(__xludf.DUMMYFUNCTION("GOOGLEFINANCE(""DJUSBK"",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IFERROR(__xludf.DUMMYFUNCTION("GOOGLEFINANCE(""DJUSBK"",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IFERROR(__xludf.DUMMYFUNCTION("""COMPUTED_VALUE"""),487.36)</f>
        <v>487.36</v>
      </c>
      <c r="D2" s="2">
        <f>IFERROR(__xludf.DUMMYFUNCTION("""COMPUTED_VALUE"""),45293.66666666667)</f>
        <v>45293.66667</v>
      </c>
      <c r="E2" s="1">
        <f>IFERROR(__xludf.DUMMYFUNCTION("""COMPUTED_VALUE"""),496.46)</f>
        <v>496.46</v>
      </c>
      <c r="G2" s="2">
        <f>IFERROR(__xludf.DUMMYFUNCTION("""COMPUTED_VALUE"""),45293.66666666667)</f>
        <v>45293.66667</v>
      </c>
      <c r="H2" s="1">
        <f>IFERROR(__xludf.DUMMYFUNCTION("""COMPUTED_VALUE"""),486.2)</f>
        <v>486.2</v>
      </c>
      <c r="J2" s="2">
        <f>IFERROR(__xludf.DUMMYFUNCTION("""COMPUTED_VALUE"""),45293.66666666667)</f>
        <v>45293.66667</v>
      </c>
      <c r="K2" s="1">
        <f>IFERROR(__xludf.DUMMYFUNCTION("""COMPUTED_VALUE"""),495.01)</f>
        <v>495.01</v>
      </c>
      <c r="M2" s="2">
        <f>IFERROR(__xludf.DUMMYFUNCTION("""COMPUTED_VALUE"""),45293.66666666667)</f>
        <v>45293.66667</v>
      </c>
      <c r="N2" s="1">
        <f>IFERROR(__xludf.DUMMYFUNCTION("""COMPUTED_VALUE"""),1.97082922E8)</f>
        <v>197082922</v>
      </c>
    </row>
    <row r="3">
      <c r="A3" s="2">
        <f>IFERROR(__xludf.DUMMYFUNCTION("""COMPUTED_VALUE"""),45294.66666666667)</f>
        <v>45294.66667</v>
      </c>
      <c r="B3" s="1">
        <f>IFERROR(__xludf.DUMMYFUNCTION("""COMPUTED_VALUE"""),492.17)</f>
        <v>492.17</v>
      </c>
      <c r="D3" s="2">
        <f>IFERROR(__xludf.DUMMYFUNCTION("""COMPUTED_VALUE"""),45294.66666666667)</f>
        <v>45294.66667</v>
      </c>
      <c r="E3" s="1">
        <f>IFERROR(__xludf.DUMMYFUNCTION("""COMPUTED_VALUE"""),492.37)</f>
        <v>492.37</v>
      </c>
      <c r="G3" s="2">
        <f>IFERROR(__xludf.DUMMYFUNCTION("""COMPUTED_VALUE"""),45294.66666666667)</f>
        <v>45294.66667</v>
      </c>
      <c r="H3" s="1">
        <f>IFERROR(__xludf.DUMMYFUNCTION("""COMPUTED_VALUE"""),486.38)</f>
        <v>486.38</v>
      </c>
      <c r="J3" s="2">
        <f>IFERROR(__xludf.DUMMYFUNCTION("""COMPUTED_VALUE"""),45294.66666666667)</f>
        <v>45294.66667</v>
      </c>
      <c r="K3" s="1">
        <f>IFERROR(__xludf.DUMMYFUNCTION("""COMPUTED_VALUE"""),488.39)</f>
        <v>488.39</v>
      </c>
      <c r="M3" s="2">
        <f>IFERROR(__xludf.DUMMYFUNCTION("""COMPUTED_VALUE"""),45294.66666666667)</f>
        <v>45294.66667</v>
      </c>
      <c r="N3" s="1">
        <f>IFERROR(__xludf.DUMMYFUNCTION("""COMPUTED_VALUE"""),2.30218615E8)</f>
        <v>230218615</v>
      </c>
    </row>
    <row r="4">
      <c r="A4" s="2">
        <f>IFERROR(__xludf.DUMMYFUNCTION("""COMPUTED_VALUE"""),45295.66666666667)</f>
        <v>45295.66667</v>
      </c>
      <c r="B4" s="1">
        <f>IFERROR(__xludf.DUMMYFUNCTION("""COMPUTED_VALUE"""),488.75)</f>
        <v>488.75</v>
      </c>
      <c r="D4" s="2">
        <f>IFERROR(__xludf.DUMMYFUNCTION("""COMPUTED_VALUE"""),45295.66666666667)</f>
        <v>45295.66667</v>
      </c>
      <c r="E4" s="1">
        <f>IFERROR(__xludf.DUMMYFUNCTION("""COMPUTED_VALUE"""),496.53)</f>
        <v>496.53</v>
      </c>
      <c r="G4" s="2">
        <f>IFERROR(__xludf.DUMMYFUNCTION("""COMPUTED_VALUE"""),45295.66666666667)</f>
        <v>45295.66667</v>
      </c>
      <c r="H4" s="1">
        <f>IFERROR(__xludf.DUMMYFUNCTION("""COMPUTED_VALUE"""),488.38)</f>
        <v>488.38</v>
      </c>
      <c r="J4" s="2">
        <f>IFERROR(__xludf.DUMMYFUNCTION("""COMPUTED_VALUE"""),45295.66666666667)</f>
        <v>45295.66667</v>
      </c>
      <c r="K4" s="1">
        <f>IFERROR(__xludf.DUMMYFUNCTION("""COMPUTED_VALUE"""),491.09)</f>
        <v>491.09</v>
      </c>
      <c r="M4" s="2">
        <f>IFERROR(__xludf.DUMMYFUNCTION("""COMPUTED_VALUE"""),45295.66666666667)</f>
        <v>45295.66667</v>
      </c>
      <c r="N4" s="1">
        <f>IFERROR(__xludf.DUMMYFUNCTION("""COMPUTED_VALUE"""),1.97946314E8)</f>
        <v>197946314</v>
      </c>
    </row>
    <row r="5">
      <c r="A5" s="2">
        <f>IFERROR(__xludf.DUMMYFUNCTION("""COMPUTED_VALUE"""),45296.66666666667)</f>
        <v>45296.66667</v>
      </c>
      <c r="B5" s="1">
        <f>IFERROR(__xludf.DUMMYFUNCTION("""COMPUTED_VALUE"""),490.75)</f>
        <v>490.75</v>
      </c>
      <c r="D5" s="2">
        <f>IFERROR(__xludf.DUMMYFUNCTION("""COMPUTED_VALUE"""),45296.66666666667)</f>
        <v>45296.66667</v>
      </c>
      <c r="E5" s="1">
        <f>IFERROR(__xludf.DUMMYFUNCTION("""COMPUTED_VALUE"""),500.81)</f>
        <v>500.81</v>
      </c>
      <c r="G5" s="2">
        <f>IFERROR(__xludf.DUMMYFUNCTION("""COMPUTED_VALUE"""),45296.66666666667)</f>
        <v>45296.66667</v>
      </c>
      <c r="H5" s="1">
        <f>IFERROR(__xludf.DUMMYFUNCTION("""COMPUTED_VALUE"""),490.59)</f>
        <v>490.59</v>
      </c>
      <c r="J5" s="2">
        <f>IFERROR(__xludf.DUMMYFUNCTION("""COMPUTED_VALUE"""),45296.66666666667)</f>
        <v>45296.66667</v>
      </c>
      <c r="K5" s="1">
        <f>IFERROR(__xludf.DUMMYFUNCTION("""COMPUTED_VALUE"""),497.12)</f>
        <v>497.12</v>
      </c>
      <c r="M5" s="2">
        <f>IFERROR(__xludf.DUMMYFUNCTION("""COMPUTED_VALUE"""),45296.66666666667)</f>
        <v>45296.66667</v>
      </c>
      <c r="N5" s="1">
        <f>IFERROR(__xludf.DUMMYFUNCTION("""COMPUTED_VALUE"""),2.33397214E8)</f>
        <v>233397214</v>
      </c>
    </row>
    <row r="6">
      <c r="A6" s="2">
        <f>IFERROR(__xludf.DUMMYFUNCTION("""COMPUTED_VALUE"""),45299.66666666667)</f>
        <v>45299.66667</v>
      </c>
      <c r="B6" s="1">
        <f>IFERROR(__xludf.DUMMYFUNCTION("""COMPUTED_VALUE"""),494.62)</f>
        <v>494.62</v>
      </c>
      <c r="D6" s="2">
        <f>IFERROR(__xludf.DUMMYFUNCTION("""COMPUTED_VALUE"""),45299.66666666667)</f>
        <v>45299.66667</v>
      </c>
      <c r="E6" s="1">
        <f>IFERROR(__xludf.DUMMYFUNCTION("""COMPUTED_VALUE"""),497.36)</f>
        <v>497.36</v>
      </c>
      <c r="G6" s="2">
        <f>IFERROR(__xludf.DUMMYFUNCTION("""COMPUTED_VALUE"""),45299.66666666667)</f>
        <v>45299.66667</v>
      </c>
      <c r="H6" s="1">
        <f>IFERROR(__xludf.DUMMYFUNCTION("""COMPUTED_VALUE"""),489.87)</f>
        <v>489.87</v>
      </c>
      <c r="J6" s="2">
        <f>IFERROR(__xludf.DUMMYFUNCTION("""COMPUTED_VALUE"""),45299.66666666667)</f>
        <v>45299.66667</v>
      </c>
      <c r="K6" s="1">
        <f>IFERROR(__xludf.DUMMYFUNCTION("""COMPUTED_VALUE"""),497.26)</f>
        <v>497.26</v>
      </c>
      <c r="M6" s="2">
        <f>IFERROR(__xludf.DUMMYFUNCTION("""COMPUTED_VALUE"""),45299.66666666667)</f>
        <v>45299.66667</v>
      </c>
      <c r="N6" s="1">
        <f>IFERROR(__xludf.DUMMYFUNCTION("""COMPUTED_VALUE"""),1.69247017E8)</f>
        <v>169247017</v>
      </c>
    </row>
    <row r="7">
      <c r="A7" s="2">
        <f>IFERROR(__xludf.DUMMYFUNCTION("""COMPUTED_VALUE"""),45300.66666666667)</f>
        <v>45300.66667</v>
      </c>
      <c r="B7" s="1">
        <f>IFERROR(__xludf.DUMMYFUNCTION("""COMPUTED_VALUE"""),494.4)</f>
        <v>494.4</v>
      </c>
      <c r="D7" s="2">
        <f>IFERROR(__xludf.DUMMYFUNCTION("""COMPUTED_VALUE"""),45300.66666666667)</f>
        <v>45300.66667</v>
      </c>
      <c r="E7" s="1">
        <f>IFERROR(__xludf.DUMMYFUNCTION("""COMPUTED_VALUE"""),494.4)</f>
        <v>494.4</v>
      </c>
      <c r="G7" s="2">
        <f>IFERROR(__xludf.DUMMYFUNCTION("""COMPUTED_VALUE"""),45300.66666666667)</f>
        <v>45300.66667</v>
      </c>
      <c r="H7" s="1">
        <f>IFERROR(__xludf.DUMMYFUNCTION("""COMPUTED_VALUE"""),490.4)</f>
        <v>490.4</v>
      </c>
      <c r="J7" s="2">
        <f>IFERROR(__xludf.DUMMYFUNCTION("""COMPUTED_VALUE"""),45300.66666666667)</f>
        <v>45300.66667</v>
      </c>
      <c r="K7" s="1">
        <f>IFERROR(__xludf.DUMMYFUNCTION("""COMPUTED_VALUE"""),491.62)</f>
        <v>491.62</v>
      </c>
      <c r="M7" s="2">
        <f>IFERROR(__xludf.DUMMYFUNCTION("""COMPUTED_VALUE"""),45300.66666666667)</f>
        <v>45300.66667</v>
      </c>
      <c r="N7" s="1">
        <f>IFERROR(__xludf.DUMMYFUNCTION("""COMPUTED_VALUE"""),1.6858264E8)</f>
        <v>168582640</v>
      </c>
    </row>
    <row r="8">
      <c r="A8" s="2">
        <f>IFERROR(__xludf.DUMMYFUNCTION("""COMPUTED_VALUE"""),45301.66666666667)</f>
        <v>45301.66667</v>
      </c>
      <c r="B8" s="1">
        <f>IFERROR(__xludf.DUMMYFUNCTION("""COMPUTED_VALUE"""),489.55)</f>
        <v>489.55</v>
      </c>
      <c r="D8" s="2">
        <f>IFERROR(__xludf.DUMMYFUNCTION("""COMPUTED_VALUE"""),45301.66666666667)</f>
        <v>45301.66667</v>
      </c>
      <c r="E8" s="1">
        <f>IFERROR(__xludf.DUMMYFUNCTION("""COMPUTED_VALUE"""),491.82)</f>
        <v>491.82</v>
      </c>
      <c r="G8" s="2">
        <f>IFERROR(__xludf.DUMMYFUNCTION("""COMPUTED_VALUE"""),45301.66666666667)</f>
        <v>45301.66667</v>
      </c>
      <c r="H8" s="1">
        <f>IFERROR(__xludf.DUMMYFUNCTION("""COMPUTED_VALUE"""),487.07)</f>
        <v>487.07</v>
      </c>
      <c r="J8" s="2">
        <f>IFERROR(__xludf.DUMMYFUNCTION("""COMPUTED_VALUE"""),45301.66666666667)</f>
        <v>45301.66667</v>
      </c>
      <c r="K8" s="1">
        <f>IFERROR(__xludf.DUMMYFUNCTION("""COMPUTED_VALUE"""),491.56)</f>
        <v>491.56</v>
      </c>
      <c r="M8" s="2">
        <f>IFERROR(__xludf.DUMMYFUNCTION("""COMPUTED_VALUE"""),45301.66666666667)</f>
        <v>45301.66667</v>
      </c>
      <c r="N8" s="1">
        <f>IFERROR(__xludf.DUMMYFUNCTION("""COMPUTED_VALUE"""),1.66456214E8)</f>
        <v>166456214</v>
      </c>
    </row>
    <row r="9">
      <c r="A9" s="2">
        <f>IFERROR(__xludf.DUMMYFUNCTION("""COMPUTED_VALUE"""),45302.66666666667)</f>
        <v>45302.66667</v>
      </c>
      <c r="B9" s="1">
        <f>IFERROR(__xludf.DUMMYFUNCTION("""COMPUTED_VALUE"""),488.58)</f>
        <v>488.58</v>
      </c>
      <c r="D9" s="2">
        <f>IFERROR(__xludf.DUMMYFUNCTION("""COMPUTED_VALUE"""),45302.66666666667)</f>
        <v>45302.66667</v>
      </c>
      <c r="E9" s="1">
        <f>IFERROR(__xludf.DUMMYFUNCTION("""COMPUTED_VALUE"""),488.58)</f>
        <v>488.58</v>
      </c>
      <c r="G9" s="2">
        <f>IFERROR(__xludf.DUMMYFUNCTION("""COMPUTED_VALUE"""),45302.66666666667)</f>
        <v>45302.66667</v>
      </c>
      <c r="H9" s="1">
        <f>IFERROR(__xludf.DUMMYFUNCTION("""COMPUTED_VALUE"""),481.03)</f>
        <v>481.03</v>
      </c>
      <c r="J9" s="2">
        <f>IFERROR(__xludf.DUMMYFUNCTION("""COMPUTED_VALUE"""),45302.66666666667)</f>
        <v>45302.66667</v>
      </c>
      <c r="K9" s="1">
        <f>IFERROR(__xludf.DUMMYFUNCTION("""COMPUTED_VALUE"""),487.13)</f>
        <v>487.13</v>
      </c>
      <c r="M9" s="2">
        <f>IFERROR(__xludf.DUMMYFUNCTION("""COMPUTED_VALUE"""),45302.66666666667)</f>
        <v>45302.66667</v>
      </c>
      <c r="N9" s="1">
        <f>IFERROR(__xludf.DUMMYFUNCTION("""COMPUTED_VALUE"""),2.24228115E8)</f>
        <v>224228115</v>
      </c>
    </row>
    <row r="10">
      <c r="A10" s="2">
        <f>IFERROR(__xludf.DUMMYFUNCTION("""COMPUTED_VALUE"""),45303.66666666667)</f>
        <v>45303.66667</v>
      </c>
      <c r="B10" s="1">
        <f>IFERROR(__xludf.DUMMYFUNCTION("""COMPUTED_VALUE"""),487.69)</f>
        <v>487.69</v>
      </c>
      <c r="D10" s="2">
        <f>IFERROR(__xludf.DUMMYFUNCTION("""COMPUTED_VALUE"""),45303.66666666667)</f>
        <v>45303.66667</v>
      </c>
      <c r="E10" s="1">
        <f>IFERROR(__xludf.DUMMYFUNCTION("""COMPUTED_VALUE"""),493.7)</f>
        <v>493.7</v>
      </c>
      <c r="G10" s="2">
        <f>IFERROR(__xludf.DUMMYFUNCTION("""COMPUTED_VALUE"""),45303.66666666667)</f>
        <v>45303.66667</v>
      </c>
      <c r="H10" s="1">
        <f>IFERROR(__xludf.DUMMYFUNCTION("""COMPUTED_VALUE"""),478.72)</f>
        <v>478.72</v>
      </c>
      <c r="J10" s="2">
        <f>IFERROR(__xludf.DUMMYFUNCTION("""COMPUTED_VALUE"""),45303.66666666667)</f>
        <v>45303.66667</v>
      </c>
      <c r="K10" s="1">
        <f>IFERROR(__xludf.DUMMYFUNCTION("""COMPUTED_VALUE"""),481.07)</f>
        <v>481.07</v>
      </c>
      <c r="M10" s="2">
        <f>IFERROR(__xludf.DUMMYFUNCTION("""COMPUTED_VALUE"""),45303.66666666667)</f>
        <v>45303.66667</v>
      </c>
      <c r="N10" s="1">
        <f>IFERROR(__xludf.DUMMYFUNCTION("""COMPUTED_VALUE"""),2.73022937E8)</f>
        <v>273022937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IFERROR(__xludf.DUMMYFUNCTION("""COMPUTED_VALUE"""),475.13)</f>
        <v>475.13</v>
      </c>
      <c r="D11" s="2">
        <f>IFERROR(__xludf.DUMMYFUNCTION("""COMPUTED_VALUE"""),45307.66666666667)</f>
        <v>45307.66667</v>
      </c>
      <c r="E11" s="1">
        <f>IFERROR(__xludf.DUMMYFUNCTION("""COMPUTED_VALUE"""),475.87)</f>
        <v>475.87</v>
      </c>
      <c r="G11" s="2">
        <f>IFERROR(__xludf.DUMMYFUNCTION("""COMPUTED_VALUE"""),45307.66666666667)</f>
        <v>45307.66667</v>
      </c>
      <c r="H11" s="1">
        <f>IFERROR(__xludf.DUMMYFUNCTION("""COMPUTED_VALUE"""),468.82)</f>
        <v>468.82</v>
      </c>
      <c r="J11" s="2">
        <f>IFERROR(__xludf.DUMMYFUNCTION("""COMPUTED_VALUE"""),45307.66666666667)</f>
        <v>45307.66667</v>
      </c>
      <c r="K11" s="1">
        <f>IFERROR(__xludf.DUMMYFUNCTION("""COMPUTED_VALUE"""),475.17)</f>
        <v>475.17</v>
      </c>
      <c r="M11" s="2">
        <f>IFERROR(__xludf.DUMMYFUNCTION("""COMPUTED_VALUE"""),45307.66666666667)</f>
        <v>45307.66667</v>
      </c>
      <c r="N11" s="1">
        <f>IFERROR(__xludf.DUMMYFUNCTION("""COMPUTED_VALUE"""),2.44230278E8)</f>
        <v>244230278</v>
      </c>
    </row>
    <row r="12">
      <c r="A12" s="2">
        <f>IFERROR(__xludf.DUMMYFUNCTION("""COMPUTED_VALUE"""),45308.66666666667)</f>
        <v>45308.66667</v>
      </c>
      <c r="B12" s="1">
        <f>IFERROR(__xludf.DUMMYFUNCTION("""COMPUTED_VALUE"""),472.07)</f>
        <v>472.07</v>
      </c>
      <c r="D12" s="2">
        <f>IFERROR(__xludf.DUMMYFUNCTION("""COMPUTED_VALUE"""),45308.66666666667)</f>
        <v>45308.66667</v>
      </c>
      <c r="E12" s="1">
        <f>IFERROR(__xludf.DUMMYFUNCTION("""COMPUTED_VALUE"""),476.62)</f>
        <v>476.62</v>
      </c>
      <c r="G12" s="2">
        <f>IFERROR(__xludf.DUMMYFUNCTION("""COMPUTED_VALUE"""),45308.66666666667)</f>
        <v>45308.66667</v>
      </c>
      <c r="H12" s="1">
        <f>IFERROR(__xludf.DUMMYFUNCTION("""COMPUTED_VALUE"""),469.15)</f>
        <v>469.15</v>
      </c>
      <c r="J12" s="2">
        <f>IFERROR(__xludf.DUMMYFUNCTION("""COMPUTED_VALUE"""),45308.66666666667)</f>
        <v>45308.66667</v>
      </c>
      <c r="K12" s="1">
        <f>IFERROR(__xludf.DUMMYFUNCTION("""COMPUTED_VALUE"""),472.33)</f>
        <v>472.33</v>
      </c>
      <c r="M12" s="2">
        <f>IFERROR(__xludf.DUMMYFUNCTION("""COMPUTED_VALUE"""),45308.66666666667)</f>
        <v>45308.66667</v>
      </c>
      <c r="N12" s="1">
        <f>IFERROR(__xludf.DUMMYFUNCTION("""COMPUTED_VALUE"""),2.28158229E8)</f>
        <v>228158229</v>
      </c>
    </row>
    <row r="13">
      <c r="A13" s="2">
        <f>IFERROR(__xludf.DUMMYFUNCTION("""COMPUTED_VALUE"""),45309.66666666667)</f>
        <v>45309.66667</v>
      </c>
      <c r="B13" s="1">
        <f>IFERROR(__xludf.DUMMYFUNCTION("""COMPUTED_VALUE"""),473.04)</f>
        <v>473.04</v>
      </c>
      <c r="D13" s="2">
        <f>IFERROR(__xludf.DUMMYFUNCTION("""COMPUTED_VALUE"""),45309.66666666667)</f>
        <v>45309.66667</v>
      </c>
      <c r="E13" s="1">
        <f>IFERROR(__xludf.DUMMYFUNCTION("""COMPUTED_VALUE"""),473.58)</f>
        <v>473.58</v>
      </c>
      <c r="G13" s="2">
        <f>IFERROR(__xludf.DUMMYFUNCTION("""COMPUTED_VALUE"""),45309.66666666667)</f>
        <v>45309.66667</v>
      </c>
      <c r="H13" s="1">
        <f>IFERROR(__xludf.DUMMYFUNCTION("""COMPUTED_VALUE"""),466.35)</f>
        <v>466.35</v>
      </c>
      <c r="J13" s="2">
        <f>IFERROR(__xludf.DUMMYFUNCTION("""COMPUTED_VALUE"""),45309.66666666667)</f>
        <v>45309.66667</v>
      </c>
      <c r="K13" s="1">
        <f>IFERROR(__xludf.DUMMYFUNCTION("""COMPUTED_VALUE"""),471.82)</f>
        <v>471.82</v>
      </c>
      <c r="M13" s="2">
        <f>IFERROR(__xludf.DUMMYFUNCTION("""COMPUTED_VALUE"""),45309.66666666667)</f>
        <v>45309.66667</v>
      </c>
      <c r="N13" s="1">
        <f>IFERROR(__xludf.DUMMYFUNCTION("""COMPUTED_VALUE"""),2.48010301E8)</f>
        <v>248010301</v>
      </c>
    </row>
    <row r="14">
      <c r="A14" s="2">
        <f>IFERROR(__xludf.DUMMYFUNCTION("""COMPUTED_VALUE"""),45310.66666666667)</f>
        <v>45310.66667</v>
      </c>
      <c r="B14" s="1">
        <f>IFERROR(__xludf.DUMMYFUNCTION("""COMPUTED_VALUE"""),472.6)</f>
        <v>472.6</v>
      </c>
      <c r="D14" s="2">
        <f>IFERROR(__xludf.DUMMYFUNCTION("""COMPUTED_VALUE"""),45310.66666666667)</f>
        <v>45310.66667</v>
      </c>
      <c r="E14" s="1">
        <f>IFERROR(__xludf.DUMMYFUNCTION("""COMPUTED_VALUE"""),483.21)</f>
        <v>483.21</v>
      </c>
      <c r="G14" s="2">
        <f>IFERROR(__xludf.DUMMYFUNCTION("""COMPUTED_VALUE"""),45310.66666666667)</f>
        <v>45310.66667</v>
      </c>
      <c r="H14" s="1">
        <f>IFERROR(__xludf.DUMMYFUNCTION("""COMPUTED_VALUE"""),471.44)</f>
        <v>471.44</v>
      </c>
      <c r="J14" s="2">
        <f>IFERROR(__xludf.DUMMYFUNCTION("""COMPUTED_VALUE"""),45310.66666666667)</f>
        <v>45310.66667</v>
      </c>
      <c r="K14" s="1">
        <f>IFERROR(__xludf.DUMMYFUNCTION("""COMPUTED_VALUE"""),482.99)</f>
        <v>482.99</v>
      </c>
      <c r="M14" s="2">
        <f>IFERROR(__xludf.DUMMYFUNCTION("""COMPUTED_VALUE"""),45310.66666666667)</f>
        <v>45310.66667</v>
      </c>
      <c r="N14" s="1">
        <f>IFERROR(__xludf.DUMMYFUNCTION("""COMPUTED_VALUE"""),2.60679103E8)</f>
        <v>260679103</v>
      </c>
    </row>
    <row r="15">
      <c r="A15" s="2">
        <f>IFERROR(__xludf.DUMMYFUNCTION("""COMPUTED_VALUE"""),45313.66666666667)</f>
        <v>45313.66667</v>
      </c>
      <c r="B15" s="1">
        <f>IFERROR(__xludf.DUMMYFUNCTION("""COMPUTED_VALUE"""),484.37)</f>
        <v>484.37</v>
      </c>
      <c r="D15" s="2">
        <f>IFERROR(__xludf.DUMMYFUNCTION("""COMPUTED_VALUE"""),45313.66666666667)</f>
        <v>45313.66667</v>
      </c>
      <c r="E15" s="1">
        <f>IFERROR(__xludf.DUMMYFUNCTION("""COMPUTED_VALUE"""),489.61)</f>
        <v>489.61</v>
      </c>
      <c r="G15" s="2">
        <f>IFERROR(__xludf.DUMMYFUNCTION("""COMPUTED_VALUE"""),45313.66666666667)</f>
        <v>45313.66667</v>
      </c>
      <c r="H15" s="1">
        <f>IFERROR(__xludf.DUMMYFUNCTION("""COMPUTED_VALUE"""),483.96)</f>
        <v>483.96</v>
      </c>
      <c r="J15" s="2">
        <f>IFERROR(__xludf.DUMMYFUNCTION("""COMPUTED_VALUE"""),45313.66666666667)</f>
        <v>45313.66667</v>
      </c>
      <c r="K15" s="1">
        <f>IFERROR(__xludf.DUMMYFUNCTION("""COMPUTED_VALUE"""),486.14)</f>
        <v>486.14</v>
      </c>
      <c r="M15" s="2">
        <f>IFERROR(__xludf.DUMMYFUNCTION("""COMPUTED_VALUE"""),45313.66666666667)</f>
        <v>45313.66667</v>
      </c>
      <c r="N15" s="1">
        <f>IFERROR(__xludf.DUMMYFUNCTION("""COMPUTED_VALUE"""),2.33562693E8)</f>
        <v>233562693</v>
      </c>
    </row>
    <row r="16">
      <c r="A16" s="2">
        <f>IFERROR(__xludf.DUMMYFUNCTION("""COMPUTED_VALUE"""),45314.66666666667)</f>
        <v>45314.66667</v>
      </c>
      <c r="B16" s="1">
        <f>IFERROR(__xludf.DUMMYFUNCTION("""COMPUTED_VALUE"""),486.29)</f>
        <v>486.29</v>
      </c>
      <c r="D16" s="2">
        <f>IFERROR(__xludf.DUMMYFUNCTION("""COMPUTED_VALUE"""),45314.66666666667)</f>
        <v>45314.66667</v>
      </c>
      <c r="E16" s="1">
        <f>IFERROR(__xludf.DUMMYFUNCTION("""COMPUTED_VALUE"""),487.84)</f>
        <v>487.84</v>
      </c>
      <c r="G16" s="2">
        <f>IFERROR(__xludf.DUMMYFUNCTION("""COMPUTED_VALUE"""),45314.66666666667)</f>
        <v>45314.66667</v>
      </c>
      <c r="H16" s="1">
        <f>IFERROR(__xludf.DUMMYFUNCTION("""COMPUTED_VALUE"""),483.26)</f>
        <v>483.26</v>
      </c>
      <c r="J16" s="2">
        <f>IFERROR(__xludf.DUMMYFUNCTION("""COMPUTED_VALUE"""),45314.66666666667)</f>
        <v>45314.66667</v>
      </c>
      <c r="K16" s="1">
        <f>IFERROR(__xludf.DUMMYFUNCTION("""COMPUTED_VALUE"""),486.12)</f>
        <v>486.12</v>
      </c>
      <c r="M16" s="2">
        <f>IFERROR(__xludf.DUMMYFUNCTION("""COMPUTED_VALUE"""),45314.66666666667)</f>
        <v>45314.66667</v>
      </c>
      <c r="N16" s="1">
        <f>IFERROR(__xludf.DUMMYFUNCTION("""COMPUTED_VALUE"""),1.76572902E8)</f>
        <v>176572902</v>
      </c>
    </row>
    <row r="17">
      <c r="A17" s="2">
        <f>IFERROR(__xludf.DUMMYFUNCTION("""COMPUTED_VALUE"""),45315.66666666667)</f>
        <v>45315.66667</v>
      </c>
      <c r="B17" s="1">
        <f>IFERROR(__xludf.DUMMYFUNCTION("""COMPUTED_VALUE"""),487.68)</f>
        <v>487.68</v>
      </c>
      <c r="D17" s="2">
        <f>IFERROR(__xludf.DUMMYFUNCTION("""COMPUTED_VALUE"""),45315.66666666667)</f>
        <v>45315.66667</v>
      </c>
      <c r="E17" s="1">
        <f>IFERROR(__xludf.DUMMYFUNCTION("""COMPUTED_VALUE"""),493.57)</f>
        <v>493.57</v>
      </c>
      <c r="G17" s="2">
        <f>IFERROR(__xludf.DUMMYFUNCTION("""COMPUTED_VALUE"""),45315.66666666667)</f>
        <v>45315.66667</v>
      </c>
      <c r="H17" s="1">
        <f>IFERROR(__xludf.DUMMYFUNCTION("""COMPUTED_VALUE"""),487.68)</f>
        <v>487.68</v>
      </c>
      <c r="J17" s="2">
        <f>IFERROR(__xludf.DUMMYFUNCTION("""COMPUTED_VALUE"""),45315.66666666667)</f>
        <v>45315.66667</v>
      </c>
      <c r="K17" s="1">
        <f>IFERROR(__xludf.DUMMYFUNCTION("""COMPUTED_VALUE"""),490.3)</f>
        <v>490.3</v>
      </c>
      <c r="M17" s="2">
        <f>IFERROR(__xludf.DUMMYFUNCTION("""COMPUTED_VALUE"""),45315.66666666667)</f>
        <v>45315.66667</v>
      </c>
      <c r="N17" s="1">
        <f>IFERROR(__xludf.DUMMYFUNCTION("""COMPUTED_VALUE"""),2.159419E8)</f>
        <v>215941900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IFERROR(__xludf.DUMMYFUNCTION("""COMPUTED_VALUE"""),494.27)</f>
        <v>494.27</v>
      </c>
      <c r="D18" s="2">
        <f>IFERROR(__xludf.DUMMYFUNCTION("""COMPUTED_VALUE"""),45316.66666666667)</f>
        <v>45316.66667</v>
      </c>
      <c r="E18" s="1">
        <f>IFERROR(__xludf.DUMMYFUNCTION("""COMPUTED_VALUE"""),495.15)</f>
        <v>495.15</v>
      </c>
      <c r="G18" s="2">
        <f>IFERROR(__xludf.DUMMYFUNCTION("""COMPUTED_VALUE"""),45316.66666666667)</f>
        <v>45316.66667</v>
      </c>
      <c r="H18" s="1">
        <f>IFERROR(__xludf.DUMMYFUNCTION("""COMPUTED_VALUE"""),488.83)</f>
        <v>488.83</v>
      </c>
      <c r="J18" s="2">
        <f>IFERROR(__xludf.DUMMYFUNCTION("""COMPUTED_VALUE"""),45316.66666666667)</f>
        <v>45316.66667</v>
      </c>
      <c r="K18" s="1">
        <f>IFERROR(__xludf.DUMMYFUNCTION("""COMPUTED_VALUE"""),494.33)</f>
        <v>494.33</v>
      </c>
      <c r="M18" s="2">
        <f>IFERROR(__xludf.DUMMYFUNCTION("""COMPUTED_VALUE"""),45316.66666666667)</f>
        <v>45316.66667</v>
      </c>
      <c r="N18" s="1">
        <f>IFERROR(__xludf.DUMMYFUNCTION("""COMPUTED_VALUE"""),2.04526717E8)</f>
        <v>204526717</v>
      </c>
    </row>
    <row r="19">
      <c r="A19" s="2">
        <f>IFERROR(__xludf.DUMMYFUNCTION("""COMPUTED_VALUE"""),45317.66666666667)</f>
        <v>45317.66667</v>
      </c>
      <c r="B19" s="1">
        <f>IFERROR(__xludf.DUMMYFUNCTION("""COMPUTED_VALUE"""),494.25)</f>
        <v>494.25</v>
      </c>
      <c r="D19" s="2">
        <f>IFERROR(__xludf.DUMMYFUNCTION("""COMPUTED_VALUE"""),45317.66666666667)</f>
        <v>45317.66667</v>
      </c>
      <c r="E19" s="1">
        <f>IFERROR(__xludf.DUMMYFUNCTION("""COMPUTED_VALUE"""),497.26)</f>
        <v>497.26</v>
      </c>
      <c r="G19" s="2">
        <f>IFERROR(__xludf.DUMMYFUNCTION("""COMPUTED_VALUE"""),45317.66666666667)</f>
        <v>45317.66667</v>
      </c>
      <c r="H19" s="1">
        <f>IFERROR(__xludf.DUMMYFUNCTION("""COMPUTED_VALUE"""),493.45)</f>
        <v>493.45</v>
      </c>
      <c r="J19" s="2">
        <f>IFERROR(__xludf.DUMMYFUNCTION("""COMPUTED_VALUE"""),45317.66666666667)</f>
        <v>45317.66667</v>
      </c>
      <c r="K19" s="1">
        <f>IFERROR(__xludf.DUMMYFUNCTION("""COMPUTED_VALUE"""),495.15)</f>
        <v>495.15</v>
      </c>
      <c r="M19" s="2">
        <f>IFERROR(__xludf.DUMMYFUNCTION("""COMPUTED_VALUE"""),45317.66666666667)</f>
        <v>45317.66667</v>
      </c>
      <c r="N19" s="1">
        <f>IFERROR(__xludf.DUMMYFUNCTION("""COMPUTED_VALUE"""),1.76507264E8)</f>
        <v>176507264</v>
      </c>
    </row>
    <row r="20">
      <c r="A20" s="2">
        <f>IFERROR(__xludf.DUMMYFUNCTION("""COMPUTED_VALUE"""),45320.66666666667)</f>
        <v>45320.66667</v>
      </c>
      <c r="B20" s="1">
        <f>IFERROR(__xludf.DUMMYFUNCTION("""COMPUTED_VALUE"""),494.84)</f>
        <v>494.84</v>
      </c>
      <c r="D20" s="2">
        <f>IFERROR(__xludf.DUMMYFUNCTION("""COMPUTED_VALUE"""),45320.66666666667)</f>
        <v>45320.66667</v>
      </c>
      <c r="E20" s="1">
        <f>IFERROR(__xludf.DUMMYFUNCTION("""COMPUTED_VALUE"""),498.39)</f>
        <v>498.39</v>
      </c>
      <c r="G20" s="2">
        <f>IFERROR(__xludf.DUMMYFUNCTION("""COMPUTED_VALUE"""),45320.66666666667)</f>
        <v>45320.66667</v>
      </c>
      <c r="H20" s="1">
        <f>IFERROR(__xludf.DUMMYFUNCTION("""COMPUTED_VALUE"""),493.17)</f>
        <v>493.17</v>
      </c>
      <c r="J20" s="2">
        <f>IFERROR(__xludf.DUMMYFUNCTION("""COMPUTED_VALUE"""),45320.66666666667)</f>
        <v>45320.66667</v>
      </c>
      <c r="K20" s="1">
        <f>IFERROR(__xludf.DUMMYFUNCTION("""COMPUTED_VALUE"""),498.19)</f>
        <v>498.19</v>
      </c>
      <c r="M20" s="2">
        <f>IFERROR(__xludf.DUMMYFUNCTION("""COMPUTED_VALUE"""),45320.66666666667)</f>
        <v>45320.66667</v>
      </c>
      <c r="N20" s="1">
        <f>IFERROR(__xludf.DUMMYFUNCTION("""COMPUTED_VALUE"""),1.60873631E8)</f>
        <v>160873631</v>
      </c>
    </row>
    <row r="21">
      <c r="A21" s="2">
        <f>IFERROR(__xludf.DUMMYFUNCTION("""COMPUTED_VALUE"""),45321.66666666667)</f>
        <v>45321.66667</v>
      </c>
      <c r="B21" s="1">
        <f>IFERROR(__xludf.DUMMYFUNCTION("""COMPUTED_VALUE"""),499.15)</f>
        <v>499.15</v>
      </c>
      <c r="D21" s="2">
        <f>IFERROR(__xludf.DUMMYFUNCTION("""COMPUTED_VALUE"""),45321.66666666667)</f>
        <v>45321.66667</v>
      </c>
      <c r="E21" s="1">
        <f>IFERROR(__xludf.DUMMYFUNCTION("""COMPUTED_VALUE"""),508.55)</f>
        <v>508.55</v>
      </c>
      <c r="G21" s="2">
        <f>IFERROR(__xludf.DUMMYFUNCTION("""COMPUTED_VALUE"""),45321.66666666667)</f>
        <v>45321.66667</v>
      </c>
      <c r="H21" s="1">
        <f>IFERROR(__xludf.DUMMYFUNCTION("""COMPUTED_VALUE"""),499.15)</f>
        <v>499.15</v>
      </c>
      <c r="J21" s="2">
        <f>IFERROR(__xludf.DUMMYFUNCTION("""COMPUTED_VALUE"""),45321.66666666667)</f>
        <v>45321.66667</v>
      </c>
      <c r="K21" s="1">
        <f>IFERROR(__xludf.DUMMYFUNCTION("""COMPUTED_VALUE"""),507.67)</f>
        <v>507.67</v>
      </c>
      <c r="M21" s="2">
        <f>IFERROR(__xludf.DUMMYFUNCTION("""COMPUTED_VALUE"""),45321.66666666667)</f>
        <v>45321.66667</v>
      </c>
      <c r="N21" s="1">
        <f>IFERROR(__xludf.DUMMYFUNCTION("""COMPUTED_VALUE"""),2.23171163E8)</f>
        <v>223171163</v>
      </c>
    </row>
    <row r="22">
      <c r="A22" s="2">
        <f>IFERROR(__xludf.DUMMYFUNCTION("""COMPUTED_VALUE"""),45322.66666666667)</f>
        <v>45322.66667</v>
      </c>
      <c r="B22" s="1">
        <f>IFERROR(__xludf.DUMMYFUNCTION("""COMPUTED_VALUE"""),502.19)</f>
        <v>502.19</v>
      </c>
      <c r="D22" s="2">
        <f>IFERROR(__xludf.DUMMYFUNCTION("""COMPUTED_VALUE"""),45322.66666666667)</f>
        <v>45322.66667</v>
      </c>
      <c r="E22" s="1">
        <f>IFERROR(__xludf.DUMMYFUNCTION("""COMPUTED_VALUE"""),507.24)</f>
        <v>507.24</v>
      </c>
      <c r="G22" s="2">
        <f>IFERROR(__xludf.DUMMYFUNCTION("""COMPUTED_VALUE"""),45322.66666666667)</f>
        <v>45322.66667</v>
      </c>
      <c r="H22" s="1">
        <f>IFERROR(__xludf.DUMMYFUNCTION("""COMPUTED_VALUE"""),495.63)</f>
        <v>495.63</v>
      </c>
      <c r="J22" s="2">
        <f>IFERROR(__xludf.DUMMYFUNCTION("""COMPUTED_VALUE"""),45322.66666666667)</f>
        <v>45322.66667</v>
      </c>
      <c r="K22" s="1">
        <f>IFERROR(__xludf.DUMMYFUNCTION("""COMPUTED_VALUE"""),495.71)</f>
        <v>495.71</v>
      </c>
      <c r="M22" s="2">
        <f>IFERROR(__xludf.DUMMYFUNCTION("""COMPUTED_VALUE"""),45322.66666666667)</f>
        <v>45322.66667</v>
      </c>
      <c r="N22" s="1">
        <f>IFERROR(__xludf.DUMMYFUNCTION("""COMPUTED_VALUE"""),4.23055012E8)</f>
        <v>423055012</v>
      </c>
    </row>
    <row r="23">
      <c r="A23" s="2">
        <f>IFERROR(__xludf.DUMMYFUNCTION("""COMPUTED_VALUE"""),45323.66666666667)</f>
        <v>45323.66667</v>
      </c>
      <c r="B23" s="1">
        <f>IFERROR(__xludf.DUMMYFUNCTION("""COMPUTED_VALUE"""),494.92)</f>
        <v>494.92</v>
      </c>
      <c r="D23" s="2">
        <f>IFERROR(__xludf.DUMMYFUNCTION("""COMPUTED_VALUE"""),45323.66666666667)</f>
        <v>45323.66667</v>
      </c>
      <c r="E23" s="1">
        <f>IFERROR(__xludf.DUMMYFUNCTION("""COMPUTED_VALUE"""),496.9)</f>
        <v>496.9</v>
      </c>
      <c r="G23" s="2">
        <f>IFERROR(__xludf.DUMMYFUNCTION("""COMPUTED_VALUE"""),45323.66666666667)</f>
        <v>45323.66667</v>
      </c>
      <c r="H23" s="1">
        <f>IFERROR(__xludf.DUMMYFUNCTION("""COMPUTED_VALUE"""),479.17)</f>
        <v>479.17</v>
      </c>
      <c r="J23" s="2">
        <f>IFERROR(__xludf.DUMMYFUNCTION("""COMPUTED_VALUE"""),45323.66666666667)</f>
        <v>45323.66667</v>
      </c>
      <c r="K23" s="1">
        <f>IFERROR(__xludf.DUMMYFUNCTION("""COMPUTED_VALUE"""),488.02)</f>
        <v>488.02</v>
      </c>
      <c r="M23" s="2">
        <f>IFERROR(__xludf.DUMMYFUNCTION("""COMPUTED_VALUE"""),45323.66666666667)</f>
        <v>45323.66667</v>
      </c>
      <c r="N23" s="1">
        <f>IFERROR(__xludf.DUMMYFUNCTION("""COMPUTED_VALUE"""),4.85821593E8)</f>
        <v>485821593</v>
      </c>
    </row>
    <row r="24">
      <c r="A24" s="2">
        <f>IFERROR(__xludf.DUMMYFUNCTION("""COMPUTED_VALUE"""),45324.66666666667)</f>
        <v>45324.66667</v>
      </c>
      <c r="B24" s="1">
        <f>IFERROR(__xludf.DUMMYFUNCTION("""COMPUTED_VALUE"""),485.89)</f>
        <v>485.89</v>
      </c>
      <c r="D24" s="2">
        <f>IFERROR(__xludf.DUMMYFUNCTION("""COMPUTED_VALUE"""),45324.66666666667)</f>
        <v>45324.66667</v>
      </c>
      <c r="E24" s="1">
        <f>IFERROR(__xludf.DUMMYFUNCTION("""COMPUTED_VALUE"""),492.98)</f>
        <v>492.98</v>
      </c>
      <c r="G24" s="2">
        <f>IFERROR(__xludf.DUMMYFUNCTION("""COMPUTED_VALUE"""),45324.66666666667)</f>
        <v>45324.66667</v>
      </c>
      <c r="H24" s="1">
        <f>IFERROR(__xludf.DUMMYFUNCTION("""COMPUTED_VALUE"""),483.65)</f>
        <v>483.65</v>
      </c>
      <c r="J24" s="2">
        <f>IFERROR(__xludf.DUMMYFUNCTION("""COMPUTED_VALUE"""),45324.66666666667)</f>
        <v>45324.66667</v>
      </c>
      <c r="K24" s="1">
        <f>IFERROR(__xludf.DUMMYFUNCTION("""COMPUTED_VALUE"""),490.27)</f>
        <v>490.27</v>
      </c>
      <c r="M24" s="2">
        <f>IFERROR(__xludf.DUMMYFUNCTION("""COMPUTED_VALUE"""),45324.66666666667)</f>
        <v>45324.66667</v>
      </c>
      <c r="N24" s="1">
        <f>IFERROR(__xludf.DUMMYFUNCTION("""COMPUTED_VALUE"""),2.93390844E8)</f>
        <v>293390844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IFERROR(__xludf.DUMMYFUNCTION("""COMPUTED_VALUE"""),487.34)</f>
        <v>487.34</v>
      </c>
      <c r="D25" s="2">
        <f>IFERROR(__xludf.DUMMYFUNCTION("""COMPUTED_VALUE"""),45327.66666666667)</f>
        <v>45327.66667</v>
      </c>
      <c r="E25" s="1">
        <f>IFERROR(__xludf.DUMMYFUNCTION("""COMPUTED_VALUE"""),487.48)</f>
        <v>487.48</v>
      </c>
      <c r="G25" s="2">
        <f>IFERROR(__xludf.DUMMYFUNCTION("""COMPUTED_VALUE"""),45327.66666666667)</f>
        <v>45327.66667</v>
      </c>
      <c r="H25" s="1">
        <f>IFERROR(__xludf.DUMMYFUNCTION("""COMPUTED_VALUE"""),482.29)</f>
        <v>482.29</v>
      </c>
      <c r="J25" s="2">
        <f>IFERROR(__xludf.DUMMYFUNCTION("""COMPUTED_VALUE"""),45327.66666666667)</f>
        <v>45327.66667</v>
      </c>
      <c r="K25" s="1">
        <f>IFERROR(__xludf.DUMMYFUNCTION("""COMPUTED_VALUE"""),485.51)</f>
        <v>485.51</v>
      </c>
      <c r="M25" s="2">
        <f>IFERROR(__xludf.DUMMYFUNCTION("""COMPUTED_VALUE"""),45327.66666666667)</f>
        <v>45327.66667</v>
      </c>
      <c r="N25" s="1">
        <f>IFERROR(__xludf.DUMMYFUNCTION("""COMPUTED_VALUE"""),2.48008499E8)</f>
        <v>248008499</v>
      </c>
    </row>
    <row r="26">
      <c r="A26" s="2">
        <f>IFERROR(__xludf.DUMMYFUNCTION("""COMPUTED_VALUE"""),45328.66666666667)</f>
        <v>45328.66667</v>
      </c>
      <c r="B26" s="1">
        <f>IFERROR(__xludf.DUMMYFUNCTION("""COMPUTED_VALUE"""),485.19)</f>
        <v>485.19</v>
      </c>
      <c r="D26" s="2">
        <f>IFERROR(__xludf.DUMMYFUNCTION("""COMPUTED_VALUE"""),45328.66666666667)</f>
        <v>45328.66667</v>
      </c>
      <c r="E26" s="1">
        <f>IFERROR(__xludf.DUMMYFUNCTION("""COMPUTED_VALUE"""),489.75)</f>
        <v>489.75</v>
      </c>
      <c r="G26" s="2">
        <f>IFERROR(__xludf.DUMMYFUNCTION("""COMPUTED_VALUE"""),45328.66666666667)</f>
        <v>45328.66667</v>
      </c>
      <c r="H26" s="1">
        <f>IFERROR(__xludf.DUMMYFUNCTION("""COMPUTED_VALUE"""),482.18)</f>
        <v>482.18</v>
      </c>
      <c r="J26" s="2">
        <f>IFERROR(__xludf.DUMMYFUNCTION("""COMPUTED_VALUE"""),45328.66666666667)</f>
        <v>45328.66667</v>
      </c>
      <c r="K26" s="1">
        <f>IFERROR(__xludf.DUMMYFUNCTION("""COMPUTED_VALUE"""),484.99)</f>
        <v>484.99</v>
      </c>
      <c r="M26" s="2">
        <f>IFERROR(__xludf.DUMMYFUNCTION("""COMPUTED_VALUE"""),45328.66666666667)</f>
        <v>45328.66667</v>
      </c>
      <c r="N26" s="1">
        <f>IFERROR(__xludf.DUMMYFUNCTION("""COMPUTED_VALUE"""),3.4816859E8)</f>
        <v>348168590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IFERROR(__xludf.DUMMYFUNCTION("""COMPUTED_VALUE"""),486.61)</f>
        <v>486.61</v>
      </c>
      <c r="D27" s="2">
        <f>IFERROR(__xludf.DUMMYFUNCTION("""COMPUTED_VALUE"""),45329.66666666667)</f>
        <v>45329.66667</v>
      </c>
      <c r="E27" s="1">
        <f>IFERROR(__xludf.DUMMYFUNCTION("""COMPUTED_VALUE"""),487.07)</f>
        <v>487.07</v>
      </c>
      <c r="G27" s="2">
        <f>IFERROR(__xludf.DUMMYFUNCTION("""COMPUTED_VALUE"""),45329.66666666667)</f>
        <v>45329.66667</v>
      </c>
      <c r="H27" s="1">
        <f>IFERROR(__xludf.DUMMYFUNCTION("""COMPUTED_VALUE"""),478.14)</f>
        <v>478.14</v>
      </c>
      <c r="J27" s="2">
        <f>IFERROR(__xludf.DUMMYFUNCTION("""COMPUTED_VALUE"""),45329.66666666667)</f>
        <v>45329.66667</v>
      </c>
      <c r="K27" s="1">
        <f>IFERROR(__xludf.DUMMYFUNCTION("""COMPUTED_VALUE"""),485.51)</f>
        <v>485.51</v>
      </c>
      <c r="M27" s="2">
        <f>IFERROR(__xludf.DUMMYFUNCTION("""COMPUTED_VALUE"""),45329.66666666667)</f>
        <v>45329.66667</v>
      </c>
      <c r="N27" s="1">
        <f>IFERROR(__xludf.DUMMYFUNCTION("""COMPUTED_VALUE"""),3.81790648E8)</f>
        <v>381790648</v>
      </c>
    </row>
    <row r="28">
      <c r="A28" s="2">
        <f>IFERROR(__xludf.DUMMYFUNCTION("""COMPUTED_VALUE"""),45330.66666666667)</f>
        <v>45330.66667</v>
      </c>
      <c r="B28" s="1">
        <f>IFERROR(__xludf.DUMMYFUNCTION("""COMPUTED_VALUE"""),483.15)</f>
        <v>483.15</v>
      </c>
      <c r="D28" s="2">
        <f>IFERROR(__xludf.DUMMYFUNCTION("""COMPUTED_VALUE"""),45330.66666666667)</f>
        <v>45330.66667</v>
      </c>
      <c r="E28" s="1">
        <f>IFERROR(__xludf.DUMMYFUNCTION("""COMPUTED_VALUE"""),485.64)</f>
        <v>485.64</v>
      </c>
      <c r="G28" s="2">
        <f>IFERROR(__xludf.DUMMYFUNCTION("""COMPUTED_VALUE"""),45330.66666666667)</f>
        <v>45330.66667</v>
      </c>
      <c r="H28" s="1">
        <f>IFERROR(__xludf.DUMMYFUNCTION("""COMPUTED_VALUE"""),480.96)</f>
        <v>480.96</v>
      </c>
      <c r="J28" s="2">
        <f>IFERROR(__xludf.DUMMYFUNCTION("""COMPUTED_VALUE"""),45330.66666666667)</f>
        <v>45330.66667</v>
      </c>
      <c r="K28" s="1">
        <f>IFERROR(__xludf.DUMMYFUNCTION("""COMPUTED_VALUE"""),484.66)</f>
        <v>484.66</v>
      </c>
      <c r="M28" s="2">
        <f>IFERROR(__xludf.DUMMYFUNCTION("""COMPUTED_VALUE"""),45330.66666666667)</f>
        <v>45330.66667</v>
      </c>
      <c r="N28" s="1">
        <f>IFERROR(__xludf.DUMMYFUNCTION("""COMPUTED_VALUE"""),2.21315202E8)</f>
        <v>221315202</v>
      </c>
    </row>
    <row r="29">
      <c r="A29" s="2">
        <f>IFERROR(__xludf.DUMMYFUNCTION("""COMPUTED_VALUE"""),45331.66666666667)</f>
        <v>45331.66667</v>
      </c>
      <c r="B29" s="1">
        <f>IFERROR(__xludf.DUMMYFUNCTION("""COMPUTED_VALUE"""),484.04)</f>
        <v>484.04</v>
      </c>
      <c r="D29" s="2">
        <f>IFERROR(__xludf.DUMMYFUNCTION("""COMPUTED_VALUE"""),45331.66666666667)</f>
        <v>45331.66667</v>
      </c>
      <c r="E29" s="1">
        <f>IFERROR(__xludf.DUMMYFUNCTION("""COMPUTED_VALUE"""),486.04)</f>
        <v>486.04</v>
      </c>
      <c r="G29" s="2">
        <f>IFERROR(__xludf.DUMMYFUNCTION("""COMPUTED_VALUE"""),45331.66666666667)</f>
        <v>45331.66667</v>
      </c>
      <c r="H29" s="1">
        <f>IFERROR(__xludf.DUMMYFUNCTION("""COMPUTED_VALUE"""),480.72)</f>
        <v>480.72</v>
      </c>
      <c r="J29" s="2">
        <f>IFERROR(__xludf.DUMMYFUNCTION("""COMPUTED_VALUE"""),45331.66666666667)</f>
        <v>45331.66667</v>
      </c>
      <c r="K29" s="1">
        <f>IFERROR(__xludf.DUMMYFUNCTION("""COMPUTED_VALUE"""),485.35)</f>
        <v>485.35</v>
      </c>
      <c r="M29" s="2">
        <f>IFERROR(__xludf.DUMMYFUNCTION("""COMPUTED_VALUE"""),45331.66666666667)</f>
        <v>45331.66667</v>
      </c>
      <c r="N29" s="1">
        <f>IFERROR(__xludf.DUMMYFUNCTION("""COMPUTED_VALUE"""),2.56482881E8)</f>
        <v>256482881</v>
      </c>
    </row>
    <row r="30">
      <c r="A30" s="2">
        <f>IFERROR(__xludf.DUMMYFUNCTION("""COMPUTED_VALUE"""),45334.66666666667)</f>
        <v>45334.66667</v>
      </c>
      <c r="B30" s="1">
        <f>IFERROR(__xludf.DUMMYFUNCTION("""COMPUTED_VALUE"""),485.14)</f>
        <v>485.14</v>
      </c>
      <c r="D30" s="2">
        <f>IFERROR(__xludf.DUMMYFUNCTION("""COMPUTED_VALUE"""),45334.66666666667)</f>
        <v>45334.66667</v>
      </c>
      <c r="E30" s="1">
        <f>IFERROR(__xludf.DUMMYFUNCTION("""COMPUTED_VALUE"""),494.66)</f>
        <v>494.66</v>
      </c>
      <c r="G30" s="2">
        <f>IFERROR(__xludf.DUMMYFUNCTION("""COMPUTED_VALUE"""),45334.66666666667)</f>
        <v>45334.66667</v>
      </c>
      <c r="H30" s="1">
        <f>IFERROR(__xludf.DUMMYFUNCTION("""COMPUTED_VALUE"""),483.2)</f>
        <v>483.2</v>
      </c>
      <c r="J30" s="2">
        <f>IFERROR(__xludf.DUMMYFUNCTION("""COMPUTED_VALUE"""),45334.66666666667)</f>
        <v>45334.66667</v>
      </c>
      <c r="K30" s="1">
        <f>IFERROR(__xludf.DUMMYFUNCTION("""COMPUTED_VALUE"""),490.74)</f>
        <v>490.74</v>
      </c>
      <c r="M30" s="2">
        <f>IFERROR(__xludf.DUMMYFUNCTION("""COMPUTED_VALUE"""),45334.66666666667)</f>
        <v>45334.66667</v>
      </c>
      <c r="N30" s="1">
        <f>IFERROR(__xludf.DUMMYFUNCTION("""COMPUTED_VALUE"""),2.48941157E8)</f>
        <v>248941157</v>
      </c>
    </row>
    <row r="31">
      <c r="A31" s="2">
        <f>IFERROR(__xludf.DUMMYFUNCTION("""COMPUTED_VALUE"""),45335.66666666667)</f>
        <v>45335.66667</v>
      </c>
      <c r="B31" s="1">
        <f>IFERROR(__xludf.DUMMYFUNCTION("""COMPUTED_VALUE"""),485.82)</f>
        <v>485.82</v>
      </c>
      <c r="D31" s="2">
        <f>IFERROR(__xludf.DUMMYFUNCTION("""COMPUTED_VALUE"""),45335.66666666667)</f>
        <v>45335.66667</v>
      </c>
      <c r="E31" s="1">
        <f>IFERROR(__xludf.DUMMYFUNCTION("""COMPUTED_VALUE"""),486.2)</f>
        <v>486.2</v>
      </c>
      <c r="G31" s="2">
        <f>IFERROR(__xludf.DUMMYFUNCTION("""COMPUTED_VALUE"""),45335.66666666667)</f>
        <v>45335.66667</v>
      </c>
      <c r="H31" s="1">
        <f>IFERROR(__xludf.DUMMYFUNCTION("""COMPUTED_VALUE"""),475.12)</f>
        <v>475.12</v>
      </c>
      <c r="J31" s="2">
        <f>IFERROR(__xludf.DUMMYFUNCTION("""COMPUTED_VALUE"""),45335.66666666667)</f>
        <v>45335.66667</v>
      </c>
      <c r="K31" s="1">
        <f>IFERROR(__xludf.DUMMYFUNCTION("""COMPUTED_VALUE"""),480.86)</f>
        <v>480.86</v>
      </c>
      <c r="M31" s="2">
        <f>IFERROR(__xludf.DUMMYFUNCTION("""COMPUTED_VALUE"""),45335.66666666667)</f>
        <v>45335.66667</v>
      </c>
      <c r="N31" s="1">
        <f>IFERROR(__xludf.DUMMYFUNCTION("""COMPUTED_VALUE"""),2.68450592E8)</f>
        <v>268450592</v>
      </c>
    </row>
    <row r="32">
      <c r="A32" s="2">
        <f>IFERROR(__xludf.DUMMYFUNCTION("""COMPUTED_VALUE"""),45336.66666666667)</f>
        <v>45336.66667</v>
      </c>
      <c r="B32" s="1">
        <f>IFERROR(__xludf.DUMMYFUNCTION("""COMPUTED_VALUE"""),484.13)</f>
        <v>484.13</v>
      </c>
      <c r="D32" s="2">
        <f>IFERROR(__xludf.DUMMYFUNCTION("""COMPUTED_VALUE"""),45336.66666666667)</f>
        <v>45336.66667</v>
      </c>
      <c r="E32" s="1">
        <f>IFERROR(__xludf.DUMMYFUNCTION("""COMPUTED_VALUE"""),487.38)</f>
        <v>487.38</v>
      </c>
      <c r="G32" s="2">
        <f>IFERROR(__xludf.DUMMYFUNCTION("""COMPUTED_VALUE"""),45336.66666666667)</f>
        <v>45336.66667</v>
      </c>
      <c r="H32" s="1">
        <f>IFERROR(__xludf.DUMMYFUNCTION("""COMPUTED_VALUE"""),482.51)</f>
        <v>482.51</v>
      </c>
      <c r="J32" s="2">
        <f>IFERROR(__xludf.DUMMYFUNCTION("""COMPUTED_VALUE"""),45336.66666666667)</f>
        <v>45336.66667</v>
      </c>
      <c r="K32" s="1">
        <f>IFERROR(__xludf.DUMMYFUNCTION("""COMPUTED_VALUE"""),487.25)</f>
        <v>487.25</v>
      </c>
      <c r="M32" s="2">
        <f>IFERROR(__xludf.DUMMYFUNCTION("""COMPUTED_VALUE"""),45336.66666666667)</f>
        <v>45336.66667</v>
      </c>
      <c r="N32" s="1">
        <f>IFERROR(__xludf.DUMMYFUNCTION("""COMPUTED_VALUE"""),1.95629671E8)</f>
        <v>195629671</v>
      </c>
    </row>
    <row r="33">
      <c r="A33" s="2">
        <f>IFERROR(__xludf.DUMMYFUNCTION("""COMPUTED_VALUE"""),45337.66666666667)</f>
        <v>45337.66667</v>
      </c>
      <c r="B33" s="1">
        <f>IFERROR(__xludf.DUMMYFUNCTION("""COMPUTED_VALUE"""),489.06)</f>
        <v>489.06</v>
      </c>
      <c r="D33" s="2">
        <f>IFERROR(__xludf.DUMMYFUNCTION("""COMPUTED_VALUE"""),45337.66666666667)</f>
        <v>45337.66667</v>
      </c>
      <c r="E33" s="1">
        <f>IFERROR(__xludf.DUMMYFUNCTION("""COMPUTED_VALUE"""),503.16)</f>
        <v>503.16</v>
      </c>
      <c r="G33" s="2">
        <f>IFERROR(__xludf.DUMMYFUNCTION("""COMPUTED_VALUE"""),45337.66666666667)</f>
        <v>45337.66667</v>
      </c>
      <c r="H33" s="1">
        <f>IFERROR(__xludf.DUMMYFUNCTION("""COMPUTED_VALUE"""),489.06)</f>
        <v>489.06</v>
      </c>
      <c r="J33" s="2">
        <f>IFERROR(__xludf.DUMMYFUNCTION("""COMPUTED_VALUE"""),45337.66666666667)</f>
        <v>45337.66667</v>
      </c>
      <c r="K33" s="1">
        <f>IFERROR(__xludf.DUMMYFUNCTION("""COMPUTED_VALUE"""),501.44)</f>
        <v>501.44</v>
      </c>
      <c r="M33" s="2">
        <f>IFERROR(__xludf.DUMMYFUNCTION("""COMPUTED_VALUE"""),45337.66666666667)</f>
        <v>45337.66667</v>
      </c>
      <c r="N33" s="1">
        <f>IFERROR(__xludf.DUMMYFUNCTION("""COMPUTED_VALUE"""),2.47831317E8)</f>
        <v>247831317</v>
      </c>
    </row>
    <row r="34">
      <c r="A34" s="2">
        <f>IFERROR(__xludf.DUMMYFUNCTION("""COMPUTED_VALUE"""),45338.66666666667)</f>
        <v>45338.66667</v>
      </c>
      <c r="B34" s="1">
        <f>IFERROR(__xludf.DUMMYFUNCTION("""COMPUTED_VALUE"""),499.7)</f>
        <v>499.7</v>
      </c>
      <c r="D34" s="2">
        <f>IFERROR(__xludf.DUMMYFUNCTION("""COMPUTED_VALUE"""),45338.66666666667)</f>
        <v>45338.66667</v>
      </c>
      <c r="E34" s="1">
        <f>IFERROR(__xludf.DUMMYFUNCTION("""COMPUTED_VALUE"""),501.54)</f>
        <v>501.54</v>
      </c>
      <c r="G34" s="2">
        <f>IFERROR(__xludf.DUMMYFUNCTION("""COMPUTED_VALUE"""),45338.66666666667)</f>
        <v>45338.66667</v>
      </c>
      <c r="H34" s="1">
        <f>IFERROR(__xludf.DUMMYFUNCTION("""COMPUTED_VALUE"""),495.75)</f>
        <v>495.75</v>
      </c>
      <c r="J34" s="2">
        <f>IFERROR(__xludf.DUMMYFUNCTION("""COMPUTED_VALUE"""),45338.66666666667)</f>
        <v>45338.66667</v>
      </c>
      <c r="K34" s="1">
        <f>IFERROR(__xludf.DUMMYFUNCTION("""COMPUTED_VALUE"""),499.34)</f>
        <v>499.34</v>
      </c>
      <c r="M34" s="2">
        <f>IFERROR(__xludf.DUMMYFUNCTION("""COMPUTED_VALUE"""),45338.66666666667)</f>
        <v>45338.66667</v>
      </c>
      <c r="N34" s="1">
        <f>IFERROR(__xludf.DUMMYFUNCTION("""COMPUTED_VALUE"""),1.91791545E8)</f>
        <v>191791545</v>
      </c>
    </row>
    <row r="35">
      <c r="A35" s="2">
        <f>IFERROR(__xludf.DUMMYFUNCTION("""COMPUTED_VALUE"""),45342.66666666667)</f>
        <v>45342.66667</v>
      </c>
      <c r="B35" s="1">
        <f>IFERROR(__xludf.DUMMYFUNCTION("""COMPUTED_VALUE"""),497.08)</f>
        <v>497.08</v>
      </c>
      <c r="D35" s="2">
        <f>IFERROR(__xludf.DUMMYFUNCTION("""COMPUTED_VALUE"""),45342.66666666667)</f>
        <v>45342.66667</v>
      </c>
      <c r="E35" s="1">
        <f>IFERROR(__xludf.DUMMYFUNCTION("""COMPUTED_VALUE"""),500.91)</f>
        <v>500.91</v>
      </c>
      <c r="G35" s="2">
        <f>IFERROR(__xludf.DUMMYFUNCTION("""COMPUTED_VALUE"""),45342.66666666667)</f>
        <v>45342.66667</v>
      </c>
      <c r="H35" s="1">
        <f>IFERROR(__xludf.DUMMYFUNCTION("""COMPUTED_VALUE"""),495.23)</f>
        <v>495.23</v>
      </c>
      <c r="J35" s="2">
        <f>IFERROR(__xludf.DUMMYFUNCTION("""COMPUTED_VALUE"""),45342.66666666667)</f>
        <v>45342.66667</v>
      </c>
      <c r="K35" s="1">
        <f>IFERROR(__xludf.DUMMYFUNCTION("""COMPUTED_VALUE"""),498.77)</f>
        <v>498.77</v>
      </c>
      <c r="M35" s="2">
        <f>IFERROR(__xludf.DUMMYFUNCTION("""COMPUTED_VALUE"""),45342.66666666667)</f>
        <v>45342.66667</v>
      </c>
      <c r="N35" s="1">
        <f>IFERROR(__xludf.DUMMYFUNCTION("""COMPUTED_VALUE"""),1.93554425E8)</f>
        <v>193554425</v>
      </c>
    </row>
    <row r="36">
      <c r="A36" s="2">
        <f>IFERROR(__xludf.DUMMYFUNCTION("""COMPUTED_VALUE"""),45343.66666666667)</f>
        <v>45343.66667</v>
      </c>
      <c r="B36" s="1">
        <f>IFERROR(__xludf.DUMMYFUNCTION("""COMPUTED_VALUE"""),496.69)</f>
        <v>496.69</v>
      </c>
      <c r="D36" s="2">
        <f>IFERROR(__xludf.DUMMYFUNCTION("""COMPUTED_VALUE"""),45343.66666666667)</f>
        <v>45343.66667</v>
      </c>
      <c r="E36" s="1">
        <f>IFERROR(__xludf.DUMMYFUNCTION("""COMPUTED_VALUE"""),500.23)</f>
        <v>500.23</v>
      </c>
      <c r="G36" s="2">
        <f>IFERROR(__xludf.DUMMYFUNCTION("""COMPUTED_VALUE"""),45343.66666666667)</f>
        <v>45343.66667</v>
      </c>
      <c r="H36" s="1">
        <f>IFERROR(__xludf.DUMMYFUNCTION("""COMPUTED_VALUE"""),492.3)</f>
        <v>492.3</v>
      </c>
      <c r="J36" s="2">
        <f>IFERROR(__xludf.DUMMYFUNCTION("""COMPUTED_VALUE"""),45343.66666666667)</f>
        <v>45343.66667</v>
      </c>
      <c r="K36" s="1">
        <f>IFERROR(__xludf.DUMMYFUNCTION("""COMPUTED_VALUE"""),499.93)</f>
        <v>499.93</v>
      </c>
      <c r="M36" s="2">
        <f>IFERROR(__xludf.DUMMYFUNCTION("""COMPUTED_VALUE"""),45343.66666666667)</f>
        <v>45343.66667</v>
      </c>
      <c r="N36" s="1">
        <f>IFERROR(__xludf.DUMMYFUNCTION("""COMPUTED_VALUE"""),1.93455966E8)</f>
        <v>193455966</v>
      </c>
    </row>
    <row r="37">
      <c r="A37" s="2">
        <f>IFERROR(__xludf.DUMMYFUNCTION("""COMPUTED_VALUE"""),45344.66666666667)</f>
        <v>45344.66667</v>
      </c>
      <c r="B37" s="1">
        <f>IFERROR(__xludf.DUMMYFUNCTION("""COMPUTED_VALUE"""),501.33)</f>
        <v>501.33</v>
      </c>
      <c r="D37" s="2">
        <f>IFERROR(__xludf.DUMMYFUNCTION("""COMPUTED_VALUE"""),45344.66666666667)</f>
        <v>45344.66667</v>
      </c>
      <c r="E37" s="1">
        <f>IFERROR(__xludf.DUMMYFUNCTION("""COMPUTED_VALUE"""),506.04)</f>
        <v>506.04</v>
      </c>
      <c r="G37" s="2">
        <f>IFERROR(__xludf.DUMMYFUNCTION("""COMPUTED_VALUE"""),45344.66666666667)</f>
        <v>45344.66667</v>
      </c>
      <c r="H37" s="1">
        <f>IFERROR(__xludf.DUMMYFUNCTION("""COMPUTED_VALUE"""),499.69)</f>
        <v>499.69</v>
      </c>
      <c r="J37" s="2">
        <f>IFERROR(__xludf.DUMMYFUNCTION("""COMPUTED_VALUE"""),45344.66666666667)</f>
        <v>45344.66667</v>
      </c>
      <c r="K37" s="1">
        <f>IFERROR(__xludf.DUMMYFUNCTION("""COMPUTED_VALUE"""),503.22)</f>
        <v>503.22</v>
      </c>
      <c r="M37" s="2">
        <f>IFERROR(__xludf.DUMMYFUNCTION("""COMPUTED_VALUE"""),45344.66666666667)</f>
        <v>45344.66667</v>
      </c>
      <c r="N37" s="1">
        <f>IFERROR(__xludf.DUMMYFUNCTION("""COMPUTED_VALUE"""),1.9911067E8)</f>
        <v>199110670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IFERROR(__xludf.DUMMYFUNCTION("""COMPUTED_VALUE"""),504.54)</f>
        <v>504.54</v>
      </c>
      <c r="D38" s="2">
        <f>IFERROR(__xludf.DUMMYFUNCTION("""COMPUTED_VALUE"""),45345.66666666667)</f>
        <v>45345.66667</v>
      </c>
      <c r="E38" s="1">
        <f>IFERROR(__xludf.DUMMYFUNCTION("""COMPUTED_VALUE"""),507.96)</f>
        <v>507.96</v>
      </c>
      <c r="G38" s="2">
        <f>IFERROR(__xludf.DUMMYFUNCTION("""COMPUTED_VALUE"""),45345.66666666667)</f>
        <v>45345.66667</v>
      </c>
      <c r="H38" s="1">
        <f>IFERROR(__xludf.DUMMYFUNCTION("""COMPUTED_VALUE"""),502.66)</f>
        <v>502.66</v>
      </c>
      <c r="J38" s="2">
        <f>IFERROR(__xludf.DUMMYFUNCTION("""COMPUTED_VALUE"""),45345.66666666667)</f>
        <v>45345.66667</v>
      </c>
      <c r="K38" s="1">
        <f>IFERROR(__xludf.DUMMYFUNCTION("""COMPUTED_VALUE"""),505.4)</f>
        <v>505.4</v>
      </c>
      <c r="M38" s="2">
        <f>IFERROR(__xludf.DUMMYFUNCTION("""COMPUTED_VALUE"""),45345.66666666667)</f>
        <v>45345.66667</v>
      </c>
      <c r="N38" s="1">
        <f>IFERROR(__xludf.DUMMYFUNCTION("""COMPUTED_VALUE"""),1.60035876E8)</f>
        <v>160035876</v>
      </c>
    </row>
    <row r="39">
      <c r="A39" s="2">
        <f>IFERROR(__xludf.DUMMYFUNCTION("""COMPUTED_VALUE"""),45348.66666666667)</f>
        <v>45348.66667</v>
      </c>
      <c r="B39" s="1">
        <f>IFERROR(__xludf.DUMMYFUNCTION("""COMPUTED_VALUE"""),504.13)</f>
        <v>504.13</v>
      </c>
      <c r="D39" s="2">
        <f>IFERROR(__xludf.DUMMYFUNCTION("""COMPUTED_VALUE"""),45348.66666666667)</f>
        <v>45348.66667</v>
      </c>
      <c r="E39" s="1">
        <f>IFERROR(__xludf.DUMMYFUNCTION("""COMPUTED_VALUE"""),508.35)</f>
        <v>508.35</v>
      </c>
      <c r="G39" s="2">
        <f>IFERROR(__xludf.DUMMYFUNCTION("""COMPUTED_VALUE"""),45348.66666666667)</f>
        <v>45348.66667</v>
      </c>
      <c r="H39" s="1">
        <f>IFERROR(__xludf.DUMMYFUNCTION("""COMPUTED_VALUE"""),500.39)</f>
        <v>500.39</v>
      </c>
      <c r="J39" s="2">
        <f>IFERROR(__xludf.DUMMYFUNCTION("""COMPUTED_VALUE"""),45348.66666666667)</f>
        <v>45348.66667</v>
      </c>
      <c r="K39" s="1">
        <f>IFERROR(__xludf.DUMMYFUNCTION("""COMPUTED_VALUE"""),502.47)</f>
        <v>502.47</v>
      </c>
      <c r="M39" s="2">
        <f>IFERROR(__xludf.DUMMYFUNCTION("""COMPUTED_VALUE"""),45348.66666666667)</f>
        <v>45348.66667</v>
      </c>
      <c r="N39" s="1">
        <f>IFERROR(__xludf.DUMMYFUNCTION("""COMPUTED_VALUE"""),1.73657198E8)</f>
        <v>173657198</v>
      </c>
    </row>
    <row r="40">
      <c r="A40" s="2">
        <f>IFERROR(__xludf.DUMMYFUNCTION("""COMPUTED_VALUE"""),45349.66666666667)</f>
        <v>45349.66667</v>
      </c>
      <c r="B40" s="1">
        <f>IFERROR(__xludf.DUMMYFUNCTION("""COMPUTED_VALUE"""),503.61)</f>
        <v>503.61</v>
      </c>
      <c r="D40" s="2">
        <f>IFERROR(__xludf.DUMMYFUNCTION("""COMPUTED_VALUE"""),45349.66666666667)</f>
        <v>45349.66667</v>
      </c>
      <c r="E40" s="1">
        <f>IFERROR(__xludf.DUMMYFUNCTION("""COMPUTED_VALUE"""),507.47)</f>
        <v>507.47</v>
      </c>
      <c r="G40" s="2">
        <f>IFERROR(__xludf.DUMMYFUNCTION("""COMPUTED_VALUE"""),45349.66666666667)</f>
        <v>45349.66667</v>
      </c>
      <c r="H40" s="1">
        <f>IFERROR(__xludf.DUMMYFUNCTION("""COMPUTED_VALUE"""),503.31)</f>
        <v>503.31</v>
      </c>
      <c r="J40" s="2">
        <f>IFERROR(__xludf.DUMMYFUNCTION("""COMPUTED_VALUE"""),45349.66666666667)</f>
        <v>45349.66667</v>
      </c>
      <c r="K40" s="1">
        <f>IFERROR(__xludf.DUMMYFUNCTION("""COMPUTED_VALUE"""),507.29)</f>
        <v>507.29</v>
      </c>
      <c r="M40" s="2">
        <f>IFERROR(__xludf.DUMMYFUNCTION("""COMPUTED_VALUE"""),45349.66666666667)</f>
        <v>45349.66667</v>
      </c>
      <c r="N40" s="1">
        <f>IFERROR(__xludf.DUMMYFUNCTION("""COMPUTED_VALUE"""),1.78797971E8)</f>
        <v>178797971</v>
      </c>
    </row>
    <row r="41">
      <c r="A41" s="2">
        <f>IFERROR(__xludf.DUMMYFUNCTION("""COMPUTED_VALUE"""),45350.66666666667)</f>
        <v>45350.66667</v>
      </c>
      <c r="B41" s="1">
        <f>IFERROR(__xludf.DUMMYFUNCTION("""COMPUTED_VALUE"""),505.84)</f>
        <v>505.84</v>
      </c>
      <c r="D41" s="2">
        <f>IFERROR(__xludf.DUMMYFUNCTION("""COMPUTED_VALUE"""),45350.66666666667)</f>
        <v>45350.66667</v>
      </c>
      <c r="E41" s="1">
        <f>IFERROR(__xludf.DUMMYFUNCTION("""COMPUTED_VALUE"""),511.04)</f>
        <v>511.04</v>
      </c>
      <c r="G41" s="2">
        <f>IFERROR(__xludf.DUMMYFUNCTION("""COMPUTED_VALUE"""),45350.66666666667)</f>
        <v>45350.66667</v>
      </c>
      <c r="H41" s="1">
        <f>IFERROR(__xludf.DUMMYFUNCTION("""COMPUTED_VALUE"""),505.08)</f>
        <v>505.08</v>
      </c>
      <c r="J41" s="2">
        <f>IFERROR(__xludf.DUMMYFUNCTION("""COMPUTED_VALUE"""),45350.66666666667)</f>
        <v>45350.66667</v>
      </c>
      <c r="K41" s="1">
        <f>IFERROR(__xludf.DUMMYFUNCTION("""COMPUTED_VALUE"""),506.47)</f>
        <v>506.47</v>
      </c>
      <c r="M41" s="2">
        <f>IFERROR(__xludf.DUMMYFUNCTION("""COMPUTED_VALUE"""),45350.66666666667)</f>
        <v>45350.66667</v>
      </c>
      <c r="N41" s="1">
        <f>IFERROR(__xludf.DUMMYFUNCTION("""COMPUTED_VALUE"""),1.69199628E8)</f>
        <v>169199628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IFERROR(__xludf.DUMMYFUNCTION("""COMPUTED_VALUE"""),509.98)</f>
        <v>509.98</v>
      </c>
      <c r="D42" s="2">
        <f>IFERROR(__xludf.DUMMYFUNCTION("""COMPUTED_VALUE"""),45351.66666666667)</f>
        <v>45351.66667</v>
      </c>
      <c r="E42" s="1">
        <f>IFERROR(__xludf.DUMMYFUNCTION("""COMPUTED_VALUE"""),512.71)</f>
        <v>512.71</v>
      </c>
      <c r="G42" s="2">
        <f>IFERROR(__xludf.DUMMYFUNCTION("""COMPUTED_VALUE"""),45351.66666666667)</f>
        <v>45351.66667</v>
      </c>
      <c r="H42" s="1">
        <f>IFERROR(__xludf.DUMMYFUNCTION("""COMPUTED_VALUE"""),506.59)</f>
        <v>506.59</v>
      </c>
      <c r="J42" s="2">
        <f>IFERROR(__xludf.DUMMYFUNCTION("""COMPUTED_VALUE"""),45351.66666666667)</f>
        <v>45351.66667</v>
      </c>
      <c r="K42" s="1">
        <f>IFERROR(__xludf.DUMMYFUNCTION("""COMPUTED_VALUE"""),511.9)</f>
        <v>511.9</v>
      </c>
      <c r="M42" s="2">
        <f>IFERROR(__xludf.DUMMYFUNCTION("""COMPUTED_VALUE"""),45351.66666666667)</f>
        <v>45351.66667</v>
      </c>
      <c r="N42" s="1">
        <f>IFERROR(__xludf.DUMMYFUNCTION("""COMPUTED_VALUE"""),2.44942983E8)</f>
        <v>244942983</v>
      </c>
    </row>
    <row r="43">
      <c r="A43" s="2">
        <f>IFERROR(__xludf.DUMMYFUNCTION("""COMPUTED_VALUE"""),45352.66666666667)</f>
        <v>45352.66667</v>
      </c>
      <c r="B43" s="1">
        <f>IFERROR(__xludf.DUMMYFUNCTION("""COMPUTED_VALUE"""),510.43)</f>
        <v>510.43</v>
      </c>
      <c r="D43" s="2">
        <f>IFERROR(__xludf.DUMMYFUNCTION("""COMPUTED_VALUE"""),45352.66666666667)</f>
        <v>45352.66667</v>
      </c>
      <c r="E43" s="1">
        <f>IFERROR(__xludf.DUMMYFUNCTION("""COMPUTED_VALUE"""),511.62)</f>
        <v>511.62</v>
      </c>
      <c r="G43" s="2">
        <f>IFERROR(__xludf.DUMMYFUNCTION("""COMPUTED_VALUE"""),45352.66666666667)</f>
        <v>45352.66667</v>
      </c>
      <c r="H43" s="1">
        <f>IFERROR(__xludf.DUMMYFUNCTION("""COMPUTED_VALUE"""),505.09)</f>
        <v>505.09</v>
      </c>
      <c r="J43" s="2">
        <f>IFERROR(__xludf.DUMMYFUNCTION("""COMPUTED_VALUE"""),45352.66666666667)</f>
        <v>45352.66667</v>
      </c>
      <c r="K43" s="1">
        <f>IFERROR(__xludf.DUMMYFUNCTION("""COMPUTED_VALUE"""),509.21)</f>
        <v>509.21</v>
      </c>
      <c r="M43" s="2">
        <f>IFERROR(__xludf.DUMMYFUNCTION("""COMPUTED_VALUE"""),45352.66666666667)</f>
        <v>45352.66667</v>
      </c>
      <c r="N43" s="1">
        <f>IFERROR(__xludf.DUMMYFUNCTION("""COMPUTED_VALUE"""),3.04216603E8)</f>
        <v>304216603</v>
      </c>
    </row>
    <row r="44">
      <c r="A44" s="2">
        <f>IFERROR(__xludf.DUMMYFUNCTION("""COMPUTED_VALUE"""),45355.66666666667)</f>
        <v>45355.66667</v>
      </c>
      <c r="B44" s="1">
        <f>IFERROR(__xludf.DUMMYFUNCTION("""COMPUTED_VALUE"""),510.46)</f>
        <v>510.46</v>
      </c>
      <c r="D44" s="2">
        <f>IFERROR(__xludf.DUMMYFUNCTION("""COMPUTED_VALUE"""),45355.66666666667)</f>
        <v>45355.66667</v>
      </c>
      <c r="E44" s="1">
        <f>IFERROR(__xludf.DUMMYFUNCTION("""COMPUTED_VALUE"""),520.61)</f>
        <v>520.61</v>
      </c>
      <c r="G44" s="2">
        <f>IFERROR(__xludf.DUMMYFUNCTION("""COMPUTED_VALUE"""),45355.66666666667)</f>
        <v>45355.66667</v>
      </c>
      <c r="H44" s="1">
        <f>IFERROR(__xludf.DUMMYFUNCTION("""COMPUTED_VALUE"""),509.66)</f>
        <v>509.66</v>
      </c>
      <c r="J44" s="2">
        <f>IFERROR(__xludf.DUMMYFUNCTION("""COMPUTED_VALUE"""),45355.66666666667)</f>
        <v>45355.66667</v>
      </c>
      <c r="K44" s="1">
        <f>IFERROR(__xludf.DUMMYFUNCTION("""COMPUTED_VALUE"""),516.36)</f>
        <v>516.36</v>
      </c>
      <c r="M44" s="2">
        <f>IFERROR(__xludf.DUMMYFUNCTION("""COMPUTED_VALUE"""),45355.66666666667)</f>
        <v>45355.66667</v>
      </c>
      <c r="N44" s="1">
        <f>IFERROR(__xludf.DUMMYFUNCTION("""COMPUTED_VALUE"""),3.71947948E8)</f>
        <v>371947948</v>
      </c>
    </row>
    <row r="45">
      <c r="A45" s="2">
        <f>IFERROR(__xludf.DUMMYFUNCTION("""COMPUTED_VALUE"""),45356.66666666667)</f>
        <v>45356.66667</v>
      </c>
      <c r="B45" s="1">
        <f>IFERROR(__xludf.DUMMYFUNCTION("""COMPUTED_VALUE"""),515.05)</f>
        <v>515.05</v>
      </c>
      <c r="D45" s="2">
        <f>IFERROR(__xludf.DUMMYFUNCTION("""COMPUTED_VALUE"""),45356.66666666667)</f>
        <v>45356.66667</v>
      </c>
      <c r="E45" s="1">
        <f>IFERROR(__xludf.DUMMYFUNCTION("""COMPUTED_VALUE"""),527.37)</f>
        <v>527.37</v>
      </c>
      <c r="G45" s="2">
        <f>IFERROR(__xludf.DUMMYFUNCTION("""COMPUTED_VALUE"""),45356.66666666667)</f>
        <v>45356.66667</v>
      </c>
      <c r="H45" s="1">
        <f>IFERROR(__xludf.DUMMYFUNCTION("""COMPUTED_VALUE"""),515.05)</f>
        <v>515.05</v>
      </c>
      <c r="J45" s="2">
        <f>IFERROR(__xludf.DUMMYFUNCTION("""COMPUTED_VALUE"""),45356.66666666667)</f>
        <v>45356.66667</v>
      </c>
      <c r="K45" s="1">
        <f>IFERROR(__xludf.DUMMYFUNCTION("""COMPUTED_VALUE"""),523.87)</f>
        <v>523.87</v>
      </c>
      <c r="M45" s="2">
        <f>IFERROR(__xludf.DUMMYFUNCTION("""COMPUTED_VALUE"""),45356.66666666667)</f>
        <v>45356.66667</v>
      </c>
      <c r="N45" s="1">
        <f>IFERROR(__xludf.DUMMYFUNCTION("""COMPUTED_VALUE"""),2.82681591E8)</f>
        <v>282681591</v>
      </c>
    </row>
    <row r="46">
      <c r="A46" s="2">
        <f>IFERROR(__xludf.DUMMYFUNCTION("""COMPUTED_VALUE"""),45357.66666666667)</f>
        <v>45357.66667</v>
      </c>
      <c r="B46" s="1">
        <f>IFERROR(__xludf.DUMMYFUNCTION("""COMPUTED_VALUE"""),524.86)</f>
        <v>524.86</v>
      </c>
      <c r="D46" s="2">
        <f>IFERROR(__xludf.DUMMYFUNCTION("""COMPUTED_VALUE"""),45357.66666666667)</f>
        <v>45357.66667</v>
      </c>
      <c r="E46" s="1">
        <f>IFERROR(__xludf.DUMMYFUNCTION("""COMPUTED_VALUE"""),527.38)</f>
        <v>527.38</v>
      </c>
      <c r="G46" s="2">
        <f>IFERROR(__xludf.DUMMYFUNCTION("""COMPUTED_VALUE"""),45357.66666666667)</f>
        <v>45357.66667</v>
      </c>
      <c r="H46" s="1">
        <f>IFERROR(__xludf.DUMMYFUNCTION("""COMPUTED_VALUE"""),518.59)</f>
        <v>518.59</v>
      </c>
      <c r="J46" s="2">
        <f>IFERROR(__xludf.DUMMYFUNCTION("""COMPUTED_VALUE"""),45357.66666666667)</f>
        <v>45357.66667</v>
      </c>
      <c r="K46" s="1">
        <f>IFERROR(__xludf.DUMMYFUNCTION("""COMPUTED_VALUE"""),524.95)</f>
        <v>524.95</v>
      </c>
      <c r="M46" s="2">
        <f>IFERROR(__xludf.DUMMYFUNCTION("""COMPUTED_VALUE"""),45357.66666666667)</f>
        <v>45357.66667</v>
      </c>
      <c r="N46" s="1">
        <f>IFERROR(__xludf.DUMMYFUNCTION("""COMPUTED_VALUE"""),4.16368628E8)</f>
        <v>416368628</v>
      </c>
    </row>
    <row r="47">
      <c r="A47" s="2">
        <f>IFERROR(__xludf.DUMMYFUNCTION("""COMPUTED_VALUE"""),45358.66666666667)</f>
        <v>45358.66667</v>
      </c>
      <c r="B47" s="1">
        <f>IFERROR(__xludf.DUMMYFUNCTION("""COMPUTED_VALUE"""),527.39)</f>
        <v>527.39</v>
      </c>
      <c r="D47" s="2">
        <f>IFERROR(__xludf.DUMMYFUNCTION("""COMPUTED_VALUE"""),45358.66666666667)</f>
        <v>45358.66667</v>
      </c>
      <c r="E47" s="1">
        <f>IFERROR(__xludf.DUMMYFUNCTION("""COMPUTED_VALUE"""),529.79)</f>
        <v>529.79</v>
      </c>
      <c r="G47" s="2">
        <f>IFERROR(__xludf.DUMMYFUNCTION("""COMPUTED_VALUE"""),45358.66666666667)</f>
        <v>45358.66667</v>
      </c>
      <c r="H47" s="1">
        <f>IFERROR(__xludf.DUMMYFUNCTION("""COMPUTED_VALUE"""),521.07)</f>
        <v>521.07</v>
      </c>
      <c r="J47" s="2">
        <f>IFERROR(__xludf.DUMMYFUNCTION("""COMPUTED_VALUE"""),45358.66666666667)</f>
        <v>45358.66667</v>
      </c>
      <c r="K47" s="1">
        <f>IFERROR(__xludf.DUMMYFUNCTION("""COMPUTED_VALUE"""),524.27)</f>
        <v>524.27</v>
      </c>
      <c r="M47" s="2">
        <f>IFERROR(__xludf.DUMMYFUNCTION("""COMPUTED_VALUE"""),45358.66666666667)</f>
        <v>45358.66667</v>
      </c>
      <c r="N47" s="1">
        <f>IFERROR(__xludf.DUMMYFUNCTION("""COMPUTED_VALUE"""),3.23552574E8)</f>
        <v>323552574</v>
      </c>
    </row>
    <row r="48">
      <c r="A48" s="2">
        <f>IFERROR(__xludf.DUMMYFUNCTION("""COMPUTED_VALUE"""),45359.66666666667)</f>
        <v>45359.66667</v>
      </c>
      <c r="B48" s="1">
        <f>IFERROR(__xludf.DUMMYFUNCTION("""COMPUTED_VALUE"""),526.82)</f>
        <v>526.82</v>
      </c>
      <c r="D48" s="2">
        <f>IFERROR(__xludf.DUMMYFUNCTION("""COMPUTED_VALUE"""),45359.66666666667)</f>
        <v>45359.66667</v>
      </c>
      <c r="E48" s="1">
        <f>IFERROR(__xludf.DUMMYFUNCTION("""COMPUTED_VALUE"""),530.82)</f>
        <v>530.82</v>
      </c>
      <c r="G48" s="2">
        <f>IFERROR(__xludf.DUMMYFUNCTION("""COMPUTED_VALUE"""),45359.66666666667)</f>
        <v>45359.66667</v>
      </c>
      <c r="H48" s="1">
        <f>IFERROR(__xludf.DUMMYFUNCTION("""COMPUTED_VALUE"""),524.27)</f>
        <v>524.27</v>
      </c>
      <c r="J48" s="2">
        <f>IFERROR(__xludf.DUMMYFUNCTION("""COMPUTED_VALUE"""),45359.66666666667)</f>
        <v>45359.66667</v>
      </c>
      <c r="K48" s="1">
        <f>IFERROR(__xludf.DUMMYFUNCTION("""COMPUTED_VALUE"""),524.56)</f>
        <v>524.56</v>
      </c>
      <c r="M48" s="2">
        <f>IFERROR(__xludf.DUMMYFUNCTION("""COMPUTED_VALUE"""),45359.66666666667)</f>
        <v>45359.66667</v>
      </c>
      <c r="N48" s="1">
        <f>IFERROR(__xludf.DUMMYFUNCTION("""COMPUTED_VALUE"""),2.48596831E8)</f>
        <v>248596831</v>
      </c>
    </row>
    <row r="49">
      <c r="A49" s="2">
        <f>IFERROR(__xludf.DUMMYFUNCTION("""COMPUTED_VALUE"""),45362.66666666667)</f>
        <v>45362.66667</v>
      </c>
      <c r="B49" s="1">
        <f>IFERROR(__xludf.DUMMYFUNCTION("""COMPUTED_VALUE"""),523.08)</f>
        <v>523.08</v>
      </c>
      <c r="D49" s="2">
        <f>IFERROR(__xludf.DUMMYFUNCTION("""COMPUTED_VALUE"""),45362.66666666667)</f>
        <v>45362.66667</v>
      </c>
      <c r="E49" s="1">
        <f>IFERROR(__xludf.DUMMYFUNCTION("""COMPUTED_VALUE"""),526.07)</f>
        <v>526.07</v>
      </c>
      <c r="G49" s="2">
        <f>IFERROR(__xludf.DUMMYFUNCTION("""COMPUTED_VALUE"""),45362.66666666667)</f>
        <v>45362.66667</v>
      </c>
      <c r="H49" s="1">
        <f>IFERROR(__xludf.DUMMYFUNCTION("""COMPUTED_VALUE"""),519.98)</f>
        <v>519.98</v>
      </c>
      <c r="J49" s="2">
        <f>IFERROR(__xludf.DUMMYFUNCTION("""COMPUTED_VALUE"""),45362.66666666667)</f>
        <v>45362.66667</v>
      </c>
      <c r="K49" s="1">
        <f>IFERROR(__xludf.DUMMYFUNCTION("""COMPUTED_VALUE"""),525.17)</f>
        <v>525.17</v>
      </c>
      <c r="M49" s="2">
        <f>IFERROR(__xludf.DUMMYFUNCTION("""COMPUTED_VALUE"""),45362.66666666667)</f>
        <v>45362.66667</v>
      </c>
      <c r="N49" s="1">
        <f>IFERROR(__xludf.DUMMYFUNCTION("""COMPUTED_VALUE"""),1.98813373E8)</f>
        <v>198813373</v>
      </c>
    </row>
    <row r="50">
      <c r="A50" s="2">
        <f>IFERROR(__xludf.DUMMYFUNCTION("""COMPUTED_VALUE"""),45363.66666666667)</f>
        <v>45363.66667</v>
      </c>
      <c r="B50" s="1">
        <f>IFERROR(__xludf.DUMMYFUNCTION("""COMPUTED_VALUE"""),526.17)</f>
        <v>526.17</v>
      </c>
      <c r="D50" s="2">
        <f>IFERROR(__xludf.DUMMYFUNCTION("""COMPUTED_VALUE"""),45363.66666666667)</f>
        <v>45363.66667</v>
      </c>
      <c r="E50" s="1">
        <f>IFERROR(__xludf.DUMMYFUNCTION("""COMPUTED_VALUE"""),528.83)</f>
        <v>528.83</v>
      </c>
      <c r="G50" s="2">
        <f>IFERROR(__xludf.DUMMYFUNCTION("""COMPUTED_VALUE"""),45363.66666666667)</f>
        <v>45363.66667</v>
      </c>
      <c r="H50" s="1">
        <f>IFERROR(__xludf.DUMMYFUNCTION("""COMPUTED_VALUE"""),523.45)</f>
        <v>523.45</v>
      </c>
      <c r="J50" s="2">
        <f>IFERROR(__xludf.DUMMYFUNCTION("""COMPUTED_VALUE"""),45363.66666666667)</f>
        <v>45363.66667</v>
      </c>
      <c r="K50" s="1">
        <f>IFERROR(__xludf.DUMMYFUNCTION("""COMPUTED_VALUE"""),526.69)</f>
        <v>526.69</v>
      </c>
      <c r="M50" s="2">
        <f>IFERROR(__xludf.DUMMYFUNCTION("""COMPUTED_VALUE"""),45363.66666666667)</f>
        <v>45363.66667</v>
      </c>
      <c r="N50" s="1">
        <f>IFERROR(__xludf.DUMMYFUNCTION("""COMPUTED_VALUE"""),2.09338644E8)</f>
        <v>209338644</v>
      </c>
    </row>
    <row r="51">
      <c r="A51" s="2">
        <f>IFERROR(__xludf.DUMMYFUNCTION("""COMPUTED_VALUE"""),45364.66666666667)</f>
        <v>45364.66667</v>
      </c>
      <c r="B51" s="1">
        <f>IFERROR(__xludf.DUMMYFUNCTION("""COMPUTED_VALUE"""),527.99)</f>
        <v>527.99</v>
      </c>
      <c r="D51" s="2">
        <f>IFERROR(__xludf.DUMMYFUNCTION("""COMPUTED_VALUE"""),45364.66666666667)</f>
        <v>45364.66667</v>
      </c>
      <c r="E51" s="1">
        <f>IFERROR(__xludf.DUMMYFUNCTION("""COMPUTED_VALUE"""),532.21)</f>
        <v>532.21</v>
      </c>
      <c r="G51" s="2">
        <f>IFERROR(__xludf.DUMMYFUNCTION("""COMPUTED_VALUE"""),45364.66666666667)</f>
        <v>45364.66667</v>
      </c>
      <c r="H51" s="1">
        <f>IFERROR(__xludf.DUMMYFUNCTION("""COMPUTED_VALUE"""),527.06)</f>
        <v>527.06</v>
      </c>
      <c r="J51" s="2">
        <f>IFERROR(__xludf.DUMMYFUNCTION("""COMPUTED_VALUE"""),45364.66666666667)</f>
        <v>45364.66667</v>
      </c>
      <c r="K51" s="1">
        <f>IFERROR(__xludf.DUMMYFUNCTION("""COMPUTED_VALUE"""),529.15)</f>
        <v>529.15</v>
      </c>
      <c r="M51" s="2">
        <f>IFERROR(__xludf.DUMMYFUNCTION("""COMPUTED_VALUE"""),45364.66666666667)</f>
        <v>45364.66667</v>
      </c>
      <c r="N51" s="1">
        <f>IFERROR(__xludf.DUMMYFUNCTION("""COMPUTED_VALUE"""),2.12172858E8)</f>
        <v>212172858</v>
      </c>
    </row>
    <row r="52">
      <c r="A52" s="2">
        <f>IFERROR(__xludf.DUMMYFUNCTION("""COMPUTED_VALUE"""),45365.66666666667)</f>
        <v>45365.66667</v>
      </c>
      <c r="B52" s="1">
        <f>IFERROR(__xludf.DUMMYFUNCTION("""COMPUTED_VALUE"""),527.85)</f>
        <v>527.85</v>
      </c>
      <c r="D52" s="2">
        <f>IFERROR(__xludf.DUMMYFUNCTION("""COMPUTED_VALUE"""),45365.66666666667)</f>
        <v>45365.66667</v>
      </c>
      <c r="E52" s="1">
        <f>IFERROR(__xludf.DUMMYFUNCTION("""COMPUTED_VALUE"""),530.22)</f>
        <v>530.22</v>
      </c>
      <c r="G52" s="2">
        <f>IFERROR(__xludf.DUMMYFUNCTION("""COMPUTED_VALUE"""),45365.66666666667)</f>
        <v>45365.66667</v>
      </c>
      <c r="H52" s="1">
        <f>IFERROR(__xludf.DUMMYFUNCTION("""COMPUTED_VALUE"""),517.43)</f>
        <v>517.43</v>
      </c>
      <c r="J52" s="2">
        <f>IFERROR(__xludf.DUMMYFUNCTION("""COMPUTED_VALUE"""),45365.66666666667)</f>
        <v>45365.66667</v>
      </c>
      <c r="K52" s="1">
        <f>IFERROR(__xludf.DUMMYFUNCTION("""COMPUTED_VALUE"""),519.9)</f>
        <v>519.9</v>
      </c>
      <c r="M52" s="2">
        <f>IFERROR(__xludf.DUMMYFUNCTION("""COMPUTED_VALUE"""),45365.66666666667)</f>
        <v>45365.66667</v>
      </c>
      <c r="N52" s="1">
        <f>IFERROR(__xludf.DUMMYFUNCTION("""COMPUTED_VALUE"""),2.43276069E8)</f>
        <v>243276069</v>
      </c>
    </row>
    <row r="53">
      <c r="A53" s="2">
        <f>IFERROR(__xludf.DUMMYFUNCTION("""COMPUTED_VALUE"""),45366.66666666667)</f>
        <v>45366.66667</v>
      </c>
      <c r="B53" s="1">
        <f>IFERROR(__xludf.DUMMYFUNCTION("""COMPUTED_VALUE"""),516.26)</f>
        <v>516.26</v>
      </c>
      <c r="D53" s="2">
        <f>IFERROR(__xludf.DUMMYFUNCTION("""COMPUTED_VALUE"""),45366.66666666667)</f>
        <v>45366.66667</v>
      </c>
      <c r="E53" s="1">
        <f>IFERROR(__xludf.DUMMYFUNCTION("""COMPUTED_VALUE"""),525.7)</f>
        <v>525.7</v>
      </c>
      <c r="G53" s="2">
        <f>IFERROR(__xludf.DUMMYFUNCTION("""COMPUTED_VALUE"""),45366.66666666667)</f>
        <v>45366.66667</v>
      </c>
      <c r="H53" s="1">
        <f>IFERROR(__xludf.DUMMYFUNCTION("""COMPUTED_VALUE"""),516.26)</f>
        <v>516.26</v>
      </c>
      <c r="J53" s="2">
        <f>IFERROR(__xludf.DUMMYFUNCTION("""COMPUTED_VALUE"""),45366.66666666667)</f>
        <v>45366.66667</v>
      </c>
      <c r="K53" s="1">
        <f>IFERROR(__xludf.DUMMYFUNCTION("""COMPUTED_VALUE"""),522.16)</f>
        <v>522.16</v>
      </c>
      <c r="M53" s="2">
        <f>IFERROR(__xludf.DUMMYFUNCTION("""COMPUTED_VALUE"""),45366.66666666667)</f>
        <v>45366.66667</v>
      </c>
      <c r="N53" s="1">
        <f>IFERROR(__xludf.DUMMYFUNCTION("""COMPUTED_VALUE"""),5.6631862E8)</f>
        <v>566318620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IFERROR(__xludf.DUMMYFUNCTION("""COMPUTED_VALUE"""),523.4)</f>
        <v>523.4</v>
      </c>
      <c r="D54" s="2">
        <f>IFERROR(__xludf.DUMMYFUNCTION("""COMPUTED_VALUE"""),45369.66666666667)</f>
        <v>45369.66667</v>
      </c>
      <c r="E54" s="1">
        <f>IFERROR(__xludf.DUMMYFUNCTION("""COMPUTED_VALUE"""),527.38)</f>
        <v>527.38</v>
      </c>
      <c r="G54" s="2">
        <f>IFERROR(__xludf.DUMMYFUNCTION("""COMPUTED_VALUE"""),45369.66666666667)</f>
        <v>45369.66667</v>
      </c>
      <c r="H54" s="1">
        <f>IFERROR(__xludf.DUMMYFUNCTION("""COMPUTED_VALUE"""),520.1)</f>
        <v>520.1</v>
      </c>
      <c r="J54" s="2">
        <f>IFERROR(__xludf.DUMMYFUNCTION("""COMPUTED_VALUE"""),45369.66666666667)</f>
        <v>45369.66667</v>
      </c>
      <c r="K54" s="1">
        <f>IFERROR(__xludf.DUMMYFUNCTION("""COMPUTED_VALUE"""),527.12)</f>
        <v>527.12</v>
      </c>
      <c r="M54" s="2">
        <f>IFERROR(__xludf.DUMMYFUNCTION("""COMPUTED_VALUE"""),45369.66666666667)</f>
        <v>45369.66667</v>
      </c>
      <c r="N54" s="1">
        <f>IFERROR(__xludf.DUMMYFUNCTION("""COMPUTED_VALUE"""),1.92545069E8)</f>
        <v>192545069</v>
      </c>
    </row>
    <row r="55">
      <c r="A55" s="2">
        <f>IFERROR(__xludf.DUMMYFUNCTION("""COMPUTED_VALUE"""),45370.66666666667)</f>
        <v>45370.66667</v>
      </c>
      <c r="B55" s="1">
        <f>IFERROR(__xludf.DUMMYFUNCTION("""COMPUTED_VALUE"""),526.54)</f>
        <v>526.54</v>
      </c>
      <c r="D55" s="2">
        <f>IFERROR(__xludf.DUMMYFUNCTION("""COMPUTED_VALUE"""),45370.66666666667)</f>
        <v>45370.66667</v>
      </c>
      <c r="E55" s="1">
        <f>IFERROR(__xludf.DUMMYFUNCTION("""COMPUTED_VALUE"""),529.95)</f>
        <v>529.95</v>
      </c>
      <c r="G55" s="2">
        <f>IFERROR(__xludf.DUMMYFUNCTION("""COMPUTED_VALUE"""),45370.66666666667)</f>
        <v>45370.66667</v>
      </c>
      <c r="H55" s="1">
        <f>IFERROR(__xludf.DUMMYFUNCTION("""COMPUTED_VALUE"""),526.54)</f>
        <v>526.54</v>
      </c>
      <c r="J55" s="2">
        <f>IFERROR(__xludf.DUMMYFUNCTION("""COMPUTED_VALUE"""),45370.66666666667)</f>
        <v>45370.66667</v>
      </c>
      <c r="K55" s="1">
        <f>IFERROR(__xludf.DUMMYFUNCTION("""COMPUTED_VALUE"""),527.86)</f>
        <v>527.86</v>
      </c>
      <c r="M55" s="2">
        <f>IFERROR(__xludf.DUMMYFUNCTION("""COMPUTED_VALUE"""),45370.66666666667)</f>
        <v>45370.66667</v>
      </c>
      <c r="N55" s="1">
        <f>IFERROR(__xludf.DUMMYFUNCTION("""COMPUTED_VALUE"""),1.88457346E8)</f>
        <v>188457346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IFERROR(__xludf.DUMMYFUNCTION("""COMPUTED_VALUE"""),526.87)</f>
        <v>526.87</v>
      </c>
      <c r="D56" s="2">
        <f>IFERROR(__xludf.DUMMYFUNCTION("""COMPUTED_VALUE"""),45371.66666666667)</f>
        <v>45371.66667</v>
      </c>
      <c r="E56" s="1">
        <f>IFERROR(__xludf.DUMMYFUNCTION("""COMPUTED_VALUE"""),538.7)</f>
        <v>538.7</v>
      </c>
      <c r="G56" s="2">
        <f>IFERROR(__xludf.DUMMYFUNCTION("""COMPUTED_VALUE"""),45371.66666666667)</f>
        <v>45371.66667</v>
      </c>
      <c r="H56" s="1">
        <f>IFERROR(__xludf.DUMMYFUNCTION("""COMPUTED_VALUE"""),525.3)</f>
        <v>525.3</v>
      </c>
      <c r="J56" s="2">
        <f>IFERROR(__xludf.DUMMYFUNCTION("""COMPUTED_VALUE"""),45371.66666666667)</f>
        <v>45371.66667</v>
      </c>
      <c r="K56" s="1">
        <f>IFERROR(__xludf.DUMMYFUNCTION("""COMPUTED_VALUE"""),537.32)</f>
        <v>537.32</v>
      </c>
      <c r="M56" s="2">
        <f>IFERROR(__xludf.DUMMYFUNCTION("""COMPUTED_VALUE"""),45371.66666666667)</f>
        <v>45371.66667</v>
      </c>
      <c r="N56" s="1">
        <f>IFERROR(__xludf.DUMMYFUNCTION("""COMPUTED_VALUE"""),2.13135392E8)</f>
        <v>213135392</v>
      </c>
    </row>
    <row r="57">
      <c r="A57" s="2">
        <f>IFERROR(__xludf.DUMMYFUNCTION("""COMPUTED_VALUE"""),45372.66666666667)</f>
        <v>45372.66667</v>
      </c>
      <c r="B57" s="1">
        <f>IFERROR(__xludf.DUMMYFUNCTION("""COMPUTED_VALUE"""),539.41)</f>
        <v>539.41</v>
      </c>
      <c r="D57" s="2">
        <f>IFERROR(__xludf.DUMMYFUNCTION("""COMPUTED_VALUE"""),45372.66666666667)</f>
        <v>45372.66667</v>
      </c>
      <c r="E57" s="1">
        <f>IFERROR(__xludf.DUMMYFUNCTION("""COMPUTED_VALUE"""),547.31)</f>
        <v>547.31</v>
      </c>
      <c r="G57" s="2">
        <f>IFERROR(__xludf.DUMMYFUNCTION("""COMPUTED_VALUE"""),45372.66666666667)</f>
        <v>45372.66667</v>
      </c>
      <c r="H57" s="1">
        <f>IFERROR(__xludf.DUMMYFUNCTION("""COMPUTED_VALUE"""),539.41)</f>
        <v>539.41</v>
      </c>
      <c r="J57" s="2">
        <f>IFERROR(__xludf.DUMMYFUNCTION("""COMPUTED_VALUE"""),45372.66666666667)</f>
        <v>45372.66667</v>
      </c>
      <c r="K57" s="1">
        <f>IFERROR(__xludf.DUMMYFUNCTION("""COMPUTED_VALUE"""),546.43)</f>
        <v>546.43</v>
      </c>
      <c r="M57" s="2">
        <f>IFERROR(__xludf.DUMMYFUNCTION("""COMPUTED_VALUE"""),45372.66666666667)</f>
        <v>45372.66667</v>
      </c>
      <c r="N57" s="1">
        <f>IFERROR(__xludf.DUMMYFUNCTION("""COMPUTED_VALUE"""),2.15876288E8)</f>
        <v>215876288</v>
      </c>
    </row>
    <row r="58">
      <c r="A58" s="2">
        <f>IFERROR(__xludf.DUMMYFUNCTION("""COMPUTED_VALUE"""),45373.66666666667)</f>
        <v>45373.66667</v>
      </c>
      <c r="B58" s="1">
        <f>IFERROR(__xludf.DUMMYFUNCTION("""COMPUTED_VALUE"""),547.26)</f>
        <v>547.26</v>
      </c>
      <c r="D58" s="2">
        <f>IFERROR(__xludf.DUMMYFUNCTION("""COMPUTED_VALUE"""),45373.66666666667)</f>
        <v>45373.66667</v>
      </c>
      <c r="E58" s="1">
        <f>IFERROR(__xludf.DUMMYFUNCTION("""COMPUTED_VALUE"""),549.4)</f>
        <v>549.4</v>
      </c>
      <c r="G58" s="2">
        <f>IFERROR(__xludf.DUMMYFUNCTION("""COMPUTED_VALUE"""),45373.66666666667)</f>
        <v>45373.66667</v>
      </c>
      <c r="H58" s="1">
        <f>IFERROR(__xludf.DUMMYFUNCTION("""COMPUTED_VALUE"""),539.01)</f>
        <v>539.01</v>
      </c>
      <c r="J58" s="2">
        <f>IFERROR(__xludf.DUMMYFUNCTION("""COMPUTED_VALUE"""),45373.66666666667)</f>
        <v>45373.66667</v>
      </c>
      <c r="K58" s="1">
        <f>IFERROR(__xludf.DUMMYFUNCTION("""COMPUTED_VALUE"""),539.08)</f>
        <v>539.08</v>
      </c>
      <c r="M58" s="2">
        <f>IFERROR(__xludf.DUMMYFUNCTION("""COMPUTED_VALUE"""),45373.66666666667)</f>
        <v>45373.66667</v>
      </c>
      <c r="N58" s="1">
        <f>IFERROR(__xludf.DUMMYFUNCTION("""COMPUTED_VALUE"""),1.61706423E8)</f>
        <v>161706423</v>
      </c>
    </row>
    <row r="59">
      <c r="A59" s="2">
        <f>IFERROR(__xludf.DUMMYFUNCTION("""COMPUTED_VALUE"""),45376.66666666667)</f>
        <v>45376.66667</v>
      </c>
      <c r="B59" s="1">
        <f>IFERROR(__xludf.DUMMYFUNCTION("""COMPUTED_VALUE"""),539.53)</f>
        <v>539.53</v>
      </c>
      <c r="D59" s="2">
        <f>IFERROR(__xludf.DUMMYFUNCTION("""COMPUTED_VALUE"""),45376.66666666667)</f>
        <v>45376.66667</v>
      </c>
      <c r="E59" s="1">
        <f>IFERROR(__xludf.DUMMYFUNCTION("""COMPUTED_VALUE"""),541.9)</f>
        <v>541.9</v>
      </c>
      <c r="G59" s="2">
        <f>IFERROR(__xludf.DUMMYFUNCTION("""COMPUTED_VALUE"""),45376.66666666667)</f>
        <v>45376.66667</v>
      </c>
      <c r="H59" s="1">
        <f>IFERROR(__xludf.DUMMYFUNCTION("""COMPUTED_VALUE"""),535.48)</f>
        <v>535.48</v>
      </c>
      <c r="J59" s="2">
        <f>IFERROR(__xludf.DUMMYFUNCTION("""COMPUTED_VALUE"""),45376.66666666667)</f>
        <v>45376.66667</v>
      </c>
      <c r="K59" s="1">
        <f>IFERROR(__xludf.DUMMYFUNCTION("""COMPUTED_VALUE"""),536.61)</f>
        <v>536.61</v>
      </c>
      <c r="M59" s="2">
        <f>IFERROR(__xludf.DUMMYFUNCTION("""COMPUTED_VALUE"""),45376.66666666667)</f>
        <v>45376.66667</v>
      </c>
      <c r="N59" s="1">
        <f>IFERROR(__xludf.DUMMYFUNCTION("""COMPUTED_VALUE"""),1.53726787E8)</f>
        <v>153726787</v>
      </c>
    </row>
    <row r="60">
      <c r="A60" s="2">
        <f>IFERROR(__xludf.DUMMYFUNCTION("""COMPUTED_VALUE"""),45377.66666666667)</f>
        <v>45377.66667</v>
      </c>
      <c r="B60" s="1">
        <f>IFERROR(__xludf.DUMMYFUNCTION("""COMPUTED_VALUE"""),537.32)</f>
        <v>537.32</v>
      </c>
      <c r="D60" s="2">
        <f>IFERROR(__xludf.DUMMYFUNCTION("""COMPUTED_VALUE"""),45377.66666666667)</f>
        <v>45377.66667</v>
      </c>
      <c r="E60" s="1">
        <f>IFERROR(__xludf.DUMMYFUNCTION("""COMPUTED_VALUE"""),539.82)</f>
        <v>539.82</v>
      </c>
      <c r="G60" s="2">
        <f>IFERROR(__xludf.DUMMYFUNCTION("""COMPUTED_VALUE"""),45377.66666666667)</f>
        <v>45377.66667</v>
      </c>
      <c r="H60" s="1">
        <f>IFERROR(__xludf.DUMMYFUNCTION("""COMPUTED_VALUE"""),536.35)</f>
        <v>536.35</v>
      </c>
      <c r="J60" s="2">
        <f>IFERROR(__xludf.DUMMYFUNCTION("""COMPUTED_VALUE"""),45377.66666666667)</f>
        <v>45377.66667</v>
      </c>
      <c r="K60" s="1">
        <f>IFERROR(__xludf.DUMMYFUNCTION("""COMPUTED_VALUE"""),538.0)</f>
        <v>538</v>
      </c>
      <c r="M60" s="2">
        <f>IFERROR(__xludf.DUMMYFUNCTION("""COMPUTED_VALUE"""),45377.66666666667)</f>
        <v>45377.66667</v>
      </c>
      <c r="N60" s="1">
        <f>IFERROR(__xludf.DUMMYFUNCTION("""COMPUTED_VALUE"""),1.61701705E8)</f>
        <v>161701705</v>
      </c>
    </row>
    <row r="61">
      <c r="A61" s="2">
        <f>IFERROR(__xludf.DUMMYFUNCTION("""COMPUTED_VALUE"""),45378.66666666667)</f>
        <v>45378.66667</v>
      </c>
      <c r="B61" s="1">
        <f>IFERROR(__xludf.DUMMYFUNCTION("""COMPUTED_VALUE"""),539.93)</f>
        <v>539.93</v>
      </c>
      <c r="D61" s="2">
        <f>IFERROR(__xludf.DUMMYFUNCTION("""COMPUTED_VALUE"""),45378.66666666667)</f>
        <v>45378.66667</v>
      </c>
      <c r="E61" s="1">
        <f>IFERROR(__xludf.DUMMYFUNCTION("""COMPUTED_VALUE"""),549.58)</f>
        <v>549.58</v>
      </c>
      <c r="G61" s="2">
        <f>IFERROR(__xludf.DUMMYFUNCTION("""COMPUTED_VALUE"""),45378.66666666667)</f>
        <v>45378.66667</v>
      </c>
      <c r="H61" s="1">
        <f>IFERROR(__xludf.DUMMYFUNCTION("""COMPUTED_VALUE"""),539.87)</f>
        <v>539.87</v>
      </c>
      <c r="J61" s="2">
        <f>IFERROR(__xludf.DUMMYFUNCTION("""COMPUTED_VALUE"""),45378.66666666667)</f>
        <v>45378.66667</v>
      </c>
      <c r="K61" s="1">
        <f>IFERROR(__xludf.DUMMYFUNCTION("""COMPUTED_VALUE"""),549.5)</f>
        <v>549.5</v>
      </c>
      <c r="M61" s="2">
        <f>IFERROR(__xludf.DUMMYFUNCTION("""COMPUTED_VALUE"""),45378.66666666667)</f>
        <v>45378.66667</v>
      </c>
      <c r="N61" s="1">
        <f>IFERROR(__xludf.DUMMYFUNCTION("""COMPUTED_VALUE"""),1.80034979E8)</f>
        <v>180034979</v>
      </c>
    </row>
    <row r="62">
      <c r="A62" s="2">
        <f>IFERROR(__xludf.DUMMYFUNCTION("""COMPUTED_VALUE"""),45379.66666666667)</f>
        <v>45379.66667</v>
      </c>
      <c r="B62" s="1">
        <f>IFERROR(__xludf.DUMMYFUNCTION("""COMPUTED_VALUE"""),549.92)</f>
        <v>549.92</v>
      </c>
      <c r="D62" s="2">
        <f>IFERROR(__xludf.DUMMYFUNCTION("""COMPUTED_VALUE"""),45379.66666666667)</f>
        <v>45379.66667</v>
      </c>
      <c r="E62" s="1">
        <f>IFERROR(__xludf.DUMMYFUNCTION("""COMPUTED_VALUE"""),553.7)</f>
        <v>553.7</v>
      </c>
      <c r="G62" s="2">
        <f>IFERROR(__xludf.DUMMYFUNCTION("""COMPUTED_VALUE"""),45379.66666666667)</f>
        <v>45379.66667</v>
      </c>
      <c r="H62" s="1">
        <f>IFERROR(__xludf.DUMMYFUNCTION("""COMPUTED_VALUE"""),547.7)</f>
        <v>547.7</v>
      </c>
      <c r="J62" s="2">
        <f>IFERROR(__xludf.DUMMYFUNCTION("""COMPUTED_VALUE"""),45379.66666666667)</f>
        <v>45379.66667</v>
      </c>
      <c r="K62" s="1">
        <f>IFERROR(__xludf.DUMMYFUNCTION("""COMPUTED_VALUE"""),552.77)</f>
        <v>552.77</v>
      </c>
      <c r="M62" s="2">
        <f>IFERROR(__xludf.DUMMYFUNCTION("""COMPUTED_VALUE"""),45379.66666666667)</f>
        <v>45379.66667</v>
      </c>
      <c r="N62" s="1">
        <f>IFERROR(__xludf.DUMMYFUNCTION("""COMPUTED_VALUE"""),2.21824696E8)</f>
        <v>221824696</v>
      </c>
    </row>
    <row r="63">
      <c r="A63" s="2">
        <f>IFERROR(__xludf.DUMMYFUNCTION("""COMPUTED_VALUE"""),45383.66666666667)</f>
        <v>45383.66667</v>
      </c>
      <c r="B63" s="1">
        <f>IFERROR(__xludf.DUMMYFUNCTION("""COMPUTED_VALUE"""),552.68)</f>
        <v>552.68</v>
      </c>
      <c r="D63" s="2">
        <f>IFERROR(__xludf.DUMMYFUNCTION("""COMPUTED_VALUE"""),45383.66666666667)</f>
        <v>45383.66667</v>
      </c>
      <c r="E63" s="1">
        <f>IFERROR(__xludf.DUMMYFUNCTION("""COMPUTED_VALUE"""),554.32)</f>
        <v>554.32</v>
      </c>
      <c r="G63" s="2">
        <f>IFERROR(__xludf.DUMMYFUNCTION("""COMPUTED_VALUE"""),45383.66666666667)</f>
        <v>45383.66667</v>
      </c>
      <c r="H63" s="1">
        <f>IFERROR(__xludf.DUMMYFUNCTION("""COMPUTED_VALUE"""),547.08)</f>
        <v>547.08</v>
      </c>
      <c r="J63" s="2">
        <f>IFERROR(__xludf.DUMMYFUNCTION("""COMPUTED_VALUE"""),45383.66666666667)</f>
        <v>45383.66667</v>
      </c>
      <c r="K63" s="1">
        <f>IFERROR(__xludf.DUMMYFUNCTION("""COMPUTED_VALUE"""),547.66)</f>
        <v>547.66</v>
      </c>
      <c r="M63" s="2">
        <f>IFERROR(__xludf.DUMMYFUNCTION("""COMPUTED_VALUE"""),45383.66666666667)</f>
        <v>45383.66667</v>
      </c>
      <c r="N63" s="1">
        <f>IFERROR(__xludf.DUMMYFUNCTION("""COMPUTED_VALUE"""),1.60039574E8)</f>
        <v>160039574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IFERROR(__xludf.DUMMYFUNCTION("""COMPUTED_VALUE"""),545.24)</f>
        <v>545.24</v>
      </c>
      <c r="D64" s="2">
        <f>IFERROR(__xludf.DUMMYFUNCTION("""COMPUTED_VALUE"""),45384.66666666667)</f>
        <v>45384.66667</v>
      </c>
      <c r="E64" s="1">
        <f>IFERROR(__xludf.DUMMYFUNCTION("""COMPUTED_VALUE"""),547.74)</f>
        <v>547.74</v>
      </c>
      <c r="G64" s="2">
        <f>IFERROR(__xludf.DUMMYFUNCTION("""COMPUTED_VALUE"""),45384.66666666667)</f>
        <v>45384.66667</v>
      </c>
      <c r="H64" s="1">
        <f>IFERROR(__xludf.DUMMYFUNCTION("""COMPUTED_VALUE"""),543.03)</f>
        <v>543.03</v>
      </c>
      <c r="J64" s="2">
        <f>IFERROR(__xludf.DUMMYFUNCTION("""COMPUTED_VALUE"""),45384.66666666667)</f>
        <v>45384.66667</v>
      </c>
      <c r="K64" s="1">
        <f>IFERROR(__xludf.DUMMYFUNCTION("""COMPUTED_VALUE"""),543.89)</f>
        <v>543.89</v>
      </c>
      <c r="M64" s="2">
        <f>IFERROR(__xludf.DUMMYFUNCTION("""COMPUTED_VALUE"""),45384.66666666667)</f>
        <v>45384.66667</v>
      </c>
      <c r="N64" s="1">
        <f>IFERROR(__xludf.DUMMYFUNCTION("""COMPUTED_VALUE"""),1.82444056E8)</f>
        <v>182444056</v>
      </c>
    </row>
    <row r="65">
      <c r="A65" s="2">
        <f>IFERROR(__xludf.DUMMYFUNCTION("""COMPUTED_VALUE"""),45385.66666666667)</f>
        <v>45385.66667</v>
      </c>
      <c r="B65" s="1">
        <f>IFERROR(__xludf.DUMMYFUNCTION("""COMPUTED_VALUE"""),544.23)</f>
        <v>544.23</v>
      </c>
      <c r="D65" s="2">
        <f>IFERROR(__xludf.DUMMYFUNCTION("""COMPUTED_VALUE"""),45385.66666666667)</f>
        <v>45385.66667</v>
      </c>
      <c r="E65" s="1">
        <f>IFERROR(__xludf.DUMMYFUNCTION("""COMPUTED_VALUE"""),548.11)</f>
        <v>548.11</v>
      </c>
      <c r="G65" s="2">
        <f>IFERROR(__xludf.DUMMYFUNCTION("""COMPUTED_VALUE"""),45385.66666666667)</f>
        <v>45385.66667</v>
      </c>
      <c r="H65" s="1">
        <f>IFERROR(__xludf.DUMMYFUNCTION("""COMPUTED_VALUE"""),540.6)</f>
        <v>540.6</v>
      </c>
      <c r="J65" s="2">
        <f>IFERROR(__xludf.DUMMYFUNCTION("""COMPUTED_VALUE"""),45385.66666666667)</f>
        <v>45385.66667</v>
      </c>
      <c r="K65" s="1">
        <f>IFERROR(__xludf.DUMMYFUNCTION("""COMPUTED_VALUE"""),542.26)</f>
        <v>542.26</v>
      </c>
      <c r="M65" s="2">
        <f>IFERROR(__xludf.DUMMYFUNCTION("""COMPUTED_VALUE"""),45385.66666666667)</f>
        <v>45385.66667</v>
      </c>
      <c r="N65" s="1">
        <f>IFERROR(__xludf.DUMMYFUNCTION("""COMPUTED_VALUE"""),1.79728833E8)</f>
        <v>179728833</v>
      </c>
    </row>
    <row r="66">
      <c r="A66" s="2">
        <f>IFERROR(__xludf.DUMMYFUNCTION("""COMPUTED_VALUE"""),45386.66666666667)</f>
        <v>45386.66667</v>
      </c>
      <c r="B66" s="1">
        <f>IFERROR(__xludf.DUMMYFUNCTION("""COMPUTED_VALUE"""),546.72)</f>
        <v>546.72</v>
      </c>
      <c r="D66" s="2">
        <f>IFERROR(__xludf.DUMMYFUNCTION("""COMPUTED_VALUE"""),45386.66666666667)</f>
        <v>45386.66667</v>
      </c>
      <c r="E66" s="1">
        <f>IFERROR(__xludf.DUMMYFUNCTION("""COMPUTED_VALUE"""),548.68)</f>
        <v>548.68</v>
      </c>
      <c r="G66" s="2">
        <f>IFERROR(__xludf.DUMMYFUNCTION("""COMPUTED_VALUE"""),45386.66666666667)</f>
        <v>45386.66667</v>
      </c>
      <c r="H66" s="1">
        <f>IFERROR(__xludf.DUMMYFUNCTION("""COMPUTED_VALUE"""),535.87)</f>
        <v>535.87</v>
      </c>
      <c r="J66" s="2">
        <f>IFERROR(__xludf.DUMMYFUNCTION("""COMPUTED_VALUE"""),45386.66666666667)</f>
        <v>45386.66667</v>
      </c>
      <c r="K66" s="1">
        <f>IFERROR(__xludf.DUMMYFUNCTION("""COMPUTED_VALUE"""),536.59)</f>
        <v>536.59</v>
      </c>
      <c r="M66" s="2">
        <f>IFERROR(__xludf.DUMMYFUNCTION("""COMPUTED_VALUE"""),45386.66666666667)</f>
        <v>45386.66667</v>
      </c>
      <c r="N66" s="1">
        <f>IFERROR(__xludf.DUMMYFUNCTION("""COMPUTED_VALUE"""),1.74989413E8)</f>
        <v>174989413</v>
      </c>
    </row>
    <row r="67">
      <c r="A67" s="2">
        <f>IFERROR(__xludf.DUMMYFUNCTION("""COMPUTED_VALUE"""),45387.66666666667)</f>
        <v>45387.66667</v>
      </c>
      <c r="B67" s="1">
        <f>IFERROR(__xludf.DUMMYFUNCTION("""COMPUTED_VALUE"""),536.48)</f>
        <v>536.48</v>
      </c>
      <c r="D67" s="2">
        <f>IFERROR(__xludf.DUMMYFUNCTION("""COMPUTED_VALUE"""),45387.66666666667)</f>
        <v>45387.66667</v>
      </c>
      <c r="E67" s="1">
        <f>IFERROR(__xludf.DUMMYFUNCTION("""COMPUTED_VALUE"""),542.78)</f>
        <v>542.78</v>
      </c>
      <c r="G67" s="2">
        <f>IFERROR(__xludf.DUMMYFUNCTION("""COMPUTED_VALUE"""),45387.66666666667)</f>
        <v>45387.66667</v>
      </c>
      <c r="H67" s="1">
        <f>IFERROR(__xludf.DUMMYFUNCTION("""COMPUTED_VALUE"""),534.6)</f>
        <v>534.6</v>
      </c>
      <c r="J67" s="2">
        <f>IFERROR(__xludf.DUMMYFUNCTION("""COMPUTED_VALUE"""),45387.66666666667)</f>
        <v>45387.66667</v>
      </c>
      <c r="K67" s="1">
        <f>IFERROR(__xludf.DUMMYFUNCTION("""COMPUTED_VALUE"""),540.61)</f>
        <v>540.61</v>
      </c>
      <c r="M67" s="2">
        <f>IFERROR(__xludf.DUMMYFUNCTION("""COMPUTED_VALUE"""),45387.66666666667)</f>
        <v>45387.66667</v>
      </c>
      <c r="N67" s="1">
        <f>IFERROR(__xludf.DUMMYFUNCTION("""COMPUTED_VALUE"""),1.45702668E8)</f>
        <v>145702668</v>
      </c>
    </row>
    <row r="68">
      <c r="A68" s="2">
        <f>IFERROR(__xludf.DUMMYFUNCTION("""COMPUTED_VALUE"""),45390.66666666667)</f>
        <v>45390.66667</v>
      </c>
      <c r="B68" s="1">
        <f>IFERROR(__xludf.DUMMYFUNCTION("""COMPUTED_VALUE"""),541.42)</f>
        <v>541.42</v>
      </c>
      <c r="D68" s="2">
        <f>IFERROR(__xludf.DUMMYFUNCTION("""COMPUTED_VALUE"""),45390.66666666667)</f>
        <v>45390.66667</v>
      </c>
      <c r="E68" s="1">
        <f>IFERROR(__xludf.DUMMYFUNCTION("""COMPUTED_VALUE"""),547.23)</f>
        <v>547.23</v>
      </c>
      <c r="G68" s="2">
        <f>IFERROR(__xludf.DUMMYFUNCTION("""COMPUTED_VALUE"""),45390.66666666667)</f>
        <v>45390.66667</v>
      </c>
      <c r="H68" s="1">
        <f>IFERROR(__xludf.DUMMYFUNCTION("""COMPUTED_VALUE"""),541.42)</f>
        <v>541.42</v>
      </c>
      <c r="J68" s="2">
        <f>IFERROR(__xludf.DUMMYFUNCTION("""COMPUTED_VALUE"""),45390.66666666667)</f>
        <v>45390.66667</v>
      </c>
      <c r="K68" s="1">
        <f>IFERROR(__xludf.DUMMYFUNCTION("""COMPUTED_VALUE"""),546.06)</f>
        <v>546.06</v>
      </c>
      <c r="M68" s="2">
        <f>IFERROR(__xludf.DUMMYFUNCTION("""COMPUTED_VALUE"""),45390.66666666667)</f>
        <v>45390.66667</v>
      </c>
      <c r="N68" s="1">
        <f>IFERROR(__xludf.DUMMYFUNCTION("""COMPUTED_VALUE"""),1.59491254E8)</f>
        <v>159491254</v>
      </c>
    </row>
    <row r="69">
      <c r="A69" s="2">
        <f>IFERROR(__xludf.DUMMYFUNCTION("""COMPUTED_VALUE"""),45391.66666666667)</f>
        <v>45391.66667</v>
      </c>
      <c r="B69" s="1">
        <f>IFERROR(__xludf.DUMMYFUNCTION("""COMPUTED_VALUE"""),546.17)</f>
        <v>546.17</v>
      </c>
      <c r="D69" s="2">
        <f>IFERROR(__xludf.DUMMYFUNCTION("""COMPUTED_VALUE"""),45391.66666666667)</f>
        <v>45391.66667</v>
      </c>
      <c r="E69" s="1">
        <f>IFERROR(__xludf.DUMMYFUNCTION("""COMPUTED_VALUE"""),548.27)</f>
        <v>548.27</v>
      </c>
      <c r="G69" s="2">
        <f>IFERROR(__xludf.DUMMYFUNCTION("""COMPUTED_VALUE"""),45391.66666666667)</f>
        <v>45391.66667</v>
      </c>
      <c r="H69" s="1">
        <f>IFERROR(__xludf.DUMMYFUNCTION("""COMPUTED_VALUE"""),539.41)</f>
        <v>539.41</v>
      </c>
      <c r="J69" s="2">
        <f>IFERROR(__xludf.DUMMYFUNCTION("""COMPUTED_VALUE"""),45391.66666666667)</f>
        <v>45391.66667</v>
      </c>
      <c r="K69" s="1">
        <f>IFERROR(__xludf.DUMMYFUNCTION("""COMPUTED_VALUE"""),545.47)</f>
        <v>545.47</v>
      </c>
      <c r="M69" s="2">
        <f>IFERROR(__xludf.DUMMYFUNCTION("""COMPUTED_VALUE"""),45391.66666666667)</f>
        <v>45391.66667</v>
      </c>
      <c r="N69" s="1">
        <f>IFERROR(__xludf.DUMMYFUNCTION("""COMPUTED_VALUE"""),1.4297042E8)</f>
        <v>142970420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IFERROR(__xludf.DUMMYFUNCTION("""COMPUTED_VALUE"""),537.71)</f>
        <v>537.71</v>
      </c>
      <c r="D70" s="2">
        <f>IFERROR(__xludf.DUMMYFUNCTION("""COMPUTED_VALUE"""),45392.66666666667)</f>
        <v>45392.66667</v>
      </c>
      <c r="E70" s="1">
        <f>IFERROR(__xludf.DUMMYFUNCTION("""COMPUTED_VALUE"""),539.69)</f>
        <v>539.69</v>
      </c>
      <c r="G70" s="2">
        <f>IFERROR(__xludf.DUMMYFUNCTION("""COMPUTED_VALUE"""),45392.66666666667)</f>
        <v>45392.66667</v>
      </c>
      <c r="H70" s="1">
        <f>IFERROR(__xludf.DUMMYFUNCTION("""COMPUTED_VALUE"""),530.41)</f>
        <v>530.41</v>
      </c>
      <c r="J70" s="2">
        <f>IFERROR(__xludf.DUMMYFUNCTION("""COMPUTED_VALUE"""),45392.66666666667)</f>
        <v>45392.66667</v>
      </c>
      <c r="K70" s="1">
        <f>IFERROR(__xludf.DUMMYFUNCTION("""COMPUTED_VALUE"""),533.26)</f>
        <v>533.26</v>
      </c>
      <c r="M70" s="2">
        <f>IFERROR(__xludf.DUMMYFUNCTION("""COMPUTED_VALUE"""),45392.66666666667)</f>
        <v>45392.66667</v>
      </c>
      <c r="N70" s="1">
        <f>IFERROR(__xludf.DUMMYFUNCTION("""COMPUTED_VALUE"""),2.3318416E8)</f>
        <v>233184160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IFERROR(__xludf.DUMMYFUNCTION("""COMPUTED_VALUE"""),534.14)</f>
        <v>534.14</v>
      </c>
      <c r="D71" s="2">
        <f>IFERROR(__xludf.DUMMYFUNCTION("""COMPUTED_VALUE"""),45393.66666666667)</f>
        <v>45393.66667</v>
      </c>
      <c r="E71" s="1">
        <f>IFERROR(__xludf.DUMMYFUNCTION("""COMPUTED_VALUE"""),534.65)</f>
        <v>534.65</v>
      </c>
      <c r="G71" s="2">
        <f>IFERROR(__xludf.DUMMYFUNCTION("""COMPUTED_VALUE"""),45393.66666666667)</f>
        <v>45393.66667</v>
      </c>
      <c r="H71" s="1">
        <f>IFERROR(__xludf.DUMMYFUNCTION("""COMPUTED_VALUE"""),525.27)</f>
        <v>525.27</v>
      </c>
      <c r="J71" s="2">
        <f>IFERROR(__xludf.DUMMYFUNCTION("""COMPUTED_VALUE"""),45393.66666666667)</f>
        <v>45393.66667</v>
      </c>
      <c r="K71" s="1">
        <f>IFERROR(__xludf.DUMMYFUNCTION("""COMPUTED_VALUE"""),532.13)</f>
        <v>532.13</v>
      </c>
      <c r="M71" s="2">
        <f>IFERROR(__xludf.DUMMYFUNCTION("""COMPUTED_VALUE"""),45393.66666666667)</f>
        <v>45393.66667</v>
      </c>
      <c r="N71" s="1">
        <f>IFERROR(__xludf.DUMMYFUNCTION("""COMPUTED_VALUE"""),1.97622656E8)</f>
        <v>197622656</v>
      </c>
    </row>
    <row r="72">
      <c r="A72" s="2">
        <f>IFERROR(__xludf.DUMMYFUNCTION("""COMPUTED_VALUE"""),45394.66666666667)</f>
        <v>45394.66667</v>
      </c>
      <c r="B72" s="1">
        <f>IFERROR(__xludf.DUMMYFUNCTION("""COMPUTED_VALUE"""),521.81)</f>
        <v>521.81</v>
      </c>
      <c r="D72" s="2">
        <f>IFERROR(__xludf.DUMMYFUNCTION("""COMPUTED_VALUE"""),45394.66666666667)</f>
        <v>45394.66667</v>
      </c>
      <c r="E72" s="1">
        <f>IFERROR(__xludf.DUMMYFUNCTION("""COMPUTED_VALUE"""),524.03)</f>
        <v>524.03</v>
      </c>
      <c r="G72" s="2">
        <f>IFERROR(__xludf.DUMMYFUNCTION("""COMPUTED_VALUE"""),45394.66666666667)</f>
        <v>45394.66667</v>
      </c>
      <c r="H72" s="1">
        <f>IFERROR(__xludf.DUMMYFUNCTION("""COMPUTED_VALUE"""),514.21)</f>
        <v>514.21</v>
      </c>
      <c r="J72" s="2">
        <f>IFERROR(__xludf.DUMMYFUNCTION("""COMPUTED_VALUE"""),45394.66666666667)</f>
        <v>45394.66667</v>
      </c>
      <c r="K72" s="1">
        <f>IFERROR(__xludf.DUMMYFUNCTION("""COMPUTED_VALUE"""),515.69)</f>
        <v>515.69</v>
      </c>
      <c r="M72" s="2">
        <f>IFERROR(__xludf.DUMMYFUNCTION("""COMPUTED_VALUE"""),45394.66666666667)</f>
        <v>45394.66667</v>
      </c>
      <c r="N72" s="1">
        <f>IFERROR(__xludf.DUMMYFUNCTION("""COMPUTED_VALUE"""),2.32735978E8)</f>
        <v>232735978</v>
      </c>
    </row>
    <row r="73">
      <c r="A73" s="2">
        <f>IFERROR(__xludf.DUMMYFUNCTION("""COMPUTED_VALUE"""),45397.66666666667)</f>
        <v>45397.66667</v>
      </c>
      <c r="B73" s="1">
        <f>IFERROR(__xludf.DUMMYFUNCTION("""COMPUTED_VALUE"""),520.53)</f>
        <v>520.53</v>
      </c>
      <c r="D73" s="2">
        <f>IFERROR(__xludf.DUMMYFUNCTION("""COMPUTED_VALUE"""),45397.66666666667)</f>
        <v>45397.66667</v>
      </c>
      <c r="E73" s="1">
        <f>IFERROR(__xludf.DUMMYFUNCTION("""COMPUTED_VALUE"""),528.37)</f>
        <v>528.37</v>
      </c>
      <c r="G73" s="2">
        <f>IFERROR(__xludf.DUMMYFUNCTION("""COMPUTED_VALUE"""),45397.66666666667)</f>
        <v>45397.66667</v>
      </c>
      <c r="H73" s="1">
        <f>IFERROR(__xludf.DUMMYFUNCTION("""COMPUTED_VALUE"""),513.31)</f>
        <v>513.31</v>
      </c>
      <c r="J73" s="2">
        <f>IFERROR(__xludf.DUMMYFUNCTION("""COMPUTED_VALUE"""),45397.66666666667)</f>
        <v>45397.66667</v>
      </c>
      <c r="K73" s="1">
        <f>IFERROR(__xludf.DUMMYFUNCTION("""COMPUTED_VALUE"""),515.74)</f>
        <v>515.74</v>
      </c>
      <c r="M73" s="2">
        <f>IFERROR(__xludf.DUMMYFUNCTION("""COMPUTED_VALUE"""),45397.66666666667)</f>
        <v>45397.66667</v>
      </c>
      <c r="N73" s="1">
        <f>IFERROR(__xludf.DUMMYFUNCTION("""COMPUTED_VALUE"""),2.2364448E8)</f>
        <v>223644480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IFERROR(__xludf.DUMMYFUNCTION("""COMPUTED_VALUE"""),514.55)</f>
        <v>514.55</v>
      </c>
      <c r="D74" s="2">
        <f>IFERROR(__xludf.DUMMYFUNCTION("""COMPUTED_VALUE"""),45398.66666666667)</f>
        <v>45398.66667</v>
      </c>
      <c r="E74" s="1">
        <f>IFERROR(__xludf.DUMMYFUNCTION("""COMPUTED_VALUE"""),514.7)</f>
        <v>514.7</v>
      </c>
      <c r="G74" s="2">
        <f>IFERROR(__xludf.DUMMYFUNCTION("""COMPUTED_VALUE"""),45398.66666666667)</f>
        <v>45398.66667</v>
      </c>
      <c r="H74" s="1">
        <f>IFERROR(__xludf.DUMMYFUNCTION("""COMPUTED_VALUE"""),502.99)</f>
        <v>502.99</v>
      </c>
      <c r="J74" s="2">
        <f>IFERROR(__xludf.DUMMYFUNCTION("""COMPUTED_VALUE"""),45398.66666666667)</f>
        <v>45398.66667</v>
      </c>
      <c r="K74" s="1">
        <f>IFERROR(__xludf.DUMMYFUNCTION("""COMPUTED_VALUE"""),506.67)</f>
        <v>506.67</v>
      </c>
      <c r="M74" s="2">
        <f>IFERROR(__xludf.DUMMYFUNCTION("""COMPUTED_VALUE"""),45398.66666666667)</f>
        <v>45398.66667</v>
      </c>
      <c r="N74" s="1">
        <f>IFERROR(__xludf.DUMMYFUNCTION("""COMPUTED_VALUE"""),2.74805354E8)</f>
        <v>274805354</v>
      </c>
    </row>
    <row r="75">
      <c r="A75" s="2">
        <f>IFERROR(__xludf.DUMMYFUNCTION("""COMPUTED_VALUE"""),45399.66666666667)</f>
        <v>45399.66667</v>
      </c>
      <c r="B75" s="1">
        <f>IFERROR(__xludf.DUMMYFUNCTION("""COMPUTED_VALUE"""),508.76)</f>
        <v>508.76</v>
      </c>
      <c r="D75" s="2">
        <f>IFERROR(__xludf.DUMMYFUNCTION("""COMPUTED_VALUE"""),45399.66666666667)</f>
        <v>45399.66667</v>
      </c>
      <c r="E75" s="1">
        <f>IFERROR(__xludf.DUMMYFUNCTION("""COMPUTED_VALUE"""),513.34)</f>
        <v>513.34</v>
      </c>
      <c r="G75" s="2">
        <f>IFERROR(__xludf.DUMMYFUNCTION("""COMPUTED_VALUE"""),45399.66666666667)</f>
        <v>45399.66667</v>
      </c>
      <c r="H75" s="1">
        <f>IFERROR(__xludf.DUMMYFUNCTION("""COMPUTED_VALUE"""),505.97)</f>
        <v>505.97</v>
      </c>
      <c r="J75" s="2">
        <f>IFERROR(__xludf.DUMMYFUNCTION("""COMPUTED_VALUE"""),45399.66666666667)</f>
        <v>45399.66667</v>
      </c>
      <c r="K75" s="1">
        <f>IFERROR(__xludf.DUMMYFUNCTION("""COMPUTED_VALUE"""),508.72)</f>
        <v>508.72</v>
      </c>
      <c r="M75" s="2">
        <f>IFERROR(__xludf.DUMMYFUNCTION("""COMPUTED_VALUE"""),45399.66666666667)</f>
        <v>45399.66667</v>
      </c>
      <c r="N75" s="1">
        <f>IFERROR(__xludf.DUMMYFUNCTION("""COMPUTED_VALUE"""),2.32803948E8)</f>
        <v>232803948</v>
      </c>
    </row>
    <row r="76">
      <c r="A76" s="2">
        <f>IFERROR(__xludf.DUMMYFUNCTION("""COMPUTED_VALUE"""),45400.66666666667)</f>
        <v>45400.66667</v>
      </c>
      <c r="B76" s="1">
        <f>IFERROR(__xludf.DUMMYFUNCTION("""COMPUTED_VALUE"""),511.22)</f>
        <v>511.22</v>
      </c>
      <c r="D76" s="2">
        <f>IFERROR(__xludf.DUMMYFUNCTION("""COMPUTED_VALUE"""),45400.66666666667)</f>
        <v>45400.66667</v>
      </c>
      <c r="E76" s="1">
        <f>IFERROR(__xludf.DUMMYFUNCTION("""COMPUTED_VALUE"""),518.14)</f>
        <v>518.14</v>
      </c>
      <c r="G76" s="2">
        <f>IFERROR(__xludf.DUMMYFUNCTION("""COMPUTED_VALUE"""),45400.66666666667)</f>
        <v>45400.66667</v>
      </c>
      <c r="H76" s="1">
        <f>IFERROR(__xludf.DUMMYFUNCTION("""COMPUTED_VALUE"""),508.49)</f>
        <v>508.49</v>
      </c>
      <c r="J76" s="2">
        <f>IFERROR(__xludf.DUMMYFUNCTION("""COMPUTED_VALUE"""),45400.66666666667)</f>
        <v>45400.66667</v>
      </c>
      <c r="K76" s="1">
        <f>IFERROR(__xludf.DUMMYFUNCTION("""COMPUTED_VALUE"""),513.46)</f>
        <v>513.46</v>
      </c>
      <c r="M76" s="2">
        <f>IFERROR(__xludf.DUMMYFUNCTION("""COMPUTED_VALUE"""),45400.66666666667)</f>
        <v>45400.66667</v>
      </c>
      <c r="N76" s="1">
        <f>IFERROR(__xludf.DUMMYFUNCTION("""COMPUTED_VALUE"""),2.28865788E8)</f>
        <v>228865788</v>
      </c>
    </row>
    <row r="77">
      <c r="A77" s="2">
        <f>IFERROR(__xludf.DUMMYFUNCTION("""COMPUTED_VALUE"""),45401.66666666667)</f>
        <v>45401.66667</v>
      </c>
      <c r="B77" s="1">
        <f>IFERROR(__xludf.DUMMYFUNCTION("""COMPUTED_VALUE"""),515.75)</f>
        <v>515.75</v>
      </c>
      <c r="D77" s="2">
        <f>IFERROR(__xludf.DUMMYFUNCTION("""COMPUTED_VALUE"""),45401.66666666667)</f>
        <v>45401.66667</v>
      </c>
      <c r="E77" s="1">
        <f>IFERROR(__xludf.DUMMYFUNCTION("""COMPUTED_VALUE"""),527.16)</f>
        <v>527.16</v>
      </c>
      <c r="G77" s="2">
        <f>IFERROR(__xludf.DUMMYFUNCTION("""COMPUTED_VALUE"""),45401.66666666667)</f>
        <v>45401.66667</v>
      </c>
      <c r="H77" s="1">
        <f>IFERROR(__xludf.DUMMYFUNCTION("""COMPUTED_VALUE"""),515.04)</f>
        <v>515.04</v>
      </c>
      <c r="J77" s="2">
        <f>IFERROR(__xludf.DUMMYFUNCTION("""COMPUTED_VALUE"""),45401.66666666667)</f>
        <v>45401.66667</v>
      </c>
      <c r="K77" s="1">
        <f>IFERROR(__xludf.DUMMYFUNCTION("""COMPUTED_VALUE"""),526.86)</f>
        <v>526.86</v>
      </c>
      <c r="M77" s="2">
        <f>IFERROR(__xludf.DUMMYFUNCTION("""COMPUTED_VALUE"""),45401.66666666667)</f>
        <v>45401.66667</v>
      </c>
      <c r="N77" s="1">
        <f>IFERROR(__xludf.DUMMYFUNCTION("""COMPUTED_VALUE"""),2.94775939E8)</f>
        <v>294775939</v>
      </c>
    </row>
    <row r="78">
      <c r="A78" s="2">
        <f>IFERROR(__xludf.DUMMYFUNCTION("""COMPUTED_VALUE"""),45404.66666666667)</f>
        <v>45404.66667</v>
      </c>
      <c r="B78" s="1">
        <f>IFERROR(__xludf.DUMMYFUNCTION("""COMPUTED_VALUE"""),528.05)</f>
        <v>528.05</v>
      </c>
      <c r="D78" s="2">
        <f>IFERROR(__xludf.DUMMYFUNCTION("""COMPUTED_VALUE"""),45404.66666666667)</f>
        <v>45404.66667</v>
      </c>
      <c r="E78" s="1">
        <f>IFERROR(__xludf.DUMMYFUNCTION("""COMPUTED_VALUE"""),539.24)</f>
        <v>539.24</v>
      </c>
      <c r="G78" s="2">
        <f>IFERROR(__xludf.DUMMYFUNCTION("""COMPUTED_VALUE"""),45404.66666666667)</f>
        <v>45404.66667</v>
      </c>
      <c r="H78" s="1">
        <f>IFERROR(__xludf.DUMMYFUNCTION("""COMPUTED_VALUE"""),527.21)</f>
        <v>527.21</v>
      </c>
      <c r="J78" s="2">
        <f>IFERROR(__xludf.DUMMYFUNCTION("""COMPUTED_VALUE"""),45404.66666666667)</f>
        <v>45404.66667</v>
      </c>
      <c r="K78" s="1">
        <f>IFERROR(__xludf.DUMMYFUNCTION("""COMPUTED_VALUE"""),537.19)</f>
        <v>537.19</v>
      </c>
      <c r="M78" s="2">
        <f>IFERROR(__xludf.DUMMYFUNCTION("""COMPUTED_VALUE"""),45404.66666666667)</f>
        <v>45404.66667</v>
      </c>
      <c r="N78" s="1">
        <f>IFERROR(__xludf.DUMMYFUNCTION("""COMPUTED_VALUE"""),2.33051407E8)</f>
        <v>233051407</v>
      </c>
    </row>
    <row r="79">
      <c r="A79" s="2">
        <f>IFERROR(__xludf.DUMMYFUNCTION("""COMPUTED_VALUE"""),45405.66666666667)</f>
        <v>45405.66667</v>
      </c>
      <c r="B79" s="1">
        <f>IFERROR(__xludf.DUMMYFUNCTION("""COMPUTED_VALUE"""),539.82)</f>
        <v>539.82</v>
      </c>
      <c r="D79" s="2">
        <f>IFERROR(__xludf.DUMMYFUNCTION("""COMPUTED_VALUE"""),45405.66666666667)</f>
        <v>45405.66667</v>
      </c>
      <c r="E79" s="1">
        <f>IFERROR(__xludf.DUMMYFUNCTION("""COMPUTED_VALUE"""),544.93)</f>
        <v>544.93</v>
      </c>
      <c r="G79" s="2">
        <f>IFERROR(__xludf.DUMMYFUNCTION("""COMPUTED_VALUE"""),45405.66666666667)</f>
        <v>45405.66667</v>
      </c>
      <c r="H79" s="1">
        <f>IFERROR(__xludf.DUMMYFUNCTION("""COMPUTED_VALUE"""),538.14)</f>
        <v>538.14</v>
      </c>
      <c r="J79" s="2">
        <f>IFERROR(__xludf.DUMMYFUNCTION("""COMPUTED_VALUE"""),45405.66666666667)</f>
        <v>45405.66667</v>
      </c>
      <c r="K79" s="1">
        <f>IFERROR(__xludf.DUMMYFUNCTION("""COMPUTED_VALUE"""),543.5)</f>
        <v>543.5</v>
      </c>
      <c r="M79" s="2">
        <f>IFERROR(__xludf.DUMMYFUNCTION("""COMPUTED_VALUE"""),45405.66666666667)</f>
        <v>45405.66667</v>
      </c>
      <c r="N79" s="1">
        <f>IFERROR(__xludf.DUMMYFUNCTION("""COMPUTED_VALUE"""),2.1688191E8)</f>
        <v>216881910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IFERROR(__xludf.DUMMYFUNCTION("""COMPUTED_VALUE"""),540.14)</f>
        <v>540.14</v>
      </c>
      <c r="D80" s="2">
        <f>IFERROR(__xludf.DUMMYFUNCTION("""COMPUTED_VALUE"""),45406.66666666667)</f>
        <v>45406.66667</v>
      </c>
      <c r="E80" s="1">
        <f>IFERROR(__xludf.DUMMYFUNCTION("""COMPUTED_VALUE"""),545.82)</f>
        <v>545.82</v>
      </c>
      <c r="G80" s="2">
        <f>IFERROR(__xludf.DUMMYFUNCTION("""COMPUTED_VALUE"""),45406.66666666667)</f>
        <v>45406.66667</v>
      </c>
      <c r="H80" s="1">
        <f>IFERROR(__xludf.DUMMYFUNCTION("""COMPUTED_VALUE"""),538.69)</f>
        <v>538.69</v>
      </c>
      <c r="J80" s="2">
        <f>IFERROR(__xludf.DUMMYFUNCTION("""COMPUTED_VALUE"""),45406.66666666667)</f>
        <v>45406.66667</v>
      </c>
      <c r="K80" s="1">
        <f>IFERROR(__xludf.DUMMYFUNCTION("""COMPUTED_VALUE"""),545.05)</f>
        <v>545.05</v>
      </c>
      <c r="M80" s="2">
        <f>IFERROR(__xludf.DUMMYFUNCTION("""COMPUTED_VALUE"""),45406.66666666667)</f>
        <v>45406.66667</v>
      </c>
      <c r="N80" s="1">
        <f>IFERROR(__xludf.DUMMYFUNCTION("""COMPUTED_VALUE"""),1.70211842E8)</f>
        <v>170211842</v>
      </c>
    </row>
    <row r="81">
      <c r="A81" s="2">
        <f>IFERROR(__xludf.DUMMYFUNCTION("""COMPUTED_VALUE"""),45407.66666666667)</f>
        <v>45407.66667</v>
      </c>
      <c r="B81" s="1">
        <f>IFERROR(__xludf.DUMMYFUNCTION("""COMPUTED_VALUE"""),542.6)</f>
        <v>542.6</v>
      </c>
      <c r="D81" s="2">
        <f>IFERROR(__xludf.DUMMYFUNCTION("""COMPUTED_VALUE"""),45407.66666666667)</f>
        <v>45407.66667</v>
      </c>
      <c r="E81" s="1">
        <f>IFERROR(__xludf.DUMMYFUNCTION("""COMPUTED_VALUE"""),545.3)</f>
        <v>545.3</v>
      </c>
      <c r="G81" s="2">
        <f>IFERROR(__xludf.DUMMYFUNCTION("""COMPUTED_VALUE"""),45407.66666666667)</f>
        <v>45407.66667</v>
      </c>
      <c r="H81" s="1">
        <f>IFERROR(__xludf.DUMMYFUNCTION("""COMPUTED_VALUE"""),536.85)</f>
        <v>536.85</v>
      </c>
      <c r="J81" s="2">
        <f>IFERROR(__xludf.DUMMYFUNCTION("""COMPUTED_VALUE"""),45407.66666666667)</f>
        <v>45407.66667</v>
      </c>
      <c r="K81" s="1">
        <f>IFERROR(__xludf.DUMMYFUNCTION("""COMPUTED_VALUE"""),541.72)</f>
        <v>541.72</v>
      </c>
      <c r="M81" s="2">
        <f>IFERROR(__xludf.DUMMYFUNCTION("""COMPUTED_VALUE"""),45407.66666666667)</f>
        <v>45407.66667</v>
      </c>
      <c r="N81" s="1">
        <f>IFERROR(__xludf.DUMMYFUNCTION("""COMPUTED_VALUE"""),1.9633655E8)</f>
        <v>196336550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IFERROR(__xludf.DUMMYFUNCTION("""COMPUTED_VALUE"""),541.15)</f>
        <v>541.15</v>
      </c>
      <c r="D82" s="2">
        <f>IFERROR(__xludf.DUMMYFUNCTION("""COMPUTED_VALUE"""),45408.66666666667)</f>
        <v>45408.66667</v>
      </c>
      <c r="E82" s="1">
        <f>IFERROR(__xludf.DUMMYFUNCTION("""COMPUTED_VALUE"""),546.04)</f>
        <v>546.04</v>
      </c>
      <c r="G82" s="2">
        <f>IFERROR(__xludf.DUMMYFUNCTION("""COMPUTED_VALUE"""),45408.66666666667)</f>
        <v>45408.66667</v>
      </c>
      <c r="H82" s="1">
        <f>IFERROR(__xludf.DUMMYFUNCTION("""COMPUTED_VALUE"""),541.01)</f>
        <v>541.01</v>
      </c>
      <c r="J82" s="2">
        <f>IFERROR(__xludf.DUMMYFUNCTION("""COMPUTED_VALUE"""),45408.66666666667)</f>
        <v>45408.66667</v>
      </c>
      <c r="K82" s="1">
        <f>IFERROR(__xludf.DUMMYFUNCTION("""COMPUTED_VALUE"""),541.88)</f>
        <v>541.88</v>
      </c>
      <c r="M82" s="2">
        <f>IFERROR(__xludf.DUMMYFUNCTION("""COMPUTED_VALUE"""),45408.66666666667)</f>
        <v>45408.66667</v>
      </c>
      <c r="N82" s="1">
        <f>IFERROR(__xludf.DUMMYFUNCTION("""COMPUTED_VALUE"""),1.6322353E8)</f>
        <v>163223530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IFERROR(__xludf.DUMMYFUNCTION("""COMPUTED_VALUE"""),542.19)</f>
        <v>542.19</v>
      </c>
      <c r="D83" s="2">
        <f>IFERROR(__xludf.DUMMYFUNCTION("""COMPUTED_VALUE"""),45411.66666666667)</f>
        <v>45411.66667</v>
      </c>
      <c r="E83" s="1">
        <f>IFERROR(__xludf.DUMMYFUNCTION("""COMPUTED_VALUE"""),544.11)</f>
        <v>544.11</v>
      </c>
      <c r="G83" s="2">
        <f>IFERROR(__xludf.DUMMYFUNCTION("""COMPUTED_VALUE"""),45411.66666666667)</f>
        <v>45411.66667</v>
      </c>
      <c r="H83" s="1">
        <f>IFERROR(__xludf.DUMMYFUNCTION("""COMPUTED_VALUE"""),538.3)</f>
        <v>538.3</v>
      </c>
      <c r="J83" s="2">
        <f>IFERROR(__xludf.DUMMYFUNCTION("""COMPUTED_VALUE"""),45411.66666666667)</f>
        <v>45411.66667</v>
      </c>
      <c r="K83" s="1">
        <f>IFERROR(__xludf.DUMMYFUNCTION("""COMPUTED_VALUE"""),540.02)</f>
        <v>540.02</v>
      </c>
      <c r="M83" s="2">
        <f>IFERROR(__xludf.DUMMYFUNCTION("""COMPUTED_VALUE"""),45411.66666666667)</f>
        <v>45411.66667</v>
      </c>
      <c r="N83" s="1">
        <f>IFERROR(__xludf.DUMMYFUNCTION("""COMPUTED_VALUE"""),1.60998524E8)</f>
        <v>160998524</v>
      </c>
    </row>
    <row r="84">
      <c r="A84" s="2">
        <f>IFERROR(__xludf.DUMMYFUNCTION("""COMPUTED_VALUE"""),45412.66666666667)</f>
        <v>45412.66667</v>
      </c>
      <c r="B84" s="1">
        <f>IFERROR(__xludf.DUMMYFUNCTION("""COMPUTED_VALUE"""),537.67)</f>
        <v>537.67</v>
      </c>
      <c r="D84" s="2">
        <f>IFERROR(__xludf.DUMMYFUNCTION("""COMPUTED_VALUE"""),45412.66666666667)</f>
        <v>45412.66667</v>
      </c>
      <c r="E84" s="1">
        <f>IFERROR(__xludf.DUMMYFUNCTION("""COMPUTED_VALUE"""),541.75)</f>
        <v>541.75</v>
      </c>
      <c r="G84" s="2">
        <f>IFERROR(__xludf.DUMMYFUNCTION("""COMPUTED_VALUE"""),45412.66666666667)</f>
        <v>45412.66667</v>
      </c>
      <c r="H84" s="1">
        <f>IFERROR(__xludf.DUMMYFUNCTION("""COMPUTED_VALUE"""),533.62)</f>
        <v>533.62</v>
      </c>
      <c r="J84" s="2">
        <f>IFERROR(__xludf.DUMMYFUNCTION("""COMPUTED_VALUE"""),45412.66666666667)</f>
        <v>45412.66667</v>
      </c>
      <c r="K84" s="1">
        <f>IFERROR(__xludf.DUMMYFUNCTION("""COMPUTED_VALUE"""),533.7)</f>
        <v>533.7</v>
      </c>
      <c r="M84" s="2">
        <f>IFERROR(__xludf.DUMMYFUNCTION("""COMPUTED_VALUE"""),45412.66666666667)</f>
        <v>45412.66667</v>
      </c>
      <c r="N84" s="1">
        <f>IFERROR(__xludf.DUMMYFUNCTION("""COMPUTED_VALUE"""),1.85029516E8)</f>
        <v>185029516</v>
      </c>
    </row>
    <row r="85">
      <c r="A85" s="2">
        <f>IFERROR(__xludf.DUMMYFUNCTION("""COMPUTED_VALUE"""),45413.66666666667)</f>
        <v>45413.66667</v>
      </c>
      <c r="B85" s="1">
        <f>IFERROR(__xludf.DUMMYFUNCTION("""COMPUTED_VALUE"""),536.02)</f>
        <v>536.02</v>
      </c>
      <c r="D85" s="2">
        <f>IFERROR(__xludf.DUMMYFUNCTION("""COMPUTED_VALUE"""),45413.66666666667)</f>
        <v>45413.66667</v>
      </c>
      <c r="E85" s="1">
        <f>IFERROR(__xludf.DUMMYFUNCTION("""COMPUTED_VALUE"""),543.76)</f>
        <v>543.76</v>
      </c>
      <c r="G85" s="2">
        <f>IFERROR(__xludf.DUMMYFUNCTION("""COMPUTED_VALUE"""),45413.66666666667)</f>
        <v>45413.66667</v>
      </c>
      <c r="H85" s="1">
        <f>IFERROR(__xludf.DUMMYFUNCTION("""COMPUTED_VALUE"""),533.9)</f>
        <v>533.9</v>
      </c>
      <c r="J85" s="2">
        <f>IFERROR(__xludf.DUMMYFUNCTION("""COMPUTED_VALUE"""),45413.66666666667)</f>
        <v>45413.66667</v>
      </c>
      <c r="K85" s="1">
        <f>IFERROR(__xludf.DUMMYFUNCTION("""COMPUTED_VALUE"""),535.99)</f>
        <v>535.99</v>
      </c>
      <c r="M85" s="2">
        <f>IFERROR(__xludf.DUMMYFUNCTION("""COMPUTED_VALUE"""),45413.66666666667)</f>
        <v>45413.66667</v>
      </c>
      <c r="N85" s="1">
        <f>IFERROR(__xludf.DUMMYFUNCTION("""COMPUTED_VALUE"""),2.61436464E8)</f>
        <v>261436464</v>
      </c>
    </row>
    <row r="86">
      <c r="A86" s="2">
        <f>IFERROR(__xludf.DUMMYFUNCTION("""COMPUTED_VALUE"""),45414.66666666667)</f>
        <v>45414.66667</v>
      </c>
      <c r="B86" s="1">
        <f>IFERROR(__xludf.DUMMYFUNCTION("""COMPUTED_VALUE"""),541.55)</f>
        <v>541.55</v>
      </c>
      <c r="D86" s="2">
        <f>IFERROR(__xludf.DUMMYFUNCTION("""COMPUTED_VALUE"""),45414.66666666667)</f>
        <v>45414.66667</v>
      </c>
      <c r="E86" s="1">
        <f>IFERROR(__xludf.DUMMYFUNCTION("""COMPUTED_VALUE"""),541.58)</f>
        <v>541.58</v>
      </c>
      <c r="G86" s="2">
        <f>IFERROR(__xludf.DUMMYFUNCTION("""COMPUTED_VALUE"""),45414.66666666667)</f>
        <v>45414.66667</v>
      </c>
      <c r="H86" s="1">
        <f>IFERROR(__xludf.DUMMYFUNCTION("""COMPUTED_VALUE"""),532.75)</f>
        <v>532.75</v>
      </c>
      <c r="J86" s="2">
        <f>IFERROR(__xludf.DUMMYFUNCTION("""COMPUTED_VALUE"""),45414.66666666667)</f>
        <v>45414.66667</v>
      </c>
      <c r="K86" s="1">
        <f>IFERROR(__xludf.DUMMYFUNCTION("""COMPUTED_VALUE"""),537.39)</f>
        <v>537.39</v>
      </c>
      <c r="M86" s="2">
        <f>IFERROR(__xludf.DUMMYFUNCTION("""COMPUTED_VALUE"""),45414.66666666667)</f>
        <v>45414.66667</v>
      </c>
      <c r="N86" s="1">
        <f>IFERROR(__xludf.DUMMYFUNCTION("""COMPUTED_VALUE"""),1.92972558E8)</f>
        <v>192972558</v>
      </c>
    </row>
    <row r="87">
      <c r="A87" s="2">
        <f>IFERROR(__xludf.DUMMYFUNCTION("""COMPUTED_VALUE"""),45415.66666666667)</f>
        <v>45415.66667</v>
      </c>
      <c r="B87" s="1">
        <f>IFERROR(__xludf.DUMMYFUNCTION("""COMPUTED_VALUE"""),540.96)</f>
        <v>540.96</v>
      </c>
      <c r="D87" s="2">
        <f>IFERROR(__xludf.DUMMYFUNCTION("""COMPUTED_VALUE"""),45415.66666666667)</f>
        <v>45415.66667</v>
      </c>
      <c r="E87" s="1">
        <f>IFERROR(__xludf.DUMMYFUNCTION("""COMPUTED_VALUE"""),543.04)</f>
        <v>543.04</v>
      </c>
      <c r="G87" s="2">
        <f>IFERROR(__xludf.DUMMYFUNCTION("""COMPUTED_VALUE"""),45415.66666666667)</f>
        <v>45415.66667</v>
      </c>
      <c r="H87" s="1">
        <f>IFERROR(__xludf.DUMMYFUNCTION("""COMPUTED_VALUE"""),536.5)</f>
        <v>536.5</v>
      </c>
      <c r="J87" s="2">
        <f>IFERROR(__xludf.DUMMYFUNCTION("""COMPUTED_VALUE"""),45415.66666666667)</f>
        <v>45415.66667</v>
      </c>
      <c r="K87" s="1">
        <f>IFERROR(__xludf.DUMMYFUNCTION("""COMPUTED_VALUE"""),538.66)</f>
        <v>538.66</v>
      </c>
      <c r="M87" s="2">
        <f>IFERROR(__xludf.DUMMYFUNCTION("""COMPUTED_VALUE"""),45415.66666666667)</f>
        <v>45415.66667</v>
      </c>
      <c r="N87" s="1">
        <f>IFERROR(__xludf.DUMMYFUNCTION("""COMPUTED_VALUE"""),1.77821983E8)</f>
        <v>177821983</v>
      </c>
    </row>
    <row r="88">
      <c r="A88" s="2">
        <f>IFERROR(__xludf.DUMMYFUNCTION("""COMPUTED_VALUE"""),45418.66666666667)</f>
        <v>45418.66667</v>
      </c>
      <c r="B88" s="1">
        <f>IFERROR(__xludf.DUMMYFUNCTION("""COMPUTED_VALUE"""),542.16)</f>
        <v>542.16</v>
      </c>
      <c r="D88" s="2">
        <f>IFERROR(__xludf.DUMMYFUNCTION("""COMPUTED_VALUE"""),45418.66666666667)</f>
        <v>45418.66667</v>
      </c>
      <c r="E88" s="1">
        <f>IFERROR(__xludf.DUMMYFUNCTION("""COMPUTED_VALUE"""),543.97)</f>
        <v>543.97</v>
      </c>
      <c r="G88" s="2">
        <f>IFERROR(__xludf.DUMMYFUNCTION("""COMPUTED_VALUE"""),45418.66666666667)</f>
        <v>45418.66667</v>
      </c>
      <c r="H88" s="1">
        <f>IFERROR(__xludf.DUMMYFUNCTION("""COMPUTED_VALUE"""),539.99)</f>
        <v>539.99</v>
      </c>
      <c r="J88" s="2">
        <f>IFERROR(__xludf.DUMMYFUNCTION("""COMPUTED_VALUE"""),45418.66666666667)</f>
        <v>45418.66667</v>
      </c>
      <c r="K88" s="1">
        <f>IFERROR(__xludf.DUMMYFUNCTION("""COMPUTED_VALUE"""),543.64)</f>
        <v>543.64</v>
      </c>
      <c r="M88" s="2">
        <f>IFERROR(__xludf.DUMMYFUNCTION("""COMPUTED_VALUE"""),45418.66666666667)</f>
        <v>45418.66667</v>
      </c>
      <c r="N88" s="1">
        <f>IFERROR(__xludf.DUMMYFUNCTION("""COMPUTED_VALUE"""),1.57456534E8)</f>
        <v>157456534</v>
      </c>
    </row>
    <row r="89">
      <c r="A89" s="2">
        <f>IFERROR(__xludf.DUMMYFUNCTION("""COMPUTED_VALUE"""),45419.66666666667)</f>
        <v>45419.66667</v>
      </c>
      <c r="B89" s="1">
        <f>IFERROR(__xludf.DUMMYFUNCTION("""COMPUTED_VALUE"""),544.22)</f>
        <v>544.22</v>
      </c>
      <c r="D89" s="2">
        <f>IFERROR(__xludf.DUMMYFUNCTION("""COMPUTED_VALUE"""),45419.66666666667)</f>
        <v>45419.66667</v>
      </c>
      <c r="E89" s="1">
        <f>IFERROR(__xludf.DUMMYFUNCTION("""COMPUTED_VALUE"""),546.97)</f>
        <v>546.97</v>
      </c>
      <c r="G89" s="2">
        <f>IFERROR(__xludf.DUMMYFUNCTION("""COMPUTED_VALUE"""),45419.66666666667)</f>
        <v>45419.66667</v>
      </c>
      <c r="H89" s="1">
        <f>IFERROR(__xludf.DUMMYFUNCTION("""COMPUTED_VALUE"""),542.22)</f>
        <v>542.22</v>
      </c>
      <c r="J89" s="2">
        <f>IFERROR(__xludf.DUMMYFUNCTION("""COMPUTED_VALUE"""),45419.66666666667)</f>
        <v>45419.66667</v>
      </c>
      <c r="K89" s="1">
        <f>IFERROR(__xludf.DUMMYFUNCTION("""COMPUTED_VALUE"""),542.62)</f>
        <v>542.62</v>
      </c>
      <c r="M89" s="2">
        <f>IFERROR(__xludf.DUMMYFUNCTION("""COMPUTED_VALUE"""),45419.66666666667)</f>
        <v>45419.66667</v>
      </c>
      <c r="N89" s="1">
        <f>IFERROR(__xludf.DUMMYFUNCTION("""COMPUTED_VALUE"""),1.63858791E8)</f>
        <v>163858791</v>
      </c>
    </row>
    <row r="90">
      <c r="A90" s="2">
        <f>IFERROR(__xludf.DUMMYFUNCTION("""COMPUTED_VALUE"""),45420.66666666667)</f>
        <v>45420.66667</v>
      </c>
      <c r="B90" s="1">
        <f>IFERROR(__xludf.DUMMYFUNCTION("""COMPUTED_VALUE"""),540.03)</f>
        <v>540.03</v>
      </c>
      <c r="D90" s="2">
        <f>IFERROR(__xludf.DUMMYFUNCTION("""COMPUTED_VALUE"""),45420.66666666667)</f>
        <v>45420.66667</v>
      </c>
      <c r="E90" s="1">
        <f>IFERROR(__xludf.DUMMYFUNCTION("""COMPUTED_VALUE"""),550.35)</f>
        <v>550.35</v>
      </c>
      <c r="G90" s="2">
        <f>IFERROR(__xludf.DUMMYFUNCTION("""COMPUTED_VALUE"""),45420.66666666667)</f>
        <v>45420.66667</v>
      </c>
      <c r="H90" s="1">
        <f>IFERROR(__xludf.DUMMYFUNCTION("""COMPUTED_VALUE"""),539.99)</f>
        <v>539.99</v>
      </c>
      <c r="J90" s="2">
        <f>IFERROR(__xludf.DUMMYFUNCTION("""COMPUTED_VALUE"""),45420.66666666667)</f>
        <v>45420.66667</v>
      </c>
      <c r="K90" s="1">
        <f>IFERROR(__xludf.DUMMYFUNCTION("""COMPUTED_VALUE"""),548.94)</f>
        <v>548.94</v>
      </c>
      <c r="M90" s="2">
        <f>IFERROR(__xludf.DUMMYFUNCTION("""COMPUTED_VALUE"""),45420.66666666667)</f>
        <v>45420.66667</v>
      </c>
      <c r="N90" s="1">
        <f>IFERROR(__xludf.DUMMYFUNCTION("""COMPUTED_VALUE"""),1.67915702E8)</f>
        <v>167915702</v>
      </c>
    </row>
    <row r="91">
      <c r="A91" s="2">
        <f>IFERROR(__xludf.DUMMYFUNCTION("""COMPUTED_VALUE"""),45421.66666666667)</f>
        <v>45421.66667</v>
      </c>
      <c r="B91" s="1">
        <f>IFERROR(__xludf.DUMMYFUNCTION("""COMPUTED_VALUE"""),547.29)</f>
        <v>547.29</v>
      </c>
      <c r="D91" s="2">
        <f>IFERROR(__xludf.DUMMYFUNCTION("""COMPUTED_VALUE"""),45421.66666666667)</f>
        <v>45421.66667</v>
      </c>
      <c r="E91" s="1">
        <f>IFERROR(__xludf.DUMMYFUNCTION("""COMPUTED_VALUE"""),553.09)</f>
        <v>553.09</v>
      </c>
      <c r="G91" s="2">
        <f>IFERROR(__xludf.DUMMYFUNCTION("""COMPUTED_VALUE"""),45421.66666666667)</f>
        <v>45421.66667</v>
      </c>
      <c r="H91" s="1">
        <f>IFERROR(__xludf.DUMMYFUNCTION("""COMPUTED_VALUE"""),545.94)</f>
        <v>545.94</v>
      </c>
      <c r="J91" s="2">
        <f>IFERROR(__xludf.DUMMYFUNCTION("""COMPUTED_VALUE"""),45421.66666666667)</f>
        <v>45421.66667</v>
      </c>
      <c r="K91" s="1">
        <f>IFERROR(__xludf.DUMMYFUNCTION("""COMPUTED_VALUE"""),552.53)</f>
        <v>552.53</v>
      </c>
      <c r="M91" s="2">
        <f>IFERROR(__xludf.DUMMYFUNCTION("""COMPUTED_VALUE"""),45421.66666666667)</f>
        <v>45421.66667</v>
      </c>
      <c r="N91" s="1">
        <f>IFERROR(__xludf.DUMMYFUNCTION("""COMPUTED_VALUE"""),1.37865581E8)</f>
        <v>137865581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IFERROR(__xludf.DUMMYFUNCTION("""COMPUTED_VALUE"""),554.84)</f>
        <v>554.84</v>
      </c>
      <c r="D92" s="2">
        <f>IFERROR(__xludf.DUMMYFUNCTION("""COMPUTED_VALUE"""),45422.66666666667)</f>
        <v>45422.66667</v>
      </c>
      <c r="E92" s="1">
        <f>IFERROR(__xludf.DUMMYFUNCTION("""COMPUTED_VALUE"""),557.19)</f>
        <v>557.19</v>
      </c>
      <c r="G92" s="2">
        <f>IFERROR(__xludf.DUMMYFUNCTION("""COMPUTED_VALUE"""),45422.66666666667)</f>
        <v>45422.66667</v>
      </c>
      <c r="H92" s="1">
        <f>IFERROR(__xludf.DUMMYFUNCTION("""COMPUTED_VALUE"""),554.09)</f>
        <v>554.09</v>
      </c>
      <c r="J92" s="2">
        <f>IFERROR(__xludf.DUMMYFUNCTION("""COMPUTED_VALUE"""),45422.66666666667)</f>
        <v>45422.66667</v>
      </c>
      <c r="K92" s="1">
        <f>IFERROR(__xludf.DUMMYFUNCTION("""COMPUTED_VALUE"""),555.63)</f>
        <v>555.63</v>
      </c>
      <c r="M92" s="2">
        <f>IFERROR(__xludf.DUMMYFUNCTION("""COMPUTED_VALUE"""),45422.66666666667)</f>
        <v>45422.66667</v>
      </c>
      <c r="N92" s="1">
        <f>IFERROR(__xludf.DUMMYFUNCTION("""COMPUTED_VALUE"""),1.39316346E8)</f>
        <v>139316346</v>
      </c>
    </row>
    <row r="93">
      <c r="A93" s="2">
        <f>IFERROR(__xludf.DUMMYFUNCTION("""COMPUTED_VALUE"""),45425.66666666667)</f>
        <v>45425.66667</v>
      </c>
      <c r="B93" s="1">
        <f>IFERROR(__xludf.DUMMYFUNCTION("""COMPUTED_VALUE"""),557.11)</f>
        <v>557.11</v>
      </c>
      <c r="D93" s="2">
        <f>IFERROR(__xludf.DUMMYFUNCTION("""COMPUTED_VALUE"""),45425.66666666667)</f>
        <v>45425.66667</v>
      </c>
      <c r="E93" s="1">
        <f>IFERROR(__xludf.DUMMYFUNCTION("""COMPUTED_VALUE"""),558.72)</f>
        <v>558.72</v>
      </c>
      <c r="G93" s="2">
        <f>IFERROR(__xludf.DUMMYFUNCTION("""COMPUTED_VALUE"""),45425.66666666667)</f>
        <v>45425.66667</v>
      </c>
      <c r="H93" s="1">
        <f>IFERROR(__xludf.DUMMYFUNCTION("""COMPUTED_VALUE"""),553.31)</f>
        <v>553.31</v>
      </c>
      <c r="J93" s="2">
        <f>IFERROR(__xludf.DUMMYFUNCTION("""COMPUTED_VALUE"""),45425.66666666667)</f>
        <v>45425.66667</v>
      </c>
      <c r="K93" s="1">
        <f>IFERROR(__xludf.DUMMYFUNCTION("""COMPUTED_VALUE"""),553.68)</f>
        <v>553.68</v>
      </c>
      <c r="M93" s="2">
        <f>IFERROR(__xludf.DUMMYFUNCTION("""COMPUTED_VALUE"""),45425.66666666667)</f>
        <v>45425.66667</v>
      </c>
      <c r="N93" s="1">
        <f>IFERROR(__xludf.DUMMYFUNCTION("""COMPUTED_VALUE"""),1.34001631E8)</f>
        <v>134001631</v>
      </c>
    </row>
    <row r="94">
      <c r="A94" s="2">
        <f>IFERROR(__xludf.DUMMYFUNCTION("""COMPUTED_VALUE"""),45426.66666666667)</f>
        <v>45426.66667</v>
      </c>
      <c r="B94" s="1">
        <f>IFERROR(__xludf.DUMMYFUNCTION("""COMPUTED_VALUE"""),555.62)</f>
        <v>555.62</v>
      </c>
      <c r="D94" s="2">
        <f>IFERROR(__xludf.DUMMYFUNCTION("""COMPUTED_VALUE"""),45426.66666666667)</f>
        <v>45426.66667</v>
      </c>
      <c r="E94" s="1">
        <f>IFERROR(__xludf.DUMMYFUNCTION("""COMPUTED_VALUE"""),559.9)</f>
        <v>559.9</v>
      </c>
      <c r="G94" s="2">
        <f>IFERROR(__xludf.DUMMYFUNCTION("""COMPUTED_VALUE"""),45426.66666666667)</f>
        <v>45426.66667</v>
      </c>
      <c r="H94" s="1">
        <f>IFERROR(__xludf.DUMMYFUNCTION("""COMPUTED_VALUE"""),554.04)</f>
        <v>554.04</v>
      </c>
      <c r="J94" s="2">
        <f>IFERROR(__xludf.DUMMYFUNCTION("""COMPUTED_VALUE"""),45426.66666666667)</f>
        <v>45426.66667</v>
      </c>
      <c r="K94" s="1">
        <f>IFERROR(__xludf.DUMMYFUNCTION("""COMPUTED_VALUE"""),559.38)</f>
        <v>559.38</v>
      </c>
      <c r="M94" s="2">
        <f>IFERROR(__xludf.DUMMYFUNCTION("""COMPUTED_VALUE"""),45426.66666666667)</f>
        <v>45426.66667</v>
      </c>
      <c r="N94" s="1">
        <f>IFERROR(__xludf.DUMMYFUNCTION("""COMPUTED_VALUE"""),1.52817962E8)</f>
        <v>152817962</v>
      </c>
    </row>
    <row r="95">
      <c r="A95" s="2">
        <f>IFERROR(__xludf.DUMMYFUNCTION("""COMPUTED_VALUE"""),45427.66666666667)</f>
        <v>45427.66667</v>
      </c>
      <c r="B95" s="1">
        <f>IFERROR(__xludf.DUMMYFUNCTION("""COMPUTED_VALUE"""),562.9)</f>
        <v>562.9</v>
      </c>
      <c r="D95" s="2">
        <f>IFERROR(__xludf.DUMMYFUNCTION("""COMPUTED_VALUE"""),45427.66666666667)</f>
        <v>45427.66667</v>
      </c>
      <c r="E95" s="1">
        <f>IFERROR(__xludf.DUMMYFUNCTION("""COMPUTED_VALUE"""),564.89)</f>
        <v>564.89</v>
      </c>
      <c r="G95" s="2">
        <f>IFERROR(__xludf.DUMMYFUNCTION("""COMPUTED_VALUE"""),45427.66666666667)</f>
        <v>45427.66667</v>
      </c>
      <c r="H95" s="1">
        <f>IFERROR(__xludf.DUMMYFUNCTION("""COMPUTED_VALUE"""),558.74)</f>
        <v>558.74</v>
      </c>
      <c r="J95" s="2">
        <f>IFERROR(__xludf.DUMMYFUNCTION("""COMPUTED_VALUE"""),45427.66666666667)</f>
        <v>45427.66667</v>
      </c>
      <c r="K95" s="1">
        <f>IFERROR(__xludf.DUMMYFUNCTION("""COMPUTED_VALUE"""),563.23)</f>
        <v>563.23</v>
      </c>
      <c r="M95" s="2">
        <f>IFERROR(__xludf.DUMMYFUNCTION("""COMPUTED_VALUE"""),45427.66666666667)</f>
        <v>45427.66667</v>
      </c>
      <c r="N95" s="1">
        <f>IFERROR(__xludf.DUMMYFUNCTION("""COMPUTED_VALUE"""),1.7070294E8)</f>
        <v>170702940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IFERROR(__xludf.DUMMYFUNCTION("""COMPUTED_VALUE"""),563.0)</f>
        <v>563</v>
      </c>
      <c r="D96" s="2">
        <f>IFERROR(__xludf.DUMMYFUNCTION("""COMPUTED_VALUE"""),45428.66666666667)</f>
        <v>45428.66667</v>
      </c>
      <c r="E96" s="1">
        <f>IFERROR(__xludf.DUMMYFUNCTION("""COMPUTED_VALUE"""),565.91)</f>
        <v>565.91</v>
      </c>
      <c r="G96" s="2">
        <f>IFERROR(__xludf.DUMMYFUNCTION("""COMPUTED_VALUE"""),45428.66666666667)</f>
        <v>45428.66667</v>
      </c>
      <c r="H96" s="1">
        <f>IFERROR(__xludf.DUMMYFUNCTION("""COMPUTED_VALUE"""),560.82)</f>
        <v>560.82</v>
      </c>
      <c r="J96" s="2">
        <f>IFERROR(__xludf.DUMMYFUNCTION("""COMPUTED_VALUE"""),45428.66666666667)</f>
        <v>45428.66667</v>
      </c>
      <c r="K96" s="1">
        <f>IFERROR(__xludf.DUMMYFUNCTION("""COMPUTED_VALUE"""),561.63)</f>
        <v>561.63</v>
      </c>
      <c r="M96" s="2">
        <f>IFERROR(__xludf.DUMMYFUNCTION("""COMPUTED_VALUE"""),45428.66666666667)</f>
        <v>45428.66667</v>
      </c>
      <c r="N96" s="1">
        <f>IFERROR(__xludf.DUMMYFUNCTION("""COMPUTED_VALUE"""),1.47218198E8)</f>
        <v>147218198</v>
      </c>
    </row>
    <row r="97">
      <c r="A97" s="2">
        <f>IFERROR(__xludf.DUMMYFUNCTION("""COMPUTED_VALUE"""),45429.66666666667)</f>
        <v>45429.66667</v>
      </c>
      <c r="B97" s="1">
        <f>IFERROR(__xludf.DUMMYFUNCTION("""COMPUTED_VALUE"""),563.71)</f>
        <v>563.71</v>
      </c>
      <c r="D97" s="2">
        <f>IFERROR(__xludf.DUMMYFUNCTION("""COMPUTED_VALUE"""),45429.66666666667)</f>
        <v>45429.66667</v>
      </c>
      <c r="E97" s="1">
        <f>IFERROR(__xludf.DUMMYFUNCTION("""COMPUTED_VALUE"""),565.02)</f>
        <v>565.02</v>
      </c>
      <c r="G97" s="2">
        <f>IFERROR(__xludf.DUMMYFUNCTION("""COMPUTED_VALUE"""),45429.66666666667)</f>
        <v>45429.66667</v>
      </c>
      <c r="H97" s="1">
        <f>IFERROR(__xludf.DUMMYFUNCTION("""COMPUTED_VALUE"""),562.3)</f>
        <v>562.3</v>
      </c>
      <c r="J97" s="2">
        <f>IFERROR(__xludf.DUMMYFUNCTION("""COMPUTED_VALUE"""),45429.66666666667)</f>
        <v>45429.66667</v>
      </c>
      <c r="K97" s="1">
        <f>IFERROR(__xludf.DUMMYFUNCTION("""COMPUTED_VALUE"""),564.29)</f>
        <v>564.29</v>
      </c>
      <c r="M97" s="2">
        <f>IFERROR(__xludf.DUMMYFUNCTION("""COMPUTED_VALUE"""),45429.66666666667)</f>
        <v>45429.66667</v>
      </c>
      <c r="N97" s="1">
        <f>IFERROR(__xludf.DUMMYFUNCTION("""COMPUTED_VALUE"""),1.32355597E8)</f>
        <v>132355597</v>
      </c>
    </row>
    <row r="98">
      <c r="A98" s="2">
        <f>IFERROR(__xludf.DUMMYFUNCTION("""COMPUTED_VALUE"""),45432.66666666667)</f>
        <v>45432.66667</v>
      </c>
      <c r="B98" s="1">
        <f>IFERROR(__xludf.DUMMYFUNCTION("""COMPUTED_VALUE"""),564.02)</f>
        <v>564.02</v>
      </c>
      <c r="D98" s="2">
        <f>IFERROR(__xludf.DUMMYFUNCTION("""COMPUTED_VALUE"""),45432.66666666667)</f>
        <v>45432.66667</v>
      </c>
      <c r="E98" s="1">
        <f>IFERROR(__xludf.DUMMYFUNCTION("""COMPUTED_VALUE"""),565.92)</f>
        <v>565.92</v>
      </c>
      <c r="G98" s="2">
        <f>IFERROR(__xludf.DUMMYFUNCTION("""COMPUTED_VALUE"""),45432.66666666667)</f>
        <v>45432.66667</v>
      </c>
      <c r="H98" s="1">
        <f>IFERROR(__xludf.DUMMYFUNCTION("""COMPUTED_VALUE"""),550.42)</f>
        <v>550.42</v>
      </c>
      <c r="J98" s="2">
        <f>IFERROR(__xludf.DUMMYFUNCTION("""COMPUTED_VALUE"""),45432.66666666667)</f>
        <v>45432.66667</v>
      </c>
      <c r="K98" s="1">
        <f>IFERROR(__xludf.DUMMYFUNCTION("""COMPUTED_VALUE"""),550.78)</f>
        <v>550.78</v>
      </c>
      <c r="M98" s="2">
        <f>IFERROR(__xludf.DUMMYFUNCTION("""COMPUTED_VALUE"""),45432.66666666667)</f>
        <v>45432.66667</v>
      </c>
      <c r="N98" s="1">
        <f>IFERROR(__xludf.DUMMYFUNCTION("""COMPUTED_VALUE"""),1.43021063E8)</f>
        <v>143021063</v>
      </c>
    </row>
    <row r="99">
      <c r="A99" s="2">
        <f>IFERROR(__xludf.DUMMYFUNCTION("""COMPUTED_VALUE"""),45433.66666666667)</f>
        <v>45433.66667</v>
      </c>
      <c r="B99" s="1">
        <f>IFERROR(__xludf.DUMMYFUNCTION("""COMPUTED_VALUE"""),552.46)</f>
        <v>552.46</v>
      </c>
      <c r="D99" s="2">
        <f>IFERROR(__xludf.DUMMYFUNCTION("""COMPUTED_VALUE"""),45433.66666666667)</f>
        <v>45433.66667</v>
      </c>
      <c r="E99" s="1">
        <f>IFERROR(__xludf.DUMMYFUNCTION("""COMPUTED_VALUE"""),559.99)</f>
        <v>559.99</v>
      </c>
      <c r="G99" s="2">
        <f>IFERROR(__xludf.DUMMYFUNCTION("""COMPUTED_VALUE"""),45433.66666666667)</f>
        <v>45433.66667</v>
      </c>
      <c r="H99" s="1">
        <f>IFERROR(__xludf.DUMMYFUNCTION("""COMPUTED_VALUE"""),552.32)</f>
        <v>552.32</v>
      </c>
      <c r="J99" s="2">
        <f>IFERROR(__xludf.DUMMYFUNCTION("""COMPUTED_VALUE"""),45433.66666666667)</f>
        <v>45433.66667</v>
      </c>
      <c r="K99" s="1">
        <f>IFERROR(__xludf.DUMMYFUNCTION("""COMPUTED_VALUE"""),559.44)</f>
        <v>559.44</v>
      </c>
      <c r="M99" s="2">
        <f>IFERROR(__xludf.DUMMYFUNCTION("""COMPUTED_VALUE"""),45433.66666666667)</f>
        <v>45433.66667</v>
      </c>
      <c r="N99" s="1">
        <f>IFERROR(__xludf.DUMMYFUNCTION("""COMPUTED_VALUE"""),1.46869931E8)</f>
        <v>146869931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IFERROR(__xludf.DUMMYFUNCTION("""COMPUTED_VALUE"""),557.2)</f>
        <v>557.2</v>
      </c>
      <c r="D100" s="2">
        <f>IFERROR(__xludf.DUMMYFUNCTION("""COMPUTED_VALUE"""),45434.66666666667)</f>
        <v>45434.66667</v>
      </c>
      <c r="E100" s="1">
        <f>IFERROR(__xludf.DUMMYFUNCTION("""COMPUTED_VALUE"""),560.29)</f>
        <v>560.29</v>
      </c>
      <c r="G100" s="2">
        <f>IFERROR(__xludf.DUMMYFUNCTION("""COMPUTED_VALUE"""),45434.66666666667)</f>
        <v>45434.66667</v>
      </c>
      <c r="H100" s="1">
        <f>IFERROR(__xludf.DUMMYFUNCTION("""COMPUTED_VALUE"""),553.24)</f>
        <v>553.24</v>
      </c>
      <c r="J100" s="2">
        <f>IFERROR(__xludf.DUMMYFUNCTION("""COMPUTED_VALUE"""),45434.66666666667)</f>
        <v>45434.66667</v>
      </c>
      <c r="K100" s="1">
        <f>IFERROR(__xludf.DUMMYFUNCTION("""COMPUTED_VALUE"""),555.32)</f>
        <v>555.32</v>
      </c>
      <c r="M100" s="2">
        <f>IFERROR(__xludf.DUMMYFUNCTION("""COMPUTED_VALUE"""),45434.66666666667)</f>
        <v>45434.66667</v>
      </c>
      <c r="N100" s="1">
        <f>IFERROR(__xludf.DUMMYFUNCTION("""COMPUTED_VALUE"""),1.39692689E8)</f>
        <v>139692689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IFERROR(__xludf.DUMMYFUNCTION("""COMPUTED_VALUE"""),555.25)</f>
        <v>555.25</v>
      </c>
      <c r="D101" s="2">
        <f>IFERROR(__xludf.DUMMYFUNCTION("""COMPUTED_VALUE"""),45435.66666666667)</f>
        <v>45435.66667</v>
      </c>
      <c r="E101" s="1">
        <f>IFERROR(__xludf.DUMMYFUNCTION("""COMPUTED_VALUE"""),555.25)</f>
        <v>555.25</v>
      </c>
      <c r="G101" s="2">
        <f>IFERROR(__xludf.DUMMYFUNCTION("""COMPUTED_VALUE"""),45435.66666666667)</f>
        <v>45435.66667</v>
      </c>
      <c r="H101" s="1">
        <f>IFERROR(__xludf.DUMMYFUNCTION("""COMPUTED_VALUE"""),544.36)</f>
        <v>544.36</v>
      </c>
      <c r="J101" s="2">
        <f>IFERROR(__xludf.DUMMYFUNCTION("""COMPUTED_VALUE"""),45435.66666666667)</f>
        <v>45435.66667</v>
      </c>
      <c r="K101" s="1">
        <f>IFERROR(__xludf.DUMMYFUNCTION("""COMPUTED_VALUE"""),547.05)</f>
        <v>547.05</v>
      </c>
      <c r="M101" s="2">
        <f>IFERROR(__xludf.DUMMYFUNCTION("""COMPUTED_VALUE"""),45435.66666666667)</f>
        <v>45435.66667</v>
      </c>
      <c r="N101" s="1">
        <f>IFERROR(__xludf.DUMMYFUNCTION("""COMPUTED_VALUE"""),1.60512162E8)</f>
        <v>160512162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IFERROR(__xludf.DUMMYFUNCTION("""COMPUTED_VALUE"""),548.23)</f>
        <v>548.23</v>
      </c>
      <c r="D102" s="2">
        <f>IFERROR(__xludf.DUMMYFUNCTION("""COMPUTED_VALUE"""),45436.66666666667)</f>
        <v>45436.66667</v>
      </c>
      <c r="E102" s="1">
        <f>IFERROR(__xludf.DUMMYFUNCTION("""COMPUTED_VALUE"""),554.42)</f>
        <v>554.42</v>
      </c>
      <c r="G102" s="2">
        <f>IFERROR(__xludf.DUMMYFUNCTION("""COMPUTED_VALUE"""),45436.66666666667)</f>
        <v>45436.66667</v>
      </c>
      <c r="H102" s="1">
        <f>IFERROR(__xludf.DUMMYFUNCTION("""COMPUTED_VALUE"""),548.23)</f>
        <v>548.23</v>
      </c>
      <c r="J102" s="2">
        <f>IFERROR(__xludf.DUMMYFUNCTION("""COMPUTED_VALUE"""),45436.66666666667)</f>
        <v>45436.66667</v>
      </c>
      <c r="K102" s="1">
        <f>IFERROR(__xludf.DUMMYFUNCTION("""COMPUTED_VALUE"""),554.33)</f>
        <v>554.33</v>
      </c>
      <c r="M102" s="2">
        <f>IFERROR(__xludf.DUMMYFUNCTION("""COMPUTED_VALUE"""),45436.66666666667)</f>
        <v>45436.66667</v>
      </c>
      <c r="N102" s="1">
        <f>IFERROR(__xludf.DUMMYFUNCTION("""COMPUTED_VALUE"""),1.08555609E8)</f>
        <v>108555609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IFERROR(__xludf.DUMMYFUNCTION("""COMPUTED_VALUE"""),553.76)</f>
        <v>553.76</v>
      </c>
      <c r="D103" s="2">
        <f>IFERROR(__xludf.DUMMYFUNCTION("""COMPUTED_VALUE"""),45440.66666666667)</f>
        <v>45440.66667</v>
      </c>
      <c r="E103" s="1">
        <f>IFERROR(__xludf.DUMMYFUNCTION("""COMPUTED_VALUE"""),553.96)</f>
        <v>553.96</v>
      </c>
      <c r="G103" s="2">
        <f>IFERROR(__xludf.DUMMYFUNCTION("""COMPUTED_VALUE"""),45440.66666666667)</f>
        <v>45440.66667</v>
      </c>
      <c r="H103" s="1">
        <f>IFERROR(__xludf.DUMMYFUNCTION("""COMPUTED_VALUE"""),547.2)</f>
        <v>547.2</v>
      </c>
      <c r="J103" s="2">
        <f>IFERROR(__xludf.DUMMYFUNCTION("""COMPUTED_VALUE"""),45440.66666666667)</f>
        <v>45440.66667</v>
      </c>
      <c r="K103" s="1">
        <f>IFERROR(__xludf.DUMMYFUNCTION("""COMPUTED_VALUE"""),548.86)</f>
        <v>548.86</v>
      </c>
      <c r="M103" s="2">
        <f>IFERROR(__xludf.DUMMYFUNCTION("""COMPUTED_VALUE"""),45440.66666666667)</f>
        <v>45440.66667</v>
      </c>
      <c r="N103" s="1">
        <f>IFERROR(__xludf.DUMMYFUNCTION("""COMPUTED_VALUE"""),1.37007277E8)</f>
        <v>137007277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IFERROR(__xludf.DUMMYFUNCTION("""COMPUTED_VALUE"""),542.86)</f>
        <v>542.86</v>
      </c>
      <c r="D104" s="2">
        <f>IFERROR(__xludf.DUMMYFUNCTION("""COMPUTED_VALUE"""),45441.66666666667)</f>
        <v>45441.66667</v>
      </c>
      <c r="E104" s="1">
        <f>IFERROR(__xludf.DUMMYFUNCTION("""COMPUTED_VALUE"""),543.89)</f>
        <v>543.89</v>
      </c>
      <c r="G104" s="2">
        <f>IFERROR(__xludf.DUMMYFUNCTION("""COMPUTED_VALUE"""),45441.66666666667)</f>
        <v>45441.66667</v>
      </c>
      <c r="H104" s="1">
        <f>IFERROR(__xludf.DUMMYFUNCTION("""COMPUTED_VALUE"""),538.72)</f>
        <v>538.72</v>
      </c>
      <c r="J104" s="2">
        <f>IFERROR(__xludf.DUMMYFUNCTION("""COMPUTED_VALUE"""),45441.66666666667)</f>
        <v>45441.66667</v>
      </c>
      <c r="K104" s="1">
        <f>IFERROR(__xludf.DUMMYFUNCTION("""COMPUTED_VALUE"""),542.34)</f>
        <v>542.34</v>
      </c>
      <c r="M104" s="2">
        <f>IFERROR(__xludf.DUMMYFUNCTION("""COMPUTED_VALUE"""),45441.66666666667)</f>
        <v>45441.66667</v>
      </c>
      <c r="N104" s="1">
        <f>IFERROR(__xludf.DUMMYFUNCTION("""COMPUTED_VALUE"""),1.55487416E8)</f>
        <v>155487416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IFERROR(__xludf.DUMMYFUNCTION("""COMPUTED_VALUE"""),544.39)</f>
        <v>544.39</v>
      </c>
      <c r="D105" s="2">
        <f>IFERROR(__xludf.DUMMYFUNCTION("""COMPUTED_VALUE"""),45442.66666666667)</f>
        <v>45442.66667</v>
      </c>
      <c r="E105" s="1">
        <f>IFERROR(__xludf.DUMMYFUNCTION("""COMPUTED_VALUE"""),547.21)</f>
        <v>547.21</v>
      </c>
      <c r="G105" s="2">
        <f>IFERROR(__xludf.DUMMYFUNCTION("""COMPUTED_VALUE"""),45442.66666666667)</f>
        <v>45442.66667</v>
      </c>
      <c r="H105" s="1">
        <f>IFERROR(__xludf.DUMMYFUNCTION("""COMPUTED_VALUE"""),540.36)</f>
        <v>540.36</v>
      </c>
      <c r="J105" s="2">
        <f>IFERROR(__xludf.DUMMYFUNCTION("""COMPUTED_VALUE"""),45442.66666666667)</f>
        <v>45442.66667</v>
      </c>
      <c r="K105" s="1">
        <f>IFERROR(__xludf.DUMMYFUNCTION("""COMPUTED_VALUE"""),545.42)</f>
        <v>545.42</v>
      </c>
      <c r="M105" s="2">
        <f>IFERROR(__xludf.DUMMYFUNCTION("""COMPUTED_VALUE"""),45442.66666666667)</f>
        <v>45442.66667</v>
      </c>
      <c r="N105" s="1">
        <f>IFERROR(__xludf.DUMMYFUNCTION("""COMPUTED_VALUE"""),1.80103495E8)</f>
        <v>180103495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IFERROR(__xludf.DUMMYFUNCTION("""COMPUTED_VALUE"""),546.24)</f>
        <v>546.24</v>
      </c>
      <c r="D106" s="2">
        <f>IFERROR(__xludf.DUMMYFUNCTION("""COMPUTED_VALUE"""),45443.66666666667)</f>
        <v>45443.66667</v>
      </c>
      <c r="E106" s="1">
        <f>IFERROR(__xludf.DUMMYFUNCTION("""COMPUTED_VALUE"""),556.45)</f>
        <v>556.45</v>
      </c>
      <c r="G106" s="2">
        <f>IFERROR(__xludf.DUMMYFUNCTION("""COMPUTED_VALUE"""),45443.66666666667)</f>
        <v>45443.66667</v>
      </c>
      <c r="H106" s="1">
        <f>IFERROR(__xludf.DUMMYFUNCTION("""COMPUTED_VALUE"""),545.5)</f>
        <v>545.5</v>
      </c>
      <c r="J106" s="2">
        <f>IFERROR(__xludf.DUMMYFUNCTION("""COMPUTED_VALUE"""),45443.66666666667)</f>
        <v>45443.66667</v>
      </c>
      <c r="K106" s="1">
        <f>IFERROR(__xludf.DUMMYFUNCTION("""COMPUTED_VALUE"""),555.57)</f>
        <v>555.57</v>
      </c>
      <c r="M106" s="2">
        <f>IFERROR(__xludf.DUMMYFUNCTION("""COMPUTED_VALUE"""),45443.66666666667)</f>
        <v>45443.66667</v>
      </c>
      <c r="N106" s="1">
        <f>IFERROR(__xludf.DUMMYFUNCTION("""COMPUTED_VALUE"""),2.5176503E8)</f>
        <v>251765030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IFERROR(__xludf.DUMMYFUNCTION("""COMPUTED_VALUE"""),556.54)</f>
        <v>556.54</v>
      </c>
      <c r="D107" s="2">
        <f>IFERROR(__xludf.DUMMYFUNCTION("""COMPUTED_VALUE"""),45446.66666666667)</f>
        <v>45446.66667</v>
      </c>
      <c r="E107" s="1">
        <f>IFERROR(__xludf.DUMMYFUNCTION("""COMPUTED_VALUE"""),556.85)</f>
        <v>556.85</v>
      </c>
      <c r="G107" s="2">
        <f>IFERROR(__xludf.DUMMYFUNCTION("""COMPUTED_VALUE"""),45446.66666666667)</f>
        <v>45446.66667</v>
      </c>
      <c r="H107" s="1">
        <f>IFERROR(__xludf.DUMMYFUNCTION("""COMPUTED_VALUE"""),544.83)</f>
        <v>544.83</v>
      </c>
      <c r="J107" s="2">
        <f>IFERROR(__xludf.DUMMYFUNCTION("""COMPUTED_VALUE"""),45446.66666666667)</f>
        <v>45446.66667</v>
      </c>
      <c r="K107" s="1">
        <f>IFERROR(__xludf.DUMMYFUNCTION("""COMPUTED_VALUE"""),550.83)</f>
        <v>550.83</v>
      </c>
      <c r="M107" s="2">
        <f>IFERROR(__xludf.DUMMYFUNCTION("""COMPUTED_VALUE"""),45446.66666666667)</f>
        <v>45446.66667</v>
      </c>
      <c r="N107" s="1">
        <f>IFERROR(__xludf.DUMMYFUNCTION("""COMPUTED_VALUE"""),1.5603514E8)</f>
        <v>156035140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IFERROR(__xludf.DUMMYFUNCTION("""COMPUTED_VALUE"""),546.24)</f>
        <v>546.24</v>
      </c>
      <c r="D108" s="2">
        <f>IFERROR(__xludf.DUMMYFUNCTION("""COMPUTED_VALUE"""),45447.66666666667)</f>
        <v>45447.66667</v>
      </c>
      <c r="E108" s="1">
        <f>IFERROR(__xludf.DUMMYFUNCTION("""COMPUTED_VALUE"""),551.64)</f>
        <v>551.64</v>
      </c>
      <c r="G108" s="2">
        <f>IFERROR(__xludf.DUMMYFUNCTION("""COMPUTED_VALUE"""),45447.66666666667)</f>
        <v>45447.66667</v>
      </c>
      <c r="H108" s="1">
        <f>IFERROR(__xludf.DUMMYFUNCTION("""COMPUTED_VALUE"""),541.91)</f>
        <v>541.91</v>
      </c>
      <c r="J108" s="2">
        <f>IFERROR(__xludf.DUMMYFUNCTION("""COMPUTED_VALUE"""),45447.66666666667)</f>
        <v>45447.66667</v>
      </c>
      <c r="K108" s="1">
        <f>IFERROR(__xludf.DUMMYFUNCTION("""COMPUTED_VALUE"""),544.19)</f>
        <v>544.19</v>
      </c>
      <c r="M108" s="2">
        <f>IFERROR(__xludf.DUMMYFUNCTION("""COMPUTED_VALUE"""),45447.66666666667)</f>
        <v>45447.66667</v>
      </c>
      <c r="N108" s="1">
        <f>IFERROR(__xludf.DUMMYFUNCTION("""COMPUTED_VALUE"""),1.54609158E8)</f>
        <v>154609158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IFERROR(__xludf.DUMMYFUNCTION("""COMPUTED_VALUE"""),545.81)</f>
        <v>545.81</v>
      </c>
      <c r="D109" s="2">
        <f>IFERROR(__xludf.DUMMYFUNCTION("""COMPUTED_VALUE"""),45448.66666666667)</f>
        <v>45448.66667</v>
      </c>
      <c r="E109" s="1">
        <f>IFERROR(__xludf.DUMMYFUNCTION("""COMPUTED_VALUE"""),546.3)</f>
        <v>546.3</v>
      </c>
      <c r="G109" s="2">
        <f>IFERROR(__xludf.DUMMYFUNCTION("""COMPUTED_VALUE"""),45448.66666666667)</f>
        <v>45448.66667</v>
      </c>
      <c r="H109" s="1">
        <f>IFERROR(__xludf.DUMMYFUNCTION("""COMPUTED_VALUE"""),541.13)</f>
        <v>541.13</v>
      </c>
      <c r="J109" s="2">
        <f>IFERROR(__xludf.DUMMYFUNCTION("""COMPUTED_VALUE"""),45448.66666666667)</f>
        <v>45448.66667</v>
      </c>
      <c r="K109" s="1">
        <f>IFERROR(__xludf.DUMMYFUNCTION("""COMPUTED_VALUE"""),543.66)</f>
        <v>543.66</v>
      </c>
      <c r="M109" s="2">
        <f>IFERROR(__xludf.DUMMYFUNCTION("""COMPUTED_VALUE"""),45448.66666666667)</f>
        <v>45448.66667</v>
      </c>
      <c r="N109" s="1">
        <f>IFERROR(__xludf.DUMMYFUNCTION("""COMPUTED_VALUE"""),1.4623698E8)</f>
        <v>146236980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IFERROR(__xludf.DUMMYFUNCTION("""COMPUTED_VALUE"""),543.77)</f>
        <v>543.77</v>
      </c>
      <c r="D110" s="2">
        <f>IFERROR(__xludf.DUMMYFUNCTION("""COMPUTED_VALUE"""),45449.66666666667)</f>
        <v>45449.66667</v>
      </c>
      <c r="E110" s="1">
        <f>IFERROR(__xludf.DUMMYFUNCTION("""COMPUTED_VALUE"""),545.38)</f>
        <v>545.38</v>
      </c>
      <c r="G110" s="2">
        <f>IFERROR(__xludf.DUMMYFUNCTION("""COMPUTED_VALUE"""),45449.66666666667)</f>
        <v>45449.66667</v>
      </c>
      <c r="H110" s="1">
        <f>IFERROR(__xludf.DUMMYFUNCTION("""COMPUTED_VALUE"""),538.11)</f>
        <v>538.11</v>
      </c>
      <c r="J110" s="2">
        <f>IFERROR(__xludf.DUMMYFUNCTION("""COMPUTED_VALUE"""),45449.66666666667)</f>
        <v>45449.66667</v>
      </c>
      <c r="K110" s="1">
        <f>IFERROR(__xludf.DUMMYFUNCTION("""COMPUTED_VALUE"""),541.46)</f>
        <v>541.46</v>
      </c>
      <c r="M110" s="2">
        <f>IFERROR(__xludf.DUMMYFUNCTION("""COMPUTED_VALUE"""),45449.66666666667)</f>
        <v>45449.66667</v>
      </c>
      <c r="N110" s="1">
        <f>IFERROR(__xludf.DUMMYFUNCTION("""COMPUTED_VALUE"""),1.61488571E8)</f>
        <v>161488571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IFERROR(__xludf.DUMMYFUNCTION("""COMPUTED_VALUE"""),539.33)</f>
        <v>539.33</v>
      </c>
      <c r="D111" s="2">
        <f>IFERROR(__xludf.DUMMYFUNCTION("""COMPUTED_VALUE"""),45450.66666666667)</f>
        <v>45450.66667</v>
      </c>
      <c r="E111" s="1">
        <f>IFERROR(__xludf.DUMMYFUNCTION("""COMPUTED_VALUE"""),547.68)</f>
        <v>547.68</v>
      </c>
      <c r="G111" s="2">
        <f>IFERROR(__xludf.DUMMYFUNCTION("""COMPUTED_VALUE"""),45450.66666666667)</f>
        <v>45450.66667</v>
      </c>
      <c r="H111" s="1">
        <f>IFERROR(__xludf.DUMMYFUNCTION("""COMPUTED_VALUE"""),539.11)</f>
        <v>539.11</v>
      </c>
      <c r="J111" s="2">
        <f>IFERROR(__xludf.DUMMYFUNCTION("""COMPUTED_VALUE"""),45450.66666666667)</f>
        <v>45450.66667</v>
      </c>
      <c r="K111" s="1">
        <f>IFERROR(__xludf.DUMMYFUNCTION("""COMPUTED_VALUE"""),545.27)</f>
        <v>545.27</v>
      </c>
      <c r="M111" s="2">
        <f>IFERROR(__xludf.DUMMYFUNCTION("""COMPUTED_VALUE"""),45450.66666666667)</f>
        <v>45450.66667</v>
      </c>
      <c r="N111" s="1">
        <f>IFERROR(__xludf.DUMMYFUNCTION("""COMPUTED_VALUE"""),1.41840668E8)</f>
        <v>141840668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IFERROR(__xludf.DUMMYFUNCTION("""COMPUTED_VALUE"""),542.05)</f>
        <v>542.05</v>
      </c>
      <c r="D112" s="2">
        <f>IFERROR(__xludf.DUMMYFUNCTION("""COMPUTED_VALUE"""),45453.66666666667)</f>
        <v>45453.66667</v>
      </c>
      <c r="E112" s="1">
        <f>IFERROR(__xludf.DUMMYFUNCTION("""COMPUTED_VALUE"""),543.37)</f>
        <v>543.37</v>
      </c>
      <c r="G112" s="2">
        <f>IFERROR(__xludf.DUMMYFUNCTION("""COMPUTED_VALUE"""),45453.66666666667)</f>
        <v>45453.66667</v>
      </c>
      <c r="H112" s="1">
        <f>IFERROR(__xludf.DUMMYFUNCTION("""COMPUTED_VALUE"""),537.5)</f>
        <v>537.5</v>
      </c>
      <c r="J112" s="2">
        <f>IFERROR(__xludf.DUMMYFUNCTION("""COMPUTED_VALUE"""),45453.66666666667)</f>
        <v>45453.66667</v>
      </c>
      <c r="K112" s="1">
        <f>IFERROR(__xludf.DUMMYFUNCTION("""COMPUTED_VALUE"""),541.66)</f>
        <v>541.66</v>
      </c>
      <c r="M112" s="2">
        <f>IFERROR(__xludf.DUMMYFUNCTION("""COMPUTED_VALUE"""),45453.66666666667)</f>
        <v>45453.66667</v>
      </c>
      <c r="N112" s="1">
        <f>IFERROR(__xludf.DUMMYFUNCTION("""COMPUTED_VALUE"""),2.25558267E8)</f>
        <v>225558267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IFERROR(__xludf.DUMMYFUNCTION("""COMPUTED_VALUE"""),537.2)</f>
        <v>537.2</v>
      </c>
      <c r="D113" s="2">
        <f>IFERROR(__xludf.DUMMYFUNCTION("""COMPUTED_VALUE"""),45454.66666666667)</f>
        <v>45454.66667</v>
      </c>
      <c r="E113" s="1">
        <f>IFERROR(__xludf.DUMMYFUNCTION("""COMPUTED_VALUE"""),537.2)</f>
        <v>537.2</v>
      </c>
      <c r="G113" s="2">
        <f>IFERROR(__xludf.DUMMYFUNCTION("""COMPUTED_VALUE"""),45454.66666666667)</f>
        <v>45454.66667</v>
      </c>
      <c r="H113" s="1">
        <f>IFERROR(__xludf.DUMMYFUNCTION("""COMPUTED_VALUE"""),527.71)</f>
        <v>527.71</v>
      </c>
      <c r="J113" s="2">
        <f>IFERROR(__xludf.DUMMYFUNCTION("""COMPUTED_VALUE"""),45454.66666666667)</f>
        <v>45454.66667</v>
      </c>
      <c r="K113" s="1">
        <f>IFERROR(__xludf.DUMMYFUNCTION("""COMPUTED_VALUE"""),530.73)</f>
        <v>530.73</v>
      </c>
      <c r="M113" s="2">
        <f>IFERROR(__xludf.DUMMYFUNCTION("""COMPUTED_VALUE"""),45454.66666666667)</f>
        <v>45454.66667</v>
      </c>
      <c r="N113" s="1">
        <f>IFERROR(__xludf.DUMMYFUNCTION("""COMPUTED_VALUE"""),2.24702004E8)</f>
        <v>224702004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IFERROR(__xludf.DUMMYFUNCTION("""COMPUTED_VALUE"""),538.36)</f>
        <v>538.36</v>
      </c>
      <c r="D114" s="2">
        <f>IFERROR(__xludf.DUMMYFUNCTION("""COMPUTED_VALUE"""),45455.66666666667)</f>
        <v>45455.66667</v>
      </c>
      <c r="E114" s="1">
        <f>IFERROR(__xludf.DUMMYFUNCTION("""COMPUTED_VALUE"""),542.1)</f>
        <v>542.1</v>
      </c>
      <c r="G114" s="2">
        <f>IFERROR(__xludf.DUMMYFUNCTION("""COMPUTED_VALUE"""),45455.66666666667)</f>
        <v>45455.66667</v>
      </c>
      <c r="H114" s="1">
        <f>IFERROR(__xludf.DUMMYFUNCTION("""COMPUTED_VALUE"""),531.23)</f>
        <v>531.23</v>
      </c>
      <c r="J114" s="2">
        <f>IFERROR(__xludf.DUMMYFUNCTION("""COMPUTED_VALUE"""),45455.66666666667)</f>
        <v>45455.66667</v>
      </c>
      <c r="K114" s="1">
        <f>IFERROR(__xludf.DUMMYFUNCTION("""COMPUTED_VALUE"""),533.14)</f>
        <v>533.14</v>
      </c>
      <c r="M114" s="2">
        <f>IFERROR(__xludf.DUMMYFUNCTION("""COMPUTED_VALUE"""),45455.66666666667)</f>
        <v>45455.66667</v>
      </c>
      <c r="N114" s="1">
        <f>IFERROR(__xludf.DUMMYFUNCTION("""COMPUTED_VALUE"""),2.30966747E8)</f>
        <v>230966747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IFERROR(__xludf.DUMMYFUNCTION("""COMPUTED_VALUE"""),533.16)</f>
        <v>533.16</v>
      </c>
      <c r="D115" s="2">
        <f>IFERROR(__xludf.DUMMYFUNCTION("""COMPUTED_VALUE"""),45456.66666666667)</f>
        <v>45456.66667</v>
      </c>
      <c r="E115" s="1">
        <f>IFERROR(__xludf.DUMMYFUNCTION("""COMPUTED_VALUE"""),534.99)</f>
        <v>534.99</v>
      </c>
      <c r="G115" s="2">
        <f>IFERROR(__xludf.DUMMYFUNCTION("""COMPUTED_VALUE"""),45456.66666666667)</f>
        <v>45456.66667</v>
      </c>
      <c r="H115" s="1">
        <f>IFERROR(__xludf.DUMMYFUNCTION("""COMPUTED_VALUE"""),528.15)</f>
        <v>528.15</v>
      </c>
      <c r="J115" s="2">
        <f>IFERROR(__xludf.DUMMYFUNCTION("""COMPUTED_VALUE"""),45456.66666666667)</f>
        <v>45456.66667</v>
      </c>
      <c r="K115" s="1">
        <f>IFERROR(__xludf.DUMMYFUNCTION("""COMPUTED_VALUE"""),533.52)</f>
        <v>533.52</v>
      </c>
      <c r="M115" s="2">
        <f>IFERROR(__xludf.DUMMYFUNCTION("""COMPUTED_VALUE"""),45456.66666666667)</f>
        <v>45456.66667</v>
      </c>
      <c r="N115" s="1">
        <f>IFERROR(__xludf.DUMMYFUNCTION("""COMPUTED_VALUE"""),1.7390533E8)</f>
        <v>173905330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IFERROR(__xludf.DUMMYFUNCTION("""COMPUTED_VALUE"""),528.5)</f>
        <v>528.5</v>
      </c>
      <c r="D116" s="2">
        <f>IFERROR(__xludf.DUMMYFUNCTION("""COMPUTED_VALUE"""),45457.66666666667)</f>
        <v>45457.66667</v>
      </c>
      <c r="E116" s="1">
        <f>IFERROR(__xludf.DUMMYFUNCTION("""COMPUTED_VALUE"""),533.4)</f>
        <v>533.4</v>
      </c>
      <c r="G116" s="2">
        <f>IFERROR(__xludf.DUMMYFUNCTION("""COMPUTED_VALUE"""),45457.66666666667)</f>
        <v>45457.66667</v>
      </c>
      <c r="H116" s="1">
        <f>IFERROR(__xludf.DUMMYFUNCTION("""COMPUTED_VALUE"""),526.35)</f>
        <v>526.35</v>
      </c>
      <c r="J116" s="2">
        <f>IFERROR(__xludf.DUMMYFUNCTION("""COMPUTED_VALUE"""),45457.66666666667)</f>
        <v>45457.66667</v>
      </c>
      <c r="K116" s="1">
        <f>IFERROR(__xludf.DUMMYFUNCTION("""COMPUTED_VALUE"""),531.47)</f>
        <v>531.47</v>
      </c>
      <c r="M116" s="2">
        <f>IFERROR(__xludf.DUMMYFUNCTION("""COMPUTED_VALUE"""),45457.66666666667)</f>
        <v>45457.66667</v>
      </c>
      <c r="N116" s="1">
        <f>IFERROR(__xludf.DUMMYFUNCTION("""COMPUTED_VALUE"""),1.8059804E8)</f>
        <v>180598040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IFERROR(__xludf.DUMMYFUNCTION("""COMPUTED_VALUE"""),529.76)</f>
        <v>529.76</v>
      </c>
      <c r="D117" s="2">
        <f>IFERROR(__xludf.DUMMYFUNCTION("""COMPUTED_VALUE"""),45460.66666666667)</f>
        <v>45460.66667</v>
      </c>
      <c r="E117" s="1">
        <f>IFERROR(__xludf.DUMMYFUNCTION("""COMPUTED_VALUE"""),536.69)</f>
        <v>536.69</v>
      </c>
      <c r="G117" s="2">
        <f>IFERROR(__xludf.DUMMYFUNCTION("""COMPUTED_VALUE"""),45460.66666666667)</f>
        <v>45460.66667</v>
      </c>
      <c r="H117" s="1">
        <f>IFERROR(__xludf.DUMMYFUNCTION("""COMPUTED_VALUE"""),528.68)</f>
        <v>528.68</v>
      </c>
      <c r="J117" s="2">
        <f>IFERROR(__xludf.DUMMYFUNCTION("""COMPUTED_VALUE"""),45460.66666666667)</f>
        <v>45460.66667</v>
      </c>
      <c r="K117" s="1">
        <f>IFERROR(__xludf.DUMMYFUNCTION("""COMPUTED_VALUE"""),536.55)</f>
        <v>536.55</v>
      </c>
      <c r="M117" s="2">
        <f>IFERROR(__xludf.DUMMYFUNCTION("""COMPUTED_VALUE"""),45460.66666666667)</f>
        <v>45460.66667</v>
      </c>
      <c r="N117" s="1">
        <f>IFERROR(__xludf.DUMMYFUNCTION("""COMPUTED_VALUE"""),1.67198643E8)</f>
        <v>167198643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IFERROR(__xludf.DUMMYFUNCTION("""COMPUTED_VALUE"""),536.05)</f>
        <v>536.05</v>
      </c>
      <c r="D118" s="2">
        <f>IFERROR(__xludf.DUMMYFUNCTION("""COMPUTED_VALUE"""),45461.66666666667)</f>
        <v>45461.66667</v>
      </c>
      <c r="E118" s="1">
        <f>IFERROR(__xludf.DUMMYFUNCTION("""COMPUTED_VALUE"""),543.09)</f>
        <v>543.09</v>
      </c>
      <c r="G118" s="2">
        <f>IFERROR(__xludf.DUMMYFUNCTION("""COMPUTED_VALUE"""),45461.66666666667)</f>
        <v>45461.66667</v>
      </c>
      <c r="H118" s="1">
        <f>IFERROR(__xludf.DUMMYFUNCTION("""COMPUTED_VALUE"""),534.91)</f>
        <v>534.91</v>
      </c>
      <c r="J118" s="2">
        <f>IFERROR(__xludf.DUMMYFUNCTION("""COMPUTED_VALUE"""),45461.66666666667)</f>
        <v>45461.66667</v>
      </c>
      <c r="K118" s="1">
        <f>IFERROR(__xludf.DUMMYFUNCTION("""COMPUTED_VALUE"""),542.09)</f>
        <v>542.09</v>
      </c>
      <c r="M118" s="2">
        <f>IFERROR(__xludf.DUMMYFUNCTION("""COMPUTED_VALUE"""),45461.66666666667)</f>
        <v>45461.66667</v>
      </c>
      <c r="N118" s="1">
        <f>IFERROR(__xludf.DUMMYFUNCTION("""COMPUTED_VALUE"""),1.7811305E8)</f>
        <v>178113050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IFERROR(__xludf.DUMMYFUNCTION("""COMPUTED_VALUE"""),540.28)</f>
        <v>540.28</v>
      </c>
      <c r="D119" s="2">
        <f>IFERROR(__xludf.DUMMYFUNCTION("""COMPUTED_VALUE"""),45463.66666666667)</f>
        <v>45463.66667</v>
      </c>
      <c r="E119" s="1">
        <f>IFERROR(__xludf.DUMMYFUNCTION("""COMPUTED_VALUE"""),544.94)</f>
        <v>544.94</v>
      </c>
      <c r="G119" s="2">
        <f>IFERROR(__xludf.DUMMYFUNCTION("""COMPUTED_VALUE"""),45463.66666666667)</f>
        <v>45463.66667</v>
      </c>
      <c r="H119" s="1">
        <f>IFERROR(__xludf.DUMMYFUNCTION("""COMPUTED_VALUE"""),539.43)</f>
        <v>539.43</v>
      </c>
      <c r="J119" s="2">
        <f>IFERROR(__xludf.DUMMYFUNCTION("""COMPUTED_VALUE"""),45463.66666666667)</f>
        <v>45463.66667</v>
      </c>
      <c r="K119" s="1">
        <f>IFERROR(__xludf.DUMMYFUNCTION("""COMPUTED_VALUE"""),543.48)</f>
        <v>543.48</v>
      </c>
      <c r="M119" s="2">
        <f>IFERROR(__xludf.DUMMYFUNCTION("""COMPUTED_VALUE"""),45463.66666666667)</f>
        <v>45463.66667</v>
      </c>
      <c r="N119" s="1">
        <f>IFERROR(__xludf.DUMMYFUNCTION("""COMPUTED_VALUE"""),1.4710312E8)</f>
        <v>147103120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IFERROR(__xludf.DUMMYFUNCTION("""COMPUTED_VALUE"""),540.47)</f>
        <v>540.47</v>
      </c>
      <c r="D120" s="2">
        <f>IFERROR(__xludf.DUMMYFUNCTION("""COMPUTED_VALUE"""),45464.66666666667)</f>
        <v>45464.66667</v>
      </c>
      <c r="E120" s="1">
        <f>IFERROR(__xludf.DUMMYFUNCTION("""COMPUTED_VALUE"""),540.47)</f>
        <v>540.47</v>
      </c>
      <c r="G120" s="2">
        <f>IFERROR(__xludf.DUMMYFUNCTION("""COMPUTED_VALUE"""),45464.66666666667)</f>
        <v>45464.66667</v>
      </c>
      <c r="H120" s="1">
        <f>IFERROR(__xludf.DUMMYFUNCTION("""COMPUTED_VALUE"""),533.93)</f>
        <v>533.93</v>
      </c>
      <c r="J120" s="2">
        <f>IFERROR(__xludf.DUMMYFUNCTION("""COMPUTED_VALUE"""),45464.66666666667)</f>
        <v>45464.66667</v>
      </c>
      <c r="K120" s="1">
        <f>IFERROR(__xludf.DUMMYFUNCTION("""COMPUTED_VALUE"""),538.91)</f>
        <v>538.91</v>
      </c>
      <c r="M120" s="2">
        <f>IFERROR(__xludf.DUMMYFUNCTION("""COMPUTED_VALUE"""),45464.66666666667)</f>
        <v>45464.66667</v>
      </c>
      <c r="N120" s="1">
        <f>IFERROR(__xludf.DUMMYFUNCTION("""COMPUTED_VALUE"""),3.88735129E8)</f>
        <v>388735129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IFERROR(__xludf.DUMMYFUNCTION("""COMPUTED_VALUE"""),542.02)</f>
        <v>542.02</v>
      </c>
      <c r="D121" s="2">
        <f>IFERROR(__xludf.DUMMYFUNCTION("""COMPUTED_VALUE"""),45467.66666666667)</f>
        <v>45467.66667</v>
      </c>
      <c r="E121" s="1">
        <f>IFERROR(__xludf.DUMMYFUNCTION("""COMPUTED_VALUE"""),549.31)</f>
        <v>549.31</v>
      </c>
      <c r="G121" s="2">
        <f>IFERROR(__xludf.DUMMYFUNCTION("""COMPUTED_VALUE"""),45467.66666666667)</f>
        <v>45467.66667</v>
      </c>
      <c r="H121" s="1">
        <f>IFERROR(__xludf.DUMMYFUNCTION("""COMPUTED_VALUE"""),540.48)</f>
        <v>540.48</v>
      </c>
      <c r="J121" s="2">
        <f>IFERROR(__xludf.DUMMYFUNCTION("""COMPUTED_VALUE"""),45467.66666666667)</f>
        <v>45467.66667</v>
      </c>
      <c r="K121" s="1">
        <f>IFERROR(__xludf.DUMMYFUNCTION("""COMPUTED_VALUE"""),547.21)</f>
        <v>547.21</v>
      </c>
      <c r="M121" s="2">
        <f>IFERROR(__xludf.DUMMYFUNCTION("""COMPUTED_VALUE"""),45467.66666666667)</f>
        <v>45467.66667</v>
      </c>
      <c r="N121" s="1">
        <f>IFERROR(__xludf.DUMMYFUNCTION("""COMPUTED_VALUE"""),1.82327761E8)</f>
        <v>182327761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IFERROR(__xludf.DUMMYFUNCTION("""COMPUTED_VALUE"""),545.26)</f>
        <v>545.26</v>
      </c>
      <c r="D122" s="2">
        <f>IFERROR(__xludf.DUMMYFUNCTION("""COMPUTED_VALUE"""),45468.66666666667)</f>
        <v>45468.66667</v>
      </c>
      <c r="E122" s="1">
        <f>IFERROR(__xludf.DUMMYFUNCTION("""COMPUTED_VALUE"""),548.48)</f>
        <v>548.48</v>
      </c>
      <c r="G122" s="2">
        <f>IFERROR(__xludf.DUMMYFUNCTION("""COMPUTED_VALUE"""),45468.66666666667)</f>
        <v>45468.66667</v>
      </c>
      <c r="H122" s="1">
        <f>IFERROR(__xludf.DUMMYFUNCTION("""COMPUTED_VALUE"""),540.64)</f>
        <v>540.64</v>
      </c>
      <c r="J122" s="2">
        <f>IFERROR(__xludf.DUMMYFUNCTION("""COMPUTED_VALUE"""),45468.66666666667)</f>
        <v>45468.66667</v>
      </c>
      <c r="K122" s="1">
        <f>IFERROR(__xludf.DUMMYFUNCTION("""COMPUTED_VALUE"""),540.87)</f>
        <v>540.87</v>
      </c>
      <c r="M122" s="2">
        <f>IFERROR(__xludf.DUMMYFUNCTION("""COMPUTED_VALUE"""),45468.66666666667)</f>
        <v>45468.66667</v>
      </c>
      <c r="N122" s="1">
        <f>IFERROR(__xludf.DUMMYFUNCTION("""COMPUTED_VALUE"""),1.87462448E8)</f>
        <v>187462448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IFERROR(__xludf.DUMMYFUNCTION("""COMPUTED_VALUE"""),538.82)</f>
        <v>538.82</v>
      </c>
      <c r="D123" s="2">
        <f>IFERROR(__xludf.DUMMYFUNCTION("""COMPUTED_VALUE"""),45469.66666666667)</f>
        <v>45469.66667</v>
      </c>
      <c r="E123" s="1">
        <f>IFERROR(__xludf.DUMMYFUNCTION("""COMPUTED_VALUE"""),540.42)</f>
        <v>540.42</v>
      </c>
      <c r="G123" s="2">
        <f>IFERROR(__xludf.DUMMYFUNCTION("""COMPUTED_VALUE"""),45469.66666666667)</f>
        <v>45469.66667</v>
      </c>
      <c r="H123" s="1">
        <f>IFERROR(__xludf.DUMMYFUNCTION("""COMPUTED_VALUE"""),535.78)</f>
        <v>535.78</v>
      </c>
      <c r="J123" s="2">
        <f>IFERROR(__xludf.DUMMYFUNCTION("""COMPUTED_VALUE"""),45469.66666666667)</f>
        <v>45469.66667</v>
      </c>
      <c r="K123" s="1">
        <f>IFERROR(__xludf.DUMMYFUNCTION("""COMPUTED_VALUE"""),538.68)</f>
        <v>538.68</v>
      </c>
      <c r="M123" s="2">
        <f>IFERROR(__xludf.DUMMYFUNCTION("""COMPUTED_VALUE"""),45469.66666666667)</f>
        <v>45469.66667</v>
      </c>
      <c r="N123" s="1">
        <f>IFERROR(__xludf.DUMMYFUNCTION("""COMPUTED_VALUE"""),1.93337634E8)</f>
        <v>193337634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IFERROR(__xludf.DUMMYFUNCTION("""COMPUTED_VALUE"""),537.77)</f>
        <v>537.77</v>
      </c>
      <c r="D124" s="2">
        <f>IFERROR(__xludf.DUMMYFUNCTION("""COMPUTED_VALUE"""),45470.66666666667)</f>
        <v>45470.66667</v>
      </c>
      <c r="E124" s="1">
        <f>IFERROR(__xludf.DUMMYFUNCTION("""COMPUTED_VALUE"""),543.02)</f>
        <v>543.02</v>
      </c>
      <c r="G124" s="2">
        <f>IFERROR(__xludf.DUMMYFUNCTION("""COMPUTED_VALUE"""),45470.66666666667)</f>
        <v>45470.66667</v>
      </c>
      <c r="H124" s="1">
        <f>IFERROR(__xludf.DUMMYFUNCTION("""COMPUTED_VALUE"""),535.3)</f>
        <v>535.3</v>
      </c>
      <c r="J124" s="2">
        <f>IFERROR(__xludf.DUMMYFUNCTION("""COMPUTED_VALUE"""),45470.66666666667)</f>
        <v>45470.66667</v>
      </c>
      <c r="K124" s="1">
        <f>IFERROR(__xludf.DUMMYFUNCTION("""COMPUTED_VALUE"""),542.58)</f>
        <v>542.58</v>
      </c>
      <c r="M124" s="2">
        <f>IFERROR(__xludf.DUMMYFUNCTION("""COMPUTED_VALUE"""),45470.66666666667)</f>
        <v>45470.66667</v>
      </c>
      <c r="N124" s="1">
        <f>IFERROR(__xludf.DUMMYFUNCTION("""COMPUTED_VALUE"""),1.51203936E8)</f>
        <v>151203936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IFERROR(__xludf.DUMMYFUNCTION("""COMPUTED_VALUE"""),545.15)</f>
        <v>545.15</v>
      </c>
      <c r="D125" s="2">
        <f>IFERROR(__xludf.DUMMYFUNCTION("""COMPUTED_VALUE"""),45471.66666666667)</f>
        <v>45471.66667</v>
      </c>
      <c r="E125" s="1">
        <f>IFERROR(__xludf.DUMMYFUNCTION("""COMPUTED_VALUE"""),554.42)</f>
        <v>554.42</v>
      </c>
      <c r="G125" s="2">
        <f>IFERROR(__xludf.DUMMYFUNCTION("""COMPUTED_VALUE"""),45471.66666666667)</f>
        <v>45471.66667</v>
      </c>
      <c r="H125" s="1">
        <f>IFERROR(__xludf.DUMMYFUNCTION("""COMPUTED_VALUE"""),544.75)</f>
        <v>544.75</v>
      </c>
      <c r="J125" s="2">
        <f>IFERROR(__xludf.DUMMYFUNCTION("""COMPUTED_VALUE"""),45471.66666666667)</f>
        <v>45471.66667</v>
      </c>
      <c r="K125" s="1">
        <f>IFERROR(__xludf.DUMMYFUNCTION("""COMPUTED_VALUE"""),554.05)</f>
        <v>554.05</v>
      </c>
      <c r="M125" s="2">
        <f>IFERROR(__xludf.DUMMYFUNCTION("""COMPUTED_VALUE"""),45471.66666666667)</f>
        <v>45471.66667</v>
      </c>
      <c r="N125" s="1">
        <f>IFERROR(__xludf.DUMMYFUNCTION("""COMPUTED_VALUE"""),4.1812635E8)</f>
        <v>418126350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IFERROR(__xludf.DUMMYFUNCTION("""COMPUTED_VALUE"""),555.3)</f>
        <v>555.3</v>
      </c>
      <c r="D126" s="2">
        <f>IFERROR(__xludf.DUMMYFUNCTION("""COMPUTED_VALUE"""),45474.66666666667)</f>
        <v>45474.66667</v>
      </c>
      <c r="E126" s="1">
        <f>IFERROR(__xludf.DUMMYFUNCTION("""COMPUTED_VALUE"""),562.82)</f>
        <v>562.82</v>
      </c>
      <c r="G126" s="2">
        <f>IFERROR(__xludf.DUMMYFUNCTION("""COMPUTED_VALUE"""),45474.66666666667)</f>
        <v>45474.66667</v>
      </c>
      <c r="H126" s="1">
        <f>IFERROR(__xludf.DUMMYFUNCTION("""COMPUTED_VALUE"""),555.02)</f>
        <v>555.02</v>
      </c>
      <c r="J126" s="2">
        <f>IFERROR(__xludf.DUMMYFUNCTION("""COMPUTED_VALUE"""),45474.66666666667)</f>
        <v>45474.66667</v>
      </c>
      <c r="K126" s="1">
        <f>IFERROR(__xludf.DUMMYFUNCTION("""COMPUTED_VALUE"""),558.84)</f>
        <v>558.84</v>
      </c>
      <c r="M126" s="2">
        <f>IFERROR(__xludf.DUMMYFUNCTION("""COMPUTED_VALUE"""),45474.66666666667)</f>
        <v>45474.66667</v>
      </c>
      <c r="N126" s="1">
        <f>IFERROR(__xludf.DUMMYFUNCTION("""COMPUTED_VALUE"""),1.84902174E8)</f>
        <v>184902174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IFERROR(__xludf.DUMMYFUNCTION("""COMPUTED_VALUE"""),558.2)</f>
        <v>558.2</v>
      </c>
      <c r="D127" s="2">
        <f>IFERROR(__xludf.DUMMYFUNCTION("""COMPUTED_VALUE"""),45475.66666666667)</f>
        <v>45475.66667</v>
      </c>
      <c r="E127" s="1">
        <f>IFERROR(__xludf.DUMMYFUNCTION("""COMPUTED_VALUE"""),567.7)</f>
        <v>567.7</v>
      </c>
      <c r="G127" s="2">
        <f>IFERROR(__xludf.DUMMYFUNCTION("""COMPUTED_VALUE"""),45475.66666666667)</f>
        <v>45475.66667</v>
      </c>
      <c r="H127" s="1">
        <f>IFERROR(__xludf.DUMMYFUNCTION("""COMPUTED_VALUE"""),557.77)</f>
        <v>557.77</v>
      </c>
      <c r="J127" s="2">
        <f>IFERROR(__xludf.DUMMYFUNCTION("""COMPUTED_VALUE"""),45475.66666666667)</f>
        <v>45475.66667</v>
      </c>
      <c r="K127" s="1">
        <f>IFERROR(__xludf.DUMMYFUNCTION("""COMPUTED_VALUE"""),567.64)</f>
        <v>567.64</v>
      </c>
      <c r="M127" s="2">
        <f>IFERROR(__xludf.DUMMYFUNCTION("""COMPUTED_VALUE"""),45475.66666666667)</f>
        <v>45475.66667</v>
      </c>
      <c r="N127" s="1">
        <f>IFERROR(__xludf.DUMMYFUNCTION("""COMPUTED_VALUE"""),1.64440146E8)</f>
        <v>164440146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IFERROR(__xludf.DUMMYFUNCTION("""COMPUTED_VALUE"""),568.96)</f>
        <v>568.96</v>
      </c>
      <c r="D128" s="2">
        <f>IFERROR(__xludf.DUMMYFUNCTION("""COMPUTED_VALUE"""),45476.54166666667)</f>
        <v>45476.54167</v>
      </c>
      <c r="E128" s="1">
        <f>IFERROR(__xludf.DUMMYFUNCTION("""COMPUTED_VALUE"""),569.75)</f>
        <v>569.75</v>
      </c>
      <c r="G128" s="2">
        <f>IFERROR(__xludf.DUMMYFUNCTION("""COMPUTED_VALUE"""),45476.54166666667)</f>
        <v>45476.54167</v>
      </c>
      <c r="H128" s="1">
        <f>IFERROR(__xludf.DUMMYFUNCTION("""COMPUTED_VALUE"""),564.12)</f>
        <v>564.12</v>
      </c>
      <c r="J128" s="2">
        <f>IFERROR(__xludf.DUMMYFUNCTION("""COMPUTED_VALUE"""),45476.54166666667)</f>
        <v>45476.54167</v>
      </c>
      <c r="K128" s="1">
        <f>IFERROR(__xludf.DUMMYFUNCTION("""COMPUTED_VALUE"""),564.93)</f>
        <v>564.93</v>
      </c>
      <c r="M128" s="2">
        <f>IFERROR(__xludf.DUMMYFUNCTION("""COMPUTED_VALUE"""),45476.54166666667)</f>
        <v>45476.54167</v>
      </c>
      <c r="N128" s="1">
        <f>IFERROR(__xludf.DUMMYFUNCTION("""COMPUTED_VALUE"""),9.684201E7)</f>
        <v>96842010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IFERROR(__xludf.DUMMYFUNCTION("""COMPUTED_VALUE"""),563.64)</f>
        <v>563.64</v>
      </c>
      <c r="D129" s="2">
        <f>IFERROR(__xludf.DUMMYFUNCTION("""COMPUTED_VALUE"""),45478.66666666667)</f>
        <v>45478.66667</v>
      </c>
      <c r="E129" s="1">
        <f>IFERROR(__xludf.DUMMYFUNCTION("""COMPUTED_VALUE"""),563.64)</f>
        <v>563.64</v>
      </c>
      <c r="G129" s="2">
        <f>IFERROR(__xludf.DUMMYFUNCTION("""COMPUTED_VALUE"""),45478.66666666667)</f>
        <v>45478.66667</v>
      </c>
      <c r="H129" s="1">
        <f>IFERROR(__xludf.DUMMYFUNCTION("""COMPUTED_VALUE"""),554.86)</f>
        <v>554.86</v>
      </c>
      <c r="J129" s="2">
        <f>IFERROR(__xludf.DUMMYFUNCTION("""COMPUTED_VALUE"""),45478.66666666667)</f>
        <v>45478.66667</v>
      </c>
      <c r="K129" s="1">
        <f>IFERROR(__xludf.DUMMYFUNCTION("""COMPUTED_VALUE"""),556.19)</f>
        <v>556.19</v>
      </c>
      <c r="M129" s="2">
        <f>IFERROR(__xludf.DUMMYFUNCTION("""COMPUTED_VALUE"""),45478.66666666667)</f>
        <v>45478.66667</v>
      </c>
      <c r="N129" s="1">
        <f>IFERROR(__xludf.DUMMYFUNCTION("""COMPUTED_VALUE"""),1.61100906E8)</f>
        <v>161100906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IFERROR(__xludf.DUMMYFUNCTION("""COMPUTED_VALUE"""),558.26)</f>
        <v>558.26</v>
      </c>
      <c r="D130" s="2">
        <f>IFERROR(__xludf.DUMMYFUNCTION("""COMPUTED_VALUE"""),45481.66666666667)</f>
        <v>45481.66667</v>
      </c>
      <c r="E130" s="1">
        <f>IFERROR(__xludf.DUMMYFUNCTION("""COMPUTED_VALUE"""),562.94)</f>
        <v>562.94</v>
      </c>
      <c r="G130" s="2">
        <f>IFERROR(__xludf.DUMMYFUNCTION("""COMPUTED_VALUE"""),45481.66666666667)</f>
        <v>45481.66667</v>
      </c>
      <c r="H130" s="1">
        <f>IFERROR(__xludf.DUMMYFUNCTION("""COMPUTED_VALUE"""),554.64)</f>
        <v>554.64</v>
      </c>
      <c r="J130" s="2">
        <f>IFERROR(__xludf.DUMMYFUNCTION("""COMPUTED_VALUE"""),45481.66666666667)</f>
        <v>45481.66667</v>
      </c>
      <c r="K130" s="1">
        <f>IFERROR(__xludf.DUMMYFUNCTION("""COMPUTED_VALUE"""),557.6)</f>
        <v>557.6</v>
      </c>
      <c r="M130" s="2">
        <f>IFERROR(__xludf.DUMMYFUNCTION("""COMPUTED_VALUE"""),45481.66666666667)</f>
        <v>45481.66667</v>
      </c>
      <c r="N130" s="1">
        <f>IFERROR(__xludf.DUMMYFUNCTION("""COMPUTED_VALUE"""),1.48522712E8)</f>
        <v>148522712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IFERROR(__xludf.DUMMYFUNCTION("""COMPUTED_VALUE"""),557.46)</f>
        <v>557.46</v>
      </c>
      <c r="D131" s="2">
        <f>IFERROR(__xludf.DUMMYFUNCTION("""COMPUTED_VALUE"""),45482.66666666667)</f>
        <v>45482.66667</v>
      </c>
      <c r="E131" s="1">
        <f>IFERROR(__xludf.DUMMYFUNCTION("""COMPUTED_VALUE"""),570.38)</f>
        <v>570.38</v>
      </c>
      <c r="G131" s="2">
        <f>IFERROR(__xludf.DUMMYFUNCTION("""COMPUTED_VALUE"""),45482.66666666667)</f>
        <v>45482.66667</v>
      </c>
      <c r="H131" s="1">
        <f>IFERROR(__xludf.DUMMYFUNCTION("""COMPUTED_VALUE"""),557.25)</f>
        <v>557.25</v>
      </c>
      <c r="J131" s="2">
        <f>IFERROR(__xludf.DUMMYFUNCTION("""COMPUTED_VALUE"""),45482.66666666667)</f>
        <v>45482.66667</v>
      </c>
      <c r="K131" s="1">
        <f>IFERROR(__xludf.DUMMYFUNCTION("""COMPUTED_VALUE"""),566.32)</f>
        <v>566.32</v>
      </c>
      <c r="M131" s="2">
        <f>IFERROR(__xludf.DUMMYFUNCTION("""COMPUTED_VALUE"""),45482.66666666667)</f>
        <v>45482.66667</v>
      </c>
      <c r="N131" s="1">
        <f>IFERROR(__xludf.DUMMYFUNCTION("""COMPUTED_VALUE"""),1.95023104E8)</f>
        <v>195023104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IFERROR(__xludf.DUMMYFUNCTION("""COMPUTED_VALUE"""),563.95)</f>
        <v>563.95</v>
      </c>
      <c r="D132" s="2">
        <f>IFERROR(__xludf.DUMMYFUNCTION("""COMPUTED_VALUE"""),45483.66666666667)</f>
        <v>45483.66667</v>
      </c>
      <c r="E132" s="1">
        <f>IFERROR(__xludf.DUMMYFUNCTION("""COMPUTED_VALUE"""),569.99)</f>
        <v>569.99</v>
      </c>
      <c r="G132" s="2">
        <f>IFERROR(__xludf.DUMMYFUNCTION("""COMPUTED_VALUE"""),45483.66666666667)</f>
        <v>45483.66667</v>
      </c>
      <c r="H132" s="1">
        <f>IFERROR(__xludf.DUMMYFUNCTION("""COMPUTED_VALUE"""),563.55)</f>
        <v>563.55</v>
      </c>
      <c r="J132" s="2">
        <f>IFERROR(__xludf.DUMMYFUNCTION("""COMPUTED_VALUE"""),45483.66666666667)</f>
        <v>45483.66667</v>
      </c>
      <c r="K132" s="1">
        <f>IFERROR(__xludf.DUMMYFUNCTION("""COMPUTED_VALUE"""),569.94)</f>
        <v>569.94</v>
      </c>
      <c r="M132" s="2">
        <f>IFERROR(__xludf.DUMMYFUNCTION("""COMPUTED_VALUE"""),45483.66666666667)</f>
        <v>45483.66667</v>
      </c>
      <c r="N132" s="1">
        <f>IFERROR(__xludf.DUMMYFUNCTION("""COMPUTED_VALUE"""),1.67130483E8)</f>
        <v>167130483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IFERROR(__xludf.DUMMYFUNCTION("""COMPUTED_VALUE"""),570.14)</f>
        <v>570.14</v>
      </c>
      <c r="D133" s="2">
        <f>IFERROR(__xludf.DUMMYFUNCTION("""COMPUTED_VALUE"""),45484.66666666667)</f>
        <v>45484.66667</v>
      </c>
      <c r="E133" s="1">
        <f>IFERROR(__xludf.DUMMYFUNCTION("""COMPUTED_VALUE"""),576.08)</f>
        <v>576.08</v>
      </c>
      <c r="G133" s="2">
        <f>IFERROR(__xludf.DUMMYFUNCTION("""COMPUTED_VALUE"""),45484.66666666667)</f>
        <v>45484.66667</v>
      </c>
      <c r="H133" s="1">
        <f>IFERROR(__xludf.DUMMYFUNCTION("""COMPUTED_VALUE"""),567.45)</f>
        <v>567.45</v>
      </c>
      <c r="J133" s="2">
        <f>IFERROR(__xludf.DUMMYFUNCTION("""COMPUTED_VALUE"""),45484.66666666667)</f>
        <v>45484.66667</v>
      </c>
      <c r="K133" s="1">
        <f>IFERROR(__xludf.DUMMYFUNCTION("""COMPUTED_VALUE"""),574.31)</f>
        <v>574.31</v>
      </c>
      <c r="M133" s="2">
        <f>IFERROR(__xludf.DUMMYFUNCTION("""COMPUTED_VALUE"""),45484.66666666667)</f>
        <v>45484.66667</v>
      </c>
      <c r="N133" s="1">
        <f>IFERROR(__xludf.DUMMYFUNCTION("""COMPUTED_VALUE"""),2.32089651E8)</f>
        <v>232089651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IFERROR(__xludf.DUMMYFUNCTION("""COMPUTED_VALUE"""),571.15)</f>
        <v>571.15</v>
      </c>
      <c r="D134" s="2">
        <f>IFERROR(__xludf.DUMMYFUNCTION("""COMPUTED_VALUE"""),45485.66666666667)</f>
        <v>45485.66667</v>
      </c>
      <c r="E134" s="1">
        <f>IFERROR(__xludf.DUMMYFUNCTION("""COMPUTED_VALUE"""),571.15)</f>
        <v>571.15</v>
      </c>
      <c r="G134" s="2">
        <f>IFERROR(__xludf.DUMMYFUNCTION("""COMPUTED_VALUE"""),45485.66666666667)</f>
        <v>45485.66667</v>
      </c>
      <c r="H134" s="1">
        <f>IFERROR(__xludf.DUMMYFUNCTION("""COMPUTED_VALUE"""),560.59)</f>
        <v>560.59</v>
      </c>
      <c r="J134" s="2">
        <f>IFERROR(__xludf.DUMMYFUNCTION("""COMPUTED_VALUE"""),45485.66666666667)</f>
        <v>45485.66667</v>
      </c>
      <c r="K134" s="1">
        <f>IFERROR(__xludf.DUMMYFUNCTION("""COMPUTED_VALUE"""),566.61)</f>
        <v>566.61</v>
      </c>
      <c r="M134" s="2">
        <f>IFERROR(__xludf.DUMMYFUNCTION("""COMPUTED_VALUE"""),45485.66666666667)</f>
        <v>45485.66667</v>
      </c>
      <c r="N134" s="1">
        <f>IFERROR(__xludf.DUMMYFUNCTION("""COMPUTED_VALUE"""),2.33324962E8)</f>
        <v>233324962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IFERROR(__xludf.DUMMYFUNCTION("""COMPUTED_VALUE"""),571.59)</f>
        <v>571.59</v>
      </c>
      <c r="D135" s="2">
        <f>IFERROR(__xludf.DUMMYFUNCTION("""COMPUTED_VALUE"""),45488.66666666667)</f>
        <v>45488.66667</v>
      </c>
      <c r="E135" s="1">
        <f>IFERROR(__xludf.DUMMYFUNCTION("""COMPUTED_VALUE"""),581.12)</f>
        <v>581.12</v>
      </c>
      <c r="G135" s="2">
        <f>IFERROR(__xludf.DUMMYFUNCTION("""COMPUTED_VALUE"""),45488.66666666667)</f>
        <v>45488.66667</v>
      </c>
      <c r="H135" s="1">
        <f>IFERROR(__xludf.DUMMYFUNCTION("""COMPUTED_VALUE"""),571.21)</f>
        <v>571.21</v>
      </c>
      <c r="J135" s="2">
        <f>IFERROR(__xludf.DUMMYFUNCTION("""COMPUTED_VALUE"""),45488.66666666667)</f>
        <v>45488.66667</v>
      </c>
      <c r="K135" s="1">
        <f>IFERROR(__xludf.DUMMYFUNCTION("""COMPUTED_VALUE"""),576.82)</f>
        <v>576.82</v>
      </c>
      <c r="M135" s="2">
        <f>IFERROR(__xludf.DUMMYFUNCTION("""COMPUTED_VALUE"""),45488.66666666667)</f>
        <v>45488.66667</v>
      </c>
      <c r="N135" s="1">
        <f>IFERROR(__xludf.DUMMYFUNCTION("""COMPUTED_VALUE"""),2.08679508E8)</f>
        <v>208679508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IFERROR(__xludf.DUMMYFUNCTION("""COMPUTED_VALUE"""),578.64)</f>
        <v>578.64</v>
      </c>
      <c r="D136" s="2">
        <f>IFERROR(__xludf.DUMMYFUNCTION("""COMPUTED_VALUE"""),45489.66666666667)</f>
        <v>45489.66667</v>
      </c>
      <c r="E136" s="1">
        <f>IFERROR(__xludf.DUMMYFUNCTION("""COMPUTED_VALUE"""),596.22)</f>
        <v>596.22</v>
      </c>
      <c r="G136" s="2">
        <f>IFERROR(__xludf.DUMMYFUNCTION("""COMPUTED_VALUE"""),45489.66666666667)</f>
        <v>45489.66667</v>
      </c>
      <c r="H136" s="1">
        <f>IFERROR(__xludf.DUMMYFUNCTION("""COMPUTED_VALUE"""),576.59)</f>
        <v>576.59</v>
      </c>
      <c r="J136" s="2">
        <f>IFERROR(__xludf.DUMMYFUNCTION("""COMPUTED_VALUE"""),45489.66666666667)</f>
        <v>45489.66667</v>
      </c>
      <c r="K136" s="1">
        <f>IFERROR(__xludf.DUMMYFUNCTION("""COMPUTED_VALUE"""),595.52)</f>
        <v>595.52</v>
      </c>
      <c r="M136" s="2">
        <f>IFERROR(__xludf.DUMMYFUNCTION("""COMPUTED_VALUE"""),45489.66666666667)</f>
        <v>45489.66667</v>
      </c>
      <c r="N136" s="1">
        <f>IFERROR(__xludf.DUMMYFUNCTION("""COMPUTED_VALUE"""),2.73640418E8)</f>
        <v>273640418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IFERROR(__xludf.DUMMYFUNCTION("""COMPUTED_VALUE"""),593.85)</f>
        <v>593.85</v>
      </c>
      <c r="D137" s="2">
        <f>IFERROR(__xludf.DUMMYFUNCTION("""COMPUTED_VALUE"""),45490.66666666667)</f>
        <v>45490.66667</v>
      </c>
      <c r="E137" s="1">
        <f>IFERROR(__xludf.DUMMYFUNCTION("""COMPUTED_VALUE"""),604.1)</f>
        <v>604.1</v>
      </c>
      <c r="G137" s="2">
        <f>IFERROR(__xludf.DUMMYFUNCTION("""COMPUTED_VALUE"""),45490.66666666667)</f>
        <v>45490.66667</v>
      </c>
      <c r="H137" s="1">
        <f>IFERROR(__xludf.DUMMYFUNCTION("""COMPUTED_VALUE"""),593.85)</f>
        <v>593.85</v>
      </c>
      <c r="J137" s="2">
        <f>IFERROR(__xludf.DUMMYFUNCTION("""COMPUTED_VALUE"""),45490.66666666667)</f>
        <v>45490.66667</v>
      </c>
      <c r="K137" s="1">
        <f>IFERROR(__xludf.DUMMYFUNCTION("""COMPUTED_VALUE"""),602.03)</f>
        <v>602.03</v>
      </c>
      <c r="M137" s="2">
        <f>IFERROR(__xludf.DUMMYFUNCTION("""COMPUTED_VALUE"""),45490.66666666667)</f>
        <v>45490.66667</v>
      </c>
      <c r="N137" s="1">
        <f>IFERROR(__xludf.DUMMYFUNCTION("""COMPUTED_VALUE"""),2.88697647E8)</f>
        <v>288697647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IFERROR(__xludf.DUMMYFUNCTION("""COMPUTED_VALUE"""),598.59)</f>
        <v>598.59</v>
      </c>
      <c r="D138" s="2">
        <f>IFERROR(__xludf.DUMMYFUNCTION("""COMPUTED_VALUE"""),45491.66666666667)</f>
        <v>45491.66667</v>
      </c>
      <c r="E138" s="1">
        <f>IFERROR(__xludf.DUMMYFUNCTION("""COMPUTED_VALUE"""),602.65)</f>
        <v>602.65</v>
      </c>
      <c r="G138" s="2">
        <f>IFERROR(__xludf.DUMMYFUNCTION("""COMPUTED_VALUE"""),45491.66666666667)</f>
        <v>45491.66667</v>
      </c>
      <c r="H138" s="1">
        <f>IFERROR(__xludf.DUMMYFUNCTION("""COMPUTED_VALUE"""),585.03)</f>
        <v>585.03</v>
      </c>
      <c r="J138" s="2">
        <f>IFERROR(__xludf.DUMMYFUNCTION("""COMPUTED_VALUE"""),45491.66666666667)</f>
        <v>45491.66667</v>
      </c>
      <c r="K138" s="1">
        <f>IFERROR(__xludf.DUMMYFUNCTION("""COMPUTED_VALUE"""),586.77)</f>
        <v>586.77</v>
      </c>
      <c r="M138" s="2">
        <f>IFERROR(__xludf.DUMMYFUNCTION("""COMPUTED_VALUE"""),45491.66666666667)</f>
        <v>45491.66667</v>
      </c>
      <c r="N138" s="1">
        <f>IFERROR(__xludf.DUMMYFUNCTION("""COMPUTED_VALUE"""),2.88031428E8)</f>
        <v>288031428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IFERROR(__xludf.DUMMYFUNCTION("""COMPUTED_VALUE"""),586.28)</f>
        <v>586.28</v>
      </c>
      <c r="D139" s="2">
        <f>IFERROR(__xludf.DUMMYFUNCTION("""COMPUTED_VALUE"""),45492.66666666667)</f>
        <v>45492.66667</v>
      </c>
      <c r="E139" s="1">
        <f>IFERROR(__xludf.DUMMYFUNCTION("""COMPUTED_VALUE"""),593.31)</f>
        <v>593.31</v>
      </c>
      <c r="G139" s="2">
        <f>IFERROR(__xludf.DUMMYFUNCTION("""COMPUTED_VALUE"""),45492.66666666667)</f>
        <v>45492.66667</v>
      </c>
      <c r="H139" s="1">
        <f>IFERROR(__xludf.DUMMYFUNCTION("""COMPUTED_VALUE"""),585.39)</f>
        <v>585.39</v>
      </c>
      <c r="J139" s="2">
        <f>IFERROR(__xludf.DUMMYFUNCTION("""COMPUTED_VALUE"""),45492.66666666667)</f>
        <v>45492.66667</v>
      </c>
      <c r="K139" s="1">
        <f>IFERROR(__xludf.DUMMYFUNCTION("""COMPUTED_VALUE"""),587.03)</f>
        <v>587.03</v>
      </c>
      <c r="M139" s="2">
        <f>IFERROR(__xludf.DUMMYFUNCTION("""COMPUTED_VALUE"""),45492.66666666667)</f>
        <v>45492.66667</v>
      </c>
      <c r="N139" s="1">
        <f>IFERROR(__xludf.DUMMYFUNCTION("""COMPUTED_VALUE"""),2.33654107E8)</f>
        <v>233654107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IFERROR(__xludf.DUMMYFUNCTION("""COMPUTED_VALUE"""),587.1)</f>
        <v>587.1</v>
      </c>
      <c r="D140" s="2">
        <f>IFERROR(__xludf.DUMMYFUNCTION("""COMPUTED_VALUE"""),45495.66666666667)</f>
        <v>45495.66667</v>
      </c>
      <c r="E140" s="1">
        <f>IFERROR(__xludf.DUMMYFUNCTION("""COMPUTED_VALUE"""),589.45)</f>
        <v>589.45</v>
      </c>
      <c r="G140" s="2">
        <f>IFERROR(__xludf.DUMMYFUNCTION("""COMPUTED_VALUE"""),45495.66666666667)</f>
        <v>45495.66667</v>
      </c>
      <c r="H140" s="1">
        <f>IFERROR(__xludf.DUMMYFUNCTION("""COMPUTED_VALUE"""),582.19)</f>
        <v>582.19</v>
      </c>
      <c r="J140" s="2">
        <f>IFERROR(__xludf.DUMMYFUNCTION("""COMPUTED_VALUE"""),45495.66666666667)</f>
        <v>45495.66667</v>
      </c>
      <c r="K140" s="1">
        <f>IFERROR(__xludf.DUMMYFUNCTION("""COMPUTED_VALUE"""),588.01)</f>
        <v>588.01</v>
      </c>
      <c r="M140" s="2">
        <f>IFERROR(__xludf.DUMMYFUNCTION("""COMPUTED_VALUE"""),45495.66666666667)</f>
        <v>45495.66667</v>
      </c>
      <c r="N140" s="1">
        <f>IFERROR(__xludf.DUMMYFUNCTION("""COMPUTED_VALUE"""),2.15465973E8)</f>
        <v>215465973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IFERROR(__xludf.DUMMYFUNCTION("""COMPUTED_VALUE"""),588.06)</f>
        <v>588.06</v>
      </c>
      <c r="D141" s="2">
        <f>IFERROR(__xludf.DUMMYFUNCTION("""COMPUTED_VALUE"""),45496.66666666667)</f>
        <v>45496.66667</v>
      </c>
      <c r="E141" s="1">
        <f>IFERROR(__xludf.DUMMYFUNCTION("""COMPUTED_VALUE"""),593.02)</f>
        <v>593.02</v>
      </c>
      <c r="G141" s="2">
        <f>IFERROR(__xludf.DUMMYFUNCTION("""COMPUTED_VALUE"""),45496.66666666667)</f>
        <v>45496.66667</v>
      </c>
      <c r="H141" s="1">
        <f>IFERROR(__xludf.DUMMYFUNCTION("""COMPUTED_VALUE"""),586.3)</f>
        <v>586.3</v>
      </c>
      <c r="J141" s="2">
        <f>IFERROR(__xludf.DUMMYFUNCTION("""COMPUTED_VALUE"""),45496.66666666667)</f>
        <v>45496.66667</v>
      </c>
      <c r="K141" s="1">
        <f>IFERROR(__xludf.DUMMYFUNCTION("""COMPUTED_VALUE"""),590.83)</f>
        <v>590.83</v>
      </c>
      <c r="M141" s="2">
        <f>IFERROR(__xludf.DUMMYFUNCTION("""COMPUTED_VALUE"""),45496.66666666667)</f>
        <v>45496.66667</v>
      </c>
      <c r="N141" s="1">
        <f>IFERROR(__xludf.DUMMYFUNCTION("""COMPUTED_VALUE"""),1.79626578E8)</f>
        <v>179626578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IFERROR(__xludf.DUMMYFUNCTION("""COMPUTED_VALUE"""),590.1)</f>
        <v>590.1</v>
      </c>
      <c r="D142" s="2">
        <f>IFERROR(__xludf.DUMMYFUNCTION("""COMPUTED_VALUE"""),45497.66666666667)</f>
        <v>45497.66667</v>
      </c>
      <c r="E142" s="1">
        <f>IFERROR(__xludf.DUMMYFUNCTION("""COMPUTED_VALUE"""),594.27)</f>
        <v>594.27</v>
      </c>
      <c r="G142" s="2">
        <f>IFERROR(__xludf.DUMMYFUNCTION("""COMPUTED_VALUE"""),45497.66666666667)</f>
        <v>45497.66667</v>
      </c>
      <c r="H142" s="1">
        <f>IFERROR(__xludf.DUMMYFUNCTION("""COMPUTED_VALUE"""),585.08)</f>
        <v>585.08</v>
      </c>
      <c r="J142" s="2">
        <f>IFERROR(__xludf.DUMMYFUNCTION("""COMPUTED_VALUE"""),45497.66666666667)</f>
        <v>45497.66667</v>
      </c>
      <c r="K142" s="1">
        <f>IFERROR(__xludf.DUMMYFUNCTION("""COMPUTED_VALUE"""),585.77)</f>
        <v>585.77</v>
      </c>
      <c r="M142" s="2">
        <f>IFERROR(__xludf.DUMMYFUNCTION("""COMPUTED_VALUE"""),45497.66666666667)</f>
        <v>45497.66667</v>
      </c>
      <c r="N142" s="1">
        <f>IFERROR(__xludf.DUMMYFUNCTION("""COMPUTED_VALUE"""),1.92630288E8)</f>
        <v>192630288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IFERROR(__xludf.DUMMYFUNCTION("""COMPUTED_VALUE"""),586.38)</f>
        <v>586.38</v>
      </c>
      <c r="D143" s="2">
        <f>IFERROR(__xludf.DUMMYFUNCTION("""COMPUTED_VALUE"""),45498.66666666667)</f>
        <v>45498.66667</v>
      </c>
      <c r="E143" s="1">
        <f>IFERROR(__xludf.DUMMYFUNCTION("""COMPUTED_VALUE"""),596.1)</f>
        <v>596.1</v>
      </c>
      <c r="G143" s="2">
        <f>IFERROR(__xludf.DUMMYFUNCTION("""COMPUTED_VALUE"""),45498.66666666667)</f>
        <v>45498.66667</v>
      </c>
      <c r="H143" s="1">
        <f>IFERROR(__xludf.DUMMYFUNCTION("""COMPUTED_VALUE"""),585.32)</f>
        <v>585.32</v>
      </c>
      <c r="J143" s="2">
        <f>IFERROR(__xludf.DUMMYFUNCTION("""COMPUTED_VALUE"""),45498.66666666667)</f>
        <v>45498.66667</v>
      </c>
      <c r="K143" s="1">
        <f>IFERROR(__xludf.DUMMYFUNCTION("""COMPUTED_VALUE"""),589.19)</f>
        <v>589.19</v>
      </c>
      <c r="M143" s="2">
        <f>IFERROR(__xludf.DUMMYFUNCTION("""COMPUTED_VALUE"""),45498.66666666667)</f>
        <v>45498.66667</v>
      </c>
      <c r="N143" s="1">
        <f>IFERROR(__xludf.DUMMYFUNCTION("""COMPUTED_VALUE"""),2.18792606E8)</f>
        <v>218792606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IFERROR(__xludf.DUMMYFUNCTION("""COMPUTED_VALUE"""),590.81)</f>
        <v>590.81</v>
      </c>
      <c r="D144" s="2">
        <f>IFERROR(__xludf.DUMMYFUNCTION("""COMPUTED_VALUE"""),45499.66666666667)</f>
        <v>45499.66667</v>
      </c>
      <c r="E144" s="1">
        <f>IFERROR(__xludf.DUMMYFUNCTION("""COMPUTED_VALUE"""),597.44)</f>
        <v>597.44</v>
      </c>
      <c r="G144" s="2">
        <f>IFERROR(__xludf.DUMMYFUNCTION("""COMPUTED_VALUE"""),45499.66666666667)</f>
        <v>45499.66667</v>
      </c>
      <c r="H144" s="1">
        <f>IFERROR(__xludf.DUMMYFUNCTION("""COMPUTED_VALUE"""),589.86)</f>
        <v>589.86</v>
      </c>
      <c r="J144" s="2">
        <f>IFERROR(__xludf.DUMMYFUNCTION("""COMPUTED_VALUE"""),45499.66666666667)</f>
        <v>45499.66667</v>
      </c>
      <c r="K144" s="1">
        <f>IFERROR(__xludf.DUMMYFUNCTION("""COMPUTED_VALUE"""),595.93)</f>
        <v>595.93</v>
      </c>
      <c r="M144" s="2">
        <f>IFERROR(__xludf.DUMMYFUNCTION("""COMPUTED_VALUE"""),45499.66666666667)</f>
        <v>45499.66667</v>
      </c>
      <c r="N144" s="1">
        <f>IFERROR(__xludf.DUMMYFUNCTION("""COMPUTED_VALUE"""),1.84696795E8)</f>
        <v>184696795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IFERROR(__xludf.DUMMYFUNCTION("""COMPUTED_VALUE"""),597.91)</f>
        <v>597.91</v>
      </c>
      <c r="D145" s="2">
        <f>IFERROR(__xludf.DUMMYFUNCTION("""COMPUTED_VALUE"""),45502.66666666667)</f>
        <v>45502.66667</v>
      </c>
      <c r="E145" s="1">
        <f>IFERROR(__xludf.DUMMYFUNCTION("""COMPUTED_VALUE"""),598.65)</f>
        <v>598.65</v>
      </c>
      <c r="G145" s="2">
        <f>IFERROR(__xludf.DUMMYFUNCTION("""COMPUTED_VALUE"""),45502.66666666667)</f>
        <v>45502.66667</v>
      </c>
      <c r="H145" s="1">
        <f>IFERROR(__xludf.DUMMYFUNCTION("""COMPUTED_VALUE"""),589.49)</f>
        <v>589.49</v>
      </c>
      <c r="J145" s="2">
        <f>IFERROR(__xludf.DUMMYFUNCTION("""COMPUTED_VALUE"""),45502.66666666667)</f>
        <v>45502.66667</v>
      </c>
      <c r="K145" s="1">
        <f>IFERROR(__xludf.DUMMYFUNCTION("""COMPUTED_VALUE"""),590.23)</f>
        <v>590.23</v>
      </c>
      <c r="M145" s="2">
        <f>IFERROR(__xludf.DUMMYFUNCTION("""COMPUTED_VALUE"""),45502.66666666667)</f>
        <v>45502.66667</v>
      </c>
      <c r="N145" s="1">
        <f>IFERROR(__xludf.DUMMYFUNCTION("""COMPUTED_VALUE"""),1.58838147E8)</f>
        <v>158838147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IFERROR(__xludf.DUMMYFUNCTION("""COMPUTED_VALUE"""),595.14)</f>
        <v>595.14</v>
      </c>
      <c r="D146" s="2">
        <f>IFERROR(__xludf.DUMMYFUNCTION("""COMPUTED_VALUE"""),45503.66666666667)</f>
        <v>45503.66667</v>
      </c>
      <c r="E146" s="1">
        <f>IFERROR(__xludf.DUMMYFUNCTION("""COMPUTED_VALUE"""),601.04)</f>
        <v>601.04</v>
      </c>
      <c r="G146" s="2">
        <f>IFERROR(__xludf.DUMMYFUNCTION("""COMPUTED_VALUE"""),45503.66666666667)</f>
        <v>45503.66667</v>
      </c>
      <c r="H146" s="1">
        <f>IFERROR(__xludf.DUMMYFUNCTION("""COMPUTED_VALUE"""),593.99)</f>
        <v>593.99</v>
      </c>
      <c r="J146" s="2">
        <f>IFERROR(__xludf.DUMMYFUNCTION("""COMPUTED_VALUE"""),45503.66666666667)</f>
        <v>45503.66667</v>
      </c>
      <c r="K146" s="1">
        <f>IFERROR(__xludf.DUMMYFUNCTION("""COMPUTED_VALUE"""),597.86)</f>
        <v>597.86</v>
      </c>
      <c r="M146" s="2">
        <f>IFERROR(__xludf.DUMMYFUNCTION("""COMPUTED_VALUE"""),45503.66666666667)</f>
        <v>45503.66667</v>
      </c>
      <c r="N146" s="1">
        <f>IFERROR(__xludf.DUMMYFUNCTION("""COMPUTED_VALUE"""),1.72091201E8)</f>
        <v>172091201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IFERROR(__xludf.DUMMYFUNCTION("""COMPUTED_VALUE"""),596.94)</f>
        <v>596.94</v>
      </c>
      <c r="D147" s="2">
        <f>IFERROR(__xludf.DUMMYFUNCTION("""COMPUTED_VALUE"""),45504.66666666667)</f>
        <v>45504.66667</v>
      </c>
      <c r="E147" s="1">
        <f>IFERROR(__xludf.DUMMYFUNCTION("""COMPUTED_VALUE"""),598.64)</f>
        <v>598.64</v>
      </c>
      <c r="G147" s="2">
        <f>IFERROR(__xludf.DUMMYFUNCTION("""COMPUTED_VALUE"""),45504.66666666667)</f>
        <v>45504.66667</v>
      </c>
      <c r="H147" s="1">
        <f>IFERROR(__xludf.DUMMYFUNCTION("""COMPUTED_VALUE"""),590.23)</f>
        <v>590.23</v>
      </c>
      <c r="J147" s="2">
        <f>IFERROR(__xludf.DUMMYFUNCTION("""COMPUTED_VALUE"""),45504.66666666667)</f>
        <v>45504.66667</v>
      </c>
      <c r="K147" s="1">
        <f>IFERROR(__xludf.DUMMYFUNCTION("""COMPUTED_VALUE"""),590.56)</f>
        <v>590.56</v>
      </c>
      <c r="M147" s="2">
        <f>IFERROR(__xludf.DUMMYFUNCTION("""COMPUTED_VALUE"""),45504.66666666667)</f>
        <v>45504.66667</v>
      </c>
      <c r="N147" s="1">
        <f>IFERROR(__xludf.DUMMYFUNCTION("""COMPUTED_VALUE"""),2.01789848E8)</f>
        <v>201789848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IFERROR(__xludf.DUMMYFUNCTION("""COMPUTED_VALUE"""),591.07)</f>
        <v>591.07</v>
      </c>
      <c r="D148" s="2">
        <f>IFERROR(__xludf.DUMMYFUNCTION("""COMPUTED_VALUE"""),45505.66666666667)</f>
        <v>45505.66667</v>
      </c>
      <c r="E148" s="1">
        <f>IFERROR(__xludf.DUMMYFUNCTION("""COMPUTED_VALUE"""),591.53)</f>
        <v>591.53</v>
      </c>
      <c r="G148" s="2">
        <f>IFERROR(__xludf.DUMMYFUNCTION("""COMPUTED_VALUE"""),45505.66666666667)</f>
        <v>45505.66667</v>
      </c>
      <c r="H148" s="1">
        <f>IFERROR(__xludf.DUMMYFUNCTION("""COMPUTED_VALUE"""),569.04)</f>
        <v>569.04</v>
      </c>
      <c r="J148" s="2">
        <f>IFERROR(__xludf.DUMMYFUNCTION("""COMPUTED_VALUE"""),45505.66666666667)</f>
        <v>45505.66667</v>
      </c>
      <c r="K148" s="1">
        <f>IFERROR(__xludf.DUMMYFUNCTION("""COMPUTED_VALUE"""),573.65)</f>
        <v>573.65</v>
      </c>
      <c r="M148" s="2">
        <f>IFERROR(__xludf.DUMMYFUNCTION("""COMPUTED_VALUE"""),45505.66666666667)</f>
        <v>45505.66667</v>
      </c>
      <c r="N148" s="1">
        <f>IFERROR(__xludf.DUMMYFUNCTION("""COMPUTED_VALUE"""),2.28579116E8)</f>
        <v>228579116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IFERROR(__xludf.DUMMYFUNCTION("""COMPUTED_VALUE"""),558.63)</f>
        <v>558.63</v>
      </c>
      <c r="D149" s="2">
        <f>IFERROR(__xludf.DUMMYFUNCTION("""COMPUTED_VALUE"""),45506.66666666667)</f>
        <v>45506.66667</v>
      </c>
      <c r="E149" s="1">
        <f>IFERROR(__xludf.DUMMYFUNCTION("""COMPUTED_VALUE"""),559.85)</f>
        <v>559.85</v>
      </c>
      <c r="G149" s="2">
        <f>IFERROR(__xludf.DUMMYFUNCTION("""COMPUTED_VALUE"""),45506.66666666667)</f>
        <v>45506.66667</v>
      </c>
      <c r="H149" s="1">
        <f>IFERROR(__xludf.DUMMYFUNCTION("""COMPUTED_VALUE"""),542.79)</f>
        <v>542.79</v>
      </c>
      <c r="J149" s="2">
        <f>IFERROR(__xludf.DUMMYFUNCTION("""COMPUTED_VALUE"""),45506.66666666667)</f>
        <v>45506.66667</v>
      </c>
      <c r="K149" s="1">
        <f>IFERROR(__xludf.DUMMYFUNCTION("""COMPUTED_VALUE"""),547.62)</f>
        <v>547.62</v>
      </c>
      <c r="M149" s="2">
        <f>IFERROR(__xludf.DUMMYFUNCTION("""COMPUTED_VALUE"""),45506.66666666667)</f>
        <v>45506.66667</v>
      </c>
      <c r="N149" s="1">
        <f>IFERROR(__xludf.DUMMYFUNCTION("""COMPUTED_VALUE"""),2.92137759E8)</f>
        <v>292137759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IFERROR(__xludf.DUMMYFUNCTION("""COMPUTED_VALUE"""),538.75)</f>
        <v>538.75</v>
      </c>
      <c r="D150" s="2">
        <f>IFERROR(__xludf.DUMMYFUNCTION("""COMPUTED_VALUE"""),45509.66666666667)</f>
        <v>45509.66667</v>
      </c>
      <c r="E150" s="1">
        <f>IFERROR(__xludf.DUMMYFUNCTION("""COMPUTED_VALUE"""),538.75)</f>
        <v>538.75</v>
      </c>
      <c r="G150" s="2">
        <f>IFERROR(__xludf.DUMMYFUNCTION("""COMPUTED_VALUE"""),45509.66666666667)</f>
        <v>45509.66667</v>
      </c>
      <c r="H150" s="1">
        <f>IFERROR(__xludf.DUMMYFUNCTION("""COMPUTED_VALUE"""),520.01)</f>
        <v>520.01</v>
      </c>
      <c r="J150" s="2">
        <f>IFERROR(__xludf.DUMMYFUNCTION("""COMPUTED_VALUE"""),45509.66666666667)</f>
        <v>45509.66667</v>
      </c>
      <c r="K150" s="1">
        <f>IFERROR(__xludf.DUMMYFUNCTION("""COMPUTED_VALUE"""),534.17)</f>
        <v>534.17</v>
      </c>
      <c r="M150" s="2">
        <f>IFERROR(__xludf.DUMMYFUNCTION("""COMPUTED_VALUE"""),45509.66666666667)</f>
        <v>45509.66667</v>
      </c>
      <c r="N150" s="1">
        <f>IFERROR(__xludf.DUMMYFUNCTION("""COMPUTED_VALUE"""),2.96350791E8)</f>
        <v>296350791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IFERROR(__xludf.DUMMYFUNCTION("""COMPUTED_VALUE"""),534.37)</f>
        <v>534.37</v>
      </c>
      <c r="D151" s="2">
        <f>IFERROR(__xludf.DUMMYFUNCTION("""COMPUTED_VALUE"""),45510.66666666667)</f>
        <v>45510.66667</v>
      </c>
      <c r="E151" s="1">
        <f>IFERROR(__xludf.DUMMYFUNCTION("""COMPUTED_VALUE"""),548.74)</f>
        <v>548.74</v>
      </c>
      <c r="G151" s="2">
        <f>IFERROR(__xludf.DUMMYFUNCTION("""COMPUTED_VALUE"""),45510.66666666667)</f>
        <v>45510.66667</v>
      </c>
      <c r="H151" s="1">
        <f>IFERROR(__xludf.DUMMYFUNCTION("""COMPUTED_VALUE"""),532.5)</f>
        <v>532.5</v>
      </c>
      <c r="J151" s="2">
        <f>IFERROR(__xludf.DUMMYFUNCTION("""COMPUTED_VALUE"""),45510.66666666667)</f>
        <v>45510.66667</v>
      </c>
      <c r="K151" s="1">
        <f>IFERROR(__xludf.DUMMYFUNCTION("""COMPUTED_VALUE"""),542.25)</f>
        <v>542.25</v>
      </c>
      <c r="M151" s="2">
        <f>IFERROR(__xludf.DUMMYFUNCTION("""COMPUTED_VALUE"""),45510.66666666667)</f>
        <v>45510.66667</v>
      </c>
      <c r="N151" s="1">
        <f>IFERROR(__xludf.DUMMYFUNCTION("""COMPUTED_VALUE"""),1.93864116E8)</f>
        <v>193864116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IFERROR(__xludf.DUMMYFUNCTION("""COMPUTED_VALUE"""),551.66)</f>
        <v>551.66</v>
      </c>
      <c r="D152" s="2">
        <f>IFERROR(__xludf.DUMMYFUNCTION("""COMPUTED_VALUE"""),45511.66666666667)</f>
        <v>45511.66667</v>
      </c>
      <c r="E152" s="1">
        <f>IFERROR(__xludf.DUMMYFUNCTION("""COMPUTED_VALUE"""),557.25)</f>
        <v>557.25</v>
      </c>
      <c r="G152" s="2">
        <f>IFERROR(__xludf.DUMMYFUNCTION("""COMPUTED_VALUE"""),45511.66666666667)</f>
        <v>45511.66667</v>
      </c>
      <c r="H152" s="1">
        <f>IFERROR(__xludf.DUMMYFUNCTION("""COMPUTED_VALUE"""),541.29)</f>
        <v>541.29</v>
      </c>
      <c r="J152" s="2">
        <f>IFERROR(__xludf.DUMMYFUNCTION("""COMPUTED_VALUE"""),45511.66666666667)</f>
        <v>45511.66667</v>
      </c>
      <c r="K152" s="1">
        <f>IFERROR(__xludf.DUMMYFUNCTION("""COMPUTED_VALUE"""),541.61)</f>
        <v>541.61</v>
      </c>
      <c r="M152" s="2">
        <f>IFERROR(__xludf.DUMMYFUNCTION("""COMPUTED_VALUE"""),45511.66666666667)</f>
        <v>45511.66667</v>
      </c>
      <c r="N152" s="1">
        <f>IFERROR(__xludf.DUMMYFUNCTION("""COMPUTED_VALUE"""),1.77923449E8)</f>
        <v>177923449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IFERROR(__xludf.DUMMYFUNCTION("""COMPUTED_VALUE"""),546.25)</f>
        <v>546.25</v>
      </c>
      <c r="D153" s="2">
        <f>IFERROR(__xludf.DUMMYFUNCTION("""COMPUTED_VALUE"""),45512.66666666667)</f>
        <v>45512.66667</v>
      </c>
      <c r="E153" s="1">
        <f>IFERROR(__xludf.DUMMYFUNCTION("""COMPUTED_VALUE"""),553.79)</f>
        <v>553.79</v>
      </c>
      <c r="G153" s="2">
        <f>IFERROR(__xludf.DUMMYFUNCTION("""COMPUTED_VALUE"""),45512.66666666667)</f>
        <v>45512.66667</v>
      </c>
      <c r="H153" s="1">
        <f>IFERROR(__xludf.DUMMYFUNCTION("""COMPUTED_VALUE"""),546.23)</f>
        <v>546.23</v>
      </c>
      <c r="J153" s="2">
        <f>IFERROR(__xludf.DUMMYFUNCTION("""COMPUTED_VALUE"""),45512.66666666667)</f>
        <v>45512.66667</v>
      </c>
      <c r="K153" s="1">
        <f>IFERROR(__xludf.DUMMYFUNCTION("""COMPUTED_VALUE"""),552.08)</f>
        <v>552.08</v>
      </c>
      <c r="M153" s="2">
        <f>IFERROR(__xludf.DUMMYFUNCTION("""COMPUTED_VALUE"""),45512.66666666667)</f>
        <v>45512.66667</v>
      </c>
      <c r="N153" s="1">
        <f>IFERROR(__xludf.DUMMYFUNCTION("""COMPUTED_VALUE"""),1.55726877E8)</f>
        <v>155726877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IFERROR(__xludf.DUMMYFUNCTION("""COMPUTED_VALUE"""),550.66)</f>
        <v>550.66</v>
      </c>
      <c r="D154" s="2">
        <f>IFERROR(__xludf.DUMMYFUNCTION("""COMPUTED_VALUE"""),45513.66666666667)</f>
        <v>45513.66667</v>
      </c>
      <c r="E154" s="1">
        <f>IFERROR(__xludf.DUMMYFUNCTION("""COMPUTED_VALUE"""),555.0)</f>
        <v>555</v>
      </c>
      <c r="G154" s="2">
        <f>IFERROR(__xludf.DUMMYFUNCTION("""COMPUTED_VALUE"""),45513.66666666667)</f>
        <v>45513.66667</v>
      </c>
      <c r="H154" s="1">
        <f>IFERROR(__xludf.DUMMYFUNCTION("""COMPUTED_VALUE"""),549.03)</f>
        <v>549.03</v>
      </c>
      <c r="J154" s="2">
        <f>IFERROR(__xludf.DUMMYFUNCTION("""COMPUTED_VALUE"""),45513.66666666667)</f>
        <v>45513.66667</v>
      </c>
      <c r="K154" s="1">
        <f>IFERROR(__xludf.DUMMYFUNCTION("""COMPUTED_VALUE"""),553.61)</f>
        <v>553.61</v>
      </c>
      <c r="M154" s="2">
        <f>IFERROR(__xludf.DUMMYFUNCTION("""COMPUTED_VALUE"""),45513.66666666667)</f>
        <v>45513.66667</v>
      </c>
      <c r="N154" s="1">
        <f>IFERROR(__xludf.DUMMYFUNCTION("""COMPUTED_VALUE"""),1.33958544E8)</f>
        <v>133958544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IFERROR(__xludf.DUMMYFUNCTION("""COMPUTED_VALUE"""),556.25)</f>
        <v>556.25</v>
      </c>
      <c r="D155" s="2">
        <f>IFERROR(__xludf.DUMMYFUNCTION("""COMPUTED_VALUE"""),45516.66666666667)</f>
        <v>45516.66667</v>
      </c>
      <c r="E155" s="1">
        <f>IFERROR(__xludf.DUMMYFUNCTION("""COMPUTED_VALUE"""),560.63)</f>
        <v>560.63</v>
      </c>
      <c r="G155" s="2">
        <f>IFERROR(__xludf.DUMMYFUNCTION("""COMPUTED_VALUE"""),45516.66666666667)</f>
        <v>45516.66667</v>
      </c>
      <c r="H155" s="1">
        <f>IFERROR(__xludf.DUMMYFUNCTION("""COMPUTED_VALUE"""),550.04)</f>
        <v>550.04</v>
      </c>
      <c r="J155" s="2">
        <f>IFERROR(__xludf.DUMMYFUNCTION("""COMPUTED_VALUE"""),45516.66666666667)</f>
        <v>45516.66667</v>
      </c>
      <c r="K155" s="1">
        <f>IFERROR(__xludf.DUMMYFUNCTION("""COMPUTED_VALUE"""),551.71)</f>
        <v>551.71</v>
      </c>
      <c r="M155" s="2">
        <f>IFERROR(__xludf.DUMMYFUNCTION("""COMPUTED_VALUE"""),45516.66666666667)</f>
        <v>45516.66667</v>
      </c>
      <c r="N155" s="1">
        <f>IFERROR(__xludf.DUMMYFUNCTION("""COMPUTED_VALUE"""),1.9639363E8)</f>
        <v>196393630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IFERROR(__xludf.DUMMYFUNCTION("""COMPUTED_VALUE"""),555.23)</f>
        <v>555.23</v>
      </c>
      <c r="D156" s="2">
        <f>IFERROR(__xludf.DUMMYFUNCTION("""COMPUTED_VALUE"""),45517.66666666667)</f>
        <v>45517.66667</v>
      </c>
      <c r="E156" s="1">
        <f>IFERROR(__xludf.DUMMYFUNCTION("""COMPUTED_VALUE"""),557.31)</f>
        <v>557.31</v>
      </c>
      <c r="G156" s="2">
        <f>IFERROR(__xludf.DUMMYFUNCTION("""COMPUTED_VALUE"""),45517.66666666667)</f>
        <v>45517.66667</v>
      </c>
      <c r="H156" s="1">
        <f>IFERROR(__xludf.DUMMYFUNCTION("""COMPUTED_VALUE"""),550.15)</f>
        <v>550.15</v>
      </c>
      <c r="J156" s="2">
        <f>IFERROR(__xludf.DUMMYFUNCTION("""COMPUTED_VALUE"""),45517.66666666667)</f>
        <v>45517.66667</v>
      </c>
      <c r="K156" s="1">
        <f>IFERROR(__xludf.DUMMYFUNCTION("""COMPUTED_VALUE"""),557.05)</f>
        <v>557.05</v>
      </c>
      <c r="M156" s="2">
        <f>IFERROR(__xludf.DUMMYFUNCTION("""COMPUTED_VALUE"""),45517.66666666667)</f>
        <v>45517.66667</v>
      </c>
      <c r="N156" s="1">
        <f>IFERROR(__xludf.DUMMYFUNCTION("""COMPUTED_VALUE"""),1.44875162E8)</f>
        <v>144875162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IFERROR(__xludf.DUMMYFUNCTION("""COMPUTED_VALUE"""),557.48)</f>
        <v>557.48</v>
      </c>
      <c r="D157" s="2">
        <f>IFERROR(__xludf.DUMMYFUNCTION("""COMPUTED_VALUE"""),45518.66666666667)</f>
        <v>45518.66667</v>
      </c>
      <c r="E157" s="1">
        <f>IFERROR(__xludf.DUMMYFUNCTION("""COMPUTED_VALUE"""),563.05)</f>
        <v>563.05</v>
      </c>
      <c r="G157" s="2">
        <f>IFERROR(__xludf.DUMMYFUNCTION("""COMPUTED_VALUE"""),45518.66666666667)</f>
        <v>45518.66667</v>
      </c>
      <c r="H157" s="1">
        <f>IFERROR(__xludf.DUMMYFUNCTION("""COMPUTED_VALUE"""),556.02)</f>
        <v>556.02</v>
      </c>
      <c r="J157" s="2">
        <f>IFERROR(__xludf.DUMMYFUNCTION("""COMPUTED_VALUE"""),45518.66666666667)</f>
        <v>45518.66667</v>
      </c>
      <c r="K157" s="1">
        <f>IFERROR(__xludf.DUMMYFUNCTION("""COMPUTED_VALUE"""),561.82)</f>
        <v>561.82</v>
      </c>
      <c r="M157" s="2">
        <f>IFERROR(__xludf.DUMMYFUNCTION("""COMPUTED_VALUE"""),45518.66666666667)</f>
        <v>45518.66667</v>
      </c>
      <c r="N157" s="1">
        <f>IFERROR(__xludf.DUMMYFUNCTION("""COMPUTED_VALUE"""),1.36143414E8)</f>
        <v>136143414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IFERROR(__xludf.DUMMYFUNCTION("""COMPUTED_VALUE"""),569.95)</f>
        <v>569.95</v>
      </c>
      <c r="D158" s="2">
        <f>IFERROR(__xludf.DUMMYFUNCTION("""COMPUTED_VALUE"""),45519.66666666667)</f>
        <v>45519.66667</v>
      </c>
      <c r="E158" s="1">
        <f>IFERROR(__xludf.DUMMYFUNCTION("""COMPUTED_VALUE"""),573.57)</f>
        <v>573.57</v>
      </c>
      <c r="G158" s="2">
        <f>IFERROR(__xludf.DUMMYFUNCTION("""COMPUTED_VALUE"""),45519.66666666667)</f>
        <v>45519.66667</v>
      </c>
      <c r="H158" s="1">
        <f>IFERROR(__xludf.DUMMYFUNCTION("""COMPUTED_VALUE"""),567.4)</f>
        <v>567.4</v>
      </c>
      <c r="J158" s="2">
        <f>IFERROR(__xludf.DUMMYFUNCTION("""COMPUTED_VALUE"""),45519.66666666667)</f>
        <v>45519.66667</v>
      </c>
      <c r="K158" s="1">
        <f>IFERROR(__xludf.DUMMYFUNCTION("""COMPUTED_VALUE"""),568.32)</f>
        <v>568.32</v>
      </c>
      <c r="M158" s="2">
        <f>IFERROR(__xludf.DUMMYFUNCTION("""COMPUTED_VALUE"""),45519.66666666667)</f>
        <v>45519.66667</v>
      </c>
      <c r="N158" s="1">
        <f>IFERROR(__xludf.DUMMYFUNCTION("""COMPUTED_VALUE"""),1.64826227E8)</f>
        <v>164826227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IFERROR(__xludf.DUMMYFUNCTION("""COMPUTED_VALUE"""),568.35)</f>
        <v>568.35</v>
      </c>
      <c r="D159" s="2">
        <f>IFERROR(__xludf.DUMMYFUNCTION("""COMPUTED_VALUE"""),45520.66666666667)</f>
        <v>45520.66667</v>
      </c>
      <c r="E159" s="1">
        <f>IFERROR(__xludf.DUMMYFUNCTION("""COMPUTED_VALUE"""),574.83)</f>
        <v>574.83</v>
      </c>
      <c r="G159" s="2">
        <f>IFERROR(__xludf.DUMMYFUNCTION("""COMPUTED_VALUE"""),45520.66666666667)</f>
        <v>45520.66667</v>
      </c>
      <c r="H159" s="1">
        <f>IFERROR(__xludf.DUMMYFUNCTION("""COMPUTED_VALUE"""),568.35)</f>
        <v>568.35</v>
      </c>
      <c r="J159" s="2">
        <f>IFERROR(__xludf.DUMMYFUNCTION("""COMPUTED_VALUE"""),45520.66666666667)</f>
        <v>45520.66667</v>
      </c>
      <c r="K159" s="1">
        <f>IFERROR(__xludf.DUMMYFUNCTION("""COMPUTED_VALUE"""),574.63)</f>
        <v>574.63</v>
      </c>
      <c r="M159" s="2">
        <f>IFERROR(__xludf.DUMMYFUNCTION("""COMPUTED_VALUE"""),45520.66666666667)</f>
        <v>45520.66667</v>
      </c>
      <c r="N159" s="1">
        <f>IFERROR(__xludf.DUMMYFUNCTION("""COMPUTED_VALUE"""),1.43544194E8)</f>
        <v>143544194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IFERROR(__xludf.DUMMYFUNCTION("""COMPUTED_VALUE"""),575.29)</f>
        <v>575.29</v>
      </c>
      <c r="D160" s="2">
        <f>IFERROR(__xludf.DUMMYFUNCTION("""COMPUTED_VALUE"""),45523.66666666667)</f>
        <v>45523.66667</v>
      </c>
      <c r="E160" s="1">
        <f>IFERROR(__xludf.DUMMYFUNCTION("""COMPUTED_VALUE"""),580.1)</f>
        <v>580.1</v>
      </c>
      <c r="G160" s="2">
        <f>IFERROR(__xludf.DUMMYFUNCTION("""COMPUTED_VALUE"""),45523.66666666667)</f>
        <v>45523.66667</v>
      </c>
      <c r="H160" s="1">
        <f>IFERROR(__xludf.DUMMYFUNCTION("""COMPUTED_VALUE"""),575.13)</f>
        <v>575.13</v>
      </c>
      <c r="J160" s="2">
        <f>IFERROR(__xludf.DUMMYFUNCTION("""COMPUTED_VALUE"""),45523.66666666667)</f>
        <v>45523.66667</v>
      </c>
      <c r="K160" s="1">
        <f>IFERROR(__xludf.DUMMYFUNCTION("""COMPUTED_VALUE"""),580.1)</f>
        <v>580.1</v>
      </c>
      <c r="M160" s="2">
        <f>IFERROR(__xludf.DUMMYFUNCTION("""COMPUTED_VALUE"""),45523.66666666667)</f>
        <v>45523.66667</v>
      </c>
      <c r="N160" s="1">
        <f>IFERROR(__xludf.DUMMYFUNCTION("""COMPUTED_VALUE"""),1.28297712E8)</f>
        <v>128297712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IFERROR(__xludf.DUMMYFUNCTION("""COMPUTED_VALUE"""),577.26)</f>
        <v>577.26</v>
      </c>
      <c r="D161" s="2">
        <f>IFERROR(__xludf.DUMMYFUNCTION("""COMPUTED_VALUE"""),45524.66666666667)</f>
        <v>45524.66667</v>
      </c>
      <c r="E161" s="1">
        <f>IFERROR(__xludf.DUMMYFUNCTION("""COMPUTED_VALUE"""),577.97)</f>
        <v>577.97</v>
      </c>
      <c r="G161" s="2">
        <f>IFERROR(__xludf.DUMMYFUNCTION("""COMPUTED_VALUE"""),45524.66666666667)</f>
        <v>45524.66667</v>
      </c>
      <c r="H161" s="1">
        <f>IFERROR(__xludf.DUMMYFUNCTION("""COMPUTED_VALUE"""),573.46)</f>
        <v>573.46</v>
      </c>
      <c r="J161" s="2">
        <f>IFERROR(__xludf.DUMMYFUNCTION("""COMPUTED_VALUE"""),45524.66666666667)</f>
        <v>45524.66667</v>
      </c>
      <c r="K161" s="1">
        <f>IFERROR(__xludf.DUMMYFUNCTION("""COMPUTED_VALUE"""),574.39)</f>
        <v>574.39</v>
      </c>
      <c r="M161" s="2">
        <f>IFERROR(__xludf.DUMMYFUNCTION("""COMPUTED_VALUE"""),45524.66666666667)</f>
        <v>45524.66667</v>
      </c>
      <c r="N161" s="1">
        <f>IFERROR(__xludf.DUMMYFUNCTION("""COMPUTED_VALUE"""),1.46259536E8)</f>
        <v>146259536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IFERROR(__xludf.DUMMYFUNCTION("""COMPUTED_VALUE"""),575.91)</f>
        <v>575.91</v>
      </c>
      <c r="D162" s="2">
        <f>IFERROR(__xludf.DUMMYFUNCTION("""COMPUTED_VALUE"""),45525.66666666667)</f>
        <v>45525.66667</v>
      </c>
      <c r="E162" s="1">
        <f>IFERROR(__xludf.DUMMYFUNCTION("""COMPUTED_VALUE"""),576.6)</f>
        <v>576.6</v>
      </c>
      <c r="G162" s="2">
        <f>IFERROR(__xludf.DUMMYFUNCTION("""COMPUTED_VALUE"""),45525.66666666667)</f>
        <v>45525.66667</v>
      </c>
      <c r="H162" s="1">
        <f>IFERROR(__xludf.DUMMYFUNCTION("""COMPUTED_VALUE"""),569.36)</f>
        <v>569.36</v>
      </c>
      <c r="J162" s="2">
        <f>IFERROR(__xludf.DUMMYFUNCTION("""COMPUTED_VALUE"""),45525.66666666667)</f>
        <v>45525.66667</v>
      </c>
      <c r="K162" s="1">
        <f>IFERROR(__xludf.DUMMYFUNCTION("""COMPUTED_VALUE"""),573.3)</f>
        <v>573.3</v>
      </c>
      <c r="M162" s="2">
        <f>IFERROR(__xludf.DUMMYFUNCTION("""COMPUTED_VALUE"""),45525.66666666667)</f>
        <v>45525.66667</v>
      </c>
      <c r="N162" s="1">
        <f>IFERROR(__xludf.DUMMYFUNCTION("""COMPUTED_VALUE"""),1.3489603E8)</f>
        <v>134896030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IFERROR(__xludf.DUMMYFUNCTION("""COMPUTED_VALUE"""),573.35)</f>
        <v>573.35</v>
      </c>
      <c r="D163" s="2">
        <f>IFERROR(__xludf.DUMMYFUNCTION("""COMPUTED_VALUE"""),45526.66666666667)</f>
        <v>45526.66667</v>
      </c>
      <c r="E163" s="1">
        <f>IFERROR(__xludf.DUMMYFUNCTION("""COMPUTED_VALUE"""),578.92)</f>
        <v>578.92</v>
      </c>
      <c r="G163" s="2">
        <f>IFERROR(__xludf.DUMMYFUNCTION("""COMPUTED_VALUE"""),45526.66666666667)</f>
        <v>45526.66667</v>
      </c>
      <c r="H163" s="1">
        <f>IFERROR(__xludf.DUMMYFUNCTION("""COMPUTED_VALUE"""),573.21)</f>
        <v>573.21</v>
      </c>
      <c r="J163" s="2">
        <f>IFERROR(__xludf.DUMMYFUNCTION("""COMPUTED_VALUE"""),45526.66666666667)</f>
        <v>45526.66667</v>
      </c>
      <c r="K163" s="1">
        <f>IFERROR(__xludf.DUMMYFUNCTION("""COMPUTED_VALUE"""),577.96)</f>
        <v>577.96</v>
      </c>
      <c r="M163" s="2">
        <f>IFERROR(__xludf.DUMMYFUNCTION("""COMPUTED_VALUE"""),45526.66666666667)</f>
        <v>45526.66667</v>
      </c>
      <c r="N163" s="1">
        <f>IFERROR(__xludf.DUMMYFUNCTION("""COMPUTED_VALUE"""),1.44011795E8)</f>
        <v>144011795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IFERROR(__xludf.DUMMYFUNCTION("""COMPUTED_VALUE"""),581.38)</f>
        <v>581.38</v>
      </c>
      <c r="D164" s="2">
        <f>IFERROR(__xludf.DUMMYFUNCTION("""COMPUTED_VALUE"""),45527.66666666667)</f>
        <v>45527.66667</v>
      </c>
      <c r="E164" s="1">
        <f>IFERROR(__xludf.DUMMYFUNCTION("""COMPUTED_VALUE"""),592.21)</f>
        <v>592.21</v>
      </c>
      <c r="G164" s="2">
        <f>IFERROR(__xludf.DUMMYFUNCTION("""COMPUTED_VALUE"""),45527.66666666667)</f>
        <v>45527.66667</v>
      </c>
      <c r="H164" s="1">
        <f>IFERROR(__xludf.DUMMYFUNCTION("""COMPUTED_VALUE"""),580.35)</f>
        <v>580.35</v>
      </c>
      <c r="J164" s="2">
        <f>IFERROR(__xludf.DUMMYFUNCTION("""COMPUTED_VALUE"""),45527.66666666667)</f>
        <v>45527.66667</v>
      </c>
      <c r="K164" s="1">
        <f>IFERROR(__xludf.DUMMYFUNCTION("""COMPUTED_VALUE"""),588.52)</f>
        <v>588.52</v>
      </c>
      <c r="M164" s="2">
        <f>IFERROR(__xludf.DUMMYFUNCTION("""COMPUTED_VALUE"""),45527.66666666667)</f>
        <v>45527.66667</v>
      </c>
      <c r="N164" s="1">
        <f>IFERROR(__xludf.DUMMYFUNCTION("""COMPUTED_VALUE"""),2.02600242E8)</f>
        <v>202600242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IFERROR(__xludf.DUMMYFUNCTION("""COMPUTED_VALUE"""),591.61)</f>
        <v>591.61</v>
      </c>
      <c r="D165" s="2">
        <f>IFERROR(__xludf.DUMMYFUNCTION("""COMPUTED_VALUE"""),45530.66666666667)</f>
        <v>45530.66667</v>
      </c>
      <c r="E165" s="1">
        <f>IFERROR(__xludf.DUMMYFUNCTION("""COMPUTED_VALUE"""),592.98)</f>
        <v>592.98</v>
      </c>
      <c r="G165" s="2">
        <f>IFERROR(__xludf.DUMMYFUNCTION("""COMPUTED_VALUE"""),45530.66666666667)</f>
        <v>45530.66667</v>
      </c>
      <c r="H165" s="1">
        <f>IFERROR(__xludf.DUMMYFUNCTION("""COMPUTED_VALUE"""),587.49)</f>
        <v>587.49</v>
      </c>
      <c r="J165" s="2">
        <f>IFERROR(__xludf.DUMMYFUNCTION("""COMPUTED_VALUE"""),45530.66666666667)</f>
        <v>45530.66667</v>
      </c>
      <c r="K165" s="1">
        <f>IFERROR(__xludf.DUMMYFUNCTION("""COMPUTED_VALUE"""),588.69)</f>
        <v>588.69</v>
      </c>
      <c r="M165" s="2">
        <f>IFERROR(__xludf.DUMMYFUNCTION("""COMPUTED_VALUE"""),45530.66666666667)</f>
        <v>45530.66667</v>
      </c>
      <c r="N165" s="1">
        <f>IFERROR(__xludf.DUMMYFUNCTION("""COMPUTED_VALUE"""),1.48739432E8)</f>
        <v>148739432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IFERROR(__xludf.DUMMYFUNCTION("""COMPUTED_VALUE"""),589.24)</f>
        <v>589.24</v>
      </c>
      <c r="D166" s="2">
        <f>IFERROR(__xludf.DUMMYFUNCTION("""COMPUTED_VALUE"""),45531.66666666667)</f>
        <v>45531.66667</v>
      </c>
      <c r="E166" s="1">
        <f>IFERROR(__xludf.DUMMYFUNCTION("""COMPUTED_VALUE"""),590.08)</f>
        <v>590.08</v>
      </c>
      <c r="G166" s="2">
        <f>IFERROR(__xludf.DUMMYFUNCTION("""COMPUTED_VALUE"""),45531.66666666667)</f>
        <v>45531.66667</v>
      </c>
      <c r="H166" s="1">
        <f>IFERROR(__xludf.DUMMYFUNCTION("""COMPUTED_VALUE"""),586.83)</f>
        <v>586.83</v>
      </c>
      <c r="J166" s="2">
        <f>IFERROR(__xludf.DUMMYFUNCTION("""COMPUTED_VALUE"""),45531.66666666667)</f>
        <v>45531.66667</v>
      </c>
      <c r="K166" s="1">
        <f>IFERROR(__xludf.DUMMYFUNCTION("""COMPUTED_VALUE"""),588.06)</f>
        <v>588.06</v>
      </c>
      <c r="M166" s="2">
        <f>IFERROR(__xludf.DUMMYFUNCTION("""COMPUTED_VALUE"""),45531.66666666667)</f>
        <v>45531.66667</v>
      </c>
      <c r="N166" s="1">
        <f>IFERROR(__xludf.DUMMYFUNCTION("""COMPUTED_VALUE"""),1.21048597E8)</f>
        <v>121048597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IFERROR(__xludf.DUMMYFUNCTION("""COMPUTED_VALUE"""),586.38)</f>
        <v>586.38</v>
      </c>
      <c r="D167" s="2">
        <f>IFERROR(__xludf.DUMMYFUNCTION("""COMPUTED_VALUE"""),45532.66666666667)</f>
        <v>45532.66667</v>
      </c>
      <c r="E167" s="1">
        <f>IFERROR(__xludf.DUMMYFUNCTION("""COMPUTED_VALUE"""),595.18)</f>
        <v>595.18</v>
      </c>
      <c r="G167" s="2">
        <f>IFERROR(__xludf.DUMMYFUNCTION("""COMPUTED_VALUE"""),45532.66666666667)</f>
        <v>45532.66667</v>
      </c>
      <c r="H167" s="1">
        <f>IFERROR(__xludf.DUMMYFUNCTION("""COMPUTED_VALUE"""),585.97)</f>
        <v>585.97</v>
      </c>
      <c r="J167" s="2">
        <f>IFERROR(__xludf.DUMMYFUNCTION("""COMPUTED_VALUE"""),45532.66666666667)</f>
        <v>45532.66667</v>
      </c>
      <c r="K167" s="1">
        <f>IFERROR(__xludf.DUMMYFUNCTION("""COMPUTED_VALUE"""),592.34)</f>
        <v>592.34</v>
      </c>
      <c r="M167" s="2">
        <f>IFERROR(__xludf.DUMMYFUNCTION("""COMPUTED_VALUE"""),45532.66666666667)</f>
        <v>45532.66667</v>
      </c>
      <c r="N167" s="1">
        <f>IFERROR(__xludf.DUMMYFUNCTION("""COMPUTED_VALUE"""),1.37067692E8)</f>
        <v>137067692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IFERROR(__xludf.DUMMYFUNCTION("""COMPUTED_VALUE"""),594.76)</f>
        <v>594.76</v>
      </c>
      <c r="D168" s="2">
        <f>IFERROR(__xludf.DUMMYFUNCTION("""COMPUTED_VALUE"""),45533.66666666667)</f>
        <v>45533.66667</v>
      </c>
      <c r="E168" s="1">
        <f>IFERROR(__xludf.DUMMYFUNCTION("""COMPUTED_VALUE"""),597.84)</f>
        <v>597.84</v>
      </c>
      <c r="G168" s="2">
        <f>IFERROR(__xludf.DUMMYFUNCTION("""COMPUTED_VALUE"""),45533.66666666667)</f>
        <v>45533.66667</v>
      </c>
      <c r="H168" s="1">
        <f>IFERROR(__xludf.DUMMYFUNCTION("""COMPUTED_VALUE"""),586.61)</f>
        <v>586.61</v>
      </c>
      <c r="J168" s="2">
        <f>IFERROR(__xludf.DUMMYFUNCTION("""COMPUTED_VALUE"""),45533.66666666667)</f>
        <v>45533.66667</v>
      </c>
      <c r="K168" s="1">
        <f>IFERROR(__xludf.DUMMYFUNCTION("""COMPUTED_VALUE"""),594.91)</f>
        <v>594.91</v>
      </c>
      <c r="M168" s="2">
        <f>IFERROR(__xludf.DUMMYFUNCTION("""COMPUTED_VALUE"""),45533.66666666667)</f>
        <v>45533.66667</v>
      </c>
      <c r="N168" s="1">
        <f>IFERROR(__xludf.DUMMYFUNCTION("""COMPUTED_VALUE"""),1.28502686E8)</f>
        <v>128502686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IFERROR(__xludf.DUMMYFUNCTION("""COMPUTED_VALUE"""),596.05)</f>
        <v>596.05</v>
      </c>
      <c r="D169" s="2">
        <f>IFERROR(__xludf.DUMMYFUNCTION("""COMPUTED_VALUE"""),45534.66666666667)</f>
        <v>45534.66667</v>
      </c>
      <c r="E169" s="1">
        <f>IFERROR(__xludf.DUMMYFUNCTION("""COMPUTED_VALUE"""),603.55)</f>
        <v>603.55</v>
      </c>
      <c r="G169" s="2">
        <f>IFERROR(__xludf.DUMMYFUNCTION("""COMPUTED_VALUE"""),45534.66666666667)</f>
        <v>45534.66667</v>
      </c>
      <c r="H169" s="1">
        <f>IFERROR(__xludf.DUMMYFUNCTION("""COMPUTED_VALUE"""),595.46)</f>
        <v>595.46</v>
      </c>
      <c r="J169" s="2">
        <f>IFERROR(__xludf.DUMMYFUNCTION("""COMPUTED_VALUE"""),45534.66666666667)</f>
        <v>45534.66667</v>
      </c>
      <c r="K169" s="1">
        <f>IFERROR(__xludf.DUMMYFUNCTION("""COMPUTED_VALUE"""),602.6)</f>
        <v>602.6</v>
      </c>
      <c r="M169" s="2">
        <f>IFERROR(__xludf.DUMMYFUNCTION("""COMPUTED_VALUE"""),45534.66666666667)</f>
        <v>45534.66667</v>
      </c>
      <c r="N169" s="1">
        <f>IFERROR(__xludf.DUMMYFUNCTION("""COMPUTED_VALUE"""),1.7944349E8)</f>
        <v>179443490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IFERROR(__xludf.DUMMYFUNCTION("""COMPUTED_VALUE"""),598.65)</f>
        <v>598.65</v>
      </c>
      <c r="D170" s="2">
        <f>IFERROR(__xludf.DUMMYFUNCTION("""COMPUTED_VALUE"""),45538.66666666667)</f>
        <v>45538.66667</v>
      </c>
      <c r="E170" s="1">
        <f>IFERROR(__xludf.DUMMYFUNCTION("""COMPUTED_VALUE"""),602.34)</f>
        <v>602.34</v>
      </c>
      <c r="G170" s="2">
        <f>IFERROR(__xludf.DUMMYFUNCTION("""COMPUTED_VALUE"""),45538.66666666667)</f>
        <v>45538.66667</v>
      </c>
      <c r="H170" s="1">
        <f>IFERROR(__xludf.DUMMYFUNCTION("""COMPUTED_VALUE"""),592.58)</f>
        <v>592.58</v>
      </c>
      <c r="J170" s="2">
        <f>IFERROR(__xludf.DUMMYFUNCTION("""COMPUTED_VALUE"""),45538.66666666667)</f>
        <v>45538.66667</v>
      </c>
      <c r="K170" s="1">
        <f>IFERROR(__xludf.DUMMYFUNCTION("""COMPUTED_VALUE"""),595.28)</f>
        <v>595.28</v>
      </c>
      <c r="M170" s="2">
        <f>IFERROR(__xludf.DUMMYFUNCTION("""COMPUTED_VALUE"""),45538.66666666667)</f>
        <v>45538.66667</v>
      </c>
      <c r="N170" s="1">
        <f>IFERROR(__xludf.DUMMYFUNCTION("""COMPUTED_VALUE"""),1.69357787E8)</f>
        <v>169357787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IFERROR(__xludf.DUMMYFUNCTION("""COMPUTED_VALUE"""),594.98)</f>
        <v>594.98</v>
      </c>
      <c r="D171" s="2">
        <f>IFERROR(__xludf.DUMMYFUNCTION("""COMPUTED_VALUE"""),45539.66666666667)</f>
        <v>45539.66667</v>
      </c>
      <c r="E171" s="1">
        <f>IFERROR(__xludf.DUMMYFUNCTION("""COMPUTED_VALUE"""),598.54)</f>
        <v>598.54</v>
      </c>
      <c r="G171" s="2">
        <f>IFERROR(__xludf.DUMMYFUNCTION("""COMPUTED_VALUE"""),45539.66666666667)</f>
        <v>45539.66667</v>
      </c>
      <c r="H171" s="1">
        <f>IFERROR(__xludf.DUMMYFUNCTION("""COMPUTED_VALUE"""),587.22)</f>
        <v>587.22</v>
      </c>
      <c r="J171" s="2">
        <f>IFERROR(__xludf.DUMMYFUNCTION("""COMPUTED_VALUE"""),45539.66666666667)</f>
        <v>45539.66667</v>
      </c>
      <c r="K171" s="1">
        <f>IFERROR(__xludf.DUMMYFUNCTION("""COMPUTED_VALUE"""),591.17)</f>
        <v>591.17</v>
      </c>
      <c r="M171" s="2">
        <f>IFERROR(__xludf.DUMMYFUNCTION("""COMPUTED_VALUE"""),45539.66666666667)</f>
        <v>45539.66667</v>
      </c>
      <c r="N171" s="1">
        <f>IFERROR(__xludf.DUMMYFUNCTION("""COMPUTED_VALUE"""),1.56191639E8)</f>
        <v>156191639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IFERROR(__xludf.DUMMYFUNCTION("""COMPUTED_VALUE"""),594.46)</f>
        <v>594.46</v>
      </c>
      <c r="D172" s="2">
        <f>IFERROR(__xludf.DUMMYFUNCTION("""COMPUTED_VALUE"""),45540.66666666667)</f>
        <v>45540.66667</v>
      </c>
      <c r="E172" s="1">
        <f>IFERROR(__xludf.DUMMYFUNCTION("""COMPUTED_VALUE"""),595.86)</f>
        <v>595.86</v>
      </c>
      <c r="G172" s="2">
        <f>IFERROR(__xludf.DUMMYFUNCTION("""COMPUTED_VALUE"""),45540.66666666667)</f>
        <v>45540.66667</v>
      </c>
      <c r="H172" s="1">
        <f>IFERROR(__xludf.DUMMYFUNCTION("""COMPUTED_VALUE"""),582.65)</f>
        <v>582.65</v>
      </c>
      <c r="J172" s="2">
        <f>IFERROR(__xludf.DUMMYFUNCTION("""COMPUTED_VALUE"""),45540.66666666667)</f>
        <v>45540.66667</v>
      </c>
      <c r="K172" s="1">
        <f>IFERROR(__xludf.DUMMYFUNCTION("""COMPUTED_VALUE"""),585.29)</f>
        <v>585.29</v>
      </c>
      <c r="M172" s="2">
        <f>IFERROR(__xludf.DUMMYFUNCTION("""COMPUTED_VALUE"""),45540.66666666667)</f>
        <v>45540.66667</v>
      </c>
      <c r="N172" s="1">
        <f>IFERROR(__xludf.DUMMYFUNCTION("""COMPUTED_VALUE"""),1.58277176E8)</f>
        <v>158277176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IFERROR(__xludf.DUMMYFUNCTION("""COMPUTED_VALUE"""),584.5)</f>
        <v>584.5</v>
      </c>
      <c r="D173" s="2">
        <f>IFERROR(__xludf.DUMMYFUNCTION("""COMPUTED_VALUE"""),45541.66666666667)</f>
        <v>45541.66667</v>
      </c>
      <c r="E173" s="1">
        <f>IFERROR(__xludf.DUMMYFUNCTION("""COMPUTED_VALUE"""),586.02)</f>
        <v>586.02</v>
      </c>
      <c r="G173" s="2">
        <f>IFERROR(__xludf.DUMMYFUNCTION("""COMPUTED_VALUE"""),45541.66666666667)</f>
        <v>45541.66667</v>
      </c>
      <c r="H173" s="1">
        <f>IFERROR(__xludf.DUMMYFUNCTION("""COMPUTED_VALUE"""),566.98)</f>
        <v>566.98</v>
      </c>
      <c r="J173" s="2">
        <f>IFERROR(__xludf.DUMMYFUNCTION("""COMPUTED_VALUE"""),45541.66666666667)</f>
        <v>45541.66667</v>
      </c>
      <c r="K173" s="1">
        <f>IFERROR(__xludf.DUMMYFUNCTION("""COMPUTED_VALUE"""),568.85)</f>
        <v>568.85</v>
      </c>
      <c r="M173" s="2">
        <f>IFERROR(__xludf.DUMMYFUNCTION("""COMPUTED_VALUE"""),45541.66666666667)</f>
        <v>45541.66667</v>
      </c>
      <c r="N173" s="1">
        <f>IFERROR(__xludf.DUMMYFUNCTION("""COMPUTED_VALUE"""),1.86443107E8)</f>
        <v>186443107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IFERROR(__xludf.DUMMYFUNCTION("""COMPUTED_VALUE"""),574.96)</f>
        <v>574.96</v>
      </c>
      <c r="D174" s="2">
        <f>IFERROR(__xludf.DUMMYFUNCTION("""COMPUTED_VALUE"""),45544.66666666667)</f>
        <v>45544.66667</v>
      </c>
      <c r="E174" s="1">
        <f>IFERROR(__xludf.DUMMYFUNCTION("""COMPUTED_VALUE"""),581.73)</f>
        <v>581.73</v>
      </c>
      <c r="G174" s="2">
        <f>IFERROR(__xludf.DUMMYFUNCTION("""COMPUTED_VALUE"""),45544.66666666667)</f>
        <v>45544.66667</v>
      </c>
      <c r="H174" s="1">
        <f>IFERROR(__xludf.DUMMYFUNCTION("""COMPUTED_VALUE"""),573.76)</f>
        <v>573.76</v>
      </c>
      <c r="J174" s="2">
        <f>IFERROR(__xludf.DUMMYFUNCTION("""COMPUTED_VALUE"""),45544.66666666667)</f>
        <v>45544.66667</v>
      </c>
      <c r="K174" s="1">
        <f>IFERROR(__xludf.DUMMYFUNCTION("""COMPUTED_VALUE"""),578.77)</f>
        <v>578.77</v>
      </c>
      <c r="M174" s="2">
        <f>IFERROR(__xludf.DUMMYFUNCTION("""COMPUTED_VALUE"""),45544.66666666667)</f>
        <v>45544.66667</v>
      </c>
      <c r="N174" s="1">
        <f>IFERROR(__xludf.DUMMYFUNCTION("""COMPUTED_VALUE"""),1.97791268E8)</f>
        <v>197791268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IFERROR(__xludf.DUMMYFUNCTION("""COMPUTED_VALUE"""),582.96)</f>
        <v>582.96</v>
      </c>
      <c r="D175" s="2">
        <f>IFERROR(__xludf.DUMMYFUNCTION("""COMPUTED_VALUE"""),45545.66666666667)</f>
        <v>45545.66667</v>
      </c>
      <c r="E175" s="1">
        <f>IFERROR(__xludf.DUMMYFUNCTION("""COMPUTED_VALUE"""),582.96)</f>
        <v>582.96</v>
      </c>
      <c r="G175" s="2">
        <f>IFERROR(__xludf.DUMMYFUNCTION("""COMPUTED_VALUE"""),45545.66666666667)</f>
        <v>45545.66667</v>
      </c>
      <c r="H175" s="1">
        <f>IFERROR(__xludf.DUMMYFUNCTION("""COMPUTED_VALUE"""),552.72)</f>
        <v>552.72</v>
      </c>
      <c r="J175" s="2">
        <f>IFERROR(__xludf.DUMMYFUNCTION("""COMPUTED_VALUE"""),45545.66666666667)</f>
        <v>45545.66667</v>
      </c>
      <c r="K175" s="1">
        <f>IFERROR(__xludf.DUMMYFUNCTION("""COMPUTED_VALUE"""),563.12)</f>
        <v>563.12</v>
      </c>
      <c r="M175" s="2">
        <f>IFERROR(__xludf.DUMMYFUNCTION("""COMPUTED_VALUE"""),45545.66666666667)</f>
        <v>45545.66667</v>
      </c>
      <c r="N175" s="1">
        <f>IFERROR(__xludf.DUMMYFUNCTION("""COMPUTED_VALUE"""),2.46840958E8)</f>
        <v>246840958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IFERROR(__xludf.DUMMYFUNCTION("""COMPUTED_VALUE"""),559.59)</f>
        <v>559.59</v>
      </c>
      <c r="D176" s="2">
        <f>IFERROR(__xludf.DUMMYFUNCTION("""COMPUTED_VALUE"""),45546.66666666667)</f>
        <v>45546.66667</v>
      </c>
      <c r="E176" s="1">
        <f>IFERROR(__xludf.DUMMYFUNCTION("""COMPUTED_VALUE"""),562.86)</f>
        <v>562.86</v>
      </c>
      <c r="G176" s="2">
        <f>IFERROR(__xludf.DUMMYFUNCTION("""COMPUTED_VALUE"""),45546.66666666667)</f>
        <v>45546.66667</v>
      </c>
      <c r="H176" s="1">
        <f>IFERROR(__xludf.DUMMYFUNCTION("""COMPUTED_VALUE"""),548.35)</f>
        <v>548.35</v>
      </c>
      <c r="J176" s="2">
        <f>IFERROR(__xludf.DUMMYFUNCTION("""COMPUTED_VALUE"""),45546.66666666667)</f>
        <v>45546.66667</v>
      </c>
      <c r="K176" s="1">
        <f>IFERROR(__xludf.DUMMYFUNCTION("""COMPUTED_VALUE"""),562.08)</f>
        <v>562.08</v>
      </c>
      <c r="M176" s="2">
        <f>IFERROR(__xludf.DUMMYFUNCTION("""COMPUTED_VALUE"""),45546.66666666667)</f>
        <v>45546.66667</v>
      </c>
      <c r="N176" s="1">
        <f>IFERROR(__xludf.DUMMYFUNCTION("""COMPUTED_VALUE"""),1.92169044E8)</f>
        <v>192169044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IFERROR(__xludf.DUMMYFUNCTION("""COMPUTED_VALUE"""),563.4)</f>
        <v>563.4</v>
      </c>
      <c r="D177" s="2">
        <f>IFERROR(__xludf.DUMMYFUNCTION("""COMPUTED_VALUE"""),45547.66666666667)</f>
        <v>45547.66667</v>
      </c>
      <c r="E177" s="1">
        <f>IFERROR(__xludf.DUMMYFUNCTION("""COMPUTED_VALUE"""),566.52)</f>
        <v>566.52</v>
      </c>
      <c r="G177" s="2">
        <f>IFERROR(__xludf.DUMMYFUNCTION("""COMPUTED_VALUE"""),45547.66666666667)</f>
        <v>45547.66667</v>
      </c>
      <c r="H177" s="1">
        <f>IFERROR(__xludf.DUMMYFUNCTION("""COMPUTED_VALUE"""),554.74)</f>
        <v>554.74</v>
      </c>
      <c r="J177" s="2">
        <f>IFERROR(__xludf.DUMMYFUNCTION("""COMPUTED_VALUE"""),45547.66666666667)</f>
        <v>45547.66667</v>
      </c>
      <c r="K177" s="1">
        <f>IFERROR(__xludf.DUMMYFUNCTION("""COMPUTED_VALUE"""),558.28)</f>
        <v>558.28</v>
      </c>
      <c r="M177" s="2">
        <f>IFERROR(__xludf.DUMMYFUNCTION("""COMPUTED_VALUE"""),45547.66666666667)</f>
        <v>45547.66667</v>
      </c>
      <c r="N177" s="1">
        <f>IFERROR(__xludf.DUMMYFUNCTION("""COMPUTED_VALUE"""),1.92546164E8)</f>
        <v>192546164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IFERROR(__xludf.DUMMYFUNCTION("""COMPUTED_VALUE"""),560.16)</f>
        <v>560.16</v>
      </c>
      <c r="D178" s="2">
        <f>IFERROR(__xludf.DUMMYFUNCTION("""COMPUTED_VALUE"""),45548.66666666667)</f>
        <v>45548.66667</v>
      </c>
      <c r="E178" s="1">
        <f>IFERROR(__xludf.DUMMYFUNCTION("""COMPUTED_VALUE"""),564.68)</f>
        <v>564.68</v>
      </c>
      <c r="G178" s="2">
        <f>IFERROR(__xludf.DUMMYFUNCTION("""COMPUTED_VALUE"""),45548.66666666667)</f>
        <v>45548.66667</v>
      </c>
      <c r="H178" s="1">
        <f>IFERROR(__xludf.DUMMYFUNCTION("""COMPUTED_VALUE"""),556.18)</f>
        <v>556.18</v>
      </c>
      <c r="J178" s="2">
        <f>IFERROR(__xludf.DUMMYFUNCTION("""COMPUTED_VALUE"""),45548.66666666667)</f>
        <v>45548.66667</v>
      </c>
      <c r="K178" s="1">
        <f>IFERROR(__xludf.DUMMYFUNCTION("""COMPUTED_VALUE"""),559.68)</f>
        <v>559.68</v>
      </c>
      <c r="M178" s="2">
        <f>IFERROR(__xludf.DUMMYFUNCTION("""COMPUTED_VALUE"""),45548.66666666667)</f>
        <v>45548.66667</v>
      </c>
      <c r="N178" s="1">
        <f>IFERROR(__xludf.DUMMYFUNCTION("""COMPUTED_VALUE"""),1.74321424E8)</f>
        <v>174321424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IFERROR(__xludf.DUMMYFUNCTION("""COMPUTED_VALUE"""),562.9)</f>
        <v>562.9</v>
      </c>
      <c r="D179" s="2">
        <f>IFERROR(__xludf.DUMMYFUNCTION("""COMPUTED_VALUE"""),45551.66666666667)</f>
        <v>45551.66667</v>
      </c>
      <c r="E179" s="1">
        <f>IFERROR(__xludf.DUMMYFUNCTION("""COMPUTED_VALUE"""),568.54)</f>
        <v>568.54</v>
      </c>
      <c r="G179" s="2">
        <f>IFERROR(__xludf.DUMMYFUNCTION("""COMPUTED_VALUE"""),45551.66666666667)</f>
        <v>45551.66667</v>
      </c>
      <c r="H179" s="1">
        <f>IFERROR(__xludf.DUMMYFUNCTION("""COMPUTED_VALUE"""),562.86)</f>
        <v>562.86</v>
      </c>
      <c r="J179" s="2">
        <f>IFERROR(__xludf.DUMMYFUNCTION("""COMPUTED_VALUE"""),45551.66666666667)</f>
        <v>45551.66667</v>
      </c>
      <c r="K179" s="1">
        <f>IFERROR(__xludf.DUMMYFUNCTION("""COMPUTED_VALUE"""),567.87)</f>
        <v>567.87</v>
      </c>
      <c r="M179" s="2">
        <f>IFERROR(__xludf.DUMMYFUNCTION("""COMPUTED_VALUE"""),45551.66666666667)</f>
        <v>45551.66667</v>
      </c>
      <c r="N179" s="1">
        <f>IFERROR(__xludf.DUMMYFUNCTION("""COMPUTED_VALUE"""),1.53911533E8)</f>
        <v>153911533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IFERROR(__xludf.DUMMYFUNCTION("""COMPUTED_VALUE"""),569.61)</f>
        <v>569.61</v>
      </c>
      <c r="D180" s="2">
        <f>IFERROR(__xludf.DUMMYFUNCTION("""COMPUTED_VALUE"""),45552.66666666667)</f>
        <v>45552.66667</v>
      </c>
      <c r="E180" s="1">
        <f>IFERROR(__xludf.DUMMYFUNCTION("""COMPUTED_VALUE"""),576.67)</f>
        <v>576.67</v>
      </c>
      <c r="G180" s="2">
        <f>IFERROR(__xludf.DUMMYFUNCTION("""COMPUTED_VALUE"""),45552.66666666667)</f>
        <v>45552.66667</v>
      </c>
      <c r="H180" s="1">
        <f>IFERROR(__xludf.DUMMYFUNCTION("""COMPUTED_VALUE"""),569.54)</f>
        <v>569.54</v>
      </c>
      <c r="J180" s="2">
        <f>IFERROR(__xludf.DUMMYFUNCTION("""COMPUTED_VALUE"""),45552.66666666667)</f>
        <v>45552.66667</v>
      </c>
      <c r="K180" s="1">
        <f>IFERROR(__xludf.DUMMYFUNCTION("""COMPUTED_VALUE"""),572.43)</f>
        <v>572.43</v>
      </c>
      <c r="M180" s="2">
        <f>IFERROR(__xludf.DUMMYFUNCTION("""COMPUTED_VALUE"""),45552.66666666667)</f>
        <v>45552.66667</v>
      </c>
      <c r="N180" s="1">
        <f>IFERROR(__xludf.DUMMYFUNCTION("""COMPUTED_VALUE"""),1.5167414E8)</f>
        <v>151674140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IFERROR(__xludf.DUMMYFUNCTION("""COMPUTED_VALUE"""),572.63)</f>
        <v>572.63</v>
      </c>
      <c r="D181" s="2">
        <f>IFERROR(__xludf.DUMMYFUNCTION("""COMPUTED_VALUE"""),45553.66666666667)</f>
        <v>45553.66667</v>
      </c>
      <c r="E181" s="1">
        <f>IFERROR(__xludf.DUMMYFUNCTION("""COMPUTED_VALUE"""),580.0)</f>
        <v>580</v>
      </c>
      <c r="G181" s="2">
        <f>IFERROR(__xludf.DUMMYFUNCTION("""COMPUTED_VALUE"""),45553.66666666667)</f>
        <v>45553.66667</v>
      </c>
      <c r="H181" s="1">
        <f>IFERROR(__xludf.DUMMYFUNCTION("""COMPUTED_VALUE"""),569.82)</f>
        <v>569.82</v>
      </c>
      <c r="J181" s="2">
        <f>IFERROR(__xludf.DUMMYFUNCTION("""COMPUTED_VALUE"""),45553.66666666667)</f>
        <v>45553.66667</v>
      </c>
      <c r="K181" s="1">
        <f>IFERROR(__xludf.DUMMYFUNCTION("""COMPUTED_VALUE"""),571.9)</f>
        <v>571.9</v>
      </c>
      <c r="M181" s="2">
        <f>IFERROR(__xludf.DUMMYFUNCTION("""COMPUTED_VALUE"""),45553.66666666667)</f>
        <v>45553.66667</v>
      </c>
      <c r="N181" s="1">
        <f>IFERROR(__xludf.DUMMYFUNCTION("""COMPUTED_VALUE"""),1.96204418E8)</f>
        <v>196204418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IFERROR(__xludf.DUMMYFUNCTION("""COMPUTED_VALUE"""),577.79)</f>
        <v>577.79</v>
      </c>
      <c r="D182" s="2">
        <f>IFERROR(__xludf.DUMMYFUNCTION("""COMPUTED_VALUE"""),45554.66666666667)</f>
        <v>45554.66667</v>
      </c>
      <c r="E182" s="1">
        <f>IFERROR(__xludf.DUMMYFUNCTION("""COMPUTED_VALUE"""),588.27)</f>
        <v>588.27</v>
      </c>
      <c r="G182" s="2">
        <f>IFERROR(__xludf.DUMMYFUNCTION("""COMPUTED_VALUE"""),45554.66666666667)</f>
        <v>45554.66667</v>
      </c>
      <c r="H182" s="1">
        <f>IFERROR(__xludf.DUMMYFUNCTION("""COMPUTED_VALUE"""),575.7)</f>
        <v>575.7</v>
      </c>
      <c r="J182" s="2">
        <f>IFERROR(__xludf.DUMMYFUNCTION("""COMPUTED_VALUE"""),45554.66666666667)</f>
        <v>45554.66667</v>
      </c>
      <c r="K182" s="1">
        <f>IFERROR(__xludf.DUMMYFUNCTION("""COMPUTED_VALUE"""),586.28)</f>
        <v>586.28</v>
      </c>
      <c r="M182" s="2">
        <f>IFERROR(__xludf.DUMMYFUNCTION("""COMPUTED_VALUE"""),45554.66666666667)</f>
        <v>45554.66667</v>
      </c>
      <c r="N182" s="1">
        <f>IFERROR(__xludf.DUMMYFUNCTION("""COMPUTED_VALUE"""),2.43298334E8)</f>
        <v>243298334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IFERROR(__xludf.DUMMYFUNCTION("""COMPUTED_VALUE"""),584.18)</f>
        <v>584.18</v>
      </c>
      <c r="D183" s="2">
        <f>IFERROR(__xludf.DUMMYFUNCTION("""COMPUTED_VALUE"""),45555.66666666667)</f>
        <v>45555.66667</v>
      </c>
      <c r="E183" s="1">
        <f>IFERROR(__xludf.DUMMYFUNCTION("""COMPUTED_VALUE"""),584.72)</f>
        <v>584.72</v>
      </c>
      <c r="G183" s="2">
        <f>IFERROR(__xludf.DUMMYFUNCTION("""COMPUTED_VALUE"""),45555.66666666667)</f>
        <v>45555.66667</v>
      </c>
      <c r="H183" s="1">
        <f>IFERROR(__xludf.DUMMYFUNCTION("""COMPUTED_VALUE"""),580.7)</f>
        <v>580.7</v>
      </c>
      <c r="J183" s="2">
        <f>IFERROR(__xludf.DUMMYFUNCTION("""COMPUTED_VALUE"""),45555.66666666667)</f>
        <v>45555.66667</v>
      </c>
      <c r="K183" s="1">
        <f>IFERROR(__xludf.DUMMYFUNCTION("""COMPUTED_VALUE"""),583.72)</f>
        <v>583.72</v>
      </c>
      <c r="M183" s="2">
        <f>IFERROR(__xludf.DUMMYFUNCTION("""COMPUTED_VALUE"""),45555.66666666667)</f>
        <v>45555.66667</v>
      </c>
      <c r="N183" s="1">
        <f>IFERROR(__xludf.DUMMYFUNCTION("""COMPUTED_VALUE"""),3.77148723E8)</f>
        <v>377148723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IFERROR(__xludf.DUMMYFUNCTION("""COMPUTED_VALUE"""),584.11)</f>
        <v>584.11</v>
      </c>
      <c r="D184" s="2">
        <f>IFERROR(__xludf.DUMMYFUNCTION("""COMPUTED_VALUE"""),45558.66666666667)</f>
        <v>45558.66667</v>
      </c>
      <c r="E184" s="1">
        <f>IFERROR(__xludf.DUMMYFUNCTION("""COMPUTED_VALUE"""),585.61)</f>
        <v>585.61</v>
      </c>
      <c r="G184" s="2">
        <f>IFERROR(__xludf.DUMMYFUNCTION("""COMPUTED_VALUE"""),45558.66666666667)</f>
        <v>45558.66667</v>
      </c>
      <c r="H184" s="1">
        <f>IFERROR(__xludf.DUMMYFUNCTION("""COMPUTED_VALUE"""),578.7)</f>
        <v>578.7</v>
      </c>
      <c r="J184" s="2">
        <f>IFERROR(__xludf.DUMMYFUNCTION("""COMPUTED_VALUE"""),45558.66666666667)</f>
        <v>45558.66667</v>
      </c>
      <c r="K184" s="1">
        <f>IFERROR(__xludf.DUMMYFUNCTION("""COMPUTED_VALUE"""),580.75)</f>
        <v>580.75</v>
      </c>
      <c r="M184" s="2">
        <f>IFERROR(__xludf.DUMMYFUNCTION("""COMPUTED_VALUE"""),45558.66666666667)</f>
        <v>45558.66667</v>
      </c>
      <c r="N184" s="1">
        <f>IFERROR(__xludf.DUMMYFUNCTION("""COMPUTED_VALUE"""),1.42375284E8)</f>
        <v>142375284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IFERROR(__xludf.DUMMYFUNCTION("""COMPUTED_VALUE"""),580.74)</f>
        <v>580.74</v>
      </c>
      <c r="D185" s="2">
        <f>IFERROR(__xludf.DUMMYFUNCTION("""COMPUTED_VALUE"""),45559.66666666667)</f>
        <v>45559.66667</v>
      </c>
      <c r="E185" s="1">
        <f>IFERROR(__xludf.DUMMYFUNCTION("""COMPUTED_VALUE"""),582.74)</f>
        <v>582.74</v>
      </c>
      <c r="G185" s="2">
        <f>IFERROR(__xludf.DUMMYFUNCTION("""COMPUTED_VALUE"""),45559.66666666667)</f>
        <v>45559.66667</v>
      </c>
      <c r="H185" s="1">
        <f>IFERROR(__xludf.DUMMYFUNCTION("""COMPUTED_VALUE"""),573.43)</f>
        <v>573.43</v>
      </c>
      <c r="J185" s="2">
        <f>IFERROR(__xludf.DUMMYFUNCTION("""COMPUTED_VALUE"""),45559.66666666667)</f>
        <v>45559.66667</v>
      </c>
      <c r="K185" s="1">
        <f>IFERROR(__xludf.DUMMYFUNCTION("""COMPUTED_VALUE"""),576.28)</f>
        <v>576.28</v>
      </c>
      <c r="M185" s="2">
        <f>IFERROR(__xludf.DUMMYFUNCTION("""COMPUTED_VALUE"""),45559.66666666667)</f>
        <v>45559.66667</v>
      </c>
      <c r="N185" s="1">
        <f>IFERROR(__xludf.DUMMYFUNCTION("""COMPUTED_VALUE"""),1.44620046E8)</f>
        <v>144620046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IFERROR(__xludf.DUMMYFUNCTION("""COMPUTED_VALUE"""),576.59)</f>
        <v>576.59</v>
      </c>
      <c r="D186" s="2">
        <f>IFERROR(__xludf.DUMMYFUNCTION("""COMPUTED_VALUE"""),45560.66666666667)</f>
        <v>45560.66667</v>
      </c>
      <c r="E186" s="1">
        <f>IFERROR(__xludf.DUMMYFUNCTION("""COMPUTED_VALUE"""),576.61)</f>
        <v>576.61</v>
      </c>
      <c r="G186" s="2">
        <f>IFERROR(__xludf.DUMMYFUNCTION("""COMPUTED_VALUE"""),45560.66666666667)</f>
        <v>45560.66667</v>
      </c>
      <c r="H186" s="1">
        <f>IFERROR(__xludf.DUMMYFUNCTION("""COMPUTED_VALUE"""),568.57)</f>
        <v>568.57</v>
      </c>
      <c r="J186" s="2">
        <f>IFERROR(__xludf.DUMMYFUNCTION("""COMPUTED_VALUE"""),45560.66666666667)</f>
        <v>45560.66667</v>
      </c>
      <c r="K186" s="1">
        <f>IFERROR(__xludf.DUMMYFUNCTION("""COMPUTED_VALUE"""),570.59)</f>
        <v>570.59</v>
      </c>
      <c r="M186" s="2">
        <f>IFERROR(__xludf.DUMMYFUNCTION("""COMPUTED_VALUE"""),45560.66666666667)</f>
        <v>45560.66667</v>
      </c>
      <c r="N186" s="1">
        <f>IFERROR(__xludf.DUMMYFUNCTION("""COMPUTED_VALUE"""),1.44843799E8)</f>
        <v>144843799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IFERROR(__xludf.DUMMYFUNCTION("""COMPUTED_VALUE"""),573.96)</f>
        <v>573.96</v>
      </c>
      <c r="D187" s="2">
        <f>IFERROR(__xludf.DUMMYFUNCTION("""COMPUTED_VALUE"""),45561.66666666667)</f>
        <v>45561.66667</v>
      </c>
      <c r="E187" s="1">
        <f>IFERROR(__xludf.DUMMYFUNCTION("""COMPUTED_VALUE"""),579.36)</f>
        <v>579.36</v>
      </c>
      <c r="G187" s="2">
        <f>IFERROR(__xludf.DUMMYFUNCTION("""COMPUTED_VALUE"""),45561.66666666667)</f>
        <v>45561.66667</v>
      </c>
      <c r="H187" s="1">
        <f>IFERROR(__xludf.DUMMYFUNCTION("""COMPUTED_VALUE"""),570.18)</f>
        <v>570.18</v>
      </c>
      <c r="J187" s="2">
        <f>IFERROR(__xludf.DUMMYFUNCTION("""COMPUTED_VALUE"""),45561.66666666667)</f>
        <v>45561.66667</v>
      </c>
      <c r="K187" s="1">
        <f>IFERROR(__xludf.DUMMYFUNCTION("""COMPUTED_VALUE"""),577.11)</f>
        <v>577.11</v>
      </c>
      <c r="M187" s="2">
        <f>IFERROR(__xludf.DUMMYFUNCTION("""COMPUTED_VALUE"""),45561.66666666667)</f>
        <v>45561.66667</v>
      </c>
      <c r="N187" s="1">
        <f>IFERROR(__xludf.DUMMYFUNCTION("""COMPUTED_VALUE"""),1.7048946E8)</f>
        <v>170489460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IFERROR(__xludf.DUMMYFUNCTION("""COMPUTED_VALUE"""),579.66)</f>
        <v>579.66</v>
      </c>
      <c r="D188" s="2">
        <f>IFERROR(__xludf.DUMMYFUNCTION("""COMPUTED_VALUE"""),45562.66666666667)</f>
        <v>45562.66667</v>
      </c>
      <c r="E188" s="1">
        <f>IFERROR(__xludf.DUMMYFUNCTION("""COMPUTED_VALUE"""),582.59)</f>
        <v>582.59</v>
      </c>
      <c r="G188" s="2">
        <f>IFERROR(__xludf.DUMMYFUNCTION("""COMPUTED_VALUE"""),45562.66666666667)</f>
        <v>45562.66667</v>
      </c>
      <c r="H188" s="1">
        <f>IFERROR(__xludf.DUMMYFUNCTION("""COMPUTED_VALUE"""),575.66)</f>
        <v>575.66</v>
      </c>
      <c r="J188" s="2">
        <f>IFERROR(__xludf.DUMMYFUNCTION("""COMPUTED_VALUE"""),45562.66666666667)</f>
        <v>45562.66667</v>
      </c>
      <c r="K188" s="1">
        <f>IFERROR(__xludf.DUMMYFUNCTION("""COMPUTED_VALUE"""),577.24)</f>
        <v>577.24</v>
      </c>
      <c r="M188" s="2">
        <f>IFERROR(__xludf.DUMMYFUNCTION("""COMPUTED_VALUE"""),45562.66666666667)</f>
        <v>45562.66667</v>
      </c>
      <c r="N188" s="1">
        <f>IFERROR(__xludf.DUMMYFUNCTION("""COMPUTED_VALUE"""),1.22510274E8)</f>
        <v>122510274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IFERROR(__xludf.DUMMYFUNCTION("""COMPUTED_VALUE"""),576.23)</f>
        <v>576.23</v>
      </c>
      <c r="D189" s="2">
        <f>IFERROR(__xludf.DUMMYFUNCTION("""COMPUTED_VALUE"""),45565.66666666667)</f>
        <v>45565.66667</v>
      </c>
      <c r="E189" s="1">
        <f>IFERROR(__xludf.DUMMYFUNCTION("""COMPUTED_VALUE"""),581.37)</f>
        <v>581.37</v>
      </c>
      <c r="G189" s="2">
        <f>IFERROR(__xludf.DUMMYFUNCTION("""COMPUTED_VALUE"""),45565.66666666667)</f>
        <v>45565.66667</v>
      </c>
      <c r="H189" s="1">
        <f>IFERROR(__xludf.DUMMYFUNCTION("""COMPUTED_VALUE"""),569.81)</f>
        <v>569.81</v>
      </c>
      <c r="J189" s="2">
        <f>IFERROR(__xludf.DUMMYFUNCTION("""COMPUTED_VALUE"""),45565.66666666667)</f>
        <v>45565.66667</v>
      </c>
      <c r="K189" s="1">
        <f>IFERROR(__xludf.DUMMYFUNCTION("""COMPUTED_VALUE"""),580.82)</f>
        <v>580.82</v>
      </c>
      <c r="M189" s="2">
        <f>IFERROR(__xludf.DUMMYFUNCTION("""COMPUTED_VALUE"""),45565.66666666667)</f>
        <v>45565.66667</v>
      </c>
      <c r="N189" s="1">
        <f>IFERROR(__xludf.DUMMYFUNCTION("""COMPUTED_VALUE"""),1.38103132E8)</f>
        <v>138103132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IFERROR(__xludf.DUMMYFUNCTION("""COMPUTED_VALUE"""),575.92)</f>
        <v>575.92</v>
      </c>
      <c r="D190" s="2">
        <f>IFERROR(__xludf.DUMMYFUNCTION("""COMPUTED_VALUE"""),45566.66666666667)</f>
        <v>45566.66667</v>
      </c>
      <c r="E190" s="1">
        <f>IFERROR(__xludf.DUMMYFUNCTION("""COMPUTED_VALUE"""),576.05)</f>
        <v>576.05</v>
      </c>
      <c r="G190" s="2">
        <f>IFERROR(__xludf.DUMMYFUNCTION("""COMPUTED_VALUE"""),45566.66666666667)</f>
        <v>45566.66667</v>
      </c>
      <c r="H190" s="1">
        <f>IFERROR(__xludf.DUMMYFUNCTION("""COMPUTED_VALUE"""),566.26)</f>
        <v>566.26</v>
      </c>
      <c r="J190" s="2">
        <f>IFERROR(__xludf.DUMMYFUNCTION("""COMPUTED_VALUE"""),45566.66666666667)</f>
        <v>45566.66667</v>
      </c>
      <c r="K190" s="1">
        <f>IFERROR(__xludf.DUMMYFUNCTION("""COMPUTED_VALUE"""),569.15)</f>
        <v>569.15</v>
      </c>
      <c r="M190" s="2">
        <f>IFERROR(__xludf.DUMMYFUNCTION("""COMPUTED_VALUE"""),45566.66666666667)</f>
        <v>45566.66667</v>
      </c>
      <c r="N190" s="1">
        <f>IFERROR(__xludf.DUMMYFUNCTION("""COMPUTED_VALUE"""),1.45190224E8)</f>
        <v>145190224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IFERROR(__xludf.DUMMYFUNCTION("""COMPUTED_VALUE"""),569.15)</f>
        <v>569.15</v>
      </c>
      <c r="D191" s="2">
        <f>IFERROR(__xludf.DUMMYFUNCTION("""COMPUTED_VALUE"""),45567.66666666667)</f>
        <v>45567.66667</v>
      </c>
      <c r="E191" s="1">
        <f>IFERROR(__xludf.DUMMYFUNCTION("""COMPUTED_VALUE"""),574.64)</f>
        <v>574.64</v>
      </c>
      <c r="G191" s="2">
        <f>IFERROR(__xludf.DUMMYFUNCTION("""COMPUTED_VALUE"""),45567.66666666667)</f>
        <v>45567.66667</v>
      </c>
      <c r="H191" s="1">
        <f>IFERROR(__xludf.DUMMYFUNCTION("""COMPUTED_VALUE"""),566.41)</f>
        <v>566.41</v>
      </c>
      <c r="J191" s="2">
        <f>IFERROR(__xludf.DUMMYFUNCTION("""COMPUTED_VALUE"""),45567.66666666667)</f>
        <v>45567.66667</v>
      </c>
      <c r="K191" s="1">
        <f>IFERROR(__xludf.DUMMYFUNCTION("""COMPUTED_VALUE"""),569.28)</f>
        <v>569.28</v>
      </c>
      <c r="M191" s="2">
        <f>IFERROR(__xludf.DUMMYFUNCTION("""COMPUTED_VALUE"""),45567.66666666667)</f>
        <v>45567.66667</v>
      </c>
      <c r="N191" s="1">
        <f>IFERROR(__xludf.DUMMYFUNCTION("""COMPUTED_VALUE"""),1.20498757E8)</f>
        <v>120498757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IFERROR(__xludf.DUMMYFUNCTION("""COMPUTED_VALUE"""),566.53)</f>
        <v>566.53</v>
      </c>
      <c r="D192" s="2">
        <f>IFERROR(__xludf.DUMMYFUNCTION("""COMPUTED_VALUE"""),45568.66666666667)</f>
        <v>45568.66667</v>
      </c>
      <c r="E192" s="1">
        <f>IFERROR(__xludf.DUMMYFUNCTION("""COMPUTED_VALUE"""),567.11)</f>
        <v>567.11</v>
      </c>
      <c r="G192" s="2">
        <f>IFERROR(__xludf.DUMMYFUNCTION("""COMPUTED_VALUE"""),45568.66666666667)</f>
        <v>45568.66667</v>
      </c>
      <c r="H192" s="1">
        <f>IFERROR(__xludf.DUMMYFUNCTION("""COMPUTED_VALUE"""),561.39)</f>
        <v>561.39</v>
      </c>
      <c r="J192" s="2">
        <f>IFERROR(__xludf.DUMMYFUNCTION("""COMPUTED_VALUE"""),45568.66666666667)</f>
        <v>45568.66667</v>
      </c>
      <c r="K192" s="1">
        <f>IFERROR(__xludf.DUMMYFUNCTION("""COMPUTED_VALUE"""),566.25)</f>
        <v>566.25</v>
      </c>
      <c r="M192" s="2">
        <f>IFERROR(__xludf.DUMMYFUNCTION("""COMPUTED_VALUE"""),45568.66666666667)</f>
        <v>45568.66667</v>
      </c>
      <c r="N192" s="1">
        <f>IFERROR(__xludf.DUMMYFUNCTION("""COMPUTED_VALUE"""),1.17041661E8)</f>
        <v>117041661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IFERROR(__xludf.DUMMYFUNCTION("""COMPUTED_VALUE"""),577.01)</f>
        <v>577.01</v>
      </c>
      <c r="D193" s="2">
        <f>IFERROR(__xludf.DUMMYFUNCTION("""COMPUTED_VALUE"""),45569.66666666667)</f>
        <v>45569.66667</v>
      </c>
      <c r="E193" s="1">
        <f>IFERROR(__xludf.DUMMYFUNCTION("""COMPUTED_VALUE"""),582.13)</f>
        <v>582.13</v>
      </c>
      <c r="G193" s="2">
        <f>IFERROR(__xludf.DUMMYFUNCTION("""COMPUTED_VALUE"""),45569.66666666667)</f>
        <v>45569.66667</v>
      </c>
      <c r="H193" s="1">
        <f>IFERROR(__xludf.DUMMYFUNCTION("""COMPUTED_VALUE"""),572.81)</f>
        <v>572.81</v>
      </c>
      <c r="J193" s="2">
        <f>IFERROR(__xludf.DUMMYFUNCTION("""COMPUTED_VALUE"""),45569.66666666667)</f>
        <v>45569.66667</v>
      </c>
      <c r="K193" s="1">
        <f>IFERROR(__xludf.DUMMYFUNCTION("""COMPUTED_VALUE"""),581.16)</f>
        <v>581.16</v>
      </c>
      <c r="M193" s="2">
        <f>IFERROR(__xludf.DUMMYFUNCTION("""COMPUTED_VALUE"""),45569.66666666667)</f>
        <v>45569.66667</v>
      </c>
      <c r="N193" s="1">
        <f>IFERROR(__xludf.DUMMYFUNCTION("""COMPUTED_VALUE"""),1.45846691E8)</f>
        <v>145846691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IFERROR(__xludf.DUMMYFUNCTION("""COMPUTED_VALUE"""),581.09)</f>
        <v>581.09</v>
      </c>
      <c r="D194" s="2">
        <f>IFERROR(__xludf.DUMMYFUNCTION("""COMPUTED_VALUE"""),45572.66666666667)</f>
        <v>45572.66667</v>
      </c>
      <c r="E194" s="1">
        <f>IFERROR(__xludf.DUMMYFUNCTION("""COMPUTED_VALUE"""),585.0)</f>
        <v>585</v>
      </c>
      <c r="G194" s="2">
        <f>IFERROR(__xludf.DUMMYFUNCTION("""COMPUTED_VALUE"""),45572.66666666667)</f>
        <v>45572.66667</v>
      </c>
      <c r="H194" s="1">
        <f>IFERROR(__xludf.DUMMYFUNCTION("""COMPUTED_VALUE"""),576.12)</f>
        <v>576.12</v>
      </c>
      <c r="J194" s="2">
        <f>IFERROR(__xludf.DUMMYFUNCTION("""COMPUTED_VALUE"""),45572.66666666667)</f>
        <v>45572.66667</v>
      </c>
      <c r="K194" s="1">
        <f>IFERROR(__xludf.DUMMYFUNCTION("""COMPUTED_VALUE"""),580.14)</f>
        <v>580.14</v>
      </c>
      <c r="M194" s="2">
        <f>IFERROR(__xludf.DUMMYFUNCTION("""COMPUTED_VALUE"""),45572.66666666667)</f>
        <v>45572.66667</v>
      </c>
      <c r="N194" s="1">
        <f>IFERROR(__xludf.DUMMYFUNCTION("""COMPUTED_VALUE"""),1.17809986E8)</f>
        <v>117809986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IFERROR(__xludf.DUMMYFUNCTION("""COMPUTED_VALUE"""),582.18)</f>
        <v>582.18</v>
      </c>
      <c r="D195" s="2">
        <f>IFERROR(__xludf.DUMMYFUNCTION("""COMPUTED_VALUE"""),45573.66666666667)</f>
        <v>45573.66667</v>
      </c>
      <c r="E195" s="1">
        <f>IFERROR(__xludf.DUMMYFUNCTION("""COMPUTED_VALUE"""),582.69)</f>
        <v>582.69</v>
      </c>
      <c r="G195" s="2">
        <f>IFERROR(__xludf.DUMMYFUNCTION("""COMPUTED_VALUE"""),45573.66666666667)</f>
        <v>45573.66667</v>
      </c>
      <c r="H195" s="1">
        <f>IFERROR(__xludf.DUMMYFUNCTION("""COMPUTED_VALUE"""),576.85)</f>
        <v>576.85</v>
      </c>
      <c r="J195" s="2">
        <f>IFERROR(__xludf.DUMMYFUNCTION("""COMPUTED_VALUE"""),45573.66666666667)</f>
        <v>45573.66667</v>
      </c>
      <c r="K195" s="1">
        <f>IFERROR(__xludf.DUMMYFUNCTION("""COMPUTED_VALUE"""),579.84)</f>
        <v>579.84</v>
      </c>
      <c r="M195" s="2">
        <f>IFERROR(__xludf.DUMMYFUNCTION("""COMPUTED_VALUE"""),45573.66666666667)</f>
        <v>45573.66667</v>
      </c>
      <c r="N195" s="1">
        <f>IFERROR(__xludf.DUMMYFUNCTION("""COMPUTED_VALUE"""),1.15439158E8)</f>
        <v>115439158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IFERROR(__xludf.DUMMYFUNCTION("""COMPUTED_VALUE"""),578.73)</f>
        <v>578.73</v>
      </c>
      <c r="D196" s="2">
        <f>IFERROR(__xludf.DUMMYFUNCTION("""COMPUTED_VALUE"""),45574.66666666667)</f>
        <v>45574.66667</v>
      </c>
      <c r="E196" s="1">
        <f>IFERROR(__xludf.DUMMYFUNCTION("""COMPUTED_VALUE"""),588.69)</f>
        <v>588.69</v>
      </c>
      <c r="G196" s="2">
        <f>IFERROR(__xludf.DUMMYFUNCTION("""COMPUTED_VALUE"""),45574.66666666667)</f>
        <v>45574.66667</v>
      </c>
      <c r="H196" s="1">
        <f>IFERROR(__xludf.DUMMYFUNCTION("""COMPUTED_VALUE"""),577.62)</f>
        <v>577.62</v>
      </c>
      <c r="J196" s="2">
        <f>IFERROR(__xludf.DUMMYFUNCTION("""COMPUTED_VALUE"""),45574.66666666667)</f>
        <v>45574.66667</v>
      </c>
      <c r="K196" s="1">
        <f>IFERROR(__xludf.DUMMYFUNCTION("""COMPUTED_VALUE"""),586.57)</f>
        <v>586.57</v>
      </c>
      <c r="M196" s="2">
        <f>IFERROR(__xludf.DUMMYFUNCTION("""COMPUTED_VALUE"""),45574.66666666667)</f>
        <v>45574.66667</v>
      </c>
      <c r="N196" s="1">
        <f>IFERROR(__xludf.DUMMYFUNCTION("""COMPUTED_VALUE"""),1.26527941E8)</f>
        <v>126527941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IFERROR(__xludf.DUMMYFUNCTION("""COMPUTED_VALUE"""),586.61)</f>
        <v>586.61</v>
      </c>
      <c r="D197" s="2">
        <f>IFERROR(__xludf.DUMMYFUNCTION("""COMPUTED_VALUE"""),45575.66666666667)</f>
        <v>45575.66667</v>
      </c>
      <c r="E197" s="1">
        <f>IFERROR(__xludf.DUMMYFUNCTION("""COMPUTED_VALUE"""),587.62)</f>
        <v>587.62</v>
      </c>
      <c r="G197" s="2">
        <f>IFERROR(__xludf.DUMMYFUNCTION("""COMPUTED_VALUE"""),45575.66666666667)</f>
        <v>45575.66667</v>
      </c>
      <c r="H197" s="1">
        <f>IFERROR(__xludf.DUMMYFUNCTION("""COMPUTED_VALUE"""),582.08)</f>
        <v>582.08</v>
      </c>
      <c r="J197" s="2">
        <f>IFERROR(__xludf.DUMMYFUNCTION("""COMPUTED_VALUE"""),45575.66666666667)</f>
        <v>45575.66667</v>
      </c>
      <c r="K197" s="1">
        <f>IFERROR(__xludf.DUMMYFUNCTION("""COMPUTED_VALUE"""),585.16)</f>
        <v>585.16</v>
      </c>
      <c r="M197" s="2">
        <f>IFERROR(__xludf.DUMMYFUNCTION("""COMPUTED_VALUE"""),45575.66666666667)</f>
        <v>45575.66667</v>
      </c>
      <c r="N197" s="1">
        <f>IFERROR(__xludf.DUMMYFUNCTION("""COMPUTED_VALUE"""),1.20413187E8)</f>
        <v>120413187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IFERROR(__xludf.DUMMYFUNCTION("""COMPUTED_VALUE"""),593.69)</f>
        <v>593.69</v>
      </c>
      <c r="D198" s="2">
        <f>IFERROR(__xludf.DUMMYFUNCTION("""COMPUTED_VALUE"""),45576.66666666667)</f>
        <v>45576.66667</v>
      </c>
      <c r="E198" s="1">
        <f>IFERROR(__xludf.DUMMYFUNCTION("""COMPUTED_VALUE"""),612.3)</f>
        <v>612.3</v>
      </c>
      <c r="G198" s="2">
        <f>IFERROR(__xludf.DUMMYFUNCTION("""COMPUTED_VALUE"""),45576.66666666667)</f>
        <v>45576.66667</v>
      </c>
      <c r="H198" s="1">
        <f>IFERROR(__xludf.DUMMYFUNCTION("""COMPUTED_VALUE"""),592.9)</f>
        <v>592.9</v>
      </c>
      <c r="J198" s="2">
        <f>IFERROR(__xludf.DUMMYFUNCTION("""COMPUTED_VALUE"""),45576.66666666667)</f>
        <v>45576.66667</v>
      </c>
      <c r="K198" s="1">
        <f>IFERROR(__xludf.DUMMYFUNCTION("""COMPUTED_VALUE"""),609.11)</f>
        <v>609.11</v>
      </c>
      <c r="M198" s="2">
        <f>IFERROR(__xludf.DUMMYFUNCTION("""COMPUTED_VALUE"""),45576.66666666667)</f>
        <v>45576.66667</v>
      </c>
      <c r="N198" s="1">
        <f>IFERROR(__xludf.DUMMYFUNCTION("""COMPUTED_VALUE"""),2.20811748E8)</f>
        <v>220811748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IFERROR(__xludf.DUMMYFUNCTION("""COMPUTED_VALUE"""),610.36)</f>
        <v>610.36</v>
      </c>
      <c r="D199" s="2">
        <f>IFERROR(__xludf.DUMMYFUNCTION("""COMPUTED_VALUE"""),45579.66666666667)</f>
        <v>45579.66667</v>
      </c>
      <c r="E199" s="1">
        <f>IFERROR(__xludf.DUMMYFUNCTION("""COMPUTED_VALUE"""),614.04)</f>
        <v>614.04</v>
      </c>
      <c r="G199" s="2">
        <f>IFERROR(__xludf.DUMMYFUNCTION("""COMPUTED_VALUE"""),45579.66666666667)</f>
        <v>45579.66667</v>
      </c>
      <c r="H199" s="1">
        <f>IFERROR(__xludf.DUMMYFUNCTION("""COMPUTED_VALUE"""),607.23)</f>
        <v>607.23</v>
      </c>
      <c r="J199" s="2">
        <f>IFERROR(__xludf.DUMMYFUNCTION("""COMPUTED_VALUE"""),45579.66666666667)</f>
        <v>45579.66667</v>
      </c>
      <c r="K199" s="1">
        <f>IFERROR(__xludf.DUMMYFUNCTION("""COMPUTED_VALUE"""),611.28)</f>
        <v>611.28</v>
      </c>
      <c r="M199" s="2">
        <f>IFERROR(__xludf.DUMMYFUNCTION("""COMPUTED_VALUE"""),45579.66666666667)</f>
        <v>45579.66667</v>
      </c>
      <c r="N199" s="1">
        <f>IFERROR(__xludf.DUMMYFUNCTION("""COMPUTED_VALUE"""),1.63667352E8)</f>
        <v>163667352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IFERROR(__xludf.DUMMYFUNCTION("""COMPUTED_VALUE"""),619.0)</f>
        <v>619</v>
      </c>
      <c r="D200" s="2">
        <f>IFERROR(__xludf.DUMMYFUNCTION("""COMPUTED_VALUE"""),45580.66666666667)</f>
        <v>45580.66667</v>
      </c>
      <c r="E200" s="1">
        <f>IFERROR(__xludf.DUMMYFUNCTION("""COMPUTED_VALUE"""),622.82)</f>
        <v>622.82</v>
      </c>
      <c r="G200" s="2">
        <f>IFERROR(__xludf.DUMMYFUNCTION("""COMPUTED_VALUE"""),45580.66666666667)</f>
        <v>45580.66667</v>
      </c>
      <c r="H200" s="1">
        <f>IFERROR(__xludf.DUMMYFUNCTION("""COMPUTED_VALUE"""),611.98)</f>
        <v>611.98</v>
      </c>
      <c r="J200" s="2">
        <f>IFERROR(__xludf.DUMMYFUNCTION("""COMPUTED_VALUE"""),45580.66666666667)</f>
        <v>45580.66667</v>
      </c>
      <c r="K200" s="1">
        <f>IFERROR(__xludf.DUMMYFUNCTION("""COMPUTED_VALUE"""),612.87)</f>
        <v>612.87</v>
      </c>
      <c r="M200" s="2">
        <f>IFERROR(__xludf.DUMMYFUNCTION("""COMPUTED_VALUE"""),45580.66666666667)</f>
        <v>45580.66667</v>
      </c>
      <c r="N200" s="1">
        <f>IFERROR(__xludf.DUMMYFUNCTION("""COMPUTED_VALUE"""),2.4848656E8)</f>
        <v>248486560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IFERROR(__xludf.DUMMYFUNCTION("""COMPUTED_VALUE"""),615.62)</f>
        <v>615.62</v>
      </c>
      <c r="D201" s="2">
        <f>IFERROR(__xludf.DUMMYFUNCTION("""COMPUTED_VALUE"""),45581.66666666667)</f>
        <v>45581.66667</v>
      </c>
      <c r="E201" s="1">
        <f>IFERROR(__xludf.DUMMYFUNCTION("""COMPUTED_VALUE"""),621.93)</f>
        <v>621.93</v>
      </c>
      <c r="G201" s="2">
        <f>IFERROR(__xludf.DUMMYFUNCTION("""COMPUTED_VALUE"""),45581.66666666667)</f>
        <v>45581.66667</v>
      </c>
      <c r="H201" s="1">
        <f>IFERROR(__xludf.DUMMYFUNCTION("""COMPUTED_VALUE"""),614.71)</f>
        <v>614.71</v>
      </c>
      <c r="J201" s="2">
        <f>IFERROR(__xludf.DUMMYFUNCTION("""COMPUTED_VALUE"""),45581.66666666667)</f>
        <v>45581.66667</v>
      </c>
      <c r="K201" s="1">
        <f>IFERROR(__xludf.DUMMYFUNCTION("""COMPUTED_VALUE"""),620.12)</f>
        <v>620.12</v>
      </c>
      <c r="M201" s="2">
        <f>IFERROR(__xludf.DUMMYFUNCTION("""COMPUTED_VALUE"""),45581.66666666667)</f>
        <v>45581.66667</v>
      </c>
      <c r="N201" s="1">
        <f>IFERROR(__xludf.DUMMYFUNCTION("""COMPUTED_VALUE"""),2.22810761E8)</f>
        <v>222810761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IFERROR(__xludf.DUMMYFUNCTION("""COMPUTED_VALUE"""),622.31)</f>
        <v>622.31</v>
      </c>
      <c r="D202" s="2">
        <f>IFERROR(__xludf.DUMMYFUNCTION("""COMPUTED_VALUE"""),45582.66666666667)</f>
        <v>45582.66667</v>
      </c>
      <c r="E202" s="1">
        <f>IFERROR(__xludf.DUMMYFUNCTION("""COMPUTED_VALUE"""),625.44)</f>
        <v>625.44</v>
      </c>
      <c r="G202" s="2">
        <f>IFERROR(__xludf.DUMMYFUNCTION("""COMPUTED_VALUE"""),45582.66666666667)</f>
        <v>45582.66667</v>
      </c>
      <c r="H202" s="1">
        <f>IFERROR(__xludf.DUMMYFUNCTION("""COMPUTED_VALUE"""),618.45)</f>
        <v>618.45</v>
      </c>
      <c r="J202" s="2">
        <f>IFERROR(__xludf.DUMMYFUNCTION("""COMPUTED_VALUE"""),45582.66666666667)</f>
        <v>45582.66667</v>
      </c>
      <c r="K202" s="1">
        <f>IFERROR(__xludf.DUMMYFUNCTION("""COMPUTED_VALUE"""),621.57)</f>
        <v>621.57</v>
      </c>
      <c r="M202" s="2">
        <f>IFERROR(__xludf.DUMMYFUNCTION("""COMPUTED_VALUE"""),45582.66666666667)</f>
        <v>45582.66667</v>
      </c>
      <c r="N202" s="1">
        <f>IFERROR(__xludf.DUMMYFUNCTION("""COMPUTED_VALUE"""),2.09791782E8)</f>
        <v>209791782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IFERROR(__xludf.DUMMYFUNCTION("""COMPUTED_VALUE"""),622.27)</f>
        <v>622.27</v>
      </c>
      <c r="D203" s="2">
        <f>IFERROR(__xludf.DUMMYFUNCTION("""COMPUTED_VALUE"""),45583.66666666667)</f>
        <v>45583.66667</v>
      </c>
      <c r="E203" s="1">
        <f>IFERROR(__xludf.DUMMYFUNCTION("""COMPUTED_VALUE"""),622.37)</f>
        <v>622.37</v>
      </c>
      <c r="G203" s="2">
        <f>IFERROR(__xludf.DUMMYFUNCTION("""COMPUTED_VALUE"""),45583.66666666667)</f>
        <v>45583.66667</v>
      </c>
      <c r="H203" s="1">
        <f>IFERROR(__xludf.DUMMYFUNCTION("""COMPUTED_VALUE"""),616.93)</f>
        <v>616.93</v>
      </c>
      <c r="J203" s="2">
        <f>IFERROR(__xludf.DUMMYFUNCTION("""COMPUTED_VALUE"""),45583.66666666667)</f>
        <v>45583.66667</v>
      </c>
      <c r="K203" s="1">
        <f>IFERROR(__xludf.DUMMYFUNCTION("""COMPUTED_VALUE"""),620.11)</f>
        <v>620.11</v>
      </c>
      <c r="M203" s="2">
        <f>IFERROR(__xludf.DUMMYFUNCTION("""COMPUTED_VALUE"""),45583.66666666667)</f>
        <v>45583.66667</v>
      </c>
      <c r="N203" s="1">
        <f>IFERROR(__xludf.DUMMYFUNCTION("""COMPUTED_VALUE"""),1.88934935E8)</f>
        <v>188934935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IFERROR(__xludf.DUMMYFUNCTION("""COMPUTED_VALUE"""),619.9)</f>
        <v>619.9</v>
      </c>
      <c r="D204" s="2">
        <f>IFERROR(__xludf.DUMMYFUNCTION("""COMPUTED_VALUE"""),45586.66666666667)</f>
        <v>45586.66667</v>
      </c>
      <c r="E204" s="1">
        <f>IFERROR(__xludf.DUMMYFUNCTION("""COMPUTED_VALUE"""),620.49)</f>
        <v>620.49</v>
      </c>
      <c r="G204" s="2">
        <f>IFERROR(__xludf.DUMMYFUNCTION("""COMPUTED_VALUE"""),45586.66666666667)</f>
        <v>45586.66667</v>
      </c>
      <c r="H204" s="1">
        <f>IFERROR(__xludf.DUMMYFUNCTION("""COMPUTED_VALUE"""),610.52)</f>
        <v>610.52</v>
      </c>
      <c r="J204" s="2">
        <f>IFERROR(__xludf.DUMMYFUNCTION("""COMPUTED_VALUE"""),45586.66666666667)</f>
        <v>45586.66667</v>
      </c>
      <c r="K204" s="1">
        <f>IFERROR(__xludf.DUMMYFUNCTION("""COMPUTED_VALUE"""),610.78)</f>
        <v>610.78</v>
      </c>
      <c r="M204" s="2">
        <f>IFERROR(__xludf.DUMMYFUNCTION("""COMPUTED_VALUE"""),45586.66666666667)</f>
        <v>45586.66667</v>
      </c>
      <c r="N204" s="1">
        <f>IFERROR(__xludf.DUMMYFUNCTION("""COMPUTED_VALUE"""),1.5968402E8)</f>
        <v>159684020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IFERROR(__xludf.DUMMYFUNCTION("""COMPUTED_VALUE"""),610.64)</f>
        <v>610.64</v>
      </c>
      <c r="D205" s="2">
        <f>IFERROR(__xludf.DUMMYFUNCTION("""COMPUTED_VALUE"""),45587.66666666667)</f>
        <v>45587.66667</v>
      </c>
      <c r="E205" s="1">
        <f>IFERROR(__xludf.DUMMYFUNCTION("""COMPUTED_VALUE"""),618.6)</f>
        <v>618.6</v>
      </c>
      <c r="G205" s="2">
        <f>IFERROR(__xludf.DUMMYFUNCTION("""COMPUTED_VALUE"""),45587.66666666667)</f>
        <v>45587.66667</v>
      </c>
      <c r="H205" s="1">
        <f>IFERROR(__xludf.DUMMYFUNCTION("""COMPUTED_VALUE"""),609.33)</f>
        <v>609.33</v>
      </c>
      <c r="J205" s="2">
        <f>IFERROR(__xludf.DUMMYFUNCTION("""COMPUTED_VALUE"""),45587.66666666667)</f>
        <v>45587.66667</v>
      </c>
      <c r="K205" s="1">
        <f>IFERROR(__xludf.DUMMYFUNCTION("""COMPUTED_VALUE"""),616.97)</f>
        <v>616.97</v>
      </c>
      <c r="M205" s="2">
        <f>IFERROR(__xludf.DUMMYFUNCTION("""COMPUTED_VALUE"""),45587.66666666667)</f>
        <v>45587.66667</v>
      </c>
      <c r="N205" s="1">
        <f>IFERROR(__xludf.DUMMYFUNCTION("""COMPUTED_VALUE"""),1.83116053E8)</f>
        <v>183116053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IFERROR(__xludf.DUMMYFUNCTION("""COMPUTED_VALUE"""),615.67)</f>
        <v>615.67</v>
      </c>
      <c r="D206" s="2">
        <f>IFERROR(__xludf.DUMMYFUNCTION("""COMPUTED_VALUE"""),45588.66666666667)</f>
        <v>45588.66667</v>
      </c>
      <c r="E206" s="1">
        <f>IFERROR(__xludf.DUMMYFUNCTION("""COMPUTED_VALUE"""),618.91)</f>
        <v>618.91</v>
      </c>
      <c r="G206" s="2">
        <f>IFERROR(__xludf.DUMMYFUNCTION("""COMPUTED_VALUE"""),45588.66666666667)</f>
        <v>45588.66667</v>
      </c>
      <c r="H206" s="1">
        <f>IFERROR(__xludf.DUMMYFUNCTION("""COMPUTED_VALUE"""),611.99)</f>
        <v>611.99</v>
      </c>
      <c r="J206" s="2">
        <f>IFERROR(__xludf.DUMMYFUNCTION("""COMPUTED_VALUE"""),45588.66666666667)</f>
        <v>45588.66667</v>
      </c>
      <c r="K206" s="1">
        <f>IFERROR(__xludf.DUMMYFUNCTION("""COMPUTED_VALUE"""),616.34)</f>
        <v>616.34</v>
      </c>
      <c r="M206" s="2">
        <f>IFERROR(__xludf.DUMMYFUNCTION("""COMPUTED_VALUE"""),45588.66666666667)</f>
        <v>45588.66667</v>
      </c>
      <c r="N206" s="1">
        <f>IFERROR(__xludf.DUMMYFUNCTION("""COMPUTED_VALUE"""),1.44104723E8)</f>
        <v>144104723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IFERROR(__xludf.DUMMYFUNCTION("""COMPUTED_VALUE"""),614.85)</f>
        <v>614.85</v>
      </c>
      <c r="D207" s="2">
        <f>IFERROR(__xludf.DUMMYFUNCTION("""COMPUTED_VALUE"""),45589.66666666667)</f>
        <v>45589.66667</v>
      </c>
      <c r="E207" s="1">
        <f>IFERROR(__xludf.DUMMYFUNCTION("""COMPUTED_VALUE"""),619.72)</f>
        <v>619.72</v>
      </c>
      <c r="G207" s="2">
        <f>IFERROR(__xludf.DUMMYFUNCTION("""COMPUTED_VALUE"""),45589.66666666667)</f>
        <v>45589.66667</v>
      </c>
      <c r="H207" s="1">
        <f>IFERROR(__xludf.DUMMYFUNCTION("""COMPUTED_VALUE"""),612.32)</f>
        <v>612.32</v>
      </c>
      <c r="J207" s="2">
        <f>IFERROR(__xludf.DUMMYFUNCTION("""COMPUTED_VALUE"""),45589.66666666667)</f>
        <v>45589.66667</v>
      </c>
      <c r="K207" s="1">
        <f>IFERROR(__xludf.DUMMYFUNCTION("""COMPUTED_VALUE"""),619.43)</f>
        <v>619.43</v>
      </c>
      <c r="M207" s="2">
        <f>IFERROR(__xludf.DUMMYFUNCTION("""COMPUTED_VALUE"""),45589.66666666667)</f>
        <v>45589.66667</v>
      </c>
      <c r="N207" s="1">
        <f>IFERROR(__xludf.DUMMYFUNCTION("""COMPUTED_VALUE"""),1.50797119E8)</f>
        <v>150797119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IFERROR(__xludf.DUMMYFUNCTION("""COMPUTED_VALUE"""),622.52)</f>
        <v>622.52</v>
      </c>
      <c r="D208" s="2">
        <f>IFERROR(__xludf.DUMMYFUNCTION("""COMPUTED_VALUE"""),45590.66666666667)</f>
        <v>45590.66667</v>
      </c>
      <c r="E208" s="1">
        <f>IFERROR(__xludf.DUMMYFUNCTION("""COMPUTED_VALUE"""),623.06)</f>
        <v>623.06</v>
      </c>
      <c r="G208" s="2">
        <f>IFERROR(__xludf.DUMMYFUNCTION("""COMPUTED_VALUE"""),45590.66666666667)</f>
        <v>45590.66667</v>
      </c>
      <c r="H208" s="1">
        <f>IFERROR(__xludf.DUMMYFUNCTION("""COMPUTED_VALUE"""),608.56)</f>
        <v>608.56</v>
      </c>
      <c r="J208" s="2">
        <f>IFERROR(__xludf.DUMMYFUNCTION("""COMPUTED_VALUE"""),45590.66666666667)</f>
        <v>45590.66667</v>
      </c>
      <c r="K208" s="1">
        <f>IFERROR(__xludf.DUMMYFUNCTION("""COMPUTED_VALUE"""),610.69)</f>
        <v>610.69</v>
      </c>
      <c r="M208" s="2">
        <f>IFERROR(__xludf.DUMMYFUNCTION("""COMPUTED_VALUE"""),45590.66666666667)</f>
        <v>45590.66667</v>
      </c>
      <c r="N208" s="1">
        <f>IFERROR(__xludf.DUMMYFUNCTION("""COMPUTED_VALUE"""),1.35167752E8)</f>
        <v>135167752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IFERROR(__xludf.DUMMYFUNCTION("""COMPUTED_VALUE"""),613.94)</f>
        <v>613.94</v>
      </c>
      <c r="D209" s="2">
        <f>IFERROR(__xludf.DUMMYFUNCTION("""COMPUTED_VALUE"""),45593.66666666667)</f>
        <v>45593.66667</v>
      </c>
      <c r="E209" s="1">
        <f>IFERROR(__xludf.DUMMYFUNCTION("""COMPUTED_VALUE"""),623.47)</f>
        <v>623.47</v>
      </c>
      <c r="G209" s="2">
        <f>IFERROR(__xludf.DUMMYFUNCTION("""COMPUTED_VALUE"""),45593.66666666667)</f>
        <v>45593.66667</v>
      </c>
      <c r="H209" s="1">
        <f>IFERROR(__xludf.DUMMYFUNCTION("""COMPUTED_VALUE"""),613.93)</f>
        <v>613.93</v>
      </c>
      <c r="J209" s="2">
        <f>IFERROR(__xludf.DUMMYFUNCTION("""COMPUTED_VALUE"""),45593.66666666667)</f>
        <v>45593.66667</v>
      </c>
      <c r="K209" s="1">
        <f>IFERROR(__xludf.DUMMYFUNCTION("""COMPUTED_VALUE"""),622.52)</f>
        <v>622.52</v>
      </c>
      <c r="M209" s="2">
        <f>IFERROR(__xludf.DUMMYFUNCTION("""COMPUTED_VALUE"""),45593.66666666667)</f>
        <v>45593.66667</v>
      </c>
      <c r="N209" s="1">
        <f>IFERROR(__xludf.DUMMYFUNCTION("""COMPUTED_VALUE"""),1.35172547E8)</f>
        <v>135172547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IFERROR(__xludf.DUMMYFUNCTION("""COMPUTED_VALUE"""),622.31)</f>
        <v>622.31</v>
      </c>
      <c r="D210" s="2">
        <f>IFERROR(__xludf.DUMMYFUNCTION("""COMPUTED_VALUE"""),45594.66666666667)</f>
        <v>45594.66667</v>
      </c>
      <c r="E210" s="1">
        <f>IFERROR(__xludf.DUMMYFUNCTION("""COMPUTED_VALUE"""),623.49)</f>
        <v>623.49</v>
      </c>
      <c r="G210" s="2">
        <f>IFERROR(__xludf.DUMMYFUNCTION("""COMPUTED_VALUE"""),45594.66666666667)</f>
        <v>45594.66667</v>
      </c>
      <c r="H210" s="1">
        <f>IFERROR(__xludf.DUMMYFUNCTION("""COMPUTED_VALUE"""),618.13)</f>
        <v>618.13</v>
      </c>
      <c r="J210" s="2">
        <f>IFERROR(__xludf.DUMMYFUNCTION("""COMPUTED_VALUE"""),45594.66666666667)</f>
        <v>45594.66667</v>
      </c>
      <c r="K210" s="1">
        <f>IFERROR(__xludf.DUMMYFUNCTION("""COMPUTED_VALUE"""),618.59)</f>
        <v>618.59</v>
      </c>
      <c r="M210" s="2">
        <f>IFERROR(__xludf.DUMMYFUNCTION("""COMPUTED_VALUE"""),45594.66666666667)</f>
        <v>45594.66667</v>
      </c>
      <c r="N210" s="1">
        <f>IFERROR(__xludf.DUMMYFUNCTION("""COMPUTED_VALUE"""),1.27900347E8)</f>
        <v>127900347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IFERROR(__xludf.DUMMYFUNCTION("""COMPUTED_VALUE"""),615.75)</f>
        <v>615.75</v>
      </c>
      <c r="D211" s="2">
        <f>IFERROR(__xludf.DUMMYFUNCTION("""COMPUTED_VALUE"""),45595.66666666667)</f>
        <v>45595.66667</v>
      </c>
      <c r="E211" s="1">
        <f>IFERROR(__xludf.DUMMYFUNCTION("""COMPUTED_VALUE"""),627.56)</f>
        <v>627.56</v>
      </c>
      <c r="G211" s="2">
        <f>IFERROR(__xludf.DUMMYFUNCTION("""COMPUTED_VALUE"""),45595.66666666667)</f>
        <v>45595.66667</v>
      </c>
      <c r="H211" s="1">
        <f>IFERROR(__xludf.DUMMYFUNCTION("""COMPUTED_VALUE"""),614.85)</f>
        <v>614.85</v>
      </c>
      <c r="J211" s="2">
        <f>IFERROR(__xludf.DUMMYFUNCTION("""COMPUTED_VALUE"""),45595.66666666667)</f>
        <v>45595.66667</v>
      </c>
      <c r="K211" s="1">
        <f>IFERROR(__xludf.DUMMYFUNCTION("""COMPUTED_VALUE"""),621.46)</f>
        <v>621.46</v>
      </c>
      <c r="M211" s="2">
        <f>IFERROR(__xludf.DUMMYFUNCTION("""COMPUTED_VALUE"""),45595.66666666667)</f>
        <v>45595.66667</v>
      </c>
      <c r="N211" s="1">
        <f>IFERROR(__xludf.DUMMYFUNCTION("""COMPUTED_VALUE"""),1.53174624E8)</f>
        <v>153174624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IFERROR(__xludf.DUMMYFUNCTION("""COMPUTED_VALUE"""),621.29)</f>
        <v>621.29</v>
      </c>
      <c r="D212" s="2">
        <f>IFERROR(__xludf.DUMMYFUNCTION("""COMPUTED_VALUE"""),45596.66666666667)</f>
        <v>45596.66667</v>
      </c>
      <c r="E212" s="1">
        <f>IFERROR(__xludf.DUMMYFUNCTION("""COMPUTED_VALUE"""),624.27)</f>
        <v>624.27</v>
      </c>
      <c r="G212" s="2">
        <f>IFERROR(__xludf.DUMMYFUNCTION("""COMPUTED_VALUE"""),45596.66666666667)</f>
        <v>45596.66667</v>
      </c>
      <c r="H212" s="1">
        <f>IFERROR(__xludf.DUMMYFUNCTION("""COMPUTED_VALUE"""),614.84)</f>
        <v>614.84</v>
      </c>
      <c r="J212" s="2">
        <f>IFERROR(__xludf.DUMMYFUNCTION("""COMPUTED_VALUE"""),45596.66666666667)</f>
        <v>45596.66667</v>
      </c>
      <c r="K212" s="1">
        <f>IFERROR(__xludf.DUMMYFUNCTION("""COMPUTED_VALUE"""),614.94)</f>
        <v>614.94</v>
      </c>
      <c r="M212" s="2">
        <f>IFERROR(__xludf.DUMMYFUNCTION("""COMPUTED_VALUE"""),45596.66666666667)</f>
        <v>45596.66667</v>
      </c>
      <c r="N212" s="1">
        <f>IFERROR(__xludf.DUMMYFUNCTION("""COMPUTED_VALUE"""),1.40347293E8)</f>
        <v>140347293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IFERROR(__xludf.DUMMYFUNCTION("""COMPUTED_VALUE"""),618.31)</f>
        <v>618.31</v>
      </c>
      <c r="D213" s="2">
        <f>IFERROR(__xludf.DUMMYFUNCTION("""COMPUTED_VALUE"""),45597.66666666667)</f>
        <v>45597.66667</v>
      </c>
      <c r="E213" s="1">
        <f>IFERROR(__xludf.DUMMYFUNCTION("""COMPUTED_VALUE"""),622.91)</f>
        <v>622.91</v>
      </c>
      <c r="G213" s="2">
        <f>IFERROR(__xludf.DUMMYFUNCTION("""COMPUTED_VALUE"""),45597.66666666667)</f>
        <v>45597.66667</v>
      </c>
      <c r="H213" s="1">
        <f>IFERROR(__xludf.DUMMYFUNCTION("""COMPUTED_VALUE"""),613.55)</f>
        <v>613.55</v>
      </c>
      <c r="J213" s="2">
        <f>IFERROR(__xludf.DUMMYFUNCTION("""COMPUTED_VALUE"""),45597.66666666667)</f>
        <v>45597.66667</v>
      </c>
      <c r="K213" s="1">
        <f>IFERROR(__xludf.DUMMYFUNCTION("""COMPUTED_VALUE"""),613.87)</f>
        <v>613.87</v>
      </c>
      <c r="M213" s="2">
        <f>IFERROR(__xludf.DUMMYFUNCTION("""COMPUTED_VALUE"""),45597.66666666667)</f>
        <v>45597.66667</v>
      </c>
      <c r="N213" s="1">
        <f>IFERROR(__xludf.DUMMYFUNCTION("""COMPUTED_VALUE"""),1.36543623E8)</f>
        <v>136543623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IFERROR(__xludf.DUMMYFUNCTION("""COMPUTED_VALUE"""),613.08)</f>
        <v>613.08</v>
      </c>
      <c r="D214" s="2">
        <f>IFERROR(__xludf.DUMMYFUNCTION("""COMPUTED_VALUE"""),45600.66666666667)</f>
        <v>45600.66667</v>
      </c>
      <c r="E214" s="1">
        <f>IFERROR(__xludf.DUMMYFUNCTION("""COMPUTED_VALUE"""),613.77)</f>
        <v>613.77</v>
      </c>
      <c r="G214" s="2">
        <f>IFERROR(__xludf.DUMMYFUNCTION("""COMPUTED_VALUE"""),45600.66666666667)</f>
        <v>45600.66667</v>
      </c>
      <c r="H214" s="1">
        <f>IFERROR(__xludf.DUMMYFUNCTION("""COMPUTED_VALUE"""),604.55)</f>
        <v>604.55</v>
      </c>
      <c r="J214" s="2">
        <f>IFERROR(__xludf.DUMMYFUNCTION("""COMPUTED_VALUE"""),45600.66666666667)</f>
        <v>45600.66667</v>
      </c>
      <c r="K214" s="1">
        <f>IFERROR(__xludf.DUMMYFUNCTION("""COMPUTED_VALUE"""),605.96)</f>
        <v>605.96</v>
      </c>
      <c r="M214" s="2">
        <f>IFERROR(__xludf.DUMMYFUNCTION("""COMPUTED_VALUE"""),45600.66666666667)</f>
        <v>45600.66667</v>
      </c>
      <c r="N214" s="1">
        <f>IFERROR(__xludf.DUMMYFUNCTION("""COMPUTED_VALUE"""),1.34724823E8)</f>
        <v>134724823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IFERROR(__xludf.DUMMYFUNCTION("""COMPUTED_VALUE"""),607.44)</f>
        <v>607.44</v>
      </c>
      <c r="D215" s="2">
        <f>IFERROR(__xludf.DUMMYFUNCTION("""COMPUTED_VALUE"""),45601.66666666667)</f>
        <v>45601.66667</v>
      </c>
      <c r="E215" s="1">
        <f>IFERROR(__xludf.DUMMYFUNCTION("""COMPUTED_VALUE"""),614.22)</f>
        <v>614.22</v>
      </c>
      <c r="G215" s="2">
        <f>IFERROR(__xludf.DUMMYFUNCTION("""COMPUTED_VALUE"""),45601.66666666667)</f>
        <v>45601.66667</v>
      </c>
      <c r="H215" s="1">
        <f>IFERROR(__xludf.DUMMYFUNCTION("""COMPUTED_VALUE"""),607.17)</f>
        <v>607.17</v>
      </c>
      <c r="J215" s="2">
        <f>IFERROR(__xludf.DUMMYFUNCTION("""COMPUTED_VALUE"""),45601.66666666667)</f>
        <v>45601.66667</v>
      </c>
      <c r="K215" s="1">
        <f>IFERROR(__xludf.DUMMYFUNCTION("""COMPUTED_VALUE"""),612.5)</f>
        <v>612.5</v>
      </c>
      <c r="M215" s="2">
        <f>IFERROR(__xludf.DUMMYFUNCTION("""COMPUTED_VALUE"""),45601.66666666667)</f>
        <v>45601.66667</v>
      </c>
      <c r="N215" s="1">
        <f>IFERROR(__xludf.DUMMYFUNCTION("""COMPUTED_VALUE"""),1.22017092E8)</f>
        <v>122017092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IFERROR(__xludf.DUMMYFUNCTION("""COMPUTED_VALUE"""),654.44)</f>
        <v>654.44</v>
      </c>
      <c r="D216" s="2">
        <f>IFERROR(__xludf.DUMMYFUNCTION("""COMPUTED_VALUE"""),45602.66666666667)</f>
        <v>45602.66667</v>
      </c>
      <c r="E216" s="1">
        <f>IFERROR(__xludf.DUMMYFUNCTION("""COMPUTED_VALUE"""),680.69)</f>
        <v>680.69</v>
      </c>
      <c r="G216" s="2">
        <f>IFERROR(__xludf.DUMMYFUNCTION("""COMPUTED_VALUE"""),45602.66666666667)</f>
        <v>45602.66667</v>
      </c>
      <c r="H216" s="1">
        <f>IFERROR(__xludf.DUMMYFUNCTION("""COMPUTED_VALUE"""),654.44)</f>
        <v>654.44</v>
      </c>
      <c r="J216" s="2">
        <f>IFERROR(__xludf.DUMMYFUNCTION("""COMPUTED_VALUE"""),45602.66666666667)</f>
        <v>45602.66667</v>
      </c>
      <c r="K216" s="1">
        <f>IFERROR(__xludf.DUMMYFUNCTION("""COMPUTED_VALUE"""),679.87)</f>
        <v>679.87</v>
      </c>
      <c r="M216" s="2">
        <f>IFERROR(__xludf.DUMMYFUNCTION("""COMPUTED_VALUE"""),45602.66666666667)</f>
        <v>45602.66667</v>
      </c>
      <c r="N216" s="1">
        <f>IFERROR(__xludf.DUMMYFUNCTION("""COMPUTED_VALUE"""),5.03061004E8)</f>
        <v>503061004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IFERROR(__xludf.DUMMYFUNCTION("""COMPUTED_VALUE"""),674.18)</f>
        <v>674.18</v>
      </c>
      <c r="D217" s="2">
        <f>IFERROR(__xludf.DUMMYFUNCTION("""COMPUTED_VALUE"""),45603.66666666667)</f>
        <v>45603.66667</v>
      </c>
      <c r="E217" s="1">
        <f>IFERROR(__xludf.DUMMYFUNCTION("""COMPUTED_VALUE"""),674.18)</f>
        <v>674.18</v>
      </c>
      <c r="G217" s="2">
        <f>IFERROR(__xludf.DUMMYFUNCTION("""COMPUTED_VALUE"""),45603.66666666667)</f>
        <v>45603.66667</v>
      </c>
      <c r="H217" s="1">
        <f>IFERROR(__xludf.DUMMYFUNCTION("""COMPUTED_VALUE"""),655.56)</f>
        <v>655.56</v>
      </c>
      <c r="J217" s="2">
        <f>IFERROR(__xludf.DUMMYFUNCTION("""COMPUTED_VALUE"""),45603.66666666667)</f>
        <v>45603.66667</v>
      </c>
      <c r="K217" s="1">
        <f>IFERROR(__xludf.DUMMYFUNCTION("""COMPUTED_VALUE"""),658.33)</f>
        <v>658.33</v>
      </c>
      <c r="M217" s="2">
        <f>IFERROR(__xludf.DUMMYFUNCTION("""COMPUTED_VALUE"""),45603.66666666667)</f>
        <v>45603.66667</v>
      </c>
      <c r="N217" s="1">
        <f>IFERROR(__xludf.DUMMYFUNCTION("""COMPUTED_VALUE"""),2.41643595E8)</f>
        <v>241643595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IFERROR(__xludf.DUMMYFUNCTION("""COMPUTED_VALUE"""),661.87)</f>
        <v>661.87</v>
      </c>
      <c r="D218" s="2">
        <f>IFERROR(__xludf.DUMMYFUNCTION("""COMPUTED_VALUE"""),45604.66666666667)</f>
        <v>45604.66667</v>
      </c>
      <c r="E218" s="1">
        <f>IFERROR(__xludf.DUMMYFUNCTION("""COMPUTED_VALUE"""),664.72)</f>
        <v>664.72</v>
      </c>
      <c r="G218" s="2">
        <f>IFERROR(__xludf.DUMMYFUNCTION("""COMPUTED_VALUE"""),45604.66666666667)</f>
        <v>45604.66667</v>
      </c>
      <c r="H218" s="1">
        <f>IFERROR(__xludf.DUMMYFUNCTION("""COMPUTED_VALUE"""),656.78)</f>
        <v>656.78</v>
      </c>
      <c r="J218" s="2">
        <f>IFERROR(__xludf.DUMMYFUNCTION("""COMPUTED_VALUE"""),45604.66666666667)</f>
        <v>45604.66667</v>
      </c>
      <c r="K218" s="1">
        <f>IFERROR(__xludf.DUMMYFUNCTION("""COMPUTED_VALUE"""),660.76)</f>
        <v>660.76</v>
      </c>
      <c r="M218" s="2">
        <f>IFERROR(__xludf.DUMMYFUNCTION("""COMPUTED_VALUE"""),45604.66666666667)</f>
        <v>45604.66667</v>
      </c>
      <c r="N218" s="1">
        <f>IFERROR(__xludf.DUMMYFUNCTION("""COMPUTED_VALUE"""),2.14845886E8)</f>
        <v>214845886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IFERROR(__xludf.DUMMYFUNCTION("""COMPUTED_VALUE"""),669.83)</f>
        <v>669.83</v>
      </c>
      <c r="D219" s="2">
        <f>IFERROR(__xludf.DUMMYFUNCTION("""COMPUTED_VALUE"""),45607.66666666667)</f>
        <v>45607.66667</v>
      </c>
      <c r="E219" s="1">
        <f>IFERROR(__xludf.DUMMYFUNCTION("""COMPUTED_VALUE"""),678.85)</f>
        <v>678.85</v>
      </c>
      <c r="G219" s="2">
        <f>IFERROR(__xludf.DUMMYFUNCTION("""COMPUTED_VALUE"""),45607.66666666667)</f>
        <v>45607.66667</v>
      </c>
      <c r="H219" s="1">
        <f>IFERROR(__xludf.DUMMYFUNCTION("""COMPUTED_VALUE"""),669.62)</f>
        <v>669.62</v>
      </c>
      <c r="J219" s="2">
        <f>IFERROR(__xludf.DUMMYFUNCTION("""COMPUTED_VALUE"""),45607.66666666667)</f>
        <v>45607.66667</v>
      </c>
      <c r="K219" s="1">
        <f>IFERROR(__xludf.DUMMYFUNCTION("""COMPUTED_VALUE"""),673.98)</f>
        <v>673.98</v>
      </c>
      <c r="M219" s="2">
        <f>IFERROR(__xludf.DUMMYFUNCTION("""COMPUTED_VALUE"""),45607.66666666667)</f>
        <v>45607.66667</v>
      </c>
      <c r="N219" s="1">
        <f>IFERROR(__xludf.DUMMYFUNCTION("""COMPUTED_VALUE"""),1.98719882E8)</f>
        <v>198719882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IFERROR(__xludf.DUMMYFUNCTION("""COMPUTED_VALUE"""),674.84)</f>
        <v>674.84</v>
      </c>
      <c r="D220" s="2">
        <f>IFERROR(__xludf.DUMMYFUNCTION("""COMPUTED_VALUE"""),45608.66666666667)</f>
        <v>45608.66667</v>
      </c>
      <c r="E220" s="1">
        <f>IFERROR(__xludf.DUMMYFUNCTION("""COMPUTED_VALUE"""),678.31)</f>
        <v>678.31</v>
      </c>
      <c r="G220" s="2">
        <f>IFERROR(__xludf.DUMMYFUNCTION("""COMPUTED_VALUE"""),45608.66666666667)</f>
        <v>45608.66667</v>
      </c>
      <c r="H220" s="1">
        <f>IFERROR(__xludf.DUMMYFUNCTION("""COMPUTED_VALUE"""),670.64)</f>
        <v>670.64</v>
      </c>
      <c r="J220" s="2">
        <f>IFERROR(__xludf.DUMMYFUNCTION("""COMPUTED_VALUE"""),45608.66666666667)</f>
        <v>45608.66667</v>
      </c>
      <c r="K220" s="1">
        <f>IFERROR(__xludf.DUMMYFUNCTION("""COMPUTED_VALUE"""),672.86)</f>
        <v>672.86</v>
      </c>
      <c r="M220" s="2">
        <f>IFERROR(__xludf.DUMMYFUNCTION("""COMPUTED_VALUE"""),45608.66666666667)</f>
        <v>45608.66667</v>
      </c>
      <c r="N220" s="1">
        <f>IFERROR(__xludf.DUMMYFUNCTION("""COMPUTED_VALUE"""),1.69865197E8)</f>
        <v>169865197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IFERROR(__xludf.DUMMYFUNCTION("""COMPUTED_VALUE"""),675.64)</f>
        <v>675.64</v>
      </c>
      <c r="D221" s="2">
        <f>IFERROR(__xludf.DUMMYFUNCTION("""COMPUTED_VALUE"""),45609.66666666667)</f>
        <v>45609.66667</v>
      </c>
      <c r="E221" s="1">
        <f>IFERROR(__xludf.DUMMYFUNCTION("""COMPUTED_VALUE"""),683.86)</f>
        <v>683.86</v>
      </c>
      <c r="G221" s="2">
        <f>IFERROR(__xludf.DUMMYFUNCTION("""COMPUTED_VALUE"""),45609.66666666667)</f>
        <v>45609.66667</v>
      </c>
      <c r="H221" s="1">
        <f>IFERROR(__xludf.DUMMYFUNCTION("""COMPUTED_VALUE"""),673.45)</f>
        <v>673.45</v>
      </c>
      <c r="J221" s="2">
        <f>IFERROR(__xludf.DUMMYFUNCTION("""COMPUTED_VALUE"""),45609.66666666667)</f>
        <v>45609.66667</v>
      </c>
      <c r="K221" s="1">
        <f>IFERROR(__xludf.DUMMYFUNCTION("""COMPUTED_VALUE"""),673.85)</f>
        <v>673.85</v>
      </c>
      <c r="M221" s="2">
        <f>IFERROR(__xludf.DUMMYFUNCTION("""COMPUTED_VALUE"""),45609.66666666667)</f>
        <v>45609.66667</v>
      </c>
      <c r="N221" s="1">
        <f>IFERROR(__xludf.DUMMYFUNCTION("""COMPUTED_VALUE"""),1.65256921E8)</f>
        <v>165256921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IFERROR(__xludf.DUMMYFUNCTION("""COMPUTED_VALUE"""),675.97)</f>
        <v>675.97</v>
      </c>
      <c r="D222" s="2">
        <f>IFERROR(__xludf.DUMMYFUNCTION("""COMPUTED_VALUE"""),45610.66666666667)</f>
        <v>45610.66667</v>
      </c>
      <c r="E222" s="1">
        <f>IFERROR(__xludf.DUMMYFUNCTION("""COMPUTED_VALUE"""),679.54)</f>
        <v>679.54</v>
      </c>
      <c r="G222" s="2">
        <f>IFERROR(__xludf.DUMMYFUNCTION("""COMPUTED_VALUE"""),45610.66666666667)</f>
        <v>45610.66667</v>
      </c>
      <c r="H222" s="1">
        <f>IFERROR(__xludf.DUMMYFUNCTION("""COMPUTED_VALUE"""),670.93)</f>
        <v>670.93</v>
      </c>
      <c r="J222" s="2">
        <f>IFERROR(__xludf.DUMMYFUNCTION("""COMPUTED_VALUE"""),45610.66666666667)</f>
        <v>45610.66667</v>
      </c>
      <c r="K222" s="1">
        <f>IFERROR(__xludf.DUMMYFUNCTION("""COMPUTED_VALUE"""),673.12)</f>
        <v>673.12</v>
      </c>
      <c r="M222" s="2">
        <f>IFERROR(__xludf.DUMMYFUNCTION("""COMPUTED_VALUE"""),45610.66666666667)</f>
        <v>45610.66667</v>
      </c>
      <c r="N222" s="1">
        <f>IFERROR(__xludf.DUMMYFUNCTION("""COMPUTED_VALUE"""),1.55343428E8)</f>
        <v>155343428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IFERROR(__xludf.DUMMYFUNCTION("""COMPUTED_VALUE"""),674.4)</f>
        <v>674.4</v>
      </c>
      <c r="D223" s="2">
        <f>IFERROR(__xludf.DUMMYFUNCTION("""COMPUTED_VALUE"""),45611.66666666667)</f>
        <v>45611.66667</v>
      </c>
      <c r="E223" s="1">
        <f>IFERROR(__xludf.DUMMYFUNCTION("""COMPUTED_VALUE"""),682.21)</f>
        <v>682.21</v>
      </c>
      <c r="G223" s="2">
        <f>IFERROR(__xludf.DUMMYFUNCTION("""COMPUTED_VALUE"""),45611.66666666667)</f>
        <v>45611.66667</v>
      </c>
      <c r="H223" s="1">
        <f>IFERROR(__xludf.DUMMYFUNCTION("""COMPUTED_VALUE"""),674.4)</f>
        <v>674.4</v>
      </c>
      <c r="J223" s="2">
        <f>IFERROR(__xludf.DUMMYFUNCTION("""COMPUTED_VALUE"""),45611.66666666667)</f>
        <v>45611.66667</v>
      </c>
      <c r="K223" s="1">
        <f>IFERROR(__xludf.DUMMYFUNCTION("""COMPUTED_VALUE"""),680.89)</f>
        <v>680.89</v>
      </c>
      <c r="M223" s="2">
        <f>IFERROR(__xludf.DUMMYFUNCTION("""COMPUTED_VALUE"""),45611.66666666667)</f>
        <v>45611.66667</v>
      </c>
      <c r="N223" s="1">
        <f>IFERROR(__xludf.DUMMYFUNCTION("""COMPUTED_VALUE"""),1.82692871E8)</f>
        <v>182692871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IFERROR(__xludf.DUMMYFUNCTION("""COMPUTED_VALUE"""),683.43)</f>
        <v>683.43</v>
      </c>
      <c r="D224" s="2">
        <f>IFERROR(__xludf.DUMMYFUNCTION("""COMPUTED_VALUE"""),45614.66666666667)</f>
        <v>45614.66667</v>
      </c>
      <c r="E224" s="1">
        <f>IFERROR(__xludf.DUMMYFUNCTION("""COMPUTED_VALUE"""),683.43)</f>
        <v>683.43</v>
      </c>
      <c r="G224" s="2">
        <f>IFERROR(__xludf.DUMMYFUNCTION("""COMPUTED_VALUE"""),45614.66666666667)</f>
        <v>45614.66667</v>
      </c>
      <c r="H224" s="1">
        <f>IFERROR(__xludf.DUMMYFUNCTION("""COMPUTED_VALUE"""),677.09)</f>
        <v>677.09</v>
      </c>
      <c r="J224" s="2">
        <f>IFERROR(__xludf.DUMMYFUNCTION("""COMPUTED_VALUE"""),45614.66666666667)</f>
        <v>45614.66667</v>
      </c>
      <c r="K224" s="1">
        <f>IFERROR(__xludf.DUMMYFUNCTION("""COMPUTED_VALUE"""),680.68)</f>
        <v>680.68</v>
      </c>
      <c r="M224" s="2">
        <f>IFERROR(__xludf.DUMMYFUNCTION("""COMPUTED_VALUE"""),45614.66666666667)</f>
        <v>45614.66667</v>
      </c>
      <c r="N224" s="1">
        <f>IFERROR(__xludf.DUMMYFUNCTION("""COMPUTED_VALUE"""),1.44039997E8)</f>
        <v>144039997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IFERROR(__xludf.DUMMYFUNCTION("""COMPUTED_VALUE"""),672.39)</f>
        <v>672.39</v>
      </c>
      <c r="D225" s="2">
        <f>IFERROR(__xludf.DUMMYFUNCTION("""COMPUTED_VALUE"""),45615.66666666667)</f>
        <v>45615.66667</v>
      </c>
      <c r="E225" s="1">
        <f>IFERROR(__xludf.DUMMYFUNCTION("""COMPUTED_VALUE"""),679.53)</f>
        <v>679.53</v>
      </c>
      <c r="G225" s="2">
        <f>IFERROR(__xludf.DUMMYFUNCTION("""COMPUTED_VALUE"""),45615.66666666667)</f>
        <v>45615.66667</v>
      </c>
      <c r="H225" s="1">
        <f>IFERROR(__xludf.DUMMYFUNCTION("""COMPUTED_VALUE"""),671.04)</f>
        <v>671.04</v>
      </c>
      <c r="J225" s="2">
        <f>IFERROR(__xludf.DUMMYFUNCTION("""COMPUTED_VALUE"""),45615.66666666667)</f>
        <v>45615.66667</v>
      </c>
      <c r="K225" s="1">
        <f>IFERROR(__xludf.DUMMYFUNCTION("""COMPUTED_VALUE"""),675.88)</f>
        <v>675.88</v>
      </c>
      <c r="M225" s="2">
        <f>IFERROR(__xludf.DUMMYFUNCTION("""COMPUTED_VALUE"""),45615.66666666667)</f>
        <v>45615.66667</v>
      </c>
      <c r="N225" s="1">
        <f>IFERROR(__xludf.DUMMYFUNCTION("""COMPUTED_VALUE"""),1.34631861E8)</f>
        <v>134631861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IFERROR(__xludf.DUMMYFUNCTION("""COMPUTED_VALUE"""),677.98)</f>
        <v>677.98</v>
      </c>
      <c r="D226" s="2">
        <f>IFERROR(__xludf.DUMMYFUNCTION("""COMPUTED_VALUE"""),45616.66666666667)</f>
        <v>45616.66667</v>
      </c>
      <c r="E226" s="1">
        <f>IFERROR(__xludf.DUMMYFUNCTION("""COMPUTED_VALUE"""),679.06)</f>
        <v>679.06</v>
      </c>
      <c r="G226" s="2">
        <f>IFERROR(__xludf.DUMMYFUNCTION("""COMPUTED_VALUE"""),45616.66666666667)</f>
        <v>45616.66667</v>
      </c>
      <c r="H226" s="1">
        <f>IFERROR(__xludf.DUMMYFUNCTION("""COMPUTED_VALUE"""),668.52)</f>
        <v>668.52</v>
      </c>
      <c r="J226" s="2">
        <f>IFERROR(__xludf.DUMMYFUNCTION("""COMPUTED_VALUE"""),45616.66666666667)</f>
        <v>45616.66667</v>
      </c>
      <c r="K226" s="1">
        <f>IFERROR(__xludf.DUMMYFUNCTION("""COMPUTED_VALUE"""),672.59)</f>
        <v>672.59</v>
      </c>
      <c r="M226" s="2">
        <f>IFERROR(__xludf.DUMMYFUNCTION("""COMPUTED_VALUE"""),45616.66666666667)</f>
        <v>45616.66667</v>
      </c>
      <c r="N226" s="1">
        <f>IFERROR(__xludf.DUMMYFUNCTION("""COMPUTED_VALUE"""),1.36425281E8)</f>
        <v>136425281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IFERROR(__xludf.DUMMYFUNCTION("""COMPUTED_VALUE"""),676.76)</f>
        <v>676.76</v>
      </c>
      <c r="D227" s="2">
        <f>IFERROR(__xludf.DUMMYFUNCTION("""COMPUTED_VALUE"""),45617.66666666667)</f>
        <v>45617.66667</v>
      </c>
      <c r="E227" s="1">
        <f>IFERROR(__xludf.DUMMYFUNCTION("""COMPUTED_VALUE"""),686.44)</f>
        <v>686.44</v>
      </c>
      <c r="G227" s="2">
        <f>IFERROR(__xludf.DUMMYFUNCTION("""COMPUTED_VALUE"""),45617.66666666667)</f>
        <v>45617.66667</v>
      </c>
      <c r="H227" s="1">
        <f>IFERROR(__xludf.DUMMYFUNCTION("""COMPUTED_VALUE"""),676.76)</f>
        <v>676.76</v>
      </c>
      <c r="J227" s="2">
        <f>IFERROR(__xludf.DUMMYFUNCTION("""COMPUTED_VALUE"""),45617.66666666667)</f>
        <v>45617.66667</v>
      </c>
      <c r="K227" s="1">
        <f>IFERROR(__xludf.DUMMYFUNCTION("""COMPUTED_VALUE"""),682.13)</f>
        <v>682.13</v>
      </c>
      <c r="M227" s="2">
        <f>IFERROR(__xludf.DUMMYFUNCTION("""COMPUTED_VALUE"""),45617.66666666667)</f>
        <v>45617.66667</v>
      </c>
      <c r="N227" s="1">
        <f>IFERROR(__xludf.DUMMYFUNCTION("""COMPUTED_VALUE"""),1.75106023E8)</f>
        <v>175106023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IFERROR(__xludf.DUMMYFUNCTION("""COMPUTED_VALUE"""),681.08)</f>
        <v>681.08</v>
      </c>
      <c r="D228" s="2">
        <f>IFERROR(__xludf.DUMMYFUNCTION("""COMPUTED_VALUE"""),45618.66666666667)</f>
        <v>45618.66667</v>
      </c>
      <c r="E228" s="1">
        <f>IFERROR(__xludf.DUMMYFUNCTION("""COMPUTED_VALUE"""),694.0)</f>
        <v>694</v>
      </c>
      <c r="G228" s="2">
        <f>IFERROR(__xludf.DUMMYFUNCTION("""COMPUTED_VALUE"""),45618.66666666667)</f>
        <v>45618.66667</v>
      </c>
      <c r="H228" s="1">
        <f>IFERROR(__xludf.DUMMYFUNCTION("""COMPUTED_VALUE"""),681.02)</f>
        <v>681.02</v>
      </c>
      <c r="J228" s="2">
        <f>IFERROR(__xludf.DUMMYFUNCTION("""COMPUTED_VALUE"""),45618.66666666667)</f>
        <v>45618.66667</v>
      </c>
      <c r="K228" s="1">
        <f>IFERROR(__xludf.DUMMYFUNCTION("""COMPUTED_VALUE"""),693.39)</f>
        <v>693.39</v>
      </c>
      <c r="M228" s="2">
        <f>IFERROR(__xludf.DUMMYFUNCTION("""COMPUTED_VALUE"""),45618.66666666667)</f>
        <v>45618.66667</v>
      </c>
      <c r="N228" s="1">
        <f>IFERROR(__xludf.DUMMYFUNCTION("""COMPUTED_VALUE"""),1.65525765E8)</f>
        <v>165525765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IFERROR(__xludf.DUMMYFUNCTION("""COMPUTED_VALUE"""),699.03)</f>
        <v>699.03</v>
      </c>
      <c r="D229" s="2">
        <f>IFERROR(__xludf.DUMMYFUNCTION("""COMPUTED_VALUE"""),45621.66666666667)</f>
        <v>45621.66667</v>
      </c>
      <c r="E229" s="1">
        <f>IFERROR(__xludf.DUMMYFUNCTION("""COMPUTED_VALUE"""),703.51)</f>
        <v>703.51</v>
      </c>
      <c r="G229" s="2">
        <f>IFERROR(__xludf.DUMMYFUNCTION("""COMPUTED_VALUE"""),45621.66666666667)</f>
        <v>45621.66667</v>
      </c>
      <c r="H229" s="1">
        <f>IFERROR(__xludf.DUMMYFUNCTION("""COMPUTED_VALUE"""),697.89)</f>
        <v>697.89</v>
      </c>
      <c r="J229" s="2">
        <f>IFERROR(__xludf.DUMMYFUNCTION("""COMPUTED_VALUE"""),45621.66666666667)</f>
        <v>45621.66667</v>
      </c>
      <c r="K229" s="1">
        <f>IFERROR(__xludf.DUMMYFUNCTION("""COMPUTED_VALUE"""),700.54)</f>
        <v>700.54</v>
      </c>
      <c r="M229" s="2">
        <f>IFERROR(__xludf.DUMMYFUNCTION("""COMPUTED_VALUE"""),45621.66666666667)</f>
        <v>45621.66667</v>
      </c>
      <c r="N229" s="1">
        <f>IFERROR(__xludf.DUMMYFUNCTION("""COMPUTED_VALUE"""),2.12318199E8)</f>
        <v>212318199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IFERROR(__xludf.DUMMYFUNCTION("""COMPUTED_VALUE"""),700.78)</f>
        <v>700.78</v>
      </c>
      <c r="D230" s="2">
        <f>IFERROR(__xludf.DUMMYFUNCTION("""COMPUTED_VALUE"""),45622.66666666667)</f>
        <v>45622.66667</v>
      </c>
      <c r="E230" s="1">
        <f>IFERROR(__xludf.DUMMYFUNCTION("""COMPUTED_VALUE"""),701.92)</f>
        <v>701.92</v>
      </c>
      <c r="G230" s="2">
        <f>IFERROR(__xludf.DUMMYFUNCTION("""COMPUTED_VALUE"""),45622.66666666667)</f>
        <v>45622.66667</v>
      </c>
      <c r="H230" s="1">
        <f>IFERROR(__xludf.DUMMYFUNCTION("""COMPUTED_VALUE"""),695.58)</f>
        <v>695.58</v>
      </c>
      <c r="J230" s="2">
        <f>IFERROR(__xludf.DUMMYFUNCTION("""COMPUTED_VALUE"""),45622.66666666667)</f>
        <v>45622.66667</v>
      </c>
      <c r="K230" s="1">
        <f>IFERROR(__xludf.DUMMYFUNCTION("""COMPUTED_VALUE"""),699.81)</f>
        <v>699.81</v>
      </c>
      <c r="M230" s="2">
        <f>IFERROR(__xludf.DUMMYFUNCTION("""COMPUTED_VALUE"""),45622.66666666667)</f>
        <v>45622.66667</v>
      </c>
      <c r="N230" s="1">
        <f>IFERROR(__xludf.DUMMYFUNCTION("""COMPUTED_VALUE"""),1.41616813E8)</f>
        <v>141616813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IFERROR(__xludf.DUMMYFUNCTION("""COMPUTED_VALUE"""),700.64)</f>
        <v>700.64</v>
      </c>
      <c r="D231" s="2">
        <f>IFERROR(__xludf.DUMMYFUNCTION("""COMPUTED_VALUE"""),45623.66666666667)</f>
        <v>45623.66667</v>
      </c>
      <c r="E231" s="1">
        <f>IFERROR(__xludf.DUMMYFUNCTION("""COMPUTED_VALUE"""),704.03)</f>
        <v>704.03</v>
      </c>
      <c r="G231" s="2">
        <f>IFERROR(__xludf.DUMMYFUNCTION("""COMPUTED_VALUE"""),45623.66666666667)</f>
        <v>45623.66667</v>
      </c>
      <c r="H231" s="1">
        <f>IFERROR(__xludf.DUMMYFUNCTION("""COMPUTED_VALUE"""),696.97)</f>
        <v>696.97</v>
      </c>
      <c r="J231" s="2">
        <f>IFERROR(__xludf.DUMMYFUNCTION("""COMPUTED_VALUE"""),45623.66666666667)</f>
        <v>45623.66667</v>
      </c>
      <c r="K231" s="1">
        <f>IFERROR(__xludf.DUMMYFUNCTION("""COMPUTED_VALUE"""),699.39)</f>
        <v>699.39</v>
      </c>
      <c r="M231" s="2">
        <f>IFERROR(__xludf.DUMMYFUNCTION("""COMPUTED_VALUE"""),45623.66666666667)</f>
        <v>45623.66667</v>
      </c>
      <c r="N231" s="1">
        <f>IFERROR(__xludf.DUMMYFUNCTION("""COMPUTED_VALUE"""),1.17594715E8)</f>
        <v>117594715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IFERROR(__xludf.DUMMYFUNCTION("""COMPUTED_VALUE"""),701.22)</f>
        <v>701.22</v>
      </c>
      <c r="D232" s="2">
        <f>IFERROR(__xludf.DUMMYFUNCTION("""COMPUTED_VALUE"""),45625.54166666667)</f>
        <v>45625.54167</v>
      </c>
      <c r="E232" s="1">
        <f>IFERROR(__xludf.DUMMYFUNCTION("""COMPUTED_VALUE"""),703.48)</f>
        <v>703.48</v>
      </c>
      <c r="G232" s="2">
        <f>IFERROR(__xludf.DUMMYFUNCTION("""COMPUTED_VALUE"""),45625.54166666667)</f>
        <v>45625.54167</v>
      </c>
      <c r="H232" s="1">
        <f>IFERROR(__xludf.DUMMYFUNCTION("""COMPUTED_VALUE"""),697.17)</f>
        <v>697.17</v>
      </c>
      <c r="J232" s="2">
        <f>IFERROR(__xludf.DUMMYFUNCTION("""COMPUTED_VALUE"""),45625.54166666667)</f>
        <v>45625.54167</v>
      </c>
      <c r="K232" s="1">
        <f>IFERROR(__xludf.DUMMYFUNCTION("""COMPUTED_VALUE"""),697.45)</f>
        <v>697.45</v>
      </c>
      <c r="M232" s="2">
        <f>IFERROR(__xludf.DUMMYFUNCTION("""COMPUTED_VALUE"""),45625.54166666667)</f>
        <v>45625.54167</v>
      </c>
      <c r="N232" s="1">
        <f>IFERROR(__xludf.DUMMYFUNCTION("""COMPUTED_VALUE"""),9.0025135E7)</f>
        <v>90025135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IFERROR(__xludf.DUMMYFUNCTION("""COMPUTED_VALUE"""),699.92)</f>
        <v>699.92</v>
      </c>
      <c r="D233" s="2">
        <f>IFERROR(__xludf.DUMMYFUNCTION("""COMPUTED_VALUE"""),45628.66666666667)</f>
        <v>45628.66667</v>
      </c>
      <c r="E233" s="1">
        <f>IFERROR(__xludf.DUMMYFUNCTION("""COMPUTED_VALUE"""),700.05)</f>
        <v>700.05</v>
      </c>
      <c r="G233" s="2">
        <f>IFERROR(__xludf.DUMMYFUNCTION("""COMPUTED_VALUE"""),45628.66666666667)</f>
        <v>45628.66667</v>
      </c>
      <c r="H233" s="1">
        <f>IFERROR(__xludf.DUMMYFUNCTION("""COMPUTED_VALUE"""),686.89)</f>
        <v>686.89</v>
      </c>
      <c r="J233" s="2">
        <f>IFERROR(__xludf.DUMMYFUNCTION("""COMPUTED_VALUE"""),45628.66666666667)</f>
        <v>45628.66667</v>
      </c>
      <c r="K233" s="1">
        <f>IFERROR(__xludf.DUMMYFUNCTION("""COMPUTED_VALUE"""),689.29)</f>
        <v>689.29</v>
      </c>
      <c r="M233" s="2">
        <f>IFERROR(__xludf.DUMMYFUNCTION("""COMPUTED_VALUE"""),45628.66666666667)</f>
        <v>45628.66667</v>
      </c>
      <c r="N233" s="1">
        <f>IFERROR(__xludf.DUMMYFUNCTION("""COMPUTED_VALUE"""),1.47762538E8)</f>
        <v>147762538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IFERROR(__xludf.DUMMYFUNCTION("""COMPUTED_VALUE"""),692.09)</f>
        <v>692.09</v>
      </c>
      <c r="D234" s="2">
        <f>IFERROR(__xludf.DUMMYFUNCTION("""COMPUTED_VALUE"""),45629.66666666667)</f>
        <v>45629.66667</v>
      </c>
      <c r="E234" s="1">
        <f>IFERROR(__xludf.DUMMYFUNCTION("""COMPUTED_VALUE"""),694.38)</f>
        <v>694.38</v>
      </c>
      <c r="G234" s="2">
        <f>IFERROR(__xludf.DUMMYFUNCTION("""COMPUTED_VALUE"""),45629.66666666667)</f>
        <v>45629.66667</v>
      </c>
      <c r="H234" s="1">
        <f>IFERROR(__xludf.DUMMYFUNCTION("""COMPUTED_VALUE"""),683.76)</f>
        <v>683.76</v>
      </c>
      <c r="J234" s="2">
        <f>IFERROR(__xludf.DUMMYFUNCTION("""COMPUTED_VALUE"""),45629.66666666667)</f>
        <v>45629.66667</v>
      </c>
      <c r="K234" s="1">
        <f>IFERROR(__xludf.DUMMYFUNCTION("""COMPUTED_VALUE"""),684.15)</f>
        <v>684.15</v>
      </c>
      <c r="M234" s="2">
        <f>IFERROR(__xludf.DUMMYFUNCTION("""COMPUTED_VALUE"""),45629.66666666667)</f>
        <v>45629.66667</v>
      </c>
      <c r="N234" s="1">
        <f>IFERROR(__xludf.DUMMYFUNCTION("""COMPUTED_VALUE"""),1.40843363E8)</f>
        <v>140843363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IFERROR(__xludf.DUMMYFUNCTION("""COMPUTED_VALUE"""),683.78)</f>
        <v>683.78</v>
      </c>
      <c r="D235" s="2">
        <f>IFERROR(__xludf.DUMMYFUNCTION("""COMPUTED_VALUE"""),45630.66666666667)</f>
        <v>45630.66667</v>
      </c>
      <c r="E235" s="1">
        <f>IFERROR(__xludf.DUMMYFUNCTION("""COMPUTED_VALUE"""),684.63)</f>
        <v>684.63</v>
      </c>
      <c r="G235" s="2">
        <f>IFERROR(__xludf.DUMMYFUNCTION("""COMPUTED_VALUE"""),45630.66666666667)</f>
        <v>45630.66667</v>
      </c>
      <c r="H235" s="1">
        <f>IFERROR(__xludf.DUMMYFUNCTION("""COMPUTED_VALUE"""),676.26)</f>
        <v>676.26</v>
      </c>
      <c r="J235" s="2">
        <f>IFERROR(__xludf.DUMMYFUNCTION("""COMPUTED_VALUE"""),45630.66666666667)</f>
        <v>45630.66667</v>
      </c>
      <c r="K235" s="1">
        <f>IFERROR(__xludf.DUMMYFUNCTION("""COMPUTED_VALUE"""),680.07)</f>
        <v>680.07</v>
      </c>
      <c r="M235" s="2">
        <f>IFERROR(__xludf.DUMMYFUNCTION("""COMPUTED_VALUE"""),45630.66666666667)</f>
        <v>45630.66667</v>
      </c>
      <c r="N235" s="1">
        <f>IFERROR(__xludf.DUMMYFUNCTION("""COMPUTED_VALUE"""),1.2709346E8)</f>
        <v>127093460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IFERROR(__xludf.DUMMYFUNCTION("""COMPUTED_VALUE"""),683.22)</f>
        <v>683.22</v>
      </c>
      <c r="D236" s="2">
        <f>IFERROR(__xludf.DUMMYFUNCTION("""COMPUTED_VALUE"""),45631.66666666667)</f>
        <v>45631.66667</v>
      </c>
      <c r="E236" s="1">
        <f>IFERROR(__xludf.DUMMYFUNCTION("""COMPUTED_VALUE"""),690.11)</f>
        <v>690.11</v>
      </c>
      <c r="G236" s="2">
        <f>IFERROR(__xludf.DUMMYFUNCTION("""COMPUTED_VALUE"""),45631.66666666667)</f>
        <v>45631.66667</v>
      </c>
      <c r="H236" s="1">
        <f>IFERROR(__xludf.DUMMYFUNCTION("""COMPUTED_VALUE"""),682.54)</f>
        <v>682.54</v>
      </c>
      <c r="J236" s="2">
        <f>IFERROR(__xludf.DUMMYFUNCTION("""COMPUTED_VALUE"""),45631.66666666667)</f>
        <v>45631.66667</v>
      </c>
      <c r="K236" s="1">
        <f>IFERROR(__xludf.DUMMYFUNCTION("""COMPUTED_VALUE"""),685.1)</f>
        <v>685.1</v>
      </c>
      <c r="M236" s="2">
        <f>IFERROR(__xludf.DUMMYFUNCTION("""COMPUTED_VALUE"""),45631.66666666667)</f>
        <v>45631.66667</v>
      </c>
      <c r="N236" s="1">
        <f>IFERROR(__xludf.DUMMYFUNCTION("""COMPUTED_VALUE"""),1.4360358E8)</f>
        <v>143603580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IFERROR(__xludf.DUMMYFUNCTION("""COMPUTED_VALUE"""),685.76)</f>
        <v>685.76</v>
      </c>
      <c r="D237" s="2">
        <f>IFERROR(__xludf.DUMMYFUNCTION("""COMPUTED_VALUE"""),45632.66666666667)</f>
        <v>45632.66667</v>
      </c>
      <c r="E237" s="1">
        <f>IFERROR(__xludf.DUMMYFUNCTION("""COMPUTED_VALUE"""),689.27)</f>
        <v>689.27</v>
      </c>
      <c r="G237" s="2">
        <f>IFERROR(__xludf.DUMMYFUNCTION("""COMPUTED_VALUE"""),45632.66666666667)</f>
        <v>45632.66667</v>
      </c>
      <c r="H237" s="1">
        <f>IFERROR(__xludf.DUMMYFUNCTION("""COMPUTED_VALUE"""),681.54)</f>
        <v>681.54</v>
      </c>
      <c r="J237" s="2">
        <f>IFERROR(__xludf.DUMMYFUNCTION("""COMPUTED_VALUE"""),45632.66666666667)</f>
        <v>45632.66667</v>
      </c>
      <c r="K237" s="1">
        <f>IFERROR(__xludf.DUMMYFUNCTION("""COMPUTED_VALUE"""),687.24)</f>
        <v>687.24</v>
      </c>
      <c r="M237" s="2">
        <f>IFERROR(__xludf.DUMMYFUNCTION("""COMPUTED_VALUE"""),45632.66666666667)</f>
        <v>45632.66667</v>
      </c>
      <c r="N237" s="1">
        <f>IFERROR(__xludf.DUMMYFUNCTION("""COMPUTED_VALUE"""),1.18067152E8)</f>
        <v>118067152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IFERROR(__xludf.DUMMYFUNCTION("""COMPUTED_VALUE"""),686.57)</f>
        <v>686.57</v>
      </c>
      <c r="D238" s="2">
        <f>IFERROR(__xludf.DUMMYFUNCTION("""COMPUTED_VALUE"""),45635.66666666667)</f>
        <v>45635.66667</v>
      </c>
      <c r="E238" s="1">
        <f>IFERROR(__xludf.DUMMYFUNCTION("""COMPUTED_VALUE"""),687.92)</f>
        <v>687.92</v>
      </c>
      <c r="G238" s="2">
        <f>IFERROR(__xludf.DUMMYFUNCTION("""COMPUTED_VALUE"""),45635.66666666667)</f>
        <v>45635.66667</v>
      </c>
      <c r="H238" s="1">
        <f>IFERROR(__xludf.DUMMYFUNCTION("""COMPUTED_VALUE"""),675.97)</f>
        <v>675.97</v>
      </c>
      <c r="J238" s="2">
        <f>IFERROR(__xludf.DUMMYFUNCTION("""COMPUTED_VALUE"""),45635.66666666667)</f>
        <v>45635.66667</v>
      </c>
      <c r="K238" s="1">
        <f>IFERROR(__xludf.DUMMYFUNCTION("""COMPUTED_VALUE"""),676.05)</f>
        <v>676.05</v>
      </c>
      <c r="M238" s="2">
        <f>IFERROR(__xludf.DUMMYFUNCTION("""COMPUTED_VALUE"""),45635.66666666667)</f>
        <v>45635.66667</v>
      </c>
      <c r="N238" s="1">
        <f>IFERROR(__xludf.DUMMYFUNCTION("""COMPUTED_VALUE"""),1.56097198E8)</f>
        <v>156097198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IFERROR(__xludf.DUMMYFUNCTION("""COMPUTED_VALUE"""),676.87)</f>
        <v>676.87</v>
      </c>
      <c r="D239" s="2">
        <f>IFERROR(__xludf.DUMMYFUNCTION("""COMPUTED_VALUE"""),45636.66666666667)</f>
        <v>45636.66667</v>
      </c>
      <c r="E239" s="1">
        <f>IFERROR(__xludf.DUMMYFUNCTION("""COMPUTED_VALUE"""),683.98)</f>
        <v>683.98</v>
      </c>
      <c r="G239" s="2">
        <f>IFERROR(__xludf.DUMMYFUNCTION("""COMPUTED_VALUE"""),45636.66666666667)</f>
        <v>45636.66667</v>
      </c>
      <c r="H239" s="1">
        <f>IFERROR(__xludf.DUMMYFUNCTION("""COMPUTED_VALUE"""),673.29)</f>
        <v>673.29</v>
      </c>
      <c r="J239" s="2">
        <f>IFERROR(__xludf.DUMMYFUNCTION("""COMPUTED_VALUE"""),45636.66666666667)</f>
        <v>45636.66667</v>
      </c>
      <c r="K239" s="1">
        <f>IFERROR(__xludf.DUMMYFUNCTION("""COMPUTED_VALUE"""),674.2)</f>
        <v>674.2</v>
      </c>
      <c r="M239" s="2">
        <f>IFERROR(__xludf.DUMMYFUNCTION("""COMPUTED_VALUE"""),45636.66666666667)</f>
        <v>45636.66667</v>
      </c>
      <c r="N239" s="1">
        <f>IFERROR(__xludf.DUMMYFUNCTION("""COMPUTED_VALUE"""),1.65672752E8)</f>
        <v>165672752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IFERROR(__xludf.DUMMYFUNCTION("""COMPUTED_VALUE"""),678.12)</f>
        <v>678.12</v>
      </c>
      <c r="D240" s="2">
        <f>IFERROR(__xludf.DUMMYFUNCTION("""COMPUTED_VALUE"""),45637.66666666667)</f>
        <v>45637.66667</v>
      </c>
      <c r="E240" s="1">
        <f>IFERROR(__xludf.DUMMYFUNCTION("""COMPUTED_VALUE"""),679.27)</f>
        <v>679.27</v>
      </c>
      <c r="G240" s="2">
        <f>IFERROR(__xludf.DUMMYFUNCTION("""COMPUTED_VALUE"""),45637.66666666667)</f>
        <v>45637.66667</v>
      </c>
      <c r="H240" s="1">
        <f>IFERROR(__xludf.DUMMYFUNCTION("""COMPUTED_VALUE"""),672.4)</f>
        <v>672.4</v>
      </c>
      <c r="J240" s="2">
        <f>IFERROR(__xludf.DUMMYFUNCTION("""COMPUTED_VALUE"""),45637.66666666667)</f>
        <v>45637.66667</v>
      </c>
      <c r="K240" s="1">
        <f>IFERROR(__xludf.DUMMYFUNCTION("""COMPUTED_VALUE"""),674.05)</f>
        <v>674.05</v>
      </c>
      <c r="M240" s="2">
        <f>IFERROR(__xludf.DUMMYFUNCTION("""COMPUTED_VALUE"""),45637.66666666667)</f>
        <v>45637.66667</v>
      </c>
      <c r="N240" s="1">
        <f>IFERROR(__xludf.DUMMYFUNCTION("""COMPUTED_VALUE"""),1.81900351E8)</f>
        <v>181900351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IFERROR(__xludf.DUMMYFUNCTION("""COMPUTED_VALUE"""),674.25)</f>
        <v>674.25</v>
      </c>
      <c r="D241" s="2">
        <f>IFERROR(__xludf.DUMMYFUNCTION("""COMPUTED_VALUE"""),45638.66666666667)</f>
        <v>45638.66667</v>
      </c>
      <c r="E241" s="1">
        <f>IFERROR(__xludf.DUMMYFUNCTION("""COMPUTED_VALUE"""),676.37)</f>
        <v>676.37</v>
      </c>
      <c r="G241" s="2">
        <f>IFERROR(__xludf.DUMMYFUNCTION("""COMPUTED_VALUE"""),45638.66666666667)</f>
        <v>45638.66667</v>
      </c>
      <c r="H241" s="1">
        <f>IFERROR(__xludf.DUMMYFUNCTION("""COMPUTED_VALUE"""),669.07)</f>
        <v>669.07</v>
      </c>
      <c r="J241" s="2">
        <f>IFERROR(__xludf.DUMMYFUNCTION("""COMPUTED_VALUE"""),45638.66666666667)</f>
        <v>45638.66667</v>
      </c>
      <c r="K241" s="1">
        <f>IFERROR(__xludf.DUMMYFUNCTION("""COMPUTED_VALUE"""),669.16)</f>
        <v>669.16</v>
      </c>
      <c r="M241" s="2">
        <f>IFERROR(__xludf.DUMMYFUNCTION("""COMPUTED_VALUE"""),45638.66666666667)</f>
        <v>45638.66667</v>
      </c>
      <c r="N241" s="1">
        <f>IFERROR(__xludf.DUMMYFUNCTION("""COMPUTED_VALUE"""),1.3201707E8)</f>
        <v>132017070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IFERROR(__xludf.DUMMYFUNCTION("""COMPUTED_VALUE"""),670.41)</f>
        <v>670.41</v>
      </c>
      <c r="D242" s="2">
        <f>IFERROR(__xludf.DUMMYFUNCTION("""COMPUTED_VALUE"""),45639.66666666667)</f>
        <v>45639.66667</v>
      </c>
      <c r="E242" s="1">
        <f>IFERROR(__xludf.DUMMYFUNCTION("""COMPUTED_VALUE"""),670.41)</f>
        <v>670.41</v>
      </c>
      <c r="G242" s="2">
        <f>IFERROR(__xludf.DUMMYFUNCTION("""COMPUTED_VALUE"""),45639.66666666667)</f>
        <v>45639.66667</v>
      </c>
      <c r="H242" s="1">
        <f>IFERROR(__xludf.DUMMYFUNCTION("""COMPUTED_VALUE"""),662.88)</f>
        <v>662.88</v>
      </c>
      <c r="J242" s="2">
        <f>IFERROR(__xludf.DUMMYFUNCTION("""COMPUTED_VALUE"""),45639.66666666667)</f>
        <v>45639.66667</v>
      </c>
      <c r="K242" s="1">
        <f>IFERROR(__xludf.DUMMYFUNCTION("""COMPUTED_VALUE"""),665.53)</f>
        <v>665.53</v>
      </c>
      <c r="M242" s="2">
        <f>IFERROR(__xludf.DUMMYFUNCTION("""COMPUTED_VALUE"""),45639.66666666667)</f>
        <v>45639.66667</v>
      </c>
      <c r="N242" s="1">
        <f>IFERROR(__xludf.DUMMYFUNCTION("""COMPUTED_VALUE"""),1.49490335E8)</f>
        <v>149490335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IFERROR(__xludf.DUMMYFUNCTION("""COMPUTED_VALUE"""),666.7)</f>
        <v>666.7</v>
      </c>
      <c r="D243" s="2">
        <f>IFERROR(__xludf.DUMMYFUNCTION("""COMPUTED_VALUE"""),45642.66666666667)</f>
        <v>45642.66667</v>
      </c>
      <c r="E243" s="1">
        <f>IFERROR(__xludf.DUMMYFUNCTION("""COMPUTED_VALUE"""),668.32)</f>
        <v>668.32</v>
      </c>
      <c r="G243" s="2">
        <f>IFERROR(__xludf.DUMMYFUNCTION("""COMPUTED_VALUE"""),45642.66666666667)</f>
        <v>45642.66667</v>
      </c>
      <c r="H243" s="1">
        <f>IFERROR(__xludf.DUMMYFUNCTION("""COMPUTED_VALUE"""),660.86)</f>
        <v>660.86</v>
      </c>
      <c r="J243" s="2">
        <f>IFERROR(__xludf.DUMMYFUNCTION("""COMPUTED_VALUE"""),45642.66666666667)</f>
        <v>45642.66667</v>
      </c>
      <c r="K243" s="1">
        <f>IFERROR(__xludf.DUMMYFUNCTION("""COMPUTED_VALUE"""),667.21)</f>
        <v>667.21</v>
      </c>
      <c r="M243" s="2">
        <f>IFERROR(__xludf.DUMMYFUNCTION("""COMPUTED_VALUE"""),45642.66666666667)</f>
        <v>45642.66667</v>
      </c>
      <c r="N243" s="1">
        <f>IFERROR(__xludf.DUMMYFUNCTION("""COMPUTED_VALUE"""),1.6470381E8)</f>
        <v>164703810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IFERROR(__xludf.DUMMYFUNCTION("""COMPUTED_VALUE"""),664.1)</f>
        <v>664.1</v>
      </c>
      <c r="D244" s="2">
        <f>IFERROR(__xludf.DUMMYFUNCTION("""COMPUTED_VALUE"""),45643.66666666667)</f>
        <v>45643.66667</v>
      </c>
      <c r="E244" s="1">
        <f>IFERROR(__xludf.DUMMYFUNCTION("""COMPUTED_VALUE"""),664.1)</f>
        <v>664.1</v>
      </c>
      <c r="G244" s="2">
        <f>IFERROR(__xludf.DUMMYFUNCTION("""COMPUTED_VALUE"""),45643.66666666667)</f>
        <v>45643.66667</v>
      </c>
      <c r="H244" s="1">
        <f>IFERROR(__xludf.DUMMYFUNCTION("""COMPUTED_VALUE"""),656.31)</f>
        <v>656.31</v>
      </c>
      <c r="J244" s="2">
        <f>IFERROR(__xludf.DUMMYFUNCTION("""COMPUTED_VALUE"""),45643.66666666667)</f>
        <v>45643.66667</v>
      </c>
      <c r="K244" s="1">
        <f>IFERROR(__xludf.DUMMYFUNCTION("""COMPUTED_VALUE"""),659.96)</f>
        <v>659.96</v>
      </c>
      <c r="M244" s="2">
        <f>IFERROR(__xludf.DUMMYFUNCTION("""COMPUTED_VALUE"""),45643.66666666667)</f>
        <v>45643.66667</v>
      </c>
      <c r="N244" s="1">
        <f>IFERROR(__xludf.DUMMYFUNCTION("""COMPUTED_VALUE"""),1.55795859E8)</f>
        <v>155795859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IFERROR(__xludf.DUMMYFUNCTION("""COMPUTED_VALUE"""),661.63)</f>
        <v>661.63</v>
      </c>
      <c r="D245" s="2">
        <f>IFERROR(__xludf.DUMMYFUNCTION("""COMPUTED_VALUE"""),45644.66666666667)</f>
        <v>45644.66667</v>
      </c>
      <c r="E245" s="1">
        <f>IFERROR(__xludf.DUMMYFUNCTION("""COMPUTED_VALUE"""),663.44)</f>
        <v>663.44</v>
      </c>
      <c r="G245" s="2">
        <f>IFERROR(__xludf.DUMMYFUNCTION("""COMPUTED_VALUE"""),45644.66666666667)</f>
        <v>45644.66667</v>
      </c>
      <c r="H245" s="1">
        <f>IFERROR(__xludf.DUMMYFUNCTION("""COMPUTED_VALUE"""),634.01)</f>
        <v>634.01</v>
      </c>
      <c r="J245" s="2">
        <f>IFERROR(__xludf.DUMMYFUNCTION("""COMPUTED_VALUE"""),45644.66666666667)</f>
        <v>45644.66667</v>
      </c>
      <c r="K245" s="1">
        <f>IFERROR(__xludf.DUMMYFUNCTION("""COMPUTED_VALUE"""),635.15)</f>
        <v>635.15</v>
      </c>
      <c r="M245" s="2">
        <f>IFERROR(__xludf.DUMMYFUNCTION("""COMPUTED_VALUE"""),45644.66666666667)</f>
        <v>45644.66667</v>
      </c>
      <c r="N245" s="1">
        <f>IFERROR(__xludf.DUMMYFUNCTION("""COMPUTED_VALUE"""),2.12079623E8)</f>
        <v>212079623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IFERROR(__xludf.DUMMYFUNCTION("""COMPUTED_VALUE"""),643.08)</f>
        <v>643.08</v>
      </c>
      <c r="D246" s="2">
        <f>IFERROR(__xludf.DUMMYFUNCTION("""COMPUTED_VALUE"""),45645.66666666667)</f>
        <v>45645.66667</v>
      </c>
      <c r="E246" s="1">
        <f>IFERROR(__xludf.DUMMYFUNCTION("""COMPUTED_VALUE"""),650.28)</f>
        <v>650.28</v>
      </c>
      <c r="G246" s="2">
        <f>IFERROR(__xludf.DUMMYFUNCTION("""COMPUTED_VALUE"""),45645.66666666667)</f>
        <v>45645.66667</v>
      </c>
      <c r="H246" s="1">
        <f>IFERROR(__xludf.DUMMYFUNCTION("""COMPUTED_VALUE"""),635.96)</f>
        <v>635.96</v>
      </c>
      <c r="J246" s="2">
        <f>IFERROR(__xludf.DUMMYFUNCTION("""COMPUTED_VALUE"""),45645.66666666667)</f>
        <v>45645.66667</v>
      </c>
      <c r="K246" s="1">
        <f>IFERROR(__xludf.DUMMYFUNCTION("""COMPUTED_VALUE"""),636.54)</f>
        <v>636.54</v>
      </c>
      <c r="M246" s="2">
        <f>IFERROR(__xludf.DUMMYFUNCTION("""COMPUTED_VALUE"""),45645.66666666667)</f>
        <v>45645.66667</v>
      </c>
      <c r="N246" s="1">
        <f>IFERROR(__xludf.DUMMYFUNCTION("""COMPUTED_VALUE"""),1.90051949E8)</f>
        <v>190051949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IFERROR(__xludf.DUMMYFUNCTION("""COMPUTED_VALUE"""),634.26)</f>
        <v>634.26</v>
      </c>
      <c r="D247" s="2">
        <f>IFERROR(__xludf.DUMMYFUNCTION("""COMPUTED_VALUE"""),45646.66666666667)</f>
        <v>45646.66667</v>
      </c>
      <c r="E247" s="1">
        <f>IFERROR(__xludf.DUMMYFUNCTION("""COMPUTED_VALUE"""),652.96)</f>
        <v>652.96</v>
      </c>
      <c r="G247" s="2">
        <f>IFERROR(__xludf.DUMMYFUNCTION("""COMPUTED_VALUE"""),45646.66666666667)</f>
        <v>45646.66667</v>
      </c>
      <c r="H247" s="1">
        <f>IFERROR(__xludf.DUMMYFUNCTION("""COMPUTED_VALUE"""),633.9)</f>
        <v>633.9</v>
      </c>
      <c r="J247" s="2">
        <f>IFERROR(__xludf.DUMMYFUNCTION("""COMPUTED_VALUE"""),45646.66666666667)</f>
        <v>45646.66667</v>
      </c>
      <c r="K247" s="1">
        <f>IFERROR(__xludf.DUMMYFUNCTION("""COMPUTED_VALUE"""),648.24)</f>
        <v>648.24</v>
      </c>
      <c r="M247" s="2">
        <f>IFERROR(__xludf.DUMMYFUNCTION("""COMPUTED_VALUE"""),45646.66666666667)</f>
        <v>45646.66667</v>
      </c>
      <c r="N247" s="1">
        <f>IFERROR(__xludf.DUMMYFUNCTION("""COMPUTED_VALUE"""),4.62598643E8)</f>
        <v>462598643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IFERROR(__xludf.DUMMYFUNCTION("""COMPUTED_VALUE"""),644.15)</f>
        <v>644.15</v>
      </c>
      <c r="D248" s="2">
        <f>IFERROR(__xludf.DUMMYFUNCTION("""COMPUTED_VALUE"""),45649.66666666667)</f>
        <v>45649.66667</v>
      </c>
      <c r="E248" s="1">
        <f>IFERROR(__xludf.DUMMYFUNCTION("""COMPUTED_VALUE"""),649.94)</f>
        <v>649.94</v>
      </c>
      <c r="G248" s="2">
        <f>IFERROR(__xludf.DUMMYFUNCTION("""COMPUTED_VALUE"""),45649.66666666667)</f>
        <v>45649.66667</v>
      </c>
      <c r="H248" s="1">
        <f>IFERROR(__xludf.DUMMYFUNCTION("""COMPUTED_VALUE"""),640.78)</f>
        <v>640.78</v>
      </c>
      <c r="J248" s="2">
        <f>IFERROR(__xludf.DUMMYFUNCTION("""COMPUTED_VALUE"""),45649.66666666667)</f>
        <v>45649.66667</v>
      </c>
      <c r="K248" s="1">
        <f>IFERROR(__xludf.DUMMYFUNCTION("""COMPUTED_VALUE"""),649.74)</f>
        <v>649.74</v>
      </c>
      <c r="M248" s="2">
        <f>IFERROR(__xludf.DUMMYFUNCTION("""COMPUTED_VALUE"""),45649.66666666667)</f>
        <v>45649.66667</v>
      </c>
      <c r="N248" s="1">
        <f>IFERROR(__xludf.DUMMYFUNCTION("""COMPUTED_VALUE"""),1.38777925E8)</f>
        <v>138777925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IFERROR(__xludf.DUMMYFUNCTION("""COMPUTED_VALUE"""),651.8)</f>
        <v>651.8</v>
      </c>
      <c r="D249" s="2">
        <f>IFERROR(__xludf.DUMMYFUNCTION("""COMPUTED_VALUE"""),45650.54166666667)</f>
        <v>45650.54167</v>
      </c>
      <c r="E249" s="1">
        <f>IFERROR(__xludf.DUMMYFUNCTION("""COMPUTED_VALUE"""),658.39)</f>
        <v>658.39</v>
      </c>
      <c r="G249" s="2">
        <f>IFERROR(__xludf.DUMMYFUNCTION("""COMPUTED_VALUE"""),45650.54166666667)</f>
        <v>45650.54167</v>
      </c>
      <c r="H249" s="1">
        <f>IFERROR(__xludf.DUMMYFUNCTION("""COMPUTED_VALUE"""),650.97)</f>
        <v>650.97</v>
      </c>
      <c r="J249" s="2">
        <f>IFERROR(__xludf.DUMMYFUNCTION("""COMPUTED_VALUE"""),45650.54166666667)</f>
        <v>45650.54167</v>
      </c>
      <c r="K249" s="1">
        <f>IFERROR(__xludf.DUMMYFUNCTION("""COMPUTED_VALUE"""),658.32)</f>
        <v>658.32</v>
      </c>
      <c r="M249" s="2">
        <f>IFERROR(__xludf.DUMMYFUNCTION("""COMPUTED_VALUE"""),45650.54166666667)</f>
        <v>45650.54167</v>
      </c>
      <c r="N249" s="1">
        <f>IFERROR(__xludf.DUMMYFUNCTION("""COMPUTED_VALUE"""),5.7715854E7)</f>
        <v>57715854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IFERROR(__xludf.DUMMYFUNCTION("""COMPUTED_VALUE"""),655.3)</f>
        <v>655.3</v>
      </c>
      <c r="D250" s="2">
        <f>IFERROR(__xludf.DUMMYFUNCTION("""COMPUTED_VALUE"""),45652.66666666667)</f>
        <v>45652.66667</v>
      </c>
      <c r="E250" s="1">
        <f>IFERROR(__xludf.DUMMYFUNCTION("""COMPUTED_VALUE"""),660.98)</f>
        <v>660.98</v>
      </c>
      <c r="G250" s="2">
        <f>IFERROR(__xludf.DUMMYFUNCTION("""COMPUTED_VALUE"""),45652.66666666667)</f>
        <v>45652.66667</v>
      </c>
      <c r="H250" s="1">
        <f>IFERROR(__xludf.DUMMYFUNCTION("""COMPUTED_VALUE"""),654.72)</f>
        <v>654.72</v>
      </c>
      <c r="J250" s="2">
        <f>IFERROR(__xludf.DUMMYFUNCTION("""COMPUTED_VALUE"""),45652.66666666667)</f>
        <v>45652.66667</v>
      </c>
      <c r="K250" s="1">
        <f>IFERROR(__xludf.DUMMYFUNCTION("""COMPUTED_VALUE"""),660.51)</f>
        <v>660.51</v>
      </c>
      <c r="M250" s="2">
        <f>IFERROR(__xludf.DUMMYFUNCTION("""COMPUTED_VALUE"""),45652.66666666667)</f>
        <v>45652.66667</v>
      </c>
      <c r="N250" s="1">
        <f>IFERROR(__xludf.DUMMYFUNCTION("""COMPUTED_VALUE"""),8.0692202E7)</f>
        <v>80692202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IFERROR(__xludf.DUMMYFUNCTION("""COMPUTED_VALUE"""),656.33)</f>
        <v>656.33</v>
      </c>
      <c r="D251" s="2">
        <f>IFERROR(__xludf.DUMMYFUNCTION("""COMPUTED_VALUE"""),45653.66666666667)</f>
        <v>45653.66667</v>
      </c>
      <c r="E251" s="1">
        <f>IFERROR(__xludf.DUMMYFUNCTION("""COMPUTED_VALUE"""),661.85)</f>
        <v>661.85</v>
      </c>
      <c r="G251" s="2">
        <f>IFERROR(__xludf.DUMMYFUNCTION("""COMPUTED_VALUE"""),45653.66666666667)</f>
        <v>45653.66667</v>
      </c>
      <c r="H251" s="1">
        <f>IFERROR(__xludf.DUMMYFUNCTION("""COMPUTED_VALUE"""),651.59)</f>
        <v>651.59</v>
      </c>
      <c r="J251" s="2">
        <f>IFERROR(__xludf.DUMMYFUNCTION("""COMPUTED_VALUE"""),45653.66666666667)</f>
        <v>45653.66667</v>
      </c>
      <c r="K251" s="1">
        <f>IFERROR(__xludf.DUMMYFUNCTION("""COMPUTED_VALUE"""),655.22)</f>
        <v>655.22</v>
      </c>
      <c r="M251" s="2">
        <f>IFERROR(__xludf.DUMMYFUNCTION("""COMPUTED_VALUE"""),45653.66666666667)</f>
        <v>45653.66667</v>
      </c>
      <c r="N251" s="1">
        <f>IFERROR(__xludf.DUMMYFUNCTION("""COMPUTED_VALUE"""),1.00617651E8)</f>
        <v>100617651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IFERROR(__xludf.DUMMYFUNCTION("""COMPUTED_VALUE"""),649.41)</f>
        <v>649.41</v>
      </c>
      <c r="D252" s="2">
        <f>IFERROR(__xludf.DUMMYFUNCTION("""COMPUTED_VALUE"""),45656.66666666667)</f>
        <v>45656.66667</v>
      </c>
      <c r="E252" s="1">
        <f>IFERROR(__xludf.DUMMYFUNCTION("""COMPUTED_VALUE"""),653.83)</f>
        <v>653.83</v>
      </c>
      <c r="G252" s="2">
        <f>IFERROR(__xludf.DUMMYFUNCTION("""COMPUTED_VALUE"""),45656.66666666667)</f>
        <v>45656.66667</v>
      </c>
      <c r="H252" s="1">
        <f>IFERROR(__xludf.DUMMYFUNCTION("""COMPUTED_VALUE"""),644.65)</f>
        <v>644.65</v>
      </c>
      <c r="J252" s="2">
        <f>IFERROR(__xludf.DUMMYFUNCTION("""COMPUTED_VALUE"""),45656.66666666667)</f>
        <v>45656.66667</v>
      </c>
      <c r="K252" s="1">
        <f>IFERROR(__xludf.DUMMYFUNCTION("""COMPUTED_VALUE"""),650.4)</f>
        <v>650.4</v>
      </c>
      <c r="M252" s="2">
        <f>IFERROR(__xludf.DUMMYFUNCTION("""COMPUTED_VALUE"""),45656.66666666667)</f>
        <v>45656.66667</v>
      </c>
      <c r="N252" s="1">
        <f>IFERROR(__xludf.DUMMYFUNCTION("""COMPUTED_VALUE"""),9.9222958E7)</f>
        <v>99222958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IFERROR(__xludf.DUMMYFUNCTION("""COMPUTED_VALUE"""),651.7)</f>
        <v>651.7</v>
      </c>
      <c r="D253" s="2">
        <f>IFERROR(__xludf.DUMMYFUNCTION("""COMPUTED_VALUE"""),45657.66666666667)</f>
        <v>45657.66667</v>
      </c>
      <c r="E253" s="1">
        <f>IFERROR(__xludf.DUMMYFUNCTION("""COMPUTED_VALUE"""),655.45)</f>
        <v>655.45</v>
      </c>
      <c r="G253" s="2">
        <f>IFERROR(__xludf.DUMMYFUNCTION("""COMPUTED_VALUE"""),45657.66666666667)</f>
        <v>45657.66667</v>
      </c>
      <c r="H253" s="1">
        <f>IFERROR(__xludf.DUMMYFUNCTION("""COMPUTED_VALUE"""),648.35)</f>
        <v>648.35</v>
      </c>
      <c r="J253" s="2">
        <f>IFERROR(__xludf.DUMMYFUNCTION("""COMPUTED_VALUE"""),45657.66666666667)</f>
        <v>45657.66667</v>
      </c>
      <c r="K253" s="1">
        <f>IFERROR(__xludf.DUMMYFUNCTION("""COMPUTED_VALUE"""),650.29)</f>
        <v>650.29</v>
      </c>
      <c r="M253" s="2">
        <f>IFERROR(__xludf.DUMMYFUNCTION("""COMPUTED_VALUE"""),45657.66666666667)</f>
        <v>45657.66667</v>
      </c>
      <c r="N253" s="1">
        <f>IFERROR(__xludf.DUMMYFUNCTION("""COMPUTED_VALUE"""),1.04388224E8)</f>
        <v>104388224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IFERROR(__xludf.DUMMYFUNCTION("""COMPUTED_VALUE"""),653.48)</f>
        <v>653.48</v>
      </c>
      <c r="D254" s="2">
        <f>IFERROR(__xludf.DUMMYFUNCTION("""COMPUTED_VALUE"""),45659.66666666667)</f>
        <v>45659.66667</v>
      </c>
      <c r="E254" s="1">
        <f>IFERROR(__xludf.DUMMYFUNCTION("""COMPUTED_VALUE"""),658.9)</f>
        <v>658.9</v>
      </c>
      <c r="G254" s="2">
        <f>IFERROR(__xludf.DUMMYFUNCTION("""COMPUTED_VALUE"""),45659.66666666667)</f>
        <v>45659.66667</v>
      </c>
      <c r="H254" s="1">
        <f>IFERROR(__xludf.DUMMYFUNCTION("""COMPUTED_VALUE"""),647.19)</f>
        <v>647.19</v>
      </c>
      <c r="J254" s="2">
        <f>IFERROR(__xludf.DUMMYFUNCTION("""COMPUTED_VALUE"""),45659.66666666667)</f>
        <v>45659.66667</v>
      </c>
      <c r="K254" s="1">
        <f>IFERROR(__xludf.DUMMYFUNCTION("""COMPUTED_VALUE"""),650.0)</f>
        <v>650</v>
      </c>
      <c r="M254" s="2">
        <f>IFERROR(__xludf.DUMMYFUNCTION("""COMPUTED_VALUE"""),45659.66666666667)</f>
        <v>45659.66667</v>
      </c>
      <c r="N254" s="1">
        <f>IFERROR(__xludf.DUMMYFUNCTION("""COMPUTED_VALUE"""),1.37731071E8)</f>
        <v>137731071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IFERROR(__xludf.DUMMYFUNCTION("""COMPUTED_VALUE"""),656.23)</f>
        <v>656.23</v>
      </c>
      <c r="D255" s="2">
        <f>IFERROR(__xludf.DUMMYFUNCTION("""COMPUTED_VALUE"""),45660.66666666667)</f>
        <v>45660.66667</v>
      </c>
      <c r="E255" s="1">
        <f>IFERROR(__xludf.DUMMYFUNCTION("""COMPUTED_VALUE"""),659.63)</f>
        <v>659.63</v>
      </c>
      <c r="G255" s="2">
        <f>IFERROR(__xludf.DUMMYFUNCTION("""COMPUTED_VALUE"""),45660.66666666667)</f>
        <v>45660.66667</v>
      </c>
      <c r="H255" s="1">
        <f>IFERROR(__xludf.DUMMYFUNCTION("""COMPUTED_VALUE"""),648.73)</f>
        <v>648.73</v>
      </c>
      <c r="J255" s="2">
        <f>IFERROR(__xludf.DUMMYFUNCTION("""COMPUTED_VALUE"""),45660.66666666667)</f>
        <v>45660.66667</v>
      </c>
      <c r="K255" s="1">
        <f>IFERROR(__xludf.DUMMYFUNCTION("""COMPUTED_VALUE"""),659.47)</f>
        <v>659.47</v>
      </c>
      <c r="M255" s="2">
        <f>IFERROR(__xludf.DUMMYFUNCTION("""COMPUTED_VALUE"""),45660.66666666667)</f>
        <v>45660.66667</v>
      </c>
      <c r="N255" s="1">
        <f>IFERROR(__xludf.DUMMYFUNCTION("""COMPUTED_VALUE"""),1.30330983E8)</f>
        <v>130330983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IFERROR(__xludf.DUMMYFUNCTION("""COMPUTED_VALUE"""),663.92)</f>
        <v>663.92</v>
      </c>
      <c r="D256" s="2">
        <f>IFERROR(__xludf.DUMMYFUNCTION("""COMPUTED_VALUE"""),45663.66666666667)</f>
        <v>45663.66667</v>
      </c>
      <c r="E256" s="1">
        <f>IFERROR(__xludf.DUMMYFUNCTION("""COMPUTED_VALUE"""),672.76)</f>
        <v>672.76</v>
      </c>
      <c r="G256" s="2">
        <f>IFERROR(__xludf.DUMMYFUNCTION("""COMPUTED_VALUE"""),45663.66666666667)</f>
        <v>45663.66667</v>
      </c>
      <c r="H256" s="1">
        <f>IFERROR(__xludf.DUMMYFUNCTION("""COMPUTED_VALUE"""),659.79)</f>
        <v>659.79</v>
      </c>
      <c r="J256" s="2">
        <f>IFERROR(__xludf.DUMMYFUNCTION("""COMPUTED_VALUE"""),45663.66666666667)</f>
        <v>45663.66667</v>
      </c>
      <c r="K256" s="1">
        <f>IFERROR(__xludf.DUMMYFUNCTION("""COMPUTED_VALUE"""),660.98)</f>
        <v>660.98</v>
      </c>
      <c r="M256" s="2">
        <f>IFERROR(__xludf.DUMMYFUNCTION("""COMPUTED_VALUE"""),45663.66666666667)</f>
        <v>45663.66667</v>
      </c>
      <c r="N256" s="1">
        <f>IFERROR(__xludf.DUMMYFUNCTION("""COMPUTED_VALUE"""),1.67135383E8)</f>
        <v>167135383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IFERROR(__xludf.DUMMYFUNCTION("""COMPUTED_VALUE"""),666.56)</f>
        <v>666.56</v>
      </c>
      <c r="D257" s="2">
        <f>IFERROR(__xludf.DUMMYFUNCTION("""COMPUTED_VALUE"""),45664.66666666667)</f>
        <v>45664.66667</v>
      </c>
      <c r="E257" s="1">
        <f>IFERROR(__xludf.DUMMYFUNCTION("""COMPUTED_VALUE"""),670.61)</f>
        <v>670.61</v>
      </c>
      <c r="G257" s="2">
        <f>IFERROR(__xludf.DUMMYFUNCTION("""COMPUTED_VALUE"""),45664.66666666667)</f>
        <v>45664.66667</v>
      </c>
      <c r="H257" s="1">
        <f>IFERROR(__xludf.DUMMYFUNCTION("""COMPUTED_VALUE"""),659.54)</f>
        <v>659.54</v>
      </c>
      <c r="J257" s="2">
        <f>IFERROR(__xludf.DUMMYFUNCTION("""COMPUTED_VALUE"""),45664.66666666667)</f>
        <v>45664.66667</v>
      </c>
      <c r="K257" s="1">
        <f>IFERROR(__xludf.DUMMYFUNCTION("""COMPUTED_VALUE"""),663.96)</f>
        <v>663.96</v>
      </c>
      <c r="M257" s="2">
        <f>IFERROR(__xludf.DUMMYFUNCTION("""COMPUTED_VALUE"""),45664.66666666667)</f>
        <v>45664.66667</v>
      </c>
      <c r="N257" s="1">
        <f>IFERROR(__xludf.DUMMYFUNCTION("""COMPUTED_VALUE"""),1.6746497E8)</f>
        <v>167464970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IFERROR(__xludf.DUMMYFUNCTION("""COMPUTED_VALUE"""),662.57)</f>
        <v>662.57</v>
      </c>
      <c r="D258" s="2">
        <f>IFERROR(__xludf.DUMMYFUNCTION("""COMPUTED_VALUE"""),45665.66666666667)</f>
        <v>45665.66667</v>
      </c>
      <c r="E258" s="1">
        <f>IFERROR(__xludf.DUMMYFUNCTION("""COMPUTED_VALUE"""),664.67)</f>
        <v>664.67</v>
      </c>
      <c r="G258" s="2">
        <f>IFERROR(__xludf.DUMMYFUNCTION("""COMPUTED_VALUE"""),45665.66666666667)</f>
        <v>45665.66667</v>
      </c>
      <c r="H258" s="1">
        <f>IFERROR(__xludf.DUMMYFUNCTION("""COMPUTED_VALUE"""),656.72)</f>
        <v>656.72</v>
      </c>
      <c r="J258" s="2">
        <f>IFERROR(__xludf.DUMMYFUNCTION("""COMPUTED_VALUE"""),45665.66666666667)</f>
        <v>45665.66667</v>
      </c>
      <c r="K258" s="1">
        <f>IFERROR(__xludf.DUMMYFUNCTION("""COMPUTED_VALUE"""),663.57)</f>
        <v>663.57</v>
      </c>
      <c r="M258" s="2">
        <f>IFERROR(__xludf.DUMMYFUNCTION("""COMPUTED_VALUE"""),45665.66666666667)</f>
        <v>45665.66667</v>
      </c>
      <c r="N258" s="1">
        <f>IFERROR(__xludf.DUMMYFUNCTION("""COMPUTED_VALUE"""),1.62754197E8)</f>
        <v>162754197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IFERROR(__xludf.DUMMYFUNCTION("""COMPUTED_VALUE"""),659.99)</f>
        <v>659.99</v>
      </c>
      <c r="D259" s="2">
        <f>IFERROR(__xludf.DUMMYFUNCTION("""COMPUTED_VALUE"""),45667.66666666667)</f>
        <v>45667.66667</v>
      </c>
      <c r="E259" s="1">
        <f>IFERROR(__xludf.DUMMYFUNCTION("""COMPUTED_VALUE"""),659.99)</f>
        <v>659.99</v>
      </c>
      <c r="G259" s="2">
        <f>IFERROR(__xludf.DUMMYFUNCTION("""COMPUTED_VALUE"""),45667.66666666667)</f>
        <v>45667.66667</v>
      </c>
      <c r="H259" s="1">
        <f>IFERROR(__xludf.DUMMYFUNCTION("""COMPUTED_VALUE"""),645.94)</f>
        <v>645.94</v>
      </c>
      <c r="J259" s="2">
        <f>IFERROR(__xludf.DUMMYFUNCTION("""COMPUTED_VALUE"""),45667.66666666667)</f>
        <v>45667.66667</v>
      </c>
      <c r="K259" s="1">
        <f>IFERROR(__xludf.DUMMYFUNCTION("""COMPUTED_VALUE"""),649.83)</f>
        <v>649.83</v>
      </c>
      <c r="M259" s="2">
        <f>IFERROR(__xludf.DUMMYFUNCTION("""COMPUTED_VALUE"""),45667.66666666667)</f>
        <v>45667.66667</v>
      </c>
      <c r="N259" s="1">
        <f>IFERROR(__xludf.DUMMYFUNCTION("""COMPUTED_VALUE"""),1.834823E8)</f>
        <v>183482300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IFERROR(__xludf.DUMMYFUNCTION("""COMPUTED_VALUE"""),648.65)</f>
        <v>648.65</v>
      </c>
      <c r="D260" s="2">
        <f>IFERROR(__xludf.DUMMYFUNCTION("""COMPUTED_VALUE"""),45670.66666666667)</f>
        <v>45670.66667</v>
      </c>
      <c r="E260" s="1">
        <f>IFERROR(__xludf.DUMMYFUNCTION("""COMPUTED_VALUE"""),658.98)</f>
        <v>658.98</v>
      </c>
      <c r="G260" s="2">
        <f>IFERROR(__xludf.DUMMYFUNCTION("""COMPUTED_VALUE"""),45670.66666666667)</f>
        <v>45670.66667</v>
      </c>
      <c r="H260" s="1">
        <f>IFERROR(__xludf.DUMMYFUNCTION("""COMPUTED_VALUE"""),648.48)</f>
        <v>648.48</v>
      </c>
      <c r="J260" s="2">
        <f>IFERROR(__xludf.DUMMYFUNCTION("""COMPUTED_VALUE"""),45670.66666666667)</f>
        <v>45670.66667</v>
      </c>
      <c r="K260" s="1">
        <f>IFERROR(__xludf.DUMMYFUNCTION("""COMPUTED_VALUE"""),658.45)</f>
        <v>658.45</v>
      </c>
      <c r="M260" s="2">
        <f>IFERROR(__xludf.DUMMYFUNCTION("""COMPUTED_VALUE"""),45670.66666666667)</f>
        <v>45670.66667</v>
      </c>
      <c r="N260" s="1">
        <f>IFERROR(__xludf.DUMMYFUNCTION("""COMPUTED_VALUE"""),1.74478679E8)</f>
        <v>174478679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IFERROR(__xludf.DUMMYFUNCTION("""COMPUTED_VALUE"""),660.35)</f>
        <v>660.35</v>
      </c>
      <c r="D261" s="2">
        <f>IFERROR(__xludf.DUMMYFUNCTION("""COMPUTED_VALUE"""),45671.66666666667)</f>
        <v>45671.66667</v>
      </c>
      <c r="E261" s="1">
        <f>IFERROR(__xludf.DUMMYFUNCTION("""COMPUTED_VALUE"""),669.6)</f>
        <v>669.6</v>
      </c>
      <c r="G261" s="2">
        <f>IFERROR(__xludf.DUMMYFUNCTION("""COMPUTED_VALUE"""),45671.66666666667)</f>
        <v>45671.66667</v>
      </c>
      <c r="H261" s="1">
        <f>IFERROR(__xludf.DUMMYFUNCTION("""COMPUTED_VALUE"""),660.27)</f>
        <v>660.27</v>
      </c>
      <c r="J261" s="2">
        <f>IFERROR(__xludf.DUMMYFUNCTION("""COMPUTED_VALUE"""),45671.66666666667)</f>
        <v>45671.66667</v>
      </c>
      <c r="K261" s="1">
        <f>IFERROR(__xludf.DUMMYFUNCTION("""COMPUTED_VALUE"""),669.19)</f>
        <v>669.19</v>
      </c>
      <c r="M261" s="2">
        <f>IFERROR(__xludf.DUMMYFUNCTION("""COMPUTED_VALUE"""),45671.66666666667)</f>
        <v>45671.66667</v>
      </c>
      <c r="N261" s="1">
        <f>IFERROR(__xludf.DUMMYFUNCTION("""COMPUTED_VALUE"""),1.99628257E8)</f>
        <v>199628257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IFERROR(__xludf.DUMMYFUNCTION("""COMPUTED_VALUE"""),682.68)</f>
        <v>682.68</v>
      </c>
      <c r="D262" s="2">
        <f>IFERROR(__xludf.DUMMYFUNCTION("""COMPUTED_VALUE"""),45672.66666666667)</f>
        <v>45672.66667</v>
      </c>
      <c r="E262" s="1">
        <f>IFERROR(__xludf.DUMMYFUNCTION("""COMPUTED_VALUE"""),693.74)</f>
        <v>693.74</v>
      </c>
      <c r="G262" s="2">
        <f>IFERROR(__xludf.DUMMYFUNCTION("""COMPUTED_VALUE"""),45672.66666666667)</f>
        <v>45672.66667</v>
      </c>
      <c r="H262" s="1">
        <f>IFERROR(__xludf.DUMMYFUNCTION("""COMPUTED_VALUE"""),679.72)</f>
        <v>679.72</v>
      </c>
      <c r="J262" s="2">
        <f>IFERROR(__xludf.DUMMYFUNCTION("""COMPUTED_VALUE"""),45672.66666666667)</f>
        <v>45672.66667</v>
      </c>
      <c r="K262" s="1">
        <f>IFERROR(__xludf.DUMMYFUNCTION("""COMPUTED_VALUE"""),690.94)</f>
        <v>690.94</v>
      </c>
      <c r="M262" s="2">
        <f>IFERROR(__xludf.DUMMYFUNCTION("""COMPUTED_VALUE"""),45672.66666666667)</f>
        <v>45672.66667</v>
      </c>
      <c r="N262" s="1">
        <f>IFERROR(__xludf.DUMMYFUNCTION("""COMPUTED_VALUE"""),2.8020667E8)</f>
        <v>280206670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IFERROR(__xludf.DUMMYFUNCTION("""COMPUTED_VALUE"""),688.0)</f>
        <v>688</v>
      </c>
      <c r="D263" s="2">
        <f>IFERROR(__xludf.DUMMYFUNCTION("""COMPUTED_VALUE"""),45673.66666666667)</f>
        <v>45673.66667</v>
      </c>
      <c r="E263" s="1">
        <f>IFERROR(__xludf.DUMMYFUNCTION("""COMPUTED_VALUE"""),693.71)</f>
        <v>693.71</v>
      </c>
      <c r="G263" s="2">
        <f>IFERROR(__xludf.DUMMYFUNCTION("""COMPUTED_VALUE"""),45673.66666666667)</f>
        <v>45673.66667</v>
      </c>
      <c r="H263" s="1">
        <f>IFERROR(__xludf.DUMMYFUNCTION("""COMPUTED_VALUE"""),682.63)</f>
        <v>682.63</v>
      </c>
      <c r="J263" s="2">
        <f>IFERROR(__xludf.DUMMYFUNCTION("""COMPUTED_VALUE"""),45673.66666666667)</f>
        <v>45673.66667</v>
      </c>
      <c r="K263" s="1">
        <f>IFERROR(__xludf.DUMMYFUNCTION("""COMPUTED_VALUE"""),688.41)</f>
        <v>688.41</v>
      </c>
      <c r="M263" s="2">
        <f>IFERROR(__xludf.DUMMYFUNCTION("""COMPUTED_VALUE"""),45673.66666666667)</f>
        <v>45673.66667</v>
      </c>
      <c r="N263" s="1">
        <f>IFERROR(__xludf.DUMMYFUNCTION("""COMPUTED_VALUE"""),2.54678451E8)</f>
        <v>254678451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IFERROR(__xludf.DUMMYFUNCTION("""COMPUTED_VALUE"""),689.36)</f>
        <v>689.36</v>
      </c>
      <c r="D264" s="2">
        <f>IFERROR(__xludf.DUMMYFUNCTION("""COMPUTED_VALUE"""),45674.66666666667)</f>
        <v>45674.66667</v>
      </c>
      <c r="E264" s="1">
        <f>IFERROR(__xludf.DUMMYFUNCTION("""COMPUTED_VALUE"""),700.5)</f>
        <v>700.5</v>
      </c>
      <c r="G264" s="2">
        <f>IFERROR(__xludf.DUMMYFUNCTION("""COMPUTED_VALUE"""),45674.66666666667)</f>
        <v>45674.66667</v>
      </c>
      <c r="H264" s="1">
        <f>IFERROR(__xludf.DUMMYFUNCTION("""COMPUTED_VALUE"""),686.97)</f>
        <v>686.97</v>
      </c>
      <c r="J264" s="2">
        <f>IFERROR(__xludf.DUMMYFUNCTION("""COMPUTED_VALUE"""),45674.66666666667)</f>
        <v>45674.66667</v>
      </c>
      <c r="K264" s="1">
        <f>IFERROR(__xludf.DUMMYFUNCTION("""COMPUTED_VALUE"""),698.66)</f>
        <v>698.66</v>
      </c>
      <c r="M264" s="2">
        <f>IFERROR(__xludf.DUMMYFUNCTION("""COMPUTED_VALUE"""),45674.66666666667)</f>
        <v>45674.66667</v>
      </c>
      <c r="N264" s="1">
        <f>IFERROR(__xludf.DUMMYFUNCTION("""COMPUTED_VALUE"""),2.58925272E8)</f>
        <v>258925272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IFERROR(__xludf.DUMMYFUNCTION("""COMPUTED_VALUE"""),701.96)</f>
        <v>701.96</v>
      </c>
      <c r="D265" s="2">
        <f>IFERROR(__xludf.DUMMYFUNCTION("""COMPUTED_VALUE"""),45678.66666666667)</f>
        <v>45678.66667</v>
      </c>
      <c r="E265" s="1">
        <f>IFERROR(__xludf.DUMMYFUNCTION("""COMPUTED_VALUE"""),708.04)</f>
        <v>708.04</v>
      </c>
      <c r="G265" s="2">
        <f>IFERROR(__xludf.DUMMYFUNCTION("""COMPUTED_VALUE"""),45678.66666666667)</f>
        <v>45678.66667</v>
      </c>
      <c r="H265" s="1">
        <f>IFERROR(__xludf.DUMMYFUNCTION("""COMPUTED_VALUE"""),700.65)</f>
        <v>700.65</v>
      </c>
      <c r="J265" s="2">
        <f>IFERROR(__xludf.DUMMYFUNCTION("""COMPUTED_VALUE"""),45678.66666666667)</f>
        <v>45678.66667</v>
      </c>
      <c r="K265" s="1">
        <f>IFERROR(__xludf.DUMMYFUNCTION("""COMPUTED_VALUE"""),706.51)</f>
        <v>706.51</v>
      </c>
      <c r="M265" s="2">
        <f>IFERROR(__xludf.DUMMYFUNCTION("""COMPUTED_VALUE"""),45678.66666666667)</f>
        <v>45678.66667</v>
      </c>
      <c r="N265" s="1">
        <f>IFERROR(__xludf.DUMMYFUNCTION("""COMPUTED_VALUE"""),2.48072087E8)</f>
        <v>248072087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IFERROR(__xludf.DUMMYFUNCTION("""COMPUTED_VALUE"""),704.63)</f>
        <v>704.63</v>
      </c>
      <c r="D266" s="2">
        <f>IFERROR(__xludf.DUMMYFUNCTION("""COMPUTED_VALUE"""),45679.66666666667)</f>
        <v>45679.66667</v>
      </c>
      <c r="E266" s="1">
        <f>IFERROR(__xludf.DUMMYFUNCTION("""COMPUTED_VALUE"""),704.63)</f>
        <v>704.63</v>
      </c>
      <c r="G266" s="2">
        <f>IFERROR(__xludf.DUMMYFUNCTION("""COMPUTED_VALUE"""),45679.66666666667)</f>
        <v>45679.66667</v>
      </c>
      <c r="H266" s="1">
        <f>IFERROR(__xludf.DUMMYFUNCTION("""COMPUTED_VALUE"""),698.15)</f>
        <v>698.15</v>
      </c>
      <c r="J266" s="2">
        <f>IFERROR(__xludf.DUMMYFUNCTION("""COMPUTED_VALUE"""),45679.66666666667)</f>
        <v>45679.66667</v>
      </c>
      <c r="K266" s="1">
        <f>IFERROR(__xludf.DUMMYFUNCTION("""COMPUTED_VALUE"""),701.21)</f>
        <v>701.21</v>
      </c>
      <c r="M266" s="2">
        <f>IFERROR(__xludf.DUMMYFUNCTION("""COMPUTED_VALUE"""),45679.66666666667)</f>
        <v>45679.66667</v>
      </c>
      <c r="N266" s="1">
        <f>IFERROR(__xludf.DUMMYFUNCTION("""COMPUTED_VALUE"""),1.92563399E8)</f>
        <v>192563399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IFERROR(__xludf.DUMMYFUNCTION("""COMPUTED_VALUE"""),703.71)</f>
        <v>703.71</v>
      </c>
      <c r="D267" s="2">
        <f>IFERROR(__xludf.DUMMYFUNCTION("""COMPUTED_VALUE"""),45680.66666666667)</f>
        <v>45680.66667</v>
      </c>
      <c r="E267" s="1">
        <f>IFERROR(__xludf.DUMMYFUNCTION("""COMPUTED_VALUE"""),709.37)</f>
        <v>709.37</v>
      </c>
      <c r="G267" s="2">
        <f>IFERROR(__xludf.DUMMYFUNCTION("""COMPUTED_VALUE"""),45680.66666666667)</f>
        <v>45680.66667</v>
      </c>
      <c r="H267" s="1">
        <f>IFERROR(__xludf.DUMMYFUNCTION("""COMPUTED_VALUE"""),703.07)</f>
        <v>703.07</v>
      </c>
      <c r="J267" s="2">
        <f>IFERROR(__xludf.DUMMYFUNCTION("""COMPUTED_VALUE"""),45680.66666666667)</f>
        <v>45680.66667</v>
      </c>
      <c r="K267" s="1">
        <f>IFERROR(__xludf.DUMMYFUNCTION("""COMPUTED_VALUE"""),705.7)</f>
        <v>705.7</v>
      </c>
      <c r="M267" s="2">
        <f>IFERROR(__xludf.DUMMYFUNCTION("""COMPUTED_VALUE"""),45680.66666666667)</f>
        <v>45680.66667</v>
      </c>
      <c r="N267" s="1">
        <f>IFERROR(__xludf.DUMMYFUNCTION("""COMPUTED_VALUE"""),1.73514438E8)</f>
        <v>173514438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IFERROR(__xludf.DUMMYFUNCTION("""COMPUTED_VALUE"""),702.78)</f>
        <v>702.78</v>
      </c>
      <c r="D268" s="2">
        <f>IFERROR(__xludf.DUMMYFUNCTION("""COMPUTED_VALUE"""),45681.66666666667)</f>
        <v>45681.66667</v>
      </c>
      <c r="E268" s="1">
        <f>IFERROR(__xludf.DUMMYFUNCTION("""COMPUTED_VALUE"""),709.53)</f>
        <v>709.53</v>
      </c>
      <c r="G268" s="2">
        <f>IFERROR(__xludf.DUMMYFUNCTION("""COMPUTED_VALUE"""),45681.66666666667)</f>
        <v>45681.66667</v>
      </c>
      <c r="H268" s="1">
        <f>IFERROR(__xludf.DUMMYFUNCTION("""COMPUTED_VALUE"""),702.78)</f>
        <v>702.78</v>
      </c>
      <c r="J268" s="2">
        <f>IFERROR(__xludf.DUMMYFUNCTION("""COMPUTED_VALUE"""),45681.66666666667)</f>
        <v>45681.66667</v>
      </c>
      <c r="K268" s="1">
        <f>IFERROR(__xludf.DUMMYFUNCTION("""COMPUTED_VALUE"""),706.14)</f>
        <v>706.14</v>
      </c>
      <c r="M268" s="2">
        <f>IFERROR(__xludf.DUMMYFUNCTION("""COMPUTED_VALUE"""),45681.66666666667)</f>
        <v>45681.66667</v>
      </c>
      <c r="N268" s="1">
        <f>IFERROR(__xludf.DUMMYFUNCTION("""COMPUTED_VALUE"""),1.59239574E8)</f>
        <v>159239574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IFERROR(__xludf.DUMMYFUNCTION("""COMPUTED_VALUE"""),705.4)</f>
        <v>705.4</v>
      </c>
      <c r="D269" s="2">
        <f>IFERROR(__xludf.DUMMYFUNCTION("""COMPUTED_VALUE"""),45684.66666666667)</f>
        <v>45684.66667</v>
      </c>
      <c r="E269" s="1">
        <f>IFERROR(__xludf.DUMMYFUNCTION("""COMPUTED_VALUE"""),710.8)</f>
        <v>710.8</v>
      </c>
      <c r="G269" s="2">
        <f>IFERROR(__xludf.DUMMYFUNCTION("""COMPUTED_VALUE"""),45684.66666666667)</f>
        <v>45684.66667</v>
      </c>
      <c r="H269" s="1">
        <f>IFERROR(__xludf.DUMMYFUNCTION("""COMPUTED_VALUE"""),703.2)</f>
        <v>703.2</v>
      </c>
      <c r="J269" s="2">
        <f>IFERROR(__xludf.DUMMYFUNCTION("""COMPUTED_VALUE"""),45684.66666666667)</f>
        <v>45684.66667</v>
      </c>
      <c r="K269" s="1">
        <f>IFERROR(__xludf.DUMMYFUNCTION("""COMPUTED_VALUE"""),710.55)</f>
        <v>710.55</v>
      </c>
      <c r="M269" s="2">
        <f>IFERROR(__xludf.DUMMYFUNCTION("""COMPUTED_VALUE"""),45684.66666666667)</f>
        <v>45684.66667</v>
      </c>
      <c r="N269" s="1">
        <f>IFERROR(__xludf.DUMMYFUNCTION("""COMPUTED_VALUE"""),1.77376138E8)</f>
        <v>177376138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IFERROR(__xludf.DUMMYFUNCTION("""COMPUTED_VALUE"""),710.05)</f>
        <v>710.05</v>
      </c>
      <c r="D270" s="2">
        <f>IFERROR(__xludf.DUMMYFUNCTION("""COMPUTED_VALUE"""),45685.66666666667)</f>
        <v>45685.66667</v>
      </c>
      <c r="E270" s="1">
        <f>IFERROR(__xludf.DUMMYFUNCTION("""COMPUTED_VALUE"""),713.42)</f>
        <v>713.42</v>
      </c>
      <c r="G270" s="2">
        <f>IFERROR(__xludf.DUMMYFUNCTION("""COMPUTED_VALUE"""),45685.66666666667)</f>
        <v>45685.66667</v>
      </c>
      <c r="H270" s="1">
        <f>IFERROR(__xludf.DUMMYFUNCTION("""COMPUTED_VALUE"""),704.13)</f>
        <v>704.13</v>
      </c>
      <c r="J270" s="2">
        <f>IFERROR(__xludf.DUMMYFUNCTION("""COMPUTED_VALUE"""),45685.66666666667)</f>
        <v>45685.66667</v>
      </c>
      <c r="K270" s="1">
        <f>IFERROR(__xludf.DUMMYFUNCTION("""COMPUTED_VALUE"""),709.17)</f>
        <v>709.17</v>
      </c>
      <c r="M270" s="2">
        <f>IFERROR(__xludf.DUMMYFUNCTION("""COMPUTED_VALUE"""),45685.66666666667)</f>
        <v>45685.66667</v>
      </c>
      <c r="N270" s="1">
        <f>IFERROR(__xludf.DUMMYFUNCTION("""COMPUTED_VALUE"""),1.71030376E8)</f>
        <v>171030376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IFERROR(__xludf.DUMMYFUNCTION("""COMPUTED_VALUE"""),709.09)</f>
        <v>709.09</v>
      </c>
      <c r="D271" s="2">
        <f>IFERROR(__xludf.DUMMYFUNCTION("""COMPUTED_VALUE"""),45686.66666666667)</f>
        <v>45686.66667</v>
      </c>
      <c r="E271" s="1">
        <f>IFERROR(__xludf.DUMMYFUNCTION("""COMPUTED_VALUE"""),719.24)</f>
        <v>719.24</v>
      </c>
      <c r="G271" s="2">
        <f>IFERROR(__xludf.DUMMYFUNCTION("""COMPUTED_VALUE"""),45686.66666666667)</f>
        <v>45686.66667</v>
      </c>
      <c r="H271" s="1">
        <f>IFERROR(__xludf.DUMMYFUNCTION("""COMPUTED_VALUE"""),707.23)</f>
        <v>707.23</v>
      </c>
      <c r="J271" s="2">
        <f>IFERROR(__xludf.DUMMYFUNCTION("""COMPUTED_VALUE"""),45686.66666666667)</f>
        <v>45686.66667</v>
      </c>
      <c r="K271" s="1">
        <f>IFERROR(__xludf.DUMMYFUNCTION("""COMPUTED_VALUE"""),709.07)</f>
        <v>709.07</v>
      </c>
      <c r="M271" s="2">
        <f>IFERROR(__xludf.DUMMYFUNCTION("""COMPUTED_VALUE"""),45686.66666666667)</f>
        <v>45686.66667</v>
      </c>
      <c r="N271" s="1">
        <f>IFERROR(__xludf.DUMMYFUNCTION("""COMPUTED_VALUE"""),1.63527527E8)</f>
        <v>163527527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IFERROR(__xludf.DUMMYFUNCTION("""COMPUTED_VALUE"""),713.47)</f>
        <v>713.47</v>
      </c>
      <c r="D272" s="2">
        <f>IFERROR(__xludf.DUMMYFUNCTION("""COMPUTED_VALUE"""),45687.66666666667)</f>
        <v>45687.66667</v>
      </c>
      <c r="E272" s="1">
        <f>IFERROR(__xludf.DUMMYFUNCTION("""COMPUTED_VALUE"""),717.38)</f>
        <v>717.38</v>
      </c>
      <c r="G272" s="2">
        <f>IFERROR(__xludf.DUMMYFUNCTION("""COMPUTED_VALUE"""),45687.66666666667)</f>
        <v>45687.66667</v>
      </c>
      <c r="H272" s="1">
        <f>IFERROR(__xludf.DUMMYFUNCTION("""COMPUTED_VALUE"""),708.77)</f>
        <v>708.77</v>
      </c>
      <c r="J272" s="2">
        <f>IFERROR(__xludf.DUMMYFUNCTION("""COMPUTED_VALUE"""),45687.66666666667)</f>
        <v>45687.66667</v>
      </c>
      <c r="K272" s="1">
        <f>IFERROR(__xludf.DUMMYFUNCTION("""COMPUTED_VALUE"""),713.49)</f>
        <v>713.49</v>
      </c>
      <c r="M272" s="2">
        <f>IFERROR(__xludf.DUMMYFUNCTION("""COMPUTED_VALUE"""),45687.66666666667)</f>
        <v>45687.66667</v>
      </c>
      <c r="N272" s="1">
        <f>IFERROR(__xludf.DUMMYFUNCTION("""COMPUTED_VALUE"""),1.61119202E8)</f>
        <v>161119202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IFERROR(__xludf.DUMMYFUNCTION("""COMPUTED_VALUE"""),714.44)</f>
        <v>714.44</v>
      </c>
      <c r="D273" s="2">
        <f>IFERROR(__xludf.DUMMYFUNCTION("""COMPUTED_VALUE"""),45688.66666666667)</f>
        <v>45688.66667</v>
      </c>
      <c r="E273" s="1">
        <f>IFERROR(__xludf.DUMMYFUNCTION("""COMPUTED_VALUE"""),717.29)</f>
        <v>717.29</v>
      </c>
      <c r="G273" s="2">
        <f>IFERROR(__xludf.DUMMYFUNCTION("""COMPUTED_VALUE"""),45688.66666666667)</f>
        <v>45688.66667</v>
      </c>
      <c r="H273" s="1">
        <f>IFERROR(__xludf.DUMMYFUNCTION("""COMPUTED_VALUE"""),708.36)</f>
        <v>708.36</v>
      </c>
      <c r="J273" s="2">
        <f>IFERROR(__xludf.DUMMYFUNCTION("""COMPUTED_VALUE"""),45688.66666666667)</f>
        <v>45688.66667</v>
      </c>
      <c r="K273" s="1">
        <f>IFERROR(__xludf.DUMMYFUNCTION("""COMPUTED_VALUE"""),710.14)</f>
        <v>710.14</v>
      </c>
      <c r="M273" s="2">
        <f>IFERROR(__xludf.DUMMYFUNCTION("""COMPUTED_VALUE"""),45688.66666666667)</f>
        <v>45688.66667</v>
      </c>
      <c r="N273" s="1">
        <f>IFERROR(__xludf.DUMMYFUNCTION("""COMPUTED_VALUE"""),1.89587907E8)</f>
        <v>189587907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IFERROR(__xludf.DUMMYFUNCTION("""COMPUTED_VALUE"""),698.98)</f>
        <v>698.98</v>
      </c>
      <c r="D274" s="2">
        <f>IFERROR(__xludf.DUMMYFUNCTION("""COMPUTED_VALUE"""),45691.66666666667)</f>
        <v>45691.66667</v>
      </c>
      <c r="E274" s="1">
        <f>IFERROR(__xludf.DUMMYFUNCTION("""COMPUTED_VALUE"""),706.73)</f>
        <v>706.73</v>
      </c>
      <c r="G274" s="2">
        <f>IFERROR(__xludf.DUMMYFUNCTION("""COMPUTED_VALUE"""),45691.66666666667)</f>
        <v>45691.66667</v>
      </c>
      <c r="H274" s="1">
        <f>IFERROR(__xludf.DUMMYFUNCTION("""COMPUTED_VALUE"""),692.23)</f>
        <v>692.23</v>
      </c>
      <c r="J274" s="2">
        <f>IFERROR(__xludf.DUMMYFUNCTION("""COMPUTED_VALUE"""),45691.66666666667)</f>
        <v>45691.66667</v>
      </c>
      <c r="K274" s="1">
        <f>IFERROR(__xludf.DUMMYFUNCTION("""COMPUTED_VALUE"""),703.27)</f>
        <v>703.27</v>
      </c>
      <c r="M274" s="2">
        <f>IFERROR(__xludf.DUMMYFUNCTION("""COMPUTED_VALUE"""),45691.66666666667)</f>
        <v>45691.66667</v>
      </c>
      <c r="N274" s="1">
        <f>IFERROR(__xludf.DUMMYFUNCTION("""COMPUTED_VALUE"""),1.82736436E8)</f>
        <v>182736436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IFERROR(__xludf.DUMMYFUNCTION("""COMPUTED_VALUE"""),708.45)</f>
        <v>708.45</v>
      </c>
      <c r="D275" s="2">
        <f>IFERROR(__xludf.DUMMYFUNCTION("""COMPUTED_VALUE"""),45692.66666666667)</f>
        <v>45692.66667</v>
      </c>
      <c r="E275" s="1">
        <f>IFERROR(__xludf.DUMMYFUNCTION("""COMPUTED_VALUE"""),712.28)</f>
        <v>712.28</v>
      </c>
      <c r="G275" s="2">
        <f>IFERROR(__xludf.DUMMYFUNCTION("""COMPUTED_VALUE"""),45692.66666666667)</f>
        <v>45692.66667</v>
      </c>
      <c r="H275" s="1">
        <f>IFERROR(__xludf.DUMMYFUNCTION("""COMPUTED_VALUE"""),705.66)</f>
        <v>705.66</v>
      </c>
      <c r="J275" s="2">
        <f>IFERROR(__xludf.DUMMYFUNCTION("""COMPUTED_VALUE"""),45692.66666666667)</f>
        <v>45692.66667</v>
      </c>
      <c r="K275" s="1">
        <f>IFERROR(__xludf.DUMMYFUNCTION("""COMPUTED_VALUE"""),708.84)</f>
        <v>708.84</v>
      </c>
      <c r="M275" s="2">
        <f>IFERROR(__xludf.DUMMYFUNCTION("""COMPUTED_VALUE"""),45692.66666666667)</f>
        <v>45692.66667</v>
      </c>
      <c r="N275" s="1">
        <f>IFERROR(__xludf.DUMMYFUNCTION("""COMPUTED_VALUE"""),1.58220823E8)</f>
        <v>158220823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IFERROR(__xludf.DUMMYFUNCTION("""COMPUTED_VALUE"""),711.79)</f>
        <v>711.79</v>
      </c>
      <c r="D276" s="2">
        <f>IFERROR(__xludf.DUMMYFUNCTION("""COMPUTED_VALUE"""),45693.66666666667)</f>
        <v>45693.66667</v>
      </c>
      <c r="E276" s="1">
        <f>IFERROR(__xludf.DUMMYFUNCTION("""COMPUTED_VALUE"""),714.65)</f>
        <v>714.65</v>
      </c>
      <c r="G276" s="2">
        <f>IFERROR(__xludf.DUMMYFUNCTION("""COMPUTED_VALUE"""),45693.66666666667)</f>
        <v>45693.66667</v>
      </c>
      <c r="H276" s="1">
        <f>IFERROR(__xludf.DUMMYFUNCTION("""COMPUTED_VALUE"""),708.25)</f>
        <v>708.25</v>
      </c>
      <c r="J276" s="2">
        <f>IFERROR(__xludf.DUMMYFUNCTION("""COMPUTED_VALUE"""),45693.66666666667)</f>
        <v>45693.66667</v>
      </c>
      <c r="K276" s="1">
        <f>IFERROR(__xludf.DUMMYFUNCTION("""COMPUTED_VALUE"""),714.47)</f>
        <v>714.47</v>
      </c>
      <c r="M276" s="2">
        <f>IFERROR(__xludf.DUMMYFUNCTION("""COMPUTED_VALUE"""),45693.66666666667)</f>
        <v>45693.66667</v>
      </c>
      <c r="N276" s="1">
        <f>IFERROR(__xludf.DUMMYFUNCTION("""COMPUTED_VALUE"""),1.51924901E8)</f>
        <v>151924901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IFERROR(__xludf.DUMMYFUNCTION("""COMPUTED_VALUE"""),719.73)</f>
        <v>719.73</v>
      </c>
      <c r="D277" s="2">
        <f>IFERROR(__xludf.DUMMYFUNCTION("""COMPUTED_VALUE"""),45694.66666666667)</f>
        <v>45694.66667</v>
      </c>
      <c r="E277" s="1">
        <f>IFERROR(__xludf.DUMMYFUNCTION("""COMPUTED_VALUE"""),728.28)</f>
        <v>728.28</v>
      </c>
      <c r="G277" s="2">
        <f>IFERROR(__xludf.DUMMYFUNCTION("""COMPUTED_VALUE"""),45694.66666666667)</f>
        <v>45694.66667</v>
      </c>
      <c r="H277" s="1">
        <f>IFERROR(__xludf.DUMMYFUNCTION("""COMPUTED_VALUE"""),716.41)</f>
        <v>716.41</v>
      </c>
      <c r="J277" s="2">
        <f>IFERROR(__xludf.DUMMYFUNCTION("""COMPUTED_VALUE"""),45694.66666666667)</f>
        <v>45694.66667</v>
      </c>
      <c r="K277" s="1">
        <f>IFERROR(__xludf.DUMMYFUNCTION("""COMPUTED_VALUE"""),727.9)</f>
        <v>727.9</v>
      </c>
      <c r="M277" s="2">
        <f>IFERROR(__xludf.DUMMYFUNCTION("""COMPUTED_VALUE"""),45694.66666666667)</f>
        <v>45694.66667</v>
      </c>
      <c r="N277" s="1">
        <f>IFERROR(__xludf.DUMMYFUNCTION("""COMPUTED_VALUE"""),1.92495374E8)</f>
        <v>192495374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IFERROR(__xludf.DUMMYFUNCTION("""COMPUTED_VALUE"""),728.1)</f>
        <v>728.1</v>
      </c>
      <c r="D278" s="2">
        <f>IFERROR(__xludf.DUMMYFUNCTION("""COMPUTED_VALUE"""),45695.66666666667)</f>
        <v>45695.66667</v>
      </c>
      <c r="E278" s="1">
        <f>IFERROR(__xludf.DUMMYFUNCTION("""COMPUTED_VALUE"""),728.96)</f>
        <v>728.96</v>
      </c>
      <c r="G278" s="2">
        <f>IFERROR(__xludf.DUMMYFUNCTION("""COMPUTED_VALUE"""),45695.66666666667)</f>
        <v>45695.66667</v>
      </c>
      <c r="H278" s="1">
        <f>IFERROR(__xludf.DUMMYFUNCTION("""COMPUTED_VALUE"""),719.67)</f>
        <v>719.67</v>
      </c>
      <c r="J278" s="2">
        <f>IFERROR(__xludf.DUMMYFUNCTION("""COMPUTED_VALUE"""),45695.66666666667)</f>
        <v>45695.66667</v>
      </c>
      <c r="K278" s="1">
        <f>IFERROR(__xludf.DUMMYFUNCTION("""COMPUTED_VALUE"""),722.93)</f>
        <v>722.93</v>
      </c>
      <c r="M278" s="2">
        <f>IFERROR(__xludf.DUMMYFUNCTION("""COMPUTED_VALUE"""),45695.66666666667)</f>
        <v>45695.66667</v>
      </c>
      <c r="N278" s="1">
        <f>IFERROR(__xludf.DUMMYFUNCTION("""COMPUTED_VALUE"""),1.48611729E8)</f>
        <v>148611729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IFERROR(__xludf.DUMMYFUNCTION("""COMPUTED_VALUE"""),723.11)</f>
        <v>723.11</v>
      </c>
      <c r="D279" s="2">
        <f>IFERROR(__xludf.DUMMYFUNCTION("""COMPUTED_VALUE"""),45698.66666666667)</f>
        <v>45698.66667</v>
      </c>
      <c r="E279" s="1">
        <f>IFERROR(__xludf.DUMMYFUNCTION("""COMPUTED_VALUE"""),723.48)</f>
        <v>723.48</v>
      </c>
      <c r="G279" s="2">
        <f>IFERROR(__xludf.DUMMYFUNCTION("""COMPUTED_VALUE"""),45698.66666666667)</f>
        <v>45698.66667</v>
      </c>
      <c r="H279" s="1">
        <f>IFERROR(__xludf.DUMMYFUNCTION("""COMPUTED_VALUE"""),707.77)</f>
        <v>707.77</v>
      </c>
      <c r="J279" s="2">
        <f>IFERROR(__xludf.DUMMYFUNCTION("""COMPUTED_VALUE"""),45698.66666666667)</f>
        <v>45698.66667</v>
      </c>
      <c r="K279" s="1">
        <f>IFERROR(__xludf.DUMMYFUNCTION("""COMPUTED_VALUE"""),711.24)</f>
        <v>711.24</v>
      </c>
      <c r="M279" s="2">
        <f>IFERROR(__xludf.DUMMYFUNCTION("""COMPUTED_VALUE"""),45698.66666666667)</f>
        <v>45698.66667</v>
      </c>
      <c r="N279" s="1">
        <f>IFERROR(__xludf.DUMMYFUNCTION("""COMPUTED_VALUE"""),1.49946234E8)</f>
        <v>149946234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IFERROR(__xludf.DUMMYFUNCTION("""COMPUTED_VALUE"""),709.24)</f>
        <v>709.24</v>
      </c>
      <c r="D280" s="2">
        <f>IFERROR(__xludf.DUMMYFUNCTION("""COMPUTED_VALUE"""),45699.66666666667)</f>
        <v>45699.66667</v>
      </c>
      <c r="E280" s="1">
        <f>IFERROR(__xludf.DUMMYFUNCTION("""COMPUTED_VALUE"""),720.08)</f>
        <v>720.08</v>
      </c>
      <c r="G280" s="2">
        <f>IFERROR(__xludf.DUMMYFUNCTION("""COMPUTED_VALUE"""),45699.66666666667)</f>
        <v>45699.66667</v>
      </c>
      <c r="H280" s="1">
        <f>IFERROR(__xludf.DUMMYFUNCTION("""COMPUTED_VALUE"""),706.09)</f>
        <v>706.09</v>
      </c>
      <c r="J280" s="2">
        <f>IFERROR(__xludf.DUMMYFUNCTION("""COMPUTED_VALUE"""),45699.66666666667)</f>
        <v>45699.66667</v>
      </c>
      <c r="K280" s="1">
        <f>IFERROR(__xludf.DUMMYFUNCTION("""COMPUTED_VALUE"""),718.4)</f>
        <v>718.4</v>
      </c>
      <c r="M280" s="2">
        <f>IFERROR(__xludf.DUMMYFUNCTION("""COMPUTED_VALUE"""),45699.66666666667)</f>
        <v>45699.66667</v>
      </c>
      <c r="N280" s="1">
        <f>IFERROR(__xludf.DUMMYFUNCTION("""COMPUTED_VALUE"""),1.42801051E8)</f>
        <v>142801051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IFERROR(__xludf.DUMMYFUNCTION("""COMPUTED_VALUE"""),714.89)</f>
        <v>714.89</v>
      </c>
      <c r="D281" s="2">
        <f>IFERROR(__xludf.DUMMYFUNCTION("""COMPUTED_VALUE"""),45700.66666666667)</f>
        <v>45700.66667</v>
      </c>
      <c r="E281" s="1">
        <f>IFERROR(__xludf.DUMMYFUNCTION("""COMPUTED_VALUE"""),715.93)</f>
        <v>715.93</v>
      </c>
      <c r="G281" s="2">
        <f>IFERROR(__xludf.DUMMYFUNCTION("""COMPUTED_VALUE"""),45700.66666666667)</f>
        <v>45700.66667</v>
      </c>
      <c r="H281" s="1">
        <f>IFERROR(__xludf.DUMMYFUNCTION("""COMPUTED_VALUE"""),709.98)</f>
        <v>709.98</v>
      </c>
      <c r="J281" s="2">
        <f>IFERROR(__xludf.DUMMYFUNCTION("""COMPUTED_VALUE"""),45700.66666666667)</f>
        <v>45700.66667</v>
      </c>
      <c r="K281" s="1">
        <f>IFERROR(__xludf.DUMMYFUNCTION("""COMPUTED_VALUE"""),714.11)</f>
        <v>714.11</v>
      </c>
      <c r="M281" s="2">
        <f>IFERROR(__xludf.DUMMYFUNCTION("""COMPUTED_VALUE"""),45700.66666666667)</f>
        <v>45700.66667</v>
      </c>
      <c r="N281" s="1">
        <f>IFERROR(__xludf.DUMMYFUNCTION("""COMPUTED_VALUE"""),1.48604821E8)</f>
        <v>148604821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IFERROR(__xludf.DUMMYFUNCTION("""COMPUTED_VALUE"""),714.93)</f>
        <v>714.93</v>
      </c>
      <c r="D282" s="2">
        <f>IFERROR(__xludf.DUMMYFUNCTION("""COMPUTED_VALUE"""),45701.66666666667)</f>
        <v>45701.66667</v>
      </c>
      <c r="E282" s="1">
        <f>IFERROR(__xludf.DUMMYFUNCTION("""COMPUTED_VALUE"""),716.59)</f>
        <v>716.59</v>
      </c>
      <c r="G282" s="2">
        <f>IFERROR(__xludf.DUMMYFUNCTION("""COMPUTED_VALUE"""),45701.66666666667)</f>
        <v>45701.66667</v>
      </c>
      <c r="H282" s="1">
        <f>IFERROR(__xludf.DUMMYFUNCTION("""COMPUTED_VALUE"""),710.02)</f>
        <v>710.02</v>
      </c>
      <c r="J282" s="2">
        <f>IFERROR(__xludf.DUMMYFUNCTION("""COMPUTED_VALUE"""),45701.66666666667)</f>
        <v>45701.66667</v>
      </c>
      <c r="K282" s="1">
        <f>IFERROR(__xludf.DUMMYFUNCTION("""COMPUTED_VALUE"""),715.41)</f>
        <v>715.41</v>
      </c>
      <c r="M282" s="2">
        <f>IFERROR(__xludf.DUMMYFUNCTION("""COMPUTED_VALUE"""),45701.66666666667)</f>
        <v>45701.66667</v>
      </c>
      <c r="N282" s="1">
        <f>IFERROR(__xludf.DUMMYFUNCTION("""COMPUTED_VALUE"""),1.37221533E8)</f>
        <v>137221533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IFERROR(__xludf.DUMMYFUNCTION("""COMPUTED_VALUE"""),717.25)</f>
        <v>717.25</v>
      </c>
      <c r="D283" s="2">
        <f>IFERROR(__xludf.DUMMYFUNCTION("""COMPUTED_VALUE"""),45702.66666666667)</f>
        <v>45702.66667</v>
      </c>
      <c r="E283" s="1">
        <f>IFERROR(__xludf.DUMMYFUNCTION("""COMPUTED_VALUE"""),723.92)</f>
        <v>723.92</v>
      </c>
      <c r="G283" s="2">
        <f>IFERROR(__xludf.DUMMYFUNCTION("""COMPUTED_VALUE"""),45702.66666666667)</f>
        <v>45702.66667</v>
      </c>
      <c r="H283" s="1">
        <f>IFERROR(__xludf.DUMMYFUNCTION("""COMPUTED_VALUE"""),717.25)</f>
        <v>717.25</v>
      </c>
      <c r="J283" s="2">
        <f>IFERROR(__xludf.DUMMYFUNCTION("""COMPUTED_VALUE"""),45702.66666666667)</f>
        <v>45702.66667</v>
      </c>
      <c r="K283" s="1">
        <f>IFERROR(__xludf.DUMMYFUNCTION("""COMPUTED_VALUE"""),720.9)</f>
        <v>720.9</v>
      </c>
      <c r="M283" s="2">
        <f>IFERROR(__xludf.DUMMYFUNCTION("""COMPUTED_VALUE"""),45702.66666666667)</f>
        <v>45702.66667</v>
      </c>
      <c r="N283" s="1">
        <f>IFERROR(__xludf.DUMMYFUNCTION("""COMPUTED_VALUE"""),1.41290762E8)</f>
        <v>141290762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IFERROR(__xludf.DUMMYFUNCTION("""COMPUTED_VALUE"""),720.2)</f>
        <v>720.2</v>
      </c>
      <c r="D284" s="2">
        <f>IFERROR(__xludf.DUMMYFUNCTION("""COMPUTED_VALUE"""),45706.66666666667)</f>
        <v>45706.66667</v>
      </c>
      <c r="E284" s="1">
        <f>IFERROR(__xludf.DUMMYFUNCTION("""COMPUTED_VALUE"""),726.29)</f>
        <v>726.29</v>
      </c>
      <c r="G284" s="2">
        <f>IFERROR(__xludf.DUMMYFUNCTION("""COMPUTED_VALUE"""),45706.66666666667)</f>
        <v>45706.66667</v>
      </c>
      <c r="H284" s="1">
        <f>IFERROR(__xludf.DUMMYFUNCTION("""COMPUTED_VALUE"""),718.36)</f>
        <v>718.36</v>
      </c>
      <c r="J284" s="2">
        <f>IFERROR(__xludf.DUMMYFUNCTION("""COMPUTED_VALUE"""),45706.66666666667)</f>
        <v>45706.66667</v>
      </c>
      <c r="K284" s="1">
        <f>IFERROR(__xludf.DUMMYFUNCTION("""COMPUTED_VALUE"""),726.23)</f>
        <v>726.23</v>
      </c>
      <c r="M284" s="2">
        <f>IFERROR(__xludf.DUMMYFUNCTION("""COMPUTED_VALUE"""),45706.66666666667)</f>
        <v>45706.66667</v>
      </c>
      <c r="N284" s="1">
        <f>IFERROR(__xludf.DUMMYFUNCTION("""COMPUTED_VALUE"""),1.63588919E8)</f>
        <v>163588919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IFERROR(__xludf.DUMMYFUNCTION("""COMPUTED_VALUE"""),720.49)</f>
        <v>720.49</v>
      </c>
      <c r="D285" s="2">
        <f>IFERROR(__xludf.DUMMYFUNCTION("""COMPUTED_VALUE"""),45707.66666666667)</f>
        <v>45707.66667</v>
      </c>
      <c r="E285" s="1">
        <f>IFERROR(__xludf.DUMMYFUNCTION("""COMPUTED_VALUE"""),723.99)</f>
        <v>723.99</v>
      </c>
      <c r="G285" s="2">
        <f>IFERROR(__xludf.DUMMYFUNCTION("""COMPUTED_VALUE"""),45707.66666666667)</f>
        <v>45707.66667</v>
      </c>
      <c r="H285" s="1">
        <f>IFERROR(__xludf.DUMMYFUNCTION("""COMPUTED_VALUE"""),717.77)</f>
        <v>717.77</v>
      </c>
      <c r="J285" s="2">
        <f>IFERROR(__xludf.DUMMYFUNCTION("""COMPUTED_VALUE"""),45707.66666666667)</f>
        <v>45707.66667</v>
      </c>
      <c r="K285" s="1">
        <f>IFERROR(__xludf.DUMMYFUNCTION("""COMPUTED_VALUE"""),722.16)</f>
        <v>722.16</v>
      </c>
      <c r="M285" s="2">
        <f>IFERROR(__xludf.DUMMYFUNCTION("""COMPUTED_VALUE"""),45707.66666666667)</f>
        <v>45707.66667</v>
      </c>
      <c r="N285" s="1">
        <f>IFERROR(__xludf.DUMMYFUNCTION("""COMPUTED_VALUE"""),1.53185692E8)</f>
        <v>153185692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IFERROR(__xludf.DUMMYFUNCTION("""COMPUTED_VALUE"""),720.46)</f>
        <v>720.46</v>
      </c>
      <c r="D286" s="2">
        <f>IFERROR(__xludf.DUMMYFUNCTION("""COMPUTED_VALUE"""),45708.66666666667)</f>
        <v>45708.66667</v>
      </c>
      <c r="E286" s="1">
        <f>IFERROR(__xludf.DUMMYFUNCTION("""COMPUTED_VALUE"""),721.43)</f>
        <v>721.43</v>
      </c>
      <c r="G286" s="2">
        <f>IFERROR(__xludf.DUMMYFUNCTION("""COMPUTED_VALUE"""),45708.66666666667)</f>
        <v>45708.66667</v>
      </c>
      <c r="H286" s="1">
        <f>IFERROR(__xludf.DUMMYFUNCTION("""COMPUTED_VALUE"""),699.17)</f>
        <v>699.17</v>
      </c>
      <c r="J286" s="2">
        <f>IFERROR(__xludf.DUMMYFUNCTION("""COMPUTED_VALUE"""),45708.66666666667)</f>
        <v>45708.66667</v>
      </c>
      <c r="K286" s="1">
        <f>IFERROR(__xludf.DUMMYFUNCTION("""COMPUTED_VALUE"""),701.54)</f>
        <v>701.54</v>
      </c>
      <c r="M286" s="2">
        <f>IFERROR(__xludf.DUMMYFUNCTION("""COMPUTED_VALUE"""),45708.66666666667)</f>
        <v>45708.66667</v>
      </c>
      <c r="N286" s="1">
        <f>IFERROR(__xludf.DUMMYFUNCTION("""COMPUTED_VALUE"""),1.70064532E8)</f>
        <v>170064532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IFERROR(__xludf.DUMMYFUNCTION("""COMPUTED_VALUE"""),704.19)</f>
        <v>704.19</v>
      </c>
      <c r="D287" s="2">
        <f>IFERROR(__xludf.DUMMYFUNCTION("""COMPUTED_VALUE"""),45709.66666666667)</f>
        <v>45709.66667</v>
      </c>
      <c r="E287" s="1">
        <f>IFERROR(__xludf.DUMMYFUNCTION("""COMPUTED_VALUE"""),705.91)</f>
        <v>705.91</v>
      </c>
      <c r="G287" s="2">
        <f>IFERROR(__xludf.DUMMYFUNCTION("""COMPUTED_VALUE"""),45709.66666666667)</f>
        <v>45709.66667</v>
      </c>
      <c r="H287" s="1">
        <f>IFERROR(__xludf.DUMMYFUNCTION("""COMPUTED_VALUE"""),688.89)</f>
        <v>688.89</v>
      </c>
      <c r="J287" s="2">
        <f>IFERROR(__xludf.DUMMYFUNCTION("""COMPUTED_VALUE"""),45709.66666666667)</f>
        <v>45709.66667</v>
      </c>
      <c r="K287" s="1">
        <f>IFERROR(__xludf.DUMMYFUNCTION("""COMPUTED_VALUE"""),690.93)</f>
        <v>690.93</v>
      </c>
      <c r="M287" s="2">
        <f>IFERROR(__xludf.DUMMYFUNCTION("""COMPUTED_VALUE"""),45709.66666666667)</f>
        <v>45709.66667</v>
      </c>
      <c r="N287" s="1">
        <f>IFERROR(__xludf.DUMMYFUNCTION("""COMPUTED_VALUE"""),2.07828992E8)</f>
        <v>207828992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IFERROR(__xludf.DUMMYFUNCTION("""COMPUTED_VALUE"""),695.09)</f>
        <v>695.09</v>
      </c>
      <c r="D288" s="2">
        <f>IFERROR(__xludf.DUMMYFUNCTION("""COMPUTED_VALUE"""),45712.66666666667)</f>
        <v>45712.66667</v>
      </c>
      <c r="E288" s="1">
        <f>IFERROR(__xludf.DUMMYFUNCTION("""COMPUTED_VALUE"""),697.19)</f>
        <v>697.19</v>
      </c>
      <c r="G288" s="2">
        <f>IFERROR(__xludf.DUMMYFUNCTION("""COMPUTED_VALUE"""),45712.66666666667)</f>
        <v>45712.66667</v>
      </c>
      <c r="H288" s="1">
        <f>IFERROR(__xludf.DUMMYFUNCTION("""COMPUTED_VALUE"""),680.55)</f>
        <v>680.55</v>
      </c>
      <c r="J288" s="2">
        <f>IFERROR(__xludf.DUMMYFUNCTION("""COMPUTED_VALUE"""),45712.66666666667)</f>
        <v>45712.66667</v>
      </c>
      <c r="K288" s="1">
        <f>IFERROR(__xludf.DUMMYFUNCTION("""COMPUTED_VALUE"""),685.16)</f>
        <v>685.16</v>
      </c>
      <c r="M288" s="2">
        <f>IFERROR(__xludf.DUMMYFUNCTION("""COMPUTED_VALUE"""),45712.66666666667)</f>
        <v>45712.66667</v>
      </c>
      <c r="N288" s="1">
        <f>IFERROR(__xludf.DUMMYFUNCTION("""COMPUTED_VALUE"""),1.64864928E8)</f>
        <v>164864928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IFERROR(__xludf.DUMMYFUNCTION("""COMPUTED_VALUE"""),687.56)</f>
        <v>687.56</v>
      </c>
      <c r="D289" s="2">
        <f>IFERROR(__xludf.DUMMYFUNCTION("""COMPUTED_VALUE"""),45713.66666666667)</f>
        <v>45713.66667</v>
      </c>
      <c r="E289" s="1">
        <f>IFERROR(__xludf.DUMMYFUNCTION("""COMPUTED_VALUE"""),690.16)</f>
        <v>690.16</v>
      </c>
      <c r="G289" s="2">
        <f>IFERROR(__xludf.DUMMYFUNCTION("""COMPUTED_VALUE"""),45713.66666666667)</f>
        <v>45713.66667</v>
      </c>
      <c r="H289" s="1">
        <f>IFERROR(__xludf.DUMMYFUNCTION("""COMPUTED_VALUE"""),669.12)</f>
        <v>669.12</v>
      </c>
      <c r="J289" s="2">
        <f>IFERROR(__xludf.DUMMYFUNCTION("""COMPUTED_VALUE"""),45713.66666666667)</f>
        <v>45713.66667</v>
      </c>
      <c r="K289" s="1">
        <f>IFERROR(__xludf.DUMMYFUNCTION("""COMPUTED_VALUE"""),678.02)</f>
        <v>678.02</v>
      </c>
      <c r="M289" s="2">
        <f>IFERROR(__xludf.DUMMYFUNCTION("""COMPUTED_VALUE"""),45713.66666666667)</f>
        <v>45713.66667</v>
      </c>
      <c r="N289" s="1">
        <f>IFERROR(__xludf.DUMMYFUNCTION("""COMPUTED_VALUE"""),1.92688266E8)</f>
        <v>192688266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IFERROR(__xludf.DUMMYFUNCTION("""COMPUTED_VALUE"""),679.09)</f>
        <v>679.09</v>
      </c>
      <c r="D290" s="2">
        <f>IFERROR(__xludf.DUMMYFUNCTION("""COMPUTED_VALUE"""),45714.66666666667)</f>
        <v>45714.66667</v>
      </c>
      <c r="E290" s="1">
        <f>IFERROR(__xludf.DUMMYFUNCTION("""COMPUTED_VALUE"""),688.22)</f>
        <v>688.22</v>
      </c>
      <c r="G290" s="2">
        <f>IFERROR(__xludf.DUMMYFUNCTION("""COMPUTED_VALUE"""),45714.66666666667)</f>
        <v>45714.66667</v>
      </c>
      <c r="H290" s="1">
        <f>IFERROR(__xludf.DUMMYFUNCTION("""COMPUTED_VALUE"""),679.04)</f>
        <v>679.04</v>
      </c>
      <c r="J290" s="2">
        <f>IFERROR(__xludf.DUMMYFUNCTION("""COMPUTED_VALUE"""),45714.66666666667)</f>
        <v>45714.66667</v>
      </c>
      <c r="K290" s="1">
        <f>IFERROR(__xludf.DUMMYFUNCTION("""COMPUTED_VALUE"""),681.07)</f>
        <v>681.07</v>
      </c>
      <c r="M290" s="2">
        <f>IFERROR(__xludf.DUMMYFUNCTION("""COMPUTED_VALUE"""),45714.66666666667)</f>
        <v>45714.66667</v>
      </c>
      <c r="N290" s="1">
        <f>IFERROR(__xludf.DUMMYFUNCTION("""COMPUTED_VALUE"""),1.6465973E8)</f>
        <v>164659730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IFERROR(__xludf.DUMMYFUNCTION("""COMPUTED_VALUE"""),683.15)</f>
        <v>683.15</v>
      </c>
      <c r="D291" s="2">
        <f>IFERROR(__xludf.DUMMYFUNCTION("""COMPUTED_VALUE"""),45715.66666666667)</f>
        <v>45715.66667</v>
      </c>
      <c r="E291" s="1">
        <f>IFERROR(__xludf.DUMMYFUNCTION("""COMPUTED_VALUE"""),693.43)</f>
        <v>693.43</v>
      </c>
      <c r="G291" s="2">
        <f>IFERROR(__xludf.DUMMYFUNCTION("""COMPUTED_VALUE"""),45715.66666666667)</f>
        <v>45715.66667</v>
      </c>
      <c r="H291" s="1">
        <f>IFERROR(__xludf.DUMMYFUNCTION("""COMPUTED_VALUE"""),680.35)</f>
        <v>680.35</v>
      </c>
      <c r="J291" s="2">
        <f>IFERROR(__xludf.DUMMYFUNCTION("""COMPUTED_VALUE"""),45715.66666666667)</f>
        <v>45715.66667</v>
      </c>
      <c r="K291" s="1">
        <f>IFERROR(__xludf.DUMMYFUNCTION("""COMPUTED_VALUE"""),682.74)</f>
        <v>682.74</v>
      </c>
      <c r="M291" s="2">
        <f>IFERROR(__xludf.DUMMYFUNCTION("""COMPUTED_VALUE"""),45715.66666666667)</f>
        <v>45715.66667</v>
      </c>
      <c r="N291" s="1">
        <f>IFERROR(__xludf.DUMMYFUNCTION("""COMPUTED_VALUE"""),1.5882468E8)</f>
        <v>158824680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IFERROR(__xludf.DUMMYFUNCTION("""COMPUTED_VALUE"""),686.44)</f>
        <v>686.44</v>
      </c>
      <c r="D292" s="2">
        <f>IFERROR(__xludf.DUMMYFUNCTION("""COMPUTED_VALUE"""),45716.66666666667)</f>
        <v>45716.66667</v>
      </c>
      <c r="E292" s="1">
        <f>IFERROR(__xludf.DUMMYFUNCTION("""COMPUTED_VALUE"""),698.31)</f>
        <v>698.31</v>
      </c>
      <c r="G292" s="2">
        <f>IFERROR(__xludf.DUMMYFUNCTION("""COMPUTED_VALUE"""),45716.66666666667)</f>
        <v>45716.66667</v>
      </c>
      <c r="H292" s="1">
        <f>IFERROR(__xludf.DUMMYFUNCTION("""COMPUTED_VALUE"""),682.86)</f>
        <v>682.86</v>
      </c>
      <c r="J292" s="2">
        <f>IFERROR(__xludf.DUMMYFUNCTION("""COMPUTED_VALUE"""),45716.66666666667)</f>
        <v>45716.66667</v>
      </c>
      <c r="K292" s="1">
        <f>IFERROR(__xludf.DUMMYFUNCTION("""COMPUTED_VALUE"""),697.94)</f>
        <v>697.94</v>
      </c>
      <c r="M292" s="2">
        <f>IFERROR(__xludf.DUMMYFUNCTION("""COMPUTED_VALUE"""),45716.66666666667)</f>
        <v>45716.66667</v>
      </c>
      <c r="N292" s="1">
        <f>IFERROR(__xludf.DUMMYFUNCTION("""COMPUTED_VALUE"""),2.35268969E8)</f>
        <v>235268969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IFERROR(__xludf.DUMMYFUNCTION("""COMPUTED_VALUE"""),698.57)</f>
        <v>698.57</v>
      </c>
      <c r="D293" s="2">
        <f>IFERROR(__xludf.DUMMYFUNCTION("""COMPUTED_VALUE"""),45719.66666666667)</f>
        <v>45719.66667</v>
      </c>
      <c r="E293" s="1">
        <f>IFERROR(__xludf.DUMMYFUNCTION("""COMPUTED_VALUE"""),703.85)</f>
        <v>703.85</v>
      </c>
      <c r="G293" s="2">
        <f>IFERROR(__xludf.DUMMYFUNCTION("""COMPUTED_VALUE"""),45719.66666666667)</f>
        <v>45719.66667</v>
      </c>
      <c r="H293" s="1">
        <f>IFERROR(__xludf.DUMMYFUNCTION("""COMPUTED_VALUE"""),680.04)</f>
        <v>680.04</v>
      </c>
      <c r="J293" s="2">
        <f>IFERROR(__xludf.DUMMYFUNCTION("""COMPUTED_VALUE"""),45719.66666666667)</f>
        <v>45719.66667</v>
      </c>
      <c r="K293" s="1">
        <f>IFERROR(__xludf.DUMMYFUNCTION("""COMPUTED_VALUE"""),686.24)</f>
        <v>686.24</v>
      </c>
      <c r="M293" s="2">
        <f>IFERROR(__xludf.DUMMYFUNCTION("""COMPUTED_VALUE"""),45719.66666666667)</f>
        <v>45719.66667</v>
      </c>
      <c r="N293" s="1">
        <f>IFERROR(__xludf.DUMMYFUNCTION("""COMPUTED_VALUE"""),1.96156882E8)</f>
        <v>196156882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IFERROR(__xludf.DUMMYFUNCTION("""COMPUTED_VALUE"""),678.7)</f>
        <v>678.7</v>
      </c>
      <c r="D294" s="2">
        <f>IFERROR(__xludf.DUMMYFUNCTION("""COMPUTED_VALUE"""),45720.66666666667)</f>
        <v>45720.66667</v>
      </c>
      <c r="E294" s="1">
        <f>IFERROR(__xludf.DUMMYFUNCTION("""COMPUTED_VALUE"""),678.7)</f>
        <v>678.7</v>
      </c>
      <c r="G294" s="2">
        <f>IFERROR(__xludf.DUMMYFUNCTION("""COMPUTED_VALUE"""),45720.66666666667)</f>
        <v>45720.66667</v>
      </c>
      <c r="H294" s="1">
        <f>IFERROR(__xludf.DUMMYFUNCTION("""COMPUTED_VALUE"""),643.16)</f>
        <v>643.16</v>
      </c>
      <c r="J294" s="2">
        <f>IFERROR(__xludf.DUMMYFUNCTION("""COMPUTED_VALUE"""),45720.66666666667)</f>
        <v>45720.66667</v>
      </c>
      <c r="K294" s="1">
        <f>IFERROR(__xludf.DUMMYFUNCTION("""COMPUTED_VALUE"""),654.78)</f>
        <v>654.78</v>
      </c>
      <c r="M294" s="2">
        <f>IFERROR(__xludf.DUMMYFUNCTION("""COMPUTED_VALUE"""),45720.66666666667)</f>
        <v>45720.66667</v>
      </c>
      <c r="N294" s="1">
        <f>IFERROR(__xludf.DUMMYFUNCTION("""COMPUTED_VALUE"""),2.99456139E8)</f>
        <v>299456139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IFERROR(__xludf.DUMMYFUNCTION("""COMPUTED_VALUE"""),655.72)</f>
        <v>655.72</v>
      </c>
      <c r="D295" s="2">
        <f>IFERROR(__xludf.DUMMYFUNCTION("""COMPUTED_VALUE"""),45721.66666666667)</f>
        <v>45721.66667</v>
      </c>
      <c r="E295" s="1">
        <f>IFERROR(__xludf.DUMMYFUNCTION("""COMPUTED_VALUE"""),659.59)</f>
        <v>659.59</v>
      </c>
      <c r="G295" s="2">
        <f>IFERROR(__xludf.DUMMYFUNCTION("""COMPUTED_VALUE"""),45721.66666666667)</f>
        <v>45721.66667</v>
      </c>
      <c r="H295" s="1">
        <f>IFERROR(__xludf.DUMMYFUNCTION("""COMPUTED_VALUE"""),646.12)</f>
        <v>646.12</v>
      </c>
      <c r="J295" s="2">
        <f>IFERROR(__xludf.DUMMYFUNCTION("""COMPUTED_VALUE"""),45721.66666666667)</f>
        <v>45721.66667</v>
      </c>
      <c r="K295" s="1">
        <f>IFERROR(__xludf.DUMMYFUNCTION("""COMPUTED_VALUE"""),655.55)</f>
        <v>655.55</v>
      </c>
      <c r="M295" s="2">
        <f>IFERROR(__xludf.DUMMYFUNCTION("""COMPUTED_VALUE"""),45721.66666666667)</f>
        <v>45721.66667</v>
      </c>
      <c r="N295" s="1">
        <f>IFERROR(__xludf.DUMMYFUNCTION("""COMPUTED_VALUE"""),2.32922979E8)</f>
        <v>232922979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IFERROR(__xludf.DUMMYFUNCTION("""COMPUTED_VALUE"""),647.78)</f>
        <v>647.78</v>
      </c>
      <c r="D296" s="2">
        <f>IFERROR(__xludf.DUMMYFUNCTION("""COMPUTED_VALUE"""),45722.66666666667)</f>
        <v>45722.66667</v>
      </c>
      <c r="E296" s="1">
        <f>IFERROR(__xludf.DUMMYFUNCTION("""COMPUTED_VALUE"""),650.49)</f>
        <v>650.49</v>
      </c>
      <c r="G296" s="2">
        <f>IFERROR(__xludf.DUMMYFUNCTION("""COMPUTED_VALUE"""),45722.66666666667)</f>
        <v>45722.66667</v>
      </c>
      <c r="H296" s="1">
        <f>IFERROR(__xludf.DUMMYFUNCTION("""COMPUTED_VALUE"""),637.22)</f>
        <v>637.22</v>
      </c>
      <c r="J296" s="2">
        <f>IFERROR(__xludf.DUMMYFUNCTION("""COMPUTED_VALUE"""),45722.66666666667)</f>
        <v>45722.66667</v>
      </c>
      <c r="K296" s="1">
        <f>IFERROR(__xludf.DUMMYFUNCTION("""COMPUTED_VALUE"""),642.85)</f>
        <v>642.85</v>
      </c>
      <c r="M296" s="2">
        <f>IFERROR(__xludf.DUMMYFUNCTION("""COMPUTED_VALUE"""),45722.66666666667)</f>
        <v>45722.66667</v>
      </c>
      <c r="N296" s="1">
        <f>IFERROR(__xludf.DUMMYFUNCTION("""COMPUTED_VALUE"""),2.24631942E8)</f>
        <v>224631942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IFERROR(__xludf.DUMMYFUNCTION("""COMPUTED_VALUE"""),640.52)</f>
        <v>640.52</v>
      </c>
      <c r="D297" s="2">
        <f>IFERROR(__xludf.DUMMYFUNCTION("""COMPUTED_VALUE"""),45723.66666666667)</f>
        <v>45723.66667</v>
      </c>
      <c r="E297" s="1">
        <f>IFERROR(__xludf.DUMMYFUNCTION("""COMPUTED_VALUE"""),641.54)</f>
        <v>641.54</v>
      </c>
      <c r="G297" s="2">
        <f>IFERROR(__xludf.DUMMYFUNCTION("""COMPUTED_VALUE"""),45723.66666666667)</f>
        <v>45723.66667</v>
      </c>
      <c r="H297" s="1">
        <f>IFERROR(__xludf.DUMMYFUNCTION("""COMPUTED_VALUE"""),623.86)</f>
        <v>623.86</v>
      </c>
      <c r="J297" s="2">
        <f>IFERROR(__xludf.DUMMYFUNCTION("""COMPUTED_VALUE"""),45723.66666666667)</f>
        <v>45723.66667</v>
      </c>
      <c r="K297" s="1">
        <f>IFERROR(__xludf.DUMMYFUNCTION("""COMPUTED_VALUE"""),636.93)</f>
        <v>636.93</v>
      </c>
      <c r="M297" s="2">
        <f>IFERROR(__xludf.DUMMYFUNCTION("""COMPUTED_VALUE"""),45723.66666666667)</f>
        <v>45723.66667</v>
      </c>
      <c r="N297" s="1">
        <f>IFERROR(__xludf.DUMMYFUNCTION("""COMPUTED_VALUE"""),2.44341339E8)</f>
        <v>244341339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IFERROR(__xludf.DUMMYFUNCTION("""COMPUTED_VALUE"""),628.43)</f>
        <v>628.43</v>
      </c>
      <c r="D298" s="2">
        <f>IFERROR(__xludf.DUMMYFUNCTION("""COMPUTED_VALUE"""),45726.66666666667)</f>
        <v>45726.66667</v>
      </c>
      <c r="E298" s="1">
        <f>IFERROR(__xludf.DUMMYFUNCTION("""COMPUTED_VALUE"""),628.43)</f>
        <v>628.43</v>
      </c>
      <c r="G298" s="2">
        <f>IFERROR(__xludf.DUMMYFUNCTION("""COMPUTED_VALUE"""),45726.66666666667)</f>
        <v>45726.66667</v>
      </c>
      <c r="H298" s="1">
        <f>IFERROR(__xludf.DUMMYFUNCTION("""COMPUTED_VALUE"""),600.49)</f>
        <v>600.49</v>
      </c>
      <c r="J298" s="2">
        <f>IFERROR(__xludf.DUMMYFUNCTION("""COMPUTED_VALUE"""),45726.66666666667)</f>
        <v>45726.66667</v>
      </c>
      <c r="K298" s="1">
        <f>IFERROR(__xludf.DUMMYFUNCTION("""COMPUTED_VALUE"""),609.47)</f>
        <v>609.47</v>
      </c>
      <c r="M298" s="2">
        <f>IFERROR(__xludf.DUMMYFUNCTION("""COMPUTED_VALUE"""),45726.66666666667)</f>
        <v>45726.66667</v>
      </c>
      <c r="N298" s="1">
        <f>IFERROR(__xludf.DUMMYFUNCTION("""COMPUTED_VALUE"""),3.12136563E8)</f>
        <v>312136563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IFERROR(__xludf.DUMMYFUNCTION("""COMPUTED_VALUE"""),609.19)</f>
        <v>609.19</v>
      </c>
      <c r="D299" s="2">
        <f>IFERROR(__xludf.DUMMYFUNCTION("""COMPUTED_VALUE"""),45727.66666666667)</f>
        <v>45727.66667</v>
      </c>
      <c r="E299" s="1">
        <f>IFERROR(__xludf.DUMMYFUNCTION("""COMPUTED_VALUE"""),614.58)</f>
        <v>614.58</v>
      </c>
      <c r="G299" s="2">
        <f>IFERROR(__xludf.DUMMYFUNCTION("""COMPUTED_VALUE"""),45727.66666666667)</f>
        <v>45727.66667</v>
      </c>
      <c r="H299" s="1">
        <f>IFERROR(__xludf.DUMMYFUNCTION("""COMPUTED_VALUE"""),598.54)</f>
        <v>598.54</v>
      </c>
      <c r="J299" s="2">
        <f>IFERROR(__xludf.DUMMYFUNCTION("""COMPUTED_VALUE"""),45727.66666666667)</f>
        <v>45727.66667</v>
      </c>
      <c r="K299" s="1">
        <f>IFERROR(__xludf.DUMMYFUNCTION("""COMPUTED_VALUE"""),604.51)</f>
        <v>604.51</v>
      </c>
      <c r="M299" s="2">
        <f>IFERROR(__xludf.DUMMYFUNCTION("""COMPUTED_VALUE"""),45727.66666666667)</f>
        <v>45727.66667</v>
      </c>
      <c r="N299" s="1">
        <f>IFERROR(__xludf.DUMMYFUNCTION("""COMPUTED_VALUE"""),2.72682608E8)</f>
        <v>272682608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IFERROR(__xludf.DUMMYFUNCTION("""COMPUTED_VALUE"""),614.23)</f>
        <v>614.23</v>
      </c>
      <c r="D300" s="2">
        <f>IFERROR(__xludf.DUMMYFUNCTION("""COMPUTED_VALUE"""),45728.66666666667)</f>
        <v>45728.66667</v>
      </c>
      <c r="E300" s="1">
        <f>IFERROR(__xludf.DUMMYFUNCTION("""COMPUTED_VALUE"""),616.42)</f>
        <v>616.42</v>
      </c>
      <c r="G300" s="2">
        <f>IFERROR(__xludf.DUMMYFUNCTION("""COMPUTED_VALUE"""),45728.66666666667)</f>
        <v>45728.66667</v>
      </c>
      <c r="H300" s="1">
        <f>IFERROR(__xludf.DUMMYFUNCTION("""COMPUTED_VALUE"""),601.19)</f>
        <v>601.19</v>
      </c>
      <c r="J300" s="2">
        <f>IFERROR(__xludf.DUMMYFUNCTION("""COMPUTED_VALUE"""),45728.66666666667)</f>
        <v>45728.66667</v>
      </c>
      <c r="K300" s="1">
        <f>IFERROR(__xludf.DUMMYFUNCTION("""COMPUTED_VALUE"""),607.49)</f>
        <v>607.49</v>
      </c>
      <c r="M300" s="2">
        <f>IFERROR(__xludf.DUMMYFUNCTION("""COMPUTED_VALUE"""),45728.66666666667)</f>
        <v>45728.66667</v>
      </c>
      <c r="N300" s="1">
        <f>IFERROR(__xludf.DUMMYFUNCTION("""COMPUTED_VALUE"""),2.30914289E8)</f>
        <v>230914289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IFERROR(__xludf.DUMMYFUNCTION("""COMPUTED_VALUE"""),610.79)</f>
        <v>610.79</v>
      </c>
      <c r="D301" s="2">
        <f>IFERROR(__xludf.DUMMYFUNCTION("""COMPUTED_VALUE"""),45729.66666666667)</f>
        <v>45729.66667</v>
      </c>
      <c r="E301" s="1">
        <f>IFERROR(__xludf.DUMMYFUNCTION("""COMPUTED_VALUE"""),611.5)</f>
        <v>611.5</v>
      </c>
      <c r="G301" s="2">
        <f>IFERROR(__xludf.DUMMYFUNCTION("""COMPUTED_VALUE"""),45729.66666666667)</f>
        <v>45729.66667</v>
      </c>
      <c r="H301" s="1">
        <f>IFERROR(__xludf.DUMMYFUNCTION("""COMPUTED_VALUE"""),599.33)</f>
        <v>599.33</v>
      </c>
      <c r="J301" s="2">
        <f>IFERROR(__xludf.DUMMYFUNCTION("""COMPUTED_VALUE"""),45729.66666666667)</f>
        <v>45729.66667</v>
      </c>
      <c r="K301" s="1">
        <f>IFERROR(__xludf.DUMMYFUNCTION("""COMPUTED_VALUE"""),600.93)</f>
        <v>600.93</v>
      </c>
      <c r="M301" s="2">
        <f>IFERROR(__xludf.DUMMYFUNCTION("""COMPUTED_VALUE"""),45729.66666666667)</f>
        <v>45729.66667</v>
      </c>
      <c r="N301" s="1">
        <f>IFERROR(__xludf.DUMMYFUNCTION("""COMPUTED_VALUE"""),1.91842741E8)</f>
        <v>191842741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IFERROR(__xludf.DUMMYFUNCTION("""COMPUTED_VALUE"""),608.22)</f>
        <v>608.22</v>
      </c>
      <c r="D302" s="2">
        <f>IFERROR(__xludf.DUMMYFUNCTION("""COMPUTED_VALUE"""),45730.66666666667)</f>
        <v>45730.66667</v>
      </c>
      <c r="E302" s="1">
        <f>IFERROR(__xludf.DUMMYFUNCTION("""COMPUTED_VALUE"""),620.36)</f>
        <v>620.36</v>
      </c>
      <c r="G302" s="2">
        <f>IFERROR(__xludf.DUMMYFUNCTION("""COMPUTED_VALUE"""),45730.66666666667)</f>
        <v>45730.66667</v>
      </c>
      <c r="H302" s="1">
        <f>IFERROR(__xludf.DUMMYFUNCTION("""COMPUTED_VALUE"""),607.82)</f>
        <v>607.82</v>
      </c>
      <c r="J302" s="2">
        <f>IFERROR(__xludf.DUMMYFUNCTION("""COMPUTED_VALUE"""),45730.66666666667)</f>
        <v>45730.66667</v>
      </c>
      <c r="K302" s="1">
        <f>IFERROR(__xludf.DUMMYFUNCTION("""COMPUTED_VALUE"""),619.28)</f>
        <v>619.28</v>
      </c>
      <c r="M302" s="2">
        <f>IFERROR(__xludf.DUMMYFUNCTION("""COMPUTED_VALUE"""),45730.66666666667)</f>
        <v>45730.66667</v>
      </c>
      <c r="N302" s="1">
        <f>IFERROR(__xludf.DUMMYFUNCTION("""COMPUTED_VALUE"""),1.9989863E8)</f>
        <v>199898630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IFERROR(__xludf.DUMMYFUNCTION("""COMPUTED_VALUE"""),617.25)</f>
        <v>617.25</v>
      </c>
      <c r="D303" s="2">
        <f>IFERROR(__xludf.DUMMYFUNCTION("""COMPUTED_VALUE"""),45733.66666666667)</f>
        <v>45733.66667</v>
      </c>
      <c r="E303" s="1">
        <f>IFERROR(__xludf.DUMMYFUNCTION("""COMPUTED_VALUE"""),628.06)</f>
        <v>628.06</v>
      </c>
      <c r="G303" s="2">
        <f>IFERROR(__xludf.DUMMYFUNCTION("""COMPUTED_VALUE"""),45733.66666666667)</f>
        <v>45733.66667</v>
      </c>
      <c r="H303" s="1">
        <f>IFERROR(__xludf.DUMMYFUNCTION("""COMPUTED_VALUE"""),615.97)</f>
        <v>615.97</v>
      </c>
      <c r="J303" s="2">
        <f>IFERROR(__xludf.DUMMYFUNCTION("""COMPUTED_VALUE"""),45733.66666666667)</f>
        <v>45733.66667</v>
      </c>
      <c r="K303" s="1">
        <f>IFERROR(__xludf.DUMMYFUNCTION("""COMPUTED_VALUE"""),623.94)</f>
        <v>623.94</v>
      </c>
      <c r="M303" s="2">
        <f>IFERROR(__xludf.DUMMYFUNCTION("""COMPUTED_VALUE"""),45733.66666666667)</f>
        <v>45733.66667</v>
      </c>
      <c r="N303" s="1">
        <f>IFERROR(__xludf.DUMMYFUNCTION("""COMPUTED_VALUE"""),1.77455476E8)</f>
        <v>177455476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IFERROR(__xludf.DUMMYFUNCTION("""COMPUTED_VALUE"""),624.67)</f>
        <v>624.67</v>
      </c>
      <c r="D304" s="2">
        <f>IFERROR(__xludf.DUMMYFUNCTION("""COMPUTED_VALUE"""),45734.66666666667)</f>
        <v>45734.66667</v>
      </c>
      <c r="E304" s="1">
        <f>IFERROR(__xludf.DUMMYFUNCTION("""COMPUTED_VALUE"""),627.89)</f>
        <v>627.89</v>
      </c>
      <c r="G304" s="2">
        <f>IFERROR(__xludf.DUMMYFUNCTION("""COMPUTED_VALUE"""),45734.66666666667)</f>
        <v>45734.66667</v>
      </c>
      <c r="H304" s="1">
        <f>IFERROR(__xludf.DUMMYFUNCTION("""COMPUTED_VALUE"""),621.54)</f>
        <v>621.54</v>
      </c>
      <c r="J304" s="2">
        <f>IFERROR(__xludf.DUMMYFUNCTION("""COMPUTED_VALUE"""),45734.66666666667)</f>
        <v>45734.66667</v>
      </c>
      <c r="K304" s="1">
        <f>IFERROR(__xludf.DUMMYFUNCTION("""COMPUTED_VALUE"""),625.5)</f>
        <v>625.5</v>
      </c>
      <c r="M304" s="2">
        <f>IFERROR(__xludf.DUMMYFUNCTION("""COMPUTED_VALUE"""),45734.66666666667)</f>
        <v>45734.66667</v>
      </c>
      <c r="N304" s="1">
        <f>IFERROR(__xludf.DUMMYFUNCTION("""COMPUTED_VALUE"""),1.7914583E8)</f>
        <v>179145830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IFERROR(__xludf.DUMMYFUNCTION("""COMPUTED_VALUE"""),626.54)</f>
        <v>626.54</v>
      </c>
      <c r="D305" s="2">
        <f>IFERROR(__xludf.DUMMYFUNCTION("""COMPUTED_VALUE"""),45735.66666666667)</f>
        <v>45735.66667</v>
      </c>
      <c r="E305" s="1">
        <f>IFERROR(__xludf.DUMMYFUNCTION("""COMPUTED_VALUE"""),642.86)</f>
        <v>642.86</v>
      </c>
      <c r="G305" s="2">
        <f>IFERROR(__xludf.DUMMYFUNCTION("""COMPUTED_VALUE"""),45735.66666666667)</f>
        <v>45735.66667</v>
      </c>
      <c r="H305" s="1">
        <f>IFERROR(__xludf.DUMMYFUNCTION("""COMPUTED_VALUE"""),624.11)</f>
        <v>624.11</v>
      </c>
      <c r="J305" s="2">
        <f>IFERROR(__xludf.DUMMYFUNCTION("""COMPUTED_VALUE"""),45735.66666666667)</f>
        <v>45735.66667</v>
      </c>
      <c r="K305" s="1">
        <f>IFERROR(__xludf.DUMMYFUNCTION("""COMPUTED_VALUE"""),635.63)</f>
        <v>635.63</v>
      </c>
      <c r="M305" s="2">
        <f>IFERROR(__xludf.DUMMYFUNCTION("""COMPUTED_VALUE"""),45735.66666666667)</f>
        <v>45735.66667</v>
      </c>
      <c r="N305" s="1">
        <f>IFERROR(__xludf.DUMMYFUNCTION("""COMPUTED_VALUE"""),1.80052606E8)</f>
        <v>180052606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IFERROR(__xludf.DUMMYFUNCTION("""COMPUTED_VALUE"""),630.16)</f>
        <v>630.16</v>
      </c>
      <c r="D306" s="2">
        <f>IFERROR(__xludf.DUMMYFUNCTION("""COMPUTED_VALUE"""),45736.66666666667)</f>
        <v>45736.66667</v>
      </c>
      <c r="E306" s="1">
        <f>IFERROR(__xludf.DUMMYFUNCTION("""COMPUTED_VALUE"""),642.36)</f>
        <v>642.36</v>
      </c>
      <c r="G306" s="2">
        <f>IFERROR(__xludf.DUMMYFUNCTION("""COMPUTED_VALUE"""),45736.66666666667)</f>
        <v>45736.66667</v>
      </c>
      <c r="H306" s="1">
        <f>IFERROR(__xludf.DUMMYFUNCTION("""COMPUTED_VALUE"""),628.7)</f>
        <v>628.7</v>
      </c>
      <c r="J306" s="2">
        <f>IFERROR(__xludf.DUMMYFUNCTION("""COMPUTED_VALUE"""),45736.66666666667)</f>
        <v>45736.66667</v>
      </c>
      <c r="K306" s="1">
        <f>IFERROR(__xludf.DUMMYFUNCTION("""COMPUTED_VALUE"""),635.38)</f>
        <v>635.38</v>
      </c>
      <c r="M306" s="2">
        <f>IFERROR(__xludf.DUMMYFUNCTION("""COMPUTED_VALUE"""),45736.66666666667)</f>
        <v>45736.66667</v>
      </c>
      <c r="N306" s="1">
        <f>IFERROR(__xludf.DUMMYFUNCTION("""COMPUTED_VALUE"""),1.78019311E8)</f>
        <v>178019311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IFERROR(__xludf.DUMMYFUNCTION("""COMPUTED_VALUE"""),633.0)</f>
        <v>633</v>
      </c>
      <c r="D307" s="2">
        <f>IFERROR(__xludf.DUMMYFUNCTION("""COMPUTED_VALUE"""),45737.66666666667)</f>
        <v>45737.66667</v>
      </c>
      <c r="E307" s="1">
        <f>IFERROR(__xludf.DUMMYFUNCTION("""COMPUTED_VALUE"""),640.35)</f>
        <v>640.35</v>
      </c>
      <c r="G307" s="2">
        <f>IFERROR(__xludf.DUMMYFUNCTION("""COMPUTED_VALUE"""),45737.66666666667)</f>
        <v>45737.66667</v>
      </c>
      <c r="H307" s="1">
        <f>IFERROR(__xludf.DUMMYFUNCTION("""COMPUTED_VALUE"""),627.11)</f>
        <v>627.11</v>
      </c>
      <c r="J307" s="2">
        <f>IFERROR(__xludf.DUMMYFUNCTION("""COMPUTED_VALUE"""),45737.66666666667)</f>
        <v>45737.66667</v>
      </c>
      <c r="K307" s="1">
        <f>IFERROR(__xludf.DUMMYFUNCTION("""COMPUTED_VALUE"""),638.45)</f>
        <v>638.45</v>
      </c>
      <c r="M307" s="2">
        <f>IFERROR(__xludf.DUMMYFUNCTION("""COMPUTED_VALUE"""),45737.66666666667)</f>
        <v>45737.66667</v>
      </c>
      <c r="N307" s="1">
        <f>IFERROR(__xludf.DUMMYFUNCTION("""COMPUTED_VALUE"""),5.72126912E8)</f>
        <v>572126912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IFERROR(__xludf.DUMMYFUNCTION("""COMPUTED_VALUE"""),646.7)</f>
        <v>646.7</v>
      </c>
      <c r="D308" s="2">
        <f>IFERROR(__xludf.DUMMYFUNCTION("""COMPUTED_VALUE"""),45740.66666666667)</f>
        <v>45740.66667</v>
      </c>
      <c r="E308" s="1">
        <f>IFERROR(__xludf.DUMMYFUNCTION("""COMPUTED_VALUE"""),655.11)</f>
        <v>655.11</v>
      </c>
      <c r="G308" s="2">
        <f>IFERROR(__xludf.DUMMYFUNCTION("""COMPUTED_VALUE"""),45740.66666666667)</f>
        <v>45740.66667</v>
      </c>
      <c r="H308" s="1">
        <f>IFERROR(__xludf.DUMMYFUNCTION("""COMPUTED_VALUE"""),645.73)</f>
        <v>645.73</v>
      </c>
      <c r="J308" s="2">
        <f>IFERROR(__xludf.DUMMYFUNCTION("""COMPUTED_VALUE"""),45740.66666666667)</f>
        <v>45740.66667</v>
      </c>
      <c r="K308" s="1">
        <f>IFERROR(__xludf.DUMMYFUNCTION("""COMPUTED_VALUE"""),653.42)</f>
        <v>653.42</v>
      </c>
      <c r="M308" s="2">
        <f>IFERROR(__xludf.DUMMYFUNCTION("""COMPUTED_VALUE"""),45740.66666666667)</f>
        <v>45740.66667</v>
      </c>
      <c r="N308" s="1">
        <f>IFERROR(__xludf.DUMMYFUNCTION("""COMPUTED_VALUE"""),1.60575345E8)</f>
        <v>160575345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IFERROR(__xludf.DUMMYFUNCTION("""COMPUTED_VALUE"""),655.73)</f>
        <v>655.73</v>
      </c>
      <c r="D309" s="2">
        <f>IFERROR(__xludf.DUMMYFUNCTION("""COMPUTED_VALUE"""),45741.66666666667)</f>
        <v>45741.66667</v>
      </c>
      <c r="E309" s="1">
        <f>IFERROR(__xludf.DUMMYFUNCTION("""COMPUTED_VALUE"""),659.02)</f>
        <v>659.02</v>
      </c>
      <c r="G309" s="2">
        <f>IFERROR(__xludf.DUMMYFUNCTION("""COMPUTED_VALUE"""),45741.66666666667)</f>
        <v>45741.66667</v>
      </c>
      <c r="H309" s="1">
        <f>IFERROR(__xludf.DUMMYFUNCTION("""COMPUTED_VALUE"""),651.77)</f>
        <v>651.77</v>
      </c>
      <c r="J309" s="2">
        <f>IFERROR(__xludf.DUMMYFUNCTION("""COMPUTED_VALUE"""),45741.66666666667)</f>
        <v>45741.66667</v>
      </c>
      <c r="K309" s="1">
        <f>IFERROR(__xludf.DUMMYFUNCTION("""COMPUTED_VALUE"""),657.1)</f>
        <v>657.1</v>
      </c>
      <c r="M309" s="2">
        <f>IFERROR(__xludf.DUMMYFUNCTION("""COMPUTED_VALUE"""),45741.66666666667)</f>
        <v>45741.66667</v>
      </c>
      <c r="N309" s="1">
        <f>IFERROR(__xludf.DUMMYFUNCTION("""COMPUTED_VALUE"""),1.53984626E8)</f>
        <v>153984626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IFERROR(__xludf.DUMMYFUNCTION("""COMPUTED_VALUE"""),659.93)</f>
        <v>659.93</v>
      </c>
      <c r="D310" s="2">
        <f>IFERROR(__xludf.DUMMYFUNCTION("""COMPUTED_VALUE"""),45742.66666666667)</f>
        <v>45742.66667</v>
      </c>
      <c r="E310" s="1">
        <f>IFERROR(__xludf.DUMMYFUNCTION("""COMPUTED_VALUE"""),665.24)</f>
        <v>665.24</v>
      </c>
      <c r="G310" s="2">
        <f>IFERROR(__xludf.DUMMYFUNCTION("""COMPUTED_VALUE"""),45742.66666666667)</f>
        <v>45742.66667</v>
      </c>
      <c r="H310" s="1">
        <f>IFERROR(__xludf.DUMMYFUNCTION("""COMPUTED_VALUE"""),651.38)</f>
        <v>651.38</v>
      </c>
      <c r="J310" s="2">
        <f>IFERROR(__xludf.DUMMYFUNCTION("""COMPUTED_VALUE"""),45742.66666666667)</f>
        <v>45742.66667</v>
      </c>
      <c r="K310" s="1">
        <f>IFERROR(__xludf.DUMMYFUNCTION("""COMPUTED_VALUE"""),653.71)</f>
        <v>653.71</v>
      </c>
      <c r="M310" s="2">
        <f>IFERROR(__xludf.DUMMYFUNCTION("""COMPUTED_VALUE"""),45742.66666666667)</f>
        <v>45742.66667</v>
      </c>
      <c r="N310" s="1">
        <f>IFERROR(__xludf.DUMMYFUNCTION("""COMPUTED_VALUE"""),1.45948543E8)</f>
        <v>145948543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IFERROR(__xludf.DUMMYFUNCTION("""COMPUTED_VALUE"""),652.17)</f>
        <v>652.17</v>
      </c>
      <c r="D311" s="2">
        <f>IFERROR(__xludf.DUMMYFUNCTION("""COMPUTED_VALUE"""),45743.66666666667)</f>
        <v>45743.66667</v>
      </c>
      <c r="E311" s="1">
        <f>IFERROR(__xludf.DUMMYFUNCTION("""COMPUTED_VALUE"""),653.46)</f>
        <v>653.46</v>
      </c>
      <c r="G311" s="2">
        <f>IFERROR(__xludf.DUMMYFUNCTION("""COMPUTED_VALUE"""),45743.66666666667)</f>
        <v>45743.66667</v>
      </c>
      <c r="H311" s="1">
        <f>IFERROR(__xludf.DUMMYFUNCTION("""COMPUTED_VALUE"""),645.14)</f>
        <v>645.14</v>
      </c>
      <c r="J311" s="2">
        <f>IFERROR(__xludf.DUMMYFUNCTION("""COMPUTED_VALUE"""),45743.66666666667)</f>
        <v>45743.66667</v>
      </c>
      <c r="K311" s="1">
        <f>IFERROR(__xludf.DUMMYFUNCTION("""COMPUTED_VALUE"""),645.99)</f>
        <v>645.99</v>
      </c>
      <c r="M311" s="2">
        <f>IFERROR(__xludf.DUMMYFUNCTION("""COMPUTED_VALUE"""),45743.66666666667)</f>
        <v>45743.66667</v>
      </c>
      <c r="N311" s="1">
        <f>IFERROR(__xludf.DUMMYFUNCTION("""COMPUTED_VALUE"""),1.36108866E8)</f>
        <v>136108866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IFERROR(__xludf.DUMMYFUNCTION("""COMPUTED_VALUE"""),644.18)</f>
        <v>644.18</v>
      </c>
      <c r="D312" s="2">
        <f>IFERROR(__xludf.DUMMYFUNCTION("""COMPUTED_VALUE"""),45744.66666666667)</f>
        <v>45744.66667</v>
      </c>
      <c r="E312" s="1">
        <f>IFERROR(__xludf.DUMMYFUNCTION("""COMPUTED_VALUE"""),648.52)</f>
        <v>648.52</v>
      </c>
      <c r="G312" s="2">
        <f>IFERROR(__xludf.DUMMYFUNCTION("""COMPUTED_VALUE"""),45744.66666666667)</f>
        <v>45744.66667</v>
      </c>
      <c r="H312" s="1">
        <f>IFERROR(__xludf.DUMMYFUNCTION("""COMPUTED_VALUE"""),627.01)</f>
        <v>627.01</v>
      </c>
      <c r="J312" s="2">
        <f>IFERROR(__xludf.DUMMYFUNCTION("""COMPUTED_VALUE"""),45744.66666666667)</f>
        <v>45744.66667</v>
      </c>
      <c r="K312" s="1">
        <f>IFERROR(__xludf.DUMMYFUNCTION("""COMPUTED_VALUE"""),631.47)</f>
        <v>631.47</v>
      </c>
      <c r="M312" s="2">
        <f>IFERROR(__xludf.DUMMYFUNCTION("""COMPUTED_VALUE"""),45744.66666666667)</f>
        <v>45744.66667</v>
      </c>
      <c r="N312" s="1">
        <f>IFERROR(__xludf.DUMMYFUNCTION("""COMPUTED_VALUE"""),1.52273696E8)</f>
        <v>152273696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IFERROR(__xludf.DUMMYFUNCTION("""COMPUTED_VALUE"""),624.46)</f>
        <v>624.46</v>
      </c>
      <c r="D313" s="2">
        <f>IFERROR(__xludf.DUMMYFUNCTION("""COMPUTED_VALUE"""),45747.66666666667)</f>
        <v>45747.66667</v>
      </c>
      <c r="E313" s="1">
        <f>IFERROR(__xludf.DUMMYFUNCTION("""COMPUTED_VALUE"""),640.62)</f>
        <v>640.62</v>
      </c>
      <c r="G313" s="2">
        <f>IFERROR(__xludf.DUMMYFUNCTION("""COMPUTED_VALUE"""),45747.66666666667)</f>
        <v>45747.66667</v>
      </c>
      <c r="H313" s="1">
        <f>IFERROR(__xludf.DUMMYFUNCTION("""COMPUTED_VALUE"""),619.8)</f>
        <v>619.8</v>
      </c>
      <c r="J313" s="2">
        <f>IFERROR(__xludf.DUMMYFUNCTION("""COMPUTED_VALUE"""),45747.66666666667)</f>
        <v>45747.66667</v>
      </c>
      <c r="K313" s="1">
        <f>IFERROR(__xludf.DUMMYFUNCTION("""COMPUTED_VALUE"""),638.67)</f>
        <v>638.67</v>
      </c>
      <c r="M313" s="2">
        <f>IFERROR(__xludf.DUMMYFUNCTION("""COMPUTED_VALUE"""),45747.66666666667)</f>
        <v>45747.66667</v>
      </c>
      <c r="N313" s="1">
        <f>IFERROR(__xludf.DUMMYFUNCTION("""COMPUTED_VALUE"""),1.88156027E8)</f>
        <v>188156027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IFERROR(__xludf.DUMMYFUNCTION("""COMPUTED_VALUE"""),632.88)</f>
        <v>632.88</v>
      </c>
      <c r="D314" s="2">
        <f>IFERROR(__xludf.DUMMYFUNCTION("""COMPUTED_VALUE"""),45748.66666666667)</f>
        <v>45748.66667</v>
      </c>
      <c r="E314" s="1">
        <f>IFERROR(__xludf.DUMMYFUNCTION("""COMPUTED_VALUE"""),638.33)</f>
        <v>638.33</v>
      </c>
      <c r="G314" s="2">
        <f>IFERROR(__xludf.DUMMYFUNCTION("""COMPUTED_VALUE"""),45748.66666666667)</f>
        <v>45748.66667</v>
      </c>
      <c r="H314" s="1">
        <f>IFERROR(__xludf.DUMMYFUNCTION("""COMPUTED_VALUE"""),626.3)</f>
        <v>626.3</v>
      </c>
      <c r="J314" s="2">
        <f>IFERROR(__xludf.DUMMYFUNCTION("""COMPUTED_VALUE"""),45748.66666666667)</f>
        <v>45748.66667</v>
      </c>
      <c r="K314" s="1">
        <f>IFERROR(__xludf.DUMMYFUNCTION("""COMPUTED_VALUE"""),634.18)</f>
        <v>634.18</v>
      </c>
      <c r="M314" s="2">
        <f>IFERROR(__xludf.DUMMYFUNCTION("""COMPUTED_VALUE"""),45748.66666666667)</f>
        <v>45748.66667</v>
      </c>
      <c r="N314" s="1">
        <f>IFERROR(__xludf.DUMMYFUNCTION("""COMPUTED_VALUE"""),1.52304789E8)</f>
        <v>152304789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IFERROR(__xludf.DUMMYFUNCTION("""COMPUTED_VALUE"""),627.83)</f>
        <v>627.83</v>
      </c>
      <c r="D315" s="2">
        <f>IFERROR(__xludf.DUMMYFUNCTION("""COMPUTED_VALUE"""),45749.66666666667)</f>
        <v>45749.66667</v>
      </c>
      <c r="E315" s="1">
        <f>IFERROR(__xludf.DUMMYFUNCTION("""COMPUTED_VALUE"""),643.97)</f>
        <v>643.97</v>
      </c>
      <c r="G315" s="2">
        <f>IFERROR(__xludf.DUMMYFUNCTION("""COMPUTED_VALUE"""),45749.66666666667)</f>
        <v>45749.66667</v>
      </c>
      <c r="H315" s="1">
        <f>IFERROR(__xludf.DUMMYFUNCTION("""COMPUTED_VALUE"""),626.94)</f>
        <v>626.94</v>
      </c>
      <c r="J315" s="2">
        <f>IFERROR(__xludf.DUMMYFUNCTION("""COMPUTED_VALUE"""),45749.66666666667)</f>
        <v>45749.66667</v>
      </c>
      <c r="K315" s="1">
        <f>IFERROR(__xludf.DUMMYFUNCTION("""COMPUTED_VALUE"""),642.19)</f>
        <v>642.19</v>
      </c>
      <c r="M315" s="2">
        <f>IFERROR(__xludf.DUMMYFUNCTION("""COMPUTED_VALUE"""),45749.66666666667)</f>
        <v>45749.66667</v>
      </c>
      <c r="N315" s="1">
        <f>IFERROR(__xludf.DUMMYFUNCTION("""COMPUTED_VALUE"""),1.5052881E8)</f>
        <v>150528810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IFERROR(__xludf.DUMMYFUNCTION("""COMPUTED_VALUE"""),607.59)</f>
        <v>607.59</v>
      </c>
      <c r="D316" s="2">
        <f>IFERROR(__xludf.DUMMYFUNCTION("""COMPUTED_VALUE"""),45750.66666666667)</f>
        <v>45750.66667</v>
      </c>
      <c r="E316" s="1">
        <f>IFERROR(__xludf.DUMMYFUNCTION("""COMPUTED_VALUE"""),607.59)</f>
        <v>607.59</v>
      </c>
      <c r="G316" s="2">
        <f>IFERROR(__xludf.DUMMYFUNCTION("""COMPUTED_VALUE"""),45750.66666666667)</f>
        <v>45750.66667</v>
      </c>
      <c r="H316" s="1">
        <f>IFERROR(__xludf.DUMMYFUNCTION("""COMPUTED_VALUE"""),581.94)</f>
        <v>581.94</v>
      </c>
      <c r="J316" s="2">
        <f>IFERROR(__xludf.DUMMYFUNCTION("""COMPUTED_VALUE"""),45750.66666666667)</f>
        <v>45750.66667</v>
      </c>
      <c r="K316" s="1">
        <f>IFERROR(__xludf.DUMMYFUNCTION("""COMPUTED_VALUE"""),582.69)</f>
        <v>582.69</v>
      </c>
      <c r="M316" s="2">
        <f>IFERROR(__xludf.DUMMYFUNCTION("""COMPUTED_VALUE"""),45750.66666666667)</f>
        <v>45750.66667</v>
      </c>
      <c r="N316" s="1">
        <f>IFERROR(__xludf.DUMMYFUNCTION("""COMPUTED_VALUE"""),3.73616607E8)</f>
        <v>373616607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IFERROR(__xludf.DUMMYFUNCTION("""COMPUTED_VALUE"""),556.38)</f>
        <v>556.38</v>
      </c>
      <c r="D317" s="2">
        <f>IFERROR(__xludf.DUMMYFUNCTION("""COMPUTED_VALUE"""),45751.66666666667)</f>
        <v>45751.66667</v>
      </c>
      <c r="E317" s="1">
        <f>IFERROR(__xludf.DUMMYFUNCTION("""COMPUTED_VALUE"""),557.15)</f>
        <v>557.15</v>
      </c>
      <c r="G317" s="2">
        <f>IFERROR(__xludf.DUMMYFUNCTION("""COMPUTED_VALUE"""),45751.66666666667)</f>
        <v>45751.66667</v>
      </c>
      <c r="H317" s="1">
        <f>IFERROR(__xludf.DUMMYFUNCTION("""COMPUTED_VALUE"""),530.91)</f>
        <v>530.91</v>
      </c>
      <c r="J317" s="2">
        <f>IFERROR(__xludf.DUMMYFUNCTION("""COMPUTED_VALUE"""),45751.66666666667)</f>
        <v>45751.66667</v>
      </c>
      <c r="K317" s="1">
        <f>IFERROR(__xludf.DUMMYFUNCTION("""COMPUTED_VALUE"""),542.15)</f>
        <v>542.15</v>
      </c>
      <c r="M317" s="2">
        <f>IFERROR(__xludf.DUMMYFUNCTION("""COMPUTED_VALUE"""),45751.66666666667)</f>
        <v>45751.66667</v>
      </c>
      <c r="N317" s="1">
        <f>IFERROR(__xludf.DUMMYFUNCTION("""COMPUTED_VALUE"""),4.24554936E8)</f>
        <v>424554936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IFERROR(__xludf.DUMMYFUNCTION("""COMPUTED_VALUE"""),534.42)</f>
        <v>534.42</v>
      </c>
      <c r="D318" s="2">
        <f>IFERROR(__xludf.DUMMYFUNCTION("""COMPUTED_VALUE"""),45754.66666666667)</f>
        <v>45754.66667</v>
      </c>
      <c r="E318" s="1">
        <f>IFERROR(__xludf.DUMMYFUNCTION("""COMPUTED_VALUE"""),571.25)</f>
        <v>571.25</v>
      </c>
      <c r="G318" s="2">
        <f>IFERROR(__xludf.DUMMYFUNCTION("""COMPUTED_VALUE"""),45754.66666666667)</f>
        <v>45754.66667</v>
      </c>
      <c r="H318" s="1">
        <f>IFERROR(__xludf.DUMMYFUNCTION("""COMPUTED_VALUE"""),521.55)</f>
        <v>521.55</v>
      </c>
      <c r="J318" s="2">
        <f>IFERROR(__xludf.DUMMYFUNCTION("""COMPUTED_VALUE"""),45754.66666666667)</f>
        <v>45754.66667</v>
      </c>
      <c r="K318" s="1">
        <f>IFERROR(__xludf.DUMMYFUNCTION("""COMPUTED_VALUE"""),551.4)</f>
        <v>551.4</v>
      </c>
      <c r="M318" s="2">
        <f>IFERROR(__xludf.DUMMYFUNCTION("""COMPUTED_VALUE"""),45754.66666666667)</f>
        <v>45754.66667</v>
      </c>
      <c r="N318" s="1">
        <f>IFERROR(__xludf.DUMMYFUNCTION("""COMPUTED_VALUE"""),4.86726791E8)</f>
        <v>486726791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IFERROR(__xludf.DUMMYFUNCTION("""COMPUTED_VALUE"""),564.06)</f>
        <v>564.06</v>
      </c>
      <c r="D319" s="2">
        <f>IFERROR(__xludf.DUMMYFUNCTION("""COMPUTED_VALUE"""),45755.66666666667)</f>
        <v>45755.66667</v>
      </c>
      <c r="E319" s="1">
        <f>IFERROR(__xludf.DUMMYFUNCTION("""COMPUTED_VALUE"""),581.71)</f>
        <v>581.71</v>
      </c>
      <c r="G319" s="2">
        <f>IFERROR(__xludf.DUMMYFUNCTION("""COMPUTED_VALUE"""),45755.66666666667)</f>
        <v>45755.66667</v>
      </c>
      <c r="H319" s="1">
        <f>IFERROR(__xludf.DUMMYFUNCTION("""COMPUTED_VALUE"""),540.71)</f>
        <v>540.71</v>
      </c>
      <c r="J319" s="2">
        <f>IFERROR(__xludf.DUMMYFUNCTION("""COMPUTED_VALUE"""),45755.66666666667)</f>
        <v>45755.66667</v>
      </c>
      <c r="K319" s="1">
        <f>IFERROR(__xludf.DUMMYFUNCTION("""COMPUTED_VALUE"""),550.37)</f>
        <v>550.37</v>
      </c>
      <c r="M319" s="2">
        <f>IFERROR(__xludf.DUMMYFUNCTION("""COMPUTED_VALUE"""),45755.66666666667)</f>
        <v>45755.66667</v>
      </c>
      <c r="N319" s="1">
        <f>IFERROR(__xludf.DUMMYFUNCTION("""COMPUTED_VALUE"""),3.37123593E8)</f>
        <v>337123593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IFERROR(__xludf.DUMMYFUNCTION("""COMPUTED_VALUE"""),541.66)</f>
        <v>541.66</v>
      </c>
      <c r="D320" s="2">
        <f>IFERROR(__xludf.DUMMYFUNCTION("""COMPUTED_VALUE"""),45756.66666666667)</f>
        <v>45756.66667</v>
      </c>
      <c r="E320" s="1">
        <f>IFERROR(__xludf.DUMMYFUNCTION("""COMPUTED_VALUE"""),600.61)</f>
        <v>600.61</v>
      </c>
      <c r="G320" s="2">
        <f>IFERROR(__xludf.DUMMYFUNCTION("""COMPUTED_VALUE"""),45756.66666666667)</f>
        <v>45756.66667</v>
      </c>
      <c r="H320" s="1">
        <f>IFERROR(__xludf.DUMMYFUNCTION("""COMPUTED_VALUE"""),531.83)</f>
        <v>531.83</v>
      </c>
      <c r="J320" s="2">
        <f>IFERROR(__xludf.DUMMYFUNCTION("""COMPUTED_VALUE"""),45756.66666666667)</f>
        <v>45756.66667</v>
      </c>
      <c r="K320" s="1">
        <f>IFERROR(__xludf.DUMMYFUNCTION("""COMPUTED_VALUE"""),593.12)</f>
        <v>593.12</v>
      </c>
      <c r="M320" s="2">
        <f>IFERROR(__xludf.DUMMYFUNCTION("""COMPUTED_VALUE"""),45756.66666666667)</f>
        <v>45756.66667</v>
      </c>
      <c r="N320" s="1">
        <f>IFERROR(__xludf.DUMMYFUNCTION("""COMPUTED_VALUE"""),5.12433334E8)</f>
        <v>512433334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IFERROR(__xludf.DUMMYFUNCTION("""COMPUTED_VALUE"""),580.92)</f>
        <v>580.92</v>
      </c>
      <c r="D321" s="2">
        <f>IFERROR(__xludf.DUMMYFUNCTION("""COMPUTED_VALUE"""),45757.66666666667)</f>
        <v>45757.66667</v>
      </c>
      <c r="E321" s="1">
        <f>IFERROR(__xludf.DUMMYFUNCTION("""COMPUTED_VALUE"""),580.92)</f>
        <v>580.92</v>
      </c>
      <c r="G321" s="2">
        <f>IFERROR(__xludf.DUMMYFUNCTION("""COMPUTED_VALUE"""),45757.66666666667)</f>
        <v>45757.66667</v>
      </c>
      <c r="H321" s="1">
        <f>IFERROR(__xludf.DUMMYFUNCTION("""COMPUTED_VALUE"""),551.19)</f>
        <v>551.19</v>
      </c>
      <c r="J321" s="2">
        <f>IFERROR(__xludf.DUMMYFUNCTION("""COMPUTED_VALUE"""),45757.66666666667)</f>
        <v>45757.66667</v>
      </c>
      <c r="K321" s="1">
        <f>IFERROR(__xludf.DUMMYFUNCTION("""COMPUTED_VALUE"""),568.2)</f>
        <v>568.2</v>
      </c>
      <c r="M321" s="2">
        <f>IFERROR(__xludf.DUMMYFUNCTION("""COMPUTED_VALUE"""),45757.66666666667)</f>
        <v>45757.66667</v>
      </c>
      <c r="N321" s="1">
        <f>IFERROR(__xludf.DUMMYFUNCTION("""COMPUTED_VALUE"""),3.40867117E8)</f>
        <v>340867117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IFERROR(__xludf.DUMMYFUNCTION("""COMPUTED_VALUE"""),562.85)</f>
        <v>562.85</v>
      </c>
      <c r="D322" s="2">
        <f>IFERROR(__xludf.DUMMYFUNCTION("""COMPUTED_VALUE"""),45758.66666666667)</f>
        <v>45758.66667</v>
      </c>
      <c r="E322" s="1">
        <f>IFERROR(__xludf.DUMMYFUNCTION("""COMPUTED_VALUE"""),582.18)</f>
        <v>582.18</v>
      </c>
      <c r="G322" s="2">
        <f>IFERROR(__xludf.DUMMYFUNCTION("""COMPUTED_VALUE"""),45758.66666666667)</f>
        <v>45758.66667</v>
      </c>
      <c r="H322" s="1">
        <f>IFERROR(__xludf.DUMMYFUNCTION("""COMPUTED_VALUE"""),558.84)</f>
        <v>558.84</v>
      </c>
      <c r="J322" s="2">
        <f>IFERROR(__xludf.DUMMYFUNCTION("""COMPUTED_VALUE"""),45758.66666666667)</f>
        <v>45758.66667</v>
      </c>
      <c r="K322" s="1">
        <f>IFERROR(__xludf.DUMMYFUNCTION("""COMPUTED_VALUE"""),576.93)</f>
        <v>576.93</v>
      </c>
      <c r="M322" s="2">
        <f>IFERROR(__xludf.DUMMYFUNCTION("""COMPUTED_VALUE"""),45758.66666666667)</f>
        <v>45758.66667</v>
      </c>
      <c r="N322" s="1">
        <f>IFERROR(__xludf.DUMMYFUNCTION("""COMPUTED_VALUE"""),2.96533215E8)</f>
        <v>296533215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IFERROR(__xludf.DUMMYFUNCTION("""COMPUTED_VALUE"""),582.61)</f>
        <v>582.61</v>
      </c>
      <c r="D323" s="2">
        <f>IFERROR(__xludf.DUMMYFUNCTION("""COMPUTED_VALUE"""),45761.66666666667)</f>
        <v>45761.66667</v>
      </c>
      <c r="E323" s="1">
        <f>IFERROR(__xludf.DUMMYFUNCTION("""COMPUTED_VALUE"""),587.31)</f>
        <v>587.31</v>
      </c>
      <c r="G323" s="2">
        <f>IFERROR(__xludf.DUMMYFUNCTION("""COMPUTED_VALUE"""),45761.66666666667)</f>
        <v>45761.66667</v>
      </c>
      <c r="H323" s="1">
        <f>IFERROR(__xludf.DUMMYFUNCTION("""COMPUTED_VALUE"""),576.43)</f>
        <v>576.43</v>
      </c>
      <c r="J323" s="2">
        <f>IFERROR(__xludf.DUMMYFUNCTION("""COMPUTED_VALUE"""),45761.66666666667)</f>
        <v>45761.66667</v>
      </c>
      <c r="K323" s="1">
        <f>IFERROR(__xludf.DUMMYFUNCTION("""COMPUTED_VALUE"""),581.54)</f>
        <v>581.54</v>
      </c>
      <c r="M323" s="2">
        <f>IFERROR(__xludf.DUMMYFUNCTION("""COMPUTED_VALUE"""),45761.66666666667)</f>
        <v>45761.66667</v>
      </c>
      <c r="N323" s="1">
        <f>IFERROR(__xludf.DUMMYFUNCTION("""COMPUTED_VALUE"""),2.34449744E8)</f>
        <v>234449744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IFERROR(__xludf.DUMMYFUNCTION("""COMPUTED_VALUE"""),586.76)</f>
        <v>586.76</v>
      </c>
      <c r="D324" s="2">
        <f>IFERROR(__xludf.DUMMYFUNCTION("""COMPUTED_VALUE"""),45762.66666666667)</f>
        <v>45762.66667</v>
      </c>
      <c r="E324" s="1">
        <f>IFERROR(__xludf.DUMMYFUNCTION("""COMPUTED_VALUE"""),598.14)</f>
        <v>598.14</v>
      </c>
      <c r="G324" s="2">
        <f>IFERROR(__xludf.DUMMYFUNCTION("""COMPUTED_VALUE"""),45762.66666666667)</f>
        <v>45762.66667</v>
      </c>
      <c r="H324" s="1">
        <f>IFERROR(__xludf.DUMMYFUNCTION("""COMPUTED_VALUE"""),586.73)</f>
        <v>586.73</v>
      </c>
      <c r="J324" s="2">
        <f>IFERROR(__xludf.DUMMYFUNCTION("""COMPUTED_VALUE"""),45762.66666666667)</f>
        <v>45762.66667</v>
      </c>
      <c r="K324" s="1">
        <f>IFERROR(__xludf.DUMMYFUNCTION("""COMPUTED_VALUE"""),587.25)</f>
        <v>587.25</v>
      </c>
      <c r="M324" s="2">
        <f>IFERROR(__xludf.DUMMYFUNCTION("""COMPUTED_VALUE"""),45762.66666666667)</f>
        <v>45762.66667</v>
      </c>
      <c r="N324" s="1">
        <f>IFERROR(__xludf.DUMMYFUNCTION("""COMPUTED_VALUE"""),2.58825409E8)</f>
        <v>258825409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IFERROR(__xludf.DUMMYFUNCTION("""COMPUTED_VALUE"""),583.31)</f>
        <v>583.31</v>
      </c>
      <c r="D325" s="2">
        <f>IFERROR(__xludf.DUMMYFUNCTION("""COMPUTED_VALUE"""),45763.66666666667)</f>
        <v>45763.66667</v>
      </c>
      <c r="E325" s="1">
        <f>IFERROR(__xludf.DUMMYFUNCTION("""COMPUTED_VALUE"""),588.25)</f>
        <v>588.25</v>
      </c>
      <c r="G325" s="2">
        <f>IFERROR(__xludf.DUMMYFUNCTION("""COMPUTED_VALUE"""),45763.66666666667)</f>
        <v>45763.66667</v>
      </c>
      <c r="H325" s="1">
        <f>IFERROR(__xludf.DUMMYFUNCTION("""COMPUTED_VALUE"""),573.04)</f>
        <v>573.04</v>
      </c>
      <c r="J325" s="2">
        <f>IFERROR(__xludf.DUMMYFUNCTION("""COMPUTED_VALUE"""),45763.66666666667)</f>
        <v>45763.66667</v>
      </c>
      <c r="K325" s="1">
        <f>IFERROR(__xludf.DUMMYFUNCTION("""COMPUTED_VALUE"""),578.4)</f>
        <v>578.4</v>
      </c>
      <c r="M325" s="2">
        <f>IFERROR(__xludf.DUMMYFUNCTION("""COMPUTED_VALUE"""),45763.66666666667)</f>
        <v>45763.66667</v>
      </c>
      <c r="N325" s="1">
        <f>IFERROR(__xludf.DUMMYFUNCTION("""COMPUTED_VALUE"""),2.48053493E8)</f>
        <v>248053493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IFERROR(__xludf.DUMMYFUNCTION("""COMPUTED_VALUE"""),581.13)</f>
        <v>581.13</v>
      </c>
      <c r="D326" s="2">
        <f>IFERROR(__xludf.DUMMYFUNCTION("""COMPUTED_VALUE"""),45764.66666666667)</f>
        <v>45764.66667</v>
      </c>
      <c r="E326" s="1">
        <f>IFERROR(__xludf.DUMMYFUNCTION("""COMPUTED_VALUE"""),589.79)</f>
        <v>589.79</v>
      </c>
      <c r="G326" s="2">
        <f>IFERROR(__xludf.DUMMYFUNCTION("""COMPUTED_VALUE"""),45764.66666666667)</f>
        <v>45764.66667</v>
      </c>
      <c r="H326" s="1">
        <f>IFERROR(__xludf.DUMMYFUNCTION("""COMPUTED_VALUE"""),580.03)</f>
        <v>580.03</v>
      </c>
      <c r="J326" s="2">
        <f>IFERROR(__xludf.DUMMYFUNCTION("""COMPUTED_VALUE"""),45764.66666666667)</f>
        <v>45764.66667</v>
      </c>
      <c r="K326" s="1">
        <f>IFERROR(__xludf.DUMMYFUNCTION("""COMPUTED_VALUE"""),583.71)</f>
        <v>583.71</v>
      </c>
      <c r="M326" s="2">
        <f>IFERROR(__xludf.DUMMYFUNCTION("""COMPUTED_VALUE"""),45764.66666666667)</f>
        <v>45764.66667</v>
      </c>
      <c r="N326" s="1">
        <f>IFERROR(__xludf.DUMMYFUNCTION("""COMPUTED_VALUE"""),2.51355851E8)</f>
        <v>251355851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IFERROR(__xludf.DUMMYFUNCTION("""COMPUTED_VALUE"""),577.95)</f>
        <v>577.95</v>
      </c>
      <c r="D327" s="2">
        <f>IFERROR(__xludf.DUMMYFUNCTION("""COMPUTED_VALUE"""),45768.66666666667)</f>
        <v>45768.66667</v>
      </c>
      <c r="E327" s="1">
        <f>IFERROR(__xludf.DUMMYFUNCTION("""COMPUTED_VALUE"""),581.83)</f>
        <v>581.83</v>
      </c>
      <c r="G327" s="2">
        <f>IFERROR(__xludf.DUMMYFUNCTION("""COMPUTED_VALUE"""),45768.66666666667)</f>
        <v>45768.66667</v>
      </c>
      <c r="H327" s="1">
        <f>IFERROR(__xludf.DUMMYFUNCTION("""COMPUTED_VALUE"""),569.77)</f>
        <v>569.77</v>
      </c>
      <c r="J327" s="2">
        <f>IFERROR(__xludf.DUMMYFUNCTION("""COMPUTED_VALUE"""),45768.66666666667)</f>
        <v>45768.66667</v>
      </c>
      <c r="K327" s="1">
        <f>IFERROR(__xludf.DUMMYFUNCTION("""COMPUTED_VALUE"""),575.91)</f>
        <v>575.91</v>
      </c>
      <c r="M327" s="2">
        <f>IFERROR(__xludf.DUMMYFUNCTION("""COMPUTED_VALUE"""),45768.66666666667)</f>
        <v>45768.66667</v>
      </c>
      <c r="N327" s="1">
        <f>IFERROR(__xludf.DUMMYFUNCTION("""COMPUTED_VALUE"""),2.00074784E8)</f>
        <v>200074784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IFERROR(__xludf.DUMMYFUNCTION("""COMPUTED_VALUE"""),581.42)</f>
        <v>581.42</v>
      </c>
      <c r="D328" s="2">
        <f>IFERROR(__xludf.DUMMYFUNCTION("""COMPUTED_VALUE"""),45769.66666666667)</f>
        <v>45769.66667</v>
      </c>
      <c r="E328" s="1">
        <f>IFERROR(__xludf.DUMMYFUNCTION("""COMPUTED_VALUE"""),595.38)</f>
        <v>595.38</v>
      </c>
      <c r="G328" s="2">
        <f>IFERROR(__xludf.DUMMYFUNCTION("""COMPUTED_VALUE"""),45769.66666666667)</f>
        <v>45769.66667</v>
      </c>
      <c r="H328" s="1">
        <f>IFERROR(__xludf.DUMMYFUNCTION("""COMPUTED_VALUE"""),581.42)</f>
        <v>581.42</v>
      </c>
      <c r="J328" s="2">
        <f>IFERROR(__xludf.DUMMYFUNCTION("""COMPUTED_VALUE"""),45769.66666666667)</f>
        <v>45769.66667</v>
      </c>
      <c r="K328" s="1">
        <f>IFERROR(__xludf.DUMMYFUNCTION("""COMPUTED_VALUE"""),594.09)</f>
        <v>594.09</v>
      </c>
      <c r="M328" s="2">
        <f>IFERROR(__xludf.DUMMYFUNCTION("""COMPUTED_VALUE"""),45769.66666666667)</f>
        <v>45769.66667</v>
      </c>
      <c r="N328" s="1">
        <f>IFERROR(__xludf.DUMMYFUNCTION("""COMPUTED_VALUE"""),2.07546933E8)</f>
        <v>207546933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IFERROR(__xludf.DUMMYFUNCTION("""COMPUTED_VALUE"""),608.4)</f>
        <v>608.4</v>
      </c>
      <c r="D329" s="2">
        <f>IFERROR(__xludf.DUMMYFUNCTION("""COMPUTED_VALUE"""),45770.66666666667)</f>
        <v>45770.66667</v>
      </c>
      <c r="E329" s="1">
        <f>IFERROR(__xludf.DUMMYFUNCTION("""COMPUTED_VALUE"""),623.53)</f>
        <v>623.53</v>
      </c>
      <c r="G329" s="2">
        <f>IFERROR(__xludf.DUMMYFUNCTION("""COMPUTED_VALUE"""),45770.66666666667)</f>
        <v>45770.66667</v>
      </c>
      <c r="H329" s="1">
        <f>IFERROR(__xludf.DUMMYFUNCTION("""COMPUTED_VALUE"""),604.52)</f>
        <v>604.52</v>
      </c>
      <c r="J329" s="2">
        <f>IFERROR(__xludf.DUMMYFUNCTION("""COMPUTED_VALUE"""),45770.66666666667)</f>
        <v>45770.66667</v>
      </c>
      <c r="K329" s="1">
        <f>IFERROR(__xludf.DUMMYFUNCTION("""COMPUTED_VALUE"""),606.44)</f>
        <v>606.44</v>
      </c>
      <c r="M329" s="2">
        <f>IFERROR(__xludf.DUMMYFUNCTION("""COMPUTED_VALUE"""),45770.66666666667)</f>
        <v>45770.66667</v>
      </c>
      <c r="N329" s="1">
        <f>IFERROR(__xludf.DUMMYFUNCTION("""COMPUTED_VALUE"""),2.36400873E8)</f>
        <v>236400873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IFERROR(__xludf.DUMMYFUNCTION("""COMPUTED_VALUE"""),604.3)</f>
        <v>604.3</v>
      </c>
      <c r="D330" s="2">
        <f>IFERROR(__xludf.DUMMYFUNCTION("""COMPUTED_VALUE"""),45771.66666666667)</f>
        <v>45771.66667</v>
      </c>
      <c r="E330" s="1">
        <f>IFERROR(__xludf.DUMMYFUNCTION("""COMPUTED_VALUE"""),619.56)</f>
        <v>619.56</v>
      </c>
      <c r="G330" s="2">
        <f>IFERROR(__xludf.DUMMYFUNCTION("""COMPUTED_VALUE"""),45771.66666666667)</f>
        <v>45771.66667</v>
      </c>
      <c r="H330" s="1">
        <f>IFERROR(__xludf.DUMMYFUNCTION("""COMPUTED_VALUE"""),601.76)</f>
        <v>601.76</v>
      </c>
      <c r="J330" s="2">
        <f>IFERROR(__xludf.DUMMYFUNCTION("""COMPUTED_VALUE"""),45771.66666666667)</f>
        <v>45771.66667</v>
      </c>
      <c r="K330" s="1">
        <f>IFERROR(__xludf.DUMMYFUNCTION("""COMPUTED_VALUE"""),618.03)</f>
        <v>618.03</v>
      </c>
      <c r="M330" s="2">
        <f>IFERROR(__xludf.DUMMYFUNCTION("""COMPUTED_VALUE"""),45771.66666666667)</f>
        <v>45771.66667</v>
      </c>
      <c r="N330" s="1">
        <f>IFERROR(__xludf.DUMMYFUNCTION("""COMPUTED_VALUE"""),1.79615403E8)</f>
        <v>179615403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IFERROR(__xludf.DUMMYFUNCTION("""COMPUTED_VALUE"""),615.36)</f>
        <v>615.36</v>
      </c>
      <c r="D331" s="2">
        <f>IFERROR(__xludf.DUMMYFUNCTION("""COMPUTED_VALUE"""),45772.66666666667)</f>
        <v>45772.66667</v>
      </c>
      <c r="E331" s="1">
        <f>IFERROR(__xludf.DUMMYFUNCTION("""COMPUTED_VALUE"""),619.53)</f>
        <v>619.53</v>
      </c>
      <c r="G331" s="2">
        <f>IFERROR(__xludf.DUMMYFUNCTION("""COMPUTED_VALUE"""),45772.66666666667)</f>
        <v>45772.66667</v>
      </c>
      <c r="H331" s="1">
        <f>IFERROR(__xludf.DUMMYFUNCTION("""COMPUTED_VALUE"""),611.93)</f>
        <v>611.93</v>
      </c>
      <c r="J331" s="2">
        <f>IFERROR(__xludf.DUMMYFUNCTION("""COMPUTED_VALUE"""),45772.66666666667)</f>
        <v>45772.66667</v>
      </c>
      <c r="K331" s="1">
        <f>IFERROR(__xludf.DUMMYFUNCTION("""COMPUTED_VALUE"""),616.22)</f>
        <v>616.22</v>
      </c>
      <c r="M331" s="2">
        <f>IFERROR(__xludf.DUMMYFUNCTION("""COMPUTED_VALUE"""),45772.66666666667)</f>
        <v>45772.66667</v>
      </c>
      <c r="N331" s="1">
        <f>IFERROR(__xludf.DUMMYFUNCTION("""COMPUTED_VALUE"""),1.52950099E8)</f>
        <v>152950099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IFERROR(__xludf.DUMMYFUNCTION("""COMPUTED_VALUE"""),618.28)</f>
        <v>618.28</v>
      </c>
      <c r="D332" s="2">
        <f>IFERROR(__xludf.DUMMYFUNCTION("""COMPUTED_VALUE"""),45775.66666666667)</f>
        <v>45775.66667</v>
      </c>
      <c r="E332" s="1">
        <f>IFERROR(__xludf.DUMMYFUNCTION("""COMPUTED_VALUE"""),623.83)</f>
        <v>623.83</v>
      </c>
      <c r="G332" s="2">
        <f>IFERROR(__xludf.DUMMYFUNCTION("""COMPUTED_VALUE"""),45775.66666666667)</f>
        <v>45775.66667</v>
      </c>
      <c r="H332" s="1">
        <f>IFERROR(__xludf.DUMMYFUNCTION("""COMPUTED_VALUE"""),611.37)</f>
        <v>611.37</v>
      </c>
      <c r="J332" s="2">
        <f>IFERROR(__xludf.DUMMYFUNCTION("""COMPUTED_VALUE"""),45775.66666666667)</f>
        <v>45775.66667</v>
      </c>
      <c r="K332" s="1">
        <f>IFERROR(__xludf.DUMMYFUNCTION("""COMPUTED_VALUE"""),617.03)</f>
        <v>617.03</v>
      </c>
      <c r="M332" s="2">
        <f>IFERROR(__xludf.DUMMYFUNCTION("""COMPUTED_VALUE"""),45775.66666666667)</f>
        <v>45775.66667</v>
      </c>
      <c r="N332" s="1">
        <f>IFERROR(__xludf.DUMMYFUNCTION("""COMPUTED_VALUE"""),1.60134916E8)</f>
        <v>160134916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IFERROR(__xludf.DUMMYFUNCTION("""COMPUTED_VALUE"""),614.84)</f>
        <v>614.84</v>
      </c>
      <c r="D333" s="2">
        <f>IFERROR(__xludf.DUMMYFUNCTION("""COMPUTED_VALUE"""),45776.66666666667)</f>
        <v>45776.66667</v>
      </c>
      <c r="E333" s="1">
        <f>IFERROR(__xludf.DUMMYFUNCTION("""COMPUTED_VALUE"""),624.11)</f>
        <v>624.11</v>
      </c>
      <c r="G333" s="2">
        <f>IFERROR(__xludf.DUMMYFUNCTION("""COMPUTED_VALUE"""),45776.66666666667)</f>
        <v>45776.66667</v>
      </c>
      <c r="H333" s="1">
        <f>IFERROR(__xludf.DUMMYFUNCTION("""COMPUTED_VALUE"""),612.75)</f>
        <v>612.75</v>
      </c>
      <c r="J333" s="2">
        <f>IFERROR(__xludf.DUMMYFUNCTION("""COMPUTED_VALUE"""),45776.66666666667)</f>
        <v>45776.66667</v>
      </c>
      <c r="K333" s="1">
        <f>IFERROR(__xludf.DUMMYFUNCTION("""COMPUTED_VALUE"""),622.36)</f>
        <v>622.36</v>
      </c>
      <c r="M333" s="2">
        <f>IFERROR(__xludf.DUMMYFUNCTION("""COMPUTED_VALUE"""),45776.66666666667)</f>
        <v>45776.66667</v>
      </c>
      <c r="N333" s="1">
        <f>IFERROR(__xludf.DUMMYFUNCTION("""COMPUTED_VALUE"""),1.61704197E8)</f>
        <v>161704197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IFERROR(__xludf.DUMMYFUNCTION("""COMPUTED_VALUE"""),613.2)</f>
        <v>613.2</v>
      </c>
      <c r="D334" s="2">
        <f>IFERROR(__xludf.DUMMYFUNCTION("""COMPUTED_VALUE"""),45777.66666666667)</f>
        <v>45777.66667</v>
      </c>
      <c r="E334" s="1">
        <f>IFERROR(__xludf.DUMMYFUNCTION("""COMPUTED_VALUE"""),622.35)</f>
        <v>622.35</v>
      </c>
      <c r="G334" s="2">
        <f>IFERROR(__xludf.DUMMYFUNCTION("""COMPUTED_VALUE"""),45777.66666666667)</f>
        <v>45777.66667</v>
      </c>
      <c r="H334" s="1">
        <f>IFERROR(__xludf.DUMMYFUNCTION("""COMPUTED_VALUE"""),605.49)</f>
        <v>605.49</v>
      </c>
      <c r="J334" s="2">
        <f>IFERROR(__xludf.DUMMYFUNCTION("""COMPUTED_VALUE"""),45777.66666666667)</f>
        <v>45777.66667</v>
      </c>
      <c r="K334" s="1">
        <f>IFERROR(__xludf.DUMMYFUNCTION("""COMPUTED_VALUE"""),620.5)</f>
        <v>620.5</v>
      </c>
      <c r="M334" s="2">
        <f>IFERROR(__xludf.DUMMYFUNCTION("""COMPUTED_VALUE"""),45777.66666666667)</f>
        <v>45777.66667</v>
      </c>
      <c r="N334" s="1">
        <f>IFERROR(__xludf.DUMMYFUNCTION("""COMPUTED_VALUE"""),1.88006246E8)</f>
        <v>188006246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IFERROR(__xludf.DUMMYFUNCTION("""COMPUTED_VALUE"""),618.71)</f>
        <v>618.71</v>
      </c>
      <c r="D335" s="2">
        <f>IFERROR(__xludf.DUMMYFUNCTION("""COMPUTED_VALUE"""),45778.66666666667)</f>
        <v>45778.66667</v>
      </c>
      <c r="E335" s="1">
        <f>IFERROR(__xludf.DUMMYFUNCTION("""COMPUTED_VALUE"""),629.28)</f>
        <v>629.28</v>
      </c>
      <c r="G335" s="2">
        <f>IFERROR(__xludf.DUMMYFUNCTION("""COMPUTED_VALUE"""),45778.66666666667)</f>
        <v>45778.66667</v>
      </c>
      <c r="H335" s="1">
        <f>IFERROR(__xludf.DUMMYFUNCTION("""COMPUTED_VALUE"""),615.84)</f>
        <v>615.84</v>
      </c>
      <c r="J335" s="2">
        <f>IFERROR(__xludf.DUMMYFUNCTION("""COMPUTED_VALUE"""),45778.66666666667)</f>
        <v>45778.66667</v>
      </c>
      <c r="K335" s="1">
        <f>IFERROR(__xludf.DUMMYFUNCTION("""COMPUTED_VALUE"""),625.42)</f>
        <v>625.42</v>
      </c>
      <c r="M335" s="2">
        <f>IFERROR(__xludf.DUMMYFUNCTION("""COMPUTED_VALUE"""),45778.66666666667)</f>
        <v>45778.66667</v>
      </c>
      <c r="N335" s="1">
        <f>IFERROR(__xludf.DUMMYFUNCTION("""COMPUTED_VALUE"""),1.4938745E8)</f>
        <v>149387450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IFERROR(__xludf.DUMMYFUNCTION("""COMPUTED_VALUE"""),636.47)</f>
        <v>636.47</v>
      </c>
      <c r="D336" s="2">
        <f>IFERROR(__xludf.DUMMYFUNCTION("""COMPUTED_VALUE"""),45779.66666666667)</f>
        <v>45779.66667</v>
      </c>
      <c r="E336" s="1">
        <f>IFERROR(__xludf.DUMMYFUNCTION("""COMPUTED_VALUE"""),643.58)</f>
        <v>643.58</v>
      </c>
      <c r="G336" s="2">
        <f>IFERROR(__xludf.DUMMYFUNCTION("""COMPUTED_VALUE"""),45779.66666666667)</f>
        <v>45779.66667</v>
      </c>
      <c r="H336" s="1">
        <f>IFERROR(__xludf.DUMMYFUNCTION("""COMPUTED_VALUE"""),633.36)</f>
        <v>633.36</v>
      </c>
      <c r="J336" s="2">
        <f>IFERROR(__xludf.DUMMYFUNCTION("""COMPUTED_VALUE"""),45779.66666666667)</f>
        <v>45779.66667</v>
      </c>
      <c r="K336" s="1">
        <f>IFERROR(__xludf.DUMMYFUNCTION("""COMPUTED_VALUE"""),641.4)</f>
        <v>641.4</v>
      </c>
      <c r="M336" s="2">
        <f>IFERROR(__xludf.DUMMYFUNCTION("""COMPUTED_VALUE"""),45779.66666666667)</f>
        <v>45779.66667</v>
      </c>
      <c r="N336" s="1">
        <f>IFERROR(__xludf.DUMMYFUNCTION("""COMPUTED_VALUE"""),1.75054306E8)</f>
        <v>175054306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IFERROR(__xludf.DUMMYFUNCTION("""COMPUTED_VALUE"""),637.06)</f>
        <v>637.06</v>
      </c>
      <c r="D337" s="2">
        <f>IFERROR(__xludf.DUMMYFUNCTION("""COMPUTED_VALUE"""),45782.66666666667)</f>
        <v>45782.66667</v>
      </c>
      <c r="E337" s="1">
        <f>IFERROR(__xludf.DUMMYFUNCTION("""COMPUTED_VALUE"""),647.69)</f>
        <v>647.69</v>
      </c>
      <c r="G337" s="2">
        <f>IFERROR(__xludf.DUMMYFUNCTION("""COMPUTED_VALUE"""),45782.66666666667)</f>
        <v>45782.66667</v>
      </c>
      <c r="H337" s="1">
        <f>IFERROR(__xludf.DUMMYFUNCTION("""COMPUTED_VALUE"""),635.53)</f>
        <v>635.53</v>
      </c>
      <c r="J337" s="2">
        <f>IFERROR(__xludf.DUMMYFUNCTION("""COMPUTED_VALUE"""),45782.66666666667)</f>
        <v>45782.66667</v>
      </c>
      <c r="K337" s="1">
        <f>IFERROR(__xludf.DUMMYFUNCTION("""COMPUTED_VALUE"""),641.23)</f>
        <v>641.23</v>
      </c>
      <c r="M337" s="2">
        <f>IFERROR(__xludf.DUMMYFUNCTION("""COMPUTED_VALUE"""),45782.66666666667)</f>
        <v>45782.66667</v>
      </c>
      <c r="N337" s="1">
        <f>IFERROR(__xludf.DUMMYFUNCTION("""COMPUTED_VALUE"""),1.4678909E8)</f>
        <v>146789090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IFERROR(__xludf.DUMMYFUNCTION("""COMPUTED_VALUE"""),634.35)</f>
        <v>634.35</v>
      </c>
      <c r="D338" s="2">
        <f>IFERROR(__xludf.DUMMYFUNCTION("""COMPUTED_VALUE"""),45783.66666666667)</f>
        <v>45783.66667</v>
      </c>
      <c r="E338" s="1">
        <f>IFERROR(__xludf.DUMMYFUNCTION("""COMPUTED_VALUE"""),641.07)</f>
        <v>641.07</v>
      </c>
      <c r="G338" s="2">
        <f>IFERROR(__xludf.DUMMYFUNCTION("""COMPUTED_VALUE"""),45783.66666666667)</f>
        <v>45783.66667</v>
      </c>
      <c r="H338" s="1">
        <f>IFERROR(__xludf.DUMMYFUNCTION("""COMPUTED_VALUE"""),633.31)</f>
        <v>633.31</v>
      </c>
      <c r="J338" s="2">
        <f>IFERROR(__xludf.DUMMYFUNCTION("""COMPUTED_VALUE"""),45783.66666666667)</f>
        <v>45783.66667</v>
      </c>
      <c r="K338" s="1">
        <f>IFERROR(__xludf.DUMMYFUNCTION("""COMPUTED_VALUE"""),634.06)</f>
        <v>634.06</v>
      </c>
      <c r="M338" s="2">
        <f>IFERROR(__xludf.DUMMYFUNCTION("""COMPUTED_VALUE"""),45783.66666666667)</f>
        <v>45783.66667</v>
      </c>
      <c r="N338" s="1">
        <f>IFERROR(__xludf.DUMMYFUNCTION("""COMPUTED_VALUE"""),1.45396975E8)</f>
        <v>145396975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IFERROR(__xludf.DUMMYFUNCTION("""COMPUTED_VALUE"""),636.24)</f>
        <v>636.24</v>
      </c>
      <c r="D339" s="2">
        <f>IFERROR(__xludf.DUMMYFUNCTION("""COMPUTED_VALUE"""),45784.66666666667)</f>
        <v>45784.66667</v>
      </c>
      <c r="E339" s="1">
        <f>IFERROR(__xludf.DUMMYFUNCTION("""COMPUTED_VALUE"""),641.63)</f>
        <v>641.63</v>
      </c>
      <c r="G339" s="2">
        <f>IFERROR(__xludf.DUMMYFUNCTION("""COMPUTED_VALUE"""),45784.66666666667)</f>
        <v>45784.66667</v>
      </c>
      <c r="H339" s="1">
        <f>IFERROR(__xludf.DUMMYFUNCTION("""COMPUTED_VALUE"""),633.56)</f>
        <v>633.56</v>
      </c>
      <c r="J339" s="2">
        <f>IFERROR(__xludf.DUMMYFUNCTION("""COMPUTED_VALUE"""),45784.66666666667)</f>
        <v>45784.66667</v>
      </c>
      <c r="K339" s="1">
        <f>IFERROR(__xludf.DUMMYFUNCTION("""COMPUTED_VALUE"""),634.97)</f>
        <v>634.97</v>
      </c>
      <c r="M339" s="2">
        <f>IFERROR(__xludf.DUMMYFUNCTION("""COMPUTED_VALUE"""),45784.66666666667)</f>
        <v>45784.66667</v>
      </c>
      <c r="N339" s="1">
        <f>IFERROR(__xludf.DUMMYFUNCTION("""COMPUTED_VALUE"""),1.51478802E8)</f>
        <v>151478802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IFERROR(__xludf.DUMMYFUNCTION("""COMPUTED_VALUE"""),640.94)</f>
        <v>640.94</v>
      </c>
      <c r="D340" s="2">
        <f>IFERROR(__xludf.DUMMYFUNCTION("""COMPUTED_VALUE"""),45785.66666666667)</f>
        <v>45785.66667</v>
      </c>
      <c r="E340" s="1">
        <f>IFERROR(__xludf.DUMMYFUNCTION("""COMPUTED_VALUE"""),650.69)</f>
        <v>650.69</v>
      </c>
      <c r="G340" s="2">
        <f>IFERROR(__xludf.DUMMYFUNCTION("""COMPUTED_VALUE"""),45785.66666666667)</f>
        <v>45785.66667</v>
      </c>
      <c r="H340" s="1">
        <f>IFERROR(__xludf.DUMMYFUNCTION("""COMPUTED_VALUE"""),640.1)</f>
        <v>640.1</v>
      </c>
      <c r="J340" s="2">
        <f>IFERROR(__xludf.DUMMYFUNCTION("""COMPUTED_VALUE"""),45785.66666666667)</f>
        <v>45785.66667</v>
      </c>
      <c r="K340" s="1">
        <f>IFERROR(__xludf.DUMMYFUNCTION("""COMPUTED_VALUE"""),645.22)</f>
        <v>645.22</v>
      </c>
      <c r="M340" s="2">
        <f>IFERROR(__xludf.DUMMYFUNCTION("""COMPUTED_VALUE"""),45785.66666666667)</f>
        <v>45785.66667</v>
      </c>
      <c r="N340" s="1">
        <f>IFERROR(__xludf.DUMMYFUNCTION("""COMPUTED_VALUE"""),1.75566238E8)</f>
        <v>175566238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IFERROR(__xludf.DUMMYFUNCTION("""COMPUTED_VALUE"""),647.05)</f>
        <v>647.05</v>
      </c>
      <c r="D341" s="2">
        <f>IFERROR(__xludf.DUMMYFUNCTION("""COMPUTED_VALUE"""),45786.66666666667)</f>
        <v>45786.66667</v>
      </c>
      <c r="E341" s="1">
        <f>IFERROR(__xludf.DUMMYFUNCTION("""COMPUTED_VALUE"""),647.57)</f>
        <v>647.57</v>
      </c>
      <c r="G341" s="2">
        <f>IFERROR(__xludf.DUMMYFUNCTION("""COMPUTED_VALUE"""),45786.66666666667)</f>
        <v>45786.66667</v>
      </c>
      <c r="H341" s="1">
        <f>IFERROR(__xludf.DUMMYFUNCTION("""COMPUTED_VALUE"""),641.86)</f>
        <v>641.86</v>
      </c>
      <c r="J341" s="2">
        <f>IFERROR(__xludf.DUMMYFUNCTION("""COMPUTED_VALUE"""),45786.66666666667)</f>
        <v>45786.66667</v>
      </c>
      <c r="K341" s="1">
        <f>IFERROR(__xludf.DUMMYFUNCTION("""COMPUTED_VALUE"""),643.53)</f>
        <v>643.53</v>
      </c>
      <c r="M341" s="2">
        <f>IFERROR(__xludf.DUMMYFUNCTION("""COMPUTED_VALUE"""),45786.66666666667)</f>
        <v>45786.66667</v>
      </c>
      <c r="N341" s="1">
        <f>IFERROR(__xludf.DUMMYFUNCTION("""COMPUTED_VALUE"""),1.36778861E8)</f>
        <v>136778861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IFERROR(__xludf.DUMMYFUNCTION("""COMPUTED_VALUE"""),668.2)</f>
        <v>668.2</v>
      </c>
      <c r="D342" s="2">
        <f>IFERROR(__xludf.DUMMYFUNCTION("""COMPUTED_VALUE"""),45789.66666666667)</f>
        <v>45789.66667</v>
      </c>
      <c r="E342" s="1">
        <f>IFERROR(__xludf.DUMMYFUNCTION("""COMPUTED_VALUE"""),672.4)</f>
        <v>672.4</v>
      </c>
      <c r="G342" s="2">
        <f>IFERROR(__xludf.DUMMYFUNCTION("""COMPUTED_VALUE"""),45789.66666666667)</f>
        <v>45789.66667</v>
      </c>
      <c r="H342" s="1">
        <f>IFERROR(__xludf.DUMMYFUNCTION("""COMPUTED_VALUE"""),664.26)</f>
        <v>664.26</v>
      </c>
      <c r="J342" s="2">
        <f>IFERROR(__xludf.DUMMYFUNCTION("""COMPUTED_VALUE"""),45789.66666666667)</f>
        <v>45789.66667</v>
      </c>
      <c r="K342" s="1">
        <f>IFERROR(__xludf.DUMMYFUNCTION("""COMPUTED_VALUE"""),667.52)</f>
        <v>667.52</v>
      </c>
      <c r="M342" s="2">
        <f>IFERROR(__xludf.DUMMYFUNCTION("""COMPUTED_VALUE"""),45789.66666666667)</f>
        <v>45789.66667</v>
      </c>
      <c r="N342" s="1">
        <f>IFERROR(__xludf.DUMMYFUNCTION("""COMPUTED_VALUE"""),2.20617585E8)</f>
        <v>220617585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IFERROR(__xludf.DUMMYFUNCTION("""COMPUTED_VALUE"""),669.81)</f>
        <v>669.81</v>
      </c>
      <c r="D343" s="2">
        <f>IFERROR(__xludf.DUMMYFUNCTION("""COMPUTED_VALUE"""),45790.66666666667)</f>
        <v>45790.66667</v>
      </c>
      <c r="E343" s="1">
        <f>IFERROR(__xludf.DUMMYFUNCTION("""COMPUTED_VALUE"""),677.81)</f>
        <v>677.81</v>
      </c>
      <c r="G343" s="2">
        <f>IFERROR(__xludf.DUMMYFUNCTION("""COMPUTED_VALUE"""),45790.66666666667)</f>
        <v>45790.66667</v>
      </c>
      <c r="H343" s="1">
        <f>IFERROR(__xludf.DUMMYFUNCTION("""COMPUTED_VALUE"""),668.01)</f>
        <v>668.01</v>
      </c>
      <c r="J343" s="2">
        <f>IFERROR(__xludf.DUMMYFUNCTION("""COMPUTED_VALUE"""),45790.66666666667)</f>
        <v>45790.66667</v>
      </c>
      <c r="K343" s="1">
        <f>IFERROR(__xludf.DUMMYFUNCTION("""COMPUTED_VALUE"""),675.5)</f>
        <v>675.5</v>
      </c>
      <c r="M343" s="2">
        <f>IFERROR(__xludf.DUMMYFUNCTION("""COMPUTED_VALUE"""),45790.66666666667)</f>
        <v>45790.66667</v>
      </c>
      <c r="N343" s="1">
        <f>IFERROR(__xludf.DUMMYFUNCTION("""COMPUTED_VALUE"""),1.76722802E8)</f>
        <v>176722802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IFERROR(__xludf.DUMMYFUNCTION("""COMPUTED_VALUE"""),674.57)</f>
        <v>674.57</v>
      </c>
      <c r="D344" s="2">
        <f>IFERROR(__xludf.DUMMYFUNCTION("""COMPUTED_VALUE"""),45791.66666666667)</f>
        <v>45791.66667</v>
      </c>
      <c r="E344" s="1">
        <f>IFERROR(__xludf.DUMMYFUNCTION("""COMPUTED_VALUE"""),681.0)</f>
        <v>681</v>
      </c>
      <c r="G344" s="2">
        <f>IFERROR(__xludf.DUMMYFUNCTION("""COMPUTED_VALUE"""),45791.66666666667)</f>
        <v>45791.66667</v>
      </c>
      <c r="H344" s="1">
        <f>IFERROR(__xludf.DUMMYFUNCTION("""COMPUTED_VALUE"""),674.07)</f>
        <v>674.07</v>
      </c>
      <c r="J344" s="2">
        <f>IFERROR(__xludf.DUMMYFUNCTION("""COMPUTED_VALUE"""),45791.66666666667)</f>
        <v>45791.66667</v>
      </c>
      <c r="K344" s="1">
        <f>IFERROR(__xludf.DUMMYFUNCTION("""COMPUTED_VALUE"""),678.95)</f>
        <v>678.95</v>
      </c>
      <c r="M344" s="2">
        <f>IFERROR(__xludf.DUMMYFUNCTION("""COMPUTED_VALUE"""),45791.66666666667)</f>
        <v>45791.66667</v>
      </c>
      <c r="N344" s="1">
        <f>IFERROR(__xludf.DUMMYFUNCTION("""COMPUTED_VALUE"""),1.68617481E8)</f>
        <v>168617481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IFERROR(__xludf.DUMMYFUNCTION("""COMPUTED_VALUE"""),678.8)</f>
        <v>678.8</v>
      </c>
      <c r="D345" s="2">
        <f>IFERROR(__xludf.DUMMYFUNCTION("""COMPUTED_VALUE"""),45792.66666666667)</f>
        <v>45792.66667</v>
      </c>
      <c r="E345" s="1">
        <f>IFERROR(__xludf.DUMMYFUNCTION("""COMPUTED_VALUE"""),684.17)</f>
        <v>684.17</v>
      </c>
      <c r="G345" s="2">
        <f>IFERROR(__xludf.DUMMYFUNCTION("""COMPUTED_VALUE"""),45792.66666666667)</f>
        <v>45792.66667</v>
      </c>
      <c r="H345" s="1">
        <f>IFERROR(__xludf.DUMMYFUNCTION("""COMPUTED_VALUE"""),674.14)</f>
        <v>674.14</v>
      </c>
      <c r="J345" s="2">
        <f>IFERROR(__xludf.DUMMYFUNCTION("""COMPUTED_VALUE"""),45792.66666666667)</f>
        <v>45792.66667</v>
      </c>
      <c r="K345" s="1">
        <f>IFERROR(__xludf.DUMMYFUNCTION("""COMPUTED_VALUE"""),679.92)</f>
        <v>679.92</v>
      </c>
      <c r="M345" s="2">
        <f>IFERROR(__xludf.DUMMYFUNCTION("""COMPUTED_VALUE"""),45792.66666666667)</f>
        <v>45792.66667</v>
      </c>
      <c r="N345" s="1">
        <f>IFERROR(__xludf.DUMMYFUNCTION("""COMPUTED_VALUE"""),1.68759234E8)</f>
        <v>168759234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IFERROR(__xludf.DUMMYFUNCTION("""COMPUTED_VALUE"""),679.2)</f>
        <v>679.2</v>
      </c>
      <c r="D346" s="2">
        <f>IFERROR(__xludf.DUMMYFUNCTION("""COMPUTED_VALUE"""),45793.66666666667)</f>
        <v>45793.66667</v>
      </c>
      <c r="E346" s="1">
        <f>IFERROR(__xludf.DUMMYFUNCTION("""COMPUTED_VALUE"""),683.16)</f>
        <v>683.16</v>
      </c>
      <c r="G346" s="2">
        <f>IFERROR(__xludf.DUMMYFUNCTION("""COMPUTED_VALUE"""),45793.66666666667)</f>
        <v>45793.66667</v>
      </c>
      <c r="H346" s="1">
        <f>IFERROR(__xludf.DUMMYFUNCTION("""COMPUTED_VALUE"""),674.75)</f>
        <v>674.75</v>
      </c>
      <c r="J346" s="2">
        <f>IFERROR(__xludf.DUMMYFUNCTION("""COMPUTED_VALUE"""),45793.66666666667)</f>
        <v>45793.66667</v>
      </c>
      <c r="K346" s="1">
        <f>IFERROR(__xludf.DUMMYFUNCTION("""COMPUTED_VALUE"""),681.78)</f>
        <v>681.78</v>
      </c>
      <c r="M346" s="2">
        <f>IFERROR(__xludf.DUMMYFUNCTION("""COMPUTED_VALUE"""),45793.66666666667)</f>
        <v>45793.66667</v>
      </c>
      <c r="N346" s="1">
        <f>IFERROR(__xludf.DUMMYFUNCTION("""COMPUTED_VALUE"""),1.70187391E8)</f>
        <v>170187391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IFERROR(__xludf.DUMMYFUNCTION("""COMPUTED_VALUE"""),676.06)</f>
        <v>676.06</v>
      </c>
      <c r="D347" s="2">
        <f>IFERROR(__xludf.DUMMYFUNCTION("""COMPUTED_VALUE"""),45796.66666666667)</f>
        <v>45796.66667</v>
      </c>
      <c r="E347" s="1">
        <f>IFERROR(__xludf.DUMMYFUNCTION("""COMPUTED_VALUE"""),683.47)</f>
        <v>683.47</v>
      </c>
      <c r="G347" s="2">
        <f>IFERROR(__xludf.DUMMYFUNCTION("""COMPUTED_VALUE"""),45796.66666666667)</f>
        <v>45796.66667</v>
      </c>
      <c r="H347" s="1">
        <f>IFERROR(__xludf.DUMMYFUNCTION("""COMPUTED_VALUE"""),674.72)</f>
        <v>674.72</v>
      </c>
      <c r="J347" s="2">
        <f>IFERROR(__xludf.DUMMYFUNCTION("""COMPUTED_VALUE"""),45796.66666666667)</f>
        <v>45796.66667</v>
      </c>
      <c r="K347" s="1">
        <f>IFERROR(__xludf.DUMMYFUNCTION("""COMPUTED_VALUE"""),678.9)</f>
        <v>678.9</v>
      </c>
      <c r="M347" s="2">
        <f>IFERROR(__xludf.DUMMYFUNCTION("""COMPUTED_VALUE"""),45796.66666666667)</f>
        <v>45796.66667</v>
      </c>
      <c r="N347" s="1">
        <f>IFERROR(__xludf.DUMMYFUNCTION("""COMPUTED_VALUE"""),1.55558852E8)</f>
        <v>155558852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IFERROR(__xludf.DUMMYFUNCTION("""COMPUTED_VALUE"""),676.07)</f>
        <v>676.07</v>
      </c>
      <c r="D348" s="2">
        <f>IFERROR(__xludf.DUMMYFUNCTION("""COMPUTED_VALUE"""),45797.66666666667)</f>
        <v>45797.66667</v>
      </c>
      <c r="E348" s="1">
        <f>IFERROR(__xludf.DUMMYFUNCTION("""COMPUTED_VALUE"""),679.79)</f>
        <v>679.79</v>
      </c>
      <c r="G348" s="2">
        <f>IFERROR(__xludf.DUMMYFUNCTION("""COMPUTED_VALUE"""),45797.66666666667)</f>
        <v>45797.66667</v>
      </c>
      <c r="H348" s="1">
        <f>IFERROR(__xludf.DUMMYFUNCTION("""COMPUTED_VALUE"""),674.57)</f>
        <v>674.57</v>
      </c>
      <c r="J348" s="2">
        <f>IFERROR(__xludf.DUMMYFUNCTION("""COMPUTED_VALUE"""),45797.66666666667)</f>
        <v>45797.66667</v>
      </c>
      <c r="K348" s="1">
        <f>IFERROR(__xludf.DUMMYFUNCTION("""COMPUTED_VALUE"""),677.1)</f>
        <v>677.1</v>
      </c>
      <c r="M348" s="2">
        <f>IFERROR(__xludf.DUMMYFUNCTION("""COMPUTED_VALUE"""),45797.66666666667)</f>
        <v>45797.66667</v>
      </c>
      <c r="N348" s="1">
        <f>IFERROR(__xludf.DUMMYFUNCTION("""COMPUTED_VALUE"""),1.4337081E8)</f>
        <v>143370810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IFERROR(__xludf.DUMMYFUNCTION("""COMPUTED_VALUE"""),672.82)</f>
        <v>672.82</v>
      </c>
      <c r="D349" s="2">
        <f>IFERROR(__xludf.DUMMYFUNCTION("""COMPUTED_VALUE"""),45798.66666666667)</f>
        <v>45798.66667</v>
      </c>
      <c r="E349" s="1">
        <f>IFERROR(__xludf.DUMMYFUNCTION("""COMPUTED_VALUE"""),673.8)</f>
        <v>673.8</v>
      </c>
      <c r="G349" s="2">
        <f>IFERROR(__xludf.DUMMYFUNCTION("""COMPUTED_VALUE"""),45798.66666666667)</f>
        <v>45798.66667</v>
      </c>
      <c r="H349" s="1">
        <f>IFERROR(__xludf.DUMMYFUNCTION("""COMPUTED_VALUE"""),658.42)</f>
        <v>658.42</v>
      </c>
      <c r="J349" s="2">
        <f>IFERROR(__xludf.DUMMYFUNCTION("""COMPUTED_VALUE"""),45798.66666666667)</f>
        <v>45798.66667</v>
      </c>
      <c r="K349" s="1">
        <f>IFERROR(__xludf.DUMMYFUNCTION("""COMPUTED_VALUE"""),658.63)</f>
        <v>658.63</v>
      </c>
      <c r="M349" s="2">
        <f>IFERROR(__xludf.DUMMYFUNCTION("""COMPUTED_VALUE"""),45798.66666666667)</f>
        <v>45798.66667</v>
      </c>
      <c r="N349" s="1">
        <f>IFERROR(__xludf.DUMMYFUNCTION("""COMPUTED_VALUE"""),2.00321959E8)</f>
        <v>200321959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IFERROR(__xludf.DUMMYFUNCTION("""COMPUTED_VALUE"""),656.17)</f>
        <v>656.17</v>
      </c>
      <c r="D350" s="2">
        <f>IFERROR(__xludf.DUMMYFUNCTION("""COMPUTED_VALUE"""),45799.66666666667)</f>
        <v>45799.66667</v>
      </c>
      <c r="E350" s="1">
        <f>IFERROR(__xludf.DUMMYFUNCTION("""COMPUTED_VALUE"""),663.67)</f>
        <v>663.67</v>
      </c>
      <c r="G350" s="2">
        <f>IFERROR(__xludf.DUMMYFUNCTION("""COMPUTED_VALUE"""),45799.66666666667)</f>
        <v>45799.66667</v>
      </c>
      <c r="H350" s="1">
        <f>IFERROR(__xludf.DUMMYFUNCTION("""COMPUTED_VALUE"""),655.16)</f>
        <v>655.16</v>
      </c>
      <c r="J350" s="2">
        <f>IFERROR(__xludf.DUMMYFUNCTION("""COMPUTED_VALUE"""),45799.66666666667)</f>
        <v>45799.66667</v>
      </c>
      <c r="K350" s="1">
        <f>IFERROR(__xludf.DUMMYFUNCTION("""COMPUTED_VALUE"""),659.38)</f>
        <v>659.38</v>
      </c>
      <c r="M350" s="2">
        <f>IFERROR(__xludf.DUMMYFUNCTION("""COMPUTED_VALUE"""),45799.66666666667)</f>
        <v>45799.66667</v>
      </c>
      <c r="N350" s="1">
        <f>IFERROR(__xludf.DUMMYFUNCTION("""COMPUTED_VALUE"""),1.67764157E8)</f>
        <v>167764157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IFERROR(__xludf.DUMMYFUNCTION("""COMPUTED_VALUE"""),648.72)</f>
        <v>648.72</v>
      </c>
      <c r="D351" s="2">
        <f>IFERROR(__xludf.DUMMYFUNCTION("""COMPUTED_VALUE"""),45800.66666666667)</f>
        <v>45800.66667</v>
      </c>
      <c r="E351" s="1">
        <f>IFERROR(__xludf.DUMMYFUNCTION("""COMPUTED_VALUE"""),660.49)</f>
        <v>660.49</v>
      </c>
      <c r="G351" s="2">
        <f>IFERROR(__xludf.DUMMYFUNCTION("""COMPUTED_VALUE"""),45800.66666666667)</f>
        <v>45800.66667</v>
      </c>
      <c r="H351" s="1">
        <f>IFERROR(__xludf.DUMMYFUNCTION("""COMPUTED_VALUE"""),646.59)</f>
        <v>646.59</v>
      </c>
      <c r="J351" s="2">
        <f>IFERROR(__xludf.DUMMYFUNCTION("""COMPUTED_VALUE"""),45800.66666666667)</f>
        <v>45800.66667</v>
      </c>
      <c r="K351" s="1">
        <f>IFERROR(__xludf.DUMMYFUNCTION("""COMPUTED_VALUE"""),657.34)</f>
        <v>657.34</v>
      </c>
      <c r="M351" s="2">
        <f>IFERROR(__xludf.DUMMYFUNCTION("""COMPUTED_VALUE"""),45800.66666666667)</f>
        <v>45800.66667</v>
      </c>
      <c r="N351" s="1">
        <f>IFERROR(__xludf.DUMMYFUNCTION("""COMPUTED_VALUE"""),1.53768144E8)</f>
        <v>153768144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IFERROR(__xludf.DUMMYFUNCTION("""COMPUTED_VALUE"""),662.38)</f>
        <v>662.38</v>
      </c>
      <c r="D352" s="2">
        <f>IFERROR(__xludf.DUMMYFUNCTION("""COMPUTED_VALUE"""),45804.66666666667)</f>
        <v>45804.66667</v>
      </c>
      <c r="E352" s="1">
        <f>IFERROR(__xludf.DUMMYFUNCTION("""COMPUTED_VALUE"""),670.91)</f>
        <v>670.91</v>
      </c>
      <c r="G352" s="2">
        <f>IFERROR(__xludf.DUMMYFUNCTION("""COMPUTED_VALUE"""),45804.66666666667)</f>
        <v>45804.66667</v>
      </c>
      <c r="H352" s="1">
        <f>IFERROR(__xludf.DUMMYFUNCTION("""COMPUTED_VALUE"""),660.24)</f>
        <v>660.24</v>
      </c>
      <c r="J352" s="2">
        <f>IFERROR(__xludf.DUMMYFUNCTION("""COMPUTED_VALUE"""),45804.66666666667)</f>
        <v>45804.66667</v>
      </c>
      <c r="K352" s="1">
        <f>IFERROR(__xludf.DUMMYFUNCTION("""COMPUTED_VALUE"""),670.91)</f>
        <v>670.91</v>
      </c>
      <c r="M352" s="2">
        <f>IFERROR(__xludf.DUMMYFUNCTION("""COMPUTED_VALUE"""),45804.66666666667)</f>
        <v>45804.66667</v>
      </c>
      <c r="N352" s="1">
        <f>IFERROR(__xludf.DUMMYFUNCTION("""COMPUTED_VALUE"""),1.6222511E8)</f>
        <v>162225110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IFERROR(__xludf.DUMMYFUNCTION("""COMPUTED_VALUE"""),671.86)</f>
        <v>671.86</v>
      </c>
      <c r="D353" s="2">
        <f>IFERROR(__xludf.DUMMYFUNCTION("""COMPUTED_VALUE"""),45805.66666666667)</f>
        <v>45805.66667</v>
      </c>
      <c r="E353" s="1">
        <f>IFERROR(__xludf.DUMMYFUNCTION("""COMPUTED_VALUE"""),672.99)</f>
        <v>672.99</v>
      </c>
      <c r="G353" s="2">
        <f>IFERROR(__xludf.DUMMYFUNCTION("""COMPUTED_VALUE"""),45805.66666666667)</f>
        <v>45805.66667</v>
      </c>
      <c r="H353" s="1">
        <f>IFERROR(__xludf.DUMMYFUNCTION("""COMPUTED_VALUE"""),664.59)</f>
        <v>664.59</v>
      </c>
      <c r="J353" s="2">
        <f>IFERROR(__xludf.DUMMYFUNCTION("""COMPUTED_VALUE"""),45805.66666666667)</f>
        <v>45805.66667</v>
      </c>
      <c r="K353" s="1">
        <f>IFERROR(__xludf.DUMMYFUNCTION("""COMPUTED_VALUE"""),665.83)</f>
        <v>665.83</v>
      </c>
      <c r="M353" s="2">
        <f>IFERROR(__xludf.DUMMYFUNCTION("""COMPUTED_VALUE"""),45805.66666666667)</f>
        <v>45805.66667</v>
      </c>
      <c r="N353" s="1">
        <f>IFERROR(__xludf.DUMMYFUNCTION("""COMPUTED_VALUE"""),1.61664965E8)</f>
        <v>161664965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IFERROR(__xludf.DUMMYFUNCTION("""COMPUTED_VALUE"""),669.64)</f>
        <v>669.64</v>
      </c>
      <c r="D354" s="2">
        <f>IFERROR(__xludf.DUMMYFUNCTION("""COMPUTED_VALUE"""),45806.66666666667)</f>
        <v>45806.66667</v>
      </c>
      <c r="E354" s="1">
        <f>IFERROR(__xludf.DUMMYFUNCTION("""COMPUTED_VALUE"""),670.5)</f>
        <v>670.5</v>
      </c>
      <c r="G354" s="2">
        <f>IFERROR(__xludf.DUMMYFUNCTION("""COMPUTED_VALUE"""),45806.66666666667)</f>
        <v>45806.66667</v>
      </c>
      <c r="H354" s="1">
        <f>IFERROR(__xludf.DUMMYFUNCTION("""COMPUTED_VALUE"""),663.7)</f>
        <v>663.7</v>
      </c>
      <c r="J354" s="2">
        <f>IFERROR(__xludf.DUMMYFUNCTION("""COMPUTED_VALUE"""),45806.66666666667)</f>
        <v>45806.66667</v>
      </c>
      <c r="K354" s="1">
        <f>IFERROR(__xludf.DUMMYFUNCTION("""COMPUTED_VALUE"""),669.91)</f>
        <v>669.91</v>
      </c>
      <c r="M354" s="2">
        <f>IFERROR(__xludf.DUMMYFUNCTION("""COMPUTED_VALUE"""),45806.66666666667)</f>
        <v>45806.66667</v>
      </c>
      <c r="N354" s="1">
        <f>IFERROR(__xludf.DUMMYFUNCTION("""COMPUTED_VALUE"""),1.59551211E8)</f>
        <v>159551211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IFERROR(__xludf.DUMMYFUNCTION("""COMPUTED_VALUE"""),667.86)</f>
        <v>667.86</v>
      </c>
      <c r="D355" s="2">
        <f>IFERROR(__xludf.DUMMYFUNCTION("""COMPUTED_VALUE"""),45807.66666666667)</f>
        <v>45807.66667</v>
      </c>
      <c r="E355" s="1">
        <f>IFERROR(__xludf.DUMMYFUNCTION("""COMPUTED_VALUE"""),670.9)</f>
        <v>670.9</v>
      </c>
      <c r="G355" s="2">
        <f>IFERROR(__xludf.DUMMYFUNCTION("""COMPUTED_VALUE"""),45807.66666666667)</f>
        <v>45807.66667</v>
      </c>
      <c r="H355" s="1">
        <f>IFERROR(__xludf.DUMMYFUNCTION("""COMPUTED_VALUE"""),663.77)</f>
        <v>663.77</v>
      </c>
      <c r="J355" s="2">
        <f>IFERROR(__xludf.DUMMYFUNCTION("""COMPUTED_VALUE"""),45807.66666666667)</f>
        <v>45807.66667</v>
      </c>
      <c r="K355" s="1">
        <f>IFERROR(__xludf.DUMMYFUNCTION("""COMPUTED_VALUE"""),668.55)</f>
        <v>668.55</v>
      </c>
      <c r="M355" s="2">
        <f>IFERROR(__xludf.DUMMYFUNCTION("""COMPUTED_VALUE"""),45807.66666666667)</f>
        <v>45807.66667</v>
      </c>
      <c r="N355" s="1">
        <f>IFERROR(__xludf.DUMMYFUNCTION("""COMPUTED_VALUE"""),2.3682909E8)</f>
        <v>236829090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IFERROR(__xludf.DUMMYFUNCTION("""COMPUTED_VALUE"""),665.89)</f>
        <v>665.89</v>
      </c>
      <c r="D356" s="2">
        <f>IFERROR(__xludf.DUMMYFUNCTION("""COMPUTED_VALUE"""),45810.66666666667)</f>
        <v>45810.66667</v>
      </c>
      <c r="E356" s="1">
        <f>IFERROR(__xludf.DUMMYFUNCTION("""COMPUTED_VALUE"""),669.15)</f>
        <v>669.15</v>
      </c>
      <c r="G356" s="2">
        <f>IFERROR(__xludf.DUMMYFUNCTION("""COMPUTED_VALUE"""),45810.66666666667)</f>
        <v>45810.66667</v>
      </c>
      <c r="H356" s="1">
        <f>IFERROR(__xludf.DUMMYFUNCTION("""COMPUTED_VALUE"""),658.64)</f>
        <v>658.64</v>
      </c>
      <c r="J356" s="2">
        <f>IFERROR(__xludf.DUMMYFUNCTION("""COMPUTED_VALUE"""),45810.66666666667)</f>
        <v>45810.66667</v>
      </c>
      <c r="K356" s="1">
        <f>IFERROR(__xludf.DUMMYFUNCTION("""COMPUTED_VALUE"""),668.33)</f>
        <v>668.33</v>
      </c>
      <c r="M356" s="2">
        <f>IFERROR(__xludf.DUMMYFUNCTION("""COMPUTED_VALUE"""),45810.66666666667)</f>
        <v>45810.66667</v>
      </c>
      <c r="N356" s="1">
        <f>IFERROR(__xludf.DUMMYFUNCTION("""COMPUTED_VALUE"""),1.48336421E8)</f>
        <v>148336421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IFERROR(__xludf.DUMMYFUNCTION("""COMPUTED_VALUE"""),666.95)</f>
        <v>666.95</v>
      </c>
      <c r="D357" s="2">
        <f>IFERROR(__xludf.DUMMYFUNCTION("""COMPUTED_VALUE"""),45811.66666666667)</f>
        <v>45811.66667</v>
      </c>
      <c r="E357" s="1">
        <f>IFERROR(__xludf.DUMMYFUNCTION("""COMPUTED_VALUE"""),676.47)</f>
        <v>676.47</v>
      </c>
      <c r="G357" s="2">
        <f>IFERROR(__xludf.DUMMYFUNCTION("""COMPUTED_VALUE"""),45811.66666666667)</f>
        <v>45811.66667</v>
      </c>
      <c r="H357" s="1">
        <f>IFERROR(__xludf.DUMMYFUNCTION("""COMPUTED_VALUE"""),664.99)</f>
        <v>664.99</v>
      </c>
      <c r="J357" s="2">
        <f>IFERROR(__xludf.DUMMYFUNCTION("""COMPUTED_VALUE"""),45811.66666666667)</f>
        <v>45811.66667</v>
      </c>
      <c r="K357" s="1">
        <f>IFERROR(__xludf.DUMMYFUNCTION("""COMPUTED_VALUE"""),675.6)</f>
        <v>675.6</v>
      </c>
      <c r="M357" s="2">
        <f>IFERROR(__xludf.DUMMYFUNCTION("""COMPUTED_VALUE"""),45811.66666666667)</f>
        <v>45811.66667</v>
      </c>
      <c r="N357" s="1">
        <f>IFERROR(__xludf.DUMMYFUNCTION("""COMPUTED_VALUE"""),1.58770866E8)</f>
        <v>158770866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IFERROR(__xludf.DUMMYFUNCTION("""COMPUTED_VALUE"""),677.03)</f>
        <v>677.03</v>
      </c>
      <c r="D358" s="2">
        <f>IFERROR(__xludf.DUMMYFUNCTION("""COMPUTED_VALUE"""),45812.66666666667)</f>
        <v>45812.66667</v>
      </c>
      <c r="E358" s="1">
        <f>IFERROR(__xludf.DUMMYFUNCTION("""COMPUTED_VALUE"""),682.08)</f>
        <v>682.08</v>
      </c>
      <c r="G358" s="2">
        <f>IFERROR(__xludf.DUMMYFUNCTION("""COMPUTED_VALUE"""),45812.66666666667)</f>
        <v>45812.66667</v>
      </c>
      <c r="H358" s="1">
        <f>IFERROR(__xludf.DUMMYFUNCTION("""COMPUTED_VALUE"""),670.68)</f>
        <v>670.68</v>
      </c>
      <c r="J358" s="2">
        <f>IFERROR(__xludf.DUMMYFUNCTION("""COMPUTED_VALUE"""),45812.66666666667)</f>
        <v>45812.66667</v>
      </c>
      <c r="K358" s="1">
        <f>IFERROR(__xludf.DUMMYFUNCTION("""COMPUTED_VALUE"""),670.74)</f>
        <v>670.74</v>
      </c>
      <c r="M358" s="2">
        <f>IFERROR(__xludf.DUMMYFUNCTION("""COMPUTED_VALUE"""),45812.66666666667)</f>
        <v>45812.66667</v>
      </c>
      <c r="N358" s="1">
        <f>IFERROR(__xludf.DUMMYFUNCTION("""COMPUTED_VALUE"""),1.61892028E8)</f>
        <v>161892028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IFERROR(__xludf.DUMMYFUNCTION("""COMPUTED_VALUE"""),671.49)</f>
        <v>671.49</v>
      </c>
      <c r="D359" s="2">
        <f>IFERROR(__xludf.DUMMYFUNCTION("""COMPUTED_VALUE"""),45813.66666666667)</f>
        <v>45813.66667</v>
      </c>
      <c r="E359" s="1">
        <f>IFERROR(__xludf.DUMMYFUNCTION("""COMPUTED_VALUE"""),671.6)</f>
        <v>671.6</v>
      </c>
      <c r="G359" s="2">
        <f>IFERROR(__xludf.DUMMYFUNCTION("""COMPUTED_VALUE"""),45813.66666666667)</f>
        <v>45813.66667</v>
      </c>
      <c r="H359" s="1">
        <f>IFERROR(__xludf.DUMMYFUNCTION("""COMPUTED_VALUE"""),662.94)</f>
        <v>662.94</v>
      </c>
      <c r="J359" s="2">
        <f>IFERROR(__xludf.DUMMYFUNCTION("""COMPUTED_VALUE"""),45813.66666666667)</f>
        <v>45813.66667</v>
      </c>
      <c r="K359" s="1">
        <f>IFERROR(__xludf.DUMMYFUNCTION("""COMPUTED_VALUE"""),668.0)</f>
        <v>668</v>
      </c>
      <c r="M359" s="2">
        <f>IFERROR(__xludf.DUMMYFUNCTION("""COMPUTED_VALUE"""),45813.66666666667)</f>
        <v>45813.66667</v>
      </c>
      <c r="N359" s="1">
        <f>IFERROR(__xludf.DUMMYFUNCTION("""COMPUTED_VALUE"""),1.72928996E8)</f>
        <v>172928996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IFERROR(__xludf.DUMMYFUNCTION("""COMPUTED_VALUE"""),674.75)</f>
        <v>674.75</v>
      </c>
      <c r="D360" s="2">
        <f>IFERROR(__xludf.DUMMYFUNCTION("""COMPUTED_VALUE"""),45814.66666666667)</f>
        <v>45814.66667</v>
      </c>
      <c r="E360" s="1">
        <f>IFERROR(__xludf.DUMMYFUNCTION("""COMPUTED_VALUE"""),681.46)</f>
        <v>681.46</v>
      </c>
      <c r="G360" s="2">
        <f>IFERROR(__xludf.DUMMYFUNCTION("""COMPUTED_VALUE"""),45814.66666666667)</f>
        <v>45814.66667</v>
      </c>
      <c r="H360" s="1">
        <f>IFERROR(__xludf.DUMMYFUNCTION("""COMPUTED_VALUE"""),674.75)</f>
        <v>674.75</v>
      </c>
      <c r="J360" s="2">
        <f>IFERROR(__xludf.DUMMYFUNCTION("""COMPUTED_VALUE"""),45814.66666666667)</f>
        <v>45814.66667</v>
      </c>
      <c r="K360" s="1">
        <f>IFERROR(__xludf.DUMMYFUNCTION("""COMPUTED_VALUE"""),680.18)</f>
        <v>680.18</v>
      </c>
      <c r="M360" s="2">
        <f>IFERROR(__xludf.DUMMYFUNCTION("""COMPUTED_VALUE"""),45814.66666666667)</f>
        <v>45814.66667</v>
      </c>
      <c r="N360" s="1">
        <f>IFERROR(__xludf.DUMMYFUNCTION("""COMPUTED_VALUE"""),1.71457105E8)</f>
        <v>171457105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IFERROR(__xludf.DUMMYFUNCTION("""COMPUTED_VALUE"""),681.3)</f>
        <v>681.3</v>
      </c>
      <c r="D361" s="2">
        <f>IFERROR(__xludf.DUMMYFUNCTION("""COMPUTED_VALUE"""),45817.66666666667)</f>
        <v>45817.66667</v>
      </c>
      <c r="E361" s="1">
        <f>IFERROR(__xludf.DUMMYFUNCTION("""COMPUTED_VALUE"""),684.93)</f>
        <v>684.93</v>
      </c>
      <c r="G361" s="2">
        <f>IFERROR(__xludf.DUMMYFUNCTION("""COMPUTED_VALUE"""),45817.66666666667)</f>
        <v>45817.66667</v>
      </c>
      <c r="H361" s="1">
        <f>IFERROR(__xludf.DUMMYFUNCTION("""COMPUTED_VALUE"""),677.22)</f>
        <v>677.22</v>
      </c>
      <c r="J361" s="2">
        <f>IFERROR(__xludf.DUMMYFUNCTION("""COMPUTED_VALUE"""),45817.66666666667)</f>
        <v>45817.66667</v>
      </c>
      <c r="K361" s="1">
        <f>IFERROR(__xludf.DUMMYFUNCTION("""COMPUTED_VALUE"""),681.05)</f>
        <v>681.05</v>
      </c>
      <c r="M361" s="2">
        <f>IFERROR(__xludf.DUMMYFUNCTION("""COMPUTED_VALUE"""),45817.66666666667)</f>
        <v>45817.66667</v>
      </c>
      <c r="N361" s="1">
        <f>IFERROR(__xludf.DUMMYFUNCTION("""COMPUTED_VALUE"""),1.58840431E8)</f>
        <v>158840431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IFERROR(__xludf.DUMMYFUNCTION("""COMPUTED_VALUE"""),679.7)</f>
        <v>679.7</v>
      </c>
      <c r="D362" s="2">
        <f>IFERROR(__xludf.DUMMYFUNCTION("""COMPUTED_VALUE"""),45818.66666666667)</f>
        <v>45818.66667</v>
      </c>
      <c r="E362" s="1">
        <f>IFERROR(__xludf.DUMMYFUNCTION("""COMPUTED_VALUE"""),684.03)</f>
        <v>684.03</v>
      </c>
      <c r="G362" s="2">
        <f>IFERROR(__xludf.DUMMYFUNCTION("""COMPUTED_VALUE"""),45818.66666666667)</f>
        <v>45818.66667</v>
      </c>
      <c r="H362" s="1">
        <f>IFERROR(__xludf.DUMMYFUNCTION("""COMPUTED_VALUE"""),679.7)</f>
        <v>679.7</v>
      </c>
      <c r="J362" s="2">
        <f>IFERROR(__xludf.DUMMYFUNCTION("""COMPUTED_VALUE"""),45818.66666666667)</f>
        <v>45818.66667</v>
      </c>
      <c r="K362" s="1">
        <f>IFERROR(__xludf.DUMMYFUNCTION("""COMPUTED_VALUE"""),683.51)</f>
        <v>683.51</v>
      </c>
      <c r="M362" s="2">
        <f>IFERROR(__xludf.DUMMYFUNCTION("""COMPUTED_VALUE"""),45818.66666666667)</f>
        <v>45818.66667</v>
      </c>
      <c r="N362" s="1">
        <f>IFERROR(__xludf.DUMMYFUNCTION("""COMPUTED_VALUE"""),1.72740999E8)</f>
        <v>172740999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IFERROR(__xludf.DUMMYFUNCTION("""COMPUTED_VALUE"""),684.58)</f>
        <v>684.58</v>
      </c>
      <c r="D363" s="2">
        <f>IFERROR(__xludf.DUMMYFUNCTION("""COMPUTED_VALUE"""),45819.66666666667)</f>
        <v>45819.66667</v>
      </c>
      <c r="E363" s="1">
        <f>IFERROR(__xludf.DUMMYFUNCTION("""COMPUTED_VALUE"""),686.23)</f>
        <v>686.23</v>
      </c>
      <c r="G363" s="2">
        <f>IFERROR(__xludf.DUMMYFUNCTION("""COMPUTED_VALUE"""),45819.66666666667)</f>
        <v>45819.66667</v>
      </c>
      <c r="H363" s="1">
        <f>IFERROR(__xludf.DUMMYFUNCTION("""COMPUTED_VALUE"""),678.38)</f>
        <v>678.38</v>
      </c>
      <c r="J363" s="2">
        <f>IFERROR(__xludf.DUMMYFUNCTION("""COMPUTED_VALUE"""),45819.66666666667)</f>
        <v>45819.66667</v>
      </c>
      <c r="K363" s="1">
        <f>IFERROR(__xludf.DUMMYFUNCTION("""COMPUTED_VALUE"""),679.54)</f>
        <v>679.54</v>
      </c>
      <c r="M363" s="2">
        <f>IFERROR(__xludf.DUMMYFUNCTION("""COMPUTED_VALUE"""),45819.66666666667)</f>
        <v>45819.66667</v>
      </c>
      <c r="N363" s="1">
        <f>IFERROR(__xludf.DUMMYFUNCTION("""COMPUTED_VALUE"""),2.28648413E8)</f>
        <v>228648413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IFERROR(__xludf.DUMMYFUNCTION("""COMPUTED_VALUE"""),675.46)</f>
        <v>675.46</v>
      </c>
      <c r="D364" s="2">
        <f>IFERROR(__xludf.DUMMYFUNCTION("""COMPUTED_VALUE"""),45820.66666666667)</f>
        <v>45820.66667</v>
      </c>
      <c r="E364" s="1">
        <f>IFERROR(__xludf.DUMMYFUNCTION("""COMPUTED_VALUE"""),677.67)</f>
        <v>677.67</v>
      </c>
      <c r="G364" s="2">
        <f>IFERROR(__xludf.DUMMYFUNCTION("""COMPUTED_VALUE"""),45820.66666666667)</f>
        <v>45820.66667</v>
      </c>
      <c r="H364" s="1">
        <f>IFERROR(__xludf.DUMMYFUNCTION("""COMPUTED_VALUE"""),670.22)</f>
        <v>670.22</v>
      </c>
      <c r="J364" s="2">
        <f>IFERROR(__xludf.DUMMYFUNCTION("""COMPUTED_VALUE"""),45820.66666666667)</f>
        <v>45820.66667</v>
      </c>
      <c r="K364" s="1">
        <f>IFERROR(__xludf.DUMMYFUNCTION("""COMPUTED_VALUE"""),677.32)</f>
        <v>677.32</v>
      </c>
      <c r="M364" s="2">
        <f>IFERROR(__xludf.DUMMYFUNCTION("""COMPUTED_VALUE"""),45820.66666666667)</f>
        <v>45820.66667</v>
      </c>
      <c r="N364" s="1">
        <f>IFERROR(__xludf.DUMMYFUNCTION("""COMPUTED_VALUE"""),1.59438076E8)</f>
        <v>159438076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IFERROR(__xludf.DUMMYFUNCTION("""COMPUTED_VALUE"""),670.17)</f>
        <v>670.17</v>
      </c>
      <c r="D365" s="2">
        <f>IFERROR(__xludf.DUMMYFUNCTION("""COMPUTED_VALUE"""),45821.66666666667)</f>
        <v>45821.66667</v>
      </c>
      <c r="E365" s="1">
        <f>IFERROR(__xludf.DUMMYFUNCTION("""COMPUTED_VALUE"""),672.46)</f>
        <v>672.46</v>
      </c>
      <c r="G365" s="2">
        <f>IFERROR(__xludf.DUMMYFUNCTION("""COMPUTED_VALUE"""),45821.66666666667)</f>
        <v>45821.66667</v>
      </c>
      <c r="H365" s="1">
        <f>IFERROR(__xludf.DUMMYFUNCTION("""COMPUTED_VALUE"""),662.55)</f>
        <v>662.55</v>
      </c>
      <c r="J365" s="2">
        <f>IFERROR(__xludf.DUMMYFUNCTION("""COMPUTED_VALUE"""),45821.66666666667)</f>
        <v>45821.66667</v>
      </c>
      <c r="K365" s="1">
        <f>IFERROR(__xludf.DUMMYFUNCTION("""COMPUTED_VALUE"""),665.15)</f>
        <v>665.15</v>
      </c>
      <c r="M365" s="2">
        <f>IFERROR(__xludf.DUMMYFUNCTION("""COMPUTED_VALUE"""),45821.66666666667)</f>
        <v>45821.66667</v>
      </c>
      <c r="N365" s="1">
        <f>IFERROR(__xludf.DUMMYFUNCTION("""COMPUTED_VALUE"""),2.05555694E8)</f>
        <v>205555694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IFERROR(__xludf.DUMMYFUNCTION("""COMPUTED_VALUE"""),671.43)</f>
        <v>671.43</v>
      </c>
      <c r="D366" s="2">
        <f>IFERROR(__xludf.DUMMYFUNCTION("""COMPUTED_VALUE"""),45824.66666666667)</f>
        <v>45824.66667</v>
      </c>
      <c r="E366" s="1">
        <f>IFERROR(__xludf.DUMMYFUNCTION("""COMPUTED_VALUE"""),679.27)</f>
        <v>679.27</v>
      </c>
      <c r="G366" s="2">
        <f>IFERROR(__xludf.DUMMYFUNCTION("""COMPUTED_VALUE"""),45824.66666666667)</f>
        <v>45824.66667</v>
      </c>
      <c r="H366" s="1">
        <f>IFERROR(__xludf.DUMMYFUNCTION("""COMPUTED_VALUE"""),671.31)</f>
        <v>671.31</v>
      </c>
      <c r="J366" s="2">
        <f>IFERROR(__xludf.DUMMYFUNCTION("""COMPUTED_VALUE"""),45824.66666666667)</f>
        <v>45824.66667</v>
      </c>
      <c r="K366" s="1">
        <f>IFERROR(__xludf.DUMMYFUNCTION("""COMPUTED_VALUE"""),674.59)</f>
        <v>674.59</v>
      </c>
      <c r="M366" s="2">
        <f>IFERROR(__xludf.DUMMYFUNCTION("""COMPUTED_VALUE"""),45824.66666666667)</f>
        <v>45824.66667</v>
      </c>
      <c r="N366" s="1">
        <f>IFERROR(__xludf.DUMMYFUNCTION("""COMPUTED_VALUE"""),1.73992761E8)</f>
        <v>173992761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IFERROR(__xludf.DUMMYFUNCTION("""COMPUTED_VALUE"""),670.07)</f>
        <v>670.07</v>
      </c>
      <c r="D367" s="2">
        <f>IFERROR(__xludf.DUMMYFUNCTION("""COMPUTED_VALUE"""),45825.66666666667)</f>
        <v>45825.66667</v>
      </c>
      <c r="E367" s="1">
        <f>IFERROR(__xludf.DUMMYFUNCTION("""COMPUTED_VALUE"""),674.91)</f>
        <v>674.91</v>
      </c>
      <c r="G367" s="2">
        <f>IFERROR(__xludf.DUMMYFUNCTION("""COMPUTED_VALUE"""),45825.66666666667)</f>
        <v>45825.66667</v>
      </c>
      <c r="H367" s="1">
        <f>IFERROR(__xludf.DUMMYFUNCTION("""COMPUTED_VALUE"""),668.26)</f>
        <v>668.26</v>
      </c>
      <c r="J367" s="2">
        <f>IFERROR(__xludf.DUMMYFUNCTION("""COMPUTED_VALUE"""),45825.66666666667)</f>
        <v>45825.66667</v>
      </c>
      <c r="K367" s="1">
        <f>IFERROR(__xludf.DUMMYFUNCTION("""COMPUTED_VALUE"""),670.32)</f>
        <v>670.32</v>
      </c>
      <c r="M367" s="2">
        <f>IFERROR(__xludf.DUMMYFUNCTION("""COMPUTED_VALUE"""),45825.66666666667)</f>
        <v>45825.66667</v>
      </c>
      <c r="N367" s="1">
        <f>IFERROR(__xludf.DUMMYFUNCTION("""COMPUTED_VALUE"""),1.66513194E8)</f>
        <v>166513194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IFERROR(__xludf.DUMMYFUNCTION("""COMPUTED_VALUE"""),670.69)</f>
        <v>670.69</v>
      </c>
      <c r="D368" s="2">
        <f>IFERROR(__xludf.DUMMYFUNCTION("""COMPUTED_VALUE"""),45826.66666666667)</f>
        <v>45826.66667</v>
      </c>
      <c r="E368" s="1">
        <f>IFERROR(__xludf.DUMMYFUNCTION("""COMPUTED_VALUE"""),686.17)</f>
        <v>686.17</v>
      </c>
      <c r="G368" s="2">
        <f>IFERROR(__xludf.DUMMYFUNCTION("""COMPUTED_VALUE"""),45826.66666666667)</f>
        <v>45826.66667</v>
      </c>
      <c r="H368" s="1">
        <f>IFERROR(__xludf.DUMMYFUNCTION("""COMPUTED_VALUE"""),670.61)</f>
        <v>670.61</v>
      </c>
      <c r="J368" s="2">
        <f>IFERROR(__xludf.DUMMYFUNCTION("""COMPUTED_VALUE"""),45826.66666666667)</f>
        <v>45826.66667</v>
      </c>
      <c r="K368" s="1">
        <f>IFERROR(__xludf.DUMMYFUNCTION("""COMPUTED_VALUE"""),682.35)</f>
        <v>682.35</v>
      </c>
      <c r="M368" s="2">
        <f>IFERROR(__xludf.DUMMYFUNCTION("""COMPUTED_VALUE"""),45826.66666666667)</f>
        <v>45826.66667</v>
      </c>
      <c r="N368" s="1">
        <f>IFERROR(__xludf.DUMMYFUNCTION("""COMPUTED_VALUE"""),2.01894543E8)</f>
        <v>201894543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IFERROR(__xludf.DUMMYFUNCTION("""COMPUTED_VALUE"""),685.79)</f>
        <v>685.79</v>
      </c>
      <c r="D369" s="2">
        <f>IFERROR(__xludf.DUMMYFUNCTION("""COMPUTED_VALUE"""),45828.66666666667)</f>
        <v>45828.66667</v>
      </c>
      <c r="E369" s="1">
        <f>IFERROR(__xludf.DUMMYFUNCTION("""COMPUTED_VALUE"""),689.46)</f>
        <v>689.46</v>
      </c>
      <c r="G369" s="2">
        <f>IFERROR(__xludf.DUMMYFUNCTION("""COMPUTED_VALUE"""),45828.66666666667)</f>
        <v>45828.66667</v>
      </c>
      <c r="H369" s="1">
        <f>IFERROR(__xludf.DUMMYFUNCTION("""COMPUTED_VALUE"""),684.41)</f>
        <v>684.41</v>
      </c>
      <c r="J369" s="2">
        <f>IFERROR(__xludf.DUMMYFUNCTION("""COMPUTED_VALUE"""),45828.66666666667)</f>
        <v>45828.66667</v>
      </c>
      <c r="K369" s="1">
        <f>IFERROR(__xludf.DUMMYFUNCTION("""COMPUTED_VALUE"""),686.9)</f>
        <v>686.9</v>
      </c>
      <c r="M369" s="2">
        <f>IFERROR(__xludf.DUMMYFUNCTION("""COMPUTED_VALUE"""),45828.66666666667)</f>
        <v>45828.66667</v>
      </c>
      <c r="N369" s="1">
        <f>IFERROR(__xludf.DUMMYFUNCTION("""COMPUTED_VALUE"""),3.02092281E8)</f>
        <v>302092281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IFERROR(__xludf.DUMMYFUNCTION("""COMPUTED_VALUE"""),685.19)</f>
        <v>685.19</v>
      </c>
      <c r="D370" s="2">
        <f>IFERROR(__xludf.DUMMYFUNCTION("""COMPUTED_VALUE"""),45831.66666666667)</f>
        <v>45831.66667</v>
      </c>
      <c r="E370" s="1">
        <f>IFERROR(__xludf.DUMMYFUNCTION("""COMPUTED_VALUE"""),698.34)</f>
        <v>698.34</v>
      </c>
      <c r="G370" s="2">
        <f>IFERROR(__xludf.DUMMYFUNCTION("""COMPUTED_VALUE"""),45831.66666666667)</f>
        <v>45831.66667</v>
      </c>
      <c r="H370" s="1">
        <f>IFERROR(__xludf.DUMMYFUNCTION("""COMPUTED_VALUE"""),680.74)</f>
        <v>680.74</v>
      </c>
      <c r="J370" s="2">
        <f>IFERROR(__xludf.DUMMYFUNCTION("""COMPUTED_VALUE"""),45831.66666666667)</f>
        <v>45831.66667</v>
      </c>
      <c r="K370" s="1">
        <f>IFERROR(__xludf.DUMMYFUNCTION("""COMPUTED_VALUE"""),697.73)</f>
        <v>697.73</v>
      </c>
      <c r="M370" s="2">
        <f>IFERROR(__xludf.DUMMYFUNCTION("""COMPUTED_VALUE"""),45831.66666666667)</f>
        <v>45831.66667</v>
      </c>
      <c r="N370" s="1">
        <f>IFERROR(__xludf.DUMMYFUNCTION("""COMPUTED_VALUE"""),2.00476602E8)</f>
        <v>200476602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IFERROR(__xludf.DUMMYFUNCTION("""COMPUTED_VALUE"""),703.49)</f>
        <v>703.49</v>
      </c>
      <c r="D371" s="2">
        <f>IFERROR(__xludf.DUMMYFUNCTION("""COMPUTED_VALUE"""),45832.66666666667)</f>
        <v>45832.66667</v>
      </c>
      <c r="E371" s="1">
        <f>IFERROR(__xludf.DUMMYFUNCTION("""COMPUTED_VALUE"""),710.17)</f>
        <v>710.17</v>
      </c>
      <c r="G371" s="2">
        <f>IFERROR(__xludf.DUMMYFUNCTION("""COMPUTED_VALUE"""),45832.66666666667)</f>
        <v>45832.66667</v>
      </c>
      <c r="H371" s="1">
        <f>IFERROR(__xludf.DUMMYFUNCTION("""COMPUTED_VALUE"""),703.49)</f>
        <v>703.49</v>
      </c>
      <c r="J371" s="2">
        <f>IFERROR(__xludf.DUMMYFUNCTION("""COMPUTED_VALUE"""),45832.66666666667)</f>
        <v>45832.66667</v>
      </c>
      <c r="K371" s="1">
        <f>IFERROR(__xludf.DUMMYFUNCTION("""COMPUTED_VALUE"""),705.63)</f>
        <v>705.63</v>
      </c>
      <c r="M371" s="2">
        <f>IFERROR(__xludf.DUMMYFUNCTION("""COMPUTED_VALUE"""),45832.66666666667)</f>
        <v>45832.66667</v>
      </c>
      <c r="N371" s="1">
        <f>IFERROR(__xludf.DUMMYFUNCTION("""COMPUTED_VALUE"""),2.17376137E8)</f>
        <v>217376137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IFERROR(__xludf.DUMMYFUNCTION("""COMPUTED_VALUE"""),705.65)</f>
        <v>705.65</v>
      </c>
      <c r="D372" s="2">
        <f>IFERROR(__xludf.DUMMYFUNCTION("""COMPUTED_VALUE"""),45833.66666666667)</f>
        <v>45833.66667</v>
      </c>
      <c r="E372" s="1">
        <f>IFERROR(__xludf.DUMMYFUNCTION("""COMPUTED_VALUE"""),711.49)</f>
        <v>711.49</v>
      </c>
      <c r="G372" s="2">
        <f>IFERROR(__xludf.DUMMYFUNCTION("""COMPUTED_VALUE"""),45833.66666666667)</f>
        <v>45833.66667</v>
      </c>
      <c r="H372" s="1">
        <f>IFERROR(__xludf.DUMMYFUNCTION("""COMPUTED_VALUE"""),704.05)</f>
        <v>704.05</v>
      </c>
      <c r="J372" s="2">
        <f>IFERROR(__xludf.DUMMYFUNCTION("""COMPUTED_VALUE"""),45833.66666666667)</f>
        <v>45833.66667</v>
      </c>
      <c r="K372" s="1">
        <f>IFERROR(__xludf.DUMMYFUNCTION("""COMPUTED_VALUE"""),710.94)</f>
        <v>710.94</v>
      </c>
      <c r="M372" s="2">
        <f>IFERROR(__xludf.DUMMYFUNCTION("""COMPUTED_VALUE"""),45833.66666666667)</f>
        <v>45833.66667</v>
      </c>
      <c r="N372" s="1">
        <f>IFERROR(__xludf.DUMMYFUNCTION("""COMPUTED_VALUE"""),1.65016652E8)</f>
        <v>165016652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IFERROR(__xludf.DUMMYFUNCTION("""COMPUTED_VALUE"""),713.78)</f>
        <v>713.78</v>
      </c>
      <c r="D373" s="2">
        <f>IFERROR(__xludf.DUMMYFUNCTION("""COMPUTED_VALUE"""),45834.66666666667)</f>
        <v>45834.66667</v>
      </c>
      <c r="E373" s="1">
        <f>IFERROR(__xludf.DUMMYFUNCTION("""COMPUTED_VALUE"""),723.62)</f>
        <v>723.62</v>
      </c>
      <c r="G373" s="2">
        <f>IFERROR(__xludf.DUMMYFUNCTION("""COMPUTED_VALUE"""),45834.66666666667)</f>
        <v>45834.66667</v>
      </c>
      <c r="H373" s="1">
        <f>IFERROR(__xludf.DUMMYFUNCTION("""COMPUTED_VALUE"""),713.74)</f>
        <v>713.74</v>
      </c>
      <c r="J373" s="2">
        <f>IFERROR(__xludf.DUMMYFUNCTION("""COMPUTED_VALUE"""),45834.66666666667)</f>
        <v>45834.66667</v>
      </c>
      <c r="K373" s="1">
        <f>IFERROR(__xludf.DUMMYFUNCTION("""COMPUTED_VALUE"""),722.91)</f>
        <v>722.91</v>
      </c>
      <c r="M373" s="2">
        <f>IFERROR(__xludf.DUMMYFUNCTION("""COMPUTED_VALUE"""),45834.66666666667)</f>
        <v>45834.66667</v>
      </c>
      <c r="N373" s="1">
        <f>IFERROR(__xludf.DUMMYFUNCTION("""COMPUTED_VALUE"""),2.0326501E8)</f>
        <v>203265010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IFERROR(__xludf.DUMMYFUNCTION("""COMPUTED_VALUE"""),719.55)</f>
        <v>719.55</v>
      </c>
      <c r="D374" s="2">
        <f>IFERROR(__xludf.DUMMYFUNCTION("""COMPUTED_VALUE"""),45835.66666666667)</f>
        <v>45835.66667</v>
      </c>
      <c r="E374" s="1">
        <f>IFERROR(__xludf.DUMMYFUNCTION("""COMPUTED_VALUE"""),724.02)</f>
        <v>724.02</v>
      </c>
      <c r="G374" s="2">
        <f>IFERROR(__xludf.DUMMYFUNCTION("""COMPUTED_VALUE"""),45835.66666666667)</f>
        <v>45835.66667</v>
      </c>
      <c r="H374" s="1">
        <f>IFERROR(__xludf.DUMMYFUNCTION("""COMPUTED_VALUE"""),715.95)</f>
        <v>715.95</v>
      </c>
      <c r="J374" s="2">
        <f>IFERROR(__xludf.DUMMYFUNCTION("""COMPUTED_VALUE"""),45835.66666666667)</f>
        <v>45835.66667</v>
      </c>
      <c r="K374" s="1">
        <f>IFERROR(__xludf.DUMMYFUNCTION("""COMPUTED_VALUE"""),720.11)</f>
        <v>720.11</v>
      </c>
      <c r="M374" s="2">
        <f>IFERROR(__xludf.DUMMYFUNCTION("""COMPUTED_VALUE"""),45835.66666666667)</f>
        <v>45835.66667</v>
      </c>
      <c r="N374" s="1">
        <f>IFERROR(__xludf.DUMMYFUNCTION("""COMPUTED_VALUE"""),3.0574014E8)</f>
        <v>305740140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IFERROR(__xludf.DUMMYFUNCTION("""COMPUTED_VALUE"""),725.2)</f>
        <v>725.2</v>
      </c>
      <c r="D375" s="2">
        <f>IFERROR(__xludf.DUMMYFUNCTION("""COMPUTED_VALUE"""),45838.66666666667)</f>
        <v>45838.66667</v>
      </c>
      <c r="E375" s="1">
        <f>IFERROR(__xludf.DUMMYFUNCTION("""COMPUTED_VALUE"""),729.45)</f>
        <v>729.45</v>
      </c>
      <c r="G375" s="2">
        <f>IFERROR(__xludf.DUMMYFUNCTION("""COMPUTED_VALUE"""),45838.66666666667)</f>
        <v>45838.66667</v>
      </c>
      <c r="H375" s="1">
        <f>IFERROR(__xludf.DUMMYFUNCTION("""COMPUTED_VALUE"""),722.56)</f>
        <v>722.56</v>
      </c>
      <c r="J375" s="2">
        <f>IFERROR(__xludf.DUMMYFUNCTION("""COMPUTED_VALUE"""),45838.66666666667)</f>
        <v>45838.66667</v>
      </c>
      <c r="K375" s="1">
        <f>IFERROR(__xludf.DUMMYFUNCTION("""COMPUTED_VALUE"""),724.77)</f>
        <v>724.77</v>
      </c>
      <c r="M375" s="2">
        <f>IFERROR(__xludf.DUMMYFUNCTION("""COMPUTED_VALUE"""),45838.66666666667)</f>
        <v>45838.66667</v>
      </c>
      <c r="N375" s="1">
        <f>IFERROR(__xludf.DUMMYFUNCTION("""COMPUTED_VALUE"""),2.35149163E8)</f>
        <v>235149163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IFERROR(__xludf.DUMMYFUNCTION("""COMPUTED_VALUE"""),723.12)</f>
        <v>723.12</v>
      </c>
      <c r="D376" s="2">
        <f>IFERROR(__xludf.DUMMYFUNCTION("""COMPUTED_VALUE"""),45839.66666666667)</f>
        <v>45839.66667</v>
      </c>
      <c r="E376" s="1">
        <f>IFERROR(__xludf.DUMMYFUNCTION("""COMPUTED_VALUE"""),735.75)</f>
        <v>735.75</v>
      </c>
      <c r="G376" s="2">
        <f>IFERROR(__xludf.DUMMYFUNCTION("""COMPUTED_VALUE"""),45839.66666666667)</f>
        <v>45839.66667</v>
      </c>
      <c r="H376" s="1">
        <f>IFERROR(__xludf.DUMMYFUNCTION("""COMPUTED_VALUE"""),723.12)</f>
        <v>723.12</v>
      </c>
      <c r="J376" s="2">
        <f>IFERROR(__xludf.DUMMYFUNCTION("""COMPUTED_VALUE"""),45839.66666666667)</f>
        <v>45839.66667</v>
      </c>
      <c r="K376" s="1">
        <f>IFERROR(__xludf.DUMMYFUNCTION("""COMPUTED_VALUE"""),735.08)</f>
        <v>735.08</v>
      </c>
      <c r="M376" s="2">
        <f>IFERROR(__xludf.DUMMYFUNCTION("""COMPUTED_VALUE"""),45839.66666666667)</f>
        <v>45839.66667</v>
      </c>
      <c r="N376" s="1">
        <f>IFERROR(__xludf.DUMMYFUNCTION("""COMPUTED_VALUE"""),2.69020072E8)</f>
        <v>269020072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IFERROR(__xludf.DUMMYFUNCTION("""COMPUTED_VALUE"""),738.72)</f>
        <v>738.72</v>
      </c>
      <c r="D377" s="2">
        <f>IFERROR(__xludf.DUMMYFUNCTION("""COMPUTED_VALUE"""),45840.66666666667)</f>
        <v>45840.66667</v>
      </c>
      <c r="E377" s="1">
        <f>IFERROR(__xludf.DUMMYFUNCTION("""COMPUTED_VALUE"""),742.59)</f>
        <v>742.59</v>
      </c>
      <c r="G377" s="2">
        <f>IFERROR(__xludf.DUMMYFUNCTION("""COMPUTED_VALUE"""),45840.66666666667)</f>
        <v>45840.66667</v>
      </c>
      <c r="H377" s="1">
        <f>IFERROR(__xludf.DUMMYFUNCTION("""COMPUTED_VALUE"""),733.94)</f>
        <v>733.94</v>
      </c>
      <c r="J377" s="2">
        <f>IFERROR(__xludf.DUMMYFUNCTION("""COMPUTED_VALUE"""),45840.66666666667)</f>
        <v>45840.66667</v>
      </c>
      <c r="K377" s="1">
        <f>IFERROR(__xludf.DUMMYFUNCTION("""COMPUTED_VALUE"""),742.59)</f>
        <v>742.59</v>
      </c>
      <c r="M377" s="2">
        <f>IFERROR(__xludf.DUMMYFUNCTION("""COMPUTED_VALUE"""),45840.66666666667)</f>
        <v>45840.66667</v>
      </c>
      <c r="N377" s="1">
        <f>IFERROR(__xludf.DUMMYFUNCTION("""COMPUTED_VALUE"""),2.2443354E8)</f>
        <v>224433540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IFERROR(__xludf.DUMMYFUNCTION("""COMPUTED_VALUE"""),744.81)</f>
        <v>744.81</v>
      </c>
      <c r="D378" s="2">
        <f>IFERROR(__xludf.DUMMYFUNCTION("""COMPUTED_VALUE"""),45841.54166666667)</f>
        <v>45841.54167</v>
      </c>
      <c r="E378" s="1">
        <f>IFERROR(__xludf.DUMMYFUNCTION("""COMPUTED_VALUE"""),752.87)</f>
        <v>752.87</v>
      </c>
      <c r="G378" s="2">
        <f>IFERROR(__xludf.DUMMYFUNCTION("""COMPUTED_VALUE"""),45841.54166666667)</f>
        <v>45841.54167</v>
      </c>
      <c r="H378" s="1">
        <f>IFERROR(__xludf.DUMMYFUNCTION("""COMPUTED_VALUE"""),743.33)</f>
        <v>743.33</v>
      </c>
      <c r="J378" s="2">
        <f>IFERROR(__xludf.DUMMYFUNCTION("""COMPUTED_VALUE"""),45841.54166666667)</f>
        <v>45841.54167</v>
      </c>
      <c r="K378" s="1">
        <f>IFERROR(__xludf.DUMMYFUNCTION("""COMPUTED_VALUE"""),751.57)</f>
        <v>751.57</v>
      </c>
      <c r="M378" s="2">
        <f>IFERROR(__xludf.DUMMYFUNCTION("""COMPUTED_VALUE"""),45841.54166666667)</f>
        <v>45841.54167</v>
      </c>
      <c r="N378" s="1">
        <f>IFERROR(__xludf.DUMMYFUNCTION("""COMPUTED_VALUE"""),1.47159936E8)</f>
        <v>147159936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IFERROR(__xludf.DUMMYFUNCTION("""COMPUTED_VALUE"""),749.58)</f>
        <v>749.58</v>
      </c>
      <c r="D379" s="2">
        <f>IFERROR(__xludf.DUMMYFUNCTION("""COMPUTED_VALUE"""),45845.66666666667)</f>
        <v>45845.66667</v>
      </c>
      <c r="E379" s="1">
        <f>IFERROR(__xludf.DUMMYFUNCTION("""COMPUTED_VALUE"""),752.43)</f>
        <v>752.43</v>
      </c>
      <c r="G379" s="2">
        <f>IFERROR(__xludf.DUMMYFUNCTION("""COMPUTED_VALUE"""),45845.66666666667)</f>
        <v>45845.66667</v>
      </c>
      <c r="H379" s="1">
        <f>IFERROR(__xludf.DUMMYFUNCTION("""COMPUTED_VALUE"""),738.82)</f>
        <v>738.82</v>
      </c>
      <c r="J379" s="2">
        <f>IFERROR(__xludf.DUMMYFUNCTION("""COMPUTED_VALUE"""),45845.66666666667)</f>
        <v>45845.66667</v>
      </c>
      <c r="K379" s="1">
        <f>IFERROR(__xludf.DUMMYFUNCTION("""COMPUTED_VALUE"""),743.5)</f>
        <v>743.5</v>
      </c>
      <c r="M379" s="2">
        <f>IFERROR(__xludf.DUMMYFUNCTION("""COMPUTED_VALUE"""),45845.66666666667)</f>
        <v>45845.66667</v>
      </c>
      <c r="N379" s="1">
        <f>IFERROR(__xludf.DUMMYFUNCTION("""COMPUTED_VALUE"""),2.09798819E8)</f>
        <v>209798819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IFERROR(__xludf.DUMMYFUNCTION("""COMPUTED_VALUE"""),739.48)</f>
        <v>739.48</v>
      </c>
      <c r="D380" s="2">
        <f>IFERROR(__xludf.DUMMYFUNCTION("""COMPUTED_VALUE"""),45846.66666666667)</f>
        <v>45846.66667</v>
      </c>
      <c r="E380" s="1">
        <f>IFERROR(__xludf.DUMMYFUNCTION("""COMPUTED_VALUE"""),739.64)</f>
        <v>739.64</v>
      </c>
      <c r="G380" s="2">
        <f>IFERROR(__xludf.DUMMYFUNCTION("""COMPUTED_VALUE"""),45846.66666666667)</f>
        <v>45846.66667</v>
      </c>
      <c r="H380" s="1">
        <f>IFERROR(__xludf.DUMMYFUNCTION("""COMPUTED_VALUE"""),727.21)</f>
        <v>727.21</v>
      </c>
      <c r="J380" s="2">
        <f>IFERROR(__xludf.DUMMYFUNCTION("""COMPUTED_VALUE"""),45846.66666666667)</f>
        <v>45846.66667</v>
      </c>
      <c r="K380" s="1">
        <f>IFERROR(__xludf.DUMMYFUNCTION("""COMPUTED_VALUE"""),729.9)</f>
        <v>729.9</v>
      </c>
      <c r="M380" s="2">
        <f>IFERROR(__xludf.DUMMYFUNCTION("""COMPUTED_VALUE"""),45846.66666666667)</f>
        <v>45846.66667</v>
      </c>
      <c r="N380" s="1">
        <f>IFERROR(__xludf.DUMMYFUNCTION("""COMPUTED_VALUE"""),2.78317504E8)</f>
        <v>278317504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IFERROR(__xludf.DUMMYFUNCTION("""COMPUTED_VALUE"""),737.05)</f>
        <v>737.05</v>
      </c>
      <c r="D381" s="2">
        <f>IFERROR(__xludf.DUMMYFUNCTION("""COMPUTED_VALUE"""),45847.66666666667)</f>
        <v>45847.66667</v>
      </c>
      <c r="E381" s="1">
        <f>IFERROR(__xludf.DUMMYFUNCTION("""COMPUTED_VALUE"""),737.05)</f>
        <v>737.05</v>
      </c>
      <c r="G381" s="2">
        <f>IFERROR(__xludf.DUMMYFUNCTION("""COMPUTED_VALUE"""),45847.66666666667)</f>
        <v>45847.66667</v>
      </c>
      <c r="H381" s="1">
        <f>IFERROR(__xludf.DUMMYFUNCTION("""COMPUTED_VALUE"""),727.49)</f>
        <v>727.49</v>
      </c>
      <c r="J381" s="2">
        <f>IFERROR(__xludf.DUMMYFUNCTION("""COMPUTED_VALUE"""),45847.66666666667)</f>
        <v>45847.66667</v>
      </c>
      <c r="K381" s="1">
        <f>IFERROR(__xludf.DUMMYFUNCTION("""COMPUTED_VALUE"""),729.34)</f>
        <v>729.34</v>
      </c>
      <c r="M381" s="2">
        <f>IFERROR(__xludf.DUMMYFUNCTION("""COMPUTED_VALUE"""),45847.66666666667)</f>
        <v>45847.66667</v>
      </c>
      <c r="N381" s="1">
        <f>IFERROR(__xludf.DUMMYFUNCTION("""COMPUTED_VALUE"""),1.93746544E8)</f>
        <v>193746544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IFERROR(__xludf.DUMMYFUNCTION("""COMPUTED_VALUE"""),729.52)</f>
        <v>729.52</v>
      </c>
      <c r="D382" s="2">
        <f>IFERROR(__xludf.DUMMYFUNCTION("""COMPUTED_VALUE"""),45848.66666666667)</f>
        <v>45848.66667</v>
      </c>
      <c r="E382" s="1">
        <f>IFERROR(__xludf.DUMMYFUNCTION("""COMPUTED_VALUE"""),739.2)</f>
        <v>739.2</v>
      </c>
      <c r="G382" s="2">
        <f>IFERROR(__xludf.DUMMYFUNCTION("""COMPUTED_VALUE"""),45848.66666666667)</f>
        <v>45848.66667</v>
      </c>
      <c r="H382" s="1">
        <f>IFERROR(__xludf.DUMMYFUNCTION("""COMPUTED_VALUE"""),729.52)</f>
        <v>729.52</v>
      </c>
      <c r="J382" s="2">
        <f>IFERROR(__xludf.DUMMYFUNCTION("""COMPUTED_VALUE"""),45848.66666666667)</f>
        <v>45848.66667</v>
      </c>
      <c r="K382" s="1">
        <f>IFERROR(__xludf.DUMMYFUNCTION("""COMPUTED_VALUE"""),737.75)</f>
        <v>737.75</v>
      </c>
      <c r="M382" s="2">
        <f>IFERROR(__xludf.DUMMYFUNCTION("""COMPUTED_VALUE"""),45848.66666666667)</f>
        <v>45848.66667</v>
      </c>
      <c r="N382" s="1">
        <f>IFERROR(__xludf.DUMMYFUNCTION("""COMPUTED_VALUE"""),1.80849032E8)</f>
        <v>180849032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IFERROR(__xludf.DUMMYFUNCTION("""COMPUTED_VALUE"""),732.17)</f>
        <v>732.17</v>
      </c>
      <c r="D383" s="2">
        <f>IFERROR(__xludf.DUMMYFUNCTION("""COMPUTED_VALUE"""),45849.66666666667)</f>
        <v>45849.66667</v>
      </c>
      <c r="E383" s="1">
        <f>IFERROR(__xludf.DUMMYFUNCTION("""COMPUTED_VALUE"""),736.37)</f>
        <v>736.37</v>
      </c>
      <c r="G383" s="2">
        <f>IFERROR(__xludf.DUMMYFUNCTION("""COMPUTED_VALUE"""),45849.66666666667)</f>
        <v>45849.66667</v>
      </c>
      <c r="H383" s="1">
        <f>IFERROR(__xludf.DUMMYFUNCTION("""COMPUTED_VALUE"""),727.17)</f>
        <v>727.17</v>
      </c>
      <c r="J383" s="2">
        <f>IFERROR(__xludf.DUMMYFUNCTION("""COMPUTED_VALUE"""),45849.66666666667)</f>
        <v>45849.66667</v>
      </c>
      <c r="K383" s="1">
        <f>IFERROR(__xludf.DUMMYFUNCTION("""COMPUTED_VALUE"""),734.42)</f>
        <v>734.42</v>
      </c>
      <c r="M383" s="2">
        <f>IFERROR(__xludf.DUMMYFUNCTION("""COMPUTED_VALUE"""),45849.66666666667)</f>
        <v>45849.66667</v>
      </c>
      <c r="N383" s="1">
        <f>IFERROR(__xludf.DUMMYFUNCTION("""COMPUTED_VALUE"""),1.59776024E8)</f>
        <v>159776024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IFERROR(__xludf.DUMMYFUNCTION("""COMPUTED_VALUE"""),733.82)</f>
        <v>733.82</v>
      </c>
      <c r="D384" s="2">
        <f>IFERROR(__xludf.DUMMYFUNCTION("""COMPUTED_VALUE"""),45852.66666666667)</f>
        <v>45852.66667</v>
      </c>
      <c r="E384" s="1">
        <f>IFERROR(__xludf.DUMMYFUNCTION("""COMPUTED_VALUE"""),739.42)</f>
        <v>739.42</v>
      </c>
      <c r="G384" s="2">
        <f>IFERROR(__xludf.DUMMYFUNCTION("""COMPUTED_VALUE"""),45852.66666666667)</f>
        <v>45852.66667</v>
      </c>
      <c r="H384" s="1">
        <f>IFERROR(__xludf.DUMMYFUNCTION("""COMPUTED_VALUE"""),731.19)</f>
        <v>731.19</v>
      </c>
      <c r="J384" s="2">
        <f>IFERROR(__xludf.DUMMYFUNCTION("""COMPUTED_VALUE"""),45852.66666666667)</f>
        <v>45852.66667</v>
      </c>
      <c r="K384" s="1">
        <f>IFERROR(__xludf.DUMMYFUNCTION("""COMPUTED_VALUE"""),739.35)</f>
        <v>739.35</v>
      </c>
      <c r="M384" s="2">
        <f>IFERROR(__xludf.DUMMYFUNCTION("""COMPUTED_VALUE"""),45852.66666666667)</f>
        <v>45852.66667</v>
      </c>
      <c r="N384" s="1">
        <f>IFERROR(__xludf.DUMMYFUNCTION("""COMPUTED_VALUE"""),2.42052604E8)</f>
        <v>242052604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IFERROR(__xludf.DUMMYFUNCTION("""COMPUTED_VALUE"""),735.17)</f>
        <v>735.17</v>
      </c>
      <c r="D385" s="2">
        <f>IFERROR(__xludf.DUMMYFUNCTION("""COMPUTED_VALUE"""),45853.66666666667)</f>
        <v>45853.66667</v>
      </c>
      <c r="E385" s="1">
        <f>IFERROR(__xludf.DUMMYFUNCTION("""COMPUTED_VALUE"""),740.38)</f>
        <v>740.38</v>
      </c>
      <c r="G385" s="2">
        <f>IFERROR(__xludf.DUMMYFUNCTION("""COMPUTED_VALUE"""),45853.66666666667)</f>
        <v>45853.66667</v>
      </c>
      <c r="H385" s="1">
        <f>IFERROR(__xludf.DUMMYFUNCTION("""COMPUTED_VALUE"""),724.6)</f>
        <v>724.6</v>
      </c>
      <c r="J385" s="2">
        <f>IFERROR(__xludf.DUMMYFUNCTION("""COMPUTED_VALUE"""),45853.66666666667)</f>
        <v>45853.66667</v>
      </c>
      <c r="K385" s="1">
        <f>IFERROR(__xludf.DUMMYFUNCTION("""COMPUTED_VALUE"""),725.94)</f>
        <v>725.94</v>
      </c>
      <c r="M385" s="2">
        <f>IFERROR(__xludf.DUMMYFUNCTION("""COMPUTED_VALUE"""),45853.66666666667)</f>
        <v>45853.66667</v>
      </c>
      <c r="N385" s="1">
        <f>IFERROR(__xludf.DUMMYFUNCTION("""COMPUTED_VALUE"""),3.48780483E8)</f>
        <v>348780483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IFERROR(__xludf.DUMMYFUNCTION("""COMPUTED_VALUE"""),730.11)</f>
        <v>730.11</v>
      </c>
      <c r="D386" s="2">
        <f>IFERROR(__xludf.DUMMYFUNCTION("""COMPUTED_VALUE"""),45854.66666666667)</f>
        <v>45854.66667</v>
      </c>
      <c r="E386" s="1">
        <f>IFERROR(__xludf.DUMMYFUNCTION("""COMPUTED_VALUE"""),733.38)</f>
        <v>733.38</v>
      </c>
      <c r="G386" s="2">
        <f>IFERROR(__xludf.DUMMYFUNCTION("""COMPUTED_VALUE"""),45854.66666666667)</f>
        <v>45854.66667</v>
      </c>
      <c r="H386" s="1">
        <f>IFERROR(__xludf.DUMMYFUNCTION("""COMPUTED_VALUE"""),715.33)</f>
        <v>715.33</v>
      </c>
      <c r="J386" s="2">
        <f>IFERROR(__xludf.DUMMYFUNCTION("""COMPUTED_VALUE"""),45854.66666666667)</f>
        <v>45854.66667</v>
      </c>
      <c r="K386" s="1">
        <f>IFERROR(__xludf.DUMMYFUNCTION("""COMPUTED_VALUE"""),726.48)</f>
        <v>726.48</v>
      </c>
      <c r="M386" s="2">
        <f>IFERROR(__xludf.DUMMYFUNCTION("""COMPUTED_VALUE"""),45854.66666666667)</f>
        <v>45854.66667</v>
      </c>
      <c r="N386" s="1">
        <f>IFERROR(__xludf.DUMMYFUNCTION("""COMPUTED_VALUE"""),2.97376242E8)</f>
        <v>297376242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IFERROR(__xludf.DUMMYFUNCTION("""COMPUTED_VALUE"""),722.94)</f>
        <v>722.94</v>
      </c>
      <c r="D387" s="2">
        <f>IFERROR(__xludf.DUMMYFUNCTION("""COMPUTED_VALUE"""),45855.66666666667)</f>
        <v>45855.66667</v>
      </c>
      <c r="E387" s="1">
        <f>IFERROR(__xludf.DUMMYFUNCTION("""COMPUTED_VALUE"""),738.15)</f>
        <v>738.15</v>
      </c>
      <c r="G387" s="2">
        <f>IFERROR(__xludf.DUMMYFUNCTION("""COMPUTED_VALUE"""),45855.66666666667)</f>
        <v>45855.66667</v>
      </c>
      <c r="H387" s="1">
        <f>IFERROR(__xludf.DUMMYFUNCTION("""COMPUTED_VALUE"""),722.1)</f>
        <v>722.1</v>
      </c>
      <c r="J387" s="2">
        <f>IFERROR(__xludf.DUMMYFUNCTION("""COMPUTED_VALUE"""),45855.66666666667)</f>
        <v>45855.66667</v>
      </c>
      <c r="K387" s="1">
        <f>IFERROR(__xludf.DUMMYFUNCTION("""COMPUTED_VALUE"""),737.06)</f>
        <v>737.06</v>
      </c>
      <c r="M387" s="2">
        <f>IFERROR(__xludf.DUMMYFUNCTION("""COMPUTED_VALUE"""),45855.66666666667)</f>
        <v>45855.66667</v>
      </c>
      <c r="N387" s="1">
        <f>IFERROR(__xludf.DUMMYFUNCTION("""COMPUTED_VALUE"""),3.24119602E8)</f>
        <v>324119602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IFERROR(__xludf.DUMMYFUNCTION("""COMPUTED_VALUE"""),737.82)</f>
        <v>737.82</v>
      </c>
      <c r="D388" s="2">
        <f>IFERROR(__xludf.DUMMYFUNCTION("""COMPUTED_VALUE"""),45856.66666666667)</f>
        <v>45856.66667</v>
      </c>
      <c r="E388" s="1">
        <f>IFERROR(__xludf.DUMMYFUNCTION("""COMPUTED_VALUE"""),742.74)</f>
        <v>742.74</v>
      </c>
      <c r="G388" s="2">
        <f>IFERROR(__xludf.DUMMYFUNCTION("""COMPUTED_VALUE"""),45856.66666666667)</f>
        <v>45856.66667</v>
      </c>
      <c r="H388" s="1">
        <f>IFERROR(__xludf.DUMMYFUNCTION("""COMPUTED_VALUE"""),735.29)</f>
        <v>735.29</v>
      </c>
      <c r="J388" s="2">
        <f>IFERROR(__xludf.DUMMYFUNCTION("""COMPUTED_VALUE"""),45856.66666666667)</f>
        <v>45856.66667</v>
      </c>
      <c r="K388" s="1">
        <f>IFERROR(__xludf.DUMMYFUNCTION("""COMPUTED_VALUE"""),741.26)</f>
        <v>741.26</v>
      </c>
      <c r="M388" s="2">
        <f>IFERROR(__xludf.DUMMYFUNCTION("""COMPUTED_VALUE"""),45856.66666666667)</f>
        <v>45856.66667</v>
      </c>
      <c r="N388" s="1">
        <f>IFERROR(__xludf.DUMMYFUNCTION("""COMPUTED_VALUE"""),3.06319252E8)</f>
        <v>306319252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IFERROR(__xludf.DUMMYFUNCTION("""COMPUTED_VALUE"""),741.38)</f>
        <v>741.38</v>
      </c>
      <c r="D389" s="2">
        <f>IFERROR(__xludf.DUMMYFUNCTION("""COMPUTED_VALUE"""),45859.66666666667)</f>
        <v>45859.66667</v>
      </c>
      <c r="E389" s="1">
        <f>IFERROR(__xludf.DUMMYFUNCTION("""COMPUTED_VALUE"""),749.33)</f>
        <v>749.33</v>
      </c>
      <c r="G389" s="2">
        <f>IFERROR(__xludf.DUMMYFUNCTION("""COMPUTED_VALUE"""),45859.66666666667)</f>
        <v>45859.66667</v>
      </c>
      <c r="H389" s="1">
        <f>IFERROR(__xludf.DUMMYFUNCTION("""COMPUTED_VALUE"""),739.41)</f>
        <v>739.41</v>
      </c>
      <c r="J389" s="2">
        <f>IFERROR(__xludf.DUMMYFUNCTION("""COMPUTED_VALUE"""),45859.66666666667)</f>
        <v>45859.66667</v>
      </c>
      <c r="K389" s="1">
        <f>IFERROR(__xludf.DUMMYFUNCTION("""COMPUTED_VALUE"""),739.97)</f>
        <v>739.97</v>
      </c>
      <c r="M389" s="2">
        <f>IFERROR(__xludf.DUMMYFUNCTION("""COMPUTED_VALUE"""),45859.66666666667)</f>
        <v>45859.66667</v>
      </c>
      <c r="N389" s="1">
        <f>IFERROR(__xludf.DUMMYFUNCTION("""COMPUTED_VALUE"""),2.28695377E8)</f>
        <v>228695377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IFERROR(__xludf.DUMMYFUNCTION("""COMPUTED_VALUE"""),741.75)</f>
        <v>741.75</v>
      </c>
      <c r="D390" s="2">
        <f>IFERROR(__xludf.DUMMYFUNCTION("""COMPUTED_VALUE"""),45860.66666666667)</f>
        <v>45860.66667</v>
      </c>
      <c r="E390" s="1">
        <f>IFERROR(__xludf.DUMMYFUNCTION("""COMPUTED_VALUE"""),749.45)</f>
        <v>749.45</v>
      </c>
      <c r="G390" s="2">
        <f>IFERROR(__xludf.DUMMYFUNCTION("""COMPUTED_VALUE"""),45860.66666666667)</f>
        <v>45860.66667</v>
      </c>
      <c r="H390" s="1">
        <f>IFERROR(__xludf.DUMMYFUNCTION("""COMPUTED_VALUE"""),738.35)</f>
        <v>738.35</v>
      </c>
      <c r="J390" s="2">
        <f>IFERROR(__xludf.DUMMYFUNCTION("""COMPUTED_VALUE"""),45860.66666666667)</f>
        <v>45860.66667</v>
      </c>
      <c r="K390" s="1">
        <f>IFERROR(__xludf.DUMMYFUNCTION("""COMPUTED_VALUE"""),745.77)</f>
        <v>745.77</v>
      </c>
      <c r="M390" s="2">
        <f>IFERROR(__xludf.DUMMYFUNCTION("""COMPUTED_VALUE"""),45860.66666666667)</f>
        <v>45860.66667</v>
      </c>
      <c r="N390" s="1">
        <f>IFERROR(__xludf.DUMMYFUNCTION("""COMPUTED_VALUE"""),2.87904271E8)</f>
        <v>287904271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IFERROR(__xludf.DUMMYFUNCTION("""COMPUTED_VALUE"""),750.1)</f>
        <v>750.1</v>
      </c>
      <c r="D391" s="2">
        <f>IFERROR(__xludf.DUMMYFUNCTION("""COMPUTED_VALUE"""),45861.66666666667)</f>
        <v>45861.66667</v>
      </c>
      <c r="E391" s="1">
        <f>IFERROR(__xludf.DUMMYFUNCTION("""COMPUTED_VALUE"""),755.67)</f>
        <v>755.67</v>
      </c>
      <c r="G391" s="2">
        <f>IFERROR(__xludf.DUMMYFUNCTION("""COMPUTED_VALUE"""),45861.66666666667)</f>
        <v>45861.66667</v>
      </c>
      <c r="H391" s="1">
        <f>IFERROR(__xludf.DUMMYFUNCTION("""COMPUTED_VALUE"""),747.37)</f>
        <v>747.37</v>
      </c>
      <c r="J391" s="2">
        <f>IFERROR(__xludf.DUMMYFUNCTION("""COMPUTED_VALUE"""),45861.66666666667)</f>
        <v>45861.66667</v>
      </c>
      <c r="K391" s="1">
        <f>IFERROR(__xludf.DUMMYFUNCTION("""COMPUTED_VALUE"""),755.05)</f>
        <v>755.05</v>
      </c>
      <c r="M391" s="2">
        <f>IFERROR(__xludf.DUMMYFUNCTION("""COMPUTED_VALUE"""),45861.66666666667)</f>
        <v>45861.66667</v>
      </c>
      <c r="N391" s="1">
        <f>IFERROR(__xludf.DUMMYFUNCTION("""COMPUTED_VALUE"""),2.82851186E8)</f>
        <v>282851186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IFERROR(__xludf.DUMMYFUNCTION("""COMPUTED_VALUE"""),756.56)</f>
        <v>756.56</v>
      </c>
      <c r="D392" s="2">
        <f>IFERROR(__xludf.DUMMYFUNCTION("""COMPUTED_VALUE"""),45862.66666666667)</f>
        <v>45862.66667</v>
      </c>
      <c r="E392" s="1">
        <f>IFERROR(__xludf.DUMMYFUNCTION("""COMPUTED_VALUE"""),761.58)</f>
        <v>761.58</v>
      </c>
      <c r="G392" s="2">
        <f>IFERROR(__xludf.DUMMYFUNCTION("""COMPUTED_VALUE"""),45862.66666666667)</f>
        <v>45862.66667</v>
      </c>
      <c r="H392" s="1">
        <f>IFERROR(__xludf.DUMMYFUNCTION("""COMPUTED_VALUE"""),753.04)</f>
        <v>753.04</v>
      </c>
      <c r="J392" s="2">
        <f>IFERROR(__xludf.DUMMYFUNCTION("""COMPUTED_VALUE"""),45862.66666666667)</f>
        <v>45862.66667</v>
      </c>
      <c r="K392" s="1">
        <f>IFERROR(__xludf.DUMMYFUNCTION("""COMPUTED_VALUE"""),753.18)</f>
        <v>753.18</v>
      </c>
      <c r="M392" s="2">
        <f>IFERROR(__xludf.DUMMYFUNCTION("""COMPUTED_VALUE"""),45862.66666666667)</f>
        <v>45862.66667</v>
      </c>
      <c r="N392" s="1">
        <f>IFERROR(__xludf.DUMMYFUNCTION("""COMPUTED_VALUE"""),2.76722921E8)</f>
        <v>276722921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IFERROR(__xludf.DUMMYFUNCTION("""COMPUTED_VALUE"""),753.07)</f>
        <v>753.07</v>
      </c>
      <c r="D393" s="2">
        <f>IFERROR(__xludf.DUMMYFUNCTION("""COMPUTED_VALUE"""),45863.66666666667)</f>
        <v>45863.66667</v>
      </c>
      <c r="E393" s="1">
        <f>IFERROR(__xludf.DUMMYFUNCTION("""COMPUTED_VALUE"""),756.59)</f>
        <v>756.59</v>
      </c>
      <c r="G393" s="2">
        <f>IFERROR(__xludf.DUMMYFUNCTION("""COMPUTED_VALUE"""),45863.66666666667)</f>
        <v>45863.66667</v>
      </c>
      <c r="H393" s="1">
        <f>IFERROR(__xludf.DUMMYFUNCTION("""COMPUTED_VALUE"""),747.83)</f>
        <v>747.83</v>
      </c>
      <c r="J393" s="2">
        <f>IFERROR(__xludf.DUMMYFUNCTION("""COMPUTED_VALUE"""),45863.66666666667)</f>
        <v>45863.66667</v>
      </c>
      <c r="K393" s="1">
        <f>IFERROR(__xludf.DUMMYFUNCTION("""COMPUTED_VALUE"""),756.06)</f>
        <v>756.06</v>
      </c>
      <c r="M393" s="2">
        <f>IFERROR(__xludf.DUMMYFUNCTION("""COMPUTED_VALUE"""),45863.66666666667)</f>
        <v>45863.66667</v>
      </c>
      <c r="N393" s="1">
        <f>IFERROR(__xludf.DUMMYFUNCTION("""COMPUTED_VALUE"""),2.54565053E8)</f>
        <v>254565053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IFERROR(__xludf.DUMMYFUNCTION("""COMPUTED_VALUE"""),755.45)</f>
        <v>755.45</v>
      </c>
      <c r="D394" s="2">
        <f>IFERROR(__xludf.DUMMYFUNCTION("""COMPUTED_VALUE"""),45866.66666666667)</f>
        <v>45866.66667</v>
      </c>
      <c r="E394" s="1">
        <f>IFERROR(__xludf.DUMMYFUNCTION("""COMPUTED_VALUE"""),756.39)</f>
        <v>756.39</v>
      </c>
      <c r="G394" s="2">
        <f>IFERROR(__xludf.DUMMYFUNCTION("""COMPUTED_VALUE"""),45866.66666666667)</f>
        <v>45866.66667</v>
      </c>
      <c r="H394" s="1">
        <f>IFERROR(__xludf.DUMMYFUNCTION("""COMPUTED_VALUE"""),749.06)</f>
        <v>749.06</v>
      </c>
      <c r="J394" s="2">
        <f>IFERROR(__xludf.DUMMYFUNCTION("""COMPUTED_VALUE"""),45866.66666666667)</f>
        <v>45866.66667</v>
      </c>
      <c r="K394" s="1">
        <f>IFERROR(__xludf.DUMMYFUNCTION("""COMPUTED_VALUE"""),752.34)</f>
        <v>752.34</v>
      </c>
      <c r="M394" s="2">
        <f>IFERROR(__xludf.DUMMYFUNCTION("""COMPUTED_VALUE"""),45866.66666666667)</f>
        <v>45866.66667</v>
      </c>
      <c r="N394" s="1">
        <f>IFERROR(__xludf.DUMMYFUNCTION("""COMPUTED_VALUE"""),2.09527071E8)</f>
        <v>209527071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IFERROR(__xludf.DUMMYFUNCTION("""COMPUTED_VALUE"""),756.16)</f>
        <v>756.16</v>
      </c>
      <c r="D395" s="2">
        <f>IFERROR(__xludf.DUMMYFUNCTION("""COMPUTED_VALUE"""),45867.66666666667)</f>
        <v>45867.66667</v>
      </c>
      <c r="E395" s="1">
        <f>IFERROR(__xludf.DUMMYFUNCTION("""COMPUTED_VALUE"""),757.87)</f>
        <v>757.87</v>
      </c>
      <c r="G395" s="2">
        <f>IFERROR(__xludf.DUMMYFUNCTION("""COMPUTED_VALUE"""),45867.66666666667)</f>
        <v>45867.66667</v>
      </c>
      <c r="H395" s="1">
        <f>IFERROR(__xludf.DUMMYFUNCTION("""COMPUTED_VALUE"""),747.13)</f>
        <v>747.13</v>
      </c>
      <c r="J395" s="2">
        <f>IFERROR(__xludf.DUMMYFUNCTION("""COMPUTED_VALUE"""),45867.66666666667)</f>
        <v>45867.66667</v>
      </c>
      <c r="K395" s="1">
        <f>IFERROR(__xludf.DUMMYFUNCTION("""COMPUTED_VALUE"""),748.64)</f>
        <v>748.64</v>
      </c>
      <c r="M395" s="2">
        <f>IFERROR(__xludf.DUMMYFUNCTION("""COMPUTED_VALUE"""),45867.66666666667)</f>
        <v>45867.66667</v>
      </c>
      <c r="N395" s="1">
        <f>IFERROR(__xludf.DUMMYFUNCTION("""COMPUTED_VALUE"""),2.20045736E8)</f>
        <v>220045736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IFERROR(__xludf.DUMMYFUNCTION("""COMPUTED_VALUE"""),750.8)</f>
        <v>750.8</v>
      </c>
      <c r="D396" s="2">
        <f>IFERROR(__xludf.DUMMYFUNCTION("""COMPUTED_VALUE"""),45868.66666666667)</f>
        <v>45868.66667</v>
      </c>
      <c r="E396" s="1">
        <f>IFERROR(__xludf.DUMMYFUNCTION("""COMPUTED_VALUE"""),754.88)</f>
        <v>754.88</v>
      </c>
      <c r="G396" s="2">
        <f>IFERROR(__xludf.DUMMYFUNCTION("""COMPUTED_VALUE"""),45868.66666666667)</f>
        <v>45868.66667</v>
      </c>
      <c r="H396" s="1">
        <f>IFERROR(__xludf.DUMMYFUNCTION("""COMPUTED_VALUE"""),744.54)</f>
        <v>744.54</v>
      </c>
      <c r="J396" s="2">
        <f>IFERROR(__xludf.DUMMYFUNCTION("""COMPUTED_VALUE"""),45868.66666666667)</f>
        <v>45868.66667</v>
      </c>
      <c r="K396" s="1">
        <f>IFERROR(__xludf.DUMMYFUNCTION("""COMPUTED_VALUE"""),749.21)</f>
        <v>749.21</v>
      </c>
      <c r="M396" s="2">
        <f>IFERROR(__xludf.DUMMYFUNCTION("""COMPUTED_VALUE"""),45868.66666666667)</f>
        <v>45868.66667</v>
      </c>
      <c r="N396" s="1">
        <f>IFERROR(__xludf.DUMMYFUNCTION("""COMPUTED_VALUE"""),2.40919845E8)</f>
        <v>240919845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IFERROR(__xludf.DUMMYFUNCTION("""COMPUTED_VALUE"""),747.03)</f>
        <v>747.03</v>
      </c>
      <c r="D397" s="2">
        <f>IFERROR(__xludf.DUMMYFUNCTION("""COMPUTED_VALUE"""),45869.66666666667)</f>
        <v>45869.66667</v>
      </c>
      <c r="E397" s="1">
        <f>IFERROR(__xludf.DUMMYFUNCTION("""COMPUTED_VALUE"""),750.06)</f>
        <v>750.06</v>
      </c>
      <c r="G397" s="2">
        <f>IFERROR(__xludf.DUMMYFUNCTION("""COMPUTED_VALUE"""),45869.66666666667)</f>
        <v>45869.66667</v>
      </c>
      <c r="H397" s="1">
        <f>IFERROR(__xludf.DUMMYFUNCTION("""COMPUTED_VALUE"""),737.52)</f>
        <v>737.52</v>
      </c>
      <c r="J397" s="2">
        <f>IFERROR(__xludf.DUMMYFUNCTION("""COMPUTED_VALUE"""),45869.66666666667)</f>
        <v>45869.66667</v>
      </c>
      <c r="K397" s="1">
        <f>IFERROR(__xludf.DUMMYFUNCTION("""COMPUTED_VALUE"""),738.97)</f>
        <v>738.97</v>
      </c>
      <c r="M397" s="2">
        <f>IFERROR(__xludf.DUMMYFUNCTION("""COMPUTED_VALUE"""),45869.66666666667)</f>
        <v>45869.66667</v>
      </c>
      <c r="N397" s="1">
        <f>IFERROR(__xludf.DUMMYFUNCTION("""COMPUTED_VALUE"""),2.73313503E8)</f>
        <v>273313503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IFERROR(__xludf.DUMMYFUNCTION("""COMPUTED_VALUE"""),725.25)</f>
        <v>725.25</v>
      </c>
      <c r="D398" s="2">
        <f>IFERROR(__xludf.DUMMYFUNCTION("""COMPUTED_VALUE"""),45870.66666666667)</f>
        <v>45870.66667</v>
      </c>
      <c r="E398" s="1">
        <f>IFERROR(__xludf.DUMMYFUNCTION("""COMPUTED_VALUE"""),725.25)</f>
        <v>725.25</v>
      </c>
      <c r="G398" s="2">
        <f>IFERROR(__xludf.DUMMYFUNCTION("""COMPUTED_VALUE"""),45870.66666666667)</f>
        <v>45870.66667</v>
      </c>
      <c r="H398" s="1">
        <f>IFERROR(__xludf.DUMMYFUNCTION("""COMPUTED_VALUE"""),710.66)</f>
        <v>710.66</v>
      </c>
      <c r="J398" s="2">
        <f>IFERROR(__xludf.DUMMYFUNCTION("""COMPUTED_VALUE"""),45870.66666666667)</f>
        <v>45870.66667</v>
      </c>
      <c r="K398" s="1">
        <f>IFERROR(__xludf.DUMMYFUNCTION("""COMPUTED_VALUE"""),720.16)</f>
        <v>720.16</v>
      </c>
      <c r="M398" s="2">
        <f>IFERROR(__xludf.DUMMYFUNCTION("""COMPUTED_VALUE"""),45870.66666666667)</f>
        <v>45870.66667</v>
      </c>
      <c r="N398" s="1">
        <f>IFERROR(__xludf.DUMMYFUNCTION("""COMPUTED_VALUE"""),2.94076405E8)</f>
        <v>294076405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IFERROR(__xludf.DUMMYFUNCTION("""COMPUTED_VALUE"""),723.71)</f>
        <v>723.71</v>
      </c>
      <c r="D399" s="2">
        <f>IFERROR(__xludf.DUMMYFUNCTION("""COMPUTED_VALUE"""),45873.66666666667)</f>
        <v>45873.66667</v>
      </c>
      <c r="E399" s="1">
        <f>IFERROR(__xludf.DUMMYFUNCTION("""COMPUTED_VALUE"""),727.75)</f>
        <v>727.75</v>
      </c>
      <c r="G399" s="2">
        <f>IFERROR(__xludf.DUMMYFUNCTION("""COMPUTED_VALUE"""),45873.66666666667)</f>
        <v>45873.66667</v>
      </c>
      <c r="H399" s="1">
        <f>IFERROR(__xludf.DUMMYFUNCTION("""COMPUTED_VALUE"""),722.84)</f>
        <v>722.84</v>
      </c>
      <c r="J399" s="2">
        <f>IFERROR(__xludf.DUMMYFUNCTION("""COMPUTED_VALUE"""),45873.66666666667)</f>
        <v>45873.66667</v>
      </c>
      <c r="K399" s="1">
        <f>IFERROR(__xludf.DUMMYFUNCTION("""COMPUTED_VALUE"""),727.52)</f>
        <v>727.52</v>
      </c>
      <c r="M399" s="2">
        <f>IFERROR(__xludf.DUMMYFUNCTION("""COMPUTED_VALUE"""),45873.66666666667)</f>
        <v>45873.66667</v>
      </c>
      <c r="N399" s="1">
        <f>IFERROR(__xludf.DUMMYFUNCTION("""COMPUTED_VALUE"""),2.12636067E8)</f>
        <v>212636067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IFERROR(__xludf.DUMMYFUNCTION("""COMPUTED_VALUE"""),730.05)</f>
        <v>730.05</v>
      </c>
      <c r="D400" s="2">
        <f>IFERROR(__xludf.DUMMYFUNCTION("""COMPUTED_VALUE"""),45874.66666666667)</f>
        <v>45874.66667</v>
      </c>
      <c r="E400" s="1">
        <f>IFERROR(__xludf.DUMMYFUNCTION("""COMPUTED_VALUE"""),730.56)</f>
        <v>730.56</v>
      </c>
      <c r="G400" s="2">
        <f>IFERROR(__xludf.DUMMYFUNCTION("""COMPUTED_VALUE"""),45874.66666666667)</f>
        <v>45874.66667</v>
      </c>
      <c r="H400" s="1">
        <f>IFERROR(__xludf.DUMMYFUNCTION("""COMPUTED_VALUE"""),711.89)</f>
        <v>711.89</v>
      </c>
      <c r="J400" s="2">
        <f>IFERROR(__xludf.DUMMYFUNCTION("""COMPUTED_VALUE"""),45874.66666666667)</f>
        <v>45874.66667</v>
      </c>
      <c r="K400" s="1">
        <f>IFERROR(__xludf.DUMMYFUNCTION("""COMPUTED_VALUE"""),724.23)</f>
        <v>724.23</v>
      </c>
      <c r="M400" s="2">
        <f>IFERROR(__xludf.DUMMYFUNCTION("""COMPUTED_VALUE"""),45874.66666666667)</f>
        <v>45874.66667</v>
      </c>
      <c r="N400" s="1">
        <f>IFERROR(__xludf.DUMMYFUNCTION("""COMPUTED_VALUE"""),2.29257775E8)</f>
        <v>229257775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IFERROR(__xludf.DUMMYFUNCTION("""COMPUTED_VALUE"""),725.81)</f>
        <v>725.81</v>
      </c>
      <c r="D401" s="2">
        <f>IFERROR(__xludf.DUMMYFUNCTION("""COMPUTED_VALUE"""),45875.66666666667)</f>
        <v>45875.66667</v>
      </c>
      <c r="E401" s="1">
        <f>IFERROR(__xludf.DUMMYFUNCTION("""COMPUTED_VALUE"""),729.09)</f>
        <v>729.09</v>
      </c>
      <c r="G401" s="2">
        <f>IFERROR(__xludf.DUMMYFUNCTION("""COMPUTED_VALUE"""),45875.66666666667)</f>
        <v>45875.66667</v>
      </c>
      <c r="H401" s="1">
        <f>IFERROR(__xludf.DUMMYFUNCTION("""COMPUTED_VALUE"""),722.25)</f>
        <v>722.25</v>
      </c>
      <c r="J401" s="2">
        <f>IFERROR(__xludf.DUMMYFUNCTION("""COMPUTED_VALUE"""),45875.66666666667)</f>
        <v>45875.66667</v>
      </c>
      <c r="K401" s="1">
        <f>IFERROR(__xludf.DUMMYFUNCTION("""COMPUTED_VALUE"""),722.52)</f>
        <v>722.52</v>
      </c>
      <c r="M401" s="2">
        <f>IFERROR(__xludf.DUMMYFUNCTION("""COMPUTED_VALUE"""),45875.66666666667)</f>
        <v>45875.66667</v>
      </c>
      <c r="N401" s="1">
        <f>IFERROR(__xludf.DUMMYFUNCTION("""COMPUTED_VALUE"""),1.86881067E8)</f>
        <v>186881067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IFERROR(__xludf.DUMMYFUNCTION("""COMPUTED_VALUE"""),728.0)</f>
        <v>728</v>
      </c>
      <c r="D402" s="2">
        <f>IFERROR(__xludf.DUMMYFUNCTION("""COMPUTED_VALUE"""),45876.66666666667)</f>
        <v>45876.66667</v>
      </c>
      <c r="E402" s="1">
        <f>IFERROR(__xludf.DUMMYFUNCTION("""COMPUTED_VALUE"""),728.0)</f>
        <v>728</v>
      </c>
      <c r="G402" s="2">
        <f>IFERROR(__xludf.DUMMYFUNCTION("""COMPUTED_VALUE"""),45876.66666666667)</f>
        <v>45876.66667</v>
      </c>
      <c r="H402" s="1">
        <f>IFERROR(__xludf.DUMMYFUNCTION("""COMPUTED_VALUE"""),712.86)</f>
        <v>712.86</v>
      </c>
      <c r="J402" s="2">
        <f>IFERROR(__xludf.DUMMYFUNCTION("""COMPUTED_VALUE"""),45876.66666666667)</f>
        <v>45876.66667</v>
      </c>
      <c r="K402" s="1">
        <f>IFERROR(__xludf.DUMMYFUNCTION("""COMPUTED_VALUE"""),714.25)</f>
        <v>714.25</v>
      </c>
      <c r="M402" s="2">
        <f>IFERROR(__xludf.DUMMYFUNCTION("""COMPUTED_VALUE"""),45876.66666666667)</f>
        <v>45876.66667</v>
      </c>
      <c r="N402" s="1">
        <f>IFERROR(__xludf.DUMMYFUNCTION("""COMPUTED_VALUE"""),1.73359976E8)</f>
        <v>173359976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IFERROR(__xludf.DUMMYFUNCTION("""COMPUTED_VALUE"""),718.62)</f>
        <v>718.62</v>
      </c>
      <c r="D403" s="2">
        <f>IFERROR(__xludf.DUMMYFUNCTION("""COMPUTED_VALUE"""),45877.66666666667)</f>
        <v>45877.66667</v>
      </c>
      <c r="E403" s="1">
        <f>IFERROR(__xludf.DUMMYFUNCTION("""COMPUTED_VALUE"""),725.28)</f>
        <v>725.28</v>
      </c>
      <c r="G403" s="2">
        <f>IFERROR(__xludf.DUMMYFUNCTION("""COMPUTED_VALUE"""),45877.66666666667)</f>
        <v>45877.66667</v>
      </c>
      <c r="H403" s="1">
        <f>IFERROR(__xludf.DUMMYFUNCTION("""COMPUTED_VALUE"""),715.17)</f>
        <v>715.17</v>
      </c>
      <c r="J403" s="2">
        <f>IFERROR(__xludf.DUMMYFUNCTION("""COMPUTED_VALUE"""),45877.66666666667)</f>
        <v>45877.66667</v>
      </c>
      <c r="K403" s="1">
        <f>IFERROR(__xludf.DUMMYFUNCTION("""COMPUTED_VALUE"""),722.72)</f>
        <v>722.72</v>
      </c>
      <c r="M403" s="2">
        <f>IFERROR(__xludf.DUMMYFUNCTION("""COMPUTED_VALUE"""),45877.66666666667)</f>
        <v>45877.66667</v>
      </c>
      <c r="N403" s="1">
        <f>IFERROR(__xludf.DUMMYFUNCTION("""COMPUTED_VALUE"""),1.56064398E8)</f>
        <v>156064398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IFERROR(__xludf.DUMMYFUNCTION("""COMPUTED_VALUE"""),723.9)</f>
        <v>723.9</v>
      </c>
      <c r="D404" s="2">
        <f>IFERROR(__xludf.DUMMYFUNCTION("""COMPUTED_VALUE"""),45880.66666666667)</f>
        <v>45880.66667</v>
      </c>
      <c r="E404" s="1">
        <f>IFERROR(__xludf.DUMMYFUNCTION("""COMPUTED_VALUE"""),725.94)</f>
        <v>725.94</v>
      </c>
      <c r="G404" s="2">
        <f>IFERROR(__xludf.DUMMYFUNCTION("""COMPUTED_VALUE"""),45880.66666666667)</f>
        <v>45880.66667</v>
      </c>
      <c r="H404" s="1">
        <f>IFERROR(__xludf.DUMMYFUNCTION("""COMPUTED_VALUE"""),720.18)</f>
        <v>720.18</v>
      </c>
      <c r="J404" s="2">
        <f>IFERROR(__xludf.DUMMYFUNCTION("""COMPUTED_VALUE"""),45880.66666666667)</f>
        <v>45880.66667</v>
      </c>
      <c r="K404" s="1">
        <f>IFERROR(__xludf.DUMMYFUNCTION("""COMPUTED_VALUE"""),722.14)</f>
        <v>722.14</v>
      </c>
      <c r="M404" s="2">
        <f>IFERROR(__xludf.DUMMYFUNCTION("""COMPUTED_VALUE"""),45880.66666666667)</f>
        <v>45880.66667</v>
      </c>
      <c r="N404" s="1">
        <f>IFERROR(__xludf.DUMMYFUNCTION("""COMPUTED_VALUE"""),1.75992085E8)</f>
        <v>175992085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IFERROR(__xludf.DUMMYFUNCTION("""COMPUTED_VALUE"""),727.79)</f>
        <v>727.79</v>
      </c>
      <c r="D405" s="2">
        <f>IFERROR(__xludf.DUMMYFUNCTION("""COMPUTED_VALUE"""),45881.66666666667)</f>
        <v>45881.66667</v>
      </c>
      <c r="E405" s="1">
        <f>IFERROR(__xludf.DUMMYFUNCTION("""COMPUTED_VALUE"""),738.65)</f>
        <v>738.65</v>
      </c>
      <c r="G405" s="2">
        <f>IFERROR(__xludf.DUMMYFUNCTION("""COMPUTED_VALUE"""),45881.66666666667)</f>
        <v>45881.66667</v>
      </c>
      <c r="H405" s="1">
        <f>IFERROR(__xludf.DUMMYFUNCTION("""COMPUTED_VALUE"""),727.46)</f>
        <v>727.46</v>
      </c>
      <c r="J405" s="2">
        <f>IFERROR(__xludf.DUMMYFUNCTION("""COMPUTED_VALUE"""),45881.66666666667)</f>
        <v>45881.66667</v>
      </c>
      <c r="K405" s="1">
        <f>IFERROR(__xludf.DUMMYFUNCTION("""COMPUTED_VALUE"""),737.9)</f>
        <v>737.9</v>
      </c>
      <c r="M405" s="2">
        <f>IFERROR(__xludf.DUMMYFUNCTION("""COMPUTED_VALUE"""),45881.66666666667)</f>
        <v>45881.66667</v>
      </c>
      <c r="N405" s="1">
        <f>IFERROR(__xludf.DUMMYFUNCTION("""COMPUTED_VALUE"""),2.27289803E8)</f>
        <v>227289803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IFERROR(__xludf.DUMMYFUNCTION("""COMPUTED_VALUE"""),740.52)</f>
        <v>740.52</v>
      </c>
      <c r="D406" s="2">
        <f>IFERROR(__xludf.DUMMYFUNCTION("""COMPUTED_VALUE"""),45882.66666666667)</f>
        <v>45882.66667</v>
      </c>
      <c r="E406" s="1">
        <f>IFERROR(__xludf.DUMMYFUNCTION("""COMPUTED_VALUE"""),741.65)</f>
        <v>741.65</v>
      </c>
      <c r="G406" s="2">
        <f>IFERROR(__xludf.DUMMYFUNCTION("""COMPUTED_VALUE"""),45882.66666666667)</f>
        <v>45882.66667</v>
      </c>
      <c r="H406" s="1">
        <f>IFERROR(__xludf.DUMMYFUNCTION("""COMPUTED_VALUE"""),729.88)</f>
        <v>729.88</v>
      </c>
      <c r="J406" s="2">
        <f>IFERROR(__xludf.DUMMYFUNCTION("""COMPUTED_VALUE"""),45882.66666666667)</f>
        <v>45882.66667</v>
      </c>
      <c r="K406" s="1">
        <f>IFERROR(__xludf.DUMMYFUNCTION("""COMPUTED_VALUE"""),735.35)</f>
        <v>735.35</v>
      </c>
      <c r="M406" s="2">
        <f>IFERROR(__xludf.DUMMYFUNCTION("""COMPUTED_VALUE"""),45882.66666666667)</f>
        <v>45882.66667</v>
      </c>
      <c r="N406" s="1">
        <f>IFERROR(__xludf.DUMMYFUNCTION("""COMPUTED_VALUE"""),2.22764942E8)</f>
        <v>222764942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IFERROR(__xludf.DUMMYFUNCTION("""COMPUTED_VALUE"""),733.56)</f>
        <v>733.56</v>
      </c>
      <c r="D407" s="2">
        <f>IFERROR(__xludf.DUMMYFUNCTION("""COMPUTED_VALUE"""),45883.66666666667)</f>
        <v>45883.66667</v>
      </c>
      <c r="E407" s="1">
        <f>IFERROR(__xludf.DUMMYFUNCTION("""COMPUTED_VALUE"""),743.08)</f>
        <v>743.08</v>
      </c>
      <c r="G407" s="2">
        <f>IFERROR(__xludf.DUMMYFUNCTION("""COMPUTED_VALUE"""),45883.66666666667)</f>
        <v>45883.66667</v>
      </c>
      <c r="H407" s="1">
        <f>IFERROR(__xludf.DUMMYFUNCTION("""COMPUTED_VALUE"""),731.36)</f>
        <v>731.36</v>
      </c>
      <c r="J407" s="2">
        <f>IFERROR(__xludf.DUMMYFUNCTION("""COMPUTED_VALUE"""),45883.66666666667)</f>
        <v>45883.66667</v>
      </c>
      <c r="K407" s="1">
        <f>IFERROR(__xludf.DUMMYFUNCTION("""COMPUTED_VALUE"""),743.05)</f>
        <v>743.05</v>
      </c>
      <c r="M407" s="2">
        <f>IFERROR(__xludf.DUMMYFUNCTION("""COMPUTED_VALUE"""),45883.66666666667)</f>
        <v>45883.66667</v>
      </c>
      <c r="N407" s="1">
        <f>IFERROR(__xludf.DUMMYFUNCTION("""COMPUTED_VALUE"""),1.78625681E8)</f>
        <v>178625681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IFERROR(__xludf.DUMMYFUNCTION("""COMPUTED_VALUE"""),744.18)</f>
        <v>744.18</v>
      </c>
      <c r="D408" s="2">
        <f>IFERROR(__xludf.DUMMYFUNCTION("""COMPUTED_VALUE"""),45884.66666666667)</f>
        <v>45884.66667</v>
      </c>
      <c r="E408" s="1">
        <f>IFERROR(__xludf.DUMMYFUNCTION("""COMPUTED_VALUE"""),744.75)</f>
        <v>744.75</v>
      </c>
      <c r="G408" s="2">
        <f>IFERROR(__xludf.DUMMYFUNCTION("""COMPUTED_VALUE"""),45884.66666666667)</f>
        <v>45884.66667</v>
      </c>
      <c r="H408" s="1">
        <f>IFERROR(__xludf.DUMMYFUNCTION("""COMPUTED_VALUE"""),730.34)</f>
        <v>730.34</v>
      </c>
      <c r="J408" s="2">
        <f>IFERROR(__xludf.DUMMYFUNCTION("""COMPUTED_VALUE"""),45884.66666666667)</f>
        <v>45884.66667</v>
      </c>
      <c r="K408" s="1">
        <f>IFERROR(__xludf.DUMMYFUNCTION("""COMPUTED_VALUE"""),730.59)</f>
        <v>730.59</v>
      </c>
      <c r="M408" s="2">
        <f>IFERROR(__xludf.DUMMYFUNCTION("""COMPUTED_VALUE"""),45884.66666666667)</f>
        <v>45884.66667</v>
      </c>
      <c r="N408" s="1">
        <f>IFERROR(__xludf.DUMMYFUNCTION("""COMPUTED_VALUE"""),1.84968402E8)</f>
        <v>184968402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IFERROR(__xludf.DUMMYFUNCTION("""COMPUTED_VALUE"""),729.41)</f>
        <v>729.41</v>
      </c>
      <c r="D409" s="2">
        <f>IFERROR(__xludf.DUMMYFUNCTION("""COMPUTED_VALUE"""),45887.66666666667)</f>
        <v>45887.66667</v>
      </c>
      <c r="E409" s="1">
        <f>IFERROR(__xludf.DUMMYFUNCTION("""COMPUTED_VALUE"""),736.49)</f>
        <v>736.49</v>
      </c>
      <c r="G409" s="2">
        <f>IFERROR(__xludf.DUMMYFUNCTION("""COMPUTED_VALUE"""),45887.66666666667)</f>
        <v>45887.66667</v>
      </c>
      <c r="H409" s="1">
        <f>IFERROR(__xludf.DUMMYFUNCTION("""COMPUTED_VALUE"""),728.11)</f>
        <v>728.11</v>
      </c>
      <c r="J409" s="2">
        <f>IFERROR(__xludf.DUMMYFUNCTION("""COMPUTED_VALUE"""),45887.66666666667)</f>
        <v>45887.66667</v>
      </c>
      <c r="K409" s="1">
        <f>IFERROR(__xludf.DUMMYFUNCTION("""COMPUTED_VALUE"""),735.71)</f>
        <v>735.71</v>
      </c>
      <c r="M409" s="2">
        <f>IFERROR(__xludf.DUMMYFUNCTION("""COMPUTED_VALUE"""),45887.66666666667)</f>
        <v>45887.66667</v>
      </c>
      <c r="N409" s="1">
        <f>IFERROR(__xludf.DUMMYFUNCTION("""COMPUTED_VALUE"""),1.78009841E8)</f>
        <v>178009841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IFERROR(__xludf.DUMMYFUNCTION("""COMPUTED_VALUE"""),733.87)</f>
        <v>733.87</v>
      </c>
      <c r="D410" s="2">
        <f>IFERROR(__xludf.DUMMYFUNCTION("""COMPUTED_VALUE"""),45888.66666666667)</f>
        <v>45888.66667</v>
      </c>
      <c r="E410" s="1">
        <f>IFERROR(__xludf.DUMMYFUNCTION("""COMPUTED_VALUE"""),738.31)</f>
        <v>738.31</v>
      </c>
      <c r="G410" s="2">
        <f>IFERROR(__xludf.DUMMYFUNCTION("""COMPUTED_VALUE"""),45888.66666666667)</f>
        <v>45888.66667</v>
      </c>
      <c r="H410" s="1">
        <f>IFERROR(__xludf.DUMMYFUNCTION("""COMPUTED_VALUE"""),731.98)</f>
        <v>731.98</v>
      </c>
      <c r="J410" s="2">
        <f>IFERROR(__xludf.DUMMYFUNCTION("""COMPUTED_VALUE"""),45888.66666666667)</f>
        <v>45888.66667</v>
      </c>
      <c r="K410" s="1">
        <f>IFERROR(__xludf.DUMMYFUNCTION("""COMPUTED_VALUE"""),734.82)</f>
        <v>734.82</v>
      </c>
      <c r="M410" s="2">
        <f>IFERROR(__xludf.DUMMYFUNCTION("""COMPUTED_VALUE"""),45888.66666666667)</f>
        <v>45888.66667</v>
      </c>
      <c r="N410" s="1">
        <f>IFERROR(__xludf.DUMMYFUNCTION("""COMPUTED_VALUE"""),1.81071517E8)</f>
        <v>181071517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IFERROR(__xludf.DUMMYFUNCTION("""COMPUTED_VALUE"""),735.31)</f>
        <v>735.31</v>
      </c>
      <c r="D411" s="2">
        <f>IFERROR(__xludf.DUMMYFUNCTION("""COMPUTED_VALUE"""),45889.66666666667)</f>
        <v>45889.66667</v>
      </c>
      <c r="E411" s="1">
        <f>IFERROR(__xludf.DUMMYFUNCTION("""COMPUTED_VALUE"""),740.55)</f>
        <v>740.55</v>
      </c>
      <c r="G411" s="2">
        <f>IFERROR(__xludf.DUMMYFUNCTION("""COMPUTED_VALUE"""),45889.66666666667)</f>
        <v>45889.66667</v>
      </c>
      <c r="H411" s="1">
        <f>IFERROR(__xludf.DUMMYFUNCTION("""COMPUTED_VALUE"""),727.53)</f>
        <v>727.53</v>
      </c>
      <c r="J411" s="2">
        <f>IFERROR(__xludf.DUMMYFUNCTION("""COMPUTED_VALUE"""),45889.66666666667)</f>
        <v>45889.66667</v>
      </c>
      <c r="K411" s="1">
        <f>IFERROR(__xludf.DUMMYFUNCTION("""COMPUTED_VALUE"""),738.56)</f>
        <v>738.56</v>
      </c>
      <c r="M411" s="2">
        <f>IFERROR(__xludf.DUMMYFUNCTION("""COMPUTED_VALUE"""),45889.66666666667)</f>
        <v>45889.66667</v>
      </c>
      <c r="N411" s="1">
        <f>IFERROR(__xludf.DUMMYFUNCTION("""COMPUTED_VALUE"""),1.98794068E8)</f>
        <v>198794068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IFERROR(__xludf.DUMMYFUNCTION("""COMPUTED_VALUE"""),736.67)</f>
        <v>736.67</v>
      </c>
      <c r="D412" s="2">
        <f>IFERROR(__xludf.DUMMYFUNCTION("""COMPUTED_VALUE"""),45890.66666666667)</f>
        <v>45890.66667</v>
      </c>
      <c r="E412" s="1">
        <f>IFERROR(__xludf.DUMMYFUNCTION("""COMPUTED_VALUE"""),738.17)</f>
        <v>738.17</v>
      </c>
      <c r="G412" s="2">
        <f>IFERROR(__xludf.DUMMYFUNCTION("""COMPUTED_VALUE"""),45890.66666666667)</f>
        <v>45890.66667</v>
      </c>
      <c r="H412" s="1">
        <f>IFERROR(__xludf.DUMMYFUNCTION("""COMPUTED_VALUE"""),730.38)</f>
        <v>730.38</v>
      </c>
      <c r="J412" s="2">
        <f>IFERROR(__xludf.DUMMYFUNCTION("""COMPUTED_VALUE"""),45890.66666666667)</f>
        <v>45890.66667</v>
      </c>
      <c r="K412" s="1">
        <f>IFERROR(__xludf.DUMMYFUNCTION("""COMPUTED_VALUE"""),735.92)</f>
        <v>735.92</v>
      </c>
      <c r="M412" s="2">
        <f>IFERROR(__xludf.DUMMYFUNCTION("""COMPUTED_VALUE"""),45890.66666666667)</f>
        <v>45890.66667</v>
      </c>
      <c r="N412" s="1">
        <f>IFERROR(__xludf.DUMMYFUNCTION("""COMPUTED_VALUE"""),1.77793292E8)</f>
        <v>177793292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IFERROR(__xludf.DUMMYFUNCTION("""COMPUTED_VALUE"""),739.82)</f>
        <v>739.82</v>
      </c>
      <c r="D413" s="2">
        <f>IFERROR(__xludf.DUMMYFUNCTION("""COMPUTED_VALUE"""),45891.66666666667)</f>
        <v>45891.66667</v>
      </c>
      <c r="E413" s="1">
        <f>IFERROR(__xludf.DUMMYFUNCTION("""COMPUTED_VALUE"""),755.83)</f>
        <v>755.83</v>
      </c>
      <c r="G413" s="2">
        <f>IFERROR(__xludf.DUMMYFUNCTION("""COMPUTED_VALUE"""),45891.66666666667)</f>
        <v>45891.66667</v>
      </c>
      <c r="H413" s="1">
        <f>IFERROR(__xludf.DUMMYFUNCTION("""COMPUTED_VALUE"""),739.69)</f>
        <v>739.69</v>
      </c>
      <c r="J413" s="2">
        <f>IFERROR(__xludf.DUMMYFUNCTION("""COMPUTED_VALUE"""),45891.66666666667)</f>
        <v>45891.66667</v>
      </c>
      <c r="K413" s="1">
        <f>IFERROR(__xludf.DUMMYFUNCTION("""COMPUTED_VALUE"""),754.6)</f>
        <v>754.6</v>
      </c>
      <c r="M413" s="2">
        <f>IFERROR(__xludf.DUMMYFUNCTION("""COMPUTED_VALUE"""),45891.66666666667)</f>
        <v>45891.66667</v>
      </c>
      <c r="N413" s="1">
        <f>IFERROR(__xludf.DUMMYFUNCTION("""COMPUTED_VALUE"""),2.69592474E8)</f>
        <v>269592474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IFERROR(__xludf.DUMMYFUNCTION("""COMPUTED_VALUE"""),753.7)</f>
        <v>753.7</v>
      </c>
      <c r="D414" s="2">
        <f>IFERROR(__xludf.DUMMYFUNCTION("""COMPUTED_VALUE"""),45894.66666666667)</f>
        <v>45894.66667</v>
      </c>
      <c r="E414" s="1">
        <f>IFERROR(__xludf.DUMMYFUNCTION("""COMPUTED_VALUE"""),756.27)</f>
        <v>756.27</v>
      </c>
      <c r="G414" s="2">
        <f>IFERROR(__xludf.DUMMYFUNCTION("""COMPUTED_VALUE"""),45894.66666666667)</f>
        <v>45894.66667</v>
      </c>
      <c r="H414" s="1">
        <f>IFERROR(__xludf.DUMMYFUNCTION("""COMPUTED_VALUE"""),751.71)</f>
        <v>751.71</v>
      </c>
      <c r="J414" s="2">
        <f>IFERROR(__xludf.DUMMYFUNCTION("""COMPUTED_VALUE"""),45894.66666666667)</f>
        <v>45894.66667</v>
      </c>
      <c r="K414" s="1">
        <f>IFERROR(__xludf.DUMMYFUNCTION("""COMPUTED_VALUE"""),753.4)</f>
        <v>753.4</v>
      </c>
      <c r="M414" s="2">
        <f>IFERROR(__xludf.DUMMYFUNCTION("""COMPUTED_VALUE"""),45894.66666666667)</f>
        <v>45894.66667</v>
      </c>
      <c r="N414" s="1">
        <f>IFERROR(__xludf.DUMMYFUNCTION("""COMPUTED_VALUE"""),1.95851838E8)</f>
        <v>195851838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IFERROR(__xludf.DUMMYFUNCTION("""COMPUTED_VALUE"""),751.08)</f>
        <v>751.08</v>
      </c>
      <c r="D415" s="2">
        <f>IFERROR(__xludf.DUMMYFUNCTION("""COMPUTED_VALUE"""),45895.66666666667)</f>
        <v>45895.66667</v>
      </c>
      <c r="E415" s="1">
        <f>IFERROR(__xludf.DUMMYFUNCTION("""COMPUTED_VALUE"""),763.56)</f>
        <v>763.56</v>
      </c>
      <c r="G415" s="2">
        <f>IFERROR(__xludf.DUMMYFUNCTION("""COMPUTED_VALUE"""),45895.66666666667)</f>
        <v>45895.66667</v>
      </c>
      <c r="H415" s="1">
        <f>IFERROR(__xludf.DUMMYFUNCTION("""COMPUTED_VALUE"""),750.54)</f>
        <v>750.54</v>
      </c>
      <c r="J415" s="2">
        <f>IFERROR(__xludf.DUMMYFUNCTION("""COMPUTED_VALUE"""),45895.66666666667)</f>
        <v>45895.66667</v>
      </c>
      <c r="K415" s="1">
        <f>IFERROR(__xludf.DUMMYFUNCTION("""COMPUTED_VALUE"""),763.19)</f>
        <v>763.19</v>
      </c>
      <c r="M415" s="2">
        <f>IFERROR(__xludf.DUMMYFUNCTION("""COMPUTED_VALUE"""),45895.66666666667)</f>
        <v>45895.66667</v>
      </c>
      <c r="N415" s="1">
        <f>IFERROR(__xludf.DUMMYFUNCTION("""COMPUTED_VALUE"""),2.18135802E8)</f>
        <v>218135802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IFERROR(__xludf.DUMMYFUNCTION("""COMPUTED_VALUE"""),760.64)</f>
        <v>760.64</v>
      </c>
      <c r="D416" s="2">
        <f>IFERROR(__xludf.DUMMYFUNCTION("""COMPUTED_VALUE"""),45896.66666666667)</f>
        <v>45896.66667</v>
      </c>
      <c r="E416" s="1">
        <f>IFERROR(__xludf.DUMMYFUNCTION("""COMPUTED_VALUE"""),770.96)</f>
        <v>770.96</v>
      </c>
      <c r="G416" s="2">
        <f>IFERROR(__xludf.DUMMYFUNCTION("""COMPUTED_VALUE"""),45896.66666666667)</f>
        <v>45896.66667</v>
      </c>
      <c r="H416" s="1">
        <f>IFERROR(__xludf.DUMMYFUNCTION("""COMPUTED_VALUE"""),759.94)</f>
        <v>759.94</v>
      </c>
      <c r="J416" s="2">
        <f>IFERROR(__xludf.DUMMYFUNCTION("""COMPUTED_VALUE"""),45896.66666666667)</f>
        <v>45896.66667</v>
      </c>
      <c r="K416" s="1">
        <f>IFERROR(__xludf.DUMMYFUNCTION("""COMPUTED_VALUE"""),767.86)</f>
        <v>767.86</v>
      </c>
      <c r="M416" s="2">
        <f>IFERROR(__xludf.DUMMYFUNCTION("""COMPUTED_VALUE"""),45896.66666666667)</f>
        <v>45896.66667</v>
      </c>
      <c r="N416" s="1">
        <f>IFERROR(__xludf.DUMMYFUNCTION("""COMPUTED_VALUE"""),2.28709232E8)</f>
        <v>228709232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IFERROR(__xludf.DUMMYFUNCTION("""COMPUTED_VALUE"""),770.82)</f>
        <v>770.82</v>
      </c>
      <c r="D417" s="2">
        <f>IFERROR(__xludf.DUMMYFUNCTION("""COMPUTED_VALUE"""),45897.66666666667)</f>
        <v>45897.66667</v>
      </c>
      <c r="E417" s="1">
        <f>IFERROR(__xludf.DUMMYFUNCTION("""COMPUTED_VALUE"""),770.85)</f>
        <v>770.85</v>
      </c>
      <c r="G417" s="2">
        <f>IFERROR(__xludf.DUMMYFUNCTION("""COMPUTED_VALUE"""),45897.66666666667)</f>
        <v>45897.66667</v>
      </c>
      <c r="H417" s="1">
        <f>IFERROR(__xludf.DUMMYFUNCTION("""COMPUTED_VALUE"""),766.45)</f>
        <v>766.45</v>
      </c>
      <c r="J417" s="2">
        <f>IFERROR(__xludf.DUMMYFUNCTION("""COMPUTED_VALUE"""),45897.66666666667)</f>
        <v>45897.66667</v>
      </c>
      <c r="K417" s="1">
        <f>IFERROR(__xludf.DUMMYFUNCTION("""COMPUTED_VALUE"""),768.79)</f>
        <v>768.79</v>
      </c>
      <c r="M417" s="2">
        <f>IFERROR(__xludf.DUMMYFUNCTION("""COMPUTED_VALUE"""),45897.66666666667)</f>
        <v>45897.66667</v>
      </c>
      <c r="N417" s="1">
        <f>IFERROR(__xludf.DUMMYFUNCTION("""COMPUTED_VALUE"""),1.97917711E8)</f>
        <v>197917711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IFERROR(__xludf.DUMMYFUNCTION("""COMPUTED_VALUE"""),769.51)</f>
        <v>769.51</v>
      </c>
      <c r="D418" s="2">
        <f>IFERROR(__xludf.DUMMYFUNCTION("""COMPUTED_VALUE"""),45898.66666666667)</f>
        <v>45898.66667</v>
      </c>
      <c r="E418" s="1">
        <f>IFERROR(__xludf.DUMMYFUNCTION("""COMPUTED_VALUE"""),773.94)</f>
        <v>773.94</v>
      </c>
      <c r="G418" s="2">
        <f>IFERROR(__xludf.DUMMYFUNCTION("""COMPUTED_VALUE"""),45898.66666666667)</f>
        <v>45898.66667</v>
      </c>
      <c r="H418" s="1">
        <f>IFERROR(__xludf.DUMMYFUNCTION("""COMPUTED_VALUE"""),766.7)</f>
        <v>766.7</v>
      </c>
      <c r="J418" s="2">
        <f>IFERROR(__xludf.DUMMYFUNCTION("""COMPUTED_VALUE"""),45898.66666666667)</f>
        <v>45898.66667</v>
      </c>
      <c r="K418" s="1">
        <f>IFERROR(__xludf.DUMMYFUNCTION("""COMPUTED_VALUE"""),770.13)</f>
        <v>770.13</v>
      </c>
      <c r="M418" s="2">
        <f>IFERROR(__xludf.DUMMYFUNCTION("""COMPUTED_VALUE"""),45898.66666666667)</f>
        <v>45898.66667</v>
      </c>
      <c r="N418" s="1">
        <f>IFERROR(__xludf.DUMMYFUNCTION("""COMPUTED_VALUE"""),1.94528244E8)</f>
        <v>194528244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IFERROR(__xludf.DUMMYFUNCTION("""COMPUTED_VALUE"""),764.07)</f>
        <v>764.07</v>
      </c>
      <c r="D419" s="2">
        <f>IFERROR(__xludf.DUMMYFUNCTION("""COMPUTED_VALUE"""),45902.66666666667)</f>
        <v>45902.66667</v>
      </c>
      <c r="E419" s="1">
        <f>IFERROR(__xludf.DUMMYFUNCTION("""COMPUTED_VALUE"""),764.59)</f>
        <v>764.59</v>
      </c>
      <c r="G419" s="2">
        <f>IFERROR(__xludf.DUMMYFUNCTION("""COMPUTED_VALUE"""),45902.66666666667)</f>
        <v>45902.66667</v>
      </c>
      <c r="H419" s="1">
        <f>IFERROR(__xludf.DUMMYFUNCTION("""COMPUTED_VALUE"""),753.45)</f>
        <v>753.45</v>
      </c>
      <c r="J419" s="2">
        <f>IFERROR(__xludf.DUMMYFUNCTION("""COMPUTED_VALUE"""),45902.66666666667)</f>
        <v>45902.66667</v>
      </c>
      <c r="K419" s="1">
        <f>IFERROR(__xludf.DUMMYFUNCTION("""COMPUTED_VALUE"""),764.59)</f>
        <v>764.59</v>
      </c>
      <c r="M419" s="2">
        <f>IFERROR(__xludf.DUMMYFUNCTION("""COMPUTED_VALUE"""),45902.66666666667)</f>
        <v>45902.66667</v>
      </c>
      <c r="N419" s="1">
        <f>IFERROR(__xludf.DUMMYFUNCTION("""COMPUTED_VALUE"""),2.30554738E8)</f>
        <v>230554738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IFERROR(__xludf.DUMMYFUNCTION("""COMPUTED_VALUE"""),764.68)</f>
        <v>764.68</v>
      </c>
      <c r="D420" s="2">
        <f>IFERROR(__xludf.DUMMYFUNCTION("""COMPUTED_VALUE"""),45903.66666666667)</f>
        <v>45903.66667</v>
      </c>
      <c r="E420" s="1">
        <f>IFERROR(__xludf.DUMMYFUNCTION("""COMPUTED_VALUE"""),767.4)</f>
        <v>767.4</v>
      </c>
      <c r="G420" s="2">
        <f>IFERROR(__xludf.DUMMYFUNCTION("""COMPUTED_VALUE"""),45903.66666666667)</f>
        <v>45903.66667</v>
      </c>
      <c r="H420" s="1">
        <f>IFERROR(__xludf.DUMMYFUNCTION("""COMPUTED_VALUE"""),755.01)</f>
        <v>755.01</v>
      </c>
      <c r="J420" s="2">
        <f>IFERROR(__xludf.DUMMYFUNCTION("""COMPUTED_VALUE"""),45903.66666666667)</f>
        <v>45903.66667</v>
      </c>
      <c r="K420" s="1">
        <f>IFERROR(__xludf.DUMMYFUNCTION("""COMPUTED_VALUE"""),762.2)</f>
        <v>762.2</v>
      </c>
      <c r="M420" s="2">
        <f>IFERROR(__xludf.DUMMYFUNCTION("""COMPUTED_VALUE"""),45903.66666666667)</f>
        <v>45903.66667</v>
      </c>
      <c r="N420" s="1">
        <f>IFERROR(__xludf.DUMMYFUNCTION("""COMPUTED_VALUE"""),2.00194193E8)</f>
        <v>200194193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IFERROR(__xludf.DUMMYFUNCTION("""COMPUTED_VALUE"""),764.93)</f>
        <v>764.93</v>
      </c>
      <c r="D421" s="2">
        <f>IFERROR(__xludf.DUMMYFUNCTION("""COMPUTED_VALUE"""),45904.66666666667)</f>
        <v>45904.66667</v>
      </c>
      <c r="E421" s="1">
        <f>IFERROR(__xludf.DUMMYFUNCTION("""COMPUTED_VALUE"""),774.34)</f>
        <v>774.34</v>
      </c>
      <c r="G421" s="2">
        <f>IFERROR(__xludf.DUMMYFUNCTION("""COMPUTED_VALUE"""),45904.66666666667)</f>
        <v>45904.66667</v>
      </c>
      <c r="H421" s="1">
        <f>IFERROR(__xludf.DUMMYFUNCTION("""COMPUTED_VALUE"""),761.37)</f>
        <v>761.37</v>
      </c>
      <c r="J421" s="2">
        <f>IFERROR(__xludf.DUMMYFUNCTION("""COMPUTED_VALUE"""),45904.66666666667)</f>
        <v>45904.66667</v>
      </c>
      <c r="K421" s="1">
        <f>IFERROR(__xludf.DUMMYFUNCTION("""COMPUTED_VALUE"""),773.39)</f>
        <v>773.39</v>
      </c>
      <c r="M421" s="2">
        <f>IFERROR(__xludf.DUMMYFUNCTION("""COMPUTED_VALUE"""),45904.66666666667)</f>
        <v>45904.66667</v>
      </c>
      <c r="N421" s="1">
        <f>IFERROR(__xludf.DUMMYFUNCTION("""COMPUTED_VALUE"""),2.04774402E8)</f>
        <v>204774402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IFERROR(__xludf.DUMMYFUNCTION("""COMPUTED_VALUE"""),773.76)</f>
        <v>773.76</v>
      </c>
      <c r="D422" s="2">
        <f>IFERROR(__xludf.DUMMYFUNCTION("""COMPUTED_VALUE"""),45905.66666666667)</f>
        <v>45905.66667</v>
      </c>
      <c r="E422" s="1">
        <f>IFERROR(__xludf.DUMMYFUNCTION("""COMPUTED_VALUE"""),777.15)</f>
        <v>777.15</v>
      </c>
      <c r="G422" s="2">
        <f>IFERROR(__xludf.DUMMYFUNCTION("""COMPUTED_VALUE"""),45905.66666666667)</f>
        <v>45905.66667</v>
      </c>
      <c r="H422" s="1">
        <f>IFERROR(__xludf.DUMMYFUNCTION("""COMPUTED_VALUE"""),752.22)</f>
        <v>752.22</v>
      </c>
      <c r="J422" s="2">
        <f>IFERROR(__xludf.DUMMYFUNCTION("""COMPUTED_VALUE"""),45905.66666666667)</f>
        <v>45905.66667</v>
      </c>
      <c r="K422" s="1">
        <f>IFERROR(__xludf.DUMMYFUNCTION("""COMPUTED_VALUE"""),755.16)</f>
        <v>755.16</v>
      </c>
      <c r="M422" s="2">
        <f>IFERROR(__xludf.DUMMYFUNCTION("""COMPUTED_VALUE"""),45905.66666666667)</f>
        <v>45905.66667</v>
      </c>
      <c r="N422" s="1">
        <f>IFERROR(__xludf.DUMMYFUNCTION("""COMPUTED_VALUE"""),2.48188483E8)</f>
        <v>248188483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IFERROR(__xludf.DUMMYFUNCTION("""COMPUTED_VALUE"""),756.8)</f>
        <v>756.8</v>
      </c>
      <c r="D423" s="2">
        <f>IFERROR(__xludf.DUMMYFUNCTION("""COMPUTED_VALUE"""),45908.66666666667)</f>
        <v>45908.66667</v>
      </c>
      <c r="E423" s="1">
        <f>IFERROR(__xludf.DUMMYFUNCTION("""COMPUTED_VALUE"""),758.13)</f>
        <v>758.13</v>
      </c>
      <c r="G423" s="2">
        <f>IFERROR(__xludf.DUMMYFUNCTION("""COMPUTED_VALUE"""),45908.66666666667)</f>
        <v>45908.66667</v>
      </c>
      <c r="H423" s="1">
        <f>IFERROR(__xludf.DUMMYFUNCTION("""COMPUTED_VALUE"""),747.8)</f>
        <v>747.8</v>
      </c>
      <c r="J423" s="2">
        <f>IFERROR(__xludf.DUMMYFUNCTION("""COMPUTED_VALUE"""),45908.66666666667)</f>
        <v>45908.66667</v>
      </c>
      <c r="K423" s="1">
        <f>IFERROR(__xludf.DUMMYFUNCTION("""COMPUTED_VALUE"""),753.42)</f>
        <v>753.42</v>
      </c>
      <c r="M423" s="2">
        <f>IFERROR(__xludf.DUMMYFUNCTION("""COMPUTED_VALUE"""),45908.66666666667)</f>
        <v>45908.66667</v>
      </c>
      <c r="N423" s="1">
        <f>IFERROR(__xludf.DUMMYFUNCTION("""COMPUTED_VALUE"""),2.57704729E8)</f>
        <v>257704729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IFERROR(__xludf.DUMMYFUNCTION("""COMPUTED_VALUE"""),752.91)</f>
        <v>752.91</v>
      </c>
      <c r="D424" s="2">
        <f>IFERROR(__xludf.DUMMYFUNCTION("""COMPUTED_VALUE"""),45909.66666666667)</f>
        <v>45909.66667</v>
      </c>
      <c r="E424" s="1">
        <f>IFERROR(__xludf.DUMMYFUNCTION("""COMPUTED_VALUE"""),766.48)</f>
        <v>766.48</v>
      </c>
      <c r="G424" s="2">
        <f>IFERROR(__xludf.DUMMYFUNCTION("""COMPUTED_VALUE"""),45909.66666666667)</f>
        <v>45909.66667</v>
      </c>
      <c r="H424" s="1">
        <f>IFERROR(__xludf.DUMMYFUNCTION("""COMPUTED_VALUE"""),752.61)</f>
        <v>752.61</v>
      </c>
      <c r="J424" s="2">
        <f>IFERROR(__xludf.DUMMYFUNCTION("""COMPUTED_VALUE"""),45909.66666666667)</f>
        <v>45909.66667</v>
      </c>
      <c r="K424" s="1">
        <f>IFERROR(__xludf.DUMMYFUNCTION("""COMPUTED_VALUE"""),761.91)</f>
        <v>761.91</v>
      </c>
      <c r="M424" s="2">
        <f>IFERROR(__xludf.DUMMYFUNCTION("""COMPUTED_VALUE"""),45909.66666666667)</f>
        <v>45909.66667</v>
      </c>
      <c r="N424" s="1">
        <f>IFERROR(__xludf.DUMMYFUNCTION("""COMPUTED_VALUE"""),2.45778386E8)</f>
        <v>245778386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IFERROR(__xludf.DUMMYFUNCTION("""COMPUTED_VALUE"""),761.56)</f>
        <v>761.56</v>
      </c>
      <c r="D425" s="2">
        <f>IFERROR(__xludf.DUMMYFUNCTION("""COMPUTED_VALUE"""),45910.66666666667)</f>
        <v>45910.66667</v>
      </c>
      <c r="E425" s="1">
        <f>IFERROR(__xludf.DUMMYFUNCTION("""COMPUTED_VALUE"""),767.08)</f>
        <v>767.08</v>
      </c>
      <c r="G425" s="2">
        <f>IFERROR(__xludf.DUMMYFUNCTION("""COMPUTED_VALUE"""),45910.66666666667)</f>
        <v>45910.66667</v>
      </c>
      <c r="H425" s="1">
        <f>IFERROR(__xludf.DUMMYFUNCTION("""COMPUTED_VALUE"""),758.61)</f>
        <v>758.61</v>
      </c>
      <c r="J425" s="2">
        <f>IFERROR(__xludf.DUMMYFUNCTION("""COMPUTED_VALUE"""),45910.66666666667)</f>
        <v>45910.66667</v>
      </c>
      <c r="K425" s="1">
        <f>IFERROR(__xludf.DUMMYFUNCTION("""COMPUTED_VALUE"""),763.68)</f>
        <v>763.68</v>
      </c>
      <c r="M425" s="2">
        <f>IFERROR(__xludf.DUMMYFUNCTION("""COMPUTED_VALUE"""),45910.66666666667)</f>
        <v>45910.66667</v>
      </c>
      <c r="N425" s="1">
        <f>IFERROR(__xludf.DUMMYFUNCTION("""COMPUTED_VALUE"""),2.19023059E8)</f>
        <v>219023059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IFERROR(__xludf.DUMMYFUNCTION("""COMPUTED_VALUE"""),763.96)</f>
        <v>763.96</v>
      </c>
      <c r="D426" s="2">
        <f>IFERROR(__xludf.DUMMYFUNCTION("""COMPUTED_VALUE"""),45911.66666666667)</f>
        <v>45911.66667</v>
      </c>
      <c r="E426" s="1">
        <f>IFERROR(__xludf.DUMMYFUNCTION("""COMPUTED_VALUE"""),773.43)</f>
        <v>773.43</v>
      </c>
      <c r="G426" s="2">
        <f>IFERROR(__xludf.DUMMYFUNCTION("""COMPUTED_VALUE"""),45911.66666666667)</f>
        <v>45911.66667</v>
      </c>
      <c r="H426" s="1">
        <f>IFERROR(__xludf.DUMMYFUNCTION("""COMPUTED_VALUE"""),762.71)</f>
        <v>762.71</v>
      </c>
      <c r="J426" s="2">
        <f>IFERROR(__xludf.DUMMYFUNCTION("""COMPUTED_VALUE"""),45911.66666666667)</f>
        <v>45911.66667</v>
      </c>
      <c r="K426" s="1">
        <f>IFERROR(__xludf.DUMMYFUNCTION("""COMPUTED_VALUE"""),772.74)</f>
        <v>772.74</v>
      </c>
      <c r="M426" s="2">
        <f>IFERROR(__xludf.DUMMYFUNCTION("""COMPUTED_VALUE"""),45911.66666666667)</f>
        <v>45911.66667</v>
      </c>
      <c r="N426" s="1">
        <f>IFERROR(__xludf.DUMMYFUNCTION("""COMPUTED_VALUE"""),2.13599707E8)</f>
        <v>213599707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IFERROR(__xludf.DUMMYFUNCTION("""COMPUTED_VALUE"""),771.04)</f>
        <v>771.04</v>
      </c>
      <c r="D427" s="2">
        <f>IFERROR(__xludf.DUMMYFUNCTION("""COMPUTED_VALUE"""),45912.66666666667)</f>
        <v>45912.66667</v>
      </c>
      <c r="E427" s="1">
        <f>IFERROR(__xludf.DUMMYFUNCTION("""COMPUTED_VALUE"""),775.73)</f>
        <v>775.73</v>
      </c>
      <c r="G427" s="2">
        <f>IFERROR(__xludf.DUMMYFUNCTION("""COMPUTED_VALUE"""),45912.66666666667)</f>
        <v>45912.66667</v>
      </c>
      <c r="H427" s="1">
        <f>IFERROR(__xludf.DUMMYFUNCTION("""COMPUTED_VALUE"""),769.67)</f>
        <v>769.67</v>
      </c>
      <c r="J427" s="2">
        <f>IFERROR(__xludf.DUMMYFUNCTION("""COMPUTED_VALUE"""),45912.66666666667)</f>
        <v>45912.66667</v>
      </c>
      <c r="K427" s="1">
        <f>IFERROR(__xludf.DUMMYFUNCTION("""COMPUTED_VALUE"""),774.02)</f>
        <v>774.02</v>
      </c>
      <c r="M427" s="2">
        <f>IFERROR(__xludf.DUMMYFUNCTION("""COMPUTED_VALUE"""),45912.66666666667)</f>
        <v>45912.66667</v>
      </c>
      <c r="N427" s="1">
        <f>IFERROR(__xludf.DUMMYFUNCTION("""COMPUTED_VALUE"""),1.86097672E8)</f>
        <v>186097672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IFERROR(__xludf.DUMMYFUNCTION("""COMPUTED_VALUE"""),775.46)</f>
        <v>775.46</v>
      </c>
      <c r="D428" s="2">
        <f>IFERROR(__xludf.DUMMYFUNCTION("""COMPUTED_VALUE"""),45915.66666666667)</f>
        <v>45915.66667</v>
      </c>
      <c r="E428" s="1">
        <f>IFERROR(__xludf.DUMMYFUNCTION("""COMPUTED_VALUE"""),779.47)</f>
        <v>779.47</v>
      </c>
      <c r="G428" s="2">
        <f>IFERROR(__xludf.DUMMYFUNCTION("""COMPUTED_VALUE"""),45915.66666666667)</f>
        <v>45915.66667</v>
      </c>
      <c r="H428" s="1">
        <f>IFERROR(__xludf.DUMMYFUNCTION("""COMPUTED_VALUE"""),772.92)</f>
        <v>772.92</v>
      </c>
      <c r="J428" s="2">
        <f>IFERROR(__xludf.DUMMYFUNCTION("""COMPUTED_VALUE"""),45915.66666666667)</f>
        <v>45915.66667</v>
      </c>
      <c r="K428" s="1">
        <f>IFERROR(__xludf.DUMMYFUNCTION("""COMPUTED_VALUE"""),774.68)</f>
        <v>774.68</v>
      </c>
      <c r="M428" s="2">
        <f>IFERROR(__xludf.DUMMYFUNCTION("""COMPUTED_VALUE"""),45915.66666666667)</f>
        <v>45915.66667</v>
      </c>
      <c r="N428" s="1">
        <f>IFERROR(__xludf.DUMMYFUNCTION("""COMPUTED_VALUE"""),2.06698506E8)</f>
        <v>206698506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IFERROR(__xludf.DUMMYFUNCTION("""COMPUTED_VALUE"""),775.93)</f>
        <v>775.93</v>
      </c>
      <c r="D429" s="2">
        <f>IFERROR(__xludf.DUMMYFUNCTION("""COMPUTED_VALUE"""),45916.66666666667)</f>
        <v>45916.66667</v>
      </c>
      <c r="E429" s="1">
        <f>IFERROR(__xludf.DUMMYFUNCTION("""COMPUTED_VALUE"""),776.0)</f>
        <v>776</v>
      </c>
      <c r="G429" s="2">
        <f>IFERROR(__xludf.DUMMYFUNCTION("""COMPUTED_VALUE"""),45916.66666666667)</f>
        <v>45916.66667</v>
      </c>
      <c r="H429" s="1">
        <f>IFERROR(__xludf.DUMMYFUNCTION("""COMPUTED_VALUE"""),766.8)</f>
        <v>766.8</v>
      </c>
      <c r="J429" s="2">
        <f>IFERROR(__xludf.DUMMYFUNCTION("""COMPUTED_VALUE"""),45916.66666666667)</f>
        <v>45916.66667</v>
      </c>
      <c r="K429" s="1">
        <f>IFERROR(__xludf.DUMMYFUNCTION("""COMPUTED_VALUE"""),773.63)</f>
        <v>773.63</v>
      </c>
      <c r="M429" s="2">
        <f>IFERROR(__xludf.DUMMYFUNCTION("""COMPUTED_VALUE"""),45916.66666666667)</f>
        <v>45916.66667</v>
      </c>
      <c r="N429" s="1">
        <f>IFERROR(__xludf.DUMMYFUNCTION("""COMPUTED_VALUE"""),2.08848495E8)</f>
        <v>208848495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IFERROR(__xludf.DUMMYFUNCTION("""COMPUTED_VALUE"""),775.43)</f>
        <v>775.43</v>
      </c>
      <c r="D430" s="2">
        <f>IFERROR(__xludf.DUMMYFUNCTION("""COMPUTED_VALUE"""),45917.66666666667)</f>
        <v>45917.66667</v>
      </c>
      <c r="E430" s="1">
        <f>IFERROR(__xludf.DUMMYFUNCTION("""COMPUTED_VALUE"""),787.03)</f>
        <v>787.03</v>
      </c>
      <c r="G430" s="2">
        <f>IFERROR(__xludf.DUMMYFUNCTION("""COMPUTED_VALUE"""),45917.66666666667)</f>
        <v>45917.66667</v>
      </c>
      <c r="H430" s="1">
        <f>IFERROR(__xludf.DUMMYFUNCTION("""COMPUTED_VALUE"""),773.55)</f>
        <v>773.55</v>
      </c>
      <c r="J430" s="2">
        <f>IFERROR(__xludf.DUMMYFUNCTION("""COMPUTED_VALUE"""),45917.66666666667)</f>
        <v>45917.66667</v>
      </c>
      <c r="K430" s="1">
        <f>IFERROR(__xludf.DUMMYFUNCTION("""COMPUTED_VALUE"""),782.87)</f>
        <v>782.87</v>
      </c>
      <c r="M430" s="2">
        <f>IFERROR(__xludf.DUMMYFUNCTION("""COMPUTED_VALUE"""),45917.66666666667)</f>
        <v>45917.66667</v>
      </c>
      <c r="N430" s="1">
        <f>IFERROR(__xludf.DUMMYFUNCTION("""COMPUTED_VALUE"""),2.47169934E8)</f>
        <v>247169934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IFERROR(__xludf.DUMMYFUNCTION("""COMPUTED_VALUE"""),783.33)</f>
        <v>783.33</v>
      </c>
      <c r="D431" s="2">
        <f>IFERROR(__xludf.DUMMYFUNCTION("""COMPUTED_VALUE"""),45918.66666666667)</f>
        <v>45918.66667</v>
      </c>
      <c r="E431" s="1">
        <f>IFERROR(__xludf.DUMMYFUNCTION("""COMPUTED_VALUE"""),791.2)</f>
        <v>791.2</v>
      </c>
      <c r="G431" s="2">
        <f>IFERROR(__xludf.DUMMYFUNCTION("""COMPUTED_VALUE"""),45918.66666666667)</f>
        <v>45918.66667</v>
      </c>
      <c r="H431" s="1">
        <f>IFERROR(__xludf.DUMMYFUNCTION("""COMPUTED_VALUE"""),780.96)</f>
        <v>780.96</v>
      </c>
      <c r="J431" s="2">
        <f>IFERROR(__xludf.DUMMYFUNCTION("""COMPUTED_VALUE"""),45918.66666666667)</f>
        <v>45918.66667</v>
      </c>
      <c r="K431" s="1">
        <f>IFERROR(__xludf.DUMMYFUNCTION("""COMPUTED_VALUE"""),790.88)</f>
        <v>790.88</v>
      </c>
      <c r="M431" s="2">
        <f>IFERROR(__xludf.DUMMYFUNCTION("""COMPUTED_VALUE"""),45918.66666666667)</f>
        <v>45918.66667</v>
      </c>
      <c r="N431" s="1">
        <f>IFERROR(__xludf.DUMMYFUNCTION("""COMPUTED_VALUE"""),2.35947554E8)</f>
        <v>235947554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IFERROR(__xludf.DUMMYFUNCTION("""COMPUTED_VALUE"""),792.21)</f>
        <v>792.21</v>
      </c>
      <c r="D432" s="2">
        <f>IFERROR(__xludf.DUMMYFUNCTION("""COMPUTED_VALUE"""),45919.66666666667)</f>
        <v>45919.66667</v>
      </c>
      <c r="E432" s="1">
        <f>IFERROR(__xludf.DUMMYFUNCTION("""COMPUTED_VALUE"""),795.57)</f>
        <v>795.57</v>
      </c>
      <c r="G432" s="2">
        <f>IFERROR(__xludf.DUMMYFUNCTION("""COMPUTED_VALUE"""),45919.66666666667)</f>
        <v>45919.66667</v>
      </c>
      <c r="H432" s="1">
        <f>IFERROR(__xludf.DUMMYFUNCTION("""COMPUTED_VALUE"""),784.76)</f>
        <v>784.76</v>
      </c>
      <c r="J432" s="2">
        <f>IFERROR(__xludf.DUMMYFUNCTION("""COMPUTED_VALUE"""),45919.66666666667)</f>
        <v>45919.66667</v>
      </c>
      <c r="K432" s="1">
        <f>IFERROR(__xludf.DUMMYFUNCTION("""COMPUTED_VALUE"""),793.12)</f>
        <v>793.12</v>
      </c>
      <c r="M432" s="2">
        <f>IFERROR(__xludf.DUMMYFUNCTION("""COMPUTED_VALUE"""),45919.66666666667)</f>
        <v>45919.66667</v>
      </c>
      <c r="N432" s="1">
        <f>IFERROR(__xludf.DUMMYFUNCTION("""COMPUTED_VALUE"""),4.54323963E8)</f>
        <v>454323963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IFERROR(__xludf.DUMMYFUNCTION("""COMPUTED_VALUE"""),786.27)</f>
        <v>786.27</v>
      </c>
      <c r="D433" s="2">
        <f>IFERROR(__xludf.DUMMYFUNCTION("""COMPUTED_VALUE"""),45922.66666666667)</f>
        <v>45922.66667</v>
      </c>
      <c r="E433" s="1">
        <f>IFERROR(__xludf.DUMMYFUNCTION("""COMPUTED_VALUE"""),790.83)</f>
        <v>790.83</v>
      </c>
      <c r="G433" s="2">
        <f>IFERROR(__xludf.DUMMYFUNCTION("""COMPUTED_VALUE"""),45922.66666666667)</f>
        <v>45922.66667</v>
      </c>
      <c r="H433" s="1">
        <f>IFERROR(__xludf.DUMMYFUNCTION("""COMPUTED_VALUE"""),784.71)</f>
        <v>784.71</v>
      </c>
      <c r="J433" s="2">
        <f>IFERROR(__xludf.DUMMYFUNCTION("""COMPUTED_VALUE"""),45922.66666666667)</f>
        <v>45922.66667</v>
      </c>
      <c r="K433" s="1">
        <f>IFERROR(__xludf.DUMMYFUNCTION("""COMPUTED_VALUE"""),787.96)</f>
        <v>787.96</v>
      </c>
      <c r="M433" s="2">
        <f>IFERROR(__xludf.DUMMYFUNCTION("""COMPUTED_VALUE"""),45922.66666666667)</f>
        <v>45922.66667</v>
      </c>
      <c r="N433" s="1">
        <f>IFERROR(__xludf.DUMMYFUNCTION("""COMPUTED_VALUE"""),1.84654953E8)</f>
        <v>184654953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IFERROR(__xludf.DUMMYFUNCTION("""COMPUTED_VALUE"""),788.6)</f>
        <v>788.6</v>
      </c>
      <c r="D434" s="2">
        <f>IFERROR(__xludf.DUMMYFUNCTION("""COMPUTED_VALUE"""),45923.66666666667)</f>
        <v>45923.66667</v>
      </c>
      <c r="E434" s="1">
        <f>IFERROR(__xludf.DUMMYFUNCTION("""COMPUTED_VALUE"""),799.76)</f>
        <v>799.76</v>
      </c>
      <c r="G434" s="2">
        <f>IFERROR(__xludf.DUMMYFUNCTION("""COMPUTED_VALUE"""),45923.66666666667)</f>
        <v>45923.66667</v>
      </c>
      <c r="H434" s="1">
        <f>IFERROR(__xludf.DUMMYFUNCTION("""COMPUTED_VALUE"""),783.31)</f>
        <v>783.31</v>
      </c>
      <c r="J434" s="2">
        <f>IFERROR(__xludf.DUMMYFUNCTION("""COMPUTED_VALUE"""),45923.66666666667)</f>
        <v>45923.66667</v>
      </c>
      <c r="K434" s="1">
        <f>IFERROR(__xludf.DUMMYFUNCTION("""COMPUTED_VALUE"""),786.95)</f>
        <v>786.95</v>
      </c>
      <c r="M434" s="2">
        <f>IFERROR(__xludf.DUMMYFUNCTION("""COMPUTED_VALUE"""),45923.66666666667)</f>
        <v>45923.66667</v>
      </c>
      <c r="N434" s="1">
        <f>IFERROR(__xludf.DUMMYFUNCTION("""COMPUTED_VALUE"""),2.02329728E8)</f>
        <v>202329728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IFERROR(__xludf.DUMMYFUNCTION("""COMPUTED_VALUE"""),789.08)</f>
        <v>789.08</v>
      </c>
      <c r="D435" s="2">
        <f>IFERROR(__xludf.DUMMYFUNCTION("""COMPUTED_VALUE"""),45924.66666666667)</f>
        <v>45924.66667</v>
      </c>
      <c r="E435" s="1">
        <f>IFERROR(__xludf.DUMMYFUNCTION("""COMPUTED_VALUE"""),794.64)</f>
        <v>794.64</v>
      </c>
      <c r="G435" s="2">
        <f>IFERROR(__xludf.DUMMYFUNCTION("""COMPUTED_VALUE"""),45924.66666666667)</f>
        <v>45924.66667</v>
      </c>
      <c r="H435" s="1">
        <f>IFERROR(__xludf.DUMMYFUNCTION("""COMPUTED_VALUE"""),782.36)</f>
        <v>782.36</v>
      </c>
      <c r="J435" s="2">
        <f>IFERROR(__xludf.DUMMYFUNCTION("""COMPUTED_VALUE"""),45924.66666666667)</f>
        <v>45924.66667</v>
      </c>
      <c r="K435" s="1">
        <f>IFERROR(__xludf.DUMMYFUNCTION("""COMPUTED_VALUE"""),786.22)</f>
        <v>786.22</v>
      </c>
      <c r="M435" s="2">
        <f>IFERROR(__xludf.DUMMYFUNCTION("""COMPUTED_VALUE"""),45924.66666666667)</f>
        <v>45924.66667</v>
      </c>
      <c r="N435" s="1">
        <f>IFERROR(__xludf.DUMMYFUNCTION("""COMPUTED_VALUE"""),1.92831828E8)</f>
        <v>192831828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IFERROR(__xludf.DUMMYFUNCTION("""COMPUTED_VALUE"""),784.91)</f>
        <v>784.91</v>
      </c>
      <c r="D436" s="2">
        <f>IFERROR(__xludf.DUMMYFUNCTION("""COMPUTED_VALUE"""),45925.66666666667)</f>
        <v>45925.66667</v>
      </c>
      <c r="E436" s="1">
        <f>IFERROR(__xludf.DUMMYFUNCTION("""COMPUTED_VALUE"""),790.72)</f>
        <v>790.72</v>
      </c>
      <c r="G436" s="2">
        <f>IFERROR(__xludf.DUMMYFUNCTION("""COMPUTED_VALUE"""),45925.66666666667)</f>
        <v>45925.66667</v>
      </c>
      <c r="H436" s="1">
        <f>IFERROR(__xludf.DUMMYFUNCTION("""COMPUTED_VALUE"""),781.28)</f>
        <v>781.28</v>
      </c>
      <c r="J436" s="2">
        <f>IFERROR(__xludf.DUMMYFUNCTION("""COMPUTED_VALUE"""),45925.66666666667)</f>
        <v>45925.66667</v>
      </c>
      <c r="K436" s="1">
        <f>IFERROR(__xludf.DUMMYFUNCTION("""COMPUTED_VALUE"""),787.01)</f>
        <v>787.01</v>
      </c>
      <c r="M436" s="2">
        <f>IFERROR(__xludf.DUMMYFUNCTION("""COMPUTED_VALUE"""),45925.66666666667)</f>
        <v>45925.66667</v>
      </c>
      <c r="N436" s="1">
        <f>IFERROR(__xludf.DUMMYFUNCTION("""COMPUTED_VALUE"""),1.79451566E8)</f>
        <v>179451566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IFERROR(__xludf.DUMMYFUNCTION("""COMPUTED_VALUE"""),790.37)</f>
        <v>790.37</v>
      </c>
      <c r="D437" s="2">
        <f>IFERROR(__xludf.DUMMYFUNCTION("""COMPUTED_VALUE"""),45926.66666666667)</f>
        <v>45926.66667</v>
      </c>
      <c r="E437" s="1">
        <f>IFERROR(__xludf.DUMMYFUNCTION("""COMPUTED_VALUE"""),797.49)</f>
        <v>797.49</v>
      </c>
      <c r="G437" s="2">
        <f>IFERROR(__xludf.DUMMYFUNCTION("""COMPUTED_VALUE"""),45926.66666666667)</f>
        <v>45926.66667</v>
      </c>
      <c r="H437" s="1">
        <f>IFERROR(__xludf.DUMMYFUNCTION("""COMPUTED_VALUE"""),788.26)</f>
        <v>788.26</v>
      </c>
      <c r="J437" s="2">
        <f>IFERROR(__xludf.DUMMYFUNCTION("""COMPUTED_VALUE"""),45926.66666666667)</f>
        <v>45926.66667</v>
      </c>
      <c r="K437" s="1">
        <f>IFERROR(__xludf.DUMMYFUNCTION("""COMPUTED_VALUE"""),793.06)</f>
        <v>793.06</v>
      </c>
      <c r="M437" s="2">
        <f>IFERROR(__xludf.DUMMYFUNCTION("""COMPUTED_VALUE"""),45926.66666666667)</f>
        <v>45926.66667</v>
      </c>
      <c r="N437" s="1">
        <f>IFERROR(__xludf.DUMMYFUNCTION("""COMPUTED_VALUE"""),1.68178286E8)</f>
        <v>168178286</v>
      </c>
    </row>
  </sheetData>
  <drawing r:id="rId1"/>
</worksheet>
</file>