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IFERROR(__xludf.DUMMYFUNCTION("GOOGLEFINANCE(""DJUSBM"",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IFERROR(__xludf.DUMMYFUNCTION("GOOGLEFINANCE(""DJUSBM"",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IFERROR(__xludf.DUMMYFUNCTION("GOOGLEFINANCE(""DJUSBM"",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IFERROR(__xludf.DUMMYFUNCTION("GOOGLEFINANCE(""DJUSBM"",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IFERROR(__xludf.DUMMYFUNCTION("GOOGLEFINANCE(""DJUSBM"",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IFERROR(__xludf.DUMMYFUNCTION("""COMPUTED_VALUE"""),563.96)</f>
        <v>563.96</v>
      </c>
      <c r="D2" s="2">
        <f>IFERROR(__xludf.DUMMYFUNCTION("""COMPUTED_VALUE"""),45293.66666666667)</f>
        <v>45293.66667</v>
      </c>
      <c r="E2" s="1">
        <f>IFERROR(__xludf.DUMMYFUNCTION("""COMPUTED_VALUE"""),567.57)</f>
        <v>567.57</v>
      </c>
      <c r="G2" s="2">
        <f>IFERROR(__xludf.DUMMYFUNCTION("""COMPUTED_VALUE"""),45293.66666666667)</f>
        <v>45293.66667</v>
      </c>
      <c r="H2" s="1">
        <f>IFERROR(__xludf.DUMMYFUNCTION("""COMPUTED_VALUE"""),563.44)</f>
        <v>563.44</v>
      </c>
      <c r="J2" s="2">
        <f>IFERROR(__xludf.DUMMYFUNCTION("""COMPUTED_VALUE"""),45293.66666666667)</f>
        <v>45293.66667</v>
      </c>
      <c r="K2" s="1">
        <f>IFERROR(__xludf.DUMMYFUNCTION("""COMPUTED_VALUE"""),565.88)</f>
        <v>565.88</v>
      </c>
      <c r="M2" s="2">
        <f>IFERROR(__xludf.DUMMYFUNCTION("""COMPUTED_VALUE"""),45293.66666666667)</f>
        <v>45293.66667</v>
      </c>
      <c r="N2" s="1">
        <f>IFERROR(__xludf.DUMMYFUNCTION("""COMPUTED_VALUE"""),9.7969441E7)</f>
        <v>97969441</v>
      </c>
    </row>
    <row r="3">
      <c r="A3" s="2">
        <f>IFERROR(__xludf.DUMMYFUNCTION("""COMPUTED_VALUE"""),45294.66666666667)</f>
        <v>45294.66667</v>
      </c>
      <c r="B3" s="1">
        <f>IFERROR(__xludf.DUMMYFUNCTION("""COMPUTED_VALUE"""),562.91)</f>
        <v>562.91</v>
      </c>
      <c r="D3" s="2">
        <f>IFERROR(__xludf.DUMMYFUNCTION("""COMPUTED_VALUE"""),45294.66666666667)</f>
        <v>45294.66667</v>
      </c>
      <c r="E3" s="1">
        <f>IFERROR(__xludf.DUMMYFUNCTION("""COMPUTED_VALUE"""),563.17)</f>
        <v>563.17</v>
      </c>
      <c r="G3" s="2">
        <f>IFERROR(__xludf.DUMMYFUNCTION("""COMPUTED_VALUE"""),45294.66666666667)</f>
        <v>45294.66667</v>
      </c>
      <c r="H3" s="1">
        <f>IFERROR(__xludf.DUMMYFUNCTION("""COMPUTED_VALUE"""),555.74)</f>
        <v>555.74</v>
      </c>
      <c r="J3" s="2">
        <f>IFERROR(__xludf.DUMMYFUNCTION("""COMPUTED_VALUE"""),45294.66666666667)</f>
        <v>45294.66667</v>
      </c>
      <c r="K3" s="1">
        <f>IFERROR(__xludf.DUMMYFUNCTION("""COMPUTED_VALUE"""),559.8)</f>
        <v>559.8</v>
      </c>
      <c r="M3" s="2">
        <f>IFERROR(__xludf.DUMMYFUNCTION("""COMPUTED_VALUE"""),45294.66666666667)</f>
        <v>45294.66667</v>
      </c>
      <c r="N3" s="1">
        <f>IFERROR(__xludf.DUMMYFUNCTION("""COMPUTED_VALUE"""),1.28904335E8)</f>
        <v>128904335</v>
      </c>
    </row>
    <row r="4">
      <c r="A4" s="2">
        <f>IFERROR(__xludf.DUMMYFUNCTION("""COMPUTED_VALUE"""),45295.66666666667)</f>
        <v>45295.66667</v>
      </c>
      <c r="B4" s="1">
        <f>IFERROR(__xludf.DUMMYFUNCTION("""COMPUTED_VALUE"""),559.47)</f>
        <v>559.47</v>
      </c>
      <c r="D4" s="2">
        <f>IFERROR(__xludf.DUMMYFUNCTION("""COMPUTED_VALUE"""),45295.66666666667)</f>
        <v>45295.66667</v>
      </c>
      <c r="E4" s="1">
        <f>IFERROR(__xludf.DUMMYFUNCTION("""COMPUTED_VALUE"""),560.89)</f>
        <v>560.89</v>
      </c>
      <c r="G4" s="2">
        <f>IFERROR(__xludf.DUMMYFUNCTION("""COMPUTED_VALUE"""),45295.66666666667)</f>
        <v>45295.66667</v>
      </c>
      <c r="H4" s="1">
        <f>IFERROR(__xludf.DUMMYFUNCTION("""COMPUTED_VALUE"""),555.44)</f>
        <v>555.44</v>
      </c>
      <c r="J4" s="2">
        <f>IFERROR(__xludf.DUMMYFUNCTION("""COMPUTED_VALUE"""),45295.66666666667)</f>
        <v>45295.66667</v>
      </c>
      <c r="K4" s="1">
        <f>IFERROR(__xludf.DUMMYFUNCTION("""COMPUTED_VALUE"""),556.37)</f>
        <v>556.37</v>
      </c>
      <c r="M4" s="2">
        <f>IFERROR(__xludf.DUMMYFUNCTION("""COMPUTED_VALUE"""),45295.66666666667)</f>
        <v>45295.66667</v>
      </c>
      <c r="N4" s="1">
        <f>IFERROR(__xludf.DUMMYFUNCTION("""COMPUTED_VALUE"""),1.10984354E8)</f>
        <v>110984354</v>
      </c>
    </row>
    <row r="5">
      <c r="A5" s="2">
        <f>IFERROR(__xludf.DUMMYFUNCTION("""COMPUTED_VALUE"""),45296.66666666667)</f>
        <v>45296.66667</v>
      </c>
      <c r="B5" s="1">
        <f>IFERROR(__xludf.DUMMYFUNCTION("""COMPUTED_VALUE"""),556.12)</f>
        <v>556.12</v>
      </c>
      <c r="D5" s="2">
        <f>IFERROR(__xludf.DUMMYFUNCTION("""COMPUTED_VALUE"""),45296.66666666667)</f>
        <v>45296.66667</v>
      </c>
      <c r="E5" s="1">
        <f>IFERROR(__xludf.DUMMYFUNCTION("""COMPUTED_VALUE"""),561.14)</f>
        <v>561.14</v>
      </c>
      <c r="G5" s="2">
        <f>IFERROR(__xludf.DUMMYFUNCTION("""COMPUTED_VALUE"""),45296.66666666667)</f>
        <v>45296.66667</v>
      </c>
      <c r="H5" s="1">
        <f>IFERROR(__xludf.DUMMYFUNCTION("""COMPUTED_VALUE"""),554.66)</f>
        <v>554.66</v>
      </c>
      <c r="J5" s="2">
        <f>IFERROR(__xludf.DUMMYFUNCTION("""COMPUTED_VALUE"""),45296.66666666667)</f>
        <v>45296.66667</v>
      </c>
      <c r="K5" s="1">
        <f>IFERROR(__xludf.DUMMYFUNCTION("""COMPUTED_VALUE"""),557.64)</f>
        <v>557.64</v>
      </c>
      <c r="M5" s="2">
        <f>IFERROR(__xludf.DUMMYFUNCTION("""COMPUTED_VALUE"""),45296.66666666667)</f>
        <v>45296.66667</v>
      </c>
      <c r="N5" s="1">
        <f>IFERROR(__xludf.DUMMYFUNCTION("""COMPUTED_VALUE"""),1.40023735E8)</f>
        <v>140023735</v>
      </c>
    </row>
    <row r="6">
      <c r="A6" s="2">
        <f>IFERROR(__xludf.DUMMYFUNCTION("""COMPUTED_VALUE"""),45299.66666666667)</f>
        <v>45299.66667</v>
      </c>
      <c r="B6" s="1">
        <f>IFERROR(__xludf.DUMMYFUNCTION("""COMPUTED_VALUE"""),556.55)</f>
        <v>556.55</v>
      </c>
      <c r="D6" s="2">
        <f>IFERROR(__xludf.DUMMYFUNCTION("""COMPUTED_VALUE"""),45299.66666666667)</f>
        <v>45299.66667</v>
      </c>
      <c r="E6" s="1">
        <f>IFERROR(__xludf.DUMMYFUNCTION("""COMPUTED_VALUE"""),559.97)</f>
        <v>559.97</v>
      </c>
      <c r="G6" s="2">
        <f>IFERROR(__xludf.DUMMYFUNCTION("""COMPUTED_VALUE"""),45299.66666666667)</f>
        <v>45299.66667</v>
      </c>
      <c r="H6" s="1">
        <f>IFERROR(__xludf.DUMMYFUNCTION("""COMPUTED_VALUE"""),552.21)</f>
        <v>552.21</v>
      </c>
      <c r="J6" s="2">
        <f>IFERROR(__xludf.DUMMYFUNCTION("""COMPUTED_VALUE"""),45299.66666666667)</f>
        <v>45299.66667</v>
      </c>
      <c r="K6" s="1">
        <f>IFERROR(__xludf.DUMMYFUNCTION("""COMPUTED_VALUE"""),559.76)</f>
        <v>559.76</v>
      </c>
      <c r="M6" s="2">
        <f>IFERROR(__xludf.DUMMYFUNCTION("""COMPUTED_VALUE"""),45299.66666666667)</f>
        <v>45299.66667</v>
      </c>
      <c r="N6" s="1">
        <f>IFERROR(__xludf.DUMMYFUNCTION("""COMPUTED_VALUE"""),1.13054954E8)</f>
        <v>113054954</v>
      </c>
    </row>
    <row r="7">
      <c r="A7" s="2">
        <f>IFERROR(__xludf.DUMMYFUNCTION("""COMPUTED_VALUE"""),45300.66666666667)</f>
        <v>45300.66667</v>
      </c>
      <c r="B7" s="1">
        <f>IFERROR(__xludf.DUMMYFUNCTION("""COMPUTED_VALUE"""),557.2)</f>
        <v>557.2</v>
      </c>
      <c r="D7" s="2">
        <f>IFERROR(__xludf.DUMMYFUNCTION("""COMPUTED_VALUE"""),45300.66666666667)</f>
        <v>45300.66667</v>
      </c>
      <c r="E7" s="1">
        <f>IFERROR(__xludf.DUMMYFUNCTION("""COMPUTED_VALUE"""),557.2)</f>
        <v>557.2</v>
      </c>
      <c r="G7" s="2">
        <f>IFERROR(__xludf.DUMMYFUNCTION("""COMPUTED_VALUE"""),45300.66666666667)</f>
        <v>45300.66667</v>
      </c>
      <c r="H7" s="1">
        <f>IFERROR(__xludf.DUMMYFUNCTION("""COMPUTED_VALUE"""),550.95)</f>
        <v>550.95</v>
      </c>
      <c r="J7" s="2">
        <f>IFERROR(__xludf.DUMMYFUNCTION("""COMPUTED_VALUE"""),45300.66666666667)</f>
        <v>45300.66667</v>
      </c>
      <c r="K7" s="1">
        <f>IFERROR(__xludf.DUMMYFUNCTION("""COMPUTED_VALUE"""),552.2)</f>
        <v>552.2</v>
      </c>
      <c r="M7" s="2">
        <f>IFERROR(__xludf.DUMMYFUNCTION("""COMPUTED_VALUE"""),45300.66666666667)</f>
        <v>45300.66667</v>
      </c>
      <c r="N7" s="1">
        <f>IFERROR(__xludf.DUMMYFUNCTION("""COMPUTED_VALUE"""),1.35157383E8)</f>
        <v>135157383</v>
      </c>
    </row>
    <row r="8">
      <c r="A8" s="2">
        <f>IFERROR(__xludf.DUMMYFUNCTION("""COMPUTED_VALUE"""),45301.66666666667)</f>
        <v>45301.66667</v>
      </c>
      <c r="B8" s="1">
        <f>IFERROR(__xludf.DUMMYFUNCTION("""COMPUTED_VALUE"""),551.06)</f>
        <v>551.06</v>
      </c>
      <c r="D8" s="2">
        <f>IFERROR(__xludf.DUMMYFUNCTION("""COMPUTED_VALUE"""),45301.66666666667)</f>
        <v>45301.66667</v>
      </c>
      <c r="E8" s="1">
        <f>IFERROR(__xludf.DUMMYFUNCTION("""COMPUTED_VALUE"""),551.06)</f>
        <v>551.06</v>
      </c>
      <c r="G8" s="2">
        <f>IFERROR(__xludf.DUMMYFUNCTION("""COMPUTED_VALUE"""),45301.66666666667)</f>
        <v>45301.66667</v>
      </c>
      <c r="H8" s="1">
        <f>IFERROR(__xludf.DUMMYFUNCTION("""COMPUTED_VALUE"""),547.91)</f>
        <v>547.91</v>
      </c>
      <c r="J8" s="2">
        <f>IFERROR(__xludf.DUMMYFUNCTION("""COMPUTED_VALUE"""),45301.66666666667)</f>
        <v>45301.66667</v>
      </c>
      <c r="K8" s="1">
        <f>IFERROR(__xludf.DUMMYFUNCTION("""COMPUTED_VALUE"""),550.34)</f>
        <v>550.34</v>
      </c>
      <c r="M8" s="2">
        <f>IFERROR(__xludf.DUMMYFUNCTION("""COMPUTED_VALUE"""),45301.66666666667)</f>
        <v>45301.66667</v>
      </c>
      <c r="N8" s="1">
        <f>IFERROR(__xludf.DUMMYFUNCTION("""COMPUTED_VALUE"""),1.41338456E8)</f>
        <v>141338456</v>
      </c>
    </row>
    <row r="9">
      <c r="A9" s="2">
        <f>IFERROR(__xludf.DUMMYFUNCTION("""COMPUTED_VALUE"""),45302.66666666667)</f>
        <v>45302.66667</v>
      </c>
      <c r="B9" s="1">
        <f>IFERROR(__xludf.DUMMYFUNCTION("""COMPUTED_VALUE"""),550.97)</f>
        <v>550.97</v>
      </c>
      <c r="D9" s="2">
        <f>IFERROR(__xludf.DUMMYFUNCTION("""COMPUTED_VALUE"""),45302.66666666667)</f>
        <v>45302.66667</v>
      </c>
      <c r="E9" s="1">
        <f>IFERROR(__xludf.DUMMYFUNCTION("""COMPUTED_VALUE"""),550.97)</f>
        <v>550.97</v>
      </c>
      <c r="G9" s="2">
        <f>IFERROR(__xludf.DUMMYFUNCTION("""COMPUTED_VALUE"""),45302.66666666667)</f>
        <v>45302.66667</v>
      </c>
      <c r="H9" s="1">
        <f>IFERROR(__xludf.DUMMYFUNCTION("""COMPUTED_VALUE"""),544.23)</f>
        <v>544.23</v>
      </c>
      <c r="J9" s="2">
        <f>IFERROR(__xludf.DUMMYFUNCTION("""COMPUTED_VALUE"""),45302.66666666667)</f>
        <v>45302.66667</v>
      </c>
      <c r="K9" s="1">
        <f>IFERROR(__xludf.DUMMYFUNCTION("""COMPUTED_VALUE"""),548.4)</f>
        <v>548.4</v>
      </c>
      <c r="M9" s="2">
        <f>IFERROR(__xludf.DUMMYFUNCTION("""COMPUTED_VALUE"""),45302.66666666667)</f>
        <v>45302.66667</v>
      </c>
      <c r="N9" s="1">
        <f>IFERROR(__xludf.DUMMYFUNCTION("""COMPUTED_VALUE"""),1.35616502E8)</f>
        <v>135616502</v>
      </c>
    </row>
    <row r="10">
      <c r="A10" s="2">
        <f>IFERROR(__xludf.DUMMYFUNCTION("""COMPUTED_VALUE"""),45303.66666666667)</f>
        <v>45303.66667</v>
      </c>
      <c r="B10" s="1">
        <f>IFERROR(__xludf.DUMMYFUNCTION("""COMPUTED_VALUE"""),550.35)</f>
        <v>550.35</v>
      </c>
      <c r="D10" s="2">
        <f>IFERROR(__xludf.DUMMYFUNCTION("""COMPUTED_VALUE"""),45303.66666666667)</f>
        <v>45303.66667</v>
      </c>
      <c r="E10" s="1">
        <f>IFERROR(__xludf.DUMMYFUNCTION("""COMPUTED_VALUE"""),553.38)</f>
        <v>553.38</v>
      </c>
      <c r="G10" s="2">
        <f>IFERROR(__xludf.DUMMYFUNCTION("""COMPUTED_VALUE"""),45303.66666666667)</f>
        <v>45303.66667</v>
      </c>
      <c r="H10" s="1">
        <f>IFERROR(__xludf.DUMMYFUNCTION("""COMPUTED_VALUE"""),546.35)</f>
        <v>546.35</v>
      </c>
      <c r="J10" s="2">
        <f>IFERROR(__xludf.DUMMYFUNCTION("""COMPUTED_VALUE"""),45303.66666666667)</f>
        <v>45303.66667</v>
      </c>
      <c r="K10" s="1">
        <f>IFERROR(__xludf.DUMMYFUNCTION("""COMPUTED_VALUE"""),548.67)</f>
        <v>548.67</v>
      </c>
      <c r="M10" s="2">
        <f>IFERROR(__xludf.DUMMYFUNCTION("""COMPUTED_VALUE"""),45303.66666666667)</f>
        <v>45303.66667</v>
      </c>
      <c r="N10" s="1">
        <f>IFERROR(__xludf.DUMMYFUNCTION("""COMPUTED_VALUE"""),1.16903698E8)</f>
        <v>116903698</v>
      </c>
    </row>
    <row r="11">
      <c r="A11" s="2">
        <f>IFERROR(__xludf.DUMMYFUNCTION("""COMPUTED_VALUE"""),45307.66666666667)</f>
        <v>45307.66667</v>
      </c>
      <c r="B11" s="1">
        <f>IFERROR(__xludf.DUMMYFUNCTION("""COMPUTED_VALUE"""),546.87)</f>
        <v>546.87</v>
      </c>
      <c r="D11" s="2">
        <f>IFERROR(__xludf.DUMMYFUNCTION("""COMPUTED_VALUE"""),45307.66666666667)</f>
        <v>45307.66667</v>
      </c>
      <c r="E11" s="1">
        <f>IFERROR(__xludf.DUMMYFUNCTION("""COMPUTED_VALUE"""),546.87)</f>
        <v>546.87</v>
      </c>
      <c r="G11" s="2">
        <f>IFERROR(__xludf.DUMMYFUNCTION("""COMPUTED_VALUE"""),45307.66666666667)</f>
        <v>45307.66667</v>
      </c>
      <c r="H11" s="1">
        <f>IFERROR(__xludf.DUMMYFUNCTION("""COMPUTED_VALUE"""),539.92)</f>
        <v>539.92</v>
      </c>
      <c r="J11" s="2">
        <f>IFERROR(__xludf.DUMMYFUNCTION("""COMPUTED_VALUE"""),45307.66666666667)</f>
        <v>45307.66667</v>
      </c>
      <c r="K11" s="1">
        <f>IFERROR(__xludf.DUMMYFUNCTION("""COMPUTED_VALUE"""),541.08)</f>
        <v>541.08</v>
      </c>
      <c r="M11" s="2">
        <f>IFERROR(__xludf.DUMMYFUNCTION("""COMPUTED_VALUE"""),45307.66666666667)</f>
        <v>45307.66667</v>
      </c>
      <c r="N11" s="1">
        <f>IFERROR(__xludf.DUMMYFUNCTION("""COMPUTED_VALUE"""),1.67473098E8)</f>
        <v>167473098</v>
      </c>
    </row>
    <row r="12">
      <c r="A12" s="2">
        <f>IFERROR(__xludf.DUMMYFUNCTION("""COMPUTED_VALUE"""),45308.66666666667)</f>
        <v>45308.66667</v>
      </c>
      <c r="B12" s="1">
        <f>IFERROR(__xludf.DUMMYFUNCTION("""COMPUTED_VALUE"""),537.83)</f>
        <v>537.83</v>
      </c>
      <c r="D12" s="2">
        <f>IFERROR(__xludf.DUMMYFUNCTION("""COMPUTED_VALUE"""),45308.66666666667)</f>
        <v>45308.66667</v>
      </c>
      <c r="E12" s="1">
        <f>IFERROR(__xludf.DUMMYFUNCTION("""COMPUTED_VALUE"""),537.94)</f>
        <v>537.94</v>
      </c>
      <c r="G12" s="2">
        <f>IFERROR(__xludf.DUMMYFUNCTION("""COMPUTED_VALUE"""),45308.66666666667)</f>
        <v>45308.66667</v>
      </c>
      <c r="H12" s="1">
        <f>IFERROR(__xludf.DUMMYFUNCTION("""COMPUTED_VALUE"""),534.04)</f>
        <v>534.04</v>
      </c>
      <c r="J12" s="2">
        <f>IFERROR(__xludf.DUMMYFUNCTION("""COMPUTED_VALUE"""),45308.66666666667)</f>
        <v>45308.66667</v>
      </c>
      <c r="K12" s="1">
        <f>IFERROR(__xludf.DUMMYFUNCTION("""COMPUTED_VALUE"""),536.1)</f>
        <v>536.1</v>
      </c>
      <c r="M12" s="2">
        <f>IFERROR(__xludf.DUMMYFUNCTION("""COMPUTED_VALUE"""),45308.66666666667)</f>
        <v>45308.66667</v>
      </c>
      <c r="N12" s="1">
        <f>IFERROR(__xludf.DUMMYFUNCTION("""COMPUTED_VALUE"""),1.42781389E8)</f>
        <v>142781389</v>
      </c>
    </row>
    <row r="13">
      <c r="A13" s="2">
        <f>IFERROR(__xludf.DUMMYFUNCTION("""COMPUTED_VALUE"""),45309.66666666667)</f>
        <v>45309.66667</v>
      </c>
      <c r="B13" s="1">
        <f>IFERROR(__xludf.DUMMYFUNCTION("""COMPUTED_VALUE"""),536.95)</f>
        <v>536.95</v>
      </c>
      <c r="D13" s="2">
        <f>IFERROR(__xludf.DUMMYFUNCTION("""COMPUTED_VALUE"""),45309.66666666667)</f>
        <v>45309.66667</v>
      </c>
      <c r="E13" s="1">
        <f>IFERROR(__xludf.DUMMYFUNCTION("""COMPUTED_VALUE"""),537.9)</f>
        <v>537.9</v>
      </c>
      <c r="G13" s="2">
        <f>IFERROR(__xludf.DUMMYFUNCTION("""COMPUTED_VALUE"""),45309.66666666667)</f>
        <v>45309.66667</v>
      </c>
      <c r="H13" s="1">
        <f>IFERROR(__xludf.DUMMYFUNCTION("""COMPUTED_VALUE"""),533.31)</f>
        <v>533.31</v>
      </c>
      <c r="J13" s="2">
        <f>IFERROR(__xludf.DUMMYFUNCTION("""COMPUTED_VALUE"""),45309.66666666667)</f>
        <v>45309.66667</v>
      </c>
      <c r="K13" s="1">
        <f>IFERROR(__xludf.DUMMYFUNCTION("""COMPUTED_VALUE"""),537.32)</f>
        <v>537.32</v>
      </c>
      <c r="M13" s="2">
        <f>IFERROR(__xludf.DUMMYFUNCTION("""COMPUTED_VALUE"""),45309.66666666667)</f>
        <v>45309.66667</v>
      </c>
      <c r="N13" s="1">
        <f>IFERROR(__xludf.DUMMYFUNCTION("""COMPUTED_VALUE"""),1.37459455E8)</f>
        <v>137459455</v>
      </c>
    </row>
    <row r="14">
      <c r="A14" s="2">
        <f>IFERROR(__xludf.DUMMYFUNCTION("""COMPUTED_VALUE"""),45310.66666666667)</f>
        <v>45310.66667</v>
      </c>
      <c r="B14" s="1">
        <f>IFERROR(__xludf.DUMMYFUNCTION("""COMPUTED_VALUE"""),537.2)</f>
        <v>537.2</v>
      </c>
      <c r="D14" s="2">
        <f>IFERROR(__xludf.DUMMYFUNCTION("""COMPUTED_VALUE"""),45310.66666666667)</f>
        <v>45310.66667</v>
      </c>
      <c r="E14" s="1">
        <f>IFERROR(__xludf.DUMMYFUNCTION("""COMPUTED_VALUE"""),538.22)</f>
        <v>538.22</v>
      </c>
      <c r="G14" s="2">
        <f>IFERROR(__xludf.DUMMYFUNCTION("""COMPUTED_VALUE"""),45310.66666666667)</f>
        <v>45310.66667</v>
      </c>
      <c r="H14" s="1">
        <f>IFERROR(__xludf.DUMMYFUNCTION("""COMPUTED_VALUE"""),532.67)</f>
        <v>532.67</v>
      </c>
      <c r="J14" s="2">
        <f>IFERROR(__xludf.DUMMYFUNCTION("""COMPUTED_VALUE"""),45310.66666666667)</f>
        <v>45310.66667</v>
      </c>
      <c r="K14" s="1">
        <f>IFERROR(__xludf.DUMMYFUNCTION("""COMPUTED_VALUE"""),537.72)</f>
        <v>537.72</v>
      </c>
      <c r="M14" s="2">
        <f>IFERROR(__xludf.DUMMYFUNCTION("""COMPUTED_VALUE"""),45310.66666666667)</f>
        <v>45310.66667</v>
      </c>
      <c r="N14" s="1">
        <f>IFERROR(__xludf.DUMMYFUNCTION("""COMPUTED_VALUE"""),1.46117643E8)</f>
        <v>146117643</v>
      </c>
    </row>
    <row r="15">
      <c r="A15" s="2">
        <f>IFERROR(__xludf.DUMMYFUNCTION("""COMPUTED_VALUE"""),45313.66666666667)</f>
        <v>45313.66667</v>
      </c>
      <c r="B15" s="1">
        <f>IFERROR(__xludf.DUMMYFUNCTION("""COMPUTED_VALUE"""),535.28)</f>
        <v>535.28</v>
      </c>
      <c r="D15" s="2">
        <f>IFERROR(__xludf.DUMMYFUNCTION("""COMPUTED_VALUE"""),45313.66666666667)</f>
        <v>45313.66667</v>
      </c>
      <c r="E15" s="1">
        <f>IFERROR(__xludf.DUMMYFUNCTION("""COMPUTED_VALUE"""),540.12)</f>
        <v>540.12</v>
      </c>
      <c r="G15" s="2">
        <f>IFERROR(__xludf.DUMMYFUNCTION("""COMPUTED_VALUE"""),45313.66666666667)</f>
        <v>45313.66667</v>
      </c>
      <c r="H15" s="1">
        <f>IFERROR(__xludf.DUMMYFUNCTION("""COMPUTED_VALUE"""),534.11)</f>
        <v>534.11</v>
      </c>
      <c r="J15" s="2">
        <f>IFERROR(__xludf.DUMMYFUNCTION("""COMPUTED_VALUE"""),45313.66666666667)</f>
        <v>45313.66667</v>
      </c>
      <c r="K15" s="1">
        <f>IFERROR(__xludf.DUMMYFUNCTION("""COMPUTED_VALUE"""),539.34)</f>
        <v>539.34</v>
      </c>
      <c r="M15" s="2">
        <f>IFERROR(__xludf.DUMMYFUNCTION("""COMPUTED_VALUE"""),45313.66666666667)</f>
        <v>45313.66667</v>
      </c>
      <c r="N15" s="1">
        <f>IFERROR(__xludf.DUMMYFUNCTION("""COMPUTED_VALUE"""),1.39073355E8)</f>
        <v>139073355</v>
      </c>
    </row>
    <row r="16">
      <c r="A16" s="2">
        <f>IFERROR(__xludf.DUMMYFUNCTION("""COMPUTED_VALUE"""),45314.66666666667)</f>
        <v>45314.66667</v>
      </c>
      <c r="B16" s="1">
        <f>IFERROR(__xludf.DUMMYFUNCTION("""COMPUTED_VALUE"""),540.63)</f>
        <v>540.63</v>
      </c>
      <c r="D16" s="2">
        <f>IFERROR(__xludf.DUMMYFUNCTION("""COMPUTED_VALUE"""),45314.66666666667)</f>
        <v>45314.66667</v>
      </c>
      <c r="E16" s="1">
        <f>IFERROR(__xludf.DUMMYFUNCTION("""COMPUTED_VALUE"""),544.16)</f>
        <v>544.16</v>
      </c>
      <c r="G16" s="2">
        <f>IFERROR(__xludf.DUMMYFUNCTION("""COMPUTED_VALUE"""),45314.66666666667)</f>
        <v>45314.66667</v>
      </c>
      <c r="H16" s="1">
        <f>IFERROR(__xludf.DUMMYFUNCTION("""COMPUTED_VALUE"""),539.99)</f>
        <v>539.99</v>
      </c>
      <c r="J16" s="2">
        <f>IFERROR(__xludf.DUMMYFUNCTION("""COMPUTED_VALUE"""),45314.66666666667)</f>
        <v>45314.66667</v>
      </c>
      <c r="K16" s="1">
        <f>IFERROR(__xludf.DUMMYFUNCTION("""COMPUTED_VALUE"""),542.65)</f>
        <v>542.65</v>
      </c>
      <c r="M16" s="2">
        <f>IFERROR(__xludf.DUMMYFUNCTION("""COMPUTED_VALUE"""),45314.66666666667)</f>
        <v>45314.66667</v>
      </c>
      <c r="N16" s="1">
        <f>IFERROR(__xludf.DUMMYFUNCTION("""COMPUTED_VALUE"""),1.30329496E8)</f>
        <v>130329496</v>
      </c>
    </row>
    <row r="17">
      <c r="A17" s="2">
        <f>IFERROR(__xludf.DUMMYFUNCTION("""COMPUTED_VALUE"""),45315.66666666667)</f>
        <v>45315.66667</v>
      </c>
      <c r="B17" s="1">
        <f>IFERROR(__xludf.DUMMYFUNCTION("""COMPUTED_VALUE"""),542.44)</f>
        <v>542.44</v>
      </c>
      <c r="D17" s="2">
        <f>IFERROR(__xludf.DUMMYFUNCTION("""COMPUTED_VALUE"""),45315.66666666667)</f>
        <v>45315.66667</v>
      </c>
      <c r="E17" s="1">
        <f>IFERROR(__xludf.DUMMYFUNCTION("""COMPUTED_VALUE"""),546.17)</f>
        <v>546.17</v>
      </c>
      <c r="G17" s="2">
        <f>IFERROR(__xludf.DUMMYFUNCTION("""COMPUTED_VALUE"""),45315.66666666667)</f>
        <v>45315.66667</v>
      </c>
      <c r="H17" s="1">
        <f>IFERROR(__xludf.DUMMYFUNCTION("""COMPUTED_VALUE"""),535.39)</f>
        <v>535.39</v>
      </c>
      <c r="J17" s="2">
        <f>IFERROR(__xludf.DUMMYFUNCTION("""COMPUTED_VALUE"""),45315.66666666667)</f>
        <v>45315.66667</v>
      </c>
      <c r="K17" s="1">
        <f>IFERROR(__xludf.DUMMYFUNCTION("""COMPUTED_VALUE"""),535.59)</f>
        <v>535.59</v>
      </c>
      <c r="M17" s="2">
        <f>IFERROR(__xludf.DUMMYFUNCTION("""COMPUTED_VALUE"""),45315.66666666667)</f>
        <v>45315.66667</v>
      </c>
      <c r="N17" s="1">
        <f>IFERROR(__xludf.DUMMYFUNCTION("""COMPUTED_VALUE"""),1.67708423E8)</f>
        <v>167708423</v>
      </c>
    </row>
    <row r="18">
      <c r="A18" s="2">
        <f>IFERROR(__xludf.DUMMYFUNCTION("""COMPUTED_VALUE"""),45316.66666666667)</f>
        <v>45316.66667</v>
      </c>
      <c r="B18" s="1">
        <f>IFERROR(__xludf.DUMMYFUNCTION("""COMPUTED_VALUE"""),537.39)</f>
        <v>537.39</v>
      </c>
      <c r="D18" s="2">
        <f>IFERROR(__xludf.DUMMYFUNCTION("""COMPUTED_VALUE"""),45316.66666666667)</f>
        <v>45316.66667</v>
      </c>
      <c r="E18" s="1">
        <f>IFERROR(__xludf.DUMMYFUNCTION("""COMPUTED_VALUE"""),540.46)</f>
        <v>540.46</v>
      </c>
      <c r="G18" s="2">
        <f>IFERROR(__xludf.DUMMYFUNCTION("""COMPUTED_VALUE"""),45316.66666666667)</f>
        <v>45316.66667</v>
      </c>
      <c r="H18" s="1">
        <f>IFERROR(__xludf.DUMMYFUNCTION("""COMPUTED_VALUE"""),535.18)</f>
        <v>535.18</v>
      </c>
      <c r="J18" s="2">
        <f>IFERROR(__xludf.DUMMYFUNCTION("""COMPUTED_VALUE"""),45316.66666666667)</f>
        <v>45316.66667</v>
      </c>
      <c r="K18" s="1">
        <f>IFERROR(__xludf.DUMMYFUNCTION("""COMPUTED_VALUE"""),539.69)</f>
        <v>539.69</v>
      </c>
      <c r="M18" s="2">
        <f>IFERROR(__xludf.DUMMYFUNCTION("""COMPUTED_VALUE"""),45316.66666666667)</f>
        <v>45316.66667</v>
      </c>
      <c r="N18" s="1">
        <f>IFERROR(__xludf.DUMMYFUNCTION("""COMPUTED_VALUE"""),1.28013916E8)</f>
        <v>128013916</v>
      </c>
    </row>
    <row r="19">
      <c r="A19" s="2">
        <f>IFERROR(__xludf.DUMMYFUNCTION("""COMPUTED_VALUE"""),45317.66666666667)</f>
        <v>45317.66667</v>
      </c>
      <c r="B19" s="1">
        <f>IFERROR(__xludf.DUMMYFUNCTION("""COMPUTED_VALUE"""),540.95)</f>
        <v>540.95</v>
      </c>
      <c r="D19" s="2">
        <f>IFERROR(__xludf.DUMMYFUNCTION("""COMPUTED_VALUE"""),45317.66666666667)</f>
        <v>45317.66667</v>
      </c>
      <c r="E19" s="1">
        <f>IFERROR(__xludf.DUMMYFUNCTION("""COMPUTED_VALUE"""),543.65)</f>
        <v>543.65</v>
      </c>
      <c r="G19" s="2">
        <f>IFERROR(__xludf.DUMMYFUNCTION("""COMPUTED_VALUE"""),45317.66666666667)</f>
        <v>45317.66667</v>
      </c>
      <c r="H19" s="1">
        <f>IFERROR(__xludf.DUMMYFUNCTION("""COMPUTED_VALUE"""),539.57)</f>
        <v>539.57</v>
      </c>
      <c r="J19" s="2">
        <f>IFERROR(__xludf.DUMMYFUNCTION("""COMPUTED_VALUE"""),45317.66666666667)</f>
        <v>45317.66667</v>
      </c>
      <c r="K19" s="1">
        <f>IFERROR(__xludf.DUMMYFUNCTION("""COMPUTED_VALUE"""),540.45)</f>
        <v>540.45</v>
      </c>
      <c r="M19" s="2">
        <f>IFERROR(__xludf.DUMMYFUNCTION("""COMPUTED_VALUE"""),45317.66666666667)</f>
        <v>45317.66667</v>
      </c>
      <c r="N19" s="1">
        <f>IFERROR(__xludf.DUMMYFUNCTION("""COMPUTED_VALUE"""),1.01898599E8)</f>
        <v>101898599</v>
      </c>
    </row>
    <row r="20">
      <c r="A20" s="2">
        <f>IFERROR(__xludf.DUMMYFUNCTION("""COMPUTED_VALUE"""),45320.66666666667)</f>
        <v>45320.66667</v>
      </c>
      <c r="B20" s="1">
        <f>IFERROR(__xludf.DUMMYFUNCTION("""COMPUTED_VALUE"""),540.74)</f>
        <v>540.74</v>
      </c>
      <c r="D20" s="2">
        <f>IFERROR(__xludf.DUMMYFUNCTION("""COMPUTED_VALUE"""),45320.66666666667)</f>
        <v>45320.66667</v>
      </c>
      <c r="E20" s="1">
        <f>IFERROR(__xludf.DUMMYFUNCTION("""COMPUTED_VALUE"""),543.24)</f>
        <v>543.24</v>
      </c>
      <c r="G20" s="2">
        <f>IFERROR(__xludf.DUMMYFUNCTION("""COMPUTED_VALUE"""),45320.66666666667)</f>
        <v>45320.66667</v>
      </c>
      <c r="H20" s="1">
        <f>IFERROR(__xludf.DUMMYFUNCTION("""COMPUTED_VALUE"""),537.32)</f>
        <v>537.32</v>
      </c>
      <c r="J20" s="2">
        <f>IFERROR(__xludf.DUMMYFUNCTION("""COMPUTED_VALUE"""),45320.66666666667)</f>
        <v>45320.66667</v>
      </c>
      <c r="K20" s="1">
        <f>IFERROR(__xludf.DUMMYFUNCTION("""COMPUTED_VALUE"""),543.13)</f>
        <v>543.13</v>
      </c>
      <c r="M20" s="2">
        <f>IFERROR(__xludf.DUMMYFUNCTION("""COMPUTED_VALUE"""),45320.66666666667)</f>
        <v>45320.66667</v>
      </c>
      <c r="N20" s="1">
        <f>IFERROR(__xludf.DUMMYFUNCTION("""COMPUTED_VALUE"""),1.12624927E8)</f>
        <v>112624927</v>
      </c>
    </row>
    <row r="21">
      <c r="A21" s="2">
        <f>IFERROR(__xludf.DUMMYFUNCTION("""COMPUTED_VALUE"""),45321.66666666667)</f>
        <v>45321.66667</v>
      </c>
      <c r="B21" s="1">
        <f>IFERROR(__xludf.DUMMYFUNCTION("""COMPUTED_VALUE"""),542.24)</f>
        <v>542.24</v>
      </c>
      <c r="D21" s="2">
        <f>IFERROR(__xludf.DUMMYFUNCTION("""COMPUTED_VALUE"""),45321.66666666667)</f>
        <v>45321.66667</v>
      </c>
      <c r="E21" s="1">
        <f>IFERROR(__xludf.DUMMYFUNCTION("""COMPUTED_VALUE"""),548.05)</f>
        <v>548.05</v>
      </c>
      <c r="G21" s="2">
        <f>IFERROR(__xludf.DUMMYFUNCTION("""COMPUTED_VALUE"""),45321.66666666667)</f>
        <v>45321.66667</v>
      </c>
      <c r="H21" s="1">
        <f>IFERROR(__xludf.DUMMYFUNCTION("""COMPUTED_VALUE"""),541.31)</f>
        <v>541.31</v>
      </c>
      <c r="J21" s="2">
        <f>IFERROR(__xludf.DUMMYFUNCTION("""COMPUTED_VALUE"""),45321.66666666667)</f>
        <v>45321.66667</v>
      </c>
      <c r="K21" s="1">
        <f>IFERROR(__xludf.DUMMYFUNCTION("""COMPUTED_VALUE"""),545.83)</f>
        <v>545.83</v>
      </c>
      <c r="M21" s="2">
        <f>IFERROR(__xludf.DUMMYFUNCTION("""COMPUTED_VALUE"""),45321.66666666667)</f>
        <v>45321.66667</v>
      </c>
      <c r="N21" s="1">
        <f>IFERROR(__xludf.DUMMYFUNCTION("""COMPUTED_VALUE"""),1.1867039E8)</f>
        <v>118670390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IFERROR(__xludf.DUMMYFUNCTION("""COMPUTED_VALUE"""),545.89)</f>
        <v>545.89</v>
      </c>
      <c r="D22" s="2">
        <f>IFERROR(__xludf.DUMMYFUNCTION("""COMPUTED_VALUE"""),45322.66666666667)</f>
        <v>45322.66667</v>
      </c>
      <c r="E22" s="1">
        <f>IFERROR(__xludf.DUMMYFUNCTION("""COMPUTED_VALUE"""),548.27)</f>
        <v>548.27</v>
      </c>
      <c r="G22" s="2">
        <f>IFERROR(__xludf.DUMMYFUNCTION("""COMPUTED_VALUE"""),45322.66666666667)</f>
        <v>45322.66667</v>
      </c>
      <c r="H22" s="1">
        <f>IFERROR(__xludf.DUMMYFUNCTION("""COMPUTED_VALUE"""),538.97)</f>
        <v>538.97</v>
      </c>
      <c r="J22" s="2">
        <f>IFERROR(__xludf.DUMMYFUNCTION("""COMPUTED_VALUE"""),45322.66666666667)</f>
        <v>45322.66667</v>
      </c>
      <c r="K22" s="1">
        <f>IFERROR(__xludf.DUMMYFUNCTION("""COMPUTED_VALUE"""),539.34)</f>
        <v>539.34</v>
      </c>
      <c r="M22" s="2">
        <f>IFERROR(__xludf.DUMMYFUNCTION("""COMPUTED_VALUE"""),45322.66666666667)</f>
        <v>45322.66667</v>
      </c>
      <c r="N22" s="1">
        <f>IFERROR(__xludf.DUMMYFUNCTION("""COMPUTED_VALUE"""),1.64543927E8)</f>
        <v>164543927</v>
      </c>
    </row>
    <row r="23">
      <c r="A23" s="2">
        <f>IFERROR(__xludf.DUMMYFUNCTION("""COMPUTED_VALUE"""),45323.66666666667)</f>
        <v>45323.66667</v>
      </c>
      <c r="B23" s="1">
        <f>IFERROR(__xludf.DUMMYFUNCTION("""COMPUTED_VALUE"""),540.98)</f>
        <v>540.98</v>
      </c>
      <c r="D23" s="2">
        <f>IFERROR(__xludf.DUMMYFUNCTION("""COMPUTED_VALUE"""),45323.66666666667)</f>
        <v>45323.66667</v>
      </c>
      <c r="E23" s="1">
        <f>IFERROR(__xludf.DUMMYFUNCTION("""COMPUTED_VALUE"""),549.44)</f>
        <v>549.44</v>
      </c>
      <c r="G23" s="2">
        <f>IFERROR(__xludf.DUMMYFUNCTION("""COMPUTED_VALUE"""),45323.66666666667)</f>
        <v>45323.66667</v>
      </c>
      <c r="H23" s="1">
        <f>IFERROR(__xludf.DUMMYFUNCTION("""COMPUTED_VALUE"""),540.98)</f>
        <v>540.98</v>
      </c>
      <c r="J23" s="2">
        <f>IFERROR(__xludf.DUMMYFUNCTION("""COMPUTED_VALUE"""),45323.66666666667)</f>
        <v>45323.66667</v>
      </c>
      <c r="K23" s="1">
        <f>IFERROR(__xludf.DUMMYFUNCTION("""COMPUTED_VALUE"""),548.86)</f>
        <v>548.86</v>
      </c>
      <c r="M23" s="2">
        <f>IFERROR(__xludf.DUMMYFUNCTION("""COMPUTED_VALUE"""),45323.66666666667)</f>
        <v>45323.66667</v>
      </c>
      <c r="N23" s="1">
        <f>IFERROR(__xludf.DUMMYFUNCTION("""COMPUTED_VALUE"""),1.62014144E8)</f>
        <v>162014144</v>
      </c>
    </row>
    <row r="24">
      <c r="A24" s="2">
        <f>IFERROR(__xludf.DUMMYFUNCTION("""COMPUTED_VALUE"""),45324.66666666667)</f>
        <v>45324.66667</v>
      </c>
      <c r="B24" s="1">
        <f>IFERROR(__xludf.DUMMYFUNCTION("""COMPUTED_VALUE"""),545.36)</f>
        <v>545.36</v>
      </c>
      <c r="D24" s="2">
        <f>IFERROR(__xludf.DUMMYFUNCTION("""COMPUTED_VALUE"""),45324.66666666667)</f>
        <v>45324.66667</v>
      </c>
      <c r="E24" s="1">
        <f>IFERROR(__xludf.DUMMYFUNCTION("""COMPUTED_VALUE"""),546.71)</f>
        <v>546.71</v>
      </c>
      <c r="G24" s="2">
        <f>IFERROR(__xludf.DUMMYFUNCTION("""COMPUTED_VALUE"""),45324.66666666667)</f>
        <v>45324.66667</v>
      </c>
      <c r="H24" s="1">
        <f>IFERROR(__xludf.DUMMYFUNCTION("""COMPUTED_VALUE"""),539.32)</f>
        <v>539.32</v>
      </c>
      <c r="J24" s="2">
        <f>IFERROR(__xludf.DUMMYFUNCTION("""COMPUTED_VALUE"""),45324.66666666667)</f>
        <v>45324.66667</v>
      </c>
      <c r="K24" s="1">
        <f>IFERROR(__xludf.DUMMYFUNCTION("""COMPUTED_VALUE"""),544.18)</f>
        <v>544.18</v>
      </c>
      <c r="M24" s="2">
        <f>IFERROR(__xludf.DUMMYFUNCTION("""COMPUTED_VALUE"""),45324.66666666667)</f>
        <v>45324.66667</v>
      </c>
      <c r="N24" s="1">
        <f>IFERROR(__xludf.DUMMYFUNCTION("""COMPUTED_VALUE"""),1.50806699E8)</f>
        <v>150806699</v>
      </c>
    </row>
    <row r="25">
      <c r="A25" s="2">
        <f>IFERROR(__xludf.DUMMYFUNCTION("""COMPUTED_VALUE"""),45327.66666666667)</f>
        <v>45327.66667</v>
      </c>
      <c r="B25" s="1">
        <f>IFERROR(__xludf.DUMMYFUNCTION("""COMPUTED_VALUE"""),541.88)</f>
        <v>541.88</v>
      </c>
      <c r="D25" s="2">
        <f>IFERROR(__xludf.DUMMYFUNCTION("""COMPUTED_VALUE"""),45327.66666666667)</f>
        <v>45327.66667</v>
      </c>
      <c r="E25" s="1">
        <f>IFERROR(__xludf.DUMMYFUNCTION("""COMPUTED_VALUE"""),541.88)</f>
        <v>541.88</v>
      </c>
      <c r="G25" s="2">
        <f>IFERROR(__xludf.DUMMYFUNCTION("""COMPUTED_VALUE"""),45327.66666666667)</f>
        <v>45327.66667</v>
      </c>
      <c r="H25" s="1">
        <f>IFERROR(__xludf.DUMMYFUNCTION("""COMPUTED_VALUE"""),527.51)</f>
        <v>527.51</v>
      </c>
      <c r="J25" s="2">
        <f>IFERROR(__xludf.DUMMYFUNCTION("""COMPUTED_VALUE"""),45327.66666666667)</f>
        <v>45327.66667</v>
      </c>
      <c r="K25" s="1">
        <f>IFERROR(__xludf.DUMMYFUNCTION("""COMPUTED_VALUE"""),529.4)</f>
        <v>529.4</v>
      </c>
      <c r="M25" s="2">
        <f>IFERROR(__xludf.DUMMYFUNCTION("""COMPUTED_VALUE"""),45327.66666666667)</f>
        <v>45327.66667</v>
      </c>
      <c r="N25" s="1">
        <f>IFERROR(__xludf.DUMMYFUNCTION("""COMPUTED_VALUE"""),1.53352252E8)</f>
        <v>153352252</v>
      </c>
    </row>
    <row r="26">
      <c r="A26" s="2">
        <f>IFERROR(__xludf.DUMMYFUNCTION("""COMPUTED_VALUE"""),45328.66666666667)</f>
        <v>45328.66667</v>
      </c>
      <c r="B26" s="1">
        <f>IFERROR(__xludf.DUMMYFUNCTION("""COMPUTED_VALUE"""),534.11)</f>
        <v>534.11</v>
      </c>
      <c r="D26" s="2">
        <f>IFERROR(__xludf.DUMMYFUNCTION("""COMPUTED_VALUE"""),45328.66666666667)</f>
        <v>45328.66667</v>
      </c>
      <c r="E26" s="1">
        <f>IFERROR(__xludf.DUMMYFUNCTION("""COMPUTED_VALUE"""),540.55)</f>
        <v>540.55</v>
      </c>
      <c r="G26" s="2">
        <f>IFERROR(__xludf.DUMMYFUNCTION("""COMPUTED_VALUE"""),45328.66666666667)</f>
        <v>45328.66667</v>
      </c>
      <c r="H26" s="1">
        <f>IFERROR(__xludf.DUMMYFUNCTION("""COMPUTED_VALUE"""),534.11)</f>
        <v>534.11</v>
      </c>
      <c r="J26" s="2">
        <f>IFERROR(__xludf.DUMMYFUNCTION("""COMPUTED_VALUE"""),45328.66666666667)</f>
        <v>45328.66667</v>
      </c>
      <c r="K26" s="1">
        <f>IFERROR(__xludf.DUMMYFUNCTION("""COMPUTED_VALUE"""),539.28)</f>
        <v>539.28</v>
      </c>
      <c r="M26" s="2">
        <f>IFERROR(__xludf.DUMMYFUNCTION("""COMPUTED_VALUE"""),45328.66666666667)</f>
        <v>45328.66667</v>
      </c>
      <c r="N26" s="1">
        <f>IFERROR(__xludf.DUMMYFUNCTION("""COMPUTED_VALUE"""),1.39544927E8)</f>
        <v>139544927</v>
      </c>
    </row>
    <row r="27">
      <c r="A27" s="2">
        <f>IFERROR(__xludf.DUMMYFUNCTION("""COMPUTED_VALUE"""),45329.66666666667)</f>
        <v>45329.66667</v>
      </c>
      <c r="B27" s="1">
        <f>IFERROR(__xludf.DUMMYFUNCTION("""COMPUTED_VALUE"""),541.05)</f>
        <v>541.05</v>
      </c>
      <c r="D27" s="2">
        <f>IFERROR(__xludf.DUMMYFUNCTION("""COMPUTED_VALUE"""),45329.66666666667)</f>
        <v>45329.66667</v>
      </c>
      <c r="E27" s="1">
        <f>IFERROR(__xludf.DUMMYFUNCTION("""COMPUTED_VALUE"""),543.78)</f>
        <v>543.78</v>
      </c>
      <c r="G27" s="2">
        <f>IFERROR(__xludf.DUMMYFUNCTION("""COMPUTED_VALUE"""),45329.66666666667)</f>
        <v>45329.66667</v>
      </c>
      <c r="H27" s="1">
        <f>IFERROR(__xludf.DUMMYFUNCTION("""COMPUTED_VALUE"""),540.85)</f>
        <v>540.85</v>
      </c>
      <c r="J27" s="2">
        <f>IFERROR(__xludf.DUMMYFUNCTION("""COMPUTED_VALUE"""),45329.66666666667)</f>
        <v>45329.66667</v>
      </c>
      <c r="K27" s="1">
        <f>IFERROR(__xludf.DUMMYFUNCTION("""COMPUTED_VALUE"""),542.6)</f>
        <v>542.6</v>
      </c>
      <c r="M27" s="2">
        <f>IFERROR(__xludf.DUMMYFUNCTION("""COMPUTED_VALUE"""),45329.66666666667)</f>
        <v>45329.66667</v>
      </c>
      <c r="N27" s="1">
        <f>IFERROR(__xludf.DUMMYFUNCTION("""COMPUTED_VALUE"""),1.15290615E8)</f>
        <v>115290615</v>
      </c>
    </row>
    <row r="28">
      <c r="A28" s="2">
        <f>IFERROR(__xludf.DUMMYFUNCTION("""COMPUTED_VALUE"""),45330.66666666667)</f>
        <v>45330.66667</v>
      </c>
      <c r="B28" s="1">
        <f>IFERROR(__xludf.DUMMYFUNCTION("""COMPUTED_VALUE"""),541.67)</f>
        <v>541.67</v>
      </c>
      <c r="D28" s="2">
        <f>IFERROR(__xludf.DUMMYFUNCTION("""COMPUTED_VALUE"""),45330.66666666667)</f>
        <v>45330.66667</v>
      </c>
      <c r="E28" s="1">
        <f>IFERROR(__xludf.DUMMYFUNCTION("""COMPUTED_VALUE"""),542.01)</f>
        <v>542.01</v>
      </c>
      <c r="G28" s="2">
        <f>IFERROR(__xludf.DUMMYFUNCTION("""COMPUTED_VALUE"""),45330.66666666667)</f>
        <v>45330.66667</v>
      </c>
      <c r="H28" s="1">
        <f>IFERROR(__xludf.DUMMYFUNCTION("""COMPUTED_VALUE"""),537.4)</f>
        <v>537.4</v>
      </c>
      <c r="J28" s="2">
        <f>IFERROR(__xludf.DUMMYFUNCTION("""COMPUTED_VALUE"""),45330.66666666667)</f>
        <v>45330.66667</v>
      </c>
      <c r="K28" s="1">
        <f>IFERROR(__xludf.DUMMYFUNCTION("""COMPUTED_VALUE"""),540.37)</f>
        <v>540.37</v>
      </c>
      <c r="M28" s="2">
        <f>IFERROR(__xludf.DUMMYFUNCTION("""COMPUTED_VALUE"""),45330.66666666667)</f>
        <v>45330.66667</v>
      </c>
      <c r="N28" s="1">
        <f>IFERROR(__xludf.DUMMYFUNCTION("""COMPUTED_VALUE"""),1.26152432E8)</f>
        <v>126152432</v>
      </c>
    </row>
    <row r="29">
      <c r="A29" s="2">
        <f>IFERROR(__xludf.DUMMYFUNCTION("""COMPUTED_VALUE"""),45331.66666666667)</f>
        <v>45331.66667</v>
      </c>
      <c r="B29" s="1">
        <f>IFERROR(__xludf.DUMMYFUNCTION("""COMPUTED_VALUE"""),539.85)</f>
        <v>539.85</v>
      </c>
      <c r="D29" s="2">
        <f>IFERROR(__xludf.DUMMYFUNCTION("""COMPUTED_VALUE"""),45331.66666666667)</f>
        <v>45331.66667</v>
      </c>
      <c r="E29" s="1">
        <f>IFERROR(__xludf.DUMMYFUNCTION("""COMPUTED_VALUE"""),541.97)</f>
        <v>541.97</v>
      </c>
      <c r="G29" s="2">
        <f>IFERROR(__xludf.DUMMYFUNCTION("""COMPUTED_VALUE"""),45331.66666666667)</f>
        <v>45331.66667</v>
      </c>
      <c r="H29" s="1">
        <f>IFERROR(__xludf.DUMMYFUNCTION("""COMPUTED_VALUE"""),537.96)</f>
        <v>537.96</v>
      </c>
      <c r="J29" s="2">
        <f>IFERROR(__xludf.DUMMYFUNCTION("""COMPUTED_VALUE"""),45331.66666666667)</f>
        <v>45331.66667</v>
      </c>
      <c r="K29" s="1">
        <f>IFERROR(__xludf.DUMMYFUNCTION("""COMPUTED_VALUE"""),541.97)</f>
        <v>541.97</v>
      </c>
      <c r="M29" s="2">
        <f>IFERROR(__xludf.DUMMYFUNCTION("""COMPUTED_VALUE"""),45331.66666666667)</f>
        <v>45331.66667</v>
      </c>
      <c r="N29" s="1">
        <f>IFERROR(__xludf.DUMMYFUNCTION("""COMPUTED_VALUE"""),1.30887394E8)</f>
        <v>130887394</v>
      </c>
    </row>
    <row r="30">
      <c r="A30" s="2">
        <f>IFERROR(__xludf.DUMMYFUNCTION("""COMPUTED_VALUE"""),45334.66666666667)</f>
        <v>45334.66667</v>
      </c>
      <c r="B30" s="1">
        <f>IFERROR(__xludf.DUMMYFUNCTION("""COMPUTED_VALUE"""),542.09)</f>
        <v>542.09</v>
      </c>
      <c r="D30" s="2">
        <f>IFERROR(__xludf.DUMMYFUNCTION("""COMPUTED_VALUE"""),45334.66666666667)</f>
        <v>45334.66667</v>
      </c>
      <c r="E30" s="1">
        <f>IFERROR(__xludf.DUMMYFUNCTION("""COMPUTED_VALUE"""),548.94)</f>
        <v>548.94</v>
      </c>
      <c r="G30" s="2">
        <f>IFERROR(__xludf.DUMMYFUNCTION("""COMPUTED_VALUE"""),45334.66666666667)</f>
        <v>45334.66667</v>
      </c>
      <c r="H30" s="1">
        <f>IFERROR(__xludf.DUMMYFUNCTION("""COMPUTED_VALUE"""),542.09)</f>
        <v>542.09</v>
      </c>
      <c r="J30" s="2">
        <f>IFERROR(__xludf.DUMMYFUNCTION("""COMPUTED_VALUE"""),45334.66666666667)</f>
        <v>45334.66667</v>
      </c>
      <c r="K30" s="1">
        <f>IFERROR(__xludf.DUMMYFUNCTION("""COMPUTED_VALUE"""),546.61)</f>
        <v>546.61</v>
      </c>
      <c r="M30" s="2">
        <f>IFERROR(__xludf.DUMMYFUNCTION("""COMPUTED_VALUE"""),45334.66666666667)</f>
        <v>45334.66667</v>
      </c>
      <c r="N30" s="1">
        <f>IFERROR(__xludf.DUMMYFUNCTION("""COMPUTED_VALUE"""),1.20107372E8)</f>
        <v>120107372</v>
      </c>
    </row>
    <row r="31">
      <c r="A31" s="2">
        <f>IFERROR(__xludf.DUMMYFUNCTION("""COMPUTED_VALUE"""),45335.66666666667)</f>
        <v>45335.66667</v>
      </c>
      <c r="B31" s="1">
        <f>IFERROR(__xludf.DUMMYFUNCTION("""COMPUTED_VALUE"""),544.83)</f>
        <v>544.83</v>
      </c>
      <c r="D31" s="2">
        <f>IFERROR(__xludf.DUMMYFUNCTION("""COMPUTED_VALUE"""),45335.66666666667)</f>
        <v>45335.66667</v>
      </c>
      <c r="E31" s="1">
        <f>IFERROR(__xludf.DUMMYFUNCTION("""COMPUTED_VALUE"""),544.83)</f>
        <v>544.83</v>
      </c>
      <c r="G31" s="2">
        <f>IFERROR(__xludf.DUMMYFUNCTION("""COMPUTED_VALUE"""),45335.66666666667)</f>
        <v>45335.66667</v>
      </c>
      <c r="H31" s="1">
        <f>IFERROR(__xludf.DUMMYFUNCTION("""COMPUTED_VALUE"""),533.96)</f>
        <v>533.96</v>
      </c>
      <c r="J31" s="2">
        <f>IFERROR(__xludf.DUMMYFUNCTION("""COMPUTED_VALUE"""),45335.66666666667)</f>
        <v>45335.66667</v>
      </c>
      <c r="K31" s="1">
        <f>IFERROR(__xludf.DUMMYFUNCTION("""COMPUTED_VALUE"""),537.36)</f>
        <v>537.36</v>
      </c>
      <c r="M31" s="2">
        <f>IFERROR(__xludf.DUMMYFUNCTION("""COMPUTED_VALUE"""),45335.66666666667)</f>
        <v>45335.66667</v>
      </c>
      <c r="N31" s="1">
        <f>IFERROR(__xludf.DUMMYFUNCTION("""COMPUTED_VALUE"""),1.56307993E8)</f>
        <v>156307993</v>
      </c>
    </row>
    <row r="32">
      <c r="A32" s="2">
        <f>IFERROR(__xludf.DUMMYFUNCTION("""COMPUTED_VALUE"""),45336.66666666667)</f>
        <v>45336.66667</v>
      </c>
      <c r="B32" s="1">
        <f>IFERROR(__xludf.DUMMYFUNCTION("""COMPUTED_VALUE"""),537.8)</f>
        <v>537.8</v>
      </c>
      <c r="D32" s="2">
        <f>IFERROR(__xludf.DUMMYFUNCTION("""COMPUTED_VALUE"""),45336.66666666667)</f>
        <v>45336.66667</v>
      </c>
      <c r="E32" s="1">
        <f>IFERROR(__xludf.DUMMYFUNCTION("""COMPUTED_VALUE"""),540.89)</f>
        <v>540.89</v>
      </c>
      <c r="G32" s="2">
        <f>IFERROR(__xludf.DUMMYFUNCTION("""COMPUTED_VALUE"""),45336.66666666667)</f>
        <v>45336.66667</v>
      </c>
      <c r="H32" s="1">
        <f>IFERROR(__xludf.DUMMYFUNCTION("""COMPUTED_VALUE"""),536.59)</f>
        <v>536.59</v>
      </c>
      <c r="J32" s="2">
        <f>IFERROR(__xludf.DUMMYFUNCTION("""COMPUTED_VALUE"""),45336.66666666667)</f>
        <v>45336.66667</v>
      </c>
      <c r="K32" s="1">
        <f>IFERROR(__xludf.DUMMYFUNCTION("""COMPUTED_VALUE"""),539.84)</f>
        <v>539.84</v>
      </c>
      <c r="M32" s="2">
        <f>IFERROR(__xludf.DUMMYFUNCTION("""COMPUTED_VALUE"""),45336.66666666667)</f>
        <v>45336.66667</v>
      </c>
      <c r="N32" s="1">
        <f>IFERROR(__xludf.DUMMYFUNCTION("""COMPUTED_VALUE"""),1.28932752E8)</f>
        <v>128932752</v>
      </c>
    </row>
    <row r="33">
      <c r="A33" s="2">
        <f>IFERROR(__xludf.DUMMYFUNCTION("""COMPUTED_VALUE"""),45337.66666666667)</f>
        <v>45337.66667</v>
      </c>
      <c r="B33" s="1">
        <f>IFERROR(__xludf.DUMMYFUNCTION("""COMPUTED_VALUE"""),542.07)</f>
        <v>542.07</v>
      </c>
      <c r="D33" s="2">
        <f>IFERROR(__xludf.DUMMYFUNCTION("""COMPUTED_VALUE"""),45337.66666666667)</f>
        <v>45337.66667</v>
      </c>
      <c r="E33" s="1">
        <f>IFERROR(__xludf.DUMMYFUNCTION("""COMPUTED_VALUE"""),554.21)</f>
        <v>554.21</v>
      </c>
      <c r="G33" s="2">
        <f>IFERROR(__xludf.DUMMYFUNCTION("""COMPUTED_VALUE"""),45337.66666666667)</f>
        <v>45337.66667</v>
      </c>
      <c r="H33" s="1">
        <f>IFERROR(__xludf.DUMMYFUNCTION("""COMPUTED_VALUE"""),542.07)</f>
        <v>542.07</v>
      </c>
      <c r="J33" s="2">
        <f>IFERROR(__xludf.DUMMYFUNCTION("""COMPUTED_VALUE"""),45337.66666666667)</f>
        <v>45337.66667</v>
      </c>
      <c r="K33" s="1">
        <f>IFERROR(__xludf.DUMMYFUNCTION("""COMPUTED_VALUE"""),553.32)</f>
        <v>553.32</v>
      </c>
      <c r="M33" s="2">
        <f>IFERROR(__xludf.DUMMYFUNCTION("""COMPUTED_VALUE"""),45337.66666666667)</f>
        <v>45337.66667</v>
      </c>
      <c r="N33" s="1">
        <f>IFERROR(__xludf.DUMMYFUNCTION("""COMPUTED_VALUE"""),1.46227682E8)</f>
        <v>146227682</v>
      </c>
    </row>
    <row r="34">
      <c r="A34" s="2">
        <f>IFERROR(__xludf.DUMMYFUNCTION("""COMPUTED_VALUE"""),45338.66666666667)</f>
        <v>45338.66667</v>
      </c>
      <c r="B34" s="1">
        <f>IFERROR(__xludf.DUMMYFUNCTION("""COMPUTED_VALUE"""),554.0)</f>
        <v>554</v>
      </c>
      <c r="D34" s="2">
        <f>IFERROR(__xludf.DUMMYFUNCTION("""COMPUTED_VALUE"""),45338.66666666667)</f>
        <v>45338.66667</v>
      </c>
      <c r="E34" s="1">
        <f>IFERROR(__xludf.DUMMYFUNCTION("""COMPUTED_VALUE"""),559.44)</f>
        <v>559.44</v>
      </c>
      <c r="G34" s="2">
        <f>IFERROR(__xludf.DUMMYFUNCTION("""COMPUTED_VALUE"""),45338.66666666667)</f>
        <v>45338.66667</v>
      </c>
      <c r="H34" s="1">
        <f>IFERROR(__xludf.DUMMYFUNCTION("""COMPUTED_VALUE"""),554.0)</f>
        <v>554</v>
      </c>
      <c r="J34" s="2">
        <f>IFERROR(__xludf.DUMMYFUNCTION("""COMPUTED_VALUE"""),45338.66666666667)</f>
        <v>45338.66667</v>
      </c>
      <c r="K34" s="1">
        <f>IFERROR(__xludf.DUMMYFUNCTION("""COMPUTED_VALUE"""),555.14)</f>
        <v>555.14</v>
      </c>
      <c r="M34" s="2">
        <f>IFERROR(__xludf.DUMMYFUNCTION("""COMPUTED_VALUE"""),45338.66666666667)</f>
        <v>45338.66667</v>
      </c>
      <c r="N34" s="1">
        <f>IFERROR(__xludf.DUMMYFUNCTION("""COMPUTED_VALUE"""),1.28975315E8)</f>
        <v>128975315</v>
      </c>
    </row>
    <row r="35">
      <c r="A35" s="2">
        <f>IFERROR(__xludf.DUMMYFUNCTION("""COMPUTED_VALUE"""),45342.66666666667)</f>
        <v>45342.66667</v>
      </c>
      <c r="B35" s="1">
        <f>IFERROR(__xludf.DUMMYFUNCTION("""COMPUTED_VALUE"""),555.16)</f>
        <v>555.16</v>
      </c>
      <c r="D35" s="2">
        <f>IFERROR(__xludf.DUMMYFUNCTION("""COMPUTED_VALUE"""),45342.66666666667)</f>
        <v>45342.66667</v>
      </c>
      <c r="E35" s="1">
        <f>IFERROR(__xludf.DUMMYFUNCTION("""COMPUTED_VALUE"""),555.16)</f>
        <v>555.16</v>
      </c>
      <c r="G35" s="2">
        <f>IFERROR(__xludf.DUMMYFUNCTION("""COMPUTED_VALUE"""),45342.66666666667)</f>
        <v>45342.66667</v>
      </c>
      <c r="H35" s="1">
        <f>IFERROR(__xludf.DUMMYFUNCTION("""COMPUTED_VALUE"""),551.77)</f>
        <v>551.77</v>
      </c>
      <c r="J35" s="2">
        <f>IFERROR(__xludf.DUMMYFUNCTION("""COMPUTED_VALUE"""),45342.66666666667)</f>
        <v>45342.66667</v>
      </c>
      <c r="K35" s="1">
        <f>IFERROR(__xludf.DUMMYFUNCTION("""COMPUTED_VALUE"""),552.75)</f>
        <v>552.75</v>
      </c>
      <c r="M35" s="2">
        <f>IFERROR(__xludf.DUMMYFUNCTION("""COMPUTED_VALUE"""),45342.66666666667)</f>
        <v>45342.66667</v>
      </c>
      <c r="N35" s="1">
        <f>IFERROR(__xludf.DUMMYFUNCTION("""COMPUTED_VALUE"""),1.28940564E8)</f>
        <v>128940564</v>
      </c>
    </row>
    <row r="36">
      <c r="A36" s="2">
        <f>IFERROR(__xludf.DUMMYFUNCTION("""COMPUTED_VALUE"""),45343.66666666667)</f>
        <v>45343.66667</v>
      </c>
      <c r="B36" s="1">
        <f>IFERROR(__xludf.DUMMYFUNCTION("""COMPUTED_VALUE"""),553.2)</f>
        <v>553.2</v>
      </c>
      <c r="D36" s="2">
        <f>IFERROR(__xludf.DUMMYFUNCTION("""COMPUTED_VALUE"""),45343.66666666667)</f>
        <v>45343.66667</v>
      </c>
      <c r="E36" s="1">
        <f>IFERROR(__xludf.DUMMYFUNCTION("""COMPUTED_VALUE"""),555.89)</f>
        <v>555.89</v>
      </c>
      <c r="G36" s="2">
        <f>IFERROR(__xludf.DUMMYFUNCTION("""COMPUTED_VALUE"""),45343.66666666667)</f>
        <v>45343.66667</v>
      </c>
      <c r="H36" s="1">
        <f>IFERROR(__xludf.DUMMYFUNCTION("""COMPUTED_VALUE"""),550.49)</f>
        <v>550.49</v>
      </c>
      <c r="J36" s="2">
        <f>IFERROR(__xludf.DUMMYFUNCTION("""COMPUTED_VALUE"""),45343.66666666667)</f>
        <v>45343.66667</v>
      </c>
      <c r="K36" s="1">
        <f>IFERROR(__xludf.DUMMYFUNCTION("""COMPUTED_VALUE"""),555.75)</f>
        <v>555.75</v>
      </c>
      <c r="M36" s="2">
        <f>IFERROR(__xludf.DUMMYFUNCTION("""COMPUTED_VALUE"""),45343.66666666667)</f>
        <v>45343.66667</v>
      </c>
      <c r="N36" s="1">
        <f>IFERROR(__xludf.DUMMYFUNCTION("""COMPUTED_VALUE"""),1.21091517E8)</f>
        <v>121091517</v>
      </c>
    </row>
    <row r="37">
      <c r="A37" s="2">
        <f>IFERROR(__xludf.DUMMYFUNCTION("""COMPUTED_VALUE"""),45344.66666666667)</f>
        <v>45344.66667</v>
      </c>
      <c r="B37" s="1">
        <f>IFERROR(__xludf.DUMMYFUNCTION("""COMPUTED_VALUE"""),556.15)</f>
        <v>556.15</v>
      </c>
      <c r="D37" s="2">
        <f>IFERROR(__xludf.DUMMYFUNCTION("""COMPUTED_VALUE"""),45344.66666666667)</f>
        <v>45344.66667</v>
      </c>
      <c r="E37" s="1">
        <f>IFERROR(__xludf.DUMMYFUNCTION("""COMPUTED_VALUE"""),561.41)</f>
        <v>561.41</v>
      </c>
      <c r="G37" s="2">
        <f>IFERROR(__xludf.DUMMYFUNCTION("""COMPUTED_VALUE"""),45344.66666666667)</f>
        <v>45344.66667</v>
      </c>
      <c r="H37" s="1">
        <f>IFERROR(__xludf.DUMMYFUNCTION("""COMPUTED_VALUE"""),555.55)</f>
        <v>555.55</v>
      </c>
      <c r="J37" s="2">
        <f>IFERROR(__xludf.DUMMYFUNCTION("""COMPUTED_VALUE"""),45344.66666666667)</f>
        <v>45344.66667</v>
      </c>
      <c r="K37" s="1">
        <f>IFERROR(__xludf.DUMMYFUNCTION("""COMPUTED_VALUE"""),560.41)</f>
        <v>560.41</v>
      </c>
      <c r="M37" s="2">
        <f>IFERROR(__xludf.DUMMYFUNCTION("""COMPUTED_VALUE"""),45344.66666666667)</f>
        <v>45344.66667</v>
      </c>
      <c r="N37" s="1">
        <f>IFERROR(__xludf.DUMMYFUNCTION("""COMPUTED_VALUE"""),1.51121069E8)</f>
        <v>151121069</v>
      </c>
    </row>
    <row r="38">
      <c r="A38" s="2">
        <f>IFERROR(__xludf.DUMMYFUNCTION("""COMPUTED_VALUE"""),45345.66666666667)</f>
        <v>45345.66667</v>
      </c>
      <c r="B38" s="1">
        <f>IFERROR(__xludf.DUMMYFUNCTION("""COMPUTED_VALUE"""),561.22)</f>
        <v>561.22</v>
      </c>
      <c r="D38" s="2">
        <f>IFERROR(__xludf.DUMMYFUNCTION("""COMPUTED_VALUE"""),45345.66666666667)</f>
        <v>45345.66667</v>
      </c>
      <c r="E38" s="1">
        <f>IFERROR(__xludf.DUMMYFUNCTION("""COMPUTED_VALUE"""),565.27)</f>
        <v>565.27</v>
      </c>
      <c r="G38" s="2">
        <f>IFERROR(__xludf.DUMMYFUNCTION("""COMPUTED_VALUE"""),45345.66666666667)</f>
        <v>45345.66667</v>
      </c>
      <c r="H38" s="1">
        <f>IFERROR(__xludf.DUMMYFUNCTION("""COMPUTED_VALUE"""),560.08)</f>
        <v>560.08</v>
      </c>
      <c r="J38" s="2">
        <f>IFERROR(__xludf.DUMMYFUNCTION("""COMPUTED_VALUE"""),45345.66666666667)</f>
        <v>45345.66667</v>
      </c>
      <c r="K38" s="1">
        <f>IFERROR(__xludf.DUMMYFUNCTION("""COMPUTED_VALUE"""),564.29)</f>
        <v>564.29</v>
      </c>
      <c r="M38" s="2">
        <f>IFERROR(__xludf.DUMMYFUNCTION("""COMPUTED_VALUE"""),45345.66666666667)</f>
        <v>45345.66667</v>
      </c>
      <c r="N38" s="1">
        <f>IFERROR(__xludf.DUMMYFUNCTION("""COMPUTED_VALUE"""),1.3909192E8)</f>
        <v>139091920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IFERROR(__xludf.DUMMYFUNCTION("""COMPUTED_VALUE"""),562.16)</f>
        <v>562.16</v>
      </c>
      <c r="D39" s="2">
        <f>IFERROR(__xludf.DUMMYFUNCTION("""COMPUTED_VALUE"""),45348.66666666667)</f>
        <v>45348.66667</v>
      </c>
      <c r="E39" s="1">
        <f>IFERROR(__xludf.DUMMYFUNCTION("""COMPUTED_VALUE"""),562.64)</f>
        <v>562.64</v>
      </c>
      <c r="G39" s="2">
        <f>IFERROR(__xludf.DUMMYFUNCTION("""COMPUTED_VALUE"""),45348.66666666667)</f>
        <v>45348.66667</v>
      </c>
      <c r="H39" s="1">
        <f>IFERROR(__xludf.DUMMYFUNCTION("""COMPUTED_VALUE"""),559.17)</f>
        <v>559.17</v>
      </c>
      <c r="J39" s="2">
        <f>IFERROR(__xludf.DUMMYFUNCTION("""COMPUTED_VALUE"""),45348.66666666667)</f>
        <v>45348.66667</v>
      </c>
      <c r="K39" s="1">
        <f>IFERROR(__xludf.DUMMYFUNCTION("""COMPUTED_VALUE"""),560.29)</f>
        <v>560.29</v>
      </c>
      <c r="M39" s="2">
        <f>IFERROR(__xludf.DUMMYFUNCTION("""COMPUTED_VALUE"""),45348.66666666667)</f>
        <v>45348.66667</v>
      </c>
      <c r="N39" s="1">
        <f>IFERROR(__xludf.DUMMYFUNCTION("""COMPUTED_VALUE"""),1.3152214E8)</f>
        <v>131522140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IFERROR(__xludf.DUMMYFUNCTION("""COMPUTED_VALUE"""),560.94)</f>
        <v>560.94</v>
      </c>
      <c r="D40" s="2">
        <f>IFERROR(__xludf.DUMMYFUNCTION("""COMPUTED_VALUE"""),45349.66666666667)</f>
        <v>45349.66667</v>
      </c>
      <c r="E40" s="1">
        <f>IFERROR(__xludf.DUMMYFUNCTION("""COMPUTED_VALUE"""),563.45)</f>
        <v>563.45</v>
      </c>
      <c r="G40" s="2">
        <f>IFERROR(__xludf.DUMMYFUNCTION("""COMPUTED_VALUE"""),45349.66666666667)</f>
        <v>45349.66667</v>
      </c>
      <c r="H40" s="1">
        <f>IFERROR(__xludf.DUMMYFUNCTION("""COMPUTED_VALUE"""),560.15)</f>
        <v>560.15</v>
      </c>
      <c r="J40" s="2">
        <f>IFERROR(__xludf.DUMMYFUNCTION("""COMPUTED_VALUE"""),45349.66666666667)</f>
        <v>45349.66667</v>
      </c>
      <c r="K40" s="1">
        <f>IFERROR(__xludf.DUMMYFUNCTION("""COMPUTED_VALUE"""),561.58)</f>
        <v>561.58</v>
      </c>
      <c r="M40" s="2">
        <f>IFERROR(__xludf.DUMMYFUNCTION("""COMPUTED_VALUE"""),45349.66666666667)</f>
        <v>45349.66667</v>
      </c>
      <c r="N40" s="1">
        <f>IFERROR(__xludf.DUMMYFUNCTION("""COMPUTED_VALUE"""),1.24134766E8)</f>
        <v>124134766</v>
      </c>
    </row>
    <row r="41">
      <c r="A41" s="2">
        <f>IFERROR(__xludf.DUMMYFUNCTION("""COMPUTED_VALUE"""),45350.66666666667)</f>
        <v>45350.66667</v>
      </c>
      <c r="B41" s="1">
        <f>IFERROR(__xludf.DUMMYFUNCTION("""COMPUTED_VALUE"""),560.05)</f>
        <v>560.05</v>
      </c>
      <c r="D41" s="2">
        <f>IFERROR(__xludf.DUMMYFUNCTION("""COMPUTED_VALUE"""),45350.66666666667)</f>
        <v>45350.66667</v>
      </c>
      <c r="E41" s="1">
        <f>IFERROR(__xludf.DUMMYFUNCTION("""COMPUTED_VALUE"""),564.42)</f>
        <v>564.42</v>
      </c>
      <c r="G41" s="2">
        <f>IFERROR(__xludf.DUMMYFUNCTION("""COMPUTED_VALUE"""),45350.66666666667)</f>
        <v>45350.66667</v>
      </c>
      <c r="H41" s="1">
        <f>IFERROR(__xludf.DUMMYFUNCTION("""COMPUTED_VALUE"""),558.02)</f>
        <v>558.02</v>
      </c>
      <c r="J41" s="2">
        <f>IFERROR(__xludf.DUMMYFUNCTION("""COMPUTED_VALUE"""),45350.66666666667)</f>
        <v>45350.66667</v>
      </c>
      <c r="K41" s="1">
        <f>IFERROR(__xludf.DUMMYFUNCTION("""COMPUTED_VALUE"""),562.28)</f>
        <v>562.28</v>
      </c>
      <c r="M41" s="2">
        <f>IFERROR(__xludf.DUMMYFUNCTION("""COMPUTED_VALUE"""),45350.66666666667)</f>
        <v>45350.66667</v>
      </c>
      <c r="N41" s="1">
        <f>IFERROR(__xludf.DUMMYFUNCTION("""COMPUTED_VALUE"""),1.19880513E8)</f>
        <v>119880513</v>
      </c>
    </row>
    <row r="42">
      <c r="A42" s="2">
        <f>IFERROR(__xludf.DUMMYFUNCTION("""COMPUTED_VALUE"""),45351.66666666667)</f>
        <v>45351.66667</v>
      </c>
      <c r="B42" s="1">
        <f>IFERROR(__xludf.DUMMYFUNCTION("""COMPUTED_VALUE"""),563.5)</f>
        <v>563.5</v>
      </c>
      <c r="D42" s="2">
        <f>IFERROR(__xludf.DUMMYFUNCTION("""COMPUTED_VALUE"""),45351.66666666667)</f>
        <v>45351.66667</v>
      </c>
      <c r="E42" s="1">
        <f>IFERROR(__xludf.DUMMYFUNCTION("""COMPUTED_VALUE"""),566.56)</f>
        <v>566.56</v>
      </c>
      <c r="G42" s="2">
        <f>IFERROR(__xludf.DUMMYFUNCTION("""COMPUTED_VALUE"""),45351.66666666667)</f>
        <v>45351.66667</v>
      </c>
      <c r="H42" s="1">
        <f>IFERROR(__xludf.DUMMYFUNCTION("""COMPUTED_VALUE"""),561.95)</f>
        <v>561.95</v>
      </c>
      <c r="J42" s="2">
        <f>IFERROR(__xludf.DUMMYFUNCTION("""COMPUTED_VALUE"""),45351.66666666667)</f>
        <v>45351.66667</v>
      </c>
      <c r="K42" s="1">
        <f>IFERROR(__xludf.DUMMYFUNCTION("""COMPUTED_VALUE"""),565.34)</f>
        <v>565.34</v>
      </c>
      <c r="M42" s="2">
        <f>IFERROR(__xludf.DUMMYFUNCTION("""COMPUTED_VALUE"""),45351.66666666667)</f>
        <v>45351.66667</v>
      </c>
      <c r="N42" s="1">
        <f>IFERROR(__xludf.DUMMYFUNCTION("""COMPUTED_VALUE"""),2.14177459E8)</f>
        <v>214177459</v>
      </c>
    </row>
    <row r="43">
      <c r="A43" s="2">
        <f>IFERROR(__xludf.DUMMYFUNCTION("""COMPUTED_VALUE"""),45352.66666666667)</f>
        <v>45352.66667</v>
      </c>
      <c r="B43" s="1">
        <f>IFERROR(__xludf.DUMMYFUNCTION("""COMPUTED_VALUE"""),564.72)</f>
        <v>564.72</v>
      </c>
      <c r="D43" s="2">
        <f>IFERROR(__xludf.DUMMYFUNCTION("""COMPUTED_VALUE"""),45352.66666666667)</f>
        <v>45352.66667</v>
      </c>
      <c r="E43" s="1">
        <f>IFERROR(__xludf.DUMMYFUNCTION("""COMPUTED_VALUE"""),568.84)</f>
        <v>568.84</v>
      </c>
      <c r="G43" s="2">
        <f>IFERROR(__xludf.DUMMYFUNCTION("""COMPUTED_VALUE"""),45352.66666666667)</f>
        <v>45352.66667</v>
      </c>
      <c r="H43" s="1">
        <f>IFERROR(__xludf.DUMMYFUNCTION("""COMPUTED_VALUE"""),564.62)</f>
        <v>564.62</v>
      </c>
      <c r="J43" s="2">
        <f>IFERROR(__xludf.DUMMYFUNCTION("""COMPUTED_VALUE"""),45352.66666666667)</f>
        <v>45352.66667</v>
      </c>
      <c r="K43" s="1">
        <f>IFERROR(__xludf.DUMMYFUNCTION("""COMPUTED_VALUE"""),567.24)</f>
        <v>567.24</v>
      </c>
      <c r="M43" s="2">
        <f>IFERROR(__xludf.DUMMYFUNCTION("""COMPUTED_VALUE"""),45352.66666666667)</f>
        <v>45352.66667</v>
      </c>
      <c r="N43" s="1">
        <f>IFERROR(__xludf.DUMMYFUNCTION("""COMPUTED_VALUE"""),1.73882679E8)</f>
        <v>173882679</v>
      </c>
    </row>
    <row r="44">
      <c r="A44" s="2">
        <f>IFERROR(__xludf.DUMMYFUNCTION("""COMPUTED_VALUE"""),45355.66666666667)</f>
        <v>45355.66667</v>
      </c>
      <c r="B44" s="1">
        <f>IFERROR(__xludf.DUMMYFUNCTION("""COMPUTED_VALUE"""),567.34)</f>
        <v>567.34</v>
      </c>
      <c r="D44" s="2">
        <f>IFERROR(__xludf.DUMMYFUNCTION("""COMPUTED_VALUE"""),45355.66666666667)</f>
        <v>45355.66667</v>
      </c>
      <c r="E44" s="1">
        <f>IFERROR(__xludf.DUMMYFUNCTION("""COMPUTED_VALUE"""),572.21)</f>
        <v>572.21</v>
      </c>
      <c r="G44" s="2">
        <f>IFERROR(__xludf.DUMMYFUNCTION("""COMPUTED_VALUE"""),45355.66666666667)</f>
        <v>45355.66667</v>
      </c>
      <c r="H44" s="1">
        <f>IFERROR(__xludf.DUMMYFUNCTION("""COMPUTED_VALUE"""),566.85)</f>
        <v>566.85</v>
      </c>
      <c r="J44" s="2">
        <f>IFERROR(__xludf.DUMMYFUNCTION("""COMPUTED_VALUE"""),45355.66666666667)</f>
        <v>45355.66667</v>
      </c>
      <c r="K44" s="1">
        <f>IFERROR(__xludf.DUMMYFUNCTION("""COMPUTED_VALUE"""),571.02)</f>
        <v>571.02</v>
      </c>
      <c r="M44" s="2">
        <f>IFERROR(__xludf.DUMMYFUNCTION("""COMPUTED_VALUE"""),45355.66666666667)</f>
        <v>45355.66667</v>
      </c>
      <c r="N44" s="1">
        <f>IFERROR(__xludf.DUMMYFUNCTION("""COMPUTED_VALUE"""),1.67226637E8)</f>
        <v>167226637</v>
      </c>
    </row>
    <row r="45">
      <c r="A45" s="2">
        <f>IFERROR(__xludf.DUMMYFUNCTION("""COMPUTED_VALUE"""),45356.66666666667)</f>
        <v>45356.66667</v>
      </c>
      <c r="B45" s="1">
        <f>IFERROR(__xludf.DUMMYFUNCTION("""COMPUTED_VALUE"""),570.76)</f>
        <v>570.76</v>
      </c>
      <c r="D45" s="2">
        <f>IFERROR(__xludf.DUMMYFUNCTION("""COMPUTED_VALUE"""),45356.66666666667)</f>
        <v>45356.66667</v>
      </c>
      <c r="E45" s="1">
        <f>IFERROR(__xludf.DUMMYFUNCTION("""COMPUTED_VALUE"""),572.37)</f>
        <v>572.37</v>
      </c>
      <c r="G45" s="2">
        <f>IFERROR(__xludf.DUMMYFUNCTION("""COMPUTED_VALUE"""),45356.66666666667)</f>
        <v>45356.66667</v>
      </c>
      <c r="H45" s="1">
        <f>IFERROR(__xludf.DUMMYFUNCTION("""COMPUTED_VALUE"""),565.85)</f>
        <v>565.85</v>
      </c>
      <c r="J45" s="2">
        <f>IFERROR(__xludf.DUMMYFUNCTION("""COMPUTED_VALUE"""),45356.66666666667)</f>
        <v>45356.66667</v>
      </c>
      <c r="K45" s="1">
        <f>IFERROR(__xludf.DUMMYFUNCTION("""COMPUTED_VALUE"""),567.68)</f>
        <v>567.68</v>
      </c>
      <c r="M45" s="2">
        <f>IFERROR(__xludf.DUMMYFUNCTION("""COMPUTED_VALUE"""),45356.66666666667)</f>
        <v>45356.66667</v>
      </c>
      <c r="N45" s="1">
        <f>IFERROR(__xludf.DUMMYFUNCTION("""COMPUTED_VALUE"""),2.21576247E8)</f>
        <v>221576247</v>
      </c>
    </row>
    <row r="46">
      <c r="A46" s="2">
        <f>IFERROR(__xludf.DUMMYFUNCTION("""COMPUTED_VALUE"""),45357.66666666667)</f>
        <v>45357.66667</v>
      </c>
      <c r="B46" s="1">
        <f>IFERROR(__xludf.DUMMYFUNCTION("""COMPUTED_VALUE"""),568.76)</f>
        <v>568.76</v>
      </c>
      <c r="D46" s="2">
        <f>IFERROR(__xludf.DUMMYFUNCTION("""COMPUTED_VALUE"""),45357.66666666667)</f>
        <v>45357.66667</v>
      </c>
      <c r="E46" s="1">
        <f>IFERROR(__xludf.DUMMYFUNCTION("""COMPUTED_VALUE"""),574.65)</f>
        <v>574.65</v>
      </c>
      <c r="G46" s="2">
        <f>IFERROR(__xludf.DUMMYFUNCTION("""COMPUTED_VALUE"""),45357.66666666667)</f>
        <v>45357.66667</v>
      </c>
      <c r="H46" s="1">
        <f>IFERROR(__xludf.DUMMYFUNCTION("""COMPUTED_VALUE"""),568.76)</f>
        <v>568.76</v>
      </c>
      <c r="J46" s="2">
        <f>IFERROR(__xludf.DUMMYFUNCTION("""COMPUTED_VALUE"""),45357.66666666667)</f>
        <v>45357.66667</v>
      </c>
      <c r="K46" s="1">
        <f>IFERROR(__xludf.DUMMYFUNCTION("""COMPUTED_VALUE"""),572.58)</f>
        <v>572.58</v>
      </c>
      <c r="M46" s="2">
        <f>IFERROR(__xludf.DUMMYFUNCTION("""COMPUTED_VALUE"""),45357.66666666667)</f>
        <v>45357.66667</v>
      </c>
      <c r="N46" s="1">
        <f>IFERROR(__xludf.DUMMYFUNCTION("""COMPUTED_VALUE"""),1.4855644E8)</f>
        <v>148556440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IFERROR(__xludf.DUMMYFUNCTION("""COMPUTED_VALUE"""),576.09)</f>
        <v>576.09</v>
      </c>
      <c r="D47" s="2">
        <f>IFERROR(__xludf.DUMMYFUNCTION("""COMPUTED_VALUE"""),45358.66666666667)</f>
        <v>45358.66667</v>
      </c>
      <c r="E47" s="1">
        <f>IFERROR(__xludf.DUMMYFUNCTION("""COMPUTED_VALUE"""),582.73)</f>
        <v>582.73</v>
      </c>
      <c r="G47" s="2">
        <f>IFERROR(__xludf.DUMMYFUNCTION("""COMPUTED_VALUE"""),45358.66666666667)</f>
        <v>45358.66667</v>
      </c>
      <c r="H47" s="1">
        <f>IFERROR(__xludf.DUMMYFUNCTION("""COMPUTED_VALUE"""),576.09)</f>
        <v>576.09</v>
      </c>
      <c r="J47" s="2">
        <f>IFERROR(__xludf.DUMMYFUNCTION("""COMPUTED_VALUE"""),45358.66666666667)</f>
        <v>45358.66667</v>
      </c>
      <c r="K47" s="1">
        <f>IFERROR(__xludf.DUMMYFUNCTION("""COMPUTED_VALUE"""),579.47)</f>
        <v>579.47</v>
      </c>
      <c r="M47" s="2">
        <f>IFERROR(__xludf.DUMMYFUNCTION("""COMPUTED_VALUE"""),45358.66666666667)</f>
        <v>45358.66667</v>
      </c>
      <c r="N47" s="1">
        <f>IFERROR(__xludf.DUMMYFUNCTION("""COMPUTED_VALUE"""),1.3129548E8)</f>
        <v>131295480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IFERROR(__xludf.DUMMYFUNCTION("""COMPUTED_VALUE"""),580.29)</f>
        <v>580.29</v>
      </c>
      <c r="D48" s="2">
        <f>IFERROR(__xludf.DUMMYFUNCTION("""COMPUTED_VALUE"""),45359.66666666667)</f>
        <v>45359.66667</v>
      </c>
      <c r="E48" s="1">
        <f>IFERROR(__xludf.DUMMYFUNCTION("""COMPUTED_VALUE"""),582.51)</f>
        <v>582.51</v>
      </c>
      <c r="G48" s="2">
        <f>IFERROR(__xludf.DUMMYFUNCTION("""COMPUTED_VALUE"""),45359.66666666667)</f>
        <v>45359.66667</v>
      </c>
      <c r="H48" s="1">
        <f>IFERROR(__xludf.DUMMYFUNCTION("""COMPUTED_VALUE"""),577.01)</f>
        <v>577.01</v>
      </c>
      <c r="J48" s="2">
        <f>IFERROR(__xludf.DUMMYFUNCTION("""COMPUTED_VALUE"""),45359.66666666667)</f>
        <v>45359.66667</v>
      </c>
      <c r="K48" s="1">
        <f>IFERROR(__xludf.DUMMYFUNCTION("""COMPUTED_VALUE"""),577.14)</f>
        <v>577.14</v>
      </c>
      <c r="M48" s="2">
        <f>IFERROR(__xludf.DUMMYFUNCTION("""COMPUTED_VALUE"""),45359.66666666667)</f>
        <v>45359.66667</v>
      </c>
      <c r="N48" s="1">
        <f>IFERROR(__xludf.DUMMYFUNCTION("""COMPUTED_VALUE"""),1.21349814E8)</f>
        <v>121349814</v>
      </c>
    </row>
    <row r="49">
      <c r="A49" s="2">
        <f>IFERROR(__xludf.DUMMYFUNCTION("""COMPUTED_VALUE"""),45362.66666666667)</f>
        <v>45362.66667</v>
      </c>
      <c r="B49" s="1">
        <f>IFERROR(__xludf.DUMMYFUNCTION("""COMPUTED_VALUE"""),580.52)</f>
        <v>580.52</v>
      </c>
      <c r="D49" s="2">
        <f>IFERROR(__xludf.DUMMYFUNCTION("""COMPUTED_VALUE"""),45362.66666666667)</f>
        <v>45362.66667</v>
      </c>
      <c r="E49" s="1">
        <f>IFERROR(__xludf.DUMMYFUNCTION("""COMPUTED_VALUE"""),586.67)</f>
        <v>586.67</v>
      </c>
      <c r="G49" s="2">
        <f>IFERROR(__xludf.DUMMYFUNCTION("""COMPUTED_VALUE"""),45362.66666666667)</f>
        <v>45362.66667</v>
      </c>
      <c r="H49" s="1">
        <f>IFERROR(__xludf.DUMMYFUNCTION("""COMPUTED_VALUE"""),578.8)</f>
        <v>578.8</v>
      </c>
      <c r="J49" s="2">
        <f>IFERROR(__xludf.DUMMYFUNCTION("""COMPUTED_VALUE"""),45362.66666666667)</f>
        <v>45362.66667</v>
      </c>
      <c r="K49" s="1">
        <f>IFERROR(__xludf.DUMMYFUNCTION("""COMPUTED_VALUE"""),584.06)</f>
        <v>584.06</v>
      </c>
      <c r="M49" s="2">
        <f>IFERROR(__xludf.DUMMYFUNCTION("""COMPUTED_VALUE"""),45362.66666666667)</f>
        <v>45362.66667</v>
      </c>
      <c r="N49" s="1">
        <f>IFERROR(__xludf.DUMMYFUNCTION("""COMPUTED_VALUE"""),1.27862103E8)</f>
        <v>127862103</v>
      </c>
    </row>
    <row r="50">
      <c r="A50" s="2">
        <f>IFERROR(__xludf.DUMMYFUNCTION("""COMPUTED_VALUE"""),45363.66666666667)</f>
        <v>45363.66667</v>
      </c>
      <c r="B50" s="1">
        <f>IFERROR(__xludf.DUMMYFUNCTION("""COMPUTED_VALUE"""),583.42)</f>
        <v>583.42</v>
      </c>
      <c r="D50" s="2">
        <f>IFERROR(__xludf.DUMMYFUNCTION("""COMPUTED_VALUE"""),45363.66666666667)</f>
        <v>45363.66667</v>
      </c>
      <c r="E50" s="1">
        <f>IFERROR(__xludf.DUMMYFUNCTION("""COMPUTED_VALUE"""),583.89)</f>
        <v>583.89</v>
      </c>
      <c r="G50" s="2">
        <f>IFERROR(__xludf.DUMMYFUNCTION("""COMPUTED_VALUE"""),45363.66666666667)</f>
        <v>45363.66667</v>
      </c>
      <c r="H50" s="1">
        <f>IFERROR(__xludf.DUMMYFUNCTION("""COMPUTED_VALUE"""),580.02)</f>
        <v>580.02</v>
      </c>
      <c r="J50" s="2">
        <f>IFERROR(__xludf.DUMMYFUNCTION("""COMPUTED_VALUE"""),45363.66666666667)</f>
        <v>45363.66667</v>
      </c>
      <c r="K50" s="1">
        <f>IFERROR(__xludf.DUMMYFUNCTION("""COMPUTED_VALUE"""),582.33)</f>
        <v>582.33</v>
      </c>
      <c r="M50" s="2">
        <f>IFERROR(__xludf.DUMMYFUNCTION("""COMPUTED_VALUE"""),45363.66666666667)</f>
        <v>45363.66667</v>
      </c>
      <c r="N50" s="1">
        <f>IFERROR(__xludf.DUMMYFUNCTION("""COMPUTED_VALUE"""),1.24410706E8)</f>
        <v>124410706</v>
      </c>
    </row>
    <row r="51">
      <c r="A51" s="2">
        <f>IFERROR(__xludf.DUMMYFUNCTION("""COMPUTED_VALUE"""),45364.66666666667)</f>
        <v>45364.66667</v>
      </c>
      <c r="B51" s="1">
        <f>IFERROR(__xludf.DUMMYFUNCTION("""COMPUTED_VALUE"""),582.49)</f>
        <v>582.49</v>
      </c>
      <c r="D51" s="2">
        <f>IFERROR(__xludf.DUMMYFUNCTION("""COMPUTED_VALUE"""),45364.66666666667)</f>
        <v>45364.66667</v>
      </c>
      <c r="E51" s="1">
        <f>IFERROR(__xludf.DUMMYFUNCTION("""COMPUTED_VALUE"""),592.17)</f>
        <v>592.17</v>
      </c>
      <c r="G51" s="2">
        <f>IFERROR(__xludf.DUMMYFUNCTION("""COMPUTED_VALUE"""),45364.66666666667)</f>
        <v>45364.66667</v>
      </c>
      <c r="H51" s="1">
        <f>IFERROR(__xludf.DUMMYFUNCTION("""COMPUTED_VALUE"""),582.49)</f>
        <v>582.49</v>
      </c>
      <c r="J51" s="2">
        <f>IFERROR(__xludf.DUMMYFUNCTION("""COMPUTED_VALUE"""),45364.66666666667)</f>
        <v>45364.66667</v>
      </c>
      <c r="K51" s="1">
        <f>IFERROR(__xludf.DUMMYFUNCTION("""COMPUTED_VALUE"""),589.19)</f>
        <v>589.19</v>
      </c>
      <c r="M51" s="2">
        <f>IFERROR(__xludf.DUMMYFUNCTION("""COMPUTED_VALUE"""),45364.66666666667)</f>
        <v>45364.66667</v>
      </c>
      <c r="N51" s="1">
        <f>IFERROR(__xludf.DUMMYFUNCTION("""COMPUTED_VALUE"""),1.9459233E8)</f>
        <v>194592330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IFERROR(__xludf.DUMMYFUNCTION("""COMPUTED_VALUE"""),587.3)</f>
        <v>587.3</v>
      </c>
      <c r="D52" s="2">
        <f>IFERROR(__xludf.DUMMYFUNCTION("""COMPUTED_VALUE"""),45365.66666666667)</f>
        <v>45365.66667</v>
      </c>
      <c r="E52" s="1">
        <f>IFERROR(__xludf.DUMMYFUNCTION("""COMPUTED_VALUE"""),588.0)</f>
        <v>588</v>
      </c>
      <c r="G52" s="2">
        <f>IFERROR(__xludf.DUMMYFUNCTION("""COMPUTED_VALUE"""),45365.66666666667)</f>
        <v>45365.66667</v>
      </c>
      <c r="H52" s="1">
        <f>IFERROR(__xludf.DUMMYFUNCTION("""COMPUTED_VALUE"""),581.25)</f>
        <v>581.25</v>
      </c>
      <c r="J52" s="2">
        <f>IFERROR(__xludf.DUMMYFUNCTION("""COMPUTED_VALUE"""),45365.66666666667)</f>
        <v>45365.66667</v>
      </c>
      <c r="K52" s="1">
        <f>IFERROR(__xludf.DUMMYFUNCTION("""COMPUTED_VALUE"""),583.81)</f>
        <v>583.81</v>
      </c>
      <c r="M52" s="2">
        <f>IFERROR(__xludf.DUMMYFUNCTION("""COMPUTED_VALUE"""),45365.66666666667)</f>
        <v>45365.66667</v>
      </c>
      <c r="N52" s="1">
        <f>IFERROR(__xludf.DUMMYFUNCTION("""COMPUTED_VALUE"""),2.11529021E8)</f>
        <v>211529021</v>
      </c>
    </row>
    <row r="53">
      <c r="A53" s="2">
        <f>IFERROR(__xludf.DUMMYFUNCTION("""COMPUTED_VALUE"""),45366.66666666667)</f>
        <v>45366.66667</v>
      </c>
      <c r="B53" s="1">
        <f>IFERROR(__xludf.DUMMYFUNCTION("""COMPUTED_VALUE"""),582.85)</f>
        <v>582.85</v>
      </c>
      <c r="D53" s="2">
        <f>IFERROR(__xludf.DUMMYFUNCTION("""COMPUTED_VALUE"""),45366.66666666667)</f>
        <v>45366.66667</v>
      </c>
      <c r="E53" s="1">
        <f>IFERROR(__xludf.DUMMYFUNCTION("""COMPUTED_VALUE"""),587.2)</f>
        <v>587.2</v>
      </c>
      <c r="G53" s="2">
        <f>IFERROR(__xludf.DUMMYFUNCTION("""COMPUTED_VALUE"""),45366.66666666667)</f>
        <v>45366.66667</v>
      </c>
      <c r="H53" s="1">
        <f>IFERROR(__xludf.DUMMYFUNCTION("""COMPUTED_VALUE"""),581.04)</f>
        <v>581.04</v>
      </c>
      <c r="J53" s="2">
        <f>IFERROR(__xludf.DUMMYFUNCTION("""COMPUTED_VALUE"""),45366.66666666667)</f>
        <v>45366.66667</v>
      </c>
      <c r="K53" s="1">
        <f>IFERROR(__xludf.DUMMYFUNCTION("""COMPUTED_VALUE"""),585.71)</f>
        <v>585.71</v>
      </c>
      <c r="M53" s="2">
        <f>IFERROR(__xludf.DUMMYFUNCTION("""COMPUTED_VALUE"""),45366.66666666667)</f>
        <v>45366.66667</v>
      </c>
      <c r="N53" s="1">
        <f>IFERROR(__xludf.DUMMYFUNCTION("""COMPUTED_VALUE"""),3.61524769E8)</f>
        <v>361524769</v>
      </c>
    </row>
    <row r="54">
      <c r="A54" s="2">
        <f>IFERROR(__xludf.DUMMYFUNCTION("""COMPUTED_VALUE"""),45369.66666666667)</f>
        <v>45369.66667</v>
      </c>
      <c r="B54" s="1">
        <f>IFERROR(__xludf.DUMMYFUNCTION("""COMPUTED_VALUE"""),585.86)</f>
        <v>585.86</v>
      </c>
      <c r="D54" s="2">
        <f>IFERROR(__xludf.DUMMYFUNCTION("""COMPUTED_VALUE"""),45369.66666666667)</f>
        <v>45369.66667</v>
      </c>
      <c r="E54" s="1">
        <f>IFERROR(__xludf.DUMMYFUNCTION("""COMPUTED_VALUE"""),591.08)</f>
        <v>591.08</v>
      </c>
      <c r="G54" s="2">
        <f>IFERROR(__xludf.DUMMYFUNCTION("""COMPUTED_VALUE"""),45369.66666666667)</f>
        <v>45369.66667</v>
      </c>
      <c r="H54" s="1">
        <f>IFERROR(__xludf.DUMMYFUNCTION("""COMPUTED_VALUE"""),585.86)</f>
        <v>585.86</v>
      </c>
      <c r="J54" s="2">
        <f>IFERROR(__xludf.DUMMYFUNCTION("""COMPUTED_VALUE"""),45369.66666666667)</f>
        <v>45369.66667</v>
      </c>
      <c r="K54" s="1">
        <f>IFERROR(__xludf.DUMMYFUNCTION("""COMPUTED_VALUE"""),586.46)</f>
        <v>586.46</v>
      </c>
      <c r="M54" s="2">
        <f>IFERROR(__xludf.DUMMYFUNCTION("""COMPUTED_VALUE"""),45369.66666666667)</f>
        <v>45369.66667</v>
      </c>
      <c r="N54" s="1">
        <f>IFERROR(__xludf.DUMMYFUNCTION("""COMPUTED_VALUE"""),1.49584399E8)</f>
        <v>149584399</v>
      </c>
    </row>
    <row r="55">
      <c r="A55" s="2">
        <f>IFERROR(__xludf.DUMMYFUNCTION("""COMPUTED_VALUE"""),45370.66666666667)</f>
        <v>45370.66667</v>
      </c>
      <c r="B55" s="1">
        <f>IFERROR(__xludf.DUMMYFUNCTION("""COMPUTED_VALUE"""),586.26)</f>
        <v>586.26</v>
      </c>
      <c r="D55" s="2">
        <f>IFERROR(__xludf.DUMMYFUNCTION("""COMPUTED_VALUE"""),45370.66666666667)</f>
        <v>45370.66667</v>
      </c>
      <c r="E55" s="1">
        <f>IFERROR(__xludf.DUMMYFUNCTION("""COMPUTED_VALUE"""),586.7)</f>
        <v>586.7</v>
      </c>
      <c r="G55" s="2">
        <f>IFERROR(__xludf.DUMMYFUNCTION("""COMPUTED_VALUE"""),45370.66666666667)</f>
        <v>45370.66667</v>
      </c>
      <c r="H55" s="1">
        <f>IFERROR(__xludf.DUMMYFUNCTION("""COMPUTED_VALUE"""),582.62)</f>
        <v>582.62</v>
      </c>
      <c r="J55" s="2">
        <f>IFERROR(__xludf.DUMMYFUNCTION("""COMPUTED_VALUE"""),45370.66666666667)</f>
        <v>45370.66667</v>
      </c>
      <c r="K55" s="1">
        <f>IFERROR(__xludf.DUMMYFUNCTION("""COMPUTED_VALUE"""),585.36)</f>
        <v>585.36</v>
      </c>
      <c r="M55" s="2">
        <f>IFERROR(__xludf.DUMMYFUNCTION("""COMPUTED_VALUE"""),45370.66666666667)</f>
        <v>45370.66667</v>
      </c>
      <c r="N55" s="1">
        <f>IFERROR(__xludf.DUMMYFUNCTION("""COMPUTED_VALUE"""),1.47512121E8)</f>
        <v>147512121</v>
      </c>
    </row>
    <row r="56">
      <c r="A56" s="2">
        <f>IFERROR(__xludf.DUMMYFUNCTION("""COMPUTED_VALUE"""),45371.66666666667)</f>
        <v>45371.66667</v>
      </c>
      <c r="B56" s="1">
        <f>IFERROR(__xludf.DUMMYFUNCTION("""COMPUTED_VALUE"""),585.44)</f>
        <v>585.44</v>
      </c>
      <c r="D56" s="2">
        <f>IFERROR(__xludf.DUMMYFUNCTION("""COMPUTED_VALUE"""),45371.66666666667)</f>
        <v>45371.66667</v>
      </c>
      <c r="E56" s="1">
        <f>IFERROR(__xludf.DUMMYFUNCTION("""COMPUTED_VALUE"""),594.76)</f>
        <v>594.76</v>
      </c>
      <c r="G56" s="2">
        <f>IFERROR(__xludf.DUMMYFUNCTION("""COMPUTED_VALUE"""),45371.66666666667)</f>
        <v>45371.66667</v>
      </c>
      <c r="H56" s="1">
        <f>IFERROR(__xludf.DUMMYFUNCTION("""COMPUTED_VALUE"""),583.63)</f>
        <v>583.63</v>
      </c>
      <c r="J56" s="2">
        <f>IFERROR(__xludf.DUMMYFUNCTION("""COMPUTED_VALUE"""),45371.66666666667)</f>
        <v>45371.66667</v>
      </c>
      <c r="K56" s="1">
        <f>IFERROR(__xludf.DUMMYFUNCTION("""COMPUTED_VALUE"""),592.36)</f>
        <v>592.36</v>
      </c>
      <c r="M56" s="2">
        <f>IFERROR(__xludf.DUMMYFUNCTION("""COMPUTED_VALUE"""),45371.66666666667)</f>
        <v>45371.66667</v>
      </c>
      <c r="N56" s="1">
        <f>IFERROR(__xludf.DUMMYFUNCTION("""COMPUTED_VALUE"""),1.38631547E8)</f>
        <v>138631547</v>
      </c>
    </row>
    <row r="57">
      <c r="A57" s="2">
        <f>IFERROR(__xludf.DUMMYFUNCTION("""COMPUTED_VALUE"""),45372.66666666667)</f>
        <v>45372.66667</v>
      </c>
      <c r="B57" s="1">
        <f>IFERROR(__xludf.DUMMYFUNCTION("""COMPUTED_VALUE"""),593.92)</f>
        <v>593.92</v>
      </c>
      <c r="D57" s="2">
        <f>IFERROR(__xludf.DUMMYFUNCTION("""COMPUTED_VALUE"""),45372.66666666667)</f>
        <v>45372.66667</v>
      </c>
      <c r="E57" s="1">
        <f>IFERROR(__xludf.DUMMYFUNCTION("""COMPUTED_VALUE"""),594.98)</f>
        <v>594.98</v>
      </c>
      <c r="G57" s="2">
        <f>IFERROR(__xludf.DUMMYFUNCTION("""COMPUTED_VALUE"""),45372.66666666667)</f>
        <v>45372.66667</v>
      </c>
      <c r="H57" s="1">
        <f>IFERROR(__xludf.DUMMYFUNCTION("""COMPUTED_VALUE"""),591.02)</f>
        <v>591.02</v>
      </c>
      <c r="J57" s="2">
        <f>IFERROR(__xludf.DUMMYFUNCTION("""COMPUTED_VALUE"""),45372.66666666667)</f>
        <v>45372.66667</v>
      </c>
      <c r="K57" s="1">
        <f>IFERROR(__xludf.DUMMYFUNCTION("""COMPUTED_VALUE"""),593.67)</f>
        <v>593.67</v>
      </c>
      <c r="M57" s="2">
        <f>IFERROR(__xludf.DUMMYFUNCTION("""COMPUTED_VALUE"""),45372.66666666667)</f>
        <v>45372.66667</v>
      </c>
      <c r="N57" s="1">
        <f>IFERROR(__xludf.DUMMYFUNCTION("""COMPUTED_VALUE"""),1.25436939E8)</f>
        <v>125436939</v>
      </c>
    </row>
    <row r="58">
      <c r="A58" s="2">
        <f>IFERROR(__xludf.DUMMYFUNCTION("""COMPUTED_VALUE"""),45373.66666666667)</f>
        <v>45373.66667</v>
      </c>
      <c r="B58" s="1">
        <f>IFERROR(__xludf.DUMMYFUNCTION("""COMPUTED_VALUE"""),592.71)</f>
        <v>592.71</v>
      </c>
      <c r="D58" s="2">
        <f>IFERROR(__xludf.DUMMYFUNCTION("""COMPUTED_VALUE"""),45373.66666666667)</f>
        <v>45373.66667</v>
      </c>
      <c r="E58" s="1">
        <f>IFERROR(__xludf.DUMMYFUNCTION("""COMPUTED_VALUE"""),593.75)</f>
        <v>593.75</v>
      </c>
      <c r="G58" s="2">
        <f>IFERROR(__xludf.DUMMYFUNCTION("""COMPUTED_VALUE"""),45373.66666666667)</f>
        <v>45373.66667</v>
      </c>
      <c r="H58" s="1">
        <f>IFERROR(__xludf.DUMMYFUNCTION("""COMPUTED_VALUE"""),590.14)</f>
        <v>590.14</v>
      </c>
      <c r="J58" s="2">
        <f>IFERROR(__xludf.DUMMYFUNCTION("""COMPUTED_VALUE"""),45373.66666666667)</f>
        <v>45373.66667</v>
      </c>
      <c r="K58" s="1">
        <f>IFERROR(__xludf.DUMMYFUNCTION("""COMPUTED_VALUE"""),590.37)</f>
        <v>590.37</v>
      </c>
      <c r="M58" s="2">
        <f>IFERROR(__xludf.DUMMYFUNCTION("""COMPUTED_VALUE"""),45373.66666666667)</f>
        <v>45373.66667</v>
      </c>
      <c r="N58" s="1">
        <f>IFERROR(__xludf.DUMMYFUNCTION("""COMPUTED_VALUE"""),1.00708051E8)</f>
        <v>100708051</v>
      </c>
    </row>
    <row r="59">
      <c r="A59" s="2">
        <f>IFERROR(__xludf.DUMMYFUNCTION("""COMPUTED_VALUE"""),45376.66666666667)</f>
        <v>45376.66667</v>
      </c>
      <c r="B59" s="1">
        <f>IFERROR(__xludf.DUMMYFUNCTION("""COMPUTED_VALUE"""),590.6)</f>
        <v>590.6</v>
      </c>
      <c r="D59" s="2">
        <f>IFERROR(__xludf.DUMMYFUNCTION("""COMPUTED_VALUE"""),45376.66666666667)</f>
        <v>45376.66667</v>
      </c>
      <c r="E59" s="1">
        <f>IFERROR(__xludf.DUMMYFUNCTION("""COMPUTED_VALUE"""),594.0)</f>
        <v>594</v>
      </c>
      <c r="G59" s="2">
        <f>IFERROR(__xludf.DUMMYFUNCTION("""COMPUTED_VALUE"""),45376.66666666667)</f>
        <v>45376.66667</v>
      </c>
      <c r="H59" s="1">
        <f>IFERROR(__xludf.DUMMYFUNCTION("""COMPUTED_VALUE"""),590.05)</f>
        <v>590.05</v>
      </c>
      <c r="J59" s="2">
        <f>IFERROR(__xludf.DUMMYFUNCTION("""COMPUTED_VALUE"""),45376.66666666667)</f>
        <v>45376.66667</v>
      </c>
      <c r="K59" s="1">
        <f>IFERROR(__xludf.DUMMYFUNCTION("""COMPUTED_VALUE"""),590.5)</f>
        <v>590.5</v>
      </c>
      <c r="M59" s="2">
        <f>IFERROR(__xludf.DUMMYFUNCTION("""COMPUTED_VALUE"""),45376.66666666667)</f>
        <v>45376.66667</v>
      </c>
      <c r="N59" s="1">
        <f>IFERROR(__xludf.DUMMYFUNCTION("""COMPUTED_VALUE"""),1.00517596E8)</f>
        <v>100517596</v>
      </c>
    </row>
    <row r="60">
      <c r="A60" s="2">
        <f>IFERROR(__xludf.DUMMYFUNCTION("""COMPUTED_VALUE"""),45377.66666666667)</f>
        <v>45377.66667</v>
      </c>
      <c r="B60" s="1">
        <f>IFERROR(__xludf.DUMMYFUNCTION("""COMPUTED_VALUE"""),591.82)</f>
        <v>591.82</v>
      </c>
      <c r="D60" s="2">
        <f>IFERROR(__xludf.DUMMYFUNCTION("""COMPUTED_VALUE"""),45377.66666666667)</f>
        <v>45377.66667</v>
      </c>
      <c r="E60" s="1">
        <f>IFERROR(__xludf.DUMMYFUNCTION("""COMPUTED_VALUE"""),592.64)</f>
        <v>592.64</v>
      </c>
      <c r="G60" s="2">
        <f>IFERROR(__xludf.DUMMYFUNCTION("""COMPUTED_VALUE"""),45377.66666666667)</f>
        <v>45377.66667</v>
      </c>
      <c r="H60" s="1">
        <f>IFERROR(__xludf.DUMMYFUNCTION("""COMPUTED_VALUE"""),589.56)</f>
        <v>589.56</v>
      </c>
      <c r="J60" s="2">
        <f>IFERROR(__xludf.DUMMYFUNCTION("""COMPUTED_VALUE"""),45377.66666666667)</f>
        <v>45377.66667</v>
      </c>
      <c r="K60" s="1">
        <f>IFERROR(__xludf.DUMMYFUNCTION("""COMPUTED_VALUE"""),589.62)</f>
        <v>589.62</v>
      </c>
      <c r="M60" s="2">
        <f>IFERROR(__xludf.DUMMYFUNCTION("""COMPUTED_VALUE"""),45377.66666666667)</f>
        <v>45377.66667</v>
      </c>
      <c r="N60" s="1">
        <f>IFERROR(__xludf.DUMMYFUNCTION("""COMPUTED_VALUE"""),1.01403578E8)</f>
        <v>101403578</v>
      </c>
    </row>
    <row r="61">
      <c r="A61" s="2">
        <f>IFERROR(__xludf.DUMMYFUNCTION("""COMPUTED_VALUE"""),45378.66666666667)</f>
        <v>45378.66667</v>
      </c>
      <c r="B61" s="1">
        <f>IFERROR(__xludf.DUMMYFUNCTION("""COMPUTED_VALUE"""),590.04)</f>
        <v>590.04</v>
      </c>
      <c r="D61" s="2">
        <f>IFERROR(__xludf.DUMMYFUNCTION("""COMPUTED_VALUE"""),45378.66666666667)</f>
        <v>45378.66667</v>
      </c>
      <c r="E61" s="1">
        <f>IFERROR(__xludf.DUMMYFUNCTION("""COMPUTED_VALUE"""),599.95)</f>
        <v>599.95</v>
      </c>
      <c r="G61" s="2">
        <f>IFERROR(__xludf.DUMMYFUNCTION("""COMPUTED_VALUE"""),45378.66666666667)</f>
        <v>45378.66667</v>
      </c>
      <c r="H61" s="1">
        <f>IFERROR(__xludf.DUMMYFUNCTION("""COMPUTED_VALUE"""),590.04)</f>
        <v>590.04</v>
      </c>
      <c r="J61" s="2">
        <f>IFERROR(__xludf.DUMMYFUNCTION("""COMPUTED_VALUE"""),45378.66666666667)</f>
        <v>45378.66667</v>
      </c>
      <c r="K61" s="1">
        <f>IFERROR(__xludf.DUMMYFUNCTION("""COMPUTED_VALUE"""),599.87)</f>
        <v>599.87</v>
      </c>
      <c r="M61" s="2">
        <f>IFERROR(__xludf.DUMMYFUNCTION("""COMPUTED_VALUE"""),45378.66666666667)</f>
        <v>45378.66667</v>
      </c>
      <c r="N61" s="1">
        <f>IFERROR(__xludf.DUMMYFUNCTION("""COMPUTED_VALUE"""),1.18867862E8)</f>
        <v>118867862</v>
      </c>
    </row>
    <row r="62">
      <c r="A62" s="2">
        <f>IFERROR(__xludf.DUMMYFUNCTION("""COMPUTED_VALUE"""),45379.66666666667)</f>
        <v>45379.66667</v>
      </c>
      <c r="B62" s="1">
        <f>IFERROR(__xludf.DUMMYFUNCTION("""COMPUTED_VALUE"""),599.88)</f>
        <v>599.88</v>
      </c>
      <c r="D62" s="2">
        <f>IFERROR(__xludf.DUMMYFUNCTION("""COMPUTED_VALUE"""),45379.66666666667)</f>
        <v>45379.66667</v>
      </c>
      <c r="E62" s="1">
        <f>IFERROR(__xludf.DUMMYFUNCTION("""COMPUTED_VALUE"""),603.3)</f>
        <v>603.3</v>
      </c>
      <c r="G62" s="2">
        <f>IFERROR(__xludf.DUMMYFUNCTION("""COMPUTED_VALUE"""),45379.66666666667)</f>
        <v>45379.66667</v>
      </c>
      <c r="H62" s="1">
        <f>IFERROR(__xludf.DUMMYFUNCTION("""COMPUTED_VALUE"""),598.16)</f>
        <v>598.16</v>
      </c>
      <c r="J62" s="2">
        <f>IFERROR(__xludf.DUMMYFUNCTION("""COMPUTED_VALUE"""),45379.66666666667)</f>
        <v>45379.66667</v>
      </c>
      <c r="K62" s="1">
        <f>IFERROR(__xludf.DUMMYFUNCTION("""COMPUTED_VALUE"""),601.51)</f>
        <v>601.51</v>
      </c>
      <c r="M62" s="2">
        <f>IFERROR(__xludf.DUMMYFUNCTION("""COMPUTED_VALUE"""),45379.66666666667)</f>
        <v>45379.66667</v>
      </c>
      <c r="N62" s="1">
        <f>IFERROR(__xludf.DUMMYFUNCTION("""COMPUTED_VALUE"""),1.57232057E8)</f>
        <v>157232057</v>
      </c>
    </row>
    <row r="63">
      <c r="A63" s="2">
        <f>IFERROR(__xludf.DUMMYFUNCTION("""COMPUTED_VALUE"""),45383.66666666667)</f>
        <v>45383.66667</v>
      </c>
      <c r="B63" s="1">
        <f>IFERROR(__xludf.DUMMYFUNCTION("""COMPUTED_VALUE"""),603.14)</f>
        <v>603.14</v>
      </c>
      <c r="D63" s="2">
        <f>IFERROR(__xludf.DUMMYFUNCTION("""COMPUTED_VALUE"""),45383.66666666667)</f>
        <v>45383.66667</v>
      </c>
      <c r="E63" s="1">
        <f>IFERROR(__xludf.DUMMYFUNCTION("""COMPUTED_VALUE"""),604.55)</f>
        <v>604.55</v>
      </c>
      <c r="G63" s="2">
        <f>IFERROR(__xludf.DUMMYFUNCTION("""COMPUTED_VALUE"""),45383.66666666667)</f>
        <v>45383.66667</v>
      </c>
      <c r="H63" s="1">
        <f>IFERROR(__xludf.DUMMYFUNCTION("""COMPUTED_VALUE"""),600.41)</f>
        <v>600.41</v>
      </c>
      <c r="J63" s="2">
        <f>IFERROR(__xludf.DUMMYFUNCTION("""COMPUTED_VALUE"""),45383.66666666667)</f>
        <v>45383.66667</v>
      </c>
      <c r="K63" s="1">
        <f>IFERROR(__xludf.DUMMYFUNCTION("""COMPUTED_VALUE"""),602.2)</f>
        <v>602.2</v>
      </c>
      <c r="M63" s="2">
        <f>IFERROR(__xludf.DUMMYFUNCTION("""COMPUTED_VALUE"""),45383.66666666667)</f>
        <v>45383.66667</v>
      </c>
      <c r="N63" s="1">
        <f>IFERROR(__xludf.DUMMYFUNCTION("""COMPUTED_VALUE"""),1.12607812E8)</f>
        <v>112607812</v>
      </c>
    </row>
    <row r="64">
      <c r="A64" s="2">
        <f>IFERROR(__xludf.DUMMYFUNCTION("""COMPUTED_VALUE"""),45384.66666666667)</f>
        <v>45384.66667</v>
      </c>
      <c r="B64" s="1">
        <f>IFERROR(__xludf.DUMMYFUNCTION("""COMPUTED_VALUE"""),602.07)</f>
        <v>602.07</v>
      </c>
      <c r="D64" s="2">
        <f>IFERROR(__xludf.DUMMYFUNCTION("""COMPUTED_VALUE"""),45384.66666666667)</f>
        <v>45384.66667</v>
      </c>
      <c r="E64" s="1">
        <f>IFERROR(__xludf.DUMMYFUNCTION("""COMPUTED_VALUE"""),602.73)</f>
        <v>602.73</v>
      </c>
      <c r="G64" s="2">
        <f>IFERROR(__xludf.DUMMYFUNCTION("""COMPUTED_VALUE"""),45384.66666666667)</f>
        <v>45384.66667</v>
      </c>
      <c r="H64" s="1">
        <f>IFERROR(__xludf.DUMMYFUNCTION("""COMPUTED_VALUE"""),597.81)</f>
        <v>597.81</v>
      </c>
      <c r="J64" s="2">
        <f>IFERROR(__xludf.DUMMYFUNCTION("""COMPUTED_VALUE"""),45384.66666666667)</f>
        <v>45384.66667</v>
      </c>
      <c r="K64" s="1">
        <f>IFERROR(__xludf.DUMMYFUNCTION("""COMPUTED_VALUE"""),600.43)</f>
        <v>600.43</v>
      </c>
      <c r="M64" s="2">
        <f>IFERROR(__xludf.DUMMYFUNCTION("""COMPUTED_VALUE"""),45384.66666666667)</f>
        <v>45384.66667</v>
      </c>
      <c r="N64" s="1">
        <f>IFERROR(__xludf.DUMMYFUNCTION("""COMPUTED_VALUE"""),1.45583952E8)</f>
        <v>145583952</v>
      </c>
    </row>
    <row r="65">
      <c r="A65" s="2">
        <f>IFERROR(__xludf.DUMMYFUNCTION("""COMPUTED_VALUE"""),45385.66666666667)</f>
        <v>45385.66667</v>
      </c>
      <c r="B65" s="1">
        <f>IFERROR(__xludf.DUMMYFUNCTION("""COMPUTED_VALUE"""),600.9)</f>
        <v>600.9</v>
      </c>
      <c r="D65" s="2">
        <f>IFERROR(__xludf.DUMMYFUNCTION("""COMPUTED_VALUE"""),45385.66666666667)</f>
        <v>45385.66667</v>
      </c>
      <c r="E65" s="1">
        <f>IFERROR(__xludf.DUMMYFUNCTION("""COMPUTED_VALUE"""),606.25)</f>
        <v>606.25</v>
      </c>
      <c r="G65" s="2">
        <f>IFERROR(__xludf.DUMMYFUNCTION("""COMPUTED_VALUE"""),45385.66666666667)</f>
        <v>45385.66667</v>
      </c>
      <c r="H65" s="1">
        <f>IFERROR(__xludf.DUMMYFUNCTION("""COMPUTED_VALUE"""),600.9)</f>
        <v>600.9</v>
      </c>
      <c r="J65" s="2">
        <f>IFERROR(__xludf.DUMMYFUNCTION("""COMPUTED_VALUE"""),45385.66666666667)</f>
        <v>45385.66667</v>
      </c>
      <c r="K65" s="1">
        <f>IFERROR(__xludf.DUMMYFUNCTION("""COMPUTED_VALUE"""),605.56)</f>
        <v>605.56</v>
      </c>
      <c r="M65" s="2">
        <f>IFERROR(__xludf.DUMMYFUNCTION("""COMPUTED_VALUE"""),45385.66666666667)</f>
        <v>45385.66667</v>
      </c>
      <c r="N65" s="1">
        <f>IFERROR(__xludf.DUMMYFUNCTION("""COMPUTED_VALUE"""),1.36418188E8)</f>
        <v>136418188</v>
      </c>
    </row>
    <row r="66">
      <c r="A66" s="2">
        <f>IFERROR(__xludf.DUMMYFUNCTION("""COMPUTED_VALUE"""),45386.66666666667)</f>
        <v>45386.66667</v>
      </c>
      <c r="B66" s="1">
        <f>IFERROR(__xludf.DUMMYFUNCTION("""COMPUTED_VALUE"""),607.38)</f>
        <v>607.38</v>
      </c>
      <c r="D66" s="2">
        <f>IFERROR(__xludf.DUMMYFUNCTION("""COMPUTED_VALUE"""),45386.66666666667)</f>
        <v>45386.66667</v>
      </c>
      <c r="E66" s="1">
        <f>IFERROR(__xludf.DUMMYFUNCTION("""COMPUTED_VALUE"""),609.8)</f>
        <v>609.8</v>
      </c>
      <c r="G66" s="2">
        <f>IFERROR(__xludf.DUMMYFUNCTION("""COMPUTED_VALUE"""),45386.66666666667)</f>
        <v>45386.66667</v>
      </c>
      <c r="H66" s="1">
        <f>IFERROR(__xludf.DUMMYFUNCTION("""COMPUTED_VALUE"""),597.35)</f>
        <v>597.35</v>
      </c>
      <c r="J66" s="2">
        <f>IFERROR(__xludf.DUMMYFUNCTION("""COMPUTED_VALUE"""),45386.66666666667)</f>
        <v>45386.66667</v>
      </c>
      <c r="K66" s="1">
        <f>IFERROR(__xludf.DUMMYFUNCTION("""COMPUTED_VALUE"""),598.58)</f>
        <v>598.58</v>
      </c>
      <c r="M66" s="2">
        <f>IFERROR(__xludf.DUMMYFUNCTION("""COMPUTED_VALUE"""),45386.66666666667)</f>
        <v>45386.66667</v>
      </c>
      <c r="N66" s="1">
        <f>IFERROR(__xludf.DUMMYFUNCTION("""COMPUTED_VALUE"""),1.35810548E8)</f>
        <v>135810548</v>
      </c>
    </row>
    <row r="67">
      <c r="A67" s="2">
        <f>IFERROR(__xludf.DUMMYFUNCTION("""COMPUTED_VALUE"""),45387.66666666667)</f>
        <v>45387.66667</v>
      </c>
      <c r="B67" s="1">
        <f>IFERROR(__xludf.DUMMYFUNCTION("""COMPUTED_VALUE"""),598.67)</f>
        <v>598.67</v>
      </c>
      <c r="D67" s="2">
        <f>IFERROR(__xludf.DUMMYFUNCTION("""COMPUTED_VALUE"""),45387.66666666667)</f>
        <v>45387.66667</v>
      </c>
      <c r="E67" s="1">
        <f>IFERROR(__xludf.DUMMYFUNCTION("""COMPUTED_VALUE"""),604.67)</f>
        <v>604.67</v>
      </c>
      <c r="G67" s="2">
        <f>IFERROR(__xludf.DUMMYFUNCTION("""COMPUTED_VALUE"""),45387.66666666667)</f>
        <v>45387.66667</v>
      </c>
      <c r="H67" s="1">
        <f>IFERROR(__xludf.DUMMYFUNCTION("""COMPUTED_VALUE"""),597.32)</f>
        <v>597.32</v>
      </c>
      <c r="J67" s="2">
        <f>IFERROR(__xludf.DUMMYFUNCTION("""COMPUTED_VALUE"""),45387.66666666667)</f>
        <v>45387.66667</v>
      </c>
      <c r="K67" s="1">
        <f>IFERROR(__xludf.DUMMYFUNCTION("""COMPUTED_VALUE"""),603.99)</f>
        <v>603.99</v>
      </c>
      <c r="M67" s="2">
        <f>IFERROR(__xludf.DUMMYFUNCTION("""COMPUTED_VALUE"""),45387.66666666667)</f>
        <v>45387.66667</v>
      </c>
      <c r="N67" s="1">
        <f>IFERROR(__xludf.DUMMYFUNCTION("""COMPUTED_VALUE"""),1.14730989E8)</f>
        <v>114730989</v>
      </c>
    </row>
    <row r="68">
      <c r="A68" s="2">
        <f>IFERROR(__xludf.DUMMYFUNCTION("""COMPUTED_VALUE"""),45390.66666666667)</f>
        <v>45390.66667</v>
      </c>
      <c r="B68" s="1">
        <f>IFERROR(__xludf.DUMMYFUNCTION("""COMPUTED_VALUE"""),603.92)</f>
        <v>603.92</v>
      </c>
      <c r="D68" s="2">
        <f>IFERROR(__xludf.DUMMYFUNCTION("""COMPUTED_VALUE"""),45390.66666666667)</f>
        <v>45390.66667</v>
      </c>
      <c r="E68" s="1">
        <f>IFERROR(__xludf.DUMMYFUNCTION("""COMPUTED_VALUE"""),606.7)</f>
        <v>606.7</v>
      </c>
      <c r="G68" s="2">
        <f>IFERROR(__xludf.DUMMYFUNCTION("""COMPUTED_VALUE"""),45390.66666666667)</f>
        <v>45390.66667</v>
      </c>
      <c r="H68" s="1">
        <f>IFERROR(__xludf.DUMMYFUNCTION("""COMPUTED_VALUE"""),602.73)</f>
        <v>602.73</v>
      </c>
      <c r="J68" s="2">
        <f>IFERROR(__xludf.DUMMYFUNCTION("""COMPUTED_VALUE"""),45390.66666666667)</f>
        <v>45390.66667</v>
      </c>
      <c r="K68" s="1">
        <f>IFERROR(__xludf.DUMMYFUNCTION("""COMPUTED_VALUE"""),603.87)</f>
        <v>603.87</v>
      </c>
      <c r="M68" s="2">
        <f>IFERROR(__xludf.DUMMYFUNCTION("""COMPUTED_VALUE"""),45390.66666666667)</f>
        <v>45390.66667</v>
      </c>
      <c r="N68" s="1">
        <f>IFERROR(__xludf.DUMMYFUNCTION("""COMPUTED_VALUE"""),1.1880407E8)</f>
        <v>118804070</v>
      </c>
    </row>
    <row r="69">
      <c r="A69" s="2">
        <f>IFERROR(__xludf.DUMMYFUNCTION("""COMPUTED_VALUE"""),45391.66666666667)</f>
        <v>45391.66667</v>
      </c>
      <c r="B69" s="1">
        <f>IFERROR(__xludf.DUMMYFUNCTION("""COMPUTED_VALUE"""),605.52)</f>
        <v>605.52</v>
      </c>
      <c r="D69" s="2">
        <f>IFERROR(__xludf.DUMMYFUNCTION("""COMPUTED_VALUE"""),45391.66666666667)</f>
        <v>45391.66667</v>
      </c>
      <c r="E69" s="1">
        <f>IFERROR(__xludf.DUMMYFUNCTION("""COMPUTED_VALUE"""),609.77)</f>
        <v>609.77</v>
      </c>
      <c r="G69" s="2">
        <f>IFERROR(__xludf.DUMMYFUNCTION("""COMPUTED_VALUE"""),45391.66666666667)</f>
        <v>45391.66667</v>
      </c>
      <c r="H69" s="1">
        <f>IFERROR(__xludf.DUMMYFUNCTION("""COMPUTED_VALUE"""),600.51)</f>
        <v>600.51</v>
      </c>
      <c r="J69" s="2">
        <f>IFERROR(__xludf.DUMMYFUNCTION("""COMPUTED_VALUE"""),45391.66666666667)</f>
        <v>45391.66667</v>
      </c>
      <c r="K69" s="1">
        <f>IFERROR(__xludf.DUMMYFUNCTION("""COMPUTED_VALUE"""),606.42)</f>
        <v>606.42</v>
      </c>
      <c r="M69" s="2">
        <f>IFERROR(__xludf.DUMMYFUNCTION("""COMPUTED_VALUE"""),45391.66666666667)</f>
        <v>45391.66667</v>
      </c>
      <c r="N69" s="1">
        <f>IFERROR(__xludf.DUMMYFUNCTION("""COMPUTED_VALUE"""),1.34839738E8)</f>
        <v>134839738</v>
      </c>
    </row>
    <row r="70">
      <c r="A70" s="2">
        <f>IFERROR(__xludf.DUMMYFUNCTION("""COMPUTED_VALUE"""),45392.66666666667)</f>
        <v>45392.66667</v>
      </c>
      <c r="B70" s="1">
        <f>IFERROR(__xludf.DUMMYFUNCTION("""COMPUTED_VALUE"""),601.11)</f>
        <v>601.11</v>
      </c>
      <c r="D70" s="2">
        <f>IFERROR(__xludf.DUMMYFUNCTION("""COMPUTED_VALUE"""),45392.66666666667)</f>
        <v>45392.66667</v>
      </c>
      <c r="E70" s="1">
        <f>IFERROR(__xludf.DUMMYFUNCTION("""COMPUTED_VALUE"""),601.27)</f>
        <v>601.27</v>
      </c>
      <c r="G70" s="2">
        <f>IFERROR(__xludf.DUMMYFUNCTION("""COMPUTED_VALUE"""),45392.66666666667)</f>
        <v>45392.66667</v>
      </c>
      <c r="H70" s="1">
        <f>IFERROR(__xludf.DUMMYFUNCTION("""COMPUTED_VALUE"""),594.91)</f>
        <v>594.91</v>
      </c>
      <c r="J70" s="2">
        <f>IFERROR(__xludf.DUMMYFUNCTION("""COMPUTED_VALUE"""),45392.66666666667)</f>
        <v>45392.66667</v>
      </c>
      <c r="K70" s="1">
        <f>IFERROR(__xludf.DUMMYFUNCTION("""COMPUTED_VALUE"""),597.49)</f>
        <v>597.49</v>
      </c>
      <c r="M70" s="2">
        <f>IFERROR(__xludf.DUMMYFUNCTION("""COMPUTED_VALUE"""),45392.66666666667)</f>
        <v>45392.66667</v>
      </c>
      <c r="N70" s="1">
        <f>IFERROR(__xludf.DUMMYFUNCTION("""COMPUTED_VALUE"""),1.25777548E8)</f>
        <v>125777548</v>
      </c>
    </row>
    <row r="71">
      <c r="A71" s="2">
        <f>IFERROR(__xludf.DUMMYFUNCTION("""COMPUTED_VALUE"""),45393.66666666667)</f>
        <v>45393.66667</v>
      </c>
      <c r="B71" s="1">
        <f>IFERROR(__xludf.DUMMYFUNCTION("""COMPUTED_VALUE"""),598.39)</f>
        <v>598.39</v>
      </c>
      <c r="D71" s="2">
        <f>IFERROR(__xludf.DUMMYFUNCTION("""COMPUTED_VALUE"""),45393.66666666667)</f>
        <v>45393.66667</v>
      </c>
      <c r="E71" s="1">
        <f>IFERROR(__xludf.DUMMYFUNCTION("""COMPUTED_VALUE"""),599.7)</f>
        <v>599.7</v>
      </c>
      <c r="G71" s="2">
        <f>IFERROR(__xludf.DUMMYFUNCTION("""COMPUTED_VALUE"""),45393.66666666667)</f>
        <v>45393.66667</v>
      </c>
      <c r="H71" s="1">
        <f>IFERROR(__xludf.DUMMYFUNCTION("""COMPUTED_VALUE"""),593.66)</f>
        <v>593.66</v>
      </c>
      <c r="J71" s="2">
        <f>IFERROR(__xludf.DUMMYFUNCTION("""COMPUTED_VALUE"""),45393.66666666667)</f>
        <v>45393.66667</v>
      </c>
      <c r="K71" s="1">
        <f>IFERROR(__xludf.DUMMYFUNCTION("""COMPUTED_VALUE"""),597.22)</f>
        <v>597.22</v>
      </c>
      <c r="M71" s="2">
        <f>IFERROR(__xludf.DUMMYFUNCTION("""COMPUTED_VALUE"""),45393.66666666667)</f>
        <v>45393.66667</v>
      </c>
      <c r="N71" s="1">
        <f>IFERROR(__xludf.DUMMYFUNCTION("""COMPUTED_VALUE"""),1.45086129E8)</f>
        <v>145086129</v>
      </c>
    </row>
    <row r="72">
      <c r="A72" s="2">
        <f>IFERROR(__xludf.DUMMYFUNCTION("""COMPUTED_VALUE"""),45394.66666666667)</f>
        <v>45394.66667</v>
      </c>
      <c r="B72" s="1">
        <f>IFERROR(__xludf.DUMMYFUNCTION("""COMPUTED_VALUE"""),596.36)</f>
        <v>596.36</v>
      </c>
      <c r="D72" s="2">
        <f>IFERROR(__xludf.DUMMYFUNCTION("""COMPUTED_VALUE"""),45394.66666666667)</f>
        <v>45394.66667</v>
      </c>
      <c r="E72" s="1">
        <f>IFERROR(__xludf.DUMMYFUNCTION("""COMPUTED_VALUE"""),597.78)</f>
        <v>597.78</v>
      </c>
      <c r="G72" s="2">
        <f>IFERROR(__xludf.DUMMYFUNCTION("""COMPUTED_VALUE"""),45394.66666666667)</f>
        <v>45394.66667</v>
      </c>
      <c r="H72" s="1">
        <f>IFERROR(__xludf.DUMMYFUNCTION("""COMPUTED_VALUE"""),582.85)</f>
        <v>582.85</v>
      </c>
      <c r="J72" s="2">
        <f>IFERROR(__xludf.DUMMYFUNCTION("""COMPUTED_VALUE"""),45394.66666666667)</f>
        <v>45394.66667</v>
      </c>
      <c r="K72" s="1">
        <f>IFERROR(__xludf.DUMMYFUNCTION("""COMPUTED_VALUE"""),585.33)</f>
        <v>585.33</v>
      </c>
      <c r="M72" s="2">
        <f>IFERROR(__xludf.DUMMYFUNCTION("""COMPUTED_VALUE"""),45394.66666666667)</f>
        <v>45394.66667</v>
      </c>
      <c r="N72" s="1">
        <f>IFERROR(__xludf.DUMMYFUNCTION("""COMPUTED_VALUE"""),1.37609785E8)</f>
        <v>137609785</v>
      </c>
    </row>
    <row r="73">
      <c r="A73" s="2">
        <f>IFERROR(__xludf.DUMMYFUNCTION("""COMPUTED_VALUE"""),45397.66666666667)</f>
        <v>45397.66667</v>
      </c>
      <c r="B73" s="1">
        <f>IFERROR(__xludf.DUMMYFUNCTION("""COMPUTED_VALUE"""),586.91)</f>
        <v>586.91</v>
      </c>
      <c r="D73" s="2">
        <f>IFERROR(__xludf.DUMMYFUNCTION("""COMPUTED_VALUE"""),45397.66666666667)</f>
        <v>45397.66667</v>
      </c>
      <c r="E73" s="1">
        <f>IFERROR(__xludf.DUMMYFUNCTION("""COMPUTED_VALUE"""),593.38)</f>
        <v>593.38</v>
      </c>
      <c r="G73" s="2">
        <f>IFERROR(__xludf.DUMMYFUNCTION("""COMPUTED_VALUE"""),45397.66666666667)</f>
        <v>45397.66667</v>
      </c>
      <c r="H73" s="1">
        <f>IFERROR(__xludf.DUMMYFUNCTION("""COMPUTED_VALUE"""),580.77)</f>
        <v>580.77</v>
      </c>
      <c r="J73" s="2">
        <f>IFERROR(__xludf.DUMMYFUNCTION("""COMPUTED_VALUE"""),45397.66666666667)</f>
        <v>45397.66667</v>
      </c>
      <c r="K73" s="1">
        <f>IFERROR(__xludf.DUMMYFUNCTION("""COMPUTED_VALUE"""),583.1)</f>
        <v>583.1</v>
      </c>
      <c r="M73" s="2">
        <f>IFERROR(__xludf.DUMMYFUNCTION("""COMPUTED_VALUE"""),45397.66666666667)</f>
        <v>45397.66667</v>
      </c>
      <c r="N73" s="1">
        <f>IFERROR(__xludf.DUMMYFUNCTION("""COMPUTED_VALUE"""),1.45155006E8)</f>
        <v>145155006</v>
      </c>
    </row>
    <row r="74">
      <c r="A74" s="2">
        <f>IFERROR(__xludf.DUMMYFUNCTION("""COMPUTED_VALUE"""),45398.66666666667)</f>
        <v>45398.66667</v>
      </c>
      <c r="B74" s="1">
        <f>IFERROR(__xludf.DUMMYFUNCTION("""COMPUTED_VALUE"""),582.83)</f>
        <v>582.83</v>
      </c>
      <c r="D74" s="2">
        <f>IFERROR(__xludf.DUMMYFUNCTION("""COMPUTED_VALUE"""),45398.66666666667)</f>
        <v>45398.66667</v>
      </c>
      <c r="E74" s="1">
        <f>IFERROR(__xludf.DUMMYFUNCTION("""COMPUTED_VALUE"""),582.83)</f>
        <v>582.83</v>
      </c>
      <c r="G74" s="2">
        <f>IFERROR(__xludf.DUMMYFUNCTION("""COMPUTED_VALUE"""),45398.66666666667)</f>
        <v>45398.66667</v>
      </c>
      <c r="H74" s="1">
        <f>IFERROR(__xludf.DUMMYFUNCTION("""COMPUTED_VALUE"""),576.06)</f>
        <v>576.06</v>
      </c>
      <c r="J74" s="2">
        <f>IFERROR(__xludf.DUMMYFUNCTION("""COMPUTED_VALUE"""),45398.66666666667)</f>
        <v>45398.66667</v>
      </c>
      <c r="K74" s="1">
        <f>IFERROR(__xludf.DUMMYFUNCTION("""COMPUTED_VALUE"""),579.1)</f>
        <v>579.1</v>
      </c>
      <c r="M74" s="2">
        <f>IFERROR(__xludf.DUMMYFUNCTION("""COMPUTED_VALUE"""),45398.66666666667)</f>
        <v>45398.66667</v>
      </c>
      <c r="N74" s="1">
        <f>IFERROR(__xludf.DUMMYFUNCTION("""COMPUTED_VALUE"""),1.35198566E8)</f>
        <v>135198566</v>
      </c>
    </row>
    <row r="75">
      <c r="A75" s="2">
        <f>IFERROR(__xludf.DUMMYFUNCTION("""COMPUTED_VALUE"""),45399.66666666667)</f>
        <v>45399.66667</v>
      </c>
      <c r="B75" s="1">
        <f>IFERROR(__xludf.DUMMYFUNCTION("""COMPUTED_VALUE"""),580.74)</f>
        <v>580.74</v>
      </c>
      <c r="D75" s="2">
        <f>IFERROR(__xludf.DUMMYFUNCTION("""COMPUTED_VALUE"""),45399.66666666667)</f>
        <v>45399.66667</v>
      </c>
      <c r="E75" s="1">
        <f>IFERROR(__xludf.DUMMYFUNCTION("""COMPUTED_VALUE"""),586.6)</f>
        <v>586.6</v>
      </c>
      <c r="G75" s="2">
        <f>IFERROR(__xludf.DUMMYFUNCTION("""COMPUTED_VALUE"""),45399.66666666667)</f>
        <v>45399.66667</v>
      </c>
      <c r="H75" s="1">
        <f>IFERROR(__xludf.DUMMYFUNCTION("""COMPUTED_VALUE"""),579.1)</f>
        <v>579.1</v>
      </c>
      <c r="J75" s="2">
        <f>IFERROR(__xludf.DUMMYFUNCTION("""COMPUTED_VALUE"""),45399.66666666667)</f>
        <v>45399.66667</v>
      </c>
      <c r="K75" s="1">
        <f>IFERROR(__xludf.DUMMYFUNCTION("""COMPUTED_VALUE"""),580.56)</f>
        <v>580.56</v>
      </c>
      <c r="M75" s="2">
        <f>IFERROR(__xludf.DUMMYFUNCTION("""COMPUTED_VALUE"""),45399.66666666667)</f>
        <v>45399.66667</v>
      </c>
      <c r="N75" s="1">
        <f>IFERROR(__xludf.DUMMYFUNCTION("""COMPUTED_VALUE"""),1.49264359E8)</f>
        <v>149264359</v>
      </c>
    </row>
    <row r="76">
      <c r="A76" s="2">
        <f>IFERROR(__xludf.DUMMYFUNCTION("""COMPUTED_VALUE"""),45400.66666666667)</f>
        <v>45400.66667</v>
      </c>
      <c r="B76" s="1">
        <f>IFERROR(__xludf.DUMMYFUNCTION("""COMPUTED_VALUE"""),583.29)</f>
        <v>583.29</v>
      </c>
      <c r="D76" s="2">
        <f>IFERROR(__xludf.DUMMYFUNCTION("""COMPUTED_VALUE"""),45400.66666666667)</f>
        <v>45400.66667</v>
      </c>
      <c r="E76" s="1">
        <f>IFERROR(__xludf.DUMMYFUNCTION("""COMPUTED_VALUE"""),585.99)</f>
        <v>585.99</v>
      </c>
      <c r="G76" s="2">
        <f>IFERROR(__xludf.DUMMYFUNCTION("""COMPUTED_VALUE"""),45400.66666666667)</f>
        <v>45400.66667</v>
      </c>
      <c r="H76" s="1">
        <f>IFERROR(__xludf.DUMMYFUNCTION("""COMPUTED_VALUE"""),577.89)</f>
        <v>577.89</v>
      </c>
      <c r="J76" s="2">
        <f>IFERROR(__xludf.DUMMYFUNCTION("""COMPUTED_VALUE"""),45400.66666666667)</f>
        <v>45400.66667</v>
      </c>
      <c r="K76" s="1">
        <f>IFERROR(__xludf.DUMMYFUNCTION("""COMPUTED_VALUE"""),580.83)</f>
        <v>580.83</v>
      </c>
      <c r="M76" s="2">
        <f>IFERROR(__xludf.DUMMYFUNCTION("""COMPUTED_VALUE"""),45400.66666666667)</f>
        <v>45400.66667</v>
      </c>
      <c r="N76" s="1">
        <f>IFERROR(__xludf.DUMMYFUNCTION("""COMPUTED_VALUE"""),1.39058843E8)</f>
        <v>139058843</v>
      </c>
    </row>
    <row r="77">
      <c r="A77" s="2">
        <f>IFERROR(__xludf.DUMMYFUNCTION("""COMPUTED_VALUE"""),45401.66666666667)</f>
        <v>45401.66667</v>
      </c>
      <c r="B77" s="1">
        <f>IFERROR(__xludf.DUMMYFUNCTION("""COMPUTED_VALUE"""),580.88)</f>
        <v>580.88</v>
      </c>
      <c r="D77" s="2">
        <f>IFERROR(__xludf.DUMMYFUNCTION("""COMPUTED_VALUE"""),45401.66666666667)</f>
        <v>45401.66667</v>
      </c>
      <c r="E77" s="1">
        <f>IFERROR(__xludf.DUMMYFUNCTION("""COMPUTED_VALUE"""),584.45)</f>
        <v>584.45</v>
      </c>
      <c r="G77" s="2">
        <f>IFERROR(__xludf.DUMMYFUNCTION("""COMPUTED_VALUE"""),45401.66666666667)</f>
        <v>45401.66667</v>
      </c>
      <c r="H77" s="1">
        <f>IFERROR(__xludf.DUMMYFUNCTION("""COMPUTED_VALUE"""),578.1)</f>
        <v>578.1</v>
      </c>
      <c r="J77" s="2">
        <f>IFERROR(__xludf.DUMMYFUNCTION("""COMPUTED_VALUE"""),45401.66666666667)</f>
        <v>45401.66667</v>
      </c>
      <c r="K77" s="1">
        <f>IFERROR(__xludf.DUMMYFUNCTION("""COMPUTED_VALUE"""),580.7)</f>
        <v>580.7</v>
      </c>
      <c r="M77" s="2">
        <f>IFERROR(__xludf.DUMMYFUNCTION("""COMPUTED_VALUE"""),45401.66666666667)</f>
        <v>45401.66667</v>
      </c>
      <c r="N77" s="1">
        <f>IFERROR(__xludf.DUMMYFUNCTION("""COMPUTED_VALUE"""),1.46547578E8)</f>
        <v>146547578</v>
      </c>
    </row>
    <row r="78">
      <c r="A78" s="2">
        <f>IFERROR(__xludf.DUMMYFUNCTION("""COMPUTED_VALUE"""),45404.66666666667)</f>
        <v>45404.66667</v>
      </c>
      <c r="B78" s="1">
        <f>IFERROR(__xludf.DUMMYFUNCTION("""COMPUTED_VALUE"""),578.65)</f>
        <v>578.65</v>
      </c>
      <c r="D78" s="2">
        <f>IFERROR(__xludf.DUMMYFUNCTION("""COMPUTED_VALUE"""),45404.66666666667)</f>
        <v>45404.66667</v>
      </c>
      <c r="E78" s="1">
        <f>IFERROR(__xludf.DUMMYFUNCTION("""COMPUTED_VALUE"""),582.88)</f>
        <v>582.88</v>
      </c>
      <c r="G78" s="2">
        <f>IFERROR(__xludf.DUMMYFUNCTION("""COMPUTED_VALUE"""),45404.66666666667)</f>
        <v>45404.66667</v>
      </c>
      <c r="H78" s="1">
        <f>IFERROR(__xludf.DUMMYFUNCTION("""COMPUTED_VALUE"""),573.95)</f>
        <v>573.95</v>
      </c>
      <c r="J78" s="2">
        <f>IFERROR(__xludf.DUMMYFUNCTION("""COMPUTED_VALUE"""),45404.66666666667)</f>
        <v>45404.66667</v>
      </c>
      <c r="K78" s="1">
        <f>IFERROR(__xludf.DUMMYFUNCTION("""COMPUTED_VALUE"""),579.99)</f>
        <v>579.99</v>
      </c>
      <c r="M78" s="2">
        <f>IFERROR(__xludf.DUMMYFUNCTION("""COMPUTED_VALUE"""),45404.66666666667)</f>
        <v>45404.66667</v>
      </c>
      <c r="N78" s="1">
        <f>IFERROR(__xludf.DUMMYFUNCTION("""COMPUTED_VALUE"""),1.57126622E8)</f>
        <v>157126622</v>
      </c>
    </row>
    <row r="79">
      <c r="A79" s="2">
        <f>IFERROR(__xludf.DUMMYFUNCTION("""COMPUTED_VALUE"""),45405.66666666667)</f>
        <v>45405.66667</v>
      </c>
      <c r="B79" s="1">
        <f>IFERROR(__xludf.DUMMYFUNCTION("""COMPUTED_VALUE"""),578.05)</f>
        <v>578.05</v>
      </c>
      <c r="D79" s="2">
        <f>IFERROR(__xludf.DUMMYFUNCTION("""COMPUTED_VALUE"""),45405.66666666667)</f>
        <v>45405.66667</v>
      </c>
      <c r="E79" s="1">
        <f>IFERROR(__xludf.DUMMYFUNCTION("""COMPUTED_VALUE"""),578.05)</f>
        <v>578.05</v>
      </c>
      <c r="G79" s="2">
        <f>IFERROR(__xludf.DUMMYFUNCTION("""COMPUTED_VALUE"""),45405.66666666667)</f>
        <v>45405.66667</v>
      </c>
      <c r="H79" s="1">
        <f>IFERROR(__xludf.DUMMYFUNCTION("""COMPUTED_VALUE"""),572.85)</f>
        <v>572.85</v>
      </c>
      <c r="J79" s="2">
        <f>IFERROR(__xludf.DUMMYFUNCTION("""COMPUTED_VALUE"""),45405.66666666667)</f>
        <v>45405.66667</v>
      </c>
      <c r="K79" s="1">
        <f>IFERROR(__xludf.DUMMYFUNCTION("""COMPUTED_VALUE"""),574.71)</f>
        <v>574.71</v>
      </c>
      <c r="M79" s="2">
        <f>IFERROR(__xludf.DUMMYFUNCTION("""COMPUTED_VALUE"""),45405.66666666667)</f>
        <v>45405.66667</v>
      </c>
      <c r="N79" s="1">
        <f>IFERROR(__xludf.DUMMYFUNCTION("""COMPUTED_VALUE"""),1.8643527E8)</f>
        <v>186435270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IFERROR(__xludf.DUMMYFUNCTION("""COMPUTED_VALUE"""),572.05)</f>
        <v>572.05</v>
      </c>
      <c r="D80" s="2">
        <f>IFERROR(__xludf.DUMMYFUNCTION("""COMPUTED_VALUE"""),45406.66666666667)</f>
        <v>45406.66667</v>
      </c>
      <c r="E80" s="1">
        <f>IFERROR(__xludf.DUMMYFUNCTION("""COMPUTED_VALUE"""),574.97)</f>
        <v>574.97</v>
      </c>
      <c r="G80" s="2">
        <f>IFERROR(__xludf.DUMMYFUNCTION("""COMPUTED_VALUE"""),45406.66666666667)</f>
        <v>45406.66667</v>
      </c>
      <c r="H80" s="1">
        <f>IFERROR(__xludf.DUMMYFUNCTION("""COMPUTED_VALUE"""),570.28)</f>
        <v>570.28</v>
      </c>
      <c r="J80" s="2">
        <f>IFERROR(__xludf.DUMMYFUNCTION("""COMPUTED_VALUE"""),45406.66666666667)</f>
        <v>45406.66667</v>
      </c>
      <c r="K80" s="1">
        <f>IFERROR(__xludf.DUMMYFUNCTION("""COMPUTED_VALUE"""),574.61)</f>
        <v>574.61</v>
      </c>
      <c r="M80" s="2">
        <f>IFERROR(__xludf.DUMMYFUNCTION("""COMPUTED_VALUE"""),45406.66666666667)</f>
        <v>45406.66667</v>
      </c>
      <c r="N80" s="1">
        <f>IFERROR(__xludf.DUMMYFUNCTION("""COMPUTED_VALUE"""),1.50399128E8)</f>
        <v>150399128</v>
      </c>
    </row>
    <row r="81">
      <c r="A81" s="2">
        <f>IFERROR(__xludf.DUMMYFUNCTION("""COMPUTED_VALUE"""),45407.66666666667)</f>
        <v>45407.66667</v>
      </c>
      <c r="B81" s="1">
        <f>IFERROR(__xludf.DUMMYFUNCTION("""COMPUTED_VALUE"""),574.45)</f>
        <v>574.45</v>
      </c>
      <c r="D81" s="2">
        <f>IFERROR(__xludf.DUMMYFUNCTION("""COMPUTED_VALUE"""),45407.66666666667)</f>
        <v>45407.66667</v>
      </c>
      <c r="E81" s="1">
        <f>IFERROR(__xludf.DUMMYFUNCTION("""COMPUTED_VALUE"""),579.11)</f>
        <v>579.11</v>
      </c>
      <c r="G81" s="2">
        <f>IFERROR(__xludf.DUMMYFUNCTION("""COMPUTED_VALUE"""),45407.66666666667)</f>
        <v>45407.66667</v>
      </c>
      <c r="H81" s="1">
        <f>IFERROR(__xludf.DUMMYFUNCTION("""COMPUTED_VALUE"""),568.61)</f>
        <v>568.61</v>
      </c>
      <c r="J81" s="2">
        <f>IFERROR(__xludf.DUMMYFUNCTION("""COMPUTED_VALUE"""),45407.66666666667)</f>
        <v>45407.66667</v>
      </c>
      <c r="K81" s="1">
        <f>IFERROR(__xludf.DUMMYFUNCTION("""COMPUTED_VALUE"""),577.87)</f>
        <v>577.87</v>
      </c>
      <c r="M81" s="2">
        <f>IFERROR(__xludf.DUMMYFUNCTION("""COMPUTED_VALUE"""),45407.66666666667)</f>
        <v>45407.66667</v>
      </c>
      <c r="N81" s="1">
        <f>IFERROR(__xludf.DUMMYFUNCTION("""COMPUTED_VALUE"""),2.05185502E8)</f>
        <v>205185502</v>
      </c>
    </row>
    <row r="82">
      <c r="A82" s="2">
        <f>IFERROR(__xludf.DUMMYFUNCTION("""COMPUTED_VALUE"""),45408.66666666667)</f>
        <v>45408.66667</v>
      </c>
      <c r="B82" s="1">
        <f>IFERROR(__xludf.DUMMYFUNCTION("""COMPUTED_VALUE"""),579.22)</f>
        <v>579.22</v>
      </c>
      <c r="D82" s="2">
        <f>IFERROR(__xludf.DUMMYFUNCTION("""COMPUTED_VALUE"""),45408.66666666667)</f>
        <v>45408.66667</v>
      </c>
      <c r="E82" s="1">
        <f>IFERROR(__xludf.DUMMYFUNCTION("""COMPUTED_VALUE"""),583.07)</f>
        <v>583.07</v>
      </c>
      <c r="G82" s="2">
        <f>IFERROR(__xludf.DUMMYFUNCTION("""COMPUTED_VALUE"""),45408.66666666667)</f>
        <v>45408.66667</v>
      </c>
      <c r="H82" s="1">
        <f>IFERROR(__xludf.DUMMYFUNCTION("""COMPUTED_VALUE"""),578.18)</f>
        <v>578.18</v>
      </c>
      <c r="J82" s="2">
        <f>IFERROR(__xludf.DUMMYFUNCTION("""COMPUTED_VALUE"""),45408.66666666667)</f>
        <v>45408.66667</v>
      </c>
      <c r="K82" s="1">
        <f>IFERROR(__xludf.DUMMYFUNCTION("""COMPUTED_VALUE"""),580.39)</f>
        <v>580.39</v>
      </c>
      <c r="M82" s="2">
        <f>IFERROR(__xludf.DUMMYFUNCTION("""COMPUTED_VALUE"""),45408.66666666667)</f>
        <v>45408.66667</v>
      </c>
      <c r="N82" s="1">
        <f>IFERROR(__xludf.DUMMYFUNCTION("""COMPUTED_VALUE"""),1.76247253E8)</f>
        <v>176247253</v>
      </c>
    </row>
    <row r="83">
      <c r="A83" s="2">
        <f>IFERROR(__xludf.DUMMYFUNCTION("""COMPUTED_VALUE"""),45411.66666666667)</f>
        <v>45411.66667</v>
      </c>
      <c r="B83" s="1">
        <f>IFERROR(__xludf.DUMMYFUNCTION("""COMPUTED_VALUE"""),583.69)</f>
        <v>583.69</v>
      </c>
      <c r="D83" s="2">
        <f>IFERROR(__xludf.DUMMYFUNCTION("""COMPUTED_VALUE"""),45411.66666666667)</f>
        <v>45411.66667</v>
      </c>
      <c r="E83" s="1">
        <f>IFERROR(__xludf.DUMMYFUNCTION("""COMPUTED_VALUE"""),586.52)</f>
        <v>586.52</v>
      </c>
      <c r="G83" s="2">
        <f>IFERROR(__xludf.DUMMYFUNCTION("""COMPUTED_VALUE"""),45411.66666666667)</f>
        <v>45411.66667</v>
      </c>
      <c r="H83" s="1">
        <f>IFERROR(__xludf.DUMMYFUNCTION("""COMPUTED_VALUE"""),583.1)</f>
        <v>583.1</v>
      </c>
      <c r="J83" s="2">
        <f>IFERROR(__xludf.DUMMYFUNCTION("""COMPUTED_VALUE"""),45411.66666666667)</f>
        <v>45411.66667</v>
      </c>
      <c r="K83" s="1">
        <f>IFERROR(__xludf.DUMMYFUNCTION("""COMPUTED_VALUE"""),586.47)</f>
        <v>586.47</v>
      </c>
      <c r="M83" s="2">
        <f>IFERROR(__xludf.DUMMYFUNCTION("""COMPUTED_VALUE"""),45411.66666666667)</f>
        <v>45411.66667</v>
      </c>
      <c r="N83" s="1">
        <f>IFERROR(__xludf.DUMMYFUNCTION("""COMPUTED_VALUE"""),2.02734401E8)</f>
        <v>202734401</v>
      </c>
    </row>
    <row r="84">
      <c r="A84" s="2">
        <f>IFERROR(__xludf.DUMMYFUNCTION("""COMPUTED_VALUE"""),45412.66666666667)</f>
        <v>45412.66667</v>
      </c>
      <c r="B84" s="1">
        <f>IFERROR(__xludf.DUMMYFUNCTION("""COMPUTED_VALUE"""),583.47)</f>
        <v>583.47</v>
      </c>
      <c r="D84" s="2">
        <f>IFERROR(__xludf.DUMMYFUNCTION("""COMPUTED_VALUE"""),45412.66666666667)</f>
        <v>45412.66667</v>
      </c>
      <c r="E84" s="1">
        <f>IFERROR(__xludf.DUMMYFUNCTION("""COMPUTED_VALUE"""),583.47)</f>
        <v>583.47</v>
      </c>
      <c r="G84" s="2">
        <f>IFERROR(__xludf.DUMMYFUNCTION("""COMPUTED_VALUE"""),45412.66666666667)</f>
        <v>45412.66667</v>
      </c>
      <c r="H84" s="1">
        <f>IFERROR(__xludf.DUMMYFUNCTION("""COMPUTED_VALUE"""),574.53)</f>
        <v>574.53</v>
      </c>
      <c r="J84" s="2">
        <f>IFERROR(__xludf.DUMMYFUNCTION("""COMPUTED_VALUE"""),45412.66666666667)</f>
        <v>45412.66667</v>
      </c>
      <c r="K84" s="1">
        <f>IFERROR(__xludf.DUMMYFUNCTION("""COMPUTED_VALUE"""),574.63)</f>
        <v>574.63</v>
      </c>
      <c r="M84" s="2">
        <f>IFERROR(__xludf.DUMMYFUNCTION("""COMPUTED_VALUE"""),45412.66666666667)</f>
        <v>45412.66667</v>
      </c>
      <c r="N84" s="1">
        <f>IFERROR(__xludf.DUMMYFUNCTION("""COMPUTED_VALUE"""),2.16383493E8)</f>
        <v>216383493</v>
      </c>
    </row>
    <row r="85">
      <c r="A85" s="2">
        <f>IFERROR(__xludf.DUMMYFUNCTION("""COMPUTED_VALUE"""),45413.66666666667)</f>
        <v>45413.66667</v>
      </c>
      <c r="B85" s="1">
        <f>IFERROR(__xludf.DUMMYFUNCTION("""COMPUTED_VALUE"""),575.85)</f>
        <v>575.85</v>
      </c>
      <c r="D85" s="2">
        <f>IFERROR(__xludf.DUMMYFUNCTION("""COMPUTED_VALUE"""),45413.66666666667)</f>
        <v>45413.66667</v>
      </c>
      <c r="E85" s="1">
        <f>IFERROR(__xludf.DUMMYFUNCTION("""COMPUTED_VALUE"""),586.7)</f>
        <v>586.7</v>
      </c>
      <c r="G85" s="2">
        <f>IFERROR(__xludf.DUMMYFUNCTION("""COMPUTED_VALUE"""),45413.66666666667)</f>
        <v>45413.66667</v>
      </c>
      <c r="H85" s="1">
        <f>IFERROR(__xludf.DUMMYFUNCTION("""COMPUTED_VALUE"""),575.43)</f>
        <v>575.43</v>
      </c>
      <c r="J85" s="2">
        <f>IFERROR(__xludf.DUMMYFUNCTION("""COMPUTED_VALUE"""),45413.66666666667)</f>
        <v>45413.66667</v>
      </c>
      <c r="K85" s="1">
        <f>IFERROR(__xludf.DUMMYFUNCTION("""COMPUTED_VALUE"""),576.82)</f>
        <v>576.82</v>
      </c>
      <c r="M85" s="2">
        <f>IFERROR(__xludf.DUMMYFUNCTION("""COMPUTED_VALUE"""),45413.66666666667)</f>
        <v>45413.66667</v>
      </c>
      <c r="N85" s="1">
        <f>IFERROR(__xludf.DUMMYFUNCTION("""COMPUTED_VALUE"""),2.28822992E8)</f>
        <v>228822992</v>
      </c>
    </row>
    <row r="86">
      <c r="A86" s="2">
        <f>IFERROR(__xludf.DUMMYFUNCTION("""COMPUTED_VALUE"""),45414.66666666667)</f>
        <v>45414.66667</v>
      </c>
      <c r="B86" s="1">
        <f>IFERROR(__xludf.DUMMYFUNCTION("""COMPUTED_VALUE"""),577.83)</f>
        <v>577.83</v>
      </c>
      <c r="D86" s="2">
        <f>IFERROR(__xludf.DUMMYFUNCTION("""COMPUTED_VALUE"""),45414.66666666667)</f>
        <v>45414.66667</v>
      </c>
      <c r="E86" s="1">
        <f>IFERROR(__xludf.DUMMYFUNCTION("""COMPUTED_VALUE"""),577.83)</f>
        <v>577.83</v>
      </c>
      <c r="G86" s="2">
        <f>IFERROR(__xludf.DUMMYFUNCTION("""COMPUTED_VALUE"""),45414.66666666667)</f>
        <v>45414.66667</v>
      </c>
      <c r="H86" s="1">
        <f>IFERROR(__xludf.DUMMYFUNCTION("""COMPUTED_VALUE"""),568.31)</f>
        <v>568.31</v>
      </c>
      <c r="J86" s="2">
        <f>IFERROR(__xludf.DUMMYFUNCTION("""COMPUTED_VALUE"""),45414.66666666667)</f>
        <v>45414.66667</v>
      </c>
      <c r="K86" s="1">
        <f>IFERROR(__xludf.DUMMYFUNCTION("""COMPUTED_VALUE"""),573.52)</f>
        <v>573.52</v>
      </c>
      <c r="M86" s="2">
        <f>IFERROR(__xludf.DUMMYFUNCTION("""COMPUTED_VALUE"""),45414.66666666667)</f>
        <v>45414.66667</v>
      </c>
      <c r="N86" s="1">
        <f>IFERROR(__xludf.DUMMYFUNCTION("""COMPUTED_VALUE"""),1.87864211E8)</f>
        <v>187864211</v>
      </c>
    </row>
    <row r="87">
      <c r="A87" s="2">
        <f>IFERROR(__xludf.DUMMYFUNCTION("""COMPUTED_VALUE"""),45415.66666666667)</f>
        <v>45415.66667</v>
      </c>
      <c r="B87" s="1">
        <f>IFERROR(__xludf.DUMMYFUNCTION("""COMPUTED_VALUE"""),574.97)</f>
        <v>574.97</v>
      </c>
      <c r="D87" s="2">
        <f>IFERROR(__xludf.DUMMYFUNCTION("""COMPUTED_VALUE"""),45415.66666666667)</f>
        <v>45415.66667</v>
      </c>
      <c r="E87" s="1">
        <f>IFERROR(__xludf.DUMMYFUNCTION("""COMPUTED_VALUE"""),580.53)</f>
        <v>580.53</v>
      </c>
      <c r="G87" s="2">
        <f>IFERROR(__xludf.DUMMYFUNCTION("""COMPUTED_VALUE"""),45415.66666666667)</f>
        <v>45415.66667</v>
      </c>
      <c r="H87" s="1">
        <f>IFERROR(__xludf.DUMMYFUNCTION("""COMPUTED_VALUE"""),574.97)</f>
        <v>574.97</v>
      </c>
      <c r="J87" s="2">
        <f>IFERROR(__xludf.DUMMYFUNCTION("""COMPUTED_VALUE"""),45415.66666666667)</f>
        <v>45415.66667</v>
      </c>
      <c r="K87" s="1">
        <f>IFERROR(__xludf.DUMMYFUNCTION("""COMPUTED_VALUE"""),578.76)</f>
        <v>578.76</v>
      </c>
      <c r="M87" s="2">
        <f>IFERROR(__xludf.DUMMYFUNCTION("""COMPUTED_VALUE"""),45415.66666666667)</f>
        <v>45415.66667</v>
      </c>
      <c r="N87" s="1">
        <f>IFERROR(__xludf.DUMMYFUNCTION("""COMPUTED_VALUE"""),1.54909865E8)</f>
        <v>154909865</v>
      </c>
    </row>
    <row r="88">
      <c r="A88" s="2">
        <f>IFERROR(__xludf.DUMMYFUNCTION("""COMPUTED_VALUE"""),45418.66666666667)</f>
        <v>45418.66667</v>
      </c>
      <c r="B88" s="1">
        <f>IFERROR(__xludf.DUMMYFUNCTION("""COMPUTED_VALUE"""),580.27)</f>
        <v>580.27</v>
      </c>
      <c r="D88" s="2">
        <f>IFERROR(__xludf.DUMMYFUNCTION("""COMPUTED_VALUE"""),45418.66666666667)</f>
        <v>45418.66667</v>
      </c>
      <c r="E88" s="1">
        <f>IFERROR(__xludf.DUMMYFUNCTION("""COMPUTED_VALUE"""),585.34)</f>
        <v>585.34</v>
      </c>
      <c r="G88" s="2">
        <f>IFERROR(__xludf.DUMMYFUNCTION("""COMPUTED_VALUE"""),45418.66666666667)</f>
        <v>45418.66667</v>
      </c>
      <c r="H88" s="1">
        <f>IFERROR(__xludf.DUMMYFUNCTION("""COMPUTED_VALUE"""),579.44)</f>
        <v>579.44</v>
      </c>
      <c r="J88" s="2">
        <f>IFERROR(__xludf.DUMMYFUNCTION("""COMPUTED_VALUE"""),45418.66666666667)</f>
        <v>45418.66667</v>
      </c>
      <c r="K88" s="1">
        <f>IFERROR(__xludf.DUMMYFUNCTION("""COMPUTED_VALUE"""),582.55)</f>
        <v>582.55</v>
      </c>
      <c r="M88" s="2">
        <f>IFERROR(__xludf.DUMMYFUNCTION("""COMPUTED_VALUE"""),45418.66666666667)</f>
        <v>45418.66667</v>
      </c>
      <c r="N88" s="1">
        <f>IFERROR(__xludf.DUMMYFUNCTION("""COMPUTED_VALUE"""),1.23513807E8)</f>
        <v>123513807</v>
      </c>
    </row>
    <row r="89">
      <c r="A89" s="2">
        <f>IFERROR(__xludf.DUMMYFUNCTION("""COMPUTED_VALUE"""),45419.66666666667)</f>
        <v>45419.66667</v>
      </c>
      <c r="B89" s="1">
        <f>IFERROR(__xludf.DUMMYFUNCTION("""COMPUTED_VALUE"""),584.07)</f>
        <v>584.07</v>
      </c>
      <c r="D89" s="2">
        <f>IFERROR(__xludf.DUMMYFUNCTION("""COMPUTED_VALUE"""),45419.66666666667)</f>
        <v>45419.66667</v>
      </c>
      <c r="E89" s="1">
        <f>IFERROR(__xludf.DUMMYFUNCTION("""COMPUTED_VALUE"""),590.33)</f>
        <v>590.33</v>
      </c>
      <c r="G89" s="2">
        <f>IFERROR(__xludf.DUMMYFUNCTION("""COMPUTED_VALUE"""),45419.66666666667)</f>
        <v>45419.66667</v>
      </c>
      <c r="H89" s="1">
        <f>IFERROR(__xludf.DUMMYFUNCTION("""COMPUTED_VALUE"""),584.07)</f>
        <v>584.07</v>
      </c>
      <c r="J89" s="2">
        <f>IFERROR(__xludf.DUMMYFUNCTION("""COMPUTED_VALUE"""),45419.66666666667)</f>
        <v>45419.66667</v>
      </c>
      <c r="K89" s="1">
        <f>IFERROR(__xludf.DUMMYFUNCTION("""COMPUTED_VALUE"""),589.23)</f>
        <v>589.23</v>
      </c>
      <c r="M89" s="2">
        <f>IFERROR(__xludf.DUMMYFUNCTION("""COMPUTED_VALUE"""),45419.66666666667)</f>
        <v>45419.66667</v>
      </c>
      <c r="N89" s="1">
        <f>IFERROR(__xludf.DUMMYFUNCTION("""COMPUTED_VALUE"""),1.57657525E8)</f>
        <v>157657525</v>
      </c>
    </row>
    <row r="90">
      <c r="A90" s="2">
        <f>IFERROR(__xludf.DUMMYFUNCTION("""COMPUTED_VALUE"""),45420.66666666667)</f>
        <v>45420.66667</v>
      </c>
      <c r="B90" s="1">
        <f>IFERROR(__xludf.DUMMYFUNCTION("""COMPUTED_VALUE"""),588.48)</f>
        <v>588.48</v>
      </c>
      <c r="D90" s="2">
        <f>IFERROR(__xludf.DUMMYFUNCTION("""COMPUTED_VALUE"""),45420.66666666667)</f>
        <v>45420.66667</v>
      </c>
      <c r="E90" s="1">
        <f>IFERROR(__xludf.DUMMYFUNCTION("""COMPUTED_VALUE"""),589.07)</f>
        <v>589.07</v>
      </c>
      <c r="G90" s="2">
        <f>IFERROR(__xludf.DUMMYFUNCTION("""COMPUTED_VALUE"""),45420.66666666667)</f>
        <v>45420.66667</v>
      </c>
      <c r="H90" s="1">
        <f>IFERROR(__xludf.DUMMYFUNCTION("""COMPUTED_VALUE"""),585.33)</f>
        <v>585.33</v>
      </c>
      <c r="J90" s="2">
        <f>IFERROR(__xludf.DUMMYFUNCTION("""COMPUTED_VALUE"""),45420.66666666667)</f>
        <v>45420.66667</v>
      </c>
      <c r="K90" s="1">
        <f>IFERROR(__xludf.DUMMYFUNCTION("""COMPUTED_VALUE"""),585.95)</f>
        <v>585.95</v>
      </c>
      <c r="M90" s="2">
        <f>IFERROR(__xludf.DUMMYFUNCTION("""COMPUTED_VALUE"""),45420.66666666667)</f>
        <v>45420.66667</v>
      </c>
      <c r="N90" s="1">
        <f>IFERROR(__xludf.DUMMYFUNCTION("""COMPUTED_VALUE"""),1.46225263E8)</f>
        <v>146225263</v>
      </c>
    </row>
    <row r="91">
      <c r="A91" s="2">
        <f>IFERROR(__xludf.DUMMYFUNCTION("""COMPUTED_VALUE"""),45421.66666666667)</f>
        <v>45421.66667</v>
      </c>
      <c r="B91" s="1">
        <f>IFERROR(__xludf.DUMMYFUNCTION("""COMPUTED_VALUE"""),587.04)</f>
        <v>587.04</v>
      </c>
      <c r="D91" s="2">
        <f>IFERROR(__xludf.DUMMYFUNCTION("""COMPUTED_VALUE"""),45421.66666666667)</f>
        <v>45421.66667</v>
      </c>
      <c r="E91" s="1">
        <f>IFERROR(__xludf.DUMMYFUNCTION("""COMPUTED_VALUE"""),593.4)</f>
        <v>593.4</v>
      </c>
      <c r="G91" s="2">
        <f>IFERROR(__xludf.DUMMYFUNCTION("""COMPUTED_VALUE"""),45421.66666666667)</f>
        <v>45421.66667</v>
      </c>
      <c r="H91" s="1">
        <f>IFERROR(__xludf.DUMMYFUNCTION("""COMPUTED_VALUE"""),586.79)</f>
        <v>586.79</v>
      </c>
      <c r="J91" s="2">
        <f>IFERROR(__xludf.DUMMYFUNCTION("""COMPUTED_VALUE"""),45421.66666666667)</f>
        <v>45421.66667</v>
      </c>
      <c r="K91" s="1">
        <f>IFERROR(__xludf.DUMMYFUNCTION("""COMPUTED_VALUE"""),592.9)</f>
        <v>592.9</v>
      </c>
      <c r="M91" s="2">
        <f>IFERROR(__xludf.DUMMYFUNCTION("""COMPUTED_VALUE"""),45421.66666666667)</f>
        <v>45421.66667</v>
      </c>
      <c r="N91" s="1">
        <f>IFERROR(__xludf.DUMMYFUNCTION("""COMPUTED_VALUE"""),1.48873346E8)</f>
        <v>148873346</v>
      </c>
    </row>
    <row r="92">
      <c r="A92" s="2">
        <f>IFERROR(__xludf.DUMMYFUNCTION("""COMPUTED_VALUE"""),45422.66666666667)</f>
        <v>45422.66667</v>
      </c>
      <c r="B92" s="1">
        <f>IFERROR(__xludf.DUMMYFUNCTION("""COMPUTED_VALUE"""),594.12)</f>
        <v>594.12</v>
      </c>
      <c r="D92" s="2">
        <f>IFERROR(__xludf.DUMMYFUNCTION("""COMPUTED_VALUE"""),45422.66666666667)</f>
        <v>45422.66667</v>
      </c>
      <c r="E92" s="1">
        <f>IFERROR(__xludf.DUMMYFUNCTION("""COMPUTED_VALUE"""),596.27)</f>
        <v>596.27</v>
      </c>
      <c r="G92" s="2">
        <f>IFERROR(__xludf.DUMMYFUNCTION("""COMPUTED_VALUE"""),45422.66666666667)</f>
        <v>45422.66667</v>
      </c>
      <c r="H92" s="1">
        <f>IFERROR(__xludf.DUMMYFUNCTION("""COMPUTED_VALUE"""),593.11)</f>
        <v>593.11</v>
      </c>
      <c r="J92" s="2">
        <f>IFERROR(__xludf.DUMMYFUNCTION("""COMPUTED_VALUE"""),45422.66666666667)</f>
        <v>45422.66667</v>
      </c>
      <c r="K92" s="1">
        <f>IFERROR(__xludf.DUMMYFUNCTION("""COMPUTED_VALUE"""),593.54)</f>
        <v>593.54</v>
      </c>
      <c r="M92" s="2">
        <f>IFERROR(__xludf.DUMMYFUNCTION("""COMPUTED_VALUE"""),45422.66666666667)</f>
        <v>45422.66667</v>
      </c>
      <c r="N92" s="1">
        <f>IFERROR(__xludf.DUMMYFUNCTION("""COMPUTED_VALUE"""),2.04964572E8)</f>
        <v>204964572</v>
      </c>
    </row>
    <row r="93">
      <c r="A93" s="2">
        <f>IFERROR(__xludf.DUMMYFUNCTION("""COMPUTED_VALUE"""),45425.66666666667)</f>
        <v>45425.66667</v>
      </c>
      <c r="B93" s="1">
        <f>IFERROR(__xludf.DUMMYFUNCTION("""COMPUTED_VALUE"""),593.89)</f>
        <v>593.89</v>
      </c>
      <c r="D93" s="2">
        <f>IFERROR(__xludf.DUMMYFUNCTION("""COMPUTED_VALUE"""),45425.66666666667)</f>
        <v>45425.66667</v>
      </c>
      <c r="E93" s="1">
        <f>IFERROR(__xludf.DUMMYFUNCTION("""COMPUTED_VALUE"""),597.75)</f>
        <v>597.75</v>
      </c>
      <c r="G93" s="2">
        <f>IFERROR(__xludf.DUMMYFUNCTION("""COMPUTED_VALUE"""),45425.66666666667)</f>
        <v>45425.66667</v>
      </c>
      <c r="H93" s="1">
        <f>IFERROR(__xludf.DUMMYFUNCTION("""COMPUTED_VALUE"""),593.89)</f>
        <v>593.89</v>
      </c>
      <c r="J93" s="2">
        <f>IFERROR(__xludf.DUMMYFUNCTION("""COMPUTED_VALUE"""),45425.66666666667)</f>
        <v>45425.66667</v>
      </c>
      <c r="K93" s="1">
        <f>IFERROR(__xludf.DUMMYFUNCTION("""COMPUTED_VALUE"""),594.41)</f>
        <v>594.41</v>
      </c>
      <c r="M93" s="2">
        <f>IFERROR(__xludf.DUMMYFUNCTION("""COMPUTED_VALUE"""),45425.66666666667)</f>
        <v>45425.66667</v>
      </c>
      <c r="N93" s="1">
        <f>IFERROR(__xludf.DUMMYFUNCTION("""COMPUTED_VALUE"""),1.51662098E8)</f>
        <v>151662098</v>
      </c>
    </row>
    <row r="94">
      <c r="A94" s="2">
        <f>IFERROR(__xludf.DUMMYFUNCTION("""COMPUTED_VALUE"""),45426.66666666667)</f>
        <v>45426.66667</v>
      </c>
      <c r="B94" s="1">
        <f>IFERROR(__xludf.DUMMYFUNCTION("""COMPUTED_VALUE"""),594.67)</f>
        <v>594.67</v>
      </c>
      <c r="D94" s="2">
        <f>IFERROR(__xludf.DUMMYFUNCTION("""COMPUTED_VALUE"""),45426.66666666667)</f>
        <v>45426.66667</v>
      </c>
      <c r="E94" s="1">
        <f>IFERROR(__xludf.DUMMYFUNCTION("""COMPUTED_VALUE"""),597.83)</f>
        <v>597.83</v>
      </c>
      <c r="G94" s="2">
        <f>IFERROR(__xludf.DUMMYFUNCTION("""COMPUTED_VALUE"""),45426.66666666667)</f>
        <v>45426.66667</v>
      </c>
      <c r="H94" s="1">
        <f>IFERROR(__xludf.DUMMYFUNCTION("""COMPUTED_VALUE"""),594.03)</f>
        <v>594.03</v>
      </c>
      <c r="J94" s="2">
        <f>IFERROR(__xludf.DUMMYFUNCTION("""COMPUTED_VALUE"""),45426.66666666667)</f>
        <v>45426.66667</v>
      </c>
      <c r="K94" s="1">
        <f>IFERROR(__xludf.DUMMYFUNCTION("""COMPUTED_VALUE"""),595.68)</f>
        <v>595.68</v>
      </c>
      <c r="M94" s="2">
        <f>IFERROR(__xludf.DUMMYFUNCTION("""COMPUTED_VALUE"""),45426.66666666667)</f>
        <v>45426.66667</v>
      </c>
      <c r="N94" s="1">
        <f>IFERROR(__xludf.DUMMYFUNCTION("""COMPUTED_VALUE"""),1.65408542E8)</f>
        <v>165408542</v>
      </c>
    </row>
    <row r="95">
      <c r="A95" s="2">
        <f>IFERROR(__xludf.DUMMYFUNCTION("""COMPUTED_VALUE"""),45427.66666666667)</f>
        <v>45427.66667</v>
      </c>
      <c r="B95" s="1">
        <f>IFERROR(__xludf.DUMMYFUNCTION("""COMPUTED_VALUE"""),597.8)</f>
        <v>597.8</v>
      </c>
      <c r="D95" s="2">
        <f>IFERROR(__xludf.DUMMYFUNCTION("""COMPUTED_VALUE"""),45427.66666666667)</f>
        <v>45427.66667</v>
      </c>
      <c r="E95" s="1">
        <f>IFERROR(__xludf.DUMMYFUNCTION("""COMPUTED_VALUE"""),599.31)</f>
        <v>599.31</v>
      </c>
      <c r="G95" s="2">
        <f>IFERROR(__xludf.DUMMYFUNCTION("""COMPUTED_VALUE"""),45427.66666666667)</f>
        <v>45427.66667</v>
      </c>
      <c r="H95" s="1">
        <f>IFERROR(__xludf.DUMMYFUNCTION("""COMPUTED_VALUE"""),592.69)</f>
        <v>592.69</v>
      </c>
      <c r="J95" s="2">
        <f>IFERROR(__xludf.DUMMYFUNCTION("""COMPUTED_VALUE"""),45427.66666666667)</f>
        <v>45427.66667</v>
      </c>
      <c r="K95" s="1">
        <f>IFERROR(__xludf.DUMMYFUNCTION("""COMPUTED_VALUE"""),595.96)</f>
        <v>595.96</v>
      </c>
      <c r="M95" s="2">
        <f>IFERROR(__xludf.DUMMYFUNCTION("""COMPUTED_VALUE"""),45427.66666666667)</f>
        <v>45427.66667</v>
      </c>
      <c r="N95" s="1">
        <f>IFERROR(__xludf.DUMMYFUNCTION("""COMPUTED_VALUE"""),1.67232791E8)</f>
        <v>167232791</v>
      </c>
    </row>
    <row r="96">
      <c r="A96" s="2">
        <f>IFERROR(__xludf.DUMMYFUNCTION("""COMPUTED_VALUE"""),45428.66666666667)</f>
        <v>45428.66667</v>
      </c>
      <c r="B96" s="1">
        <f>IFERROR(__xludf.DUMMYFUNCTION("""COMPUTED_VALUE"""),596.02)</f>
        <v>596.02</v>
      </c>
      <c r="D96" s="2">
        <f>IFERROR(__xludf.DUMMYFUNCTION("""COMPUTED_VALUE"""),45428.66666666667)</f>
        <v>45428.66667</v>
      </c>
      <c r="E96" s="1">
        <f>IFERROR(__xludf.DUMMYFUNCTION("""COMPUTED_VALUE"""),596.99)</f>
        <v>596.99</v>
      </c>
      <c r="G96" s="2">
        <f>IFERROR(__xludf.DUMMYFUNCTION("""COMPUTED_VALUE"""),45428.66666666667)</f>
        <v>45428.66667</v>
      </c>
      <c r="H96" s="1">
        <f>IFERROR(__xludf.DUMMYFUNCTION("""COMPUTED_VALUE"""),592.98)</f>
        <v>592.98</v>
      </c>
      <c r="J96" s="2">
        <f>IFERROR(__xludf.DUMMYFUNCTION("""COMPUTED_VALUE"""),45428.66666666667)</f>
        <v>45428.66667</v>
      </c>
      <c r="K96" s="1">
        <f>IFERROR(__xludf.DUMMYFUNCTION("""COMPUTED_VALUE"""),593.16)</f>
        <v>593.16</v>
      </c>
      <c r="M96" s="2">
        <f>IFERROR(__xludf.DUMMYFUNCTION("""COMPUTED_VALUE"""),45428.66666666667)</f>
        <v>45428.66667</v>
      </c>
      <c r="N96" s="1">
        <f>IFERROR(__xludf.DUMMYFUNCTION("""COMPUTED_VALUE"""),1.23252369E8)</f>
        <v>123252369</v>
      </c>
    </row>
    <row r="97">
      <c r="A97" s="2">
        <f>IFERROR(__xludf.DUMMYFUNCTION("""COMPUTED_VALUE"""),45429.66666666667)</f>
        <v>45429.66667</v>
      </c>
      <c r="B97" s="1">
        <f>IFERROR(__xludf.DUMMYFUNCTION("""COMPUTED_VALUE"""),594.11)</f>
        <v>594.11</v>
      </c>
      <c r="D97" s="2">
        <f>IFERROR(__xludf.DUMMYFUNCTION("""COMPUTED_VALUE"""),45429.66666666667)</f>
        <v>45429.66667</v>
      </c>
      <c r="E97" s="1">
        <f>IFERROR(__xludf.DUMMYFUNCTION("""COMPUTED_VALUE"""),599.49)</f>
        <v>599.49</v>
      </c>
      <c r="G97" s="2">
        <f>IFERROR(__xludf.DUMMYFUNCTION("""COMPUTED_VALUE"""),45429.66666666667)</f>
        <v>45429.66667</v>
      </c>
      <c r="H97" s="1">
        <f>IFERROR(__xludf.DUMMYFUNCTION("""COMPUTED_VALUE"""),594.11)</f>
        <v>594.11</v>
      </c>
      <c r="J97" s="2">
        <f>IFERROR(__xludf.DUMMYFUNCTION("""COMPUTED_VALUE"""),45429.66666666667)</f>
        <v>45429.66667</v>
      </c>
      <c r="K97" s="1">
        <f>IFERROR(__xludf.DUMMYFUNCTION("""COMPUTED_VALUE"""),599.42)</f>
        <v>599.42</v>
      </c>
      <c r="M97" s="2">
        <f>IFERROR(__xludf.DUMMYFUNCTION("""COMPUTED_VALUE"""),45429.66666666667)</f>
        <v>45429.66667</v>
      </c>
      <c r="N97" s="1">
        <f>IFERROR(__xludf.DUMMYFUNCTION("""COMPUTED_VALUE"""),1.2737233E8)</f>
        <v>127372330</v>
      </c>
    </row>
    <row r="98">
      <c r="A98" s="2">
        <f>IFERROR(__xludf.DUMMYFUNCTION("""COMPUTED_VALUE"""),45432.66666666667)</f>
        <v>45432.66667</v>
      </c>
      <c r="B98" s="1">
        <f>IFERROR(__xludf.DUMMYFUNCTION("""COMPUTED_VALUE"""),599.47)</f>
        <v>599.47</v>
      </c>
      <c r="D98" s="2">
        <f>IFERROR(__xludf.DUMMYFUNCTION("""COMPUTED_VALUE"""),45432.66666666667)</f>
        <v>45432.66667</v>
      </c>
      <c r="E98" s="1">
        <f>IFERROR(__xludf.DUMMYFUNCTION("""COMPUTED_VALUE"""),602.21)</f>
        <v>602.21</v>
      </c>
      <c r="G98" s="2">
        <f>IFERROR(__xludf.DUMMYFUNCTION("""COMPUTED_VALUE"""),45432.66666666667)</f>
        <v>45432.66667</v>
      </c>
      <c r="H98" s="1">
        <f>IFERROR(__xludf.DUMMYFUNCTION("""COMPUTED_VALUE"""),597.5)</f>
        <v>597.5</v>
      </c>
      <c r="J98" s="2">
        <f>IFERROR(__xludf.DUMMYFUNCTION("""COMPUTED_VALUE"""),45432.66666666667)</f>
        <v>45432.66667</v>
      </c>
      <c r="K98" s="1">
        <f>IFERROR(__xludf.DUMMYFUNCTION("""COMPUTED_VALUE"""),601.55)</f>
        <v>601.55</v>
      </c>
      <c r="M98" s="2">
        <f>IFERROR(__xludf.DUMMYFUNCTION("""COMPUTED_VALUE"""),45432.66666666667)</f>
        <v>45432.66667</v>
      </c>
      <c r="N98" s="1">
        <f>IFERROR(__xludf.DUMMYFUNCTION("""COMPUTED_VALUE"""),1.32438974E8)</f>
        <v>132438974</v>
      </c>
    </row>
    <row r="99">
      <c r="A99" s="2">
        <f>IFERROR(__xludf.DUMMYFUNCTION("""COMPUTED_VALUE"""),45433.66666666667)</f>
        <v>45433.66667</v>
      </c>
      <c r="B99" s="1">
        <f>IFERROR(__xludf.DUMMYFUNCTION("""COMPUTED_VALUE"""),601.62)</f>
        <v>601.62</v>
      </c>
      <c r="D99" s="2">
        <f>IFERROR(__xludf.DUMMYFUNCTION("""COMPUTED_VALUE"""),45433.66666666667)</f>
        <v>45433.66667</v>
      </c>
      <c r="E99" s="1">
        <f>IFERROR(__xludf.DUMMYFUNCTION("""COMPUTED_VALUE"""),601.62)</f>
        <v>601.62</v>
      </c>
      <c r="G99" s="2">
        <f>IFERROR(__xludf.DUMMYFUNCTION("""COMPUTED_VALUE"""),45433.66666666667)</f>
        <v>45433.66667</v>
      </c>
      <c r="H99" s="1">
        <f>IFERROR(__xludf.DUMMYFUNCTION("""COMPUTED_VALUE"""),598.4)</f>
        <v>598.4</v>
      </c>
      <c r="J99" s="2">
        <f>IFERROR(__xludf.DUMMYFUNCTION("""COMPUTED_VALUE"""),45433.66666666667)</f>
        <v>45433.66667</v>
      </c>
      <c r="K99" s="1">
        <f>IFERROR(__xludf.DUMMYFUNCTION("""COMPUTED_VALUE"""),600.27)</f>
        <v>600.27</v>
      </c>
      <c r="M99" s="2">
        <f>IFERROR(__xludf.DUMMYFUNCTION("""COMPUTED_VALUE"""),45433.66666666667)</f>
        <v>45433.66667</v>
      </c>
      <c r="N99" s="1">
        <f>IFERROR(__xludf.DUMMYFUNCTION("""COMPUTED_VALUE"""),1.35903671E8)</f>
        <v>135903671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IFERROR(__xludf.DUMMYFUNCTION("""COMPUTED_VALUE"""),598.12)</f>
        <v>598.12</v>
      </c>
      <c r="D100" s="2">
        <f>IFERROR(__xludf.DUMMYFUNCTION("""COMPUTED_VALUE"""),45434.66666666667)</f>
        <v>45434.66667</v>
      </c>
      <c r="E100" s="1">
        <f>IFERROR(__xludf.DUMMYFUNCTION("""COMPUTED_VALUE"""),598.12)</f>
        <v>598.12</v>
      </c>
      <c r="G100" s="2">
        <f>IFERROR(__xludf.DUMMYFUNCTION("""COMPUTED_VALUE"""),45434.66666666667)</f>
        <v>45434.66667</v>
      </c>
      <c r="H100" s="1">
        <f>IFERROR(__xludf.DUMMYFUNCTION("""COMPUTED_VALUE"""),591.02)</f>
        <v>591.02</v>
      </c>
      <c r="J100" s="2">
        <f>IFERROR(__xludf.DUMMYFUNCTION("""COMPUTED_VALUE"""),45434.66666666667)</f>
        <v>45434.66667</v>
      </c>
      <c r="K100" s="1">
        <f>IFERROR(__xludf.DUMMYFUNCTION("""COMPUTED_VALUE"""),593.48)</f>
        <v>593.48</v>
      </c>
      <c r="M100" s="2">
        <f>IFERROR(__xludf.DUMMYFUNCTION("""COMPUTED_VALUE"""),45434.66666666667)</f>
        <v>45434.66667</v>
      </c>
      <c r="N100" s="1">
        <f>IFERROR(__xludf.DUMMYFUNCTION("""COMPUTED_VALUE"""),1.50994893E8)</f>
        <v>150994893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IFERROR(__xludf.DUMMYFUNCTION("""COMPUTED_VALUE"""),593.94)</f>
        <v>593.94</v>
      </c>
      <c r="D101" s="2">
        <f>IFERROR(__xludf.DUMMYFUNCTION("""COMPUTED_VALUE"""),45435.66666666667)</f>
        <v>45435.66667</v>
      </c>
      <c r="E101" s="1">
        <f>IFERROR(__xludf.DUMMYFUNCTION("""COMPUTED_VALUE"""),594.42)</f>
        <v>594.42</v>
      </c>
      <c r="G101" s="2">
        <f>IFERROR(__xludf.DUMMYFUNCTION("""COMPUTED_VALUE"""),45435.66666666667)</f>
        <v>45435.66667</v>
      </c>
      <c r="H101" s="1">
        <f>IFERROR(__xludf.DUMMYFUNCTION("""COMPUTED_VALUE"""),586.19)</f>
        <v>586.19</v>
      </c>
      <c r="J101" s="2">
        <f>IFERROR(__xludf.DUMMYFUNCTION("""COMPUTED_VALUE"""),45435.66666666667)</f>
        <v>45435.66667</v>
      </c>
      <c r="K101" s="1">
        <f>IFERROR(__xludf.DUMMYFUNCTION("""COMPUTED_VALUE"""),587.74)</f>
        <v>587.74</v>
      </c>
      <c r="M101" s="2">
        <f>IFERROR(__xludf.DUMMYFUNCTION("""COMPUTED_VALUE"""),45435.66666666667)</f>
        <v>45435.66667</v>
      </c>
      <c r="N101" s="1">
        <f>IFERROR(__xludf.DUMMYFUNCTION("""COMPUTED_VALUE"""),1.89705716E8)</f>
        <v>189705716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IFERROR(__xludf.DUMMYFUNCTION("""COMPUTED_VALUE"""),589.06)</f>
        <v>589.06</v>
      </c>
      <c r="D102" s="2">
        <f>IFERROR(__xludf.DUMMYFUNCTION("""COMPUTED_VALUE"""),45436.66666666667)</f>
        <v>45436.66667</v>
      </c>
      <c r="E102" s="1">
        <f>IFERROR(__xludf.DUMMYFUNCTION("""COMPUTED_VALUE"""),593.65)</f>
        <v>593.65</v>
      </c>
      <c r="G102" s="2">
        <f>IFERROR(__xludf.DUMMYFUNCTION("""COMPUTED_VALUE"""),45436.66666666667)</f>
        <v>45436.66667</v>
      </c>
      <c r="H102" s="1">
        <f>IFERROR(__xludf.DUMMYFUNCTION("""COMPUTED_VALUE"""),589.06)</f>
        <v>589.06</v>
      </c>
      <c r="J102" s="2">
        <f>IFERROR(__xludf.DUMMYFUNCTION("""COMPUTED_VALUE"""),45436.66666666667)</f>
        <v>45436.66667</v>
      </c>
      <c r="K102" s="1">
        <f>IFERROR(__xludf.DUMMYFUNCTION("""COMPUTED_VALUE"""),592.67)</f>
        <v>592.67</v>
      </c>
      <c r="M102" s="2">
        <f>IFERROR(__xludf.DUMMYFUNCTION("""COMPUTED_VALUE"""),45436.66666666667)</f>
        <v>45436.66667</v>
      </c>
      <c r="N102" s="1">
        <f>IFERROR(__xludf.DUMMYFUNCTION("""COMPUTED_VALUE"""),1.14662055E8)</f>
        <v>114662055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IFERROR(__xludf.DUMMYFUNCTION("""COMPUTED_VALUE"""),594.82)</f>
        <v>594.82</v>
      </c>
      <c r="D103" s="2">
        <f>IFERROR(__xludf.DUMMYFUNCTION("""COMPUTED_VALUE"""),45440.66666666667)</f>
        <v>45440.66667</v>
      </c>
      <c r="E103" s="1">
        <f>IFERROR(__xludf.DUMMYFUNCTION("""COMPUTED_VALUE"""),594.9)</f>
        <v>594.9</v>
      </c>
      <c r="G103" s="2">
        <f>IFERROR(__xludf.DUMMYFUNCTION("""COMPUTED_VALUE"""),45440.66666666667)</f>
        <v>45440.66667</v>
      </c>
      <c r="H103" s="1">
        <f>IFERROR(__xludf.DUMMYFUNCTION("""COMPUTED_VALUE"""),589.78)</f>
        <v>589.78</v>
      </c>
      <c r="J103" s="2">
        <f>IFERROR(__xludf.DUMMYFUNCTION("""COMPUTED_VALUE"""),45440.66666666667)</f>
        <v>45440.66667</v>
      </c>
      <c r="K103" s="1">
        <f>IFERROR(__xludf.DUMMYFUNCTION("""COMPUTED_VALUE"""),592.03)</f>
        <v>592.03</v>
      </c>
      <c r="M103" s="2">
        <f>IFERROR(__xludf.DUMMYFUNCTION("""COMPUTED_VALUE"""),45440.66666666667)</f>
        <v>45440.66667</v>
      </c>
      <c r="N103" s="1">
        <f>IFERROR(__xludf.DUMMYFUNCTION("""COMPUTED_VALUE"""),1.63217659E8)</f>
        <v>163217659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IFERROR(__xludf.DUMMYFUNCTION("""COMPUTED_VALUE"""),587.03)</f>
        <v>587.03</v>
      </c>
      <c r="D104" s="2">
        <f>IFERROR(__xludf.DUMMYFUNCTION("""COMPUTED_VALUE"""),45441.66666666667)</f>
        <v>45441.66667</v>
      </c>
      <c r="E104" s="1">
        <f>IFERROR(__xludf.DUMMYFUNCTION("""COMPUTED_VALUE"""),587.57)</f>
        <v>587.57</v>
      </c>
      <c r="G104" s="2">
        <f>IFERROR(__xludf.DUMMYFUNCTION("""COMPUTED_VALUE"""),45441.66666666667)</f>
        <v>45441.66667</v>
      </c>
      <c r="H104" s="1">
        <f>IFERROR(__xludf.DUMMYFUNCTION("""COMPUTED_VALUE"""),582.47)</f>
        <v>582.47</v>
      </c>
      <c r="J104" s="2">
        <f>IFERROR(__xludf.DUMMYFUNCTION("""COMPUTED_VALUE"""),45441.66666666667)</f>
        <v>45441.66667</v>
      </c>
      <c r="K104" s="1">
        <f>IFERROR(__xludf.DUMMYFUNCTION("""COMPUTED_VALUE"""),582.86)</f>
        <v>582.86</v>
      </c>
      <c r="M104" s="2">
        <f>IFERROR(__xludf.DUMMYFUNCTION("""COMPUTED_VALUE"""),45441.66666666667)</f>
        <v>45441.66667</v>
      </c>
      <c r="N104" s="1">
        <f>IFERROR(__xludf.DUMMYFUNCTION("""COMPUTED_VALUE"""),1.46492436E8)</f>
        <v>146492436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IFERROR(__xludf.DUMMYFUNCTION("""COMPUTED_VALUE"""),583.0)</f>
        <v>583</v>
      </c>
      <c r="D105" s="2">
        <f>IFERROR(__xludf.DUMMYFUNCTION("""COMPUTED_VALUE"""),45442.66666666667)</f>
        <v>45442.66667</v>
      </c>
      <c r="E105" s="1">
        <f>IFERROR(__xludf.DUMMYFUNCTION("""COMPUTED_VALUE"""),588.24)</f>
        <v>588.24</v>
      </c>
      <c r="G105" s="2">
        <f>IFERROR(__xludf.DUMMYFUNCTION("""COMPUTED_VALUE"""),45442.66666666667)</f>
        <v>45442.66667</v>
      </c>
      <c r="H105" s="1">
        <f>IFERROR(__xludf.DUMMYFUNCTION("""COMPUTED_VALUE"""),581.7)</f>
        <v>581.7</v>
      </c>
      <c r="J105" s="2">
        <f>IFERROR(__xludf.DUMMYFUNCTION("""COMPUTED_VALUE"""),45442.66666666667)</f>
        <v>45442.66667</v>
      </c>
      <c r="K105" s="1">
        <f>IFERROR(__xludf.DUMMYFUNCTION("""COMPUTED_VALUE"""),587.59)</f>
        <v>587.59</v>
      </c>
      <c r="M105" s="2">
        <f>IFERROR(__xludf.DUMMYFUNCTION("""COMPUTED_VALUE"""),45442.66666666667)</f>
        <v>45442.66667</v>
      </c>
      <c r="N105" s="1">
        <f>IFERROR(__xludf.DUMMYFUNCTION("""COMPUTED_VALUE"""),1.1601945E8)</f>
        <v>116019450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IFERROR(__xludf.DUMMYFUNCTION("""COMPUTED_VALUE"""),587.63)</f>
        <v>587.63</v>
      </c>
      <c r="D106" s="2">
        <f>IFERROR(__xludf.DUMMYFUNCTION("""COMPUTED_VALUE"""),45443.66666666667)</f>
        <v>45443.66667</v>
      </c>
      <c r="E106" s="1">
        <f>IFERROR(__xludf.DUMMYFUNCTION("""COMPUTED_VALUE"""),594.17)</f>
        <v>594.17</v>
      </c>
      <c r="G106" s="2">
        <f>IFERROR(__xludf.DUMMYFUNCTION("""COMPUTED_VALUE"""),45443.66666666667)</f>
        <v>45443.66667</v>
      </c>
      <c r="H106" s="1">
        <f>IFERROR(__xludf.DUMMYFUNCTION("""COMPUTED_VALUE"""),583.94)</f>
        <v>583.94</v>
      </c>
      <c r="J106" s="2">
        <f>IFERROR(__xludf.DUMMYFUNCTION("""COMPUTED_VALUE"""),45443.66666666667)</f>
        <v>45443.66667</v>
      </c>
      <c r="K106" s="1">
        <f>IFERROR(__xludf.DUMMYFUNCTION("""COMPUTED_VALUE"""),593.96)</f>
        <v>593.96</v>
      </c>
      <c r="M106" s="2">
        <f>IFERROR(__xludf.DUMMYFUNCTION("""COMPUTED_VALUE"""),45443.66666666667)</f>
        <v>45443.66667</v>
      </c>
      <c r="N106" s="1">
        <f>IFERROR(__xludf.DUMMYFUNCTION("""COMPUTED_VALUE"""),2.18673984E8)</f>
        <v>218673984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IFERROR(__xludf.DUMMYFUNCTION("""COMPUTED_VALUE"""),594.22)</f>
        <v>594.22</v>
      </c>
      <c r="D107" s="2">
        <f>IFERROR(__xludf.DUMMYFUNCTION("""COMPUTED_VALUE"""),45446.66666666667)</f>
        <v>45446.66667</v>
      </c>
      <c r="E107" s="1">
        <f>IFERROR(__xludf.DUMMYFUNCTION("""COMPUTED_VALUE"""),594.22)</f>
        <v>594.22</v>
      </c>
      <c r="G107" s="2">
        <f>IFERROR(__xludf.DUMMYFUNCTION("""COMPUTED_VALUE"""),45446.66666666667)</f>
        <v>45446.66667</v>
      </c>
      <c r="H107" s="1">
        <f>IFERROR(__xludf.DUMMYFUNCTION("""COMPUTED_VALUE"""),585.61)</f>
        <v>585.61</v>
      </c>
      <c r="J107" s="2">
        <f>IFERROR(__xludf.DUMMYFUNCTION("""COMPUTED_VALUE"""),45446.66666666667)</f>
        <v>45446.66667</v>
      </c>
      <c r="K107" s="1">
        <f>IFERROR(__xludf.DUMMYFUNCTION("""COMPUTED_VALUE"""),589.62)</f>
        <v>589.62</v>
      </c>
      <c r="M107" s="2">
        <f>IFERROR(__xludf.DUMMYFUNCTION("""COMPUTED_VALUE"""),45446.66666666667)</f>
        <v>45446.66667</v>
      </c>
      <c r="N107" s="1">
        <f>IFERROR(__xludf.DUMMYFUNCTION("""COMPUTED_VALUE"""),1.39638926E8)</f>
        <v>139638926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IFERROR(__xludf.DUMMYFUNCTION("""COMPUTED_VALUE"""),586.92)</f>
        <v>586.92</v>
      </c>
      <c r="D108" s="2">
        <f>IFERROR(__xludf.DUMMYFUNCTION("""COMPUTED_VALUE"""),45447.66666666667)</f>
        <v>45447.66667</v>
      </c>
      <c r="E108" s="1">
        <f>IFERROR(__xludf.DUMMYFUNCTION("""COMPUTED_VALUE"""),586.92)</f>
        <v>586.92</v>
      </c>
      <c r="G108" s="2">
        <f>IFERROR(__xludf.DUMMYFUNCTION("""COMPUTED_VALUE"""),45447.66666666667)</f>
        <v>45447.66667</v>
      </c>
      <c r="H108" s="1">
        <f>IFERROR(__xludf.DUMMYFUNCTION("""COMPUTED_VALUE"""),577.71)</f>
        <v>577.71</v>
      </c>
      <c r="J108" s="2">
        <f>IFERROR(__xludf.DUMMYFUNCTION("""COMPUTED_VALUE"""),45447.66666666667)</f>
        <v>45447.66667</v>
      </c>
      <c r="K108" s="1">
        <f>IFERROR(__xludf.DUMMYFUNCTION("""COMPUTED_VALUE"""),580.12)</f>
        <v>580.12</v>
      </c>
      <c r="M108" s="2">
        <f>IFERROR(__xludf.DUMMYFUNCTION("""COMPUTED_VALUE"""),45447.66666666667)</f>
        <v>45447.66667</v>
      </c>
      <c r="N108" s="1">
        <f>IFERROR(__xludf.DUMMYFUNCTION("""COMPUTED_VALUE"""),1.43652218E8)</f>
        <v>143652218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IFERROR(__xludf.DUMMYFUNCTION("""COMPUTED_VALUE"""),580.71)</f>
        <v>580.71</v>
      </c>
      <c r="D109" s="2">
        <f>IFERROR(__xludf.DUMMYFUNCTION("""COMPUTED_VALUE"""),45448.66666666667)</f>
        <v>45448.66667</v>
      </c>
      <c r="E109" s="1">
        <f>IFERROR(__xludf.DUMMYFUNCTION("""COMPUTED_VALUE"""),584.78)</f>
        <v>584.78</v>
      </c>
      <c r="G109" s="2">
        <f>IFERROR(__xludf.DUMMYFUNCTION("""COMPUTED_VALUE"""),45448.66666666667)</f>
        <v>45448.66667</v>
      </c>
      <c r="H109" s="1">
        <f>IFERROR(__xludf.DUMMYFUNCTION("""COMPUTED_VALUE"""),579.07)</f>
        <v>579.07</v>
      </c>
      <c r="J109" s="2">
        <f>IFERROR(__xludf.DUMMYFUNCTION("""COMPUTED_VALUE"""),45448.66666666667)</f>
        <v>45448.66667</v>
      </c>
      <c r="K109" s="1">
        <f>IFERROR(__xludf.DUMMYFUNCTION("""COMPUTED_VALUE"""),584.71)</f>
        <v>584.71</v>
      </c>
      <c r="M109" s="2">
        <f>IFERROR(__xludf.DUMMYFUNCTION("""COMPUTED_VALUE"""),45448.66666666667)</f>
        <v>45448.66667</v>
      </c>
      <c r="N109" s="1">
        <f>IFERROR(__xludf.DUMMYFUNCTION("""COMPUTED_VALUE"""),1.27641842E8)</f>
        <v>127641842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IFERROR(__xludf.DUMMYFUNCTION("""COMPUTED_VALUE"""),584.82)</f>
        <v>584.82</v>
      </c>
      <c r="D110" s="2">
        <f>IFERROR(__xludf.DUMMYFUNCTION("""COMPUTED_VALUE"""),45449.66666666667)</f>
        <v>45449.66667</v>
      </c>
      <c r="E110" s="1">
        <f>IFERROR(__xludf.DUMMYFUNCTION("""COMPUTED_VALUE"""),587.17)</f>
        <v>587.17</v>
      </c>
      <c r="G110" s="2">
        <f>IFERROR(__xludf.DUMMYFUNCTION("""COMPUTED_VALUE"""),45449.66666666667)</f>
        <v>45449.66667</v>
      </c>
      <c r="H110" s="1">
        <f>IFERROR(__xludf.DUMMYFUNCTION("""COMPUTED_VALUE"""),582.65)</f>
        <v>582.65</v>
      </c>
      <c r="J110" s="2">
        <f>IFERROR(__xludf.DUMMYFUNCTION("""COMPUTED_VALUE"""),45449.66666666667)</f>
        <v>45449.66667</v>
      </c>
      <c r="K110" s="1">
        <f>IFERROR(__xludf.DUMMYFUNCTION("""COMPUTED_VALUE"""),587.06)</f>
        <v>587.06</v>
      </c>
      <c r="M110" s="2">
        <f>IFERROR(__xludf.DUMMYFUNCTION("""COMPUTED_VALUE"""),45449.66666666667)</f>
        <v>45449.66667</v>
      </c>
      <c r="N110" s="1">
        <f>IFERROR(__xludf.DUMMYFUNCTION("""COMPUTED_VALUE"""),1.08687633E8)</f>
        <v>108687633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IFERROR(__xludf.DUMMYFUNCTION("""COMPUTED_VALUE"""),584.27)</f>
        <v>584.27</v>
      </c>
      <c r="D111" s="2">
        <f>IFERROR(__xludf.DUMMYFUNCTION("""COMPUTED_VALUE"""),45450.66666666667)</f>
        <v>45450.66667</v>
      </c>
      <c r="E111" s="1">
        <f>IFERROR(__xludf.DUMMYFUNCTION("""COMPUTED_VALUE"""),586.48)</f>
        <v>586.48</v>
      </c>
      <c r="G111" s="2">
        <f>IFERROR(__xludf.DUMMYFUNCTION("""COMPUTED_VALUE"""),45450.66666666667)</f>
        <v>45450.66667</v>
      </c>
      <c r="H111" s="1">
        <f>IFERROR(__xludf.DUMMYFUNCTION("""COMPUTED_VALUE"""),579.66)</f>
        <v>579.66</v>
      </c>
      <c r="J111" s="2">
        <f>IFERROR(__xludf.DUMMYFUNCTION("""COMPUTED_VALUE"""),45450.66666666667)</f>
        <v>45450.66667</v>
      </c>
      <c r="K111" s="1">
        <f>IFERROR(__xludf.DUMMYFUNCTION("""COMPUTED_VALUE"""),580.98)</f>
        <v>580.98</v>
      </c>
      <c r="M111" s="2">
        <f>IFERROR(__xludf.DUMMYFUNCTION("""COMPUTED_VALUE"""),45450.66666666667)</f>
        <v>45450.66667</v>
      </c>
      <c r="N111" s="1">
        <f>IFERROR(__xludf.DUMMYFUNCTION("""COMPUTED_VALUE"""),1.22347709E8)</f>
        <v>122347709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IFERROR(__xludf.DUMMYFUNCTION("""COMPUTED_VALUE"""),579.93)</f>
        <v>579.93</v>
      </c>
      <c r="D112" s="2">
        <f>IFERROR(__xludf.DUMMYFUNCTION("""COMPUTED_VALUE"""),45453.66666666667)</f>
        <v>45453.66667</v>
      </c>
      <c r="E112" s="1">
        <f>IFERROR(__xludf.DUMMYFUNCTION("""COMPUTED_VALUE"""),580.89)</f>
        <v>580.89</v>
      </c>
      <c r="G112" s="2">
        <f>IFERROR(__xludf.DUMMYFUNCTION("""COMPUTED_VALUE"""),45453.66666666667)</f>
        <v>45453.66667</v>
      </c>
      <c r="H112" s="1">
        <f>IFERROR(__xludf.DUMMYFUNCTION("""COMPUTED_VALUE"""),577.81)</f>
        <v>577.81</v>
      </c>
      <c r="J112" s="2">
        <f>IFERROR(__xludf.DUMMYFUNCTION("""COMPUTED_VALUE"""),45453.66666666667)</f>
        <v>45453.66667</v>
      </c>
      <c r="K112" s="1">
        <f>IFERROR(__xludf.DUMMYFUNCTION("""COMPUTED_VALUE"""),580.38)</f>
        <v>580.38</v>
      </c>
      <c r="M112" s="2">
        <f>IFERROR(__xludf.DUMMYFUNCTION("""COMPUTED_VALUE"""),45453.66666666667)</f>
        <v>45453.66667</v>
      </c>
      <c r="N112" s="1">
        <f>IFERROR(__xludf.DUMMYFUNCTION("""COMPUTED_VALUE"""),1.12156809E8)</f>
        <v>112156809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IFERROR(__xludf.DUMMYFUNCTION("""COMPUTED_VALUE"""),577.92)</f>
        <v>577.92</v>
      </c>
      <c r="D113" s="2">
        <f>IFERROR(__xludf.DUMMYFUNCTION("""COMPUTED_VALUE"""),45454.66666666667)</f>
        <v>45454.66667</v>
      </c>
      <c r="E113" s="1">
        <f>IFERROR(__xludf.DUMMYFUNCTION("""COMPUTED_VALUE"""),579.49)</f>
        <v>579.49</v>
      </c>
      <c r="G113" s="2">
        <f>IFERROR(__xludf.DUMMYFUNCTION("""COMPUTED_VALUE"""),45454.66666666667)</f>
        <v>45454.66667</v>
      </c>
      <c r="H113" s="1">
        <f>IFERROR(__xludf.DUMMYFUNCTION("""COMPUTED_VALUE"""),573.56)</f>
        <v>573.56</v>
      </c>
      <c r="J113" s="2">
        <f>IFERROR(__xludf.DUMMYFUNCTION("""COMPUTED_VALUE"""),45454.66666666667)</f>
        <v>45454.66667</v>
      </c>
      <c r="K113" s="1">
        <f>IFERROR(__xludf.DUMMYFUNCTION("""COMPUTED_VALUE"""),579.47)</f>
        <v>579.47</v>
      </c>
      <c r="M113" s="2">
        <f>IFERROR(__xludf.DUMMYFUNCTION("""COMPUTED_VALUE"""),45454.66666666667)</f>
        <v>45454.66667</v>
      </c>
      <c r="N113" s="1">
        <f>IFERROR(__xludf.DUMMYFUNCTION("""COMPUTED_VALUE"""),1.29051398E8)</f>
        <v>129051398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IFERROR(__xludf.DUMMYFUNCTION("""COMPUTED_VALUE"""),582.42)</f>
        <v>582.42</v>
      </c>
      <c r="D114" s="2">
        <f>IFERROR(__xludf.DUMMYFUNCTION("""COMPUTED_VALUE"""),45455.66666666667)</f>
        <v>45455.66667</v>
      </c>
      <c r="E114" s="1">
        <f>IFERROR(__xludf.DUMMYFUNCTION("""COMPUTED_VALUE"""),588.57)</f>
        <v>588.57</v>
      </c>
      <c r="G114" s="2">
        <f>IFERROR(__xludf.DUMMYFUNCTION("""COMPUTED_VALUE"""),45455.66666666667)</f>
        <v>45455.66667</v>
      </c>
      <c r="H114" s="1">
        <f>IFERROR(__xludf.DUMMYFUNCTION("""COMPUTED_VALUE"""),579.44)</f>
        <v>579.44</v>
      </c>
      <c r="J114" s="2">
        <f>IFERROR(__xludf.DUMMYFUNCTION("""COMPUTED_VALUE"""),45455.66666666667)</f>
        <v>45455.66667</v>
      </c>
      <c r="K114" s="1">
        <f>IFERROR(__xludf.DUMMYFUNCTION("""COMPUTED_VALUE"""),580.55)</f>
        <v>580.55</v>
      </c>
      <c r="M114" s="2">
        <f>IFERROR(__xludf.DUMMYFUNCTION("""COMPUTED_VALUE"""),45455.66666666667)</f>
        <v>45455.66667</v>
      </c>
      <c r="N114" s="1">
        <f>IFERROR(__xludf.DUMMYFUNCTION("""COMPUTED_VALUE"""),1.34028108E8)</f>
        <v>134028108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IFERROR(__xludf.DUMMYFUNCTION("""COMPUTED_VALUE"""),579.71)</f>
        <v>579.71</v>
      </c>
      <c r="D115" s="2">
        <f>IFERROR(__xludf.DUMMYFUNCTION("""COMPUTED_VALUE"""),45456.66666666667)</f>
        <v>45456.66667</v>
      </c>
      <c r="E115" s="1">
        <f>IFERROR(__xludf.DUMMYFUNCTION("""COMPUTED_VALUE"""),579.71)</f>
        <v>579.71</v>
      </c>
      <c r="G115" s="2">
        <f>IFERROR(__xludf.DUMMYFUNCTION("""COMPUTED_VALUE"""),45456.66666666667)</f>
        <v>45456.66667</v>
      </c>
      <c r="H115" s="1">
        <f>IFERROR(__xludf.DUMMYFUNCTION("""COMPUTED_VALUE"""),573.82)</f>
        <v>573.82</v>
      </c>
      <c r="J115" s="2">
        <f>IFERROR(__xludf.DUMMYFUNCTION("""COMPUTED_VALUE"""),45456.66666666667)</f>
        <v>45456.66667</v>
      </c>
      <c r="K115" s="1">
        <f>IFERROR(__xludf.DUMMYFUNCTION("""COMPUTED_VALUE"""),578.41)</f>
        <v>578.41</v>
      </c>
      <c r="M115" s="2">
        <f>IFERROR(__xludf.DUMMYFUNCTION("""COMPUTED_VALUE"""),45456.66666666667)</f>
        <v>45456.66667</v>
      </c>
      <c r="N115" s="1">
        <f>IFERROR(__xludf.DUMMYFUNCTION("""COMPUTED_VALUE"""),1.3075527E8)</f>
        <v>130755270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IFERROR(__xludf.DUMMYFUNCTION("""COMPUTED_VALUE"""),575.92)</f>
        <v>575.92</v>
      </c>
      <c r="D116" s="2">
        <f>IFERROR(__xludf.DUMMYFUNCTION("""COMPUTED_VALUE"""),45457.66666666667)</f>
        <v>45457.66667</v>
      </c>
      <c r="E116" s="1">
        <f>IFERROR(__xludf.DUMMYFUNCTION("""COMPUTED_VALUE"""),576.28)</f>
        <v>576.28</v>
      </c>
      <c r="G116" s="2">
        <f>IFERROR(__xludf.DUMMYFUNCTION("""COMPUTED_VALUE"""),45457.66666666667)</f>
        <v>45457.66667</v>
      </c>
      <c r="H116" s="1">
        <f>IFERROR(__xludf.DUMMYFUNCTION("""COMPUTED_VALUE"""),569.3)</f>
        <v>569.3</v>
      </c>
      <c r="J116" s="2">
        <f>IFERROR(__xludf.DUMMYFUNCTION("""COMPUTED_VALUE"""),45457.66666666667)</f>
        <v>45457.66667</v>
      </c>
      <c r="K116" s="1">
        <f>IFERROR(__xludf.DUMMYFUNCTION("""COMPUTED_VALUE"""),572.49)</f>
        <v>572.49</v>
      </c>
      <c r="M116" s="2">
        <f>IFERROR(__xludf.DUMMYFUNCTION("""COMPUTED_VALUE"""),45457.66666666667)</f>
        <v>45457.66667</v>
      </c>
      <c r="N116" s="1">
        <f>IFERROR(__xludf.DUMMYFUNCTION("""COMPUTED_VALUE"""),1.35283571E8)</f>
        <v>135283571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IFERROR(__xludf.DUMMYFUNCTION("""COMPUTED_VALUE"""),571.52)</f>
        <v>571.52</v>
      </c>
      <c r="D117" s="2">
        <f>IFERROR(__xludf.DUMMYFUNCTION("""COMPUTED_VALUE"""),45460.66666666667)</f>
        <v>45460.66667</v>
      </c>
      <c r="E117" s="1">
        <f>IFERROR(__xludf.DUMMYFUNCTION("""COMPUTED_VALUE"""),576.21)</f>
        <v>576.21</v>
      </c>
      <c r="G117" s="2">
        <f>IFERROR(__xludf.DUMMYFUNCTION("""COMPUTED_VALUE"""),45460.66666666667)</f>
        <v>45460.66667</v>
      </c>
      <c r="H117" s="1">
        <f>IFERROR(__xludf.DUMMYFUNCTION("""COMPUTED_VALUE"""),567.67)</f>
        <v>567.67</v>
      </c>
      <c r="J117" s="2">
        <f>IFERROR(__xludf.DUMMYFUNCTION("""COMPUTED_VALUE"""),45460.66666666667)</f>
        <v>45460.66667</v>
      </c>
      <c r="K117" s="1">
        <f>IFERROR(__xludf.DUMMYFUNCTION("""COMPUTED_VALUE"""),575.1)</f>
        <v>575.1</v>
      </c>
      <c r="M117" s="2">
        <f>IFERROR(__xludf.DUMMYFUNCTION("""COMPUTED_VALUE"""),45460.66666666667)</f>
        <v>45460.66667</v>
      </c>
      <c r="N117" s="1">
        <f>IFERROR(__xludf.DUMMYFUNCTION("""COMPUTED_VALUE"""),1.6075266E8)</f>
        <v>160752660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IFERROR(__xludf.DUMMYFUNCTION("""COMPUTED_VALUE"""),575.1)</f>
        <v>575.1</v>
      </c>
      <c r="D118" s="2">
        <f>IFERROR(__xludf.DUMMYFUNCTION("""COMPUTED_VALUE"""),45461.66666666667)</f>
        <v>45461.66667</v>
      </c>
      <c r="E118" s="1">
        <f>IFERROR(__xludf.DUMMYFUNCTION("""COMPUTED_VALUE"""),577.82)</f>
        <v>577.82</v>
      </c>
      <c r="G118" s="2">
        <f>IFERROR(__xludf.DUMMYFUNCTION("""COMPUTED_VALUE"""),45461.66666666667)</f>
        <v>45461.66667</v>
      </c>
      <c r="H118" s="1">
        <f>IFERROR(__xludf.DUMMYFUNCTION("""COMPUTED_VALUE"""),572.26)</f>
        <v>572.26</v>
      </c>
      <c r="J118" s="2">
        <f>IFERROR(__xludf.DUMMYFUNCTION("""COMPUTED_VALUE"""),45461.66666666667)</f>
        <v>45461.66667</v>
      </c>
      <c r="K118" s="1">
        <f>IFERROR(__xludf.DUMMYFUNCTION("""COMPUTED_VALUE"""),576.11)</f>
        <v>576.11</v>
      </c>
      <c r="M118" s="2">
        <f>IFERROR(__xludf.DUMMYFUNCTION("""COMPUTED_VALUE"""),45461.66666666667)</f>
        <v>45461.66667</v>
      </c>
      <c r="N118" s="1">
        <f>IFERROR(__xludf.DUMMYFUNCTION("""COMPUTED_VALUE"""),1.23116528E8)</f>
        <v>123116528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IFERROR(__xludf.DUMMYFUNCTION("""COMPUTED_VALUE"""),576.04)</f>
        <v>576.04</v>
      </c>
      <c r="D119" s="2">
        <f>IFERROR(__xludf.DUMMYFUNCTION("""COMPUTED_VALUE"""),45463.66666666667)</f>
        <v>45463.66667</v>
      </c>
      <c r="E119" s="1">
        <f>IFERROR(__xludf.DUMMYFUNCTION("""COMPUTED_VALUE"""),581.61)</f>
        <v>581.61</v>
      </c>
      <c r="G119" s="2">
        <f>IFERROR(__xludf.DUMMYFUNCTION("""COMPUTED_VALUE"""),45463.66666666667)</f>
        <v>45463.66667</v>
      </c>
      <c r="H119" s="1">
        <f>IFERROR(__xludf.DUMMYFUNCTION("""COMPUTED_VALUE"""),575.5)</f>
        <v>575.5</v>
      </c>
      <c r="J119" s="2">
        <f>IFERROR(__xludf.DUMMYFUNCTION("""COMPUTED_VALUE"""),45463.66666666667)</f>
        <v>45463.66667</v>
      </c>
      <c r="K119" s="1">
        <f>IFERROR(__xludf.DUMMYFUNCTION("""COMPUTED_VALUE"""),578.27)</f>
        <v>578.27</v>
      </c>
      <c r="M119" s="2">
        <f>IFERROR(__xludf.DUMMYFUNCTION("""COMPUTED_VALUE"""),45463.66666666667)</f>
        <v>45463.66667</v>
      </c>
      <c r="N119" s="1">
        <f>IFERROR(__xludf.DUMMYFUNCTION("""COMPUTED_VALUE"""),1.41196551E8)</f>
        <v>141196551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IFERROR(__xludf.DUMMYFUNCTION("""COMPUTED_VALUE"""),578.25)</f>
        <v>578.25</v>
      </c>
      <c r="D120" s="2">
        <f>IFERROR(__xludf.DUMMYFUNCTION("""COMPUTED_VALUE"""),45464.66666666667)</f>
        <v>45464.66667</v>
      </c>
      <c r="E120" s="1">
        <f>IFERROR(__xludf.DUMMYFUNCTION("""COMPUTED_VALUE"""),579.79)</f>
        <v>579.79</v>
      </c>
      <c r="G120" s="2">
        <f>IFERROR(__xludf.DUMMYFUNCTION("""COMPUTED_VALUE"""),45464.66666666667)</f>
        <v>45464.66667</v>
      </c>
      <c r="H120" s="1">
        <f>IFERROR(__xludf.DUMMYFUNCTION("""COMPUTED_VALUE"""),574.07)</f>
        <v>574.07</v>
      </c>
      <c r="J120" s="2">
        <f>IFERROR(__xludf.DUMMYFUNCTION("""COMPUTED_VALUE"""),45464.66666666667)</f>
        <v>45464.66667</v>
      </c>
      <c r="K120" s="1">
        <f>IFERROR(__xludf.DUMMYFUNCTION("""COMPUTED_VALUE"""),579.3)</f>
        <v>579.3</v>
      </c>
      <c r="M120" s="2">
        <f>IFERROR(__xludf.DUMMYFUNCTION("""COMPUTED_VALUE"""),45464.66666666667)</f>
        <v>45464.66667</v>
      </c>
      <c r="N120" s="1">
        <f>IFERROR(__xludf.DUMMYFUNCTION("""COMPUTED_VALUE"""),2.99030108E8)</f>
        <v>299030108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IFERROR(__xludf.DUMMYFUNCTION("""COMPUTED_VALUE"""),580.35)</f>
        <v>580.35</v>
      </c>
      <c r="D121" s="2">
        <f>IFERROR(__xludf.DUMMYFUNCTION("""COMPUTED_VALUE"""),45467.66666666667)</f>
        <v>45467.66667</v>
      </c>
      <c r="E121" s="1">
        <f>IFERROR(__xludf.DUMMYFUNCTION("""COMPUTED_VALUE"""),584.64)</f>
        <v>584.64</v>
      </c>
      <c r="G121" s="2">
        <f>IFERROR(__xludf.DUMMYFUNCTION("""COMPUTED_VALUE"""),45467.66666666667)</f>
        <v>45467.66667</v>
      </c>
      <c r="H121" s="1">
        <f>IFERROR(__xludf.DUMMYFUNCTION("""COMPUTED_VALUE"""),580.29)</f>
        <v>580.29</v>
      </c>
      <c r="J121" s="2">
        <f>IFERROR(__xludf.DUMMYFUNCTION("""COMPUTED_VALUE"""),45467.66666666667)</f>
        <v>45467.66667</v>
      </c>
      <c r="K121" s="1">
        <f>IFERROR(__xludf.DUMMYFUNCTION("""COMPUTED_VALUE"""),581.94)</f>
        <v>581.94</v>
      </c>
      <c r="M121" s="2">
        <f>IFERROR(__xludf.DUMMYFUNCTION("""COMPUTED_VALUE"""),45467.66666666667)</f>
        <v>45467.66667</v>
      </c>
      <c r="N121" s="1">
        <f>IFERROR(__xludf.DUMMYFUNCTION("""COMPUTED_VALUE"""),2.75427011E8)</f>
        <v>275427011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IFERROR(__xludf.DUMMYFUNCTION("""COMPUTED_VALUE"""),581.48)</f>
        <v>581.48</v>
      </c>
      <c r="D122" s="2">
        <f>IFERROR(__xludf.DUMMYFUNCTION("""COMPUTED_VALUE"""),45468.66666666667)</f>
        <v>45468.66667</v>
      </c>
      <c r="E122" s="1">
        <f>IFERROR(__xludf.DUMMYFUNCTION("""COMPUTED_VALUE"""),581.48)</f>
        <v>581.48</v>
      </c>
      <c r="G122" s="2">
        <f>IFERROR(__xludf.DUMMYFUNCTION("""COMPUTED_VALUE"""),45468.66666666667)</f>
        <v>45468.66667</v>
      </c>
      <c r="H122" s="1">
        <f>IFERROR(__xludf.DUMMYFUNCTION("""COMPUTED_VALUE"""),572.7)</f>
        <v>572.7</v>
      </c>
      <c r="J122" s="2">
        <f>IFERROR(__xludf.DUMMYFUNCTION("""COMPUTED_VALUE"""),45468.66666666667)</f>
        <v>45468.66667</v>
      </c>
      <c r="K122" s="1">
        <f>IFERROR(__xludf.DUMMYFUNCTION("""COMPUTED_VALUE"""),574.14)</f>
        <v>574.14</v>
      </c>
      <c r="M122" s="2">
        <f>IFERROR(__xludf.DUMMYFUNCTION("""COMPUTED_VALUE"""),45468.66666666667)</f>
        <v>45468.66667</v>
      </c>
      <c r="N122" s="1">
        <f>IFERROR(__xludf.DUMMYFUNCTION("""COMPUTED_VALUE"""),2.63871267E8)</f>
        <v>263871267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IFERROR(__xludf.DUMMYFUNCTION("""COMPUTED_VALUE"""),573.31)</f>
        <v>573.31</v>
      </c>
      <c r="D123" s="2">
        <f>IFERROR(__xludf.DUMMYFUNCTION("""COMPUTED_VALUE"""),45469.66666666667)</f>
        <v>45469.66667</v>
      </c>
      <c r="E123" s="1">
        <f>IFERROR(__xludf.DUMMYFUNCTION("""COMPUTED_VALUE"""),575.36)</f>
        <v>575.36</v>
      </c>
      <c r="G123" s="2">
        <f>IFERROR(__xludf.DUMMYFUNCTION("""COMPUTED_VALUE"""),45469.66666666667)</f>
        <v>45469.66667</v>
      </c>
      <c r="H123" s="1">
        <f>IFERROR(__xludf.DUMMYFUNCTION("""COMPUTED_VALUE"""),570.13)</f>
        <v>570.13</v>
      </c>
      <c r="J123" s="2">
        <f>IFERROR(__xludf.DUMMYFUNCTION("""COMPUTED_VALUE"""),45469.66666666667)</f>
        <v>45469.66667</v>
      </c>
      <c r="K123" s="1">
        <f>IFERROR(__xludf.DUMMYFUNCTION("""COMPUTED_VALUE"""),574.88)</f>
        <v>574.88</v>
      </c>
      <c r="M123" s="2">
        <f>IFERROR(__xludf.DUMMYFUNCTION("""COMPUTED_VALUE"""),45469.66666666667)</f>
        <v>45469.66667</v>
      </c>
      <c r="N123" s="1">
        <f>IFERROR(__xludf.DUMMYFUNCTION("""COMPUTED_VALUE"""),2.43928713E8)</f>
        <v>243928713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IFERROR(__xludf.DUMMYFUNCTION("""COMPUTED_VALUE"""),574.95)</f>
        <v>574.95</v>
      </c>
      <c r="D124" s="2">
        <f>IFERROR(__xludf.DUMMYFUNCTION("""COMPUTED_VALUE"""),45470.66666666667)</f>
        <v>45470.66667</v>
      </c>
      <c r="E124" s="1">
        <f>IFERROR(__xludf.DUMMYFUNCTION("""COMPUTED_VALUE"""),576.44)</f>
        <v>576.44</v>
      </c>
      <c r="G124" s="2">
        <f>IFERROR(__xludf.DUMMYFUNCTION("""COMPUTED_VALUE"""),45470.66666666667)</f>
        <v>45470.66667</v>
      </c>
      <c r="H124" s="1">
        <f>IFERROR(__xludf.DUMMYFUNCTION("""COMPUTED_VALUE"""),572.11)</f>
        <v>572.11</v>
      </c>
      <c r="J124" s="2">
        <f>IFERROR(__xludf.DUMMYFUNCTION("""COMPUTED_VALUE"""),45470.66666666667)</f>
        <v>45470.66667</v>
      </c>
      <c r="K124" s="1">
        <f>IFERROR(__xludf.DUMMYFUNCTION("""COMPUTED_VALUE"""),573.13)</f>
        <v>573.13</v>
      </c>
      <c r="M124" s="2">
        <f>IFERROR(__xludf.DUMMYFUNCTION("""COMPUTED_VALUE"""),45470.66666666667)</f>
        <v>45470.66667</v>
      </c>
      <c r="N124" s="1">
        <f>IFERROR(__xludf.DUMMYFUNCTION("""COMPUTED_VALUE"""),2.16315216E8)</f>
        <v>216315216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IFERROR(__xludf.DUMMYFUNCTION("""COMPUTED_VALUE"""),573.98)</f>
        <v>573.98</v>
      </c>
      <c r="D125" s="2">
        <f>IFERROR(__xludf.DUMMYFUNCTION("""COMPUTED_VALUE"""),45471.66666666667)</f>
        <v>45471.66667</v>
      </c>
      <c r="E125" s="1">
        <f>IFERROR(__xludf.DUMMYFUNCTION("""COMPUTED_VALUE"""),577.73)</f>
        <v>577.73</v>
      </c>
      <c r="G125" s="2">
        <f>IFERROR(__xludf.DUMMYFUNCTION("""COMPUTED_VALUE"""),45471.66666666667)</f>
        <v>45471.66667</v>
      </c>
      <c r="H125" s="1">
        <f>IFERROR(__xludf.DUMMYFUNCTION("""COMPUTED_VALUE"""),572.24)</f>
        <v>572.24</v>
      </c>
      <c r="J125" s="2">
        <f>IFERROR(__xludf.DUMMYFUNCTION("""COMPUTED_VALUE"""),45471.66666666667)</f>
        <v>45471.66667</v>
      </c>
      <c r="K125" s="1">
        <f>IFERROR(__xludf.DUMMYFUNCTION("""COMPUTED_VALUE"""),573.74)</f>
        <v>573.74</v>
      </c>
      <c r="M125" s="2">
        <f>IFERROR(__xludf.DUMMYFUNCTION("""COMPUTED_VALUE"""),45471.66666666667)</f>
        <v>45471.66667</v>
      </c>
      <c r="N125" s="1">
        <f>IFERROR(__xludf.DUMMYFUNCTION("""COMPUTED_VALUE"""),4.27210973E8)</f>
        <v>427210973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IFERROR(__xludf.DUMMYFUNCTION("""COMPUTED_VALUE"""),573.97)</f>
        <v>573.97</v>
      </c>
      <c r="D126" s="2">
        <f>IFERROR(__xludf.DUMMYFUNCTION("""COMPUTED_VALUE"""),45474.66666666667)</f>
        <v>45474.66667</v>
      </c>
      <c r="E126" s="1">
        <f>IFERROR(__xludf.DUMMYFUNCTION("""COMPUTED_VALUE"""),576.65)</f>
        <v>576.65</v>
      </c>
      <c r="G126" s="2">
        <f>IFERROR(__xludf.DUMMYFUNCTION("""COMPUTED_VALUE"""),45474.66666666667)</f>
        <v>45474.66667</v>
      </c>
      <c r="H126" s="1">
        <f>IFERROR(__xludf.DUMMYFUNCTION("""COMPUTED_VALUE"""),563.09)</f>
        <v>563.09</v>
      </c>
      <c r="J126" s="2">
        <f>IFERROR(__xludf.DUMMYFUNCTION("""COMPUTED_VALUE"""),45474.66666666667)</f>
        <v>45474.66667</v>
      </c>
      <c r="K126" s="1">
        <f>IFERROR(__xludf.DUMMYFUNCTION("""COMPUTED_VALUE"""),565.02)</f>
        <v>565.02</v>
      </c>
      <c r="M126" s="2">
        <f>IFERROR(__xludf.DUMMYFUNCTION("""COMPUTED_VALUE"""),45474.66666666667)</f>
        <v>45474.66667</v>
      </c>
      <c r="N126" s="1">
        <f>IFERROR(__xludf.DUMMYFUNCTION("""COMPUTED_VALUE"""),1.42440365E8)</f>
        <v>142440365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IFERROR(__xludf.DUMMYFUNCTION("""COMPUTED_VALUE"""),565.44)</f>
        <v>565.44</v>
      </c>
      <c r="D127" s="2">
        <f>IFERROR(__xludf.DUMMYFUNCTION("""COMPUTED_VALUE"""),45475.66666666667)</f>
        <v>45475.66667</v>
      </c>
      <c r="E127" s="1">
        <f>IFERROR(__xludf.DUMMYFUNCTION("""COMPUTED_VALUE"""),568.68)</f>
        <v>568.68</v>
      </c>
      <c r="G127" s="2">
        <f>IFERROR(__xludf.DUMMYFUNCTION("""COMPUTED_VALUE"""),45475.66666666667)</f>
        <v>45475.66667</v>
      </c>
      <c r="H127" s="1">
        <f>IFERROR(__xludf.DUMMYFUNCTION("""COMPUTED_VALUE"""),562.23)</f>
        <v>562.23</v>
      </c>
      <c r="J127" s="2">
        <f>IFERROR(__xludf.DUMMYFUNCTION("""COMPUTED_VALUE"""),45475.66666666667)</f>
        <v>45475.66667</v>
      </c>
      <c r="K127" s="1">
        <f>IFERROR(__xludf.DUMMYFUNCTION("""COMPUTED_VALUE"""),566.71)</f>
        <v>566.71</v>
      </c>
      <c r="M127" s="2">
        <f>IFERROR(__xludf.DUMMYFUNCTION("""COMPUTED_VALUE"""),45475.66666666667)</f>
        <v>45475.66667</v>
      </c>
      <c r="N127" s="1">
        <f>IFERROR(__xludf.DUMMYFUNCTION("""COMPUTED_VALUE"""),1.56705859E8)</f>
        <v>156705859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IFERROR(__xludf.DUMMYFUNCTION("""COMPUTED_VALUE"""),567.01)</f>
        <v>567.01</v>
      </c>
      <c r="D128" s="2">
        <f>IFERROR(__xludf.DUMMYFUNCTION("""COMPUTED_VALUE"""),45476.54166666667)</f>
        <v>45476.54167</v>
      </c>
      <c r="E128" s="1">
        <f>IFERROR(__xludf.DUMMYFUNCTION("""COMPUTED_VALUE"""),573.68)</f>
        <v>573.68</v>
      </c>
      <c r="G128" s="2">
        <f>IFERROR(__xludf.DUMMYFUNCTION("""COMPUTED_VALUE"""),45476.54166666667)</f>
        <v>45476.54167</v>
      </c>
      <c r="H128" s="1">
        <f>IFERROR(__xludf.DUMMYFUNCTION("""COMPUTED_VALUE"""),567.01)</f>
        <v>567.01</v>
      </c>
      <c r="J128" s="2">
        <f>IFERROR(__xludf.DUMMYFUNCTION("""COMPUTED_VALUE"""),45476.54166666667)</f>
        <v>45476.54167</v>
      </c>
      <c r="K128" s="1">
        <f>IFERROR(__xludf.DUMMYFUNCTION("""COMPUTED_VALUE"""),572.21)</f>
        <v>572.21</v>
      </c>
      <c r="M128" s="2">
        <f>IFERROR(__xludf.DUMMYFUNCTION("""COMPUTED_VALUE"""),45476.54166666667)</f>
        <v>45476.54167</v>
      </c>
      <c r="N128" s="1">
        <f>IFERROR(__xludf.DUMMYFUNCTION("""COMPUTED_VALUE"""),1.08529651E8)</f>
        <v>108529651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IFERROR(__xludf.DUMMYFUNCTION("""COMPUTED_VALUE"""),572.7)</f>
        <v>572.7</v>
      </c>
      <c r="D129" s="2">
        <f>IFERROR(__xludf.DUMMYFUNCTION("""COMPUTED_VALUE"""),45478.66666666667)</f>
        <v>45478.66667</v>
      </c>
      <c r="E129" s="1">
        <f>IFERROR(__xludf.DUMMYFUNCTION("""COMPUTED_VALUE"""),573.85)</f>
        <v>573.85</v>
      </c>
      <c r="G129" s="2">
        <f>IFERROR(__xludf.DUMMYFUNCTION("""COMPUTED_VALUE"""),45478.66666666667)</f>
        <v>45478.66667</v>
      </c>
      <c r="H129" s="1">
        <f>IFERROR(__xludf.DUMMYFUNCTION("""COMPUTED_VALUE"""),568.71)</f>
        <v>568.71</v>
      </c>
      <c r="J129" s="2">
        <f>IFERROR(__xludf.DUMMYFUNCTION("""COMPUTED_VALUE"""),45478.66666666667)</f>
        <v>45478.66667</v>
      </c>
      <c r="K129" s="1">
        <f>IFERROR(__xludf.DUMMYFUNCTION("""COMPUTED_VALUE"""),573.19)</f>
        <v>573.19</v>
      </c>
      <c r="M129" s="2">
        <f>IFERROR(__xludf.DUMMYFUNCTION("""COMPUTED_VALUE"""),45478.66666666667)</f>
        <v>45478.66667</v>
      </c>
      <c r="N129" s="1">
        <f>IFERROR(__xludf.DUMMYFUNCTION("""COMPUTED_VALUE"""),1.4032207E8)</f>
        <v>140322070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IFERROR(__xludf.DUMMYFUNCTION("""COMPUTED_VALUE"""),574.62)</f>
        <v>574.62</v>
      </c>
      <c r="D130" s="2">
        <f>IFERROR(__xludf.DUMMYFUNCTION("""COMPUTED_VALUE"""),45481.66666666667)</f>
        <v>45481.66667</v>
      </c>
      <c r="E130" s="1">
        <f>IFERROR(__xludf.DUMMYFUNCTION("""COMPUTED_VALUE"""),576.3)</f>
        <v>576.3</v>
      </c>
      <c r="G130" s="2">
        <f>IFERROR(__xludf.DUMMYFUNCTION("""COMPUTED_VALUE"""),45481.66666666667)</f>
        <v>45481.66667</v>
      </c>
      <c r="H130" s="1">
        <f>IFERROR(__xludf.DUMMYFUNCTION("""COMPUTED_VALUE"""),572.46)</f>
        <v>572.46</v>
      </c>
      <c r="J130" s="2">
        <f>IFERROR(__xludf.DUMMYFUNCTION("""COMPUTED_VALUE"""),45481.66666666667)</f>
        <v>45481.66667</v>
      </c>
      <c r="K130" s="1">
        <f>IFERROR(__xludf.DUMMYFUNCTION("""COMPUTED_VALUE"""),574.52)</f>
        <v>574.52</v>
      </c>
      <c r="M130" s="2">
        <f>IFERROR(__xludf.DUMMYFUNCTION("""COMPUTED_VALUE"""),45481.66666666667)</f>
        <v>45481.66667</v>
      </c>
      <c r="N130" s="1">
        <f>IFERROR(__xludf.DUMMYFUNCTION("""COMPUTED_VALUE"""),1.22886266E8)</f>
        <v>122886266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IFERROR(__xludf.DUMMYFUNCTION("""COMPUTED_VALUE"""),572.99)</f>
        <v>572.99</v>
      </c>
      <c r="D131" s="2">
        <f>IFERROR(__xludf.DUMMYFUNCTION("""COMPUTED_VALUE"""),45482.66666666667)</f>
        <v>45482.66667</v>
      </c>
      <c r="E131" s="1">
        <f>IFERROR(__xludf.DUMMYFUNCTION("""COMPUTED_VALUE"""),573.62)</f>
        <v>573.62</v>
      </c>
      <c r="G131" s="2">
        <f>IFERROR(__xludf.DUMMYFUNCTION("""COMPUTED_VALUE"""),45482.66666666667)</f>
        <v>45482.66667</v>
      </c>
      <c r="H131" s="1">
        <f>IFERROR(__xludf.DUMMYFUNCTION("""COMPUTED_VALUE"""),568.24)</f>
        <v>568.24</v>
      </c>
      <c r="J131" s="2">
        <f>IFERROR(__xludf.DUMMYFUNCTION("""COMPUTED_VALUE"""),45482.66666666667)</f>
        <v>45482.66667</v>
      </c>
      <c r="K131" s="1">
        <f>IFERROR(__xludf.DUMMYFUNCTION("""COMPUTED_VALUE"""),568.31)</f>
        <v>568.31</v>
      </c>
      <c r="M131" s="2">
        <f>IFERROR(__xludf.DUMMYFUNCTION("""COMPUTED_VALUE"""),45482.66666666667)</f>
        <v>45482.66667</v>
      </c>
      <c r="N131" s="1">
        <f>IFERROR(__xludf.DUMMYFUNCTION("""COMPUTED_VALUE"""),1.13507205E8)</f>
        <v>113507205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IFERROR(__xludf.DUMMYFUNCTION("""COMPUTED_VALUE"""),570.28)</f>
        <v>570.28</v>
      </c>
      <c r="D132" s="2">
        <f>IFERROR(__xludf.DUMMYFUNCTION("""COMPUTED_VALUE"""),45483.66666666667)</f>
        <v>45483.66667</v>
      </c>
      <c r="E132" s="1">
        <f>IFERROR(__xludf.DUMMYFUNCTION("""COMPUTED_VALUE"""),575.08)</f>
        <v>575.08</v>
      </c>
      <c r="G132" s="2">
        <f>IFERROR(__xludf.DUMMYFUNCTION("""COMPUTED_VALUE"""),45483.66666666667)</f>
        <v>45483.66667</v>
      </c>
      <c r="H132" s="1">
        <f>IFERROR(__xludf.DUMMYFUNCTION("""COMPUTED_VALUE"""),570.28)</f>
        <v>570.28</v>
      </c>
      <c r="J132" s="2">
        <f>IFERROR(__xludf.DUMMYFUNCTION("""COMPUTED_VALUE"""),45483.66666666667)</f>
        <v>45483.66667</v>
      </c>
      <c r="K132" s="1">
        <f>IFERROR(__xludf.DUMMYFUNCTION("""COMPUTED_VALUE"""),574.74)</f>
        <v>574.74</v>
      </c>
      <c r="M132" s="2">
        <f>IFERROR(__xludf.DUMMYFUNCTION("""COMPUTED_VALUE"""),45483.66666666667)</f>
        <v>45483.66667</v>
      </c>
      <c r="N132" s="1">
        <f>IFERROR(__xludf.DUMMYFUNCTION("""COMPUTED_VALUE"""),1.46674783E8)</f>
        <v>146674783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IFERROR(__xludf.DUMMYFUNCTION("""COMPUTED_VALUE"""),577.07)</f>
        <v>577.07</v>
      </c>
      <c r="D133" s="2">
        <f>IFERROR(__xludf.DUMMYFUNCTION("""COMPUTED_VALUE"""),45484.66666666667)</f>
        <v>45484.66667</v>
      </c>
      <c r="E133" s="1">
        <f>IFERROR(__xludf.DUMMYFUNCTION("""COMPUTED_VALUE"""),583.56)</f>
        <v>583.56</v>
      </c>
      <c r="G133" s="2">
        <f>IFERROR(__xludf.DUMMYFUNCTION("""COMPUTED_VALUE"""),45484.66666666667)</f>
        <v>45484.66667</v>
      </c>
      <c r="H133" s="1">
        <f>IFERROR(__xludf.DUMMYFUNCTION("""COMPUTED_VALUE"""),577.07)</f>
        <v>577.07</v>
      </c>
      <c r="J133" s="2">
        <f>IFERROR(__xludf.DUMMYFUNCTION("""COMPUTED_VALUE"""),45484.66666666667)</f>
        <v>45484.66667</v>
      </c>
      <c r="K133" s="1">
        <f>IFERROR(__xludf.DUMMYFUNCTION("""COMPUTED_VALUE"""),582.89)</f>
        <v>582.89</v>
      </c>
      <c r="M133" s="2">
        <f>IFERROR(__xludf.DUMMYFUNCTION("""COMPUTED_VALUE"""),45484.66666666667)</f>
        <v>45484.66667</v>
      </c>
      <c r="N133" s="1">
        <f>IFERROR(__xludf.DUMMYFUNCTION("""COMPUTED_VALUE"""),1.46370981E8)</f>
        <v>146370981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IFERROR(__xludf.DUMMYFUNCTION("""COMPUTED_VALUE"""),586.19)</f>
        <v>586.19</v>
      </c>
      <c r="D134" s="2">
        <f>IFERROR(__xludf.DUMMYFUNCTION("""COMPUTED_VALUE"""),45485.66666666667)</f>
        <v>45485.66667</v>
      </c>
      <c r="E134" s="1">
        <f>IFERROR(__xludf.DUMMYFUNCTION("""COMPUTED_VALUE"""),591.03)</f>
        <v>591.03</v>
      </c>
      <c r="G134" s="2">
        <f>IFERROR(__xludf.DUMMYFUNCTION("""COMPUTED_VALUE"""),45485.66666666667)</f>
        <v>45485.66667</v>
      </c>
      <c r="H134" s="1">
        <f>IFERROR(__xludf.DUMMYFUNCTION("""COMPUTED_VALUE"""),584.55)</f>
        <v>584.55</v>
      </c>
      <c r="J134" s="2">
        <f>IFERROR(__xludf.DUMMYFUNCTION("""COMPUTED_VALUE"""),45485.66666666667)</f>
        <v>45485.66667</v>
      </c>
      <c r="K134" s="1">
        <f>IFERROR(__xludf.DUMMYFUNCTION("""COMPUTED_VALUE"""),588.07)</f>
        <v>588.07</v>
      </c>
      <c r="M134" s="2">
        <f>IFERROR(__xludf.DUMMYFUNCTION("""COMPUTED_VALUE"""),45485.66666666667)</f>
        <v>45485.66667</v>
      </c>
      <c r="N134" s="1">
        <f>IFERROR(__xludf.DUMMYFUNCTION("""COMPUTED_VALUE"""),1.42018539E8)</f>
        <v>142018539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IFERROR(__xludf.DUMMYFUNCTION("""COMPUTED_VALUE"""),587.42)</f>
        <v>587.42</v>
      </c>
      <c r="D135" s="2">
        <f>IFERROR(__xludf.DUMMYFUNCTION("""COMPUTED_VALUE"""),45488.66666666667)</f>
        <v>45488.66667</v>
      </c>
      <c r="E135" s="1">
        <f>IFERROR(__xludf.DUMMYFUNCTION("""COMPUTED_VALUE"""),590.4)</f>
        <v>590.4</v>
      </c>
      <c r="G135" s="2">
        <f>IFERROR(__xludf.DUMMYFUNCTION("""COMPUTED_VALUE"""),45488.66666666667)</f>
        <v>45488.66667</v>
      </c>
      <c r="H135" s="1">
        <f>IFERROR(__xludf.DUMMYFUNCTION("""COMPUTED_VALUE"""),585.16)</f>
        <v>585.16</v>
      </c>
      <c r="J135" s="2">
        <f>IFERROR(__xludf.DUMMYFUNCTION("""COMPUTED_VALUE"""),45488.66666666667)</f>
        <v>45488.66667</v>
      </c>
      <c r="K135" s="1">
        <f>IFERROR(__xludf.DUMMYFUNCTION("""COMPUTED_VALUE"""),586.01)</f>
        <v>586.01</v>
      </c>
      <c r="M135" s="2">
        <f>IFERROR(__xludf.DUMMYFUNCTION("""COMPUTED_VALUE"""),45488.66666666667)</f>
        <v>45488.66667</v>
      </c>
      <c r="N135" s="1">
        <f>IFERROR(__xludf.DUMMYFUNCTION("""COMPUTED_VALUE"""),1.49496227E8)</f>
        <v>149496227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IFERROR(__xludf.DUMMYFUNCTION("""COMPUTED_VALUE"""),586.31)</f>
        <v>586.31</v>
      </c>
      <c r="D136" s="2">
        <f>IFERROR(__xludf.DUMMYFUNCTION("""COMPUTED_VALUE"""),45489.66666666667)</f>
        <v>45489.66667</v>
      </c>
      <c r="E136" s="1">
        <f>IFERROR(__xludf.DUMMYFUNCTION("""COMPUTED_VALUE"""),597.29)</f>
        <v>597.29</v>
      </c>
      <c r="G136" s="2">
        <f>IFERROR(__xludf.DUMMYFUNCTION("""COMPUTED_VALUE"""),45489.66666666667)</f>
        <v>45489.66667</v>
      </c>
      <c r="H136" s="1">
        <f>IFERROR(__xludf.DUMMYFUNCTION("""COMPUTED_VALUE"""),585.07)</f>
        <v>585.07</v>
      </c>
      <c r="J136" s="2">
        <f>IFERROR(__xludf.DUMMYFUNCTION("""COMPUTED_VALUE"""),45489.66666666667)</f>
        <v>45489.66667</v>
      </c>
      <c r="K136" s="1">
        <f>IFERROR(__xludf.DUMMYFUNCTION("""COMPUTED_VALUE"""),596.75)</f>
        <v>596.75</v>
      </c>
      <c r="M136" s="2">
        <f>IFERROR(__xludf.DUMMYFUNCTION("""COMPUTED_VALUE"""),45489.66666666667)</f>
        <v>45489.66667</v>
      </c>
      <c r="N136" s="1">
        <f>IFERROR(__xludf.DUMMYFUNCTION("""COMPUTED_VALUE"""),1.98287281E8)</f>
        <v>198287281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IFERROR(__xludf.DUMMYFUNCTION("""COMPUTED_VALUE"""),596.61)</f>
        <v>596.61</v>
      </c>
      <c r="D137" s="2">
        <f>IFERROR(__xludf.DUMMYFUNCTION("""COMPUTED_VALUE"""),45490.66666666667)</f>
        <v>45490.66667</v>
      </c>
      <c r="E137" s="1">
        <f>IFERROR(__xludf.DUMMYFUNCTION("""COMPUTED_VALUE"""),599.54)</f>
        <v>599.54</v>
      </c>
      <c r="G137" s="2">
        <f>IFERROR(__xludf.DUMMYFUNCTION("""COMPUTED_VALUE"""),45490.66666666667)</f>
        <v>45490.66667</v>
      </c>
      <c r="H137" s="1">
        <f>IFERROR(__xludf.DUMMYFUNCTION("""COMPUTED_VALUE"""),595.58)</f>
        <v>595.58</v>
      </c>
      <c r="J137" s="2">
        <f>IFERROR(__xludf.DUMMYFUNCTION("""COMPUTED_VALUE"""),45490.66666666667)</f>
        <v>45490.66667</v>
      </c>
      <c r="K137" s="1">
        <f>IFERROR(__xludf.DUMMYFUNCTION("""COMPUTED_VALUE"""),595.86)</f>
        <v>595.86</v>
      </c>
      <c r="M137" s="2">
        <f>IFERROR(__xludf.DUMMYFUNCTION("""COMPUTED_VALUE"""),45490.66666666667)</f>
        <v>45490.66667</v>
      </c>
      <c r="N137" s="1">
        <f>IFERROR(__xludf.DUMMYFUNCTION("""COMPUTED_VALUE"""),1.67680138E8)</f>
        <v>167680138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IFERROR(__xludf.DUMMYFUNCTION("""COMPUTED_VALUE"""),593.25)</f>
        <v>593.25</v>
      </c>
      <c r="D138" s="2">
        <f>IFERROR(__xludf.DUMMYFUNCTION("""COMPUTED_VALUE"""),45491.66666666667)</f>
        <v>45491.66667</v>
      </c>
      <c r="E138" s="1">
        <f>IFERROR(__xludf.DUMMYFUNCTION("""COMPUTED_VALUE"""),598.52)</f>
        <v>598.52</v>
      </c>
      <c r="G138" s="2">
        <f>IFERROR(__xludf.DUMMYFUNCTION("""COMPUTED_VALUE"""),45491.66666666667)</f>
        <v>45491.66667</v>
      </c>
      <c r="H138" s="1">
        <f>IFERROR(__xludf.DUMMYFUNCTION("""COMPUTED_VALUE"""),588.13)</f>
        <v>588.13</v>
      </c>
      <c r="J138" s="2">
        <f>IFERROR(__xludf.DUMMYFUNCTION("""COMPUTED_VALUE"""),45491.66666666667)</f>
        <v>45491.66667</v>
      </c>
      <c r="K138" s="1">
        <f>IFERROR(__xludf.DUMMYFUNCTION("""COMPUTED_VALUE"""),588.55)</f>
        <v>588.55</v>
      </c>
      <c r="M138" s="2">
        <f>IFERROR(__xludf.DUMMYFUNCTION("""COMPUTED_VALUE"""),45491.66666666667)</f>
        <v>45491.66667</v>
      </c>
      <c r="N138" s="1">
        <f>IFERROR(__xludf.DUMMYFUNCTION("""COMPUTED_VALUE"""),1.29424357E8)</f>
        <v>129424357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IFERROR(__xludf.DUMMYFUNCTION("""COMPUTED_VALUE"""),587.52)</f>
        <v>587.52</v>
      </c>
      <c r="D139" s="2">
        <f>IFERROR(__xludf.DUMMYFUNCTION("""COMPUTED_VALUE"""),45492.66666666667)</f>
        <v>45492.66667</v>
      </c>
      <c r="E139" s="1">
        <f>IFERROR(__xludf.DUMMYFUNCTION("""COMPUTED_VALUE"""),587.52)</f>
        <v>587.52</v>
      </c>
      <c r="G139" s="2">
        <f>IFERROR(__xludf.DUMMYFUNCTION("""COMPUTED_VALUE"""),45492.66666666667)</f>
        <v>45492.66667</v>
      </c>
      <c r="H139" s="1">
        <f>IFERROR(__xludf.DUMMYFUNCTION("""COMPUTED_VALUE"""),581.19)</f>
        <v>581.19</v>
      </c>
      <c r="J139" s="2">
        <f>IFERROR(__xludf.DUMMYFUNCTION("""COMPUTED_VALUE"""),45492.66666666667)</f>
        <v>45492.66667</v>
      </c>
      <c r="K139" s="1">
        <f>IFERROR(__xludf.DUMMYFUNCTION("""COMPUTED_VALUE"""),583.0)</f>
        <v>583</v>
      </c>
      <c r="M139" s="2">
        <f>IFERROR(__xludf.DUMMYFUNCTION("""COMPUTED_VALUE"""),45492.66666666667)</f>
        <v>45492.66667</v>
      </c>
      <c r="N139" s="1">
        <f>IFERROR(__xludf.DUMMYFUNCTION("""COMPUTED_VALUE"""),1.21173835E8)</f>
        <v>121173835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IFERROR(__xludf.DUMMYFUNCTION("""COMPUTED_VALUE"""),584.59)</f>
        <v>584.59</v>
      </c>
      <c r="D140" s="2">
        <f>IFERROR(__xludf.DUMMYFUNCTION("""COMPUTED_VALUE"""),45495.66666666667)</f>
        <v>45495.66667</v>
      </c>
      <c r="E140" s="1">
        <f>IFERROR(__xludf.DUMMYFUNCTION("""COMPUTED_VALUE"""),585.04)</f>
        <v>585.04</v>
      </c>
      <c r="G140" s="2">
        <f>IFERROR(__xludf.DUMMYFUNCTION("""COMPUTED_VALUE"""),45495.66666666667)</f>
        <v>45495.66667</v>
      </c>
      <c r="H140" s="1">
        <f>IFERROR(__xludf.DUMMYFUNCTION("""COMPUTED_VALUE"""),579.49)</f>
        <v>579.49</v>
      </c>
      <c r="J140" s="2">
        <f>IFERROR(__xludf.DUMMYFUNCTION("""COMPUTED_VALUE"""),45495.66666666667)</f>
        <v>45495.66667</v>
      </c>
      <c r="K140" s="1">
        <f>IFERROR(__xludf.DUMMYFUNCTION("""COMPUTED_VALUE"""),583.85)</f>
        <v>583.85</v>
      </c>
      <c r="M140" s="2">
        <f>IFERROR(__xludf.DUMMYFUNCTION("""COMPUTED_VALUE"""),45495.66666666667)</f>
        <v>45495.66667</v>
      </c>
      <c r="N140" s="1">
        <f>IFERROR(__xludf.DUMMYFUNCTION("""COMPUTED_VALUE"""),1.09785004E8)</f>
        <v>109785004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IFERROR(__xludf.DUMMYFUNCTION("""COMPUTED_VALUE"""),583.97)</f>
        <v>583.97</v>
      </c>
      <c r="D141" s="2">
        <f>IFERROR(__xludf.DUMMYFUNCTION("""COMPUTED_VALUE"""),45496.66666666667)</f>
        <v>45496.66667</v>
      </c>
      <c r="E141" s="1">
        <f>IFERROR(__xludf.DUMMYFUNCTION("""COMPUTED_VALUE"""),584.11)</f>
        <v>584.11</v>
      </c>
      <c r="G141" s="2">
        <f>IFERROR(__xludf.DUMMYFUNCTION("""COMPUTED_VALUE"""),45496.66666666667)</f>
        <v>45496.66667</v>
      </c>
      <c r="H141" s="1">
        <f>IFERROR(__xludf.DUMMYFUNCTION("""COMPUTED_VALUE"""),579.64)</f>
        <v>579.64</v>
      </c>
      <c r="J141" s="2">
        <f>IFERROR(__xludf.DUMMYFUNCTION("""COMPUTED_VALUE"""),45496.66666666667)</f>
        <v>45496.66667</v>
      </c>
      <c r="K141" s="1">
        <f>IFERROR(__xludf.DUMMYFUNCTION("""COMPUTED_VALUE"""),583.27)</f>
        <v>583.27</v>
      </c>
      <c r="M141" s="2">
        <f>IFERROR(__xludf.DUMMYFUNCTION("""COMPUTED_VALUE"""),45496.66666666667)</f>
        <v>45496.66667</v>
      </c>
      <c r="N141" s="1">
        <f>IFERROR(__xludf.DUMMYFUNCTION("""COMPUTED_VALUE"""),1.31123294E8)</f>
        <v>131123294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IFERROR(__xludf.DUMMYFUNCTION("""COMPUTED_VALUE"""),583.71)</f>
        <v>583.71</v>
      </c>
      <c r="D142" s="2">
        <f>IFERROR(__xludf.DUMMYFUNCTION("""COMPUTED_VALUE"""),45497.66666666667)</f>
        <v>45497.66667</v>
      </c>
      <c r="E142" s="1">
        <f>IFERROR(__xludf.DUMMYFUNCTION("""COMPUTED_VALUE"""),585.73)</f>
        <v>585.73</v>
      </c>
      <c r="G142" s="2">
        <f>IFERROR(__xludf.DUMMYFUNCTION("""COMPUTED_VALUE"""),45497.66666666667)</f>
        <v>45497.66667</v>
      </c>
      <c r="H142" s="1">
        <f>IFERROR(__xludf.DUMMYFUNCTION("""COMPUTED_VALUE"""),576.45)</f>
        <v>576.45</v>
      </c>
      <c r="J142" s="2">
        <f>IFERROR(__xludf.DUMMYFUNCTION("""COMPUTED_VALUE"""),45497.66666666667)</f>
        <v>45497.66667</v>
      </c>
      <c r="K142" s="1">
        <f>IFERROR(__xludf.DUMMYFUNCTION("""COMPUTED_VALUE"""),577.05)</f>
        <v>577.05</v>
      </c>
      <c r="M142" s="2">
        <f>IFERROR(__xludf.DUMMYFUNCTION("""COMPUTED_VALUE"""),45497.66666666667)</f>
        <v>45497.66667</v>
      </c>
      <c r="N142" s="1">
        <f>IFERROR(__xludf.DUMMYFUNCTION("""COMPUTED_VALUE"""),1.36394377E8)</f>
        <v>136394377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IFERROR(__xludf.DUMMYFUNCTION("""COMPUTED_VALUE"""),576.71)</f>
        <v>576.71</v>
      </c>
      <c r="D143" s="2">
        <f>IFERROR(__xludf.DUMMYFUNCTION("""COMPUTED_VALUE"""),45498.66666666667)</f>
        <v>45498.66667</v>
      </c>
      <c r="E143" s="1">
        <f>IFERROR(__xludf.DUMMYFUNCTION("""COMPUTED_VALUE"""),585.51)</f>
        <v>585.51</v>
      </c>
      <c r="G143" s="2">
        <f>IFERROR(__xludf.DUMMYFUNCTION("""COMPUTED_VALUE"""),45498.66666666667)</f>
        <v>45498.66667</v>
      </c>
      <c r="H143" s="1">
        <f>IFERROR(__xludf.DUMMYFUNCTION("""COMPUTED_VALUE"""),573.29)</f>
        <v>573.29</v>
      </c>
      <c r="J143" s="2">
        <f>IFERROR(__xludf.DUMMYFUNCTION("""COMPUTED_VALUE"""),45498.66666666667)</f>
        <v>45498.66667</v>
      </c>
      <c r="K143" s="1">
        <f>IFERROR(__xludf.DUMMYFUNCTION("""COMPUTED_VALUE"""),578.83)</f>
        <v>578.83</v>
      </c>
      <c r="M143" s="2">
        <f>IFERROR(__xludf.DUMMYFUNCTION("""COMPUTED_VALUE"""),45498.66666666667)</f>
        <v>45498.66667</v>
      </c>
      <c r="N143" s="1">
        <f>IFERROR(__xludf.DUMMYFUNCTION("""COMPUTED_VALUE"""),1.58430837E8)</f>
        <v>158430837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IFERROR(__xludf.DUMMYFUNCTION("""COMPUTED_VALUE"""),581.17)</f>
        <v>581.17</v>
      </c>
      <c r="D144" s="2">
        <f>IFERROR(__xludf.DUMMYFUNCTION("""COMPUTED_VALUE"""),45499.66666666667)</f>
        <v>45499.66667</v>
      </c>
      <c r="E144" s="1">
        <f>IFERROR(__xludf.DUMMYFUNCTION("""COMPUTED_VALUE"""),588.15)</f>
        <v>588.15</v>
      </c>
      <c r="G144" s="2">
        <f>IFERROR(__xludf.DUMMYFUNCTION("""COMPUTED_VALUE"""),45499.66666666667)</f>
        <v>45499.66667</v>
      </c>
      <c r="H144" s="1">
        <f>IFERROR(__xludf.DUMMYFUNCTION("""COMPUTED_VALUE"""),580.47)</f>
        <v>580.47</v>
      </c>
      <c r="J144" s="2">
        <f>IFERROR(__xludf.DUMMYFUNCTION("""COMPUTED_VALUE"""),45499.66666666667)</f>
        <v>45499.66667</v>
      </c>
      <c r="K144" s="1">
        <f>IFERROR(__xludf.DUMMYFUNCTION("""COMPUTED_VALUE"""),586.23)</f>
        <v>586.23</v>
      </c>
      <c r="M144" s="2">
        <f>IFERROR(__xludf.DUMMYFUNCTION("""COMPUTED_VALUE"""),45499.66666666667)</f>
        <v>45499.66667</v>
      </c>
      <c r="N144" s="1">
        <f>IFERROR(__xludf.DUMMYFUNCTION("""COMPUTED_VALUE"""),1.31004513E8)</f>
        <v>131004513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IFERROR(__xludf.DUMMYFUNCTION("""COMPUTED_VALUE"""),586.82)</f>
        <v>586.82</v>
      </c>
      <c r="D145" s="2">
        <f>IFERROR(__xludf.DUMMYFUNCTION("""COMPUTED_VALUE"""),45502.66666666667)</f>
        <v>45502.66667</v>
      </c>
      <c r="E145" s="1">
        <f>IFERROR(__xludf.DUMMYFUNCTION("""COMPUTED_VALUE"""),587.85)</f>
        <v>587.85</v>
      </c>
      <c r="G145" s="2">
        <f>IFERROR(__xludf.DUMMYFUNCTION("""COMPUTED_VALUE"""),45502.66666666667)</f>
        <v>45502.66667</v>
      </c>
      <c r="H145" s="1">
        <f>IFERROR(__xludf.DUMMYFUNCTION("""COMPUTED_VALUE"""),583.5)</f>
        <v>583.5</v>
      </c>
      <c r="J145" s="2">
        <f>IFERROR(__xludf.DUMMYFUNCTION("""COMPUTED_VALUE"""),45502.66666666667)</f>
        <v>45502.66667</v>
      </c>
      <c r="K145" s="1">
        <f>IFERROR(__xludf.DUMMYFUNCTION("""COMPUTED_VALUE"""),586.48)</f>
        <v>586.48</v>
      </c>
      <c r="M145" s="2">
        <f>IFERROR(__xludf.DUMMYFUNCTION("""COMPUTED_VALUE"""),45502.66666666667)</f>
        <v>45502.66667</v>
      </c>
      <c r="N145" s="1">
        <f>IFERROR(__xludf.DUMMYFUNCTION("""COMPUTED_VALUE"""),1.10945889E8)</f>
        <v>110945889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IFERROR(__xludf.DUMMYFUNCTION("""COMPUTED_VALUE"""),582.69)</f>
        <v>582.69</v>
      </c>
      <c r="D146" s="2">
        <f>IFERROR(__xludf.DUMMYFUNCTION("""COMPUTED_VALUE"""),45503.66666666667)</f>
        <v>45503.66667</v>
      </c>
      <c r="E146" s="1">
        <f>IFERROR(__xludf.DUMMYFUNCTION("""COMPUTED_VALUE"""),587.81)</f>
        <v>587.81</v>
      </c>
      <c r="G146" s="2">
        <f>IFERROR(__xludf.DUMMYFUNCTION("""COMPUTED_VALUE"""),45503.66666666667)</f>
        <v>45503.66667</v>
      </c>
      <c r="H146" s="1">
        <f>IFERROR(__xludf.DUMMYFUNCTION("""COMPUTED_VALUE"""),582.17)</f>
        <v>582.17</v>
      </c>
      <c r="J146" s="2">
        <f>IFERROR(__xludf.DUMMYFUNCTION("""COMPUTED_VALUE"""),45503.66666666667)</f>
        <v>45503.66667</v>
      </c>
      <c r="K146" s="1">
        <f>IFERROR(__xludf.DUMMYFUNCTION("""COMPUTED_VALUE"""),583.48)</f>
        <v>583.48</v>
      </c>
      <c r="M146" s="2">
        <f>IFERROR(__xludf.DUMMYFUNCTION("""COMPUTED_VALUE"""),45503.66666666667)</f>
        <v>45503.66667</v>
      </c>
      <c r="N146" s="1">
        <f>IFERROR(__xludf.DUMMYFUNCTION("""COMPUTED_VALUE"""),1.06989477E8)</f>
        <v>106989477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IFERROR(__xludf.DUMMYFUNCTION("""COMPUTED_VALUE"""),588.29)</f>
        <v>588.29</v>
      </c>
      <c r="D147" s="2">
        <f>IFERROR(__xludf.DUMMYFUNCTION("""COMPUTED_VALUE"""),45504.66666666667)</f>
        <v>45504.66667</v>
      </c>
      <c r="E147" s="1">
        <f>IFERROR(__xludf.DUMMYFUNCTION("""COMPUTED_VALUE"""),597.16)</f>
        <v>597.16</v>
      </c>
      <c r="G147" s="2">
        <f>IFERROR(__xludf.DUMMYFUNCTION("""COMPUTED_VALUE"""),45504.66666666667)</f>
        <v>45504.66667</v>
      </c>
      <c r="H147" s="1">
        <f>IFERROR(__xludf.DUMMYFUNCTION("""COMPUTED_VALUE"""),588.29)</f>
        <v>588.29</v>
      </c>
      <c r="J147" s="2">
        <f>IFERROR(__xludf.DUMMYFUNCTION("""COMPUTED_VALUE"""),45504.66666666667)</f>
        <v>45504.66667</v>
      </c>
      <c r="K147" s="1">
        <f>IFERROR(__xludf.DUMMYFUNCTION("""COMPUTED_VALUE"""),591.57)</f>
        <v>591.57</v>
      </c>
      <c r="M147" s="2">
        <f>IFERROR(__xludf.DUMMYFUNCTION("""COMPUTED_VALUE"""),45504.66666666667)</f>
        <v>45504.66667</v>
      </c>
      <c r="N147" s="1">
        <f>IFERROR(__xludf.DUMMYFUNCTION("""COMPUTED_VALUE"""),1.60493108E8)</f>
        <v>160493108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IFERROR(__xludf.DUMMYFUNCTION("""COMPUTED_VALUE"""),596.56)</f>
        <v>596.56</v>
      </c>
      <c r="D148" s="2">
        <f>IFERROR(__xludf.DUMMYFUNCTION("""COMPUTED_VALUE"""),45505.66666666667)</f>
        <v>45505.66667</v>
      </c>
      <c r="E148" s="1">
        <f>IFERROR(__xludf.DUMMYFUNCTION("""COMPUTED_VALUE"""),601.06)</f>
        <v>601.06</v>
      </c>
      <c r="G148" s="2">
        <f>IFERROR(__xludf.DUMMYFUNCTION("""COMPUTED_VALUE"""),45505.66666666667)</f>
        <v>45505.66667</v>
      </c>
      <c r="H148" s="1">
        <f>IFERROR(__xludf.DUMMYFUNCTION("""COMPUTED_VALUE"""),584.42)</f>
        <v>584.42</v>
      </c>
      <c r="J148" s="2">
        <f>IFERROR(__xludf.DUMMYFUNCTION("""COMPUTED_VALUE"""),45505.66666666667)</f>
        <v>45505.66667</v>
      </c>
      <c r="K148" s="1">
        <f>IFERROR(__xludf.DUMMYFUNCTION("""COMPUTED_VALUE"""),588.58)</f>
        <v>588.58</v>
      </c>
      <c r="M148" s="2">
        <f>IFERROR(__xludf.DUMMYFUNCTION("""COMPUTED_VALUE"""),45505.66666666667)</f>
        <v>45505.66667</v>
      </c>
      <c r="N148" s="1">
        <f>IFERROR(__xludf.DUMMYFUNCTION("""COMPUTED_VALUE"""),1.87886133E8)</f>
        <v>187886133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IFERROR(__xludf.DUMMYFUNCTION("""COMPUTED_VALUE"""),585.47)</f>
        <v>585.47</v>
      </c>
      <c r="D149" s="2">
        <f>IFERROR(__xludf.DUMMYFUNCTION("""COMPUTED_VALUE"""),45506.66666666667)</f>
        <v>45506.66667</v>
      </c>
      <c r="E149" s="1">
        <f>IFERROR(__xludf.DUMMYFUNCTION("""COMPUTED_VALUE"""),585.47)</f>
        <v>585.47</v>
      </c>
      <c r="G149" s="2">
        <f>IFERROR(__xludf.DUMMYFUNCTION("""COMPUTED_VALUE"""),45506.66666666667)</f>
        <v>45506.66667</v>
      </c>
      <c r="H149" s="1">
        <f>IFERROR(__xludf.DUMMYFUNCTION("""COMPUTED_VALUE"""),568.39)</f>
        <v>568.39</v>
      </c>
      <c r="J149" s="2">
        <f>IFERROR(__xludf.DUMMYFUNCTION("""COMPUTED_VALUE"""),45506.66666666667)</f>
        <v>45506.66667</v>
      </c>
      <c r="K149" s="1">
        <f>IFERROR(__xludf.DUMMYFUNCTION("""COMPUTED_VALUE"""),575.42)</f>
        <v>575.42</v>
      </c>
      <c r="M149" s="2">
        <f>IFERROR(__xludf.DUMMYFUNCTION("""COMPUTED_VALUE"""),45506.66666666667)</f>
        <v>45506.66667</v>
      </c>
      <c r="N149" s="1">
        <f>IFERROR(__xludf.DUMMYFUNCTION("""COMPUTED_VALUE"""),2.42648108E8)</f>
        <v>242648108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IFERROR(__xludf.DUMMYFUNCTION("""COMPUTED_VALUE"""),566.28)</f>
        <v>566.28</v>
      </c>
      <c r="D150" s="2">
        <f>IFERROR(__xludf.DUMMYFUNCTION("""COMPUTED_VALUE"""),45509.66666666667)</f>
        <v>45509.66667</v>
      </c>
      <c r="E150" s="1">
        <f>IFERROR(__xludf.DUMMYFUNCTION("""COMPUTED_VALUE"""),566.93)</f>
        <v>566.93</v>
      </c>
      <c r="G150" s="2">
        <f>IFERROR(__xludf.DUMMYFUNCTION("""COMPUTED_VALUE"""),45509.66666666667)</f>
        <v>45509.66667</v>
      </c>
      <c r="H150" s="1">
        <f>IFERROR(__xludf.DUMMYFUNCTION("""COMPUTED_VALUE"""),556.89)</f>
        <v>556.89</v>
      </c>
      <c r="J150" s="2">
        <f>IFERROR(__xludf.DUMMYFUNCTION("""COMPUTED_VALUE"""),45509.66666666667)</f>
        <v>45509.66667</v>
      </c>
      <c r="K150" s="1">
        <f>IFERROR(__xludf.DUMMYFUNCTION("""COMPUTED_VALUE"""),562.4)</f>
        <v>562.4</v>
      </c>
      <c r="M150" s="2">
        <f>IFERROR(__xludf.DUMMYFUNCTION("""COMPUTED_VALUE"""),45509.66666666667)</f>
        <v>45509.66667</v>
      </c>
      <c r="N150" s="1">
        <f>IFERROR(__xludf.DUMMYFUNCTION("""COMPUTED_VALUE"""),2.13345757E8)</f>
        <v>213345757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IFERROR(__xludf.DUMMYFUNCTION("""COMPUTED_VALUE"""),563.18)</f>
        <v>563.18</v>
      </c>
      <c r="D151" s="2">
        <f>IFERROR(__xludf.DUMMYFUNCTION("""COMPUTED_VALUE"""),45510.66666666667)</f>
        <v>45510.66667</v>
      </c>
      <c r="E151" s="1">
        <f>IFERROR(__xludf.DUMMYFUNCTION("""COMPUTED_VALUE"""),573.99)</f>
        <v>573.99</v>
      </c>
      <c r="G151" s="2">
        <f>IFERROR(__xludf.DUMMYFUNCTION("""COMPUTED_VALUE"""),45510.66666666667)</f>
        <v>45510.66667</v>
      </c>
      <c r="H151" s="1">
        <f>IFERROR(__xludf.DUMMYFUNCTION("""COMPUTED_VALUE"""),562.87)</f>
        <v>562.87</v>
      </c>
      <c r="J151" s="2">
        <f>IFERROR(__xludf.DUMMYFUNCTION("""COMPUTED_VALUE"""),45510.66666666667)</f>
        <v>45510.66667</v>
      </c>
      <c r="K151" s="1">
        <f>IFERROR(__xludf.DUMMYFUNCTION("""COMPUTED_VALUE"""),566.73)</f>
        <v>566.73</v>
      </c>
      <c r="M151" s="2">
        <f>IFERROR(__xludf.DUMMYFUNCTION("""COMPUTED_VALUE"""),45510.66666666667)</f>
        <v>45510.66667</v>
      </c>
      <c r="N151" s="1">
        <f>IFERROR(__xludf.DUMMYFUNCTION("""COMPUTED_VALUE"""),1.56110489E8)</f>
        <v>156110489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IFERROR(__xludf.DUMMYFUNCTION("""COMPUTED_VALUE"""),571.54)</f>
        <v>571.54</v>
      </c>
      <c r="D152" s="2">
        <f>IFERROR(__xludf.DUMMYFUNCTION("""COMPUTED_VALUE"""),45511.66666666667)</f>
        <v>45511.66667</v>
      </c>
      <c r="E152" s="1">
        <f>IFERROR(__xludf.DUMMYFUNCTION("""COMPUTED_VALUE"""),574.24)</f>
        <v>574.24</v>
      </c>
      <c r="G152" s="2">
        <f>IFERROR(__xludf.DUMMYFUNCTION("""COMPUTED_VALUE"""),45511.66666666667)</f>
        <v>45511.66667</v>
      </c>
      <c r="H152" s="1">
        <f>IFERROR(__xludf.DUMMYFUNCTION("""COMPUTED_VALUE"""),558.89)</f>
        <v>558.89</v>
      </c>
      <c r="J152" s="2">
        <f>IFERROR(__xludf.DUMMYFUNCTION("""COMPUTED_VALUE"""),45511.66666666667)</f>
        <v>45511.66667</v>
      </c>
      <c r="K152" s="1">
        <f>IFERROR(__xludf.DUMMYFUNCTION("""COMPUTED_VALUE"""),559.12)</f>
        <v>559.12</v>
      </c>
      <c r="M152" s="2">
        <f>IFERROR(__xludf.DUMMYFUNCTION("""COMPUTED_VALUE"""),45511.66666666667)</f>
        <v>45511.66667</v>
      </c>
      <c r="N152" s="1">
        <f>IFERROR(__xludf.DUMMYFUNCTION("""COMPUTED_VALUE"""),1.75149172E8)</f>
        <v>175149172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IFERROR(__xludf.DUMMYFUNCTION("""COMPUTED_VALUE"""),561.27)</f>
        <v>561.27</v>
      </c>
      <c r="D153" s="2">
        <f>IFERROR(__xludf.DUMMYFUNCTION("""COMPUTED_VALUE"""),45512.66666666667)</f>
        <v>45512.66667</v>
      </c>
      <c r="E153" s="1">
        <f>IFERROR(__xludf.DUMMYFUNCTION("""COMPUTED_VALUE"""),569.83)</f>
        <v>569.83</v>
      </c>
      <c r="G153" s="2">
        <f>IFERROR(__xludf.DUMMYFUNCTION("""COMPUTED_VALUE"""),45512.66666666667)</f>
        <v>45512.66667</v>
      </c>
      <c r="H153" s="1">
        <f>IFERROR(__xludf.DUMMYFUNCTION("""COMPUTED_VALUE"""),561.27)</f>
        <v>561.27</v>
      </c>
      <c r="J153" s="2">
        <f>IFERROR(__xludf.DUMMYFUNCTION("""COMPUTED_VALUE"""),45512.66666666667)</f>
        <v>45512.66667</v>
      </c>
      <c r="K153" s="1">
        <f>IFERROR(__xludf.DUMMYFUNCTION("""COMPUTED_VALUE"""),569.12)</f>
        <v>569.12</v>
      </c>
      <c r="M153" s="2">
        <f>IFERROR(__xludf.DUMMYFUNCTION("""COMPUTED_VALUE"""),45512.66666666667)</f>
        <v>45512.66667</v>
      </c>
      <c r="N153" s="1">
        <f>IFERROR(__xludf.DUMMYFUNCTION("""COMPUTED_VALUE"""),1.23401691E8)</f>
        <v>123401691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IFERROR(__xludf.DUMMYFUNCTION("""COMPUTED_VALUE"""),569.98)</f>
        <v>569.98</v>
      </c>
      <c r="D154" s="2">
        <f>IFERROR(__xludf.DUMMYFUNCTION("""COMPUTED_VALUE"""),45513.66666666667)</f>
        <v>45513.66667</v>
      </c>
      <c r="E154" s="1">
        <f>IFERROR(__xludf.DUMMYFUNCTION("""COMPUTED_VALUE"""),570.9)</f>
        <v>570.9</v>
      </c>
      <c r="G154" s="2">
        <f>IFERROR(__xludf.DUMMYFUNCTION("""COMPUTED_VALUE"""),45513.66666666667)</f>
        <v>45513.66667</v>
      </c>
      <c r="H154" s="1">
        <f>IFERROR(__xludf.DUMMYFUNCTION("""COMPUTED_VALUE"""),563.8)</f>
        <v>563.8</v>
      </c>
      <c r="J154" s="2">
        <f>IFERROR(__xludf.DUMMYFUNCTION("""COMPUTED_VALUE"""),45513.66666666667)</f>
        <v>45513.66667</v>
      </c>
      <c r="K154" s="1">
        <f>IFERROR(__xludf.DUMMYFUNCTION("""COMPUTED_VALUE"""),568.84)</f>
        <v>568.84</v>
      </c>
      <c r="M154" s="2">
        <f>IFERROR(__xludf.DUMMYFUNCTION("""COMPUTED_VALUE"""),45513.66666666667)</f>
        <v>45513.66667</v>
      </c>
      <c r="N154" s="1">
        <f>IFERROR(__xludf.DUMMYFUNCTION("""COMPUTED_VALUE"""),1.24562142E8)</f>
        <v>124562142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IFERROR(__xludf.DUMMYFUNCTION("""COMPUTED_VALUE"""),568.94)</f>
        <v>568.94</v>
      </c>
      <c r="D155" s="2">
        <f>IFERROR(__xludf.DUMMYFUNCTION("""COMPUTED_VALUE"""),45516.66666666667)</f>
        <v>45516.66667</v>
      </c>
      <c r="E155" s="1">
        <f>IFERROR(__xludf.DUMMYFUNCTION("""COMPUTED_VALUE"""),570.82)</f>
        <v>570.82</v>
      </c>
      <c r="G155" s="2">
        <f>IFERROR(__xludf.DUMMYFUNCTION("""COMPUTED_VALUE"""),45516.66666666667)</f>
        <v>45516.66667</v>
      </c>
      <c r="H155" s="1">
        <f>IFERROR(__xludf.DUMMYFUNCTION("""COMPUTED_VALUE"""),565.4)</f>
        <v>565.4</v>
      </c>
      <c r="J155" s="2">
        <f>IFERROR(__xludf.DUMMYFUNCTION("""COMPUTED_VALUE"""),45516.66666666667)</f>
        <v>45516.66667</v>
      </c>
      <c r="K155" s="1">
        <f>IFERROR(__xludf.DUMMYFUNCTION("""COMPUTED_VALUE"""),566.45)</f>
        <v>566.45</v>
      </c>
      <c r="M155" s="2">
        <f>IFERROR(__xludf.DUMMYFUNCTION("""COMPUTED_VALUE"""),45516.66666666667)</f>
        <v>45516.66667</v>
      </c>
      <c r="N155" s="1">
        <f>IFERROR(__xludf.DUMMYFUNCTION("""COMPUTED_VALUE"""),1.08020721E8)</f>
        <v>108020721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IFERROR(__xludf.DUMMYFUNCTION("""COMPUTED_VALUE"""),567.76)</f>
        <v>567.76</v>
      </c>
      <c r="D156" s="2">
        <f>IFERROR(__xludf.DUMMYFUNCTION("""COMPUTED_VALUE"""),45517.66666666667)</f>
        <v>45517.66667</v>
      </c>
      <c r="E156" s="1">
        <f>IFERROR(__xludf.DUMMYFUNCTION("""COMPUTED_VALUE"""),572.94)</f>
        <v>572.94</v>
      </c>
      <c r="G156" s="2">
        <f>IFERROR(__xludf.DUMMYFUNCTION("""COMPUTED_VALUE"""),45517.66666666667)</f>
        <v>45517.66667</v>
      </c>
      <c r="H156" s="1">
        <f>IFERROR(__xludf.DUMMYFUNCTION("""COMPUTED_VALUE"""),566.56)</f>
        <v>566.56</v>
      </c>
      <c r="J156" s="2">
        <f>IFERROR(__xludf.DUMMYFUNCTION("""COMPUTED_VALUE"""),45517.66666666667)</f>
        <v>45517.66667</v>
      </c>
      <c r="K156" s="1">
        <f>IFERROR(__xludf.DUMMYFUNCTION("""COMPUTED_VALUE"""),572.26)</f>
        <v>572.26</v>
      </c>
      <c r="M156" s="2">
        <f>IFERROR(__xludf.DUMMYFUNCTION("""COMPUTED_VALUE"""),45517.66666666667)</f>
        <v>45517.66667</v>
      </c>
      <c r="N156" s="1">
        <f>IFERROR(__xludf.DUMMYFUNCTION("""COMPUTED_VALUE"""),1.06363155E8)</f>
        <v>106363155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IFERROR(__xludf.DUMMYFUNCTION("""COMPUTED_VALUE"""),571.95)</f>
        <v>571.95</v>
      </c>
      <c r="D157" s="2">
        <f>IFERROR(__xludf.DUMMYFUNCTION("""COMPUTED_VALUE"""),45518.66666666667)</f>
        <v>45518.66667</v>
      </c>
      <c r="E157" s="1">
        <f>IFERROR(__xludf.DUMMYFUNCTION("""COMPUTED_VALUE"""),572.72)</f>
        <v>572.72</v>
      </c>
      <c r="G157" s="2">
        <f>IFERROR(__xludf.DUMMYFUNCTION("""COMPUTED_VALUE"""),45518.66666666667)</f>
        <v>45518.66667</v>
      </c>
      <c r="H157" s="1">
        <f>IFERROR(__xludf.DUMMYFUNCTION("""COMPUTED_VALUE"""),567.75)</f>
        <v>567.75</v>
      </c>
      <c r="J157" s="2">
        <f>IFERROR(__xludf.DUMMYFUNCTION("""COMPUTED_VALUE"""),45518.66666666667)</f>
        <v>45518.66667</v>
      </c>
      <c r="K157" s="1">
        <f>IFERROR(__xludf.DUMMYFUNCTION("""COMPUTED_VALUE"""),571.11)</f>
        <v>571.11</v>
      </c>
      <c r="M157" s="2">
        <f>IFERROR(__xludf.DUMMYFUNCTION("""COMPUTED_VALUE"""),45518.66666666667)</f>
        <v>45518.66667</v>
      </c>
      <c r="N157" s="1">
        <f>IFERROR(__xludf.DUMMYFUNCTION("""COMPUTED_VALUE"""),1.47568295E8)</f>
        <v>147568295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IFERROR(__xludf.DUMMYFUNCTION("""COMPUTED_VALUE"""),574.21)</f>
        <v>574.21</v>
      </c>
      <c r="D158" s="2">
        <f>IFERROR(__xludf.DUMMYFUNCTION("""COMPUTED_VALUE"""),45519.66666666667)</f>
        <v>45519.66667</v>
      </c>
      <c r="E158" s="1">
        <f>IFERROR(__xludf.DUMMYFUNCTION("""COMPUTED_VALUE"""),580.81)</f>
        <v>580.81</v>
      </c>
      <c r="G158" s="2">
        <f>IFERROR(__xludf.DUMMYFUNCTION("""COMPUTED_VALUE"""),45519.66666666667)</f>
        <v>45519.66667</v>
      </c>
      <c r="H158" s="1">
        <f>IFERROR(__xludf.DUMMYFUNCTION("""COMPUTED_VALUE"""),574.21)</f>
        <v>574.21</v>
      </c>
      <c r="J158" s="2">
        <f>IFERROR(__xludf.DUMMYFUNCTION("""COMPUTED_VALUE"""),45519.66666666667)</f>
        <v>45519.66667</v>
      </c>
      <c r="K158" s="1">
        <f>IFERROR(__xludf.DUMMYFUNCTION("""COMPUTED_VALUE"""),579.18)</f>
        <v>579.18</v>
      </c>
      <c r="M158" s="2">
        <f>IFERROR(__xludf.DUMMYFUNCTION("""COMPUTED_VALUE"""),45519.66666666667)</f>
        <v>45519.66667</v>
      </c>
      <c r="N158" s="1">
        <f>IFERROR(__xludf.DUMMYFUNCTION("""COMPUTED_VALUE"""),1.41116327E8)</f>
        <v>141116327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IFERROR(__xludf.DUMMYFUNCTION("""COMPUTED_VALUE"""),578.62)</f>
        <v>578.62</v>
      </c>
      <c r="D159" s="2">
        <f>IFERROR(__xludf.DUMMYFUNCTION("""COMPUTED_VALUE"""),45520.66666666667)</f>
        <v>45520.66667</v>
      </c>
      <c r="E159" s="1">
        <f>IFERROR(__xludf.DUMMYFUNCTION("""COMPUTED_VALUE"""),581.06)</f>
        <v>581.06</v>
      </c>
      <c r="G159" s="2">
        <f>IFERROR(__xludf.DUMMYFUNCTION("""COMPUTED_VALUE"""),45520.66666666667)</f>
        <v>45520.66667</v>
      </c>
      <c r="H159" s="1">
        <f>IFERROR(__xludf.DUMMYFUNCTION("""COMPUTED_VALUE"""),576.81)</f>
        <v>576.81</v>
      </c>
      <c r="J159" s="2">
        <f>IFERROR(__xludf.DUMMYFUNCTION("""COMPUTED_VALUE"""),45520.66666666667)</f>
        <v>45520.66667</v>
      </c>
      <c r="K159" s="1">
        <f>IFERROR(__xludf.DUMMYFUNCTION("""COMPUTED_VALUE"""),580.9)</f>
        <v>580.9</v>
      </c>
      <c r="M159" s="2">
        <f>IFERROR(__xludf.DUMMYFUNCTION("""COMPUTED_VALUE"""),45520.66666666667)</f>
        <v>45520.66667</v>
      </c>
      <c r="N159" s="1">
        <f>IFERROR(__xludf.DUMMYFUNCTION("""COMPUTED_VALUE"""),1.6494452E8)</f>
        <v>164944520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IFERROR(__xludf.DUMMYFUNCTION("""COMPUTED_VALUE"""),581.34)</f>
        <v>581.34</v>
      </c>
      <c r="D160" s="2">
        <f>IFERROR(__xludf.DUMMYFUNCTION("""COMPUTED_VALUE"""),45523.66666666667)</f>
        <v>45523.66667</v>
      </c>
      <c r="E160" s="1">
        <f>IFERROR(__xludf.DUMMYFUNCTION("""COMPUTED_VALUE"""),584.9)</f>
        <v>584.9</v>
      </c>
      <c r="G160" s="2">
        <f>IFERROR(__xludf.DUMMYFUNCTION("""COMPUTED_VALUE"""),45523.66666666667)</f>
        <v>45523.66667</v>
      </c>
      <c r="H160" s="1">
        <f>IFERROR(__xludf.DUMMYFUNCTION("""COMPUTED_VALUE"""),581.34)</f>
        <v>581.34</v>
      </c>
      <c r="J160" s="2">
        <f>IFERROR(__xludf.DUMMYFUNCTION("""COMPUTED_VALUE"""),45523.66666666667)</f>
        <v>45523.66667</v>
      </c>
      <c r="K160" s="1">
        <f>IFERROR(__xludf.DUMMYFUNCTION("""COMPUTED_VALUE"""),583.58)</f>
        <v>583.58</v>
      </c>
      <c r="M160" s="2">
        <f>IFERROR(__xludf.DUMMYFUNCTION("""COMPUTED_VALUE"""),45523.66666666667)</f>
        <v>45523.66667</v>
      </c>
      <c r="N160" s="1">
        <f>IFERROR(__xludf.DUMMYFUNCTION("""COMPUTED_VALUE"""),1.35876751E8)</f>
        <v>135876751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IFERROR(__xludf.DUMMYFUNCTION("""COMPUTED_VALUE"""),583.38)</f>
        <v>583.38</v>
      </c>
      <c r="D161" s="2">
        <f>IFERROR(__xludf.DUMMYFUNCTION("""COMPUTED_VALUE"""),45524.66666666667)</f>
        <v>45524.66667</v>
      </c>
      <c r="E161" s="1">
        <f>IFERROR(__xludf.DUMMYFUNCTION("""COMPUTED_VALUE"""),585.13)</f>
        <v>585.13</v>
      </c>
      <c r="G161" s="2">
        <f>IFERROR(__xludf.DUMMYFUNCTION("""COMPUTED_VALUE"""),45524.66666666667)</f>
        <v>45524.66667</v>
      </c>
      <c r="H161" s="1">
        <f>IFERROR(__xludf.DUMMYFUNCTION("""COMPUTED_VALUE"""),579.86)</f>
        <v>579.86</v>
      </c>
      <c r="J161" s="2">
        <f>IFERROR(__xludf.DUMMYFUNCTION("""COMPUTED_VALUE"""),45524.66666666667)</f>
        <v>45524.66667</v>
      </c>
      <c r="K161" s="1">
        <f>IFERROR(__xludf.DUMMYFUNCTION("""COMPUTED_VALUE"""),580.48)</f>
        <v>580.48</v>
      </c>
      <c r="M161" s="2">
        <f>IFERROR(__xludf.DUMMYFUNCTION("""COMPUTED_VALUE"""),45524.66666666667)</f>
        <v>45524.66667</v>
      </c>
      <c r="N161" s="1">
        <f>IFERROR(__xludf.DUMMYFUNCTION("""COMPUTED_VALUE"""),8.296905E7)</f>
        <v>82969050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IFERROR(__xludf.DUMMYFUNCTION("""COMPUTED_VALUE"""),582.64)</f>
        <v>582.64</v>
      </c>
      <c r="D162" s="2">
        <f>IFERROR(__xludf.DUMMYFUNCTION("""COMPUTED_VALUE"""),45525.66666666667)</f>
        <v>45525.66667</v>
      </c>
      <c r="E162" s="1">
        <f>IFERROR(__xludf.DUMMYFUNCTION("""COMPUTED_VALUE"""),587.8)</f>
        <v>587.8</v>
      </c>
      <c r="G162" s="2">
        <f>IFERROR(__xludf.DUMMYFUNCTION("""COMPUTED_VALUE"""),45525.66666666667)</f>
        <v>45525.66667</v>
      </c>
      <c r="H162" s="1">
        <f>IFERROR(__xludf.DUMMYFUNCTION("""COMPUTED_VALUE"""),582.64)</f>
        <v>582.64</v>
      </c>
      <c r="J162" s="2">
        <f>IFERROR(__xludf.DUMMYFUNCTION("""COMPUTED_VALUE"""),45525.66666666667)</f>
        <v>45525.66667</v>
      </c>
      <c r="K162" s="1">
        <f>IFERROR(__xludf.DUMMYFUNCTION("""COMPUTED_VALUE"""),587.56)</f>
        <v>587.56</v>
      </c>
      <c r="M162" s="2">
        <f>IFERROR(__xludf.DUMMYFUNCTION("""COMPUTED_VALUE"""),45525.66666666667)</f>
        <v>45525.66667</v>
      </c>
      <c r="N162" s="1">
        <f>IFERROR(__xludf.DUMMYFUNCTION("""COMPUTED_VALUE"""),8.6629061E7)</f>
        <v>86629061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IFERROR(__xludf.DUMMYFUNCTION("""COMPUTED_VALUE"""),586.29)</f>
        <v>586.29</v>
      </c>
      <c r="D163" s="2">
        <f>IFERROR(__xludf.DUMMYFUNCTION("""COMPUTED_VALUE"""),45526.66666666667)</f>
        <v>45526.66667</v>
      </c>
      <c r="E163" s="1">
        <f>IFERROR(__xludf.DUMMYFUNCTION("""COMPUTED_VALUE"""),587.42)</f>
        <v>587.42</v>
      </c>
      <c r="G163" s="2">
        <f>IFERROR(__xludf.DUMMYFUNCTION("""COMPUTED_VALUE"""),45526.66666666667)</f>
        <v>45526.66667</v>
      </c>
      <c r="H163" s="1">
        <f>IFERROR(__xludf.DUMMYFUNCTION("""COMPUTED_VALUE"""),582.87)</f>
        <v>582.87</v>
      </c>
      <c r="J163" s="2">
        <f>IFERROR(__xludf.DUMMYFUNCTION("""COMPUTED_VALUE"""),45526.66666666667)</f>
        <v>45526.66667</v>
      </c>
      <c r="K163" s="1">
        <f>IFERROR(__xludf.DUMMYFUNCTION("""COMPUTED_VALUE"""),584.29)</f>
        <v>584.29</v>
      </c>
      <c r="M163" s="2">
        <f>IFERROR(__xludf.DUMMYFUNCTION("""COMPUTED_VALUE"""),45526.66666666667)</f>
        <v>45526.66667</v>
      </c>
      <c r="N163" s="1">
        <f>IFERROR(__xludf.DUMMYFUNCTION("""COMPUTED_VALUE"""),7.9398349E7)</f>
        <v>79398349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IFERROR(__xludf.DUMMYFUNCTION("""COMPUTED_VALUE"""),587.35)</f>
        <v>587.35</v>
      </c>
      <c r="D164" s="2">
        <f>IFERROR(__xludf.DUMMYFUNCTION("""COMPUTED_VALUE"""),45527.66666666667)</f>
        <v>45527.66667</v>
      </c>
      <c r="E164" s="1">
        <f>IFERROR(__xludf.DUMMYFUNCTION("""COMPUTED_VALUE"""),593.67)</f>
        <v>593.67</v>
      </c>
      <c r="G164" s="2">
        <f>IFERROR(__xludf.DUMMYFUNCTION("""COMPUTED_VALUE"""),45527.66666666667)</f>
        <v>45527.66667</v>
      </c>
      <c r="H164" s="1">
        <f>IFERROR(__xludf.DUMMYFUNCTION("""COMPUTED_VALUE"""),586.05)</f>
        <v>586.05</v>
      </c>
      <c r="J164" s="2">
        <f>IFERROR(__xludf.DUMMYFUNCTION("""COMPUTED_VALUE"""),45527.66666666667)</f>
        <v>45527.66667</v>
      </c>
      <c r="K164" s="1">
        <f>IFERROR(__xludf.DUMMYFUNCTION("""COMPUTED_VALUE"""),592.51)</f>
        <v>592.51</v>
      </c>
      <c r="M164" s="2">
        <f>IFERROR(__xludf.DUMMYFUNCTION("""COMPUTED_VALUE"""),45527.66666666667)</f>
        <v>45527.66667</v>
      </c>
      <c r="N164" s="1">
        <f>IFERROR(__xludf.DUMMYFUNCTION("""COMPUTED_VALUE"""),8.2947155E7)</f>
        <v>82947155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IFERROR(__xludf.DUMMYFUNCTION("""COMPUTED_VALUE"""),593.11)</f>
        <v>593.11</v>
      </c>
      <c r="D165" s="2">
        <f>IFERROR(__xludf.DUMMYFUNCTION("""COMPUTED_VALUE"""),45530.66666666667)</f>
        <v>45530.66667</v>
      </c>
      <c r="E165" s="1">
        <f>IFERROR(__xludf.DUMMYFUNCTION("""COMPUTED_VALUE"""),599.46)</f>
        <v>599.46</v>
      </c>
      <c r="G165" s="2">
        <f>IFERROR(__xludf.DUMMYFUNCTION("""COMPUTED_VALUE"""),45530.66666666667)</f>
        <v>45530.66667</v>
      </c>
      <c r="H165" s="1">
        <f>IFERROR(__xludf.DUMMYFUNCTION("""COMPUTED_VALUE"""),593.11)</f>
        <v>593.11</v>
      </c>
      <c r="J165" s="2">
        <f>IFERROR(__xludf.DUMMYFUNCTION("""COMPUTED_VALUE"""),45530.66666666667)</f>
        <v>45530.66667</v>
      </c>
      <c r="K165" s="1">
        <f>IFERROR(__xludf.DUMMYFUNCTION("""COMPUTED_VALUE"""),595.95)</f>
        <v>595.95</v>
      </c>
      <c r="M165" s="2">
        <f>IFERROR(__xludf.DUMMYFUNCTION("""COMPUTED_VALUE"""),45530.66666666667)</f>
        <v>45530.66667</v>
      </c>
      <c r="N165" s="1">
        <f>IFERROR(__xludf.DUMMYFUNCTION("""COMPUTED_VALUE"""),8.1021175E7)</f>
        <v>81021175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IFERROR(__xludf.DUMMYFUNCTION("""COMPUTED_VALUE"""),594.98)</f>
        <v>594.98</v>
      </c>
      <c r="D166" s="2">
        <f>IFERROR(__xludf.DUMMYFUNCTION("""COMPUTED_VALUE"""),45531.66666666667)</f>
        <v>45531.66667</v>
      </c>
      <c r="E166" s="1">
        <f>IFERROR(__xludf.DUMMYFUNCTION("""COMPUTED_VALUE"""),597.11)</f>
        <v>597.11</v>
      </c>
      <c r="G166" s="2">
        <f>IFERROR(__xludf.DUMMYFUNCTION("""COMPUTED_VALUE"""),45531.66666666667)</f>
        <v>45531.66667</v>
      </c>
      <c r="H166" s="1">
        <f>IFERROR(__xludf.DUMMYFUNCTION("""COMPUTED_VALUE"""),593.38)</f>
        <v>593.38</v>
      </c>
      <c r="J166" s="2">
        <f>IFERROR(__xludf.DUMMYFUNCTION("""COMPUTED_VALUE"""),45531.66666666667)</f>
        <v>45531.66667</v>
      </c>
      <c r="K166" s="1">
        <f>IFERROR(__xludf.DUMMYFUNCTION("""COMPUTED_VALUE"""),596.85)</f>
        <v>596.85</v>
      </c>
      <c r="M166" s="2">
        <f>IFERROR(__xludf.DUMMYFUNCTION("""COMPUTED_VALUE"""),45531.66666666667)</f>
        <v>45531.66667</v>
      </c>
      <c r="N166" s="1">
        <f>IFERROR(__xludf.DUMMYFUNCTION("""COMPUTED_VALUE"""),8.151135E7)</f>
        <v>81511350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IFERROR(__xludf.DUMMYFUNCTION("""COMPUTED_VALUE"""),594.67)</f>
        <v>594.67</v>
      </c>
      <c r="D167" s="2">
        <f>IFERROR(__xludf.DUMMYFUNCTION("""COMPUTED_VALUE"""),45532.66666666667)</f>
        <v>45532.66667</v>
      </c>
      <c r="E167" s="1">
        <f>IFERROR(__xludf.DUMMYFUNCTION("""COMPUTED_VALUE"""),596.1)</f>
        <v>596.1</v>
      </c>
      <c r="G167" s="2">
        <f>IFERROR(__xludf.DUMMYFUNCTION("""COMPUTED_VALUE"""),45532.66666666667)</f>
        <v>45532.66667</v>
      </c>
      <c r="H167" s="1">
        <f>IFERROR(__xludf.DUMMYFUNCTION("""COMPUTED_VALUE"""),590.83)</f>
        <v>590.83</v>
      </c>
      <c r="J167" s="2">
        <f>IFERROR(__xludf.DUMMYFUNCTION("""COMPUTED_VALUE"""),45532.66666666667)</f>
        <v>45532.66667</v>
      </c>
      <c r="K167" s="1">
        <f>IFERROR(__xludf.DUMMYFUNCTION("""COMPUTED_VALUE"""),593.32)</f>
        <v>593.32</v>
      </c>
      <c r="M167" s="2">
        <f>IFERROR(__xludf.DUMMYFUNCTION("""COMPUTED_VALUE"""),45532.66666666667)</f>
        <v>45532.66667</v>
      </c>
      <c r="N167" s="1">
        <f>IFERROR(__xludf.DUMMYFUNCTION("""COMPUTED_VALUE"""),7.8474464E7)</f>
        <v>78474464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IFERROR(__xludf.DUMMYFUNCTION("""COMPUTED_VALUE"""),595.25)</f>
        <v>595.25</v>
      </c>
      <c r="D168" s="2">
        <f>IFERROR(__xludf.DUMMYFUNCTION("""COMPUTED_VALUE"""),45533.66666666667)</f>
        <v>45533.66667</v>
      </c>
      <c r="E168" s="1">
        <f>IFERROR(__xludf.DUMMYFUNCTION("""COMPUTED_VALUE"""),601.27)</f>
        <v>601.27</v>
      </c>
      <c r="G168" s="2">
        <f>IFERROR(__xludf.DUMMYFUNCTION("""COMPUTED_VALUE"""),45533.66666666667)</f>
        <v>45533.66667</v>
      </c>
      <c r="H168" s="1">
        <f>IFERROR(__xludf.DUMMYFUNCTION("""COMPUTED_VALUE"""),592.43)</f>
        <v>592.43</v>
      </c>
      <c r="J168" s="2">
        <f>IFERROR(__xludf.DUMMYFUNCTION("""COMPUTED_VALUE"""),45533.66666666667)</f>
        <v>45533.66667</v>
      </c>
      <c r="K168" s="1">
        <f>IFERROR(__xludf.DUMMYFUNCTION("""COMPUTED_VALUE"""),597.49)</f>
        <v>597.49</v>
      </c>
      <c r="M168" s="2">
        <f>IFERROR(__xludf.DUMMYFUNCTION("""COMPUTED_VALUE"""),45533.66666666667)</f>
        <v>45533.66667</v>
      </c>
      <c r="N168" s="1">
        <f>IFERROR(__xludf.DUMMYFUNCTION("""COMPUTED_VALUE"""),7.3556816E7)</f>
        <v>73556816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IFERROR(__xludf.DUMMYFUNCTION("""COMPUTED_VALUE"""),598.43)</f>
        <v>598.43</v>
      </c>
      <c r="D169" s="2">
        <f>IFERROR(__xludf.DUMMYFUNCTION("""COMPUTED_VALUE"""),45534.66666666667)</f>
        <v>45534.66667</v>
      </c>
      <c r="E169" s="1">
        <f>IFERROR(__xludf.DUMMYFUNCTION("""COMPUTED_VALUE"""),602.13)</f>
        <v>602.13</v>
      </c>
      <c r="G169" s="2">
        <f>IFERROR(__xludf.DUMMYFUNCTION("""COMPUTED_VALUE"""),45534.66666666667)</f>
        <v>45534.66667</v>
      </c>
      <c r="H169" s="1">
        <f>IFERROR(__xludf.DUMMYFUNCTION("""COMPUTED_VALUE"""),594.08)</f>
        <v>594.08</v>
      </c>
      <c r="J169" s="2">
        <f>IFERROR(__xludf.DUMMYFUNCTION("""COMPUTED_VALUE"""),45534.66666666667)</f>
        <v>45534.66667</v>
      </c>
      <c r="K169" s="1">
        <f>IFERROR(__xludf.DUMMYFUNCTION("""COMPUTED_VALUE"""),601.51)</f>
        <v>601.51</v>
      </c>
      <c r="M169" s="2">
        <f>IFERROR(__xludf.DUMMYFUNCTION("""COMPUTED_VALUE"""),45534.66666666667)</f>
        <v>45534.66667</v>
      </c>
      <c r="N169" s="1">
        <f>IFERROR(__xludf.DUMMYFUNCTION("""COMPUTED_VALUE"""),1.2286795E8)</f>
        <v>122867950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IFERROR(__xludf.DUMMYFUNCTION("""COMPUTED_VALUE"""),595.54)</f>
        <v>595.54</v>
      </c>
      <c r="D170" s="2">
        <f>IFERROR(__xludf.DUMMYFUNCTION("""COMPUTED_VALUE"""),45538.66666666667)</f>
        <v>45538.66667</v>
      </c>
      <c r="E170" s="1">
        <f>IFERROR(__xludf.DUMMYFUNCTION("""COMPUTED_VALUE"""),595.54)</f>
        <v>595.54</v>
      </c>
      <c r="G170" s="2">
        <f>IFERROR(__xludf.DUMMYFUNCTION("""COMPUTED_VALUE"""),45538.66666666667)</f>
        <v>45538.66667</v>
      </c>
      <c r="H170" s="1">
        <f>IFERROR(__xludf.DUMMYFUNCTION("""COMPUTED_VALUE"""),583.61)</f>
        <v>583.61</v>
      </c>
      <c r="J170" s="2">
        <f>IFERROR(__xludf.DUMMYFUNCTION("""COMPUTED_VALUE"""),45538.66666666667)</f>
        <v>45538.66667</v>
      </c>
      <c r="K170" s="1">
        <f>IFERROR(__xludf.DUMMYFUNCTION("""COMPUTED_VALUE"""),585.62)</f>
        <v>585.62</v>
      </c>
      <c r="M170" s="2">
        <f>IFERROR(__xludf.DUMMYFUNCTION("""COMPUTED_VALUE"""),45538.66666666667)</f>
        <v>45538.66667</v>
      </c>
      <c r="N170" s="1">
        <f>IFERROR(__xludf.DUMMYFUNCTION("""COMPUTED_VALUE"""),1.30139965E8)</f>
        <v>130139965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IFERROR(__xludf.DUMMYFUNCTION("""COMPUTED_VALUE"""),585.52)</f>
        <v>585.52</v>
      </c>
      <c r="D171" s="2">
        <f>IFERROR(__xludf.DUMMYFUNCTION("""COMPUTED_VALUE"""),45539.66666666667)</f>
        <v>45539.66667</v>
      </c>
      <c r="E171" s="1">
        <f>IFERROR(__xludf.DUMMYFUNCTION("""COMPUTED_VALUE"""),589.44)</f>
        <v>589.44</v>
      </c>
      <c r="G171" s="2">
        <f>IFERROR(__xludf.DUMMYFUNCTION("""COMPUTED_VALUE"""),45539.66666666667)</f>
        <v>45539.66667</v>
      </c>
      <c r="H171" s="1">
        <f>IFERROR(__xludf.DUMMYFUNCTION("""COMPUTED_VALUE"""),581.87)</f>
        <v>581.87</v>
      </c>
      <c r="J171" s="2">
        <f>IFERROR(__xludf.DUMMYFUNCTION("""COMPUTED_VALUE"""),45539.66666666667)</f>
        <v>45539.66667</v>
      </c>
      <c r="K171" s="1">
        <f>IFERROR(__xludf.DUMMYFUNCTION("""COMPUTED_VALUE"""),582.46)</f>
        <v>582.46</v>
      </c>
      <c r="M171" s="2">
        <f>IFERROR(__xludf.DUMMYFUNCTION("""COMPUTED_VALUE"""),45539.66666666667)</f>
        <v>45539.66667</v>
      </c>
      <c r="N171" s="1">
        <f>IFERROR(__xludf.DUMMYFUNCTION("""COMPUTED_VALUE"""),1.42514209E8)</f>
        <v>142514209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IFERROR(__xludf.DUMMYFUNCTION("""COMPUTED_VALUE"""),583.38)</f>
        <v>583.38</v>
      </c>
      <c r="D172" s="2">
        <f>IFERROR(__xludf.DUMMYFUNCTION("""COMPUTED_VALUE"""),45540.66666666667)</f>
        <v>45540.66667</v>
      </c>
      <c r="E172" s="1">
        <f>IFERROR(__xludf.DUMMYFUNCTION("""COMPUTED_VALUE"""),584.2)</f>
        <v>584.2</v>
      </c>
      <c r="G172" s="2">
        <f>IFERROR(__xludf.DUMMYFUNCTION("""COMPUTED_VALUE"""),45540.66666666667)</f>
        <v>45540.66667</v>
      </c>
      <c r="H172" s="1">
        <f>IFERROR(__xludf.DUMMYFUNCTION("""COMPUTED_VALUE"""),576.81)</f>
        <v>576.81</v>
      </c>
      <c r="J172" s="2">
        <f>IFERROR(__xludf.DUMMYFUNCTION("""COMPUTED_VALUE"""),45540.66666666667)</f>
        <v>45540.66667</v>
      </c>
      <c r="K172" s="1">
        <f>IFERROR(__xludf.DUMMYFUNCTION("""COMPUTED_VALUE"""),577.71)</f>
        <v>577.71</v>
      </c>
      <c r="M172" s="2">
        <f>IFERROR(__xludf.DUMMYFUNCTION("""COMPUTED_VALUE"""),45540.66666666667)</f>
        <v>45540.66667</v>
      </c>
      <c r="N172" s="1">
        <f>IFERROR(__xludf.DUMMYFUNCTION("""COMPUTED_VALUE"""),1.08495613E8)</f>
        <v>108495613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IFERROR(__xludf.DUMMYFUNCTION("""COMPUTED_VALUE"""),576.56)</f>
        <v>576.56</v>
      </c>
      <c r="D173" s="2">
        <f>IFERROR(__xludf.DUMMYFUNCTION("""COMPUTED_VALUE"""),45541.66666666667)</f>
        <v>45541.66667</v>
      </c>
      <c r="E173" s="1">
        <f>IFERROR(__xludf.DUMMYFUNCTION("""COMPUTED_VALUE"""),579.71)</f>
        <v>579.71</v>
      </c>
      <c r="G173" s="2">
        <f>IFERROR(__xludf.DUMMYFUNCTION("""COMPUTED_VALUE"""),45541.66666666667)</f>
        <v>45541.66667</v>
      </c>
      <c r="H173" s="1">
        <f>IFERROR(__xludf.DUMMYFUNCTION("""COMPUTED_VALUE"""),567.95)</f>
        <v>567.95</v>
      </c>
      <c r="J173" s="2">
        <f>IFERROR(__xludf.DUMMYFUNCTION("""COMPUTED_VALUE"""),45541.66666666667)</f>
        <v>45541.66667</v>
      </c>
      <c r="K173" s="1">
        <f>IFERROR(__xludf.DUMMYFUNCTION("""COMPUTED_VALUE"""),568.63)</f>
        <v>568.63</v>
      </c>
      <c r="M173" s="2">
        <f>IFERROR(__xludf.DUMMYFUNCTION("""COMPUTED_VALUE"""),45541.66666666667)</f>
        <v>45541.66667</v>
      </c>
      <c r="N173" s="1">
        <f>IFERROR(__xludf.DUMMYFUNCTION("""COMPUTED_VALUE"""),1.38549394E8)</f>
        <v>138549394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IFERROR(__xludf.DUMMYFUNCTION("""COMPUTED_VALUE"""),570.39)</f>
        <v>570.39</v>
      </c>
      <c r="D174" s="2">
        <f>IFERROR(__xludf.DUMMYFUNCTION("""COMPUTED_VALUE"""),45544.66666666667)</f>
        <v>45544.66667</v>
      </c>
      <c r="E174" s="1">
        <f>IFERROR(__xludf.DUMMYFUNCTION("""COMPUTED_VALUE"""),578.24)</f>
        <v>578.24</v>
      </c>
      <c r="G174" s="2">
        <f>IFERROR(__xludf.DUMMYFUNCTION("""COMPUTED_VALUE"""),45544.66666666667)</f>
        <v>45544.66667</v>
      </c>
      <c r="H174" s="1">
        <f>IFERROR(__xludf.DUMMYFUNCTION("""COMPUTED_VALUE"""),570.39)</f>
        <v>570.39</v>
      </c>
      <c r="J174" s="2">
        <f>IFERROR(__xludf.DUMMYFUNCTION("""COMPUTED_VALUE"""),45544.66666666667)</f>
        <v>45544.66667</v>
      </c>
      <c r="K174" s="1">
        <f>IFERROR(__xludf.DUMMYFUNCTION("""COMPUTED_VALUE"""),574.86)</f>
        <v>574.86</v>
      </c>
      <c r="M174" s="2">
        <f>IFERROR(__xludf.DUMMYFUNCTION("""COMPUTED_VALUE"""),45544.66666666667)</f>
        <v>45544.66667</v>
      </c>
      <c r="N174" s="1">
        <f>IFERROR(__xludf.DUMMYFUNCTION("""COMPUTED_VALUE"""),1.04048121E8)</f>
        <v>104048121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IFERROR(__xludf.DUMMYFUNCTION("""COMPUTED_VALUE"""),574.84)</f>
        <v>574.84</v>
      </c>
      <c r="D175" s="2">
        <f>IFERROR(__xludf.DUMMYFUNCTION("""COMPUTED_VALUE"""),45545.66666666667)</f>
        <v>45545.66667</v>
      </c>
      <c r="E175" s="1">
        <f>IFERROR(__xludf.DUMMYFUNCTION("""COMPUTED_VALUE"""),574.87)</f>
        <v>574.87</v>
      </c>
      <c r="G175" s="2">
        <f>IFERROR(__xludf.DUMMYFUNCTION("""COMPUTED_VALUE"""),45545.66666666667)</f>
        <v>45545.66667</v>
      </c>
      <c r="H175" s="1">
        <f>IFERROR(__xludf.DUMMYFUNCTION("""COMPUTED_VALUE"""),568.93)</f>
        <v>568.93</v>
      </c>
      <c r="J175" s="2">
        <f>IFERROR(__xludf.DUMMYFUNCTION("""COMPUTED_VALUE"""),45545.66666666667)</f>
        <v>45545.66667</v>
      </c>
      <c r="K175" s="1">
        <f>IFERROR(__xludf.DUMMYFUNCTION("""COMPUTED_VALUE"""),573.53)</f>
        <v>573.53</v>
      </c>
      <c r="M175" s="2">
        <f>IFERROR(__xludf.DUMMYFUNCTION("""COMPUTED_VALUE"""),45545.66666666667)</f>
        <v>45545.66667</v>
      </c>
      <c r="N175" s="1">
        <f>IFERROR(__xludf.DUMMYFUNCTION("""COMPUTED_VALUE"""),1.07888637E8)</f>
        <v>107888637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IFERROR(__xludf.DUMMYFUNCTION("""COMPUTED_VALUE"""),574.1)</f>
        <v>574.1</v>
      </c>
      <c r="D176" s="2">
        <f>IFERROR(__xludf.DUMMYFUNCTION("""COMPUTED_VALUE"""),45546.66666666667)</f>
        <v>45546.66667</v>
      </c>
      <c r="E176" s="1">
        <f>IFERROR(__xludf.DUMMYFUNCTION("""COMPUTED_VALUE"""),576.71)</f>
        <v>576.71</v>
      </c>
      <c r="G176" s="2">
        <f>IFERROR(__xludf.DUMMYFUNCTION("""COMPUTED_VALUE"""),45546.66666666667)</f>
        <v>45546.66667</v>
      </c>
      <c r="H176" s="1">
        <f>IFERROR(__xludf.DUMMYFUNCTION("""COMPUTED_VALUE"""),562.51)</f>
        <v>562.51</v>
      </c>
      <c r="J176" s="2">
        <f>IFERROR(__xludf.DUMMYFUNCTION("""COMPUTED_VALUE"""),45546.66666666667)</f>
        <v>45546.66667</v>
      </c>
      <c r="K176" s="1">
        <f>IFERROR(__xludf.DUMMYFUNCTION("""COMPUTED_VALUE"""),576.22)</f>
        <v>576.22</v>
      </c>
      <c r="M176" s="2">
        <f>IFERROR(__xludf.DUMMYFUNCTION("""COMPUTED_VALUE"""),45546.66666666667)</f>
        <v>45546.66667</v>
      </c>
      <c r="N176" s="1">
        <f>IFERROR(__xludf.DUMMYFUNCTION("""COMPUTED_VALUE"""),1.26421717E8)</f>
        <v>126421717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IFERROR(__xludf.DUMMYFUNCTION("""COMPUTED_VALUE"""),578.17)</f>
        <v>578.17</v>
      </c>
      <c r="D177" s="2">
        <f>IFERROR(__xludf.DUMMYFUNCTION("""COMPUTED_VALUE"""),45547.66666666667)</f>
        <v>45547.66667</v>
      </c>
      <c r="E177" s="1">
        <f>IFERROR(__xludf.DUMMYFUNCTION("""COMPUTED_VALUE"""),581.96)</f>
        <v>581.96</v>
      </c>
      <c r="G177" s="2">
        <f>IFERROR(__xludf.DUMMYFUNCTION("""COMPUTED_VALUE"""),45547.66666666667)</f>
        <v>45547.66667</v>
      </c>
      <c r="H177" s="1">
        <f>IFERROR(__xludf.DUMMYFUNCTION("""COMPUTED_VALUE"""),575.16)</f>
        <v>575.16</v>
      </c>
      <c r="J177" s="2">
        <f>IFERROR(__xludf.DUMMYFUNCTION("""COMPUTED_VALUE"""),45547.66666666667)</f>
        <v>45547.66667</v>
      </c>
      <c r="K177" s="1">
        <f>IFERROR(__xludf.DUMMYFUNCTION("""COMPUTED_VALUE"""),581.58)</f>
        <v>581.58</v>
      </c>
      <c r="M177" s="2">
        <f>IFERROR(__xludf.DUMMYFUNCTION("""COMPUTED_VALUE"""),45547.66666666667)</f>
        <v>45547.66667</v>
      </c>
      <c r="N177" s="1">
        <f>IFERROR(__xludf.DUMMYFUNCTION("""COMPUTED_VALUE"""),1.16966827E8)</f>
        <v>116966827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IFERROR(__xludf.DUMMYFUNCTION("""COMPUTED_VALUE"""),582.6)</f>
        <v>582.6</v>
      </c>
      <c r="D178" s="2">
        <f>IFERROR(__xludf.DUMMYFUNCTION("""COMPUTED_VALUE"""),45548.66666666667)</f>
        <v>45548.66667</v>
      </c>
      <c r="E178" s="1">
        <f>IFERROR(__xludf.DUMMYFUNCTION("""COMPUTED_VALUE"""),591.23)</f>
        <v>591.23</v>
      </c>
      <c r="G178" s="2">
        <f>IFERROR(__xludf.DUMMYFUNCTION("""COMPUTED_VALUE"""),45548.66666666667)</f>
        <v>45548.66667</v>
      </c>
      <c r="H178" s="1">
        <f>IFERROR(__xludf.DUMMYFUNCTION("""COMPUTED_VALUE"""),582.6)</f>
        <v>582.6</v>
      </c>
      <c r="J178" s="2">
        <f>IFERROR(__xludf.DUMMYFUNCTION("""COMPUTED_VALUE"""),45548.66666666667)</f>
        <v>45548.66667</v>
      </c>
      <c r="K178" s="1">
        <f>IFERROR(__xludf.DUMMYFUNCTION("""COMPUTED_VALUE"""),588.27)</f>
        <v>588.27</v>
      </c>
      <c r="M178" s="2">
        <f>IFERROR(__xludf.DUMMYFUNCTION("""COMPUTED_VALUE"""),45548.66666666667)</f>
        <v>45548.66667</v>
      </c>
      <c r="N178" s="1">
        <f>IFERROR(__xludf.DUMMYFUNCTION("""COMPUTED_VALUE"""),1.16424707E8)</f>
        <v>116424707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IFERROR(__xludf.DUMMYFUNCTION("""COMPUTED_VALUE"""),590.89)</f>
        <v>590.89</v>
      </c>
      <c r="D179" s="2">
        <f>IFERROR(__xludf.DUMMYFUNCTION("""COMPUTED_VALUE"""),45551.66666666667)</f>
        <v>45551.66667</v>
      </c>
      <c r="E179" s="1">
        <f>IFERROR(__xludf.DUMMYFUNCTION("""COMPUTED_VALUE"""),594.67)</f>
        <v>594.67</v>
      </c>
      <c r="G179" s="2">
        <f>IFERROR(__xludf.DUMMYFUNCTION("""COMPUTED_VALUE"""),45551.66666666667)</f>
        <v>45551.66667</v>
      </c>
      <c r="H179" s="1">
        <f>IFERROR(__xludf.DUMMYFUNCTION("""COMPUTED_VALUE"""),588.26)</f>
        <v>588.26</v>
      </c>
      <c r="J179" s="2">
        <f>IFERROR(__xludf.DUMMYFUNCTION("""COMPUTED_VALUE"""),45551.66666666667)</f>
        <v>45551.66667</v>
      </c>
      <c r="K179" s="1">
        <f>IFERROR(__xludf.DUMMYFUNCTION("""COMPUTED_VALUE"""),591.99)</f>
        <v>591.99</v>
      </c>
      <c r="M179" s="2">
        <f>IFERROR(__xludf.DUMMYFUNCTION("""COMPUTED_VALUE"""),45551.66666666667)</f>
        <v>45551.66667</v>
      </c>
      <c r="N179" s="1">
        <f>IFERROR(__xludf.DUMMYFUNCTION("""COMPUTED_VALUE"""),9.3317257E7)</f>
        <v>93317257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IFERROR(__xludf.DUMMYFUNCTION("""COMPUTED_VALUE"""),592.42)</f>
        <v>592.42</v>
      </c>
      <c r="D180" s="2">
        <f>IFERROR(__xludf.DUMMYFUNCTION("""COMPUTED_VALUE"""),45552.66666666667)</f>
        <v>45552.66667</v>
      </c>
      <c r="E180" s="1">
        <f>IFERROR(__xludf.DUMMYFUNCTION("""COMPUTED_VALUE"""),597.19)</f>
        <v>597.19</v>
      </c>
      <c r="G180" s="2">
        <f>IFERROR(__xludf.DUMMYFUNCTION("""COMPUTED_VALUE"""),45552.66666666667)</f>
        <v>45552.66667</v>
      </c>
      <c r="H180" s="1">
        <f>IFERROR(__xludf.DUMMYFUNCTION("""COMPUTED_VALUE"""),591.19)</f>
        <v>591.19</v>
      </c>
      <c r="J180" s="2">
        <f>IFERROR(__xludf.DUMMYFUNCTION("""COMPUTED_VALUE"""),45552.66666666667)</f>
        <v>45552.66667</v>
      </c>
      <c r="K180" s="1">
        <f>IFERROR(__xludf.DUMMYFUNCTION("""COMPUTED_VALUE"""),593.08)</f>
        <v>593.08</v>
      </c>
      <c r="M180" s="2">
        <f>IFERROR(__xludf.DUMMYFUNCTION("""COMPUTED_VALUE"""),45552.66666666667)</f>
        <v>45552.66667</v>
      </c>
      <c r="N180" s="1">
        <f>IFERROR(__xludf.DUMMYFUNCTION("""COMPUTED_VALUE"""),8.8357845E7)</f>
        <v>88357845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IFERROR(__xludf.DUMMYFUNCTION("""COMPUTED_VALUE"""),593.87)</f>
        <v>593.87</v>
      </c>
      <c r="D181" s="2">
        <f>IFERROR(__xludf.DUMMYFUNCTION("""COMPUTED_VALUE"""),45553.66666666667)</f>
        <v>45553.66667</v>
      </c>
      <c r="E181" s="1">
        <f>IFERROR(__xludf.DUMMYFUNCTION("""COMPUTED_VALUE"""),599.04)</f>
        <v>599.04</v>
      </c>
      <c r="G181" s="2">
        <f>IFERROR(__xludf.DUMMYFUNCTION("""COMPUTED_VALUE"""),45553.66666666667)</f>
        <v>45553.66667</v>
      </c>
      <c r="H181" s="1">
        <f>IFERROR(__xludf.DUMMYFUNCTION("""COMPUTED_VALUE"""),589.52)</f>
        <v>589.52</v>
      </c>
      <c r="J181" s="2">
        <f>IFERROR(__xludf.DUMMYFUNCTION("""COMPUTED_VALUE"""),45553.66666666667)</f>
        <v>45553.66667</v>
      </c>
      <c r="K181" s="1">
        <f>IFERROR(__xludf.DUMMYFUNCTION("""COMPUTED_VALUE"""),591.24)</f>
        <v>591.24</v>
      </c>
      <c r="M181" s="2">
        <f>IFERROR(__xludf.DUMMYFUNCTION("""COMPUTED_VALUE"""),45553.66666666667)</f>
        <v>45553.66667</v>
      </c>
      <c r="N181" s="1">
        <f>IFERROR(__xludf.DUMMYFUNCTION("""COMPUTED_VALUE"""),1.0954763E8)</f>
        <v>109547630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IFERROR(__xludf.DUMMYFUNCTION("""COMPUTED_VALUE"""),596.68)</f>
        <v>596.68</v>
      </c>
      <c r="D182" s="2">
        <f>IFERROR(__xludf.DUMMYFUNCTION("""COMPUTED_VALUE"""),45554.66666666667)</f>
        <v>45554.66667</v>
      </c>
      <c r="E182" s="1">
        <f>IFERROR(__xludf.DUMMYFUNCTION("""COMPUTED_VALUE"""),602.98)</f>
        <v>602.98</v>
      </c>
      <c r="G182" s="2">
        <f>IFERROR(__xludf.DUMMYFUNCTION("""COMPUTED_VALUE"""),45554.66666666667)</f>
        <v>45554.66667</v>
      </c>
      <c r="H182" s="1">
        <f>IFERROR(__xludf.DUMMYFUNCTION("""COMPUTED_VALUE"""),596.68)</f>
        <v>596.68</v>
      </c>
      <c r="J182" s="2">
        <f>IFERROR(__xludf.DUMMYFUNCTION("""COMPUTED_VALUE"""),45554.66666666667)</f>
        <v>45554.66667</v>
      </c>
      <c r="K182" s="1">
        <f>IFERROR(__xludf.DUMMYFUNCTION("""COMPUTED_VALUE"""),600.18)</f>
        <v>600.18</v>
      </c>
      <c r="M182" s="2">
        <f>IFERROR(__xludf.DUMMYFUNCTION("""COMPUTED_VALUE"""),45554.66666666667)</f>
        <v>45554.66667</v>
      </c>
      <c r="N182" s="1">
        <f>IFERROR(__xludf.DUMMYFUNCTION("""COMPUTED_VALUE"""),1.22250372E8)</f>
        <v>122250372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IFERROR(__xludf.DUMMYFUNCTION("""COMPUTED_VALUE"""),600.4)</f>
        <v>600.4</v>
      </c>
      <c r="D183" s="2">
        <f>IFERROR(__xludf.DUMMYFUNCTION("""COMPUTED_VALUE"""),45555.66666666667)</f>
        <v>45555.66667</v>
      </c>
      <c r="E183" s="1">
        <f>IFERROR(__xludf.DUMMYFUNCTION("""COMPUTED_VALUE"""),600.4)</f>
        <v>600.4</v>
      </c>
      <c r="G183" s="2">
        <f>IFERROR(__xludf.DUMMYFUNCTION("""COMPUTED_VALUE"""),45555.66666666667)</f>
        <v>45555.66667</v>
      </c>
      <c r="H183" s="1">
        <f>IFERROR(__xludf.DUMMYFUNCTION("""COMPUTED_VALUE"""),593.08)</f>
        <v>593.08</v>
      </c>
      <c r="J183" s="2">
        <f>IFERROR(__xludf.DUMMYFUNCTION("""COMPUTED_VALUE"""),45555.66666666667)</f>
        <v>45555.66667</v>
      </c>
      <c r="K183" s="1">
        <f>IFERROR(__xludf.DUMMYFUNCTION("""COMPUTED_VALUE"""),597.02)</f>
        <v>597.02</v>
      </c>
      <c r="M183" s="2">
        <f>IFERROR(__xludf.DUMMYFUNCTION("""COMPUTED_VALUE"""),45555.66666666667)</f>
        <v>45555.66667</v>
      </c>
      <c r="N183" s="1">
        <f>IFERROR(__xludf.DUMMYFUNCTION("""COMPUTED_VALUE"""),2.61317291E8)</f>
        <v>261317291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IFERROR(__xludf.DUMMYFUNCTION("""COMPUTED_VALUE"""),598.48)</f>
        <v>598.48</v>
      </c>
      <c r="D184" s="2">
        <f>IFERROR(__xludf.DUMMYFUNCTION("""COMPUTED_VALUE"""),45558.66666666667)</f>
        <v>45558.66667</v>
      </c>
      <c r="E184" s="1">
        <f>IFERROR(__xludf.DUMMYFUNCTION("""COMPUTED_VALUE"""),604.54)</f>
        <v>604.54</v>
      </c>
      <c r="G184" s="2">
        <f>IFERROR(__xludf.DUMMYFUNCTION("""COMPUTED_VALUE"""),45558.66666666667)</f>
        <v>45558.66667</v>
      </c>
      <c r="H184" s="1">
        <f>IFERROR(__xludf.DUMMYFUNCTION("""COMPUTED_VALUE"""),598.48)</f>
        <v>598.48</v>
      </c>
      <c r="J184" s="2">
        <f>IFERROR(__xludf.DUMMYFUNCTION("""COMPUTED_VALUE"""),45558.66666666667)</f>
        <v>45558.66667</v>
      </c>
      <c r="K184" s="1">
        <f>IFERROR(__xludf.DUMMYFUNCTION("""COMPUTED_VALUE"""),602.9)</f>
        <v>602.9</v>
      </c>
      <c r="M184" s="2">
        <f>IFERROR(__xludf.DUMMYFUNCTION("""COMPUTED_VALUE"""),45558.66666666667)</f>
        <v>45558.66667</v>
      </c>
      <c r="N184" s="1">
        <f>IFERROR(__xludf.DUMMYFUNCTION("""COMPUTED_VALUE"""),8.9242046E7)</f>
        <v>89242046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IFERROR(__xludf.DUMMYFUNCTION("""COMPUTED_VALUE"""),608.51)</f>
        <v>608.51</v>
      </c>
      <c r="D185" s="2">
        <f>IFERROR(__xludf.DUMMYFUNCTION("""COMPUTED_VALUE"""),45559.66666666667)</f>
        <v>45559.66667</v>
      </c>
      <c r="E185" s="1">
        <f>IFERROR(__xludf.DUMMYFUNCTION("""COMPUTED_VALUE"""),614.6)</f>
        <v>614.6</v>
      </c>
      <c r="G185" s="2">
        <f>IFERROR(__xludf.DUMMYFUNCTION("""COMPUTED_VALUE"""),45559.66666666667)</f>
        <v>45559.66667</v>
      </c>
      <c r="H185" s="1">
        <f>IFERROR(__xludf.DUMMYFUNCTION("""COMPUTED_VALUE"""),608.51)</f>
        <v>608.51</v>
      </c>
      <c r="J185" s="2">
        <f>IFERROR(__xludf.DUMMYFUNCTION("""COMPUTED_VALUE"""),45559.66666666667)</f>
        <v>45559.66667</v>
      </c>
      <c r="K185" s="1">
        <f>IFERROR(__xludf.DUMMYFUNCTION("""COMPUTED_VALUE"""),613.58)</f>
        <v>613.58</v>
      </c>
      <c r="M185" s="2">
        <f>IFERROR(__xludf.DUMMYFUNCTION("""COMPUTED_VALUE"""),45559.66666666667)</f>
        <v>45559.66667</v>
      </c>
      <c r="N185" s="1">
        <f>IFERROR(__xludf.DUMMYFUNCTION("""COMPUTED_VALUE"""),1.23618562E8)</f>
        <v>123618562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IFERROR(__xludf.DUMMYFUNCTION("""COMPUTED_VALUE"""),614.59)</f>
        <v>614.59</v>
      </c>
      <c r="D186" s="2">
        <f>IFERROR(__xludf.DUMMYFUNCTION("""COMPUTED_VALUE"""),45560.66666666667)</f>
        <v>45560.66667</v>
      </c>
      <c r="E186" s="1">
        <f>IFERROR(__xludf.DUMMYFUNCTION("""COMPUTED_VALUE"""),614.71)</f>
        <v>614.71</v>
      </c>
      <c r="G186" s="2">
        <f>IFERROR(__xludf.DUMMYFUNCTION("""COMPUTED_VALUE"""),45560.66666666667)</f>
        <v>45560.66667</v>
      </c>
      <c r="H186" s="1">
        <f>IFERROR(__xludf.DUMMYFUNCTION("""COMPUTED_VALUE"""),607.12)</f>
        <v>607.12</v>
      </c>
      <c r="J186" s="2">
        <f>IFERROR(__xludf.DUMMYFUNCTION("""COMPUTED_VALUE"""),45560.66666666667)</f>
        <v>45560.66667</v>
      </c>
      <c r="K186" s="1">
        <f>IFERROR(__xludf.DUMMYFUNCTION("""COMPUTED_VALUE"""),608.94)</f>
        <v>608.94</v>
      </c>
      <c r="M186" s="2">
        <f>IFERROR(__xludf.DUMMYFUNCTION("""COMPUTED_VALUE"""),45560.66666666667)</f>
        <v>45560.66667</v>
      </c>
      <c r="N186" s="1">
        <f>IFERROR(__xludf.DUMMYFUNCTION("""COMPUTED_VALUE"""),8.6359911E7)</f>
        <v>86359911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IFERROR(__xludf.DUMMYFUNCTION("""COMPUTED_VALUE"""),611.78)</f>
        <v>611.78</v>
      </c>
      <c r="D187" s="2">
        <f>IFERROR(__xludf.DUMMYFUNCTION("""COMPUTED_VALUE"""),45561.66666666667)</f>
        <v>45561.66667</v>
      </c>
      <c r="E187" s="1">
        <f>IFERROR(__xludf.DUMMYFUNCTION("""COMPUTED_VALUE"""),623.31)</f>
        <v>623.31</v>
      </c>
      <c r="G187" s="2">
        <f>IFERROR(__xludf.DUMMYFUNCTION("""COMPUTED_VALUE"""),45561.66666666667)</f>
        <v>45561.66667</v>
      </c>
      <c r="H187" s="1">
        <f>IFERROR(__xludf.DUMMYFUNCTION("""COMPUTED_VALUE"""),611.78)</f>
        <v>611.78</v>
      </c>
      <c r="J187" s="2">
        <f>IFERROR(__xludf.DUMMYFUNCTION("""COMPUTED_VALUE"""),45561.66666666667)</f>
        <v>45561.66667</v>
      </c>
      <c r="K187" s="1">
        <f>IFERROR(__xludf.DUMMYFUNCTION("""COMPUTED_VALUE"""),622.75)</f>
        <v>622.75</v>
      </c>
      <c r="M187" s="2">
        <f>IFERROR(__xludf.DUMMYFUNCTION("""COMPUTED_VALUE"""),45561.66666666667)</f>
        <v>45561.66667</v>
      </c>
      <c r="N187" s="1">
        <f>IFERROR(__xludf.DUMMYFUNCTION("""COMPUTED_VALUE"""),1.34945658E8)</f>
        <v>134945658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IFERROR(__xludf.DUMMYFUNCTION("""COMPUTED_VALUE"""),624.21)</f>
        <v>624.21</v>
      </c>
      <c r="D188" s="2">
        <f>IFERROR(__xludf.DUMMYFUNCTION("""COMPUTED_VALUE"""),45562.66666666667)</f>
        <v>45562.66667</v>
      </c>
      <c r="E188" s="1">
        <f>IFERROR(__xludf.DUMMYFUNCTION("""COMPUTED_VALUE"""),626.79)</f>
        <v>626.79</v>
      </c>
      <c r="G188" s="2">
        <f>IFERROR(__xludf.DUMMYFUNCTION("""COMPUTED_VALUE"""),45562.66666666667)</f>
        <v>45562.66667</v>
      </c>
      <c r="H188" s="1">
        <f>IFERROR(__xludf.DUMMYFUNCTION("""COMPUTED_VALUE"""),619.27)</f>
        <v>619.27</v>
      </c>
      <c r="J188" s="2">
        <f>IFERROR(__xludf.DUMMYFUNCTION("""COMPUTED_VALUE"""),45562.66666666667)</f>
        <v>45562.66667</v>
      </c>
      <c r="K188" s="1">
        <f>IFERROR(__xludf.DUMMYFUNCTION("""COMPUTED_VALUE"""),620.49)</f>
        <v>620.49</v>
      </c>
      <c r="M188" s="2">
        <f>IFERROR(__xludf.DUMMYFUNCTION("""COMPUTED_VALUE"""),45562.66666666667)</f>
        <v>45562.66667</v>
      </c>
      <c r="N188" s="1">
        <f>IFERROR(__xludf.DUMMYFUNCTION("""COMPUTED_VALUE"""),9.6009257E7)</f>
        <v>96009257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IFERROR(__xludf.DUMMYFUNCTION("""COMPUTED_VALUE"""),619.97)</f>
        <v>619.97</v>
      </c>
      <c r="D189" s="2">
        <f>IFERROR(__xludf.DUMMYFUNCTION("""COMPUTED_VALUE"""),45565.66666666667)</f>
        <v>45565.66667</v>
      </c>
      <c r="E189" s="1">
        <f>IFERROR(__xludf.DUMMYFUNCTION("""COMPUTED_VALUE"""),619.97)</f>
        <v>619.97</v>
      </c>
      <c r="G189" s="2">
        <f>IFERROR(__xludf.DUMMYFUNCTION("""COMPUTED_VALUE"""),45565.66666666667)</f>
        <v>45565.66667</v>
      </c>
      <c r="H189" s="1">
        <f>IFERROR(__xludf.DUMMYFUNCTION("""COMPUTED_VALUE"""),611.26)</f>
        <v>611.26</v>
      </c>
      <c r="J189" s="2">
        <f>IFERROR(__xludf.DUMMYFUNCTION("""COMPUTED_VALUE"""),45565.66666666667)</f>
        <v>45565.66667</v>
      </c>
      <c r="K189" s="1">
        <f>IFERROR(__xludf.DUMMYFUNCTION("""COMPUTED_VALUE"""),615.91)</f>
        <v>615.91</v>
      </c>
      <c r="M189" s="2">
        <f>IFERROR(__xludf.DUMMYFUNCTION("""COMPUTED_VALUE"""),45565.66666666667)</f>
        <v>45565.66667</v>
      </c>
      <c r="N189" s="1">
        <f>IFERROR(__xludf.DUMMYFUNCTION("""COMPUTED_VALUE"""),9.4479385E7)</f>
        <v>94479385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IFERROR(__xludf.DUMMYFUNCTION("""COMPUTED_VALUE"""),616.78)</f>
        <v>616.78</v>
      </c>
      <c r="D190" s="2">
        <f>IFERROR(__xludf.DUMMYFUNCTION("""COMPUTED_VALUE"""),45566.66666666667)</f>
        <v>45566.66667</v>
      </c>
      <c r="E190" s="1">
        <f>IFERROR(__xludf.DUMMYFUNCTION("""COMPUTED_VALUE"""),617.39)</f>
        <v>617.39</v>
      </c>
      <c r="G190" s="2">
        <f>IFERROR(__xludf.DUMMYFUNCTION("""COMPUTED_VALUE"""),45566.66666666667)</f>
        <v>45566.66667</v>
      </c>
      <c r="H190" s="1">
        <f>IFERROR(__xludf.DUMMYFUNCTION("""COMPUTED_VALUE"""),612.04)</f>
        <v>612.04</v>
      </c>
      <c r="J190" s="2">
        <f>IFERROR(__xludf.DUMMYFUNCTION("""COMPUTED_VALUE"""),45566.66666666667)</f>
        <v>45566.66667</v>
      </c>
      <c r="K190" s="1">
        <f>IFERROR(__xludf.DUMMYFUNCTION("""COMPUTED_VALUE"""),614.32)</f>
        <v>614.32</v>
      </c>
      <c r="M190" s="2">
        <f>IFERROR(__xludf.DUMMYFUNCTION("""COMPUTED_VALUE"""),45566.66666666667)</f>
        <v>45566.66667</v>
      </c>
      <c r="N190" s="1">
        <f>IFERROR(__xludf.DUMMYFUNCTION("""COMPUTED_VALUE"""),8.2953958E7)</f>
        <v>82953958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IFERROR(__xludf.DUMMYFUNCTION("""COMPUTED_VALUE"""),614.15)</f>
        <v>614.15</v>
      </c>
      <c r="D191" s="2">
        <f>IFERROR(__xludf.DUMMYFUNCTION("""COMPUTED_VALUE"""),45567.66666666667)</f>
        <v>45567.66667</v>
      </c>
      <c r="E191" s="1">
        <f>IFERROR(__xludf.DUMMYFUNCTION("""COMPUTED_VALUE"""),618.57)</f>
        <v>618.57</v>
      </c>
      <c r="G191" s="2">
        <f>IFERROR(__xludf.DUMMYFUNCTION("""COMPUTED_VALUE"""),45567.66666666667)</f>
        <v>45567.66667</v>
      </c>
      <c r="H191" s="1">
        <f>IFERROR(__xludf.DUMMYFUNCTION("""COMPUTED_VALUE"""),613.13)</f>
        <v>613.13</v>
      </c>
      <c r="J191" s="2">
        <f>IFERROR(__xludf.DUMMYFUNCTION("""COMPUTED_VALUE"""),45567.66666666667)</f>
        <v>45567.66667</v>
      </c>
      <c r="K191" s="1">
        <f>IFERROR(__xludf.DUMMYFUNCTION("""COMPUTED_VALUE"""),614.8)</f>
        <v>614.8</v>
      </c>
      <c r="M191" s="2">
        <f>IFERROR(__xludf.DUMMYFUNCTION("""COMPUTED_VALUE"""),45567.66666666667)</f>
        <v>45567.66667</v>
      </c>
      <c r="N191" s="1">
        <f>IFERROR(__xludf.DUMMYFUNCTION("""COMPUTED_VALUE"""),7.4983142E7)</f>
        <v>74983142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IFERROR(__xludf.DUMMYFUNCTION("""COMPUTED_VALUE"""),611.32)</f>
        <v>611.32</v>
      </c>
      <c r="D192" s="2">
        <f>IFERROR(__xludf.DUMMYFUNCTION("""COMPUTED_VALUE"""),45568.66666666667)</f>
        <v>45568.66667</v>
      </c>
      <c r="E192" s="1">
        <f>IFERROR(__xludf.DUMMYFUNCTION("""COMPUTED_VALUE"""),611.32)</f>
        <v>611.32</v>
      </c>
      <c r="G192" s="2">
        <f>IFERROR(__xludf.DUMMYFUNCTION("""COMPUTED_VALUE"""),45568.66666666667)</f>
        <v>45568.66667</v>
      </c>
      <c r="H192" s="1">
        <f>IFERROR(__xludf.DUMMYFUNCTION("""COMPUTED_VALUE"""),605.95)</f>
        <v>605.95</v>
      </c>
      <c r="J192" s="2">
        <f>IFERROR(__xludf.DUMMYFUNCTION("""COMPUTED_VALUE"""),45568.66666666667)</f>
        <v>45568.66667</v>
      </c>
      <c r="K192" s="1">
        <f>IFERROR(__xludf.DUMMYFUNCTION("""COMPUTED_VALUE"""),607.26)</f>
        <v>607.26</v>
      </c>
      <c r="M192" s="2">
        <f>IFERROR(__xludf.DUMMYFUNCTION("""COMPUTED_VALUE"""),45568.66666666667)</f>
        <v>45568.66667</v>
      </c>
      <c r="N192" s="1">
        <f>IFERROR(__xludf.DUMMYFUNCTION("""COMPUTED_VALUE"""),7.1891389E7)</f>
        <v>71891389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IFERROR(__xludf.DUMMYFUNCTION("""COMPUTED_VALUE"""),610.81)</f>
        <v>610.81</v>
      </c>
      <c r="D193" s="2">
        <f>IFERROR(__xludf.DUMMYFUNCTION("""COMPUTED_VALUE"""),45569.66666666667)</f>
        <v>45569.66667</v>
      </c>
      <c r="E193" s="1">
        <f>IFERROR(__xludf.DUMMYFUNCTION("""COMPUTED_VALUE"""),613.45)</f>
        <v>613.45</v>
      </c>
      <c r="G193" s="2">
        <f>IFERROR(__xludf.DUMMYFUNCTION("""COMPUTED_VALUE"""),45569.66666666667)</f>
        <v>45569.66667</v>
      </c>
      <c r="H193" s="1">
        <f>IFERROR(__xludf.DUMMYFUNCTION("""COMPUTED_VALUE"""),606.91)</f>
        <v>606.91</v>
      </c>
      <c r="J193" s="2">
        <f>IFERROR(__xludf.DUMMYFUNCTION("""COMPUTED_VALUE"""),45569.66666666667)</f>
        <v>45569.66667</v>
      </c>
      <c r="K193" s="1">
        <f>IFERROR(__xludf.DUMMYFUNCTION("""COMPUTED_VALUE"""),610.44)</f>
        <v>610.44</v>
      </c>
      <c r="M193" s="2">
        <f>IFERROR(__xludf.DUMMYFUNCTION("""COMPUTED_VALUE"""),45569.66666666667)</f>
        <v>45569.66667</v>
      </c>
      <c r="N193" s="1">
        <f>IFERROR(__xludf.DUMMYFUNCTION("""COMPUTED_VALUE"""),7.0692785E7)</f>
        <v>70692785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IFERROR(__xludf.DUMMYFUNCTION("""COMPUTED_VALUE"""),607.67)</f>
        <v>607.67</v>
      </c>
      <c r="D194" s="2">
        <f>IFERROR(__xludf.DUMMYFUNCTION("""COMPUTED_VALUE"""),45572.66666666667)</f>
        <v>45572.66667</v>
      </c>
      <c r="E194" s="1">
        <f>IFERROR(__xludf.DUMMYFUNCTION("""COMPUTED_VALUE"""),612.08)</f>
        <v>612.08</v>
      </c>
      <c r="G194" s="2">
        <f>IFERROR(__xludf.DUMMYFUNCTION("""COMPUTED_VALUE"""),45572.66666666667)</f>
        <v>45572.66667</v>
      </c>
      <c r="H194" s="1">
        <f>IFERROR(__xludf.DUMMYFUNCTION("""COMPUTED_VALUE"""),607.67)</f>
        <v>607.67</v>
      </c>
      <c r="J194" s="2">
        <f>IFERROR(__xludf.DUMMYFUNCTION("""COMPUTED_VALUE"""),45572.66666666667)</f>
        <v>45572.66667</v>
      </c>
      <c r="K194" s="1">
        <f>IFERROR(__xludf.DUMMYFUNCTION("""COMPUTED_VALUE"""),611.04)</f>
        <v>611.04</v>
      </c>
      <c r="M194" s="2">
        <f>IFERROR(__xludf.DUMMYFUNCTION("""COMPUTED_VALUE"""),45572.66666666667)</f>
        <v>45572.66667</v>
      </c>
      <c r="N194" s="1">
        <f>IFERROR(__xludf.DUMMYFUNCTION("""COMPUTED_VALUE"""),7.5640164E7)</f>
        <v>75640164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IFERROR(__xludf.DUMMYFUNCTION("""COMPUTED_VALUE"""),607.55)</f>
        <v>607.55</v>
      </c>
      <c r="D195" s="2">
        <f>IFERROR(__xludf.DUMMYFUNCTION("""COMPUTED_VALUE"""),45573.66666666667)</f>
        <v>45573.66667</v>
      </c>
      <c r="E195" s="1">
        <f>IFERROR(__xludf.DUMMYFUNCTION("""COMPUTED_VALUE"""),607.55)</f>
        <v>607.55</v>
      </c>
      <c r="G195" s="2">
        <f>IFERROR(__xludf.DUMMYFUNCTION("""COMPUTED_VALUE"""),45573.66666666667)</f>
        <v>45573.66667</v>
      </c>
      <c r="H195" s="1">
        <f>IFERROR(__xludf.DUMMYFUNCTION("""COMPUTED_VALUE"""),602.91)</f>
        <v>602.91</v>
      </c>
      <c r="J195" s="2">
        <f>IFERROR(__xludf.DUMMYFUNCTION("""COMPUTED_VALUE"""),45573.66666666667)</f>
        <v>45573.66667</v>
      </c>
      <c r="K195" s="1">
        <f>IFERROR(__xludf.DUMMYFUNCTION("""COMPUTED_VALUE"""),606.62)</f>
        <v>606.62</v>
      </c>
      <c r="M195" s="2">
        <f>IFERROR(__xludf.DUMMYFUNCTION("""COMPUTED_VALUE"""),45573.66666666667)</f>
        <v>45573.66667</v>
      </c>
      <c r="N195" s="1">
        <f>IFERROR(__xludf.DUMMYFUNCTION("""COMPUTED_VALUE"""),9.1647048E7)</f>
        <v>91647048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IFERROR(__xludf.DUMMYFUNCTION("""COMPUTED_VALUE"""),606.13)</f>
        <v>606.13</v>
      </c>
      <c r="D196" s="2">
        <f>IFERROR(__xludf.DUMMYFUNCTION("""COMPUTED_VALUE"""),45574.66666666667)</f>
        <v>45574.66667</v>
      </c>
      <c r="E196" s="1">
        <f>IFERROR(__xludf.DUMMYFUNCTION("""COMPUTED_VALUE"""),611.57)</f>
        <v>611.57</v>
      </c>
      <c r="G196" s="2">
        <f>IFERROR(__xludf.DUMMYFUNCTION("""COMPUTED_VALUE"""),45574.66666666667)</f>
        <v>45574.66667</v>
      </c>
      <c r="H196" s="1">
        <f>IFERROR(__xludf.DUMMYFUNCTION("""COMPUTED_VALUE"""),604.37)</f>
        <v>604.37</v>
      </c>
      <c r="J196" s="2">
        <f>IFERROR(__xludf.DUMMYFUNCTION("""COMPUTED_VALUE"""),45574.66666666667)</f>
        <v>45574.66667</v>
      </c>
      <c r="K196" s="1">
        <f>IFERROR(__xludf.DUMMYFUNCTION("""COMPUTED_VALUE"""),610.21)</f>
        <v>610.21</v>
      </c>
      <c r="M196" s="2">
        <f>IFERROR(__xludf.DUMMYFUNCTION("""COMPUTED_VALUE"""),45574.66666666667)</f>
        <v>45574.66667</v>
      </c>
      <c r="N196" s="1">
        <f>IFERROR(__xludf.DUMMYFUNCTION("""COMPUTED_VALUE"""),7.3315385E7)</f>
        <v>73315385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IFERROR(__xludf.DUMMYFUNCTION("""COMPUTED_VALUE"""),610.16)</f>
        <v>610.16</v>
      </c>
      <c r="D197" s="2">
        <f>IFERROR(__xludf.DUMMYFUNCTION("""COMPUTED_VALUE"""),45575.66666666667)</f>
        <v>45575.66667</v>
      </c>
      <c r="E197" s="1">
        <f>IFERROR(__xludf.DUMMYFUNCTION("""COMPUTED_VALUE"""),613.71)</f>
        <v>613.71</v>
      </c>
      <c r="G197" s="2">
        <f>IFERROR(__xludf.DUMMYFUNCTION("""COMPUTED_VALUE"""),45575.66666666667)</f>
        <v>45575.66667</v>
      </c>
      <c r="H197" s="1">
        <f>IFERROR(__xludf.DUMMYFUNCTION("""COMPUTED_VALUE"""),608.86)</f>
        <v>608.86</v>
      </c>
      <c r="J197" s="2">
        <f>IFERROR(__xludf.DUMMYFUNCTION("""COMPUTED_VALUE"""),45575.66666666667)</f>
        <v>45575.66667</v>
      </c>
      <c r="K197" s="1">
        <f>IFERROR(__xludf.DUMMYFUNCTION("""COMPUTED_VALUE"""),612.16)</f>
        <v>612.16</v>
      </c>
      <c r="M197" s="2">
        <f>IFERROR(__xludf.DUMMYFUNCTION("""COMPUTED_VALUE"""),45575.66666666667)</f>
        <v>45575.66667</v>
      </c>
      <c r="N197" s="1">
        <f>IFERROR(__xludf.DUMMYFUNCTION("""COMPUTED_VALUE"""),7.2867493E7)</f>
        <v>72867493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IFERROR(__xludf.DUMMYFUNCTION("""COMPUTED_VALUE"""),612.95)</f>
        <v>612.95</v>
      </c>
      <c r="D198" s="2">
        <f>IFERROR(__xludf.DUMMYFUNCTION("""COMPUTED_VALUE"""),45576.66666666667)</f>
        <v>45576.66667</v>
      </c>
      <c r="E198" s="1">
        <f>IFERROR(__xludf.DUMMYFUNCTION("""COMPUTED_VALUE"""),618.22)</f>
        <v>618.22</v>
      </c>
      <c r="G198" s="2">
        <f>IFERROR(__xludf.DUMMYFUNCTION("""COMPUTED_VALUE"""),45576.66666666667)</f>
        <v>45576.66667</v>
      </c>
      <c r="H198" s="1">
        <f>IFERROR(__xludf.DUMMYFUNCTION("""COMPUTED_VALUE"""),612.95)</f>
        <v>612.95</v>
      </c>
      <c r="J198" s="2">
        <f>IFERROR(__xludf.DUMMYFUNCTION("""COMPUTED_VALUE"""),45576.66666666667)</f>
        <v>45576.66667</v>
      </c>
      <c r="K198" s="1">
        <f>IFERROR(__xludf.DUMMYFUNCTION("""COMPUTED_VALUE"""),616.72)</f>
        <v>616.72</v>
      </c>
      <c r="M198" s="2">
        <f>IFERROR(__xludf.DUMMYFUNCTION("""COMPUTED_VALUE"""),45576.66666666667)</f>
        <v>45576.66667</v>
      </c>
      <c r="N198" s="1">
        <f>IFERROR(__xludf.DUMMYFUNCTION("""COMPUTED_VALUE"""),6.754484E7)</f>
        <v>67544840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IFERROR(__xludf.DUMMYFUNCTION("""COMPUTED_VALUE"""),613.97)</f>
        <v>613.97</v>
      </c>
      <c r="D199" s="2">
        <f>IFERROR(__xludf.DUMMYFUNCTION("""COMPUTED_VALUE"""),45579.66666666667)</f>
        <v>45579.66667</v>
      </c>
      <c r="E199" s="1">
        <f>IFERROR(__xludf.DUMMYFUNCTION("""COMPUTED_VALUE"""),619.59)</f>
        <v>619.59</v>
      </c>
      <c r="G199" s="2">
        <f>IFERROR(__xludf.DUMMYFUNCTION("""COMPUTED_VALUE"""),45579.66666666667)</f>
        <v>45579.66667</v>
      </c>
      <c r="H199" s="1">
        <f>IFERROR(__xludf.DUMMYFUNCTION("""COMPUTED_VALUE"""),612.66)</f>
        <v>612.66</v>
      </c>
      <c r="J199" s="2">
        <f>IFERROR(__xludf.DUMMYFUNCTION("""COMPUTED_VALUE"""),45579.66666666667)</f>
        <v>45579.66667</v>
      </c>
      <c r="K199" s="1">
        <f>IFERROR(__xludf.DUMMYFUNCTION("""COMPUTED_VALUE"""),619.09)</f>
        <v>619.09</v>
      </c>
      <c r="M199" s="2">
        <f>IFERROR(__xludf.DUMMYFUNCTION("""COMPUTED_VALUE"""),45579.66666666667)</f>
        <v>45579.66667</v>
      </c>
      <c r="N199" s="1">
        <f>IFERROR(__xludf.DUMMYFUNCTION("""COMPUTED_VALUE"""),6.953479E7)</f>
        <v>69534790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IFERROR(__xludf.DUMMYFUNCTION("""COMPUTED_VALUE"""),618.51)</f>
        <v>618.51</v>
      </c>
      <c r="D200" s="2">
        <f>IFERROR(__xludf.DUMMYFUNCTION("""COMPUTED_VALUE"""),45580.66666666667)</f>
        <v>45580.66667</v>
      </c>
      <c r="E200" s="1">
        <f>IFERROR(__xludf.DUMMYFUNCTION("""COMPUTED_VALUE"""),622.19)</f>
        <v>622.19</v>
      </c>
      <c r="G200" s="2">
        <f>IFERROR(__xludf.DUMMYFUNCTION("""COMPUTED_VALUE"""),45580.66666666667)</f>
        <v>45580.66667</v>
      </c>
      <c r="H200" s="1">
        <f>IFERROR(__xludf.DUMMYFUNCTION("""COMPUTED_VALUE"""),616.79)</f>
        <v>616.79</v>
      </c>
      <c r="J200" s="2">
        <f>IFERROR(__xludf.DUMMYFUNCTION("""COMPUTED_VALUE"""),45580.66666666667)</f>
        <v>45580.66667</v>
      </c>
      <c r="K200" s="1">
        <f>IFERROR(__xludf.DUMMYFUNCTION("""COMPUTED_VALUE"""),617.23)</f>
        <v>617.23</v>
      </c>
      <c r="M200" s="2">
        <f>IFERROR(__xludf.DUMMYFUNCTION("""COMPUTED_VALUE"""),45580.66666666667)</f>
        <v>45580.66667</v>
      </c>
      <c r="N200" s="1">
        <f>IFERROR(__xludf.DUMMYFUNCTION("""COMPUTED_VALUE"""),7.9479524E7)</f>
        <v>79479524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IFERROR(__xludf.DUMMYFUNCTION("""COMPUTED_VALUE"""),617.92)</f>
        <v>617.92</v>
      </c>
      <c r="D201" s="2">
        <f>IFERROR(__xludf.DUMMYFUNCTION("""COMPUTED_VALUE"""),45581.66666666667)</f>
        <v>45581.66667</v>
      </c>
      <c r="E201" s="1">
        <f>IFERROR(__xludf.DUMMYFUNCTION("""COMPUTED_VALUE"""),624.15)</f>
        <v>624.15</v>
      </c>
      <c r="G201" s="2">
        <f>IFERROR(__xludf.DUMMYFUNCTION("""COMPUTED_VALUE"""),45581.66666666667)</f>
        <v>45581.66667</v>
      </c>
      <c r="H201" s="1">
        <f>IFERROR(__xludf.DUMMYFUNCTION("""COMPUTED_VALUE"""),617.92)</f>
        <v>617.92</v>
      </c>
      <c r="J201" s="2">
        <f>IFERROR(__xludf.DUMMYFUNCTION("""COMPUTED_VALUE"""),45581.66666666667)</f>
        <v>45581.66667</v>
      </c>
      <c r="K201" s="1">
        <f>IFERROR(__xludf.DUMMYFUNCTION("""COMPUTED_VALUE"""),622.77)</f>
        <v>622.77</v>
      </c>
      <c r="M201" s="2">
        <f>IFERROR(__xludf.DUMMYFUNCTION("""COMPUTED_VALUE"""),45581.66666666667)</f>
        <v>45581.66667</v>
      </c>
      <c r="N201" s="1">
        <f>IFERROR(__xludf.DUMMYFUNCTION("""COMPUTED_VALUE"""),7.3890617E7)</f>
        <v>73890617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IFERROR(__xludf.DUMMYFUNCTION("""COMPUTED_VALUE"""),624.83)</f>
        <v>624.83</v>
      </c>
      <c r="D202" s="2">
        <f>IFERROR(__xludf.DUMMYFUNCTION("""COMPUTED_VALUE"""),45582.66666666667)</f>
        <v>45582.66667</v>
      </c>
      <c r="E202" s="1">
        <f>IFERROR(__xludf.DUMMYFUNCTION("""COMPUTED_VALUE"""),625.7)</f>
        <v>625.7</v>
      </c>
      <c r="G202" s="2">
        <f>IFERROR(__xludf.DUMMYFUNCTION("""COMPUTED_VALUE"""),45582.66666666667)</f>
        <v>45582.66667</v>
      </c>
      <c r="H202" s="1">
        <f>IFERROR(__xludf.DUMMYFUNCTION("""COMPUTED_VALUE"""),622.79)</f>
        <v>622.79</v>
      </c>
      <c r="J202" s="2">
        <f>IFERROR(__xludf.DUMMYFUNCTION("""COMPUTED_VALUE"""),45582.66666666667)</f>
        <v>45582.66667</v>
      </c>
      <c r="K202" s="1">
        <f>IFERROR(__xludf.DUMMYFUNCTION("""COMPUTED_VALUE"""),624.89)</f>
        <v>624.89</v>
      </c>
      <c r="M202" s="2">
        <f>IFERROR(__xludf.DUMMYFUNCTION("""COMPUTED_VALUE"""),45582.66666666667)</f>
        <v>45582.66667</v>
      </c>
      <c r="N202" s="1">
        <f>IFERROR(__xludf.DUMMYFUNCTION("""COMPUTED_VALUE"""),8.5165679E7)</f>
        <v>85165679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IFERROR(__xludf.DUMMYFUNCTION("""COMPUTED_VALUE"""),626.34)</f>
        <v>626.34</v>
      </c>
      <c r="D203" s="2">
        <f>IFERROR(__xludf.DUMMYFUNCTION("""COMPUTED_VALUE"""),45583.66666666667)</f>
        <v>45583.66667</v>
      </c>
      <c r="E203" s="1">
        <f>IFERROR(__xludf.DUMMYFUNCTION("""COMPUTED_VALUE"""),629.45)</f>
        <v>629.45</v>
      </c>
      <c r="G203" s="2">
        <f>IFERROR(__xludf.DUMMYFUNCTION("""COMPUTED_VALUE"""),45583.66666666667)</f>
        <v>45583.66667</v>
      </c>
      <c r="H203" s="1">
        <f>IFERROR(__xludf.DUMMYFUNCTION("""COMPUTED_VALUE"""),624.69)</f>
        <v>624.69</v>
      </c>
      <c r="J203" s="2">
        <f>IFERROR(__xludf.DUMMYFUNCTION("""COMPUTED_VALUE"""),45583.66666666667)</f>
        <v>45583.66667</v>
      </c>
      <c r="K203" s="1">
        <f>IFERROR(__xludf.DUMMYFUNCTION("""COMPUTED_VALUE"""),628.0)</f>
        <v>628</v>
      </c>
      <c r="M203" s="2">
        <f>IFERROR(__xludf.DUMMYFUNCTION("""COMPUTED_VALUE"""),45583.66666666667)</f>
        <v>45583.66667</v>
      </c>
      <c r="N203" s="1">
        <f>IFERROR(__xludf.DUMMYFUNCTION("""COMPUTED_VALUE"""),7.4315294E7)</f>
        <v>74315294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IFERROR(__xludf.DUMMYFUNCTION("""COMPUTED_VALUE"""),628.64)</f>
        <v>628.64</v>
      </c>
      <c r="D204" s="2">
        <f>IFERROR(__xludf.DUMMYFUNCTION("""COMPUTED_VALUE"""),45586.66666666667)</f>
        <v>45586.66667</v>
      </c>
      <c r="E204" s="1">
        <f>IFERROR(__xludf.DUMMYFUNCTION("""COMPUTED_VALUE"""),628.64)</f>
        <v>628.64</v>
      </c>
      <c r="G204" s="2">
        <f>IFERROR(__xludf.DUMMYFUNCTION("""COMPUTED_VALUE"""),45586.66666666667)</f>
        <v>45586.66667</v>
      </c>
      <c r="H204" s="1">
        <f>IFERROR(__xludf.DUMMYFUNCTION("""COMPUTED_VALUE"""),621.54)</f>
        <v>621.54</v>
      </c>
      <c r="J204" s="2">
        <f>IFERROR(__xludf.DUMMYFUNCTION("""COMPUTED_VALUE"""),45586.66666666667)</f>
        <v>45586.66667</v>
      </c>
      <c r="K204" s="1">
        <f>IFERROR(__xludf.DUMMYFUNCTION("""COMPUTED_VALUE"""),623.41)</f>
        <v>623.41</v>
      </c>
      <c r="M204" s="2">
        <f>IFERROR(__xludf.DUMMYFUNCTION("""COMPUTED_VALUE"""),45586.66666666667)</f>
        <v>45586.66667</v>
      </c>
      <c r="N204" s="1">
        <f>IFERROR(__xludf.DUMMYFUNCTION("""COMPUTED_VALUE"""),7.4236871E7)</f>
        <v>74236871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IFERROR(__xludf.DUMMYFUNCTION("""COMPUTED_VALUE"""),623.93)</f>
        <v>623.93</v>
      </c>
      <c r="D205" s="2">
        <f>IFERROR(__xludf.DUMMYFUNCTION("""COMPUTED_VALUE"""),45587.66666666667)</f>
        <v>45587.66667</v>
      </c>
      <c r="E205" s="1">
        <f>IFERROR(__xludf.DUMMYFUNCTION("""COMPUTED_VALUE"""),624.16)</f>
        <v>624.16</v>
      </c>
      <c r="G205" s="2">
        <f>IFERROR(__xludf.DUMMYFUNCTION("""COMPUTED_VALUE"""),45587.66666666667)</f>
        <v>45587.66667</v>
      </c>
      <c r="H205" s="1">
        <f>IFERROR(__xludf.DUMMYFUNCTION("""COMPUTED_VALUE"""),616.4)</f>
        <v>616.4</v>
      </c>
      <c r="J205" s="2">
        <f>IFERROR(__xludf.DUMMYFUNCTION("""COMPUTED_VALUE"""),45587.66666666667)</f>
        <v>45587.66667</v>
      </c>
      <c r="K205" s="1">
        <f>IFERROR(__xludf.DUMMYFUNCTION("""COMPUTED_VALUE"""),621.19)</f>
        <v>621.19</v>
      </c>
      <c r="M205" s="2">
        <f>IFERROR(__xludf.DUMMYFUNCTION("""COMPUTED_VALUE"""),45587.66666666667)</f>
        <v>45587.66667</v>
      </c>
      <c r="N205" s="1">
        <f>IFERROR(__xludf.DUMMYFUNCTION("""COMPUTED_VALUE"""),8.1678565E7)</f>
        <v>81678565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IFERROR(__xludf.DUMMYFUNCTION("""COMPUTED_VALUE"""),619.07)</f>
        <v>619.07</v>
      </c>
      <c r="D206" s="2">
        <f>IFERROR(__xludf.DUMMYFUNCTION("""COMPUTED_VALUE"""),45588.66666666667)</f>
        <v>45588.66667</v>
      </c>
      <c r="E206" s="1">
        <f>IFERROR(__xludf.DUMMYFUNCTION("""COMPUTED_VALUE"""),620.2)</f>
        <v>620.2</v>
      </c>
      <c r="G206" s="2">
        <f>IFERROR(__xludf.DUMMYFUNCTION("""COMPUTED_VALUE"""),45588.66666666667)</f>
        <v>45588.66667</v>
      </c>
      <c r="H206" s="1">
        <f>IFERROR(__xludf.DUMMYFUNCTION("""COMPUTED_VALUE"""),613.75)</f>
        <v>613.75</v>
      </c>
      <c r="J206" s="2">
        <f>IFERROR(__xludf.DUMMYFUNCTION("""COMPUTED_VALUE"""),45588.66666666667)</f>
        <v>45588.66667</v>
      </c>
      <c r="K206" s="1">
        <f>IFERROR(__xludf.DUMMYFUNCTION("""COMPUTED_VALUE"""),616.35)</f>
        <v>616.35</v>
      </c>
      <c r="M206" s="2">
        <f>IFERROR(__xludf.DUMMYFUNCTION("""COMPUTED_VALUE"""),45588.66666666667)</f>
        <v>45588.66667</v>
      </c>
      <c r="N206" s="1">
        <f>IFERROR(__xludf.DUMMYFUNCTION("""COMPUTED_VALUE"""),8.2651466E7)</f>
        <v>82651466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IFERROR(__xludf.DUMMYFUNCTION("""COMPUTED_VALUE"""),617.23)</f>
        <v>617.23</v>
      </c>
      <c r="D207" s="2">
        <f>IFERROR(__xludf.DUMMYFUNCTION("""COMPUTED_VALUE"""),45589.66666666667)</f>
        <v>45589.66667</v>
      </c>
      <c r="E207" s="1">
        <f>IFERROR(__xludf.DUMMYFUNCTION("""COMPUTED_VALUE"""),617.23)</f>
        <v>617.23</v>
      </c>
      <c r="G207" s="2">
        <f>IFERROR(__xludf.DUMMYFUNCTION("""COMPUTED_VALUE"""),45589.66666666667)</f>
        <v>45589.66667</v>
      </c>
      <c r="H207" s="1">
        <f>IFERROR(__xludf.DUMMYFUNCTION("""COMPUTED_VALUE"""),604.89)</f>
        <v>604.89</v>
      </c>
      <c r="J207" s="2">
        <f>IFERROR(__xludf.DUMMYFUNCTION("""COMPUTED_VALUE"""),45589.66666666667)</f>
        <v>45589.66667</v>
      </c>
      <c r="K207" s="1">
        <f>IFERROR(__xludf.DUMMYFUNCTION("""COMPUTED_VALUE"""),607.47)</f>
        <v>607.47</v>
      </c>
      <c r="M207" s="2">
        <f>IFERROR(__xludf.DUMMYFUNCTION("""COMPUTED_VALUE"""),45589.66666666667)</f>
        <v>45589.66667</v>
      </c>
      <c r="N207" s="1">
        <f>IFERROR(__xludf.DUMMYFUNCTION("""COMPUTED_VALUE"""),1.09146134E8)</f>
        <v>109146134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IFERROR(__xludf.DUMMYFUNCTION("""COMPUTED_VALUE"""),607.3)</f>
        <v>607.3</v>
      </c>
      <c r="D208" s="2">
        <f>IFERROR(__xludf.DUMMYFUNCTION("""COMPUTED_VALUE"""),45590.66666666667)</f>
        <v>45590.66667</v>
      </c>
      <c r="E208" s="1">
        <f>IFERROR(__xludf.DUMMYFUNCTION("""COMPUTED_VALUE"""),608.48)</f>
        <v>608.48</v>
      </c>
      <c r="G208" s="2">
        <f>IFERROR(__xludf.DUMMYFUNCTION("""COMPUTED_VALUE"""),45590.66666666667)</f>
        <v>45590.66667</v>
      </c>
      <c r="H208" s="1">
        <f>IFERROR(__xludf.DUMMYFUNCTION("""COMPUTED_VALUE"""),601.83)</f>
        <v>601.83</v>
      </c>
      <c r="J208" s="2">
        <f>IFERROR(__xludf.DUMMYFUNCTION("""COMPUTED_VALUE"""),45590.66666666667)</f>
        <v>45590.66667</v>
      </c>
      <c r="K208" s="1">
        <f>IFERROR(__xludf.DUMMYFUNCTION("""COMPUTED_VALUE"""),602.06)</f>
        <v>602.06</v>
      </c>
      <c r="M208" s="2">
        <f>IFERROR(__xludf.DUMMYFUNCTION("""COMPUTED_VALUE"""),45590.66666666667)</f>
        <v>45590.66667</v>
      </c>
      <c r="N208" s="1">
        <f>IFERROR(__xludf.DUMMYFUNCTION("""COMPUTED_VALUE"""),9.5005843E7)</f>
        <v>95005843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IFERROR(__xludf.DUMMYFUNCTION("""COMPUTED_VALUE"""),603.49)</f>
        <v>603.49</v>
      </c>
      <c r="D209" s="2">
        <f>IFERROR(__xludf.DUMMYFUNCTION("""COMPUTED_VALUE"""),45593.66666666667)</f>
        <v>45593.66667</v>
      </c>
      <c r="E209" s="1">
        <f>IFERROR(__xludf.DUMMYFUNCTION("""COMPUTED_VALUE"""),607.87)</f>
        <v>607.87</v>
      </c>
      <c r="G209" s="2">
        <f>IFERROR(__xludf.DUMMYFUNCTION("""COMPUTED_VALUE"""),45593.66666666667)</f>
        <v>45593.66667</v>
      </c>
      <c r="H209" s="1">
        <f>IFERROR(__xludf.DUMMYFUNCTION("""COMPUTED_VALUE"""),603.49)</f>
        <v>603.49</v>
      </c>
      <c r="J209" s="2">
        <f>IFERROR(__xludf.DUMMYFUNCTION("""COMPUTED_VALUE"""),45593.66666666667)</f>
        <v>45593.66667</v>
      </c>
      <c r="K209" s="1">
        <f>IFERROR(__xludf.DUMMYFUNCTION("""COMPUTED_VALUE"""),607.44)</f>
        <v>607.44</v>
      </c>
      <c r="M209" s="2">
        <f>IFERROR(__xludf.DUMMYFUNCTION("""COMPUTED_VALUE"""),45593.66666666667)</f>
        <v>45593.66667</v>
      </c>
      <c r="N209" s="1">
        <f>IFERROR(__xludf.DUMMYFUNCTION("""COMPUTED_VALUE"""),8.4711028E7)</f>
        <v>84711028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IFERROR(__xludf.DUMMYFUNCTION("""COMPUTED_VALUE"""),606.6)</f>
        <v>606.6</v>
      </c>
      <c r="D210" s="2">
        <f>IFERROR(__xludf.DUMMYFUNCTION("""COMPUTED_VALUE"""),45594.66666666667)</f>
        <v>45594.66667</v>
      </c>
      <c r="E210" s="1">
        <f>IFERROR(__xludf.DUMMYFUNCTION("""COMPUTED_VALUE"""),607.17)</f>
        <v>607.17</v>
      </c>
      <c r="G210" s="2">
        <f>IFERROR(__xludf.DUMMYFUNCTION("""COMPUTED_VALUE"""),45594.66666666667)</f>
        <v>45594.66667</v>
      </c>
      <c r="H210" s="1">
        <f>IFERROR(__xludf.DUMMYFUNCTION("""COMPUTED_VALUE"""),602.99)</f>
        <v>602.99</v>
      </c>
      <c r="J210" s="2">
        <f>IFERROR(__xludf.DUMMYFUNCTION("""COMPUTED_VALUE"""),45594.66666666667)</f>
        <v>45594.66667</v>
      </c>
      <c r="K210" s="1">
        <f>IFERROR(__xludf.DUMMYFUNCTION("""COMPUTED_VALUE"""),603.24)</f>
        <v>603.24</v>
      </c>
      <c r="M210" s="2">
        <f>IFERROR(__xludf.DUMMYFUNCTION("""COMPUTED_VALUE"""),45594.66666666667)</f>
        <v>45594.66667</v>
      </c>
      <c r="N210" s="1">
        <f>IFERROR(__xludf.DUMMYFUNCTION("""COMPUTED_VALUE"""),9.1462842E7)</f>
        <v>91462842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IFERROR(__xludf.DUMMYFUNCTION("""COMPUTED_VALUE"""),602.0)</f>
        <v>602</v>
      </c>
      <c r="D211" s="2">
        <f>IFERROR(__xludf.DUMMYFUNCTION("""COMPUTED_VALUE"""),45595.66666666667)</f>
        <v>45595.66667</v>
      </c>
      <c r="E211" s="1">
        <f>IFERROR(__xludf.DUMMYFUNCTION("""COMPUTED_VALUE"""),606.23)</f>
        <v>606.23</v>
      </c>
      <c r="G211" s="2">
        <f>IFERROR(__xludf.DUMMYFUNCTION("""COMPUTED_VALUE"""),45595.66666666667)</f>
        <v>45595.66667</v>
      </c>
      <c r="H211" s="1">
        <f>IFERROR(__xludf.DUMMYFUNCTION("""COMPUTED_VALUE"""),599.62)</f>
        <v>599.62</v>
      </c>
      <c r="J211" s="2">
        <f>IFERROR(__xludf.DUMMYFUNCTION("""COMPUTED_VALUE"""),45595.66666666667)</f>
        <v>45595.66667</v>
      </c>
      <c r="K211" s="1">
        <f>IFERROR(__xludf.DUMMYFUNCTION("""COMPUTED_VALUE"""),600.47)</f>
        <v>600.47</v>
      </c>
      <c r="M211" s="2">
        <f>IFERROR(__xludf.DUMMYFUNCTION("""COMPUTED_VALUE"""),45595.66666666667)</f>
        <v>45595.66667</v>
      </c>
      <c r="N211" s="1">
        <f>IFERROR(__xludf.DUMMYFUNCTION("""COMPUTED_VALUE"""),8.8700987E7)</f>
        <v>88700987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IFERROR(__xludf.DUMMYFUNCTION("""COMPUTED_VALUE"""),593.51)</f>
        <v>593.51</v>
      </c>
      <c r="D212" s="2">
        <f>IFERROR(__xludf.DUMMYFUNCTION("""COMPUTED_VALUE"""),45596.66666666667)</f>
        <v>45596.66667</v>
      </c>
      <c r="E212" s="1">
        <f>IFERROR(__xludf.DUMMYFUNCTION("""COMPUTED_VALUE"""),595.34)</f>
        <v>595.34</v>
      </c>
      <c r="G212" s="2">
        <f>IFERROR(__xludf.DUMMYFUNCTION("""COMPUTED_VALUE"""),45596.66666666667)</f>
        <v>45596.66667</v>
      </c>
      <c r="H212" s="1">
        <f>IFERROR(__xludf.DUMMYFUNCTION("""COMPUTED_VALUE"""),588.85)</f>
        <v>588.85</v>
      </c>
      <c r="J212" s="2">
        <f>IFERROR(__xludf.DUMMYFUNCTION("""COMPUTED_VALUE"""),45596.66666666667)</f>
        <v>45596.66667</v>
      </c>
      <c r="K212" s="1">
        <f>IFERROR(__xludf.DUMMYFUNCTION("""COMPUTED_VALUE"""),588.85)</f>
        <v>588.85</v>
      </c>
      <c r="M212" s="2">
        <f>IFERROR(__xludf.DUMMYFUNCTION("""COMPUTED_VALUE"""),45596.66666666667)</f>
        <v>45596.66667</v>
      </c>
      <c r="N212" s="1">
        <f>IFERROR(__xludf.DUMMYFUNCTION("""COMPUTED_VALUE"""),1.03425728E8)</f>
        <v>103425728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IFERROR(__xludf.DUMMYFUNCTION("""COMPUTED_VALUE"""),589.15)</f>
        <v>589.15</v>
      </c>
      <c r="D213" s="2">
        <f>IFERROR(__xludf.DUMMYFUNCTION("""COMPUTED_VALUE"""),45597.66666666667)</f>
        <v>45597.66667</v>
      </c>
      <c r="E213" s="1">
        <f>IFERROR(__xludf.DUMMYFUNCTION("""COMPUTED_VALUE"""),593.0)</f>
        <v>593</v>
      </c>
      <c r="G213" s="2">
        <f>IFERROR(__xludf.DUMMYFUNCTION("""COMPUTED_VALUE"""),45597.66666666667)</f>
        <v>45597.66667</v>
      </c>
      <c r="H213" s="1">
        <f>IFERROR(__xludf.DUMMYFUNCTION("""COMPUTED_VALUE"""),588.61)</f>
        <v>588.61</v>
      </c>
      <c r="J213" s="2">
        <f>IFERROR(__xludf.DUMMYFUNCTION("""COMPUTED_VALUE"""),45597.66666666667)</f>
        <v>45597.66667</v>
      </c>
      <c r="K213" s="1">
        <f>IFERROR(__xludf.DUMMYFUNCTION("""COMPUTED_VALUE"""),589.47)</f>
        <v>589.47</v>
      </c>
      <c r="M213" s="2">
        <f>IFERROR(__xludf.DUMMYFUNCTION("""COMPUTED_VALUE"""),45597.66666666667)</f>
        <v>45597.66667</v>
      </c>
      <c r="N213" s="1">
        <f>IFERROR(__xludf.DUMMYFUNCTION("""COMPUTED_VALUE"""),8.6766556E7)</f>
        <v>86766556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IFERROR(__xludf.DUMMYFUNCTION("""COMPUTED_VALUE"""),589.92)</f>
        <v>589.92</v>
      </c>
      <c r="D214" s="2">
        <f>IFERROR(__xludf.DUMMYFUNCTION("""COMPUTED_VALUE"""),45600.66666666667)</f>
        <v>45600.66667</v>
      </c>
      <c r="E214" s="1">
        <f>IFERROR(__xludf.DUMMYFUNCTION("""COMPUTED_VALUE"""),594.67)</f>
        <v>594.67</v>
      </c>
      <c r="G214" s="2">
        <f>IFERROR(__xludf.DUMMYFUNCTION("""COMPUTED_VALUE"""),45600.66666666667)</f>
        <v>45600.66667</v>
      </c>
      <c r="H214" s="1">
        <f>IFERROR(__xludf.DUMMYFUNCTION("""COMPUTED_VALUE"""),588.3)</f>
        <v>588.3</v>
      </c>
      <c r="J214" s="2">
        <f>IFERROR(__xludf.DUMMYFUNCTION("""COMPUTED_VALUE"""),45600.66666666667)</f>
        <v>45600.66667</v>
      </c>
      <c r="K214" s="1">
        <f>IFERROR(__xludf.DUMMYFUNCTION("""COMPUTED_VALUE"""),590.43)</f>
        <v>590.43</v>
      </c>
      <c r="M214" s="2">
        <f>IFERROR(__xludf.DUMMYFUNCTION("""COMPUTED_VALUE"""),45600.66666666667)</f>
        <v>45600.66667</v>
      </c>
      <c r="N214" s="1">
        <f>IFERROR(__xludf.DUMMYFUNCTION("""COMPUTED_VALUE"""),1.10998129E8)</f>
        <v>110998129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IFERROR(__xludf.DUMMYFUNCTION("""COMPUTED_VALUE"""),587.73)</f>
        <v>587.73</v>
      </c>
      <c r="D215" s="2">
        <f>IFERROR(__xludf.DUMMYFUNCTION("""COMPUTED_VALUE"""),45601.66666666667)</f>
        <v>45601.66667</v>
      </c>
      <c r="E215" s="1">
        <f>IFERROR(__xludf.DUMMYFUNCTION("""COMPUTED_VALUE"""),593.53)</f>
        <v>593.53</v>
      </c>
      <c r="G215" s="2">
        <f>IFERROR(__xludf.DUMMYFUNCTION("""COMPUTED_VALUE"""),45601.66666666667)</f>
        <v>45601.66667</v>
      </c>
      <c r="H215" s="1">
        <f>IFERROR(__xludf.DUMMYFUNCTION("""COMPUTED_VALUE"""),587.42)</f>
        <v>587.42</v>
      </c>
      <c r="J215" s="2">
        <f>IFERROR(__xludf.DUMMYFUNCTION("""COMPUTED_VALUE"""),45601.66666666667)</f>
        <v>45601.66667</v>
      </c>
      <c r="K215" s="1">
        <f>IFERROR(__xludf.DUMMYFUNCTION("""COMPUTED_VALUE"""),591.1)</f>
        <v>591.1</v>
      </c>
      <c r="M215" s="2">
        <f>IFERROR(__xludf.DUMMYFUNCTION("""COMPUTED_VALUE"""),45601.66666666667)</f>
        <v>45601.66667</v>
      </c>
      <c r="N215" s="1">
        <f>IFERROR(__xludf.DUMMYFUNCTION("""COMPUTED_VALUE"""),1.24114058E8)</f>
        <v>124114058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IFERROR(__xludf.DUMMYFUNCTION("""COMPUTED_VALUE"""),597.99)</f>
        <v>597.99</v>
      </c>
      <c r="D216" s="2">
        <f>IFERROR(__xludf.DUMMYFUNCTION("""COMPUTED_VALUE"""),45602.66666666667)</f>
        <v>45602.66667</v>
      </c>
      <c r="E216" s="1">
        <f>IFERROR(__xludf.DUMMYFUNCTION("""COMPUTED_VALUE"""),601.65)</f>
        <v>601.65</v>
      </c>
      <c r="G216" s="2">
        <f>IFERROR(__xludf.DUMMYFUNCTION("""COMPUTED_VALUE"""),45602.66666666667)</f>
        <v>45602.66667</v>
      </c>
      <c r="H216" s="1">
        <f>IFERROR(__xludf.DUMMYFUNCTION("""COMPUTED_VALUE"""),591.35)</f>
        <v>591.35</v>
      </c>
      <c r="J216" s="2">
        <f>IFERROR(__xludf.DUMMYFUNCTION("""COMPUTED_VALUE"""),45602.66666666667)</f>
        <v>45602.66667</v>
      </c>
      <c r="K216" s="1">
        <f>IFERROR(__xludf.DUMMYFUNCTION("""COMPUTED_VALUE"""),598.99)</f>
        <v>598.99</v>
      </c>
      <c r="M216" s="2">
        <f>IFERROR(__xludf.DUMMYFUNCTION("""COMPUTED_VALUE"""),45602.66666666667)</f>
        <v>45602.66667</v>
      </c>
      <c r="N216" s="1">
        <f>IFERROR(__xludf.DUMMYFUNCTION("""COMPUTED_VALUE"""),1.91546143E8)</f>
        <v>191546143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IFERROR(__xludf.DUMMYFUNCTION("""COMPUTED_VALUE"""),600.88)</f>
        <v>600.88</v>
      </c>
      <c r="D217" s="2">
        <f>IFERROR(__xludf.DUMMYFUNCTION("""COMPUTED_VALUE"""),45603.66666666667)</f>
        <v>45603.66667</v>
      </c>
      <c r="E217" s="1">
        <f>IFERROR(__xludf.DUMMYFUNCTION("""COMPUTED_VALUE"""),603.57)</f>
        <v>603.57</v>
      </c>
      <c r="G217" s="2">
        <f>IFERROR(__xludf.DUMMYFUNCTION("""COMPUTED_VALUE"""),45603.66666666667)</f>
        <v>45603.66667</v>
      </c>
      <c r="H217" s="1">
        <f>IFERROR(__xludf.DUMMYFUNCTION("""COMPUTED_VALUE"""),599.71)</f>
        <v>599.71</v>
      </c>
      <c r="J217" s="2">
        <f>IFERROR(__xludf.DUMMYFUNCTION("""COMPUTED_VALUE"""),45603.66666666667)</f>
        <v>45603.66667</v>
      </c>
      <c r="K217" s="1">
        <f>IFERROR(__xludf.DUMMYFUNCTION("""COMPUTED_VALUE"""),601.59)</f>
        <v>601.59</v>
      </c>
      <c r="M217" s="2">
        <f>IFERROR(__xludf.DUMMYFUNCTION("""COMPUTED_VALUE"""),45603.66666666667)</f>
        <v>45603.66667</v>
      </c>
      <c r="N217" s="1">
        <f>IFERROR(__xludf.DUMMYFUNCTION("""COMPUTED_VALUE"""),1.41991461E8)</f>
        <v>141991461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IFERROR(__xludf.DUMMYFUNCTION("""COMPUTED_VALUE"""),597.52)</f>
        <v>597.52</v>
      </c>
      <c r="D218" s="2">
        <f>IFERROR(__xludf.DUMMYFUNCTION("""COMPUTED_VALUE"""),45604.66666666667)</f>
        <v>45604.66667</v>
      </c>
      <c r="E218" s="1">
        <f>IFERROR(__xludf.DUMMYFUNCTION("""COMPUTED_VALUE"""),598.4)</f>
        <v>598.4</v>
      </c>
      <c r="G218" s="2">
        <f>IFERROR(__xludf.DUMMYFUNCTION("""COMPUTED_VALUE"""),45604.66666666667)</f>
        <v>45604.66667</v>
      </c>
      <c r="H218" s="1">
        <f>IFERROR(__xludf.DUMMYFUNCTION("""COMPUTED_VALUE"""),593.45)</f>
        <v>593.45</v>
      </c>
      <c r="J218" s="2">
        <f>IFERROR(__xludf.DUMMYFUNCTION("""COMPUTED_VALUE"""),45604.66666666667)</f>
        <v>45604.66667</v>
      </c>
      <c r="K218" s="1">
        <f>IFERROR(__xludf.DUMMYFUNCTION("""COMPUTED_VALUE"""),595.0)</f>
        <v>595</v>
      </c>
      <c r="M218" s="2">
        <f>IFERROR(__xludf.DUMMYFUNCTION("""COMPUTED_VALUE"""),45604.66666666667)</f>
        <v>45604.66667</v>
      </c>
      <c r="N218" s="1">
        <f>IFERROR(__xludf.DUMMYFUNCTION("""COMPUTED_VALUE"""),1.22558785E8)</f>
        <v>122558785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IFERROR(__xludf.DUMMYFUNCTION("""COMPUTED_VALUE"""),593.75)</f>
        <v>593.75</v>
      </c>
      <c r="D219" s="2">
        <f>IFERROR(__xludf.DUMMYFUNCTION("""COMPUTED_VALUE"""),45607.66666666667)</f>
        <v>45607.66667</v>
      </c>
      <c r="E219" s="1">
        <f>IFERROR(__xludf.DUMMYFUNCTION("""COMPUTED_VALUE"""),595.4)</f>
        <v>595.4</v>
      </c>
      <c r="G219" s="2">
        <f>IFERROR(__xludf.DUMMYFUNCTION("""COMPUTED_VALUE"""),45607.66666666667)</f>
        <v>45607.66667</v>
      </c>
      <c r="H219" s="1">
        <f>IFERROR(__xludf.DUMMYFUNCTION("""COMPUTED_VALUE"""),589.73)</f>
        <v>589.73</v>
      </c>
      <c r="J219" s="2">
        <f>IFERROR(__xludf.DUMMYFUNCTION("""COMPUTED_VALUE"""),45607.66666666667)</f>
        <v>45607.66667</v>
      </c>
      <c r="K219" s="1">
        <f>IFERROR(__xludf.DUMMYFUNCTION("""COMPUTED_VALUE"""),590.21)</f>
        <v>590.21</v>
      </c>
      <c r="M219" s="2">
        <f>IFERROR(__xludf.DUMMYFUNCTION("""COMPUTED_VALUE"""),45607.66666666667)</f>
        <v>45607.66667</v>
      </c>
      <c r="N219" s="1">
        <f>IFERROR(__xludf.DUMMYFUNCTION("""COMPUTED_VALUE"""),1.07876948E8)</f>
        <v>107876948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IFERROR(__xludf.DUMMYFUNCTION("""COMPUTED_VALUE"""),589.4)</f>
        <v>589.4</v>
      </c>
      <c r="D220" s="2">
        <f>IFERROR(__xludf.DUMMYFUNCTION("""COMPUTED_VALUE"""),45608.66666666667)</f>
        <v>45608.66667</v>
      </c>
      <c r="E220" s="1">
        <f>IFERROR(__xludf.DUMMYFUNCTION("""COMPUTED_VALUE"""),589.4)</f>
        <v>589.4</v>
      </c>
      <c r="G220" s="2">
        <f>IFERROR(__xludf.DUMMYFUNCTION("""COMPUTED_VALUE"""),45608.66666666667)</f>
        <v>45608.66667</v>
      </c>
      <c r="H220" s="1">
        <f>IFERROR(__xludf.DUMMYFUNCTION("""COMPUTED_VALUE"""),577.61)</f>
        <v>577.61</v>
      </c>
      <c r="J220" s="2">
        <f>IFERROR(__xludf.DUMMYFUNCTION("""COMPUTED_VALUE"""),45608.66666666667)</f>
        <v>45608.66667</v>
      </c>
      <c r="K220" s="1">
        <f>IFERROR(__xludf.DUMMYFUNCTION("""COMPUTED_VALUE"""),580.23)</f>
        <v>580.23</v>
      </c>
      <c r="M220" s="2">
        <f>IFERROR(__xludf.DUMMYFUNCTION("""COMPUTED_VALUE"""),45608.66666666667)</f>
        <v>45608.66667</v>
      </c>
      <c r="N220" s="1">
        <f>IFERROR(__xludf.DUMMYFUNCTION("""COMPUTED_VALUE"""),1.2070002E8)</f>
        <v>120700020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IFERROR(__xludf.DUMMYFUNCTION("""COMPUTED_VALUE"""),580.66)</f>
        <v>580.66</v>
      </c>
      <c r="D221" s="2">
        <f>IFERROR(__xludf.DUMMYFUNCTION("""COMPUTED_VALUE"""),45609.66666666667)</f>
        <v>45609.66667</v>
      </c>
      <c r="E221" s="1">
        <f>IFERROR(__xludf.DUMMYFUNCTION("""COMPUTED_VALUE"""),581.72)</f>
        <v>581.72</v>
      </c>
      <c r="G221" s="2">
        <f>IFERROR(__xludf.DUMMYFUNCTION("""COMPUTED_VALUE"""),45609.66666666667)</f>
        <v>45609.66667</v>
      </c>
      <c r="H221" s="1">
        <f>IFERROR(__xludf.DUMMYFUNCTION("""COMPUTED_VALUE"""),578.32)</f>
        <v>578.32</v>
      </c>
      <c r="J221" s="2">
        <f>IFERROR(__xludf.DUMMYFUNCTION("""COMPUTED_VALUE"""),45609.66666666667)</f>
        <v>45609.66667</v>
      </c>
      <c r="K221" s="1">
        <f>IFERROR(__xludf.DUMMYFUNCTION("""COMPUTED_VALUE"""),580.16)</f>
        <v>580.16</v>
      </c>
      <c r="M221" s="2">
        <f>IFERROR(__xludf.DUMMYFUNCTION("""COMPUTED_VALUE"""),45609.66666666667)</f>
        <v>45609.66667</v>
      </c>
      <c r="N221" s="1">
        <f>IFERROR(__xludf.DUMMYFUNCTION("""COMPUTED_VALUE"""),1.04297806E8)</f>
        <v>104297806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IFERROR(__xludf.DUMMYFUNCTION("""COMPUTED_VALUE"""),579.39)</f>
        <v>579.39</v>
      </c>
      <c r="D222" s="2">
        <f>IFERROR(__xludf.DUMMYFUNCTION("""COMPUTED_VALUE"""),45610.66666666667)</f>
        <v>45610.66667</v>
      </c>
      <c r="E222" s="1">
        <f>IFERROR(__xludf.DUMMYFUNCTION("""COMPUTED_VALUE"""),580.57)</f>
        <v>580.57</v>
      </c>
      <c r="G222" s="2">
        <f>IFERROR(__xludf.DUMMYFUNCTION("""COMPUTED_VALUE"""),45610.66666666667)</f>
        <v>45610.66667</v>
      </c>
      <c r="H222" s="1">
        <f>IFERROR(__xludf.DUMMYFUNCTION("""COMPUTED_VALUE"""),575.47)</f>
        <v>575.47</v>
      </c>
      <c r="J222" s="2">
        <f>IFERROR(__xludf.DUMMYFUNCTION("""COMPUTED_VALUE"""),45610.66666666667)</f>
        <v>45610.66667</v>
      </c>
      <c r="K222" s="1">
        <f>IFERROR(__xludf.DUMMYFUNCTION("""COMPUTED_VALUE"""),576.17)</f>
        <v>576.17</v>
      </c>
      <c r="M222" s="2">
        <f>IFERROR(__xludf.DUMMYFUNCTION("""COMPUTED_VALUE"""),45610.66666666667)</f>
        <v>45610.66667</v>
      </c>
      <c r="N222" s="1">
        <f>IFERROR(__xludf.DUMMYFUNCTION("""COMPUTED_VALUE"""),1.02036353E8)</f>
        <v>102036353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IFERROR(__xludf.DUMMYFUNCTION("""COMPUTED_VALUE"""),576.69)</f>
        <v>576.69</v>
      </c>
      <c r="D223" s="2">
        <f>IFERROR(__xludf.DUMMYFUNCTION("""COMPUTED_VALUE"""),45611.66666666667)</f>
        <v>45611.66667</v>
      </c>
      <c r="E223" s="1">
        <f>IFERROR(__xludf.DUMMYFUNCTION("""COMPUTED_VALUE"""),577.3)</f>
        <v>577.3</v>
      </c>
      <c r="G223" s="2">
        <f>IFERROR(__xludf.DUMMYFUNCTION("""COMPUTED_VALUE"""),45611.66666666667)</f>
        <v>45611.66667</v>
      </c>
      <c r="H223" s="1">
        <f>IFERROR(__xludf.DUMMYFUNCTION("""COMPUTED_VALUE"""),571.44)</f>
        <v>571.44</v>
      </c>
      <c r="J223" s="2">
        <f>IFERROR(__xludf.DUMMYFUNCTION("""COMPUTED_VALUE"""),45611.66666666667)</f>
        <v>45611.66667</v>
      </c>
      <c r="K223" s="1">
        <f>IFERROR(__xludf.DUMMYFUNCTION("""COMPUTED_VALUE"""),572.56)</f>
        <v>572.56</v>
      </c>
      <c r="M223" s="2">
        <f>IFERROR(__xludf.DUMMYFUNCTION("""COMPUTED_VALUE"""),45611.66666666667)</f>
        <v>45611.66667</v>
      </c>
      <c r="N223" s="1">
        <f>IFERROR(__xludf.DUMMYFUNCTION("""COMPUTED_VALUE"""),1.20489693E8)</f>
        <v>120489693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IFERROR(__xludf.DUMMYFUNCTION("""COMPUTED_VALUE"""),573.67)</f>
        <v>573.67</v>
      </c>
      <c r="D224" s="2">
        <f>IFERROR(__xludf.DUMMYFUNCTION("""COMPUTED_VALUE"""),45614.66666666667)</f>
        <v>45614.66667</v>
      </c>
      <c r="E224" s="1">
        <f>IFERROR(__xludf.DUMMYFUNCTION("""COMPUTED_VALUE"""),578.54)</f>
        <v>578.54</v>
      </c>
      <c r="G224" s="2">
        <f>IFERROR(__xludf.DUMMYFUNCTION("""COMPUTED_VALUE"""),45614.66666666667)</f>
        <v>45614.66667</v>
      </c>
      <c r="H224" s="1">
        <f>IFERROR(__xludf.DUMMYFUNCTION("""COMPUTED_VALUE"""),573.37)</f>
        <v>573.37</v>
      </c>
      <c r="J224" s="2">
        <f>IFERROR(__xludf.DUMMYFUNCTION("""COMPUTED_VALUE"""),45614.66666666667)</f>
        <v>45614.66667</v>
      </c>
      <c r="K224" s="1">
        <f>IFERROR(__xludf.DUMMYFUNCTION("""COMPUTED_VALUE"""),578.47)</f>
        <v>578.47</v>
      </c>
      <c r="M224" s="2">
        <f>IFERROR(__xludf.DUMMYFUNCTION("""COMPUTED_VALUE"""),45614.66666666667)</f>
        <v>45614.66667</v>
      </c>
      <c r="N224" s="1">
        <f>IFERROR(__xludf.DUMMYFUNCTION("""COMPUTED_VALUE"""),9.2692239E7)</f>
        <v>92692239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IFERROR(__xludf.DUMMYFUNCTION("""COMPUTED_VALUE"""),576.49)</f>
        <v>576.49</v>
      </c>
      <c r="D225" s="2">
        <f>IFERROR(__xludf.DUMMYFUNCTION("""COMPUTED_VALUE"""),45615.66666666667)</f>
        <v>45615.66667</v>
      </c>
      <c r="E225" s="1">
        <f>IFERROR(__xludf.DUMMYFUNCTION("""COMPUTED_VALUE"""),577.96)</f>
        <v>577.96</v>
      </c>
      <c r="G225" s="2">
        <f>IFERROR(__xludf.DUMMYFUNCTION("""COMPUTED_VALUE"""),45615.66666666667)</f>
        <v>45615.66667</v>
      </c>
      <c r="H225" s="1">
        <f>IFERROR(__xludf.DUMMYFUNCTION("""COMPUTED_VALUE"""),572.28)</f>
        <v>572.28</v>
      </c>
      <c r="J225" s="2">
        <f>IFERROR(__xludf.DUMMYFUNCTION("""COMPUTED_VALUE"""),45615.66666666667)</f>
        <v>45615.66667</v>
      </c>
      <c r="K225" s="1">
        <f>IFERROR(__xludf.DUMMYFUNCTION("""COMPUTED_VALUE"""),577.47)</f>
        <v>577.47</v>
      </c>
      <c r="M225" s="2">
        <f>IFERROR(__xludf.DUMMYFUNCTION("""COMPUTED_VALUE"""),45615.66666666667)</f>
        <v>45615.66667</v>
      </c>
      <c r="N225" s="1">
        <f>IFERROR(__xludf.DUMMYFUNCTION("""COMPUTED_VALUE"""),9.9838373E7)</f>
        <v>99838373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IFERROR(__xludf.DUMMYFUNCTION("""COMPUTED_VALUE"""),577.25)</f>
        <v>577.25</v>
      </c>
      <c r="D226" s="2">
        <f>IFERROR(__xludf.DUMMYFUNCTION("""COMPUTED_VALUE"""),45616.66666666667)</f>
        <v>45616.66667</v>
      </c>
      <c r="E226" s="1">
        <f>IFERROR(__xludf.DUMMYFUNCTION("""COMPUTED_VALUE"""),581.36)</f>
        <v>581.36</v>
      </c>
      <c r="G226" s="2">
        <f>IFERROR(__xludf.DUMMYFUNCTION("""COMPUTED_VALUE"""),45616.66666666667)</f>
        <v>45616.66667</v>
      </c>
      <c r="H226" s="1">
        <f>IFERROR(__xludf.DUMMYFUNCTION("""COMPUTED_VALUE"""),575.77)</f>
        <v>575.77</v>
      </c>
      <c r="J226" s="2">
        <f>IFERROR(__xludf.DUMMYFUNCTION("""COMPUTED_VALUE"""),45616.66666666667)</f>
        <v>45616.66667</v>
      </c>
      <c r="K226" s="1">
        <f>IFERROR(__xludf.DUMMYFUNCTION("""COMPUTED_VALUE"""),580.65)</f>
        <v>580.65</v>
      </c>
      <c r="M226" s="2">
        <f>IFERROR(__xludf.DUMMYFUNCTION("""COMPUTED_VALUE"""),45616.66666666667)</f>
        <v>45616.66667</v>
      </c>
      <c r="N226" s="1">
        <f>IFERROR(__xludf.DUMMYFUNCTION("""COMPUTED_VALUE"""),1.00333312E8)</f>
        <v>100333312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IFERROR(__xludf.DUMMYFUNCTION("""COMPUTED_VALUE"""),580.66)</f>
        <v>580.66</v>
      </c>
      <c r="D227" s="2">
        <f>IFERROR(__xludf.DUMMYFUNCTION("""COMPUTED_VALUE"""),45617.66666666667)</f>
        <v>45617.66667</v>
      </c>
      <c r="E227" s="1">
        <f>IFERROR(__xludf.DUMMYFUNCTION("""COMPUTED_VALUE"""),587.61)</f>
        <v>587.61</v>
      </c>
      <c r="G227" s="2">
        <f>IFERROR(__xludf.DUMMYFUNCTION("""COMPUTED_VALUE"""),45617.66666666667)</f>
        <v>45617.66667</v>
      </c>
      <c r="H227" s="1">
        <f>IFERROR(__xludf.DUMMYFUNCTION("""COMPUTED_VALUE"""),579.78)</f>
        <v>579.78</v>
      </c>
      <c r="J227" s="2">
        <f>IFERROR(__xludf.DUMMYFUNCTION("""COMPUTED_VALUE"""),45617.66666666667)</f>
        <v>45617.66667</v>
      </c>
      <c r="K227" s="1">
        <f>IFERROR(__xludf.DUMMYFUNCTION("""COMPUTED_VALUE"""),587.45)</f>
        <v>587.45</v>
      </c>
      <c r="M227" s="2">
        <f>IFERROR(__xludf.DUMMYFUNCTION("""COMPUTED_VALUE"""),45617.66666666667)</f>
        <v>45617.66667</v>
      </c>
      <c r="N227" s="1">
        <f>IFERROR(__xludf.DUMMYFUNCTION("""COMPUTED_VALUE"""),9.9950451E7)</f>
        <v>99950451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IFERROR(__xludf.DUMMYFUNCTION("""COMPUTED_VALUE"""),586.83)</f>
        <v>586.83</v>
      </c>
      <c r="D228" s="2">
        <f>IFERROR(__xludf.DUMMYFUNCTION("""COMPUTED_VALUE"""),45618.66666666667)</f>
        <v>45618.66667</v>
      </c>
      <c r="E228" s="1">
        <f>IFERROR(__xludf.DUMMYFUNCTION("""COMPUTED_VALUE"""),590.97)</f>
        <v>590.97</v>
      </c>
      <c r="G228" s="2">
        <f>IFERROR(__xludf.DUMMYFUNCTION("""COMPUTED_VALUE"""),45618.66666666667)</f>
        <v>45618.66667</v>
      </c>
      <c r="H228" s="1">
        <f>IFERROR(__xludf.DUMMYFUNCTION("""COMPUTED_VALUE"""),586.7)</f>
        <v>586.7</v>
      </c>
      <c r="J228" s="2">
        <f>IFERROR(__xludf.DUMMYFUNCTION("""COMPUTED_VALUE"""),45618.66666666667)</f>
        <v>45618.66667</v>
      </c>
      <c r="K228" s="1">
        <f>IFERROR(__xludf.DUMMYFUNCTION("""COMPUTED_VALUE"""),590.18)</f>
        <v>590.18</v>
      </c>
      <c r="M228" s="2">
        <f>IFERROR(__xludf.DUMMYFUNCTION("""COMPUTED_VALUE"""),45618.66666666667)</f>
        <v>45618.66667</v>
      </c>
      <c r="N228" s="1">
        <f>IFERROR(__xludf.DUMMYFUNCTION("""COMPUTED_VALUE"""),9.0638407E7)</f>
        <v>90638407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IFERROR(__xludf.DUMMYFUNCTION("""COMPUTED_VALUE"""),589.43)</f>
        <v>589.43</v>
      </c>
      <c r="D229" s="2">
        <f>IFERROR(__xludf.DUMMYFUNCTION("""COMPUTED_VALUE"""),45621.66666666667)</f>
        <v>45621.66667</v>
      </c>
      <c r="E229" s="1">
        <f>IFERROR(__xludf.DUMMYFUNCTION("""COMPUTED_VALUE"""),595.87)</f>
        <v>595.87</v>
      </c>
      <c r="G229" s="2">
        <f>IFERROR(__xludf.DUMMYFUNCTION("""COMPUTED_VALUE"""),45621.66666666667)</f>
        <v>45621.66667</v>
      </c>
      <c r="H229" s="1">
        <f>IFERROR(__xludf.DUMMYFUNCTION("""COMPUTED_VALUE"""),589.43)</f>
        <v>589.43</v>
      </c>
      <c r="J229" s="2">
        <f>IFERROR(__xludf.DUMMYFUNCTION("""COMPUTED_VALUE"""),45621.66666666667)</f>
        <v>45621.66667</v>
      </c>
      <c r="K229" s="1">
        <f>IFERROR(__xludf.DUMMYFUNCTION("""COMPUTED_VALUE"""),594.78)</f>
        <v>594.78</v>
      </c>
      <c r="M229" s="2">
        <f>IFERROR(__xludf.DUMMYFUNCTION("""COMPUTED_VALUE"""),45621.66666666667)</f>
        <v>45621.66667</v>
      </c>
      <c r="N229" s="1">
        <f>IFERROR(__xludf.DUMMYFUNCTION("""COMPUTED_VALUE"""),1.38629553E8)</f>
        <v>138629553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IFERROR(__xludf.DUMMYFUNCTION("""COMPUTED_VALUE"""),593.92)</f>
        <v>593.92</v>
      </c>
      <c r="D230" s="2">
        <f>IFERROR(__xludf.DUMMYFUNCTION("""COMPUTED_VALUE"""),45622.66666666667)</f>
        <v>45622.66667</v>
      </c>
      <c r="E230" s="1">
        <f>IFERROR(__xludf.DUMMYFUNCTION("""COMPUTED_VALUE"""),593.92)</f>
        <v>593.92</v>
      </c>
      <c r="G230" s="2">
        <f>IFERROR(__xludf.DUMMYFUNCTION("""COMPUTED_VALUE"""),45622.66666666667)</f>
        <v>45622.66667</v>
      </c>
      <c r="H230" s="1">
        <f>IFERROR(__xludf.DUMMYFUNCTION("""COMPUTED_VALUE"""),588.84)</f>
        <v>588.84</v>
      </c>
      <c r="J230" s="2">
        <f>IFERROR(__xludf.DUMMYFUNCTION("""COMPUTED_VALUE"""),45622.66666666667)</f>
        <v>45622.66667</v>
      </c>
      <c r="K230" s="1">
        <f>IFERROR(__xludf.DUMMYFUNCTION("""COMPUTED_VALUE"""),591.11)</f>
        <v>591.11</v>
      </c>
      <c r="M230" s="2">
        <f>IFERROR(__xludf.DUMMYFUNCTION("""COMPUTED_VALUE"""),45622.66666666667)</f>
        <v>45622.66667</v>
      </c>
      <c r="N230" s="1">
        <f>IFERROR(__xludf.DUMMYFUNCTION("""COMPUTED_VALUE"""),9.941274E7)</f>
        <v>99412740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IFERROR(__xludf.DUMMYFUNCTION("""COMPUTED_VALUE"""),591.58)</f>
        <v>591.58</v>
      </c>
      <c r="D231" s="2">
        <f>IFERROR(__xludf.DUMMYFUNCTION("""COMPUTED_VALUE"""),45623.66666666667)</f>
        <v>45623.66667</v>
      </c>
      <c r="E231" s="1">
        <f>IFERROR(__xludf.DUMMYFUNCTION("""COMPUTED_VALUE"""),596.27)</f>
        <v>596.27</v>
      </c>
      <c r="G231" s="2">
        <f>IFERROR(__xludf.DUMMYFUNCTION("""COMPUTED_VALUE"""),45623.66666666667)</f>
        <v>45623.66667</v>
      </c>
      <c r="H231" s="1">
        <f>IFERROR(__xludf.DUMMYFUNCTION("""COMPUTED_VALUE"""),590.22)</f>
        <v>590.22</v>
      </c>
      <c r="J231" s="2">
        <f>IFERROR(__xludf.DUMMYFUNCTION("""COMPUTED_VALUE"""),45623.66666666667)</f>
        <v>45623.66667</v>
      </c>
      <c r="K231" s="1">
        <f>IFERROR(__xludf.DUMMYFUNCTION("""COMPUTED_VALUE"""),590.8)</f>
        <v>590.8</v>
      </c>
      <c r="M231" s="2">
        <f>IFERROR(__xludf.DUMMYFUNCTION("""COMPUTED_VALUE"""),45623.66666666667)</f>
        <v>45623.66667</v>
      </c>
      <c r="N231" s="1">
        <f>IFERROR(__xludf.DUMMYFUNCTION("""COMPUTED_VALUE"""),8.3268485E7)</f>
        <v>83268485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IFERROR(__xludf.DUMMYFUNCTION("""COMPUTED_VALUE"""),590.08)</f>
        <v>590.08</v>
      </c>
      <c r="D232" s="2">
        <f>IFERROR(__xludf.DUMMYFUNCTION("""COMPUTED_VALUE"""),45625.54166666667)</f>
        <v>45625.54167</v>
      </c>
      <c r="E232" s="1">
        <f>IFERROR(__xludf.DUMMYFUNCTION("""COMPUTED_VALUE"""),593.88)</f>
        <v>593.88</v>
      </c>
      <c r="G232" s="2">
        <f>IFERROR(__xludf.DUMMYFUNCTION("""COMPUTED_VALUE"""),45625.54166666667)</f>
        <v>45625.54167</v>
      </c>
      <c r="H232" s="1">
        <f>IFERROR(__xludf.DUMMYFUNCTION("""COMPUTED_VALUE"""),589.96)</f>
        <v>589.96</v>
      </c>
      <c r="J232" s="2">
        <f>IFERROR(__xludf.DUMMYFUNCTION("""COMPUTED_VALUE"""),45625.54166666667)</f>
        <v>45625.54167</v>
      </c>
      <c r="K232" s="1">
        <f>IFERROR(__xludf.DUMMYFUNCTION("""COMPUTED_VALUE"""),593.27)</f>
        <v>593.27</v>
      </c>
      <c r="M232" s="2">
        <f>IFERROR(__xludf.DUMMYFUNCTION("""COMPUTED_VALUE"""),45625.54166666667)</f>
        <v>45625.54167</v>
      </c>
      <c r="N232" s="1">
        <f>IFERROR(__xludf.DUMMYFUNCTION("""COMPUTED_VALUE"""),6.6212141E7)</f>
        <v>66212141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IFERROR(__xludf.DUMMYFUNCTION("""COMPUTED_VALUE"""),593.48)</f>
        <v>593.48</v>
      </c>
      <c r="D233" s="2">
        <f>IFERROR(__xludf.DUMMYFUNCTION("""COMPUTED_VALUE"""),45628.66666666667)</f>
        <v>45628.66667</v>
      </c>
      <c r="E233" s="1">
        <f>IFERROR(__xludf.DUMMYFUNCTION("""COMPUTED_VALUE"""),593.62)</f>
        <v>593.62</v>
      </c>
      <c r="G233" s="2">
        <f>IFERROR(__xludf.DUMMYFUNCTION("""COMPUTED_VALUE"""),45628.66666666667)</f>
        <v>45628.66667</v>
      </c>
      <c r="H233" s="1">
        <f>IFERROR(__xludf.DUMMYFUNCTION("""COMPUTED_VALUE"""),589.2)</f>
        <v>589.2</v>
      </c>
      <c r="J233" s="2">
        <f>IFERROR(__xludf.DUMMYFUNCTION("""COMPUTED_VALUE"""),45628.66666666667)</f>
        <v>45628.66667</v>
      </c>
      <c r="K233" s="1">
        <f>IFERROR(__xludf.DUMMYFUNCTION("""COMPUTED_VALUE"""),593.0)</f>
        <v>593</v>
      </c>
      <c r="M233" s="2">
        <f>IFERROR(__xludf.DUMMYFUNCTION("""COMPUTED_VALUE"""),45628.66666666667)</f>
        <v>45628.66667</v>
      </c>
      <c r="N233" s="1">
        <f>IFERROR(__xludf.DUMMYFUNCTION("""COMPUTED_VALUE"""),9.9218901E7)</f>
        <v>99218901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IFERROR(__xludf.DUMMYFUNCTION("""COMPUTED_VALUE"""),593.91)</f>
        <v>593.91</v>
      </c>
      <c r="D234" s="2">
        <f>IFERROR(__xludf.DUMMYFUNCTION("""COMPUTED_VALUE"""),45629.66666666667)</f>
        <v>45629.66667</v>
      </c>
      <c r="E234" s="1">
        <f>IFERROR(__xludf.DUMMYFUNCTION("""COMPUTED_VALUE"""),595.74)</f>
        <v>595.74</v>
      </c>
      <c r="G234" s="2">
        <f>IFERROR(__xludf.DUMMYFUNCTION("""COMPUTED_VALUE"""),45629.66666666667)</f>
        <v>45629.66667</v>
      </c>
      <c r="H234" s="1">
        <f>IFERROR(__xludf.DUMMYFUNCTION("""COMPUTED_VALUE"""),589.89)</f>
        <v>589.89</v>
      </c>
      <c r="J234" s="2">
        <f>IFERROR(__xludf.DUMMYFUNCTION("""COMPUTED_VALUE"""),45629.66666666667)</f>
        <v>45629.66667</v>
      </c>
      <c r="K234" s="1">
        <f>IFERROR(__xludf.DUMMYFUNCTION("""COMPUTED_VALUE"""),590.55)</f>
        <v>590.55</v>
      </c>
      <c r="M234" s="2">
        <f>IFERROR(__xludf.DUMMYFUNCTION("""COMPUTED_VALUE"""),45629.66666666667)</f>
        <v>45629.66667</v>
      </c>
      <c r="N234" s="1">
        <f>IFERROR(__xludf.DUMMYFUNCTION("""COMPUTED_VALUE"""),1.07933369E8)</f>
        <v>107933369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IFERROR(__xludf.DUMMYFUNCTION("""COMPUTED_VALUE"""),588.74)</f>
        <v>588.74</v>
      </c>
      <c r="D235" s="2">
        <f>IFERROR(__xludf.DUMMYFUNCTION("""COMPUTED_VALUE"""),45630.66666666667)</f>
        <v>45630.66667</v>
      </c>
      <c r="E235" s="1">
        <f>IFERROR(__xludf.DUMMYFUNCTION("""COMPUTED_VALUE"""),588.99)</f>
        <v>588.99</v>
      </c>
      <c r="G235" s="2">
        <f>IFERROR(__xludf.DUMMYFUNCTION("""COMPUTED_VALUE"""),45630.66666666667)</f>
        <v>45630.66667</v>
      </c>
      <c r="H235" s="1">
        <f>IFERROR(__xludf.DUMMYFUNCTION("""COMPUTED_VALUE"""),583.82)</f>
        <v>583.82</v>
      </c>
      <c r="J235" s="2">
        <f>IFERROR(__xludf.DUMMYFUNCTION("""COMPUTED_VALUE"""),45630.66666666667)</f>
        <v>45630.66667</v>
      </c>
      <c r="K235" s="1">
        <f>IFERROR(__xludf.DUMMYFUNCTION("""COMPUTED_VALUE"""),585.77)</f>
        <v>585.77</v>
      </c>
      <c r="M235" s="2">
        <f>IFERROR(__xludf.DUMMYFUNCTION("""COMPUTED_VALUE"""),45630.66666666667)</f>
        <v>45630.66667</v>
      </c>
      <c r="N235" s="1">
        <f>IFERROR(__xludf.DUMMYFUNCTION("""COMPUTED_VALUE"""),1.11848725E8)</f>
        <v>111848725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IFERROR(__xludf.DUMMYFUNCTION("""COMPUTED_VALUE"""),585.58)</f>
        <v>585.58</v>
      </c>
      <c r="D236" s="2">
        <f>IFERROR(__xludf.DUMMYFUNCTION("""COMPUTED_VALUE"""),45631.66666666667)</f>
        <v>45631.66667</v>
      </c>
      <c r="E236" s="1">
        <f>IFERROR(__xludf.DUMMYFUNCTION("""COMPUTED_VALUE"""),585.58)</f>
        <v>585.58</v>
      </c>
      <c r="G236" s="2">
        <f>IFERROR(__xludf.DUMMYFUNCTION("""COMPUTED_VALUE"""),45631.66666666667)</f>
        <v>45631.66667</v>
      </c>
      <c r="H236" s="1">
        <f>IFERROR(__xludf.DUMMYFUNCTION("""COMPUTED_VALUE"""),575.21)</f>
        <v>575.21</v>
      </c>
      <c r="J236" s="2">
        <f>IFERROR(__xludf.DUMMYFUNCTION("""COMPUTED_VALUE"""),45631.66666666667)</f>
        <v>45631.66667</v>
      </c>
      <c r="K236" s="1">
        <f>IFERROR(__xludf.DUMMYFUNCTION("""COMPUTED_VALUE"""),577.54)</f>
        <v>577.54</v>
      </c>
      <c r="M236" s="2">
        <f>IFERROR(__xludf.DUMMYFUNCTION("""COMPUTED_VALUE"""),45631.66666666667)</f>
        <v>45631.66667</v>
      </c>
      <c r="N236" s="1">
        <f>IFERROR(__xludf.DUMMYFUNCTION("""COMPUTED_VALUE"""),1.06625916E8)</f>
        <v>106625916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IFERROR(__xludf.DUMMYFUNCTION("""COMPUTED_VALUE"""),578.55)</f>
        <v>578.55</v>
      </c>
      <c r="D237" s="2">
        <f>IFERROR(__xludf.DUMMYFUNCTION("""COMPUTED_VALUE"""),45632.66666666667)</f>
        <v>45632.66667</v>
      </c>
      <c r="E237" s="1">
        <f>IFERROR(__xludf.DUMMYFUNCTION("""COMPUTED_VALUE"""),579.2)</f>
        <v>579.2</v>
      </c>
      <c r="G237" s="2">
        <f>IFERROR(__xludf.DUMMYFUNCTION("""COMPUTED_VALUE"""),45632.66666666667)</f>
        <v>45632.66667</v>
      </c>
      <c r="H237" s="1">
        <f>IFERROR(__xludf.DUMMYFUNCTION("""COMPUTED_VALUE"""),574.25)</f>
        <v>574.25</v>
      </c>
      <c r="J237" s="2">
        <f>IFERROR(__xludf.DUMMYFUNCTION("""COMPUTED_VALUE"""),45632.66666666667)</f>
        <v>45632.66667</v>
      </c>
      <c r="K237" s="1">
        <f>IFERROR(__xludf.DUMMYFUNCTION("""COMPUTED_VALUE"""),575.01)</f>
        <v>575.01</v>
      </c>
      <c r="M237" s="2">
        <f>IFERROR(__xludf.DUMMYFUNCTION("""COMPUTED_VALUE"""),45632.66666666667)</f>
        <v>45632.66667</v>
      </c>
      <c r="N237" s="1">
        <f>IFERROR(__xludf.DUMMYFUNCTION("""COMPUTED_VALUE"""),9.588379E7)</f>
        <v>95883790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IFERROR(__xludf.DUMMYFUNCTION("""COMPUTED_VALUE"""),578.22)</f>
        <v>578.22</v>
      </c>
      <c r="D238" s="2">
        <f>IFERROR(__xludf.DUMMYFUNCTION("""COMPUTED_VALUE"""),45635.66666666667)</f>
        <v>45635.66667</v>
      </c>
      <c r="E238" s="1">
        <f>IFERROR(__xludf.DUMMYFUNCTION("""COMPUTED_VALUE"""),586.02)</f>
        <v>586.02</v>
      </c>
      <c r="G238" s="2">
        <f>IFERROR(__xludf.DUMMYFUNCTION("""COMPUTED_VALUE"""),45635.66666666667)</f>
        <v>45635.66667</v>
      </c>
      <c r="H238" s="1">
        <f>IFERROR(__xludf.DUMMYFUNCTION("""COMPUTED_VALUE"""),576.7)</f>
        <v>576.7</v>
      </c>
      <c r="J238" s="2">
        <f>IFERROR(__xludf.DUMMYFUNCTION("""COMPUTED_VALUE"""),45635.66666666667)</f>
        <v>45635.66667</v>
      </c>
      <c r="K238" s="1">
        <f>IFERROR(__xludf.DUMMYFUNCTION("""COMPUTED_VALUE"""),576.87)</f>
        <v>576.87</v>
      </c>
      <c r="M238" s="2">
        <f>IFERROR(__xludf.DUMMYFUNCTION("""COMPUTED_VALUE"""),45635.66666666667)</f>
        <v>45635.66667</v>
      </c>
      <c r="N238" s="1">
        <f>IFERROR(__xludf.DUMMYFUNCTION("""COMPUTED_VALUE"""),1.2205332E8)</f>
        <v>122053320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IFERROR(__xludf.DUMMYFUNCTION("""COMPUTED_VALUE"""),576.24)</f>
        <v>576.24</v>
      </c>
      <c r="D239" s="2">
        <f>IFERROR(__xludf.DUMMYFUNCTION("""COMPUTED_VALUE"""),45636.66666666667)</f>
        <v>45636.66667</v>
      </c>
      <c r="E239" s="1">
        <f>IFERROR(__xludf.DUMMYFUNCTION("""COMPUTED_VALUE"""),576.36)</f>
        <v>576.36</v>
      </c>
      <c r="G239" s="2">
        <f>IFERROR(__xludf.DUMMYFUNCTION("""COMPUTED_VALUE"""),45636.66666666667)</f>
        <v>45636.66667</v>
      </c>
      <c r="H239" s="1">
        <f>IFERROR(__xludf.DUMMYFUNCTION("""COMPUTED_VALUE"""),568.37)</f>
        <v>568.37</v>
      </c>
      <c r="J239" s="2">
        <f>IFERROR(__xludf.DUMMYFUNCTION("""COMPUTED_VALUE"""),45636.66666666667)</f>
        <v>45636.66667</v>
      </c>
      <c r="K239" s="1">
        <f>IFERROR(__xludf.DUMMYFUNCTION("""COMPUTED_VALUE"""),571.68)</f>
        <v>571.68</v>
      </c>
      <c r="M239" s="2">
        <f>IFERROR(__xludf.DUMMYFUNCTION("""COMPUTED_VALUE"""),45636.66666666667)</f>
        <v>45636.66667</v>
      </c>
      <c r="N239" s="1">
        <f>IFERROR(__xludf.DUMMYFUNCTION("""COMPUTED_VALUE"""),1.08145445E8)</f>
        <v>108145445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IFERROR(__xludf.DUMMYFUNCTION("""COMPUTED_VALUE"""),572.31)</f>
        <v>572.31</v>
      </c>
      <c r="D240" s="2">
        <f>IFERROR(__xludf.DUMMYFUNCTION("""COMPUTED_VALUE"""),45637.66666666667)</f>
        <v>45637.66667</v>
      </c>
      <c r="E240" s="1">
        <f>IFERROR(__xludf.DUMMYFUNCTION("""COMPUTED_VALUE"""),572.31)</f>
        <v>572.31</v>
      </c>
      <c r="G240" s="2">
        <f>IFERROR(__xludf.DUMMYFUNCTION("""COMPUTED_VALUE"""),45637.66666666667)</f>
        <v>45637.66667</v>
      </c>
      <c r="H240" s="1">
        <f>IFERROR(__xludf.DUMMYFUNCTION("""COMPUTED_VALUE"""),568.78)</f>
        <v>568.78</v>
      </c>
      <c r="J240" s="2">
        <f>IFERROR(__xludf.DUMMYFUNCTION("""COMPUTED_VALUE"""),45637.66666666667)</f>
        <v>45637.66667</v>
      </c>
      <c r="K240" s="1">
        <f>IFERROR(__xludf.DUMMYFUNCTION("""COMPUTED_VALUE"""),569.08)</f>
        <v>569.08</v>
      </c>
      <c r="M240" s="2">
        <f>IFERROR(__xludf.DUMMYFUNCTION("""COMPUTED_VALUE"""),45637.66666666667)</f>
        <v>45637.66667</v>
      </c>
      <c r="N240" s="1">
        <f>IFERROR(__xludf.DUMMYFUNCTION("""COMPUTED_VALUE"""),1.07753456E8)</f>
        <v>107753456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IFERROR(__xludf.DUMMYFUNCTION("""COMPUTED_VALUE"""),567.8)</f>
        <v>567.8</v>
      </c>
      <c r="D241" s="2">
        <f>IFERROR(__xludf.DUMMYFUNCTION("""COMPUTED_VALUE"""),45638.66666666667)</f>
        <v>45638.66667</v>
      </c>
      <c r="E241" s="1">
        <f>IFERROR(__xludf.DUMMYFUNCTION("""COMPUTED_VALUE"""),568.28)</f>
        <v>568.28</v>
      </c>
      <c r="G241" s="2">
        <f>IFERROR(__xludf.DUMMYFUNCTION("""COMPUTED_VALUE"""),45638.66666666667)</f>
        <v>45638.66667</v>
      </c>
      <c r="H241" s="1">
        <f>IFERROR(__xludf.DUMMYFUNCTION("""COMPUTED_VALUE"""),563.82)</f>
        <v>563.82</v>
      </c>
      <c r="J241" s="2">
        <f>IFERROR(__xludf.DUMMYFUNCTION("""COMPUTED_VALUE"""),45638.66666666667)</f>
        <v>45638.66667</v>
      </c>
      <c r="K241" s="1">
        <f>IFERROR(__xludf.DUMMYFUNCTION("""COMPUTED_VALUE"""),563.95)</f>
        <v>563.95</v>
      </c>
      <c r="M241" s="2">
        <f>IFERROR(__xludf.DUMMYFUNCTION("""COMPUTED_VALUE"""),45638.66666666667)</f>
        <v>45638.66667</v>
      </c>
      <c r="N241" s="1">
        <f>IFERROR(__xludf.DUMMYFUNCTION("""COMPUTED_VALUE"""),1.10913219E8)</f>
        <v>110913219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IFERROR(__xludf.DUMMYFUNCTION("""COMPUTED_VALUE"""),561.83)</f>
        <v>561.83</v>
      </c>
      <c r="D242" s="2">
        <f>IFERROR(__xludf.DUMMYFUNCTION("""COMPUTED_VALUE"""),45639.66666666667)</f>
        <v>45639.66667</v>
      </c>
      <c r="E242" s="1">
        <f>IFERROR(__xludf.DUMMYFUNCTION("""COMPUTED_VALUE"""),561.83)</f>
        <v>561.83</v>
      </c>
      <c r="G242" s="2">
        <f>IFERROR(__xludf.DUMMYFUNCTION("""COMPUTED_VALUE"""),45639.66666666667)</f>
        <v>45639.66667</v>
      </c>
      <c r="H242" s="1">
        <f>IFERROR(__xludf.DUMMYFUNCTION("""COMPUTED_VALUE"""),555.99)</f>
        <v>555.99</v>
      </c>
      <c r="J242" s="2">
        <f>IFERROR(__xludf.DUMMYFUNCTION("""COMPUTED_VALUE"""),45639.66666666667)</f>
        <v>45639.66667</v>
      </c>
      <c r="K242" s="1">
        <f>IFERROR(__xludf.DUMMYFUNCTION("""COMPUTED_VALUE"""),557.99)</f>
        <v>557.99</v>
      </c>
      <c r="M242" s="2">
        <f>IFERROR(__xludf.DUMMYFUNCTION("""COMPUTED_VALUE"""),45639.66666666667)</f>
        <v>45639.66667</v>
      </c>
      <c r="N242" s="1">
        <f>IFERROR(__xludf.DUMMYFUNCTION("""COMPUTED_VALUE"""),1.1272478E8)</f>
        <v>112724780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IFERROR(__xludf.DUMMYFUNCTION("""COMPUTED_VALUE"""),557.1)</f>
        <v>557.1</v>
      </c>
      <c r="D243" s="2">
        <f>IFERROR(__xludf.DUMMYFUNCTION("""COMPUTED_VALUE"""),45642.66666666667)</f>
        <v>45642.66667</v>
      </c>
      <c r="E243" s="1">
        <f>IFERROR(__xludf.DUMMYFUNCTION("""COMPUTED_VALUE"""),557.1)</f>
        <v>557.1</v>
      </c>
      <c r="G243" s="2">
        <f>IFERROR(__xludf.DUMMYFUNCTION("""COMPUTED_VALUE"""),45642.66666666667)</f>
        <v>45642.66667</v>
      </c>
      <c r="H243" s="1">
        <f>IFERROR(__xludf.DUMMYFUNCTION("""COMPUTED_VALUE"""),550.33)</f>
        <v>550.33</v>
      </c>
      <c r="J243" s="2">
        <f>IFERROR(__xludf.DUMMYFUNCTION("""COMPUTED_VALUE"""),45642.66666666667)</f>
        <v>45642.66667</v>
      </c>
      <c r="K243" s="1">
        <f>IFERROR(__xludf.DUMMYFUNCTION("""COMPUTED_VALUE"""),550.57)</f>
        <v>550.57</v>
      </c>
      <c r="M243" s="2">
        <f>IFERROR(__xludf.DUMMYFUNCTION("""COMPUTED_VALUE"""),45642.66666666667)</f>
        <v>45642.66667</v>
      </c>
      <c r="N243" s="1">
        <f>IFERROR(__xludf.DUMMYFUNCTION("""COMPUTED_VALUE"""),1.12150948E8)</f>
        <v>112150948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IFERROR(__xludf.DUMMYFUNCTION("""COMPUTED_VALUE"""),548.6)</f>
        <v>548.6</v>
      </c>
      <c r="D244" s="2">
        <f>IFERROR(__xludf.DUMMYFUNCTION("""COMPUTED_VALUE"""),45643.66666666667)</f>
        <v>45643.66667</v>
      </c>
      <c r="E244" s="1">
        <f>IFERROR(__xludf.DUMMYFUNCTION("""COMPUTED_VALUE"""),551.37)</f>
        <v>551.37</v>
      </c>
      <c r="G244" s="2">
        <f>IFERROR(__xludf.DUMMYFUNCTION("""COMPUTED_VALUE"""),45643.66666666667)</f>
        <v>45643.66667</v>
      </c>
      <c r="H244" s="1">
        <f>IFERROR(__xludf.DUMMYFUNCTION("""COMPUTED_VALUE"""),547.09)</f>
        <v>547.09</v>
      </c>
      <c r="J244" s="2">
        <f>IFERROR(__xludf.DUMMYFUNCTION("""COMPUTED_VALUE"""),45643.66666666667)</f>
        <v>45643.66667</v>
      </c>
      <c r="K244" s="1">
        <f>IFERROR(__xludf.DUMMYFUNCTION("""COMPUTED_VALUE"""),547.69)</f>
        <v>547.69</v>
      </c>
      <c r="M244" s="2">
        <f>IFERROR(__xludf.DUMMYFUNCTION("""COMPUTED_VALUE"""),45643.66666666667)</f>
        <v>45643.66667</v>
      </c>
      <c r="N244" s="1">
        <f>IFERROR(__xludf.DUMMYFUNCTION("""COMPUTED_VALUE"""),1.18117865E8)</f>
        <v>118117865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IFERROR(__xludf.DUMMYFUNCTION("""COMPUTED_VALUE"""),547.09)</f>
        <v>547.09</v>
      </c>
      <c r="D245" s="2">
        <f>IFERROR(__xludf.DUMMYFUNCTION("""COMPUTED_VALUE"""),45644.66666666667)</f>
        <v>45644.66667</v>
      </c>
      <c r="E245" s="1">
        <f>IFERROR(__xludf.DUMMYFUNCTION("""COMPUTED_VALUE"""),548.29)</f>
        <v>548.29</v>
      </c>
      <c r="G245" s="2">
        <f>IFERROR(__xludf.DUMMYFUNCTION("""COMPUTED_VALUE"""),45644.66666666667)</f>
        <v>45644.66667</v>
      </c>
      <c r="H245" s="1">
        <f>IFERROR(__xludf.DUMMYFUNCTION("""COMPUTED_VALUE"""),531.19)</f>
        <v>531.19</v>
      </c>
      <c r="J245" s="2">
        <f>IFERROR(__xludf.DUMMYFUNCTION("""COMPUTED_VALUE"""),45644.66666666667)</f>
        <v>45644.66667</v>
      </c>
      <c r="K245" s="1">
        <f>IFERROR(__xludf.DUMMYFUNCTION("""COMPUTED_VALUE"""),531.4)</f>
        <v>531.4</v>
      </c>
      <c r="M245" s="2">
        <f>IFERROR(__xludf.DUMMYFUNCTION("""COMPUTED_VALUE"""),45644.66666666667)</f>
        <v>45644.66667</v>
      </c>
      <c r="N245" s="1">
        <f>IFERROR(__xludf.DUMMYFUNCTION("""COMPUTED_VALUE"""),1.28134655E8)</f>
        <v>128134655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IFERROR(__xludf.DUMMYFUNCTION("""COMPUTED_VALUE"""),532.02)</f>
        <v>532.02</v>
      </c>
      <c r="D246" s="2">
        <f>IFERROR(__xludf.DUMMYFUNCTION("""COMPUTED_VALUE"""),45645.66666666667)</f>
        <v>45645.66667</v>
      </c>
      <c r="E246" s="1">
        <f>IFERROR(__xludf.DUMMYFUNCTION("""COMPUTED_VALUE"""),535.59)</f>
        <v>535.59</v>
      </c>
      <c r="G246" s="2">
        <f>IFERROR(__xludf.DUMMYFUNCTION("""COMPUTED_VALUE"""),45645.66666666667)</f>
        <v>45645.66667</v>
      </c>
      <c r="H246" s="1">
        <f>IFERROR(__xludf.DUMMYFUNCTION("""COMPUTED_VALUE"""),525.84)</f>
        <v>525.84</v>
      </c>
      <c r="J246" s="2">
        <f>IFERROR(__xludf.DUMMYFUNCTION("""COMPUTED_VALUE"""),45645.66666666667)</f>
        <v>45645.66667</v>
      </c>
      <c r="K246" s="1">
        <f>IFERROR(__xludf.DUMMYFUNCTION("""COMPUTED_VALUE"""),525.96)</f>
        <v>525.96</v>
      </c>
      <c r="M246" s="2">
        <f>IFERROR(__xludf.DUMMYFUNCTION("""COMPUTED_VALUE"""),45645.66666666667)</f>
        <v>45645.66667</v>
      </c>
      <c r="N246" s="1">
        <f>IFERROR(__xludf.DUMMYFUNCTION("""COMPUTED_VALUE"""),1.31068687E8)</f>
        <v>131068687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IFERROR(__xludf.DUMMYFUNCTION("""COMPUTED_VALUE"""),525.45)</f>
        <v>525.45</v>
      </c>
      <c r="D247" s="2">
        <f>IFERROR(__xludf.DUMMYFUNCTION("""COMPUTED_VALUE"""),45646.66666666667)</f>
        <v>45646.66667</v>
      </c>
      <c r="E247" s="1">
        <f>IFERROR(__xludf.DUMMYFUNCTION("""COMPUTED_VALUE"""),534.9)</f>
        <v>534.9</v>
      </c>
      <c r="G247" s="2">
        <f>IFERROR(__xludf.DUMMYFUNCTION("""COMPUTED_VALUE"""),45646.66666666667)</f>
        <v>45646.66667</v>
      </c>
      <c r="H247" s="1">
        <f>IFERROR(__xludf.DUMMYFUNCTION("""COMPUTED_VALUE"""),524.91)</f>
        <v>524.91</v>
      </c>
      <c r="J247" s="2">
        <f>IFERROR(__xludf.DUMMYFUNCTION("""COMPUTED_VALUE"""),45646.66666666667)</f>
        <v>45646.66667</v>
      </c>
      <c r="K247" s="1">
        <f>IFERROR(__xludf.DUMMYFUNCTION("""COMPUTED_VALUE"""),532.1)</f>
        <v>532.1</v>
      </c>
      <c r="M247" s="2">
        <f>IFERROR(__xludf.DUMMYFUNCTION("""COMPUTED_VALUE"""),45646.66666666667)</f>
        <v>45646.66667</v>
      </c>
      <c r="N247" s="1">
        <f>IFERROR(__xludf.DUMMYFUNCTION("""COMPUTED_VALUE"""),2.77434182E8)</f>
        <v>277434182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IFERROR(__xludf.DUMMYFUNCTION("""COMPUTED_VALUE"""),531.43)</f>
        <v>531.43</v>
      </c>
      <c r="D248" s="2">
        <f>IFERROR(__xludf.DUMMYFUNCTION("""COMPUTED_VALUE"""),45649.66666666667)</f>
        <v>45649.66667</v>
      </c>
      <c r="E248" s="1">
        <f>IFERROR(__xludf.DUMMYFUNCTION("""COMPUTED_VALUE"""),532.2)</f>
        <v>532.2</v>
      </c>
      <c r="G248" s="2">
        <f>IFERROR(__xludf.DUMMYFUNCTION("""COMPUTED_VALUE"""),45649.66666666667)</f>
        <v>45649.66667</v>
      </c>
      <c r="H248" s="1">
        <f>IFERROR(__xludf.DUMMYFUNCTION("""COMPUTED_VALUE"""),526.13)</f>
        <v>526.13</v>
      </c>
      <c r="J248" s="2">
        <f>IFERROR(__xludf.DUMMYFUNCTION("""COMPUTED_VALUE"""),45649.66666666667)</f>
        <v>45649.66667</v>
      </c>
      <c r="K248" s="1">
        <f>IFERROR(__xludf.DUMMYFUNCTION("""COMPUTED_VALUE"""),531.56)</f>
        <v>531.56</v>
      </c>
      <c r="M248" s="2">
        <f>IFERROR(__xludf.DUMMYFUNCTION("""COMPUTED_VALUE"""),45649.66666666667)</f>
        <v>45649.66667</v>
      </c>
      <c r="N248" s="1">
        <f>IFERROR(__xludf.DUMMYFUNCTION("""COMPUTED_VALUE"""),8.7469998E7)</f>
        <v>87469998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IFERROR(__xludf.DUMMYFUNCTION("""COMPUTED_VALUE"""),531.54)</f>
        <v>531.54</v>
      </c>
      <c r="D249" s="2">
        <f>IFERROR(__xludf.DUMMYFUNCTION("""COMPUTED_VALUE"""),45650.54166666667)</f>
        <v>45650.54167</v>
      </c>
      <c r="E249" s="1">
        <f>IFERROR(__xludf.DUMMYFUNCTION("""COMPUTED_VALUE"""),534.89)</f>
        <v>534.89</v>
      </c>
      <c r="G249" s="2">
        <f>IFERROR(__xludf.DUMMYFUNCTION("""COMPUTED_VALUE"""),45650.54166666667)</f>
        <v>45650.54167</v>
      </c>
      <c r="H249" s="1">
        <f>IFERROR(__xludf.DUMMYFUNCTION("""COMPUTED_VALUE"""),529.39)</f>
        <v>529.39</v>
      </c>
      <c r="J249" s="2">
        <f>IFERROR(__xludf.DUMMYFUNCTION("""COMPUTED_VALUE"""),45650.54166666667)</f>
        <v>45650.54167</v>
      </c>
      <c r="K249" s="1">
        <f>IFERROR(__xludf.DUMMYFUNCTION("""COMPUTED_VALUE"""),534.74)</f>
        <v>534.74</v>
      </c>
      <c r="M249" s="2">
        <f>IFERROR(__xludf.DUMMYFUNCTION("""COMPUTED_VALUE"""),45650.54166666667)</f>
        <v>45650.54167</v>
      </c>
      <c r="N249" s="1">
        <f>IFERROR(__xludf.DUMMYFUNCTION("""COMPUTED_VALUE"""),4.0535065E7)</f>
        <v>40535065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IFERROR(__xludf.DUMMYFUNCTION("""COMPUTED_VALUE"""),532.4)</f>
        <v>532.4</v>
      </c>
      <c r="D250" s="2">
        <f>IFERROR(__xludf.DUMMYFUNCTION("""COMPUTED_VALUE"""),45652.66666666667)</f>
        <v>45652.66667</v>
      </c>
      <c r="E250" s="1">
        <f>IFERROR(__xludf.DUMMYFUNCTION("""COMPUTED_VALUE"""),535.49)</f>
        <v>535.49</v>
      </c>
      <c r="G250" s="2">
        <f>IFERROR(__xludf.DUMMYFUNCTION("""COMPUTED_VALUE"""),45652.66666666667)</f>
        <v>45652.66667</v>
      </c>
      <c r="H250" s="1">
        <f>IFERROR(__xludf.DUMMYFUNCTION("""COMPUTED_VALUE"""),531.48)</f>
        <v>531.48</v>
      </c>
      <c r="J250" s="2">
        <f>IFERROR(__xludf.DUMMYFUNCTION("""COMPUTED_VALUE"""),45652.66666666667)</f>
        <v>45652.66667</v>
      </c>
      <c r="K250" s="1">
        <f>IFERROR(__xludf.DUMMYFUNCTION("""COMPUTED_VALUE"""),533.75)</f>
        <v>533.75</v>
      </c>
      <c r="M250" s="2">
        <f>IFERROR(__xludf.DUMMYFUNCTION("""COMPUTED_VALUE"""),45652.66666666667)</f>
        <v>45652.66667</v>
      </c>
      <c r="N250" s="1">
        <f>IFERROR(__xludf.DUMMYFUNCTION("""COMPUTED_VALUE"""),6.0250065E7)</f>
        <v>60250065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IFERROR(__xludf.DUMMYFUNCTION("""COMPUTED_VALUE"""),531.34)</f>
        <v>531.34</v>
      </c>
      <c r="D251" s="2">
        <f>IFERROR(__xludf.DUMMYFUNCTION("""COMPUTED_VALUE"""),45653.66666666667)</f>
        <v>45653.66667</v>
      </c>
      <c r="E251" s="1">
        <f>IFERROR(__xludf.DUMMYFUNCTION("""COMPUTED_VALUE"""),535.69)</f>
        <v>535.69</v>
      </c>
      <c r="G251" s="2">
        <f>IFERROR(__xludf.DUMMYFUNCTION("""COMPUTED_VALUE"""),45653.66666666667)</f>
        <v>45653.66667</v>
      </c>
      <c r="H251" s="1">
        <f>IFERROR(__xludf.DUMMYFUNCTION("""COMPUTED_VALUE"""),528.37)</f>
        <v>528.37</v>
      </c>
      <c r="J251" s="2">
        <f>IFERROR(__xludf.DUMMYFUNCTION("""COMPUTED_VALUE"""),45653.66666666667)</f>
        <v>45653.66667</v>
      </c>
      <c r="K251" s="1">
        <f>IFERROR(__xludf.DUMMYFUNCTION("""COMPUTED_VALUE"""),530.44)</f>
        <v>530.44</v>
      </c>
      <c r="M251" s="2">
        <f>IFERROR(__xludf.DUMMYFUNCTION("""COMPUTED_VALUE"""),45653.66666666667)</f>
        <v>45653.66667</v>
      </c>
      <c r="N251" s="1">
        <f>IFERROR(__xludf.DUMMYFUNCTION("""COMPUTED_VALUE"""),6.7722044E7)</f>
        <v>67722044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IFERROR(__xludf.DUMMYFUNCTION("""COMPUTED_VALUE"""),528.86)</f>
        <v>528.86</v>
      </c>
      <c r="D252" s="2">
        <f>IFERROR(__xludf.DUMMYFUNCTION("""COMPUTED_VALUE"""),45656.66666666667)</f>
        <v>45656.66667</v>
      </c>
      <c r="E252" s="1">
        <f>IFERROR(__xludf.DUMMYFUNCTION("""COMPUTED_VALUE"""),528.86)</f>
        <v>528.86</v>
      </c>
      <c r="G252" s="2">
        <f>IFERROR(__xludf.DUMMYFUNCTION("""COMPUTED_VALUE"""),45656.66666666667)</f>
        <v>45656.66667</v>
      </c>
      <c r="H252" s="1">
        <f>IFERROR(__xludf.DUMMYFUNCTION("""COMPUTED_VALUE"""),520.98)</f>
        <v>520.98</v>
      </c>
      <c r="J252" s="2">
        <f>IFERROR(__xludf.DUMMYFUNCTION("""COMPUTED_VALUE"""),45656.66666666667)</f>
        <v>45656.66667</v>
      </c>
      <c r="K252" s="1">
        <f>IFERROR(__xludf.DUMMYFUNCTION("""COMPUTED_VALUE"""),523.6)</f>
        <v>523.6</v>
      </c>
      <c r="M252" s="2">
        <f>IFERROR(__xludf.DUMMYFUNCTION("""COMPUTED_VALUE"""),45656.66666666667)</f>
        <v>45656.66667</v>
      </c>
      <c r="N252" s="1">
        <f>IFERROR(__xludf.DUMMYFUNCTION("""COMPUTED_VALUE"""),8.8353902E7)</f>
        <v>88353902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IFERROR(__xludf.DUMMYFUNCTION("""COMPUTED_VALUE"""),524.48)</f>
        <v>524.48</v>
      </c>
      <c r="D253" s="2">
        <f>IFERROR(__xludf.DUMMYFUNCTION("""COMPUTED_VALUE"""),45657.66666666667)</f>
        <v>45657.66667</v>
      </c>
      <c r="E253" s="1">
        <f>IFERROR(__xludf.DUMMYFUNCTION("""COMPUTED_VALUE"""),527.95)</f>
        <v>527.95</v>
      </c>
      <c r="G253" s="2">
        <f>IFERROR(__xludf.DUMMYFUNCTION("""COMPUTED_VALUE"""),45657.66666666667)</f>
        <v>45657.66667</v>
      </c>
      <c r="H253" s="1">
        <f>IFERROR(__xludf.DUMMYFUNCTION("""COMPUTED_VALUE"""),523.49)</f>
        <v>523.49</v>
      </c>
      <c r="J253" s="2">
        <f>IFERROR(__xludf.DUMMYFUNCTION("""COMPUTED_VALUE"""),45657.66666666667)</f>
        <v>45657.66667</v>
      </c>
      <c r="K253" s="1">
        <f>IFERROR(__xludf.DUMMYFUNCTION("""COMPUTED_VALUE"""),526.58)</f>
        <v>526.58</v>
      </c>
      <c r="M253" s="2">
        <f>IFERROR(__xludf.DUMMYFUNCTION("""COMPUTED_VALUE"""),45657.66666666667)</f>
        <v>45657.66667</v>
      </c>
      <c r="N253" s="1">
        <f>IFERROR(__xludf.DUMMYFUNCTION("""COMPUTED_VALUE"""),8.924888E7)</f>
        <v>89248880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IFERROR(__xludf.DUMMYFUNCTION("""COMPUTED_VALUE"""),528.12)</f>
        <v>528.12</v>
      </c>
      <c r="D254" s="2">
        <f>IFERROR(__xludf.DUMMYFUNCTION("""COMPUTED_VALUE"""),45659.66666666667)</f>
        <v>45659.66667</v>
      </c>
      <c r="E254" s="1">
        <f>IFERROR(__xludf.DUMMYFUNCTION("""COMPUTED_VALUE"""),531.76)</f>
        <v>531.76</v>
      </c>
      <c r="G254" s="2">
        <f>IFERROR(__xludf.DUMMYFUNCTION("""COMPUTED_VALUE"""),45659.66666666667)</f>
        <v>45659.66667</v>
      </c>
      <c r="H254" s="1">
        <f>IFERROR(__xludf.DUMMYFUNCTION("""COMPUTED_VALUE"""),520.83)</f>
        <v>520.83</v>
      </c>
      <c r="J254" s="2">
        <f>IFERROR(__xludf.DUMMYFUNCTION("""COMPUTED_VALUE"""),45659.66666666667)</f>
        <v>45659.66667</v>
      </c>
      <c r="K254" s="1">
        <f>IFERROR(__xludf.DUMMYFUNCTION("""COMPUTED_VALUE"""),521.11)</f>
        <v>521.11</v>
      </c>
      <c r="M254" s="2">
        <f>IFERROR(__xludf.DUMMYFUNCTION("""COMPUTED_VALUE"""),45659.66666666667)</f>
        <v>45659.66667</v>
      </c>
      <c r="N254" s="1">
        <f>IFERROR(__xludf.DUMMYFUNCTION("""COMPUTED_VALUE"""),8.8310566E7)</f>
        <v>88310566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IFERROR(__xludf.DUMMYFUNCTION("""COMPUTED_VALUE"""),522.55)</f>
        <v>522.55</v>
      </c>
      <c r="D255" s="2">
        <f>IFERROR(__xludf.DUMMYFUNCTION("""COMPUTED_VALUE"""),45660.66666666667)</f>
        <v>45660.66667</v>
      </c>
      <c r="E255" s="1">
        <f>IFERROR(__xludf.DUMMYFUNCTION("""COMPUTED_VALUE"""),523.59)</f>
        <v>523.59</v>
      </c>
      <c r="G255" s="2">
        <f>IFERROR(__xludf.DUMMYFUNCTION("""COMPUTED_VALUE"""),45660.66666666667)</f>
        <v>45660.66667</v>
      </c>
      <c r="H255" s="1">
        <f>IFERROR(__xludf.DUMMYFUNCTION("""COMPUTED_VALUE"""),519.0)</f>
        <v>519</v>
      </c>
      <c r="J255" s="2">
        <f>IFERROR(__xludf.DUMMYFUNCTION("""COMPUTED_VALUE"""),45660.66666666667)</f>
        <v>45660.66667</v>
      </c>
      <c r="K255" s="1">
        <f>IFERROR(__xludf.DUMMYFUNCTION("""COMPUTED_VALUE"""),520.32)</f>
        <v>520.32</v>
      </c>
      <c r="M255" s="2">
        <f>IFERROR(__xludf.DUMMYFUNCTION("""COMPUTED_VALUE"""),45660.66666666667)</f>
        <v>45660.66667</v>
      </c>
      <c r="N255" s="1">
        <f>IFERROR(__xludf.DUMMYFUNCTION("""COMPUTED_VALUE"""),1.36873669E8)</f>
        <v>136873669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IFERROR(__xludf.DUMMYFUNCTION("""COMPUTED_VALUE"""),522.07)</f>
        <v>522.07</v>
      </c>
      <c r="D256" s="2">
        <f>IFERROR(__xludf.DUMMYFUNCTION("""COMPUTED_VALUE"""),45663.66666666667)</f>
        <v>45663.66667</v>
      </c>
      <c r="E256" s="1">
        <f>IFERROR(__xludf.DUMMYFUNCTION("""COMPUTED_VALUE"""),529.31)</f>
        <v>529.31</v>
      </c>
      <c r="G256" s="2">
        <f>IFERROR(__xludf.DUMMYFUNCTION("""COMPUTED_VALUE"""),45663.66666666667)</f>
        <v>45663.66667</v>
      </c>
      <c r="H256" s="1">
        <f>IFERROR(__xludf.DUMMYFUNCTION("""COMPUTED_VALUE"""),522.07)</f>
        <v>522.07</v>
      </c>
      <c r="J256" s="2">
        <f>IFERROR(__xludf.DUMMYFUNCTION("""COMPUTED_VALUE"""),45663.66666666667)</f>
        <v>45663.66667</v>
      </c>
      <c r="K256" s="1">
        <f>IFERROR(__xludf.DUMMYFUNCTION("""COMPUTED_VALUE"""),524.3)</f>
        <v>524.3</v>
      </c>
      <c r="M256" s="2">
        <f>IFERROR(__xludf.DUMMYFUNCTION("""COMPUTED_VALUE"""),45663.66666666667)</f>
        <v>45663.66667</v>
      </c>
      <c r="N256" s="1">
        <f>IFERROR(__xludf.DUMMYFUNCTION("""COMPUTED_VALUE"""),1.31589249E8)</f>
        <v>131589249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IFERROR(__xludf.DUMMYFUNCTION("""COMPUTED_VALUE"""),526.05)</f>
        <v>526.05</v>
      </c>
      <c r="D257" s="2">
        <f>IFERROR(__xludf.DUMMYFUNCTION("""COMPUTED_VALUE"""),45664.66666666667)</f>
        <v>45664.66667</v>
      </c>
      <c r="E257" s="1">
        <f>IFERROR(__xludf.DUMMYFUNCTION("""COMPUTED_VALUE"""),531.84)</f>
        <v>531.84</v>
      </c>
      <c r="G257" s="2">
        <f>IFERROR(__xludf.DUMMYFUNCTION("""COMPUTED_VALUE"""),45664.66666666667)</f>
        <v>45664.66667</v>
      </c>
      <c r="H257" s="1">
        <f>IFERROR(__xludf.DUMMYFUNCTION("""COMPUTED_VALUE"""),523.12)</f>
        <v>523.12</v>
      </c>
      <c r="J257" s="2">
        <f>IFERROR(__xludf.DUMMYFUNCTION("""COMPUTED_VALUE"""),45664.66666666667)</f>
        <v>45664.66667</v>
      </c>
      <c r="K257" s="1">
        <f>IFERROR(__xludf.DUMMYFUNCTION("""COMPUTED_VALUE"""),526.11)</f>
        <v>526.11</v>
      </c>
      <c r="M257" s="2">
        <f>IFERROR(__xludf.DUMMYFUNCTION("""COMPUTED_VALUE"""),45664.66666666667)</f>
        <v>45664.66667</v>
      </c>
      <c r="N257" s="1">
        <f>IFERROR(__xludf.DUMMYFUNCTION("""COMPUTED_VALUE"""),1.18641506E8)</f>
        <v>118641506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IFERROR(__xludf.DUMMYFUNCTION("""COMPUTED_VALUE"""),525.38)</f>
        <v>525.38</v>
      </c>
      <c r="D258" s="2">
        <f>IFERROR(__xludf.DUMMYFUNCTION("""COMPUTED_VALUE"""),45665.66666666667)</f>
        <v>45665.66667</v>
      </c>
      <c r="E258" s="1">
        <f>IFERROR(__xludf.DUMMYFUNCTION("""COMPUTED_VALUE"""),527.41)</f>
        <v>527.41</v>
      </c>
      <c r="G258" s="2">
        <f>IFERROR(__xludf.DUMMYFUNCTION("""COMPUTED_VALUE"""),45665.66666666667)</f>
        <v>45665.66667</v>
      </c>
      <c r="H258" s="1">
        <f>IFERROR(__xludf.DUMMYFUNCTION("""COMPUTED_VALUE"""),521.81)</f>
        <v>521.81</v>
      </c>
      <c r="J258" s="2">
        <f>IFERROR(__xludf.DUMMYFUNCTION("""COMPUTED_VALUE"""),45665.66666666667)</f>
        <v>45665.66667</v>
      </c>
      <c r="K258" s="1">
        <f>IFERROR(__xludf.DUMMYFUNCTION("""COMPUTED_VALUE"""),527.35)</f>
        <v>527.35</v>
      </c>
      <c r="M258" s="2">
        <f>IFERROR(__xludf.DUMMYFUNCTION("""COMPUTED_VALUE"""),45665.66666666667)</f>
        <v>45665.66667</v>
      </c>
      <c r="N258" s="1">
        <f>IFERROR(__xludf.DUMMYFUNCTION("""COMPUTED_VALUE"""),1.03305535E8)</f>
        <v>103305535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IFERROR(__xludf.DUMMYFUNCTION("""COMPUTED_VALUE"""),526.53)</f>
        <v>526.53</v>
      </c>
      <c r="D259" s="2">
        <f>IFERROR(__xludf.DUMMYFUNCTION("""COMPUTED_VALUE"""),45667.66666666667)</f>
        <v>45667.66667</v>
      </c>
      <c r="E259" s="1">
        <f>IFERROR(__xludf.DUMMYFUNCTION("""COMPUTED_VALUE"""),526.79)</f>
        <v>526.79</v>
      </c>
      <c r="G259" s="2">
        <f>IFERROR(__xludf.DUMMYFUNCTION("""COMPUTED_VALUE"""),45667.66666666667)</f>
        <v>45667.66667</v>
      </c>
      <c r="H259" s="1">
        <f>IFERROR(__xludf.DUMMYFUNCTION("""COMPUTED_VALUE"""),521.92)</f>
        <v>521.92</v>
      </c>
      <c r="J259" s="2">
        <f>IFERROR(__xludf.DUMMYFUNCTION("""COMPUTED_VALUE"""),45667.66666666667)</f>
        <v>45667.66667</v>
      </c>
      <c r="K259" s="1">
        <f>IFERROR(__xludf.DUMMYFUNCTION("""COMPUTED_VALUE"""),523.63)</f>
        <v>523.63</v>
      </c>
      <c r="M259" s="2">
        <f>IFERROR(__xludf.DUMMYFUNCTION("""COMPUTED_VALUE"""),45667.66666666667)</f>
        <v>45667.66667</v>
      </c>
      <c r="N259" s="1">
        <f>IFERROR(__xludf.DUMMYFUNCTION("""COMPUTED_VALUE"""),1.10586611E8)</f>
        <v>110586611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IFERROR(__xludf.DUMMYFUNCTION("""COMPUTED_VALUE"""),523.9)</f>
        <v>523.9</v>
      </c>
      <c r="D260" s="2">
        <f>IFERROR(__xludf.DUMMYFUNCTION("""COMPUTED_VALUE"""),45670.66666666667)</f>
        <v>45670.66667</v>
      </c>
      <c r="E260" s="1">
        <f>IFERROR(__xludf.DUMMYFUNCTION("""COMPUTED_VALUE"""),536.41)</f>
        <v>536.41</v>
      </c>
      <c r="G260" s="2">
        <f>IFERROR(__xludf.DUMMYFUNCTION("""COMPUTED_VALUE"""),45670.66666666667)</f>
        <v>45670.66667</v>
      </c>
      <c r="H260" s="1">
        <f>IFERROR(__xludf.DUMMYFUNCTION("""COMPUTED_VALUE"""),522.94)</f>
        <v>522.94</v>
      </c>
      <c r="J260" s="2">
        <f>IFERROR(__xludf.DUMMYFUNCTION("""COMPUTED_VALUE"""),45670.66666666667)</f>
        <v>45670.66667</v>
      </c>
      <c r="K260" s="1">
        <f>IFERROR(__xludf.DUMMYFUNCTION("""COMPUTED_VALUE"""),536.16)</f>
        <v>536.16</v>
      </c>
      <c r="M260" s="2">
        <f>IFERROR(__xludf.DUMMYFUNCTION("""COMPUTED_VALUE"""),45670.66666666667)</f>
        <v>45670.66667</v>
      </c>
      <c r="N260" s="1">
        <f>IFERROR(__xludf.DUMMYFUNCTION("""COMPUTED_VALUE"""),1.43790968E8)</f>
        <v>143790968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IFERROR(__xludf.DUMMYFUNCTION("""COMPUTED_VALUE"""),538.19)</f>
        <v>538.19</v>
      </c>
      <c r="D261" s="2">
        <f>IFERROR(__xludf.DUMMYFUNCTION("""COMPUTED_VALUE"""),45671.66666666667)</f>
        <v>45671.66667</v>
      </c>
      <c r="E261" s="1">
        <f>IFERROR(__xludf.DUMMYFUNCTION("""COMPUTED_VALUE"""),542.76)</f>
        <v>542.76</v>
      </c>
      <c r="G261" s="2">
        <f>IFERROR(__xludf.DUMMYFUNCTION("""COMPUTED_VALUE"""),45671.66666666667)</f>
        <v>45671.66667</v>
      </c>
      <c r="H261" s="1">
        <f>IFERROR(__xludf.DUMMYFUNCTION("""COMPUTED_VALUE"""),537.78)</f>
        <v>537.78</v>
      </c>
      <c r="J261" s="2">
        <f>IFERROR(__xludf.DUMMYFUNCTION("""COMPUTED_VALUE"""),45671.66666666667)</f>
        <v>45671.66667</v>
      </c>
      <c r="K261" s="1">
        <f>IFERROR(__xludf.DUMMYFUNCTION("""COMPUTED_VALUE"""),542.61)</f>
        <v>542.61</v>
      </c>
      <c r="M261" s="2">
        <f>IFERROR(__xludf.DUMMYFUNCTION("""COMPUTED_VALUE"""),45671.66666666667)</f>
        <v>45671.66667</v>
      </c>
      <c r="N261" s="1">
        <f>IFERROR(__xludf.DUMMYFUNCTION("""COMPUTED_VALUE"""),1.03552524E8)</f>
        <v>103552524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IFERROR(__xludf.DUMMYFUNCTION("""COMPUTED_VALUE"""),546.19)</f>
        <v>546.19</v>
      </c>
      <c r="D262" s="2">
        <f>IFERROR(__xludf.DUMMYFUNCTION("""COMPUTED_VALUE"""),45672.66666666667)</f>
        <v>45672.66667</v>
      </c>
      <c r="E262" s="1">
        <f>IFERROR(__xludf.DUMMYFUNCTION("""COMPUTED_VALUE"""),550.64)</f>
        <v>550.64</v>
      </c>
      <c r="G262" s="2">
        <f>IFERROR(__xludf.DUMMYFUNCTION("""COMPUTED_VALUE"""),45672.66666666667)</f>
        <v>45672.66667</v>
      </c>
      <c r="H262" s="1">
        <f>IFERROR(__xludf.DUMMYFUNCTION("""COMPUTED_VALUE"""),544.23)</f>
        <v>544.23</v>
      </c>
      <c r="J262" s="2">
        <f>IFERROR(__xludf.DUMMYFUNCTION("""COMPUTED_VALUE"""),45672.66666666667)</f>
        <v>45672.66667</v>
      </c>
      <c r="K262" s="1">
        <f>IFERROR(__xludf.DUMMYFUNCTION("""COMPUTED_VALUE"""),547.61)</f>
        <v>547.61</v>
      </c>
      <c r="M262" s="2">
        <f>IFERROR(__xludf.DUMMYFUNCTION("""COMPUTED_VALUE"""),45672.66666666667)</f>
        <v>45672.66667</v>
      </c>
      <c r="N262" s="1">
        <f>IFERROR(__xludf.DUMMYFUNCTION("""COMPUTED_VALUE"""),1.00852976E8)</f>
        <v>100852976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IFERROR(__xludf.DUMMYFUNCTION("""COMPUTED_VALUE"""),548.49)</f>
        <v>548.49</v>
      </c>
      <c r="D263" s="2">
        <f>IFERROR(__xludf.DUMMYFUNCTION("""COMPUTED_VALUE"""),45673.66666666667)</f>
        <v>45673.66667</v>
      </c>
      <c r="E263" s="1">
        <f>IFERROR(__xludf.DUMMYFUNCTION("""COMPUTED_VALUE"""),552.03)</f>
        <v>552.03</v>
      </c>
      <c r="G263" s="2">
        <f>IFERROR(__xludf.DUMMYFUNCTION("""COMPUTED_VALUE"""),45673.66666666667)</f>
        <v>45673.66667</v>
      </c>
      <c r="H263" s="1">
        <f>IFERROR(__xludf.DUMMYFUNCTION("""COMPUTED_VALUE"""),547.68)</f>
        <v>547.68</v>
      </c>
      <c r="J263" s="2">
        <f>IFERROR(__xludf.DUMMYFUNCTION("""COMPUTED_VALUE"""),45673.66666666667)</f>
        <v>45673.66667</v>
      </c>
      <c r="K263" s="1">
        <f>IFERROR(__xludf.DUMMYFUNCTION("""COMPUTED_VALUE"""),551.89)</f>
        <v>551.89</v>
      </c>
      <c r="M263" s="2">
        <f>IFERROR(__xludf.DUMMYFUNCTION("""COMPUTED_VALUE"""),45673.66666666667)</f>
        <v>45673.66667</v>
      </c>
      <c r="N263" s="1">
        <f>IFERROR(__xludf.DUMMYFUNCTION("""COMPUTED_VALUE"""),8.6480446E7)</f>
        <v>86480446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IFERROR(__xludf.DUMMYFUNCTION("""COMPUTED_VALUE"""),554.5)</f>
        <v>554.5</v>
      </c>
      <c r="D264" s="2">
        <f>IFERROR(__xludf.DUMMYFUNCTION("""COMPUTED_VALUE"""),45674.66666666667)</f>
        <v>45674.66667</v>
      </c>
      <c r="E264" s="1">
        <f>IFERROR(__xludf.DUMMYFUNCTION("""COMPUTED_VALUE"""),559.21)</f>
        <v>559.21</v>
      </c>
      <c r="G264" s="2">
        <f>IFERROR(__xludf.DUMMYFUNCTION("""COMPUTED_VALUE"""),45674.66666666667)</f>
        <v>45674.66667</v>
      </c>
      <c r="H264" s="1">
        <f>IFERROR(__xludf.DUMMYFUNCTION("""COMPUTED_VALUE"""),553.52)</f>
        <v>553.52</v>
      </c>
      <c r="J264" s="2">
        <f>IFERROR(__xludf.DUMMYFUNCTION("""COMPUTED_VALUE"""),45674.66666666667)</f>
        <v>45674.66667</v>
      </c>
      <c r="K264" s="1">
        <f>IFERROR(__xludf.DUMMYFUNCTION("""COMPUTED_VALUE"""),555.76)</f>
        <v>555.76</v>
      </c>
      <c r="M264" s="2">
        <f>IFERROR(__xludf.DUMMYFUNCTION("""COMPUTED_VALUE"""),45674.66666666667)</f>
        <v>45674.66667</v>
      </c>
      <c r="N264" s="1">
        <f>IFERROR(__xludf.DUMMYFUNCTION("""COMPUTED_VALUE"""),9.1605785E7)</f>
        <v>91605785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IFERROR(__xludf.DUMMYFUNCTION("""COMPUTED_VALUE"""),556.57)</f>
        <v>556.57</v>
      </c>
      <c r="D265" s="2">
        <f>IFERROR(__xludf.DUMMYFUNCTION("""COMPUTED_VALUE"""),45678.66666666667)</f>
        <v>45678.66667</v>
      </c>
      <c r="E265" s="1">
        <f>IFERROR(__xludf.DUMMYFUNCTION("""COMPUTED_VALUE"""),562.98)</f>
        <v>562.98</v>
      </c>
      <c r="G265" s="2">
        <f>IFERROR(__xludf.DUMMYFUNCTION("""COMPUTED_VALUE"""),45678.66666666667)</f>
        <v>45678.66667</v>
      </c>
      <c r="H265" s="1">
        <f>IFERROR(__xludf.DUMMYFUNCTION("""COMPUTED_VALUE"""),556.57)</f>
        <v>556.57</v>
      </c>
      <c r="J265" s="2">
        <f>IFERROR(__xludf.DUMMYFUNCTION("""COMPUTED_VALUE"""),45678.66666666667)</f>
        <v>45678.66667</v>
      </c>
      <c r="K265" s="1">
        <f>IFERROR(__xludf.DUMMYFUNCTION("""COMPUTED_VALUE"""),561.38)</f>
        <v>561.38</v>
      </c>
      <c r="M265" s="2">
        <f>IFERROR(__xludf.DUMMYFUNCTION("""COMPUTED_VALUE"""),45678.66666666667)</f>
        <v>45678.66667</v>
      </c>
      <c r="N265" s="1">
        <f>IFERROR(__xludf.DUMMYFUNCTION("""COMPUTED_VALUE"""),1.00313362E8)</f>
        <v>100313362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IFERROR(__xludf.DUMMYFUNCTION("""COMPUTED_VALUE"""),562.82)</f>
        <v>562.82</v>
      </c>
      <c r="D266" s="2">
        <f>IFERROR(__xludf.DUMMYFUNCTION("""COMPUTED_VALUE"""),45679.66666666667)</f>
        <v>45679.66667</v>
      </c>
      <c r="E266" s="1">
        <f>IFERROR(__xludf.DUMMYFUNCTION("""COMPUTED_VALUE"""),563.12)</f>
        <v>563.12</v>
      </c>
      <c r="G266" s="2">
        <f>IFERROR(__xludf.DUMMYFUNCTION("""COMPUTED_VALUE"""),45679.66666666667)</f>
        <v>45679.66667</v>
      </c>
      <c r="H266" s="1">
        <f>IFERROR(__xludf.DUMMYFUNCTION("""COMPUTED_VALUE"""),556.32)</f>
        <v>556.32</v>
      </c>
      <c r="J266" s="2">
        <f>IFERROR(__xludf.DUMMYFUNCTION("""COMPUTED_VALUE"""),45679.66666666667)</f>
        <v>45679.66667</v>
      </c>
      <c r="K266" s="1">
        <f>IFERROR(__xludf.DUMMYFUNCTION("""COMPUTED_VALUE"""),556.45)</f>
        <v>556.45</v>
      </c>
      <c r="M266" s="2">
        <f>IFERROR(__xludf.DUMMYFUNCTION("""COMPUTED_VALUE"""),45679.66666666667)</f>
        <v>45679.66667</v>
      </c>
      <c r="N266" s="1">
        <f>IFERROR(__xludf.DUMMYFUNCTION("""COMPUTED_VALUE"""),9.7878433E7)</f>
        <v>97878433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IFERROR(__xludf.DUMMYFUNCTION("""COMPUTED_VALUE"""),555.27)</f>
        <v>555.27</v>
      </c>
      <c r="D267" s="2">
        <f>IFERROR(__xludf.DUMMYFUNCTION("""COMPUTED_VALUE"""),45680.66666666667)</f>
        <v>45680.66667</v>
      </c>
      <c r="E267" s="1">
        <f>IFERROR(__xludf.DUMMYFUNCTION("""COMPUTED_VALUE"""),559.15)</f>
        <v>559.15</v>
      </c>
      <c r="G267" s="2">
        <f>IFERROR(__xludf.DUMMYFUNCTION("""COMPUTED_VALUE"""),45680.66666666667)</f>
        <v>45680.66667</v>
      </c>
      <c r="H267" s="1">
        <f>IFERROR(__xludf.DUMMYFUNCTION("""COMPUTED_VALUE"""),552.48)</f>
        <v>552.48</v>
      </c>
      <c r="J267" s="2">
        <f>IFERROR(__xludf.DUMMYFUNCTION("""COMPUTED_VALUE"""),45680.66666666667)</f>
        <v>45680.66667</v>
      </c>
      <c r="K267" s="1">
        <f>IFERROR(__xludf.DUMMYFUNCTION("""COMPUTED_VALUE"""),559.02)</f>
        <v>559.02</v>
      </c>
      <c r="M267" s="2">
        <f>IFERROR(__xludf.DUMMYFUNCTION("""COMPUTED_VALUE"""),45680.66666666667)</f>
        <v>45680.66667</v>
      </c>
      <c r="N267" s="1">
        <f>IFERROR(__xludf.DUMMYFUNCTION("""COMPUTED_VALUE"""),1.14002822E8)</f>
        <v>114002822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IFERROR(__xludf.DUMMYFUNCTION("""COMPUTED_VALUE"""),561.23)</f>
        <v>561.23</v>
      </c>
      <c r="D268" s="2">
        <f>IFERROR(__xludf.DUMMYFUNCTION("""COMPUTED_VALUE"""),45681.66666666667)</f>
        <v>45681.66667</v>
      </c>
      <c r="E268" s="1">
        <f>IFERROR(__xludf.DUMMYFUNCTION("""COMPUTED_VALUE"""),562.29)</f>
        <v>562.29</v>
      </c>
      <c r="G268" s="2">
        <f>IFERROR(__xludf.DUMMYFUNCTION("""COMPUTED_VALUE"""),45681.66666666667)</f>
        <v>45681.66667</v>
      </c>
      <c r="H268" s="1">
        <f>IFERROR(__xludf.DUMMYFUNCTION("""COMPUTED_VALUE"""),556.3)</f>
        <v>556.3</v>
      </c>
      <c r="J268" s="2">
        <f>IFERROR(__xludf.DUMMYFUNCTION("""COMPUTED_VALUE"""),45681.66666666667)</f>
        <v>45681.66667</v>
      </c>
      <c r="K268" s="1">
        <f>IFERROR(__xludf.DUMMYFUNCTION("""COMPUTED_VALUE"""),556.94)</f>
        <v>556.94</v>
      </c>
      <c r="M268" s="2">
        <f>IFERROR(__xludf.DUMMYFUNCTION("""COMPUTED_VALUE"""),45681.66666666667)</f>
        <v>45681.66667</v>
      </c>
      <c r="N268" s="1">
        <f>IFERROR(__xludf.DUMMYFUNCTION("""COMPUTED_VALUE"""),9.1247843E7)</f>
        <v>91247843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IFERROR(__xludf.DUMMYFUNCTION("""COMPUTED_VALUE"""),555.39)</f>
        <v>555.39</v>
      </c>
      <c r="D269" s="2">
        <f>IFERROR(__xludf.DUMMYFUNCTION("""COMPUTED_VALUE"""),45684.66666666667)</f>
        <v>45684.66667</v>
      </c>
      <c r="E269" s="1">
        <f>IFERROR(__xludf.DUMMYFUNCTION("""COMPUTED_VALUE"""),557.02)</f>
        <v>557.02</v>
      </c>
      <c r="G269" s="2">
        <f>IFERROR(__xludf.DUMMYFUNCTION("""COMPUTED_VALUE"""),45684.66666666667)</f>
        <v>45684.66667</v>
      </c>
      <c r="H269" s="1">
        <f>IFERROR(__xludf.DUMMYFUNCTION("""COMPUTED_VALUE"""),551.63)</f>
        <v>551.63</v>
      </c>
      <c r="J269" s="2">
        <f>IFERROR(__xludf.DUMMYFUNCTION("""COMPUTED_VALUE"""),45684.66666666667)</f>
        <v>45684.66667</v>
      </c>
      <c r="K269" s="1">
        <f>IFERROR(__xludf.DUMMYFUNCTION("""COMPUTED_VALUE"""),556.33)</f>
        <v>556.33</v>
      </c>
      <c r="M269" s="2">
        <f>IFERROR(__xludf.DUMMYFUNCTION("""COMPUTED_VALUE"""),45684.66666666667)</f>
        <v>45684.66667</v>
      </c>
      <c r="N269" s="1">
        <f>IFERROR(__xludf.DUMMYFUNCTION("""COMPUTED_VALUE"""),1.07310507E8)</f>
        <v>107310507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IFERROR(__xludf.DUMMYFUNCTION("""COMPUTED_VALUE"""),556.68)</f>
        <v>556.68</v>
      </c>
      <c r="D270" s="2">
        <f>IFERROR(__xludf.DUMMYFUNCTION("""COMPUTED_VALUE"""),45685.66666666667)</f>
        <v>45685.66667</v>
      </c>
      <c r="E270" s="1">
        <f>IFERROR(__xludf.DUMMYFUNCTION("""COMPUTED_VALUE"""),558.13)</f>
        <v>558.13</v>
      </c>
      <c r="G270" s="2">
        <f>IFERROR(__xludf.DUMMYFUNCTION("""COMPUTED_VALUE"""),45685.66666666667)</f>
        <v>45685.66667</v>
      </c>
      <c r="H270" s="1">
        <f>IFERROR(__xludf.DUMMYFUNCTION("""COMPUTED_VALUE"""),553.91)</f>
        <v>553.91</v>
      </c>
      <c r="J270" s="2">
        <f>IFERROR(__xludf.DUMMYFUNCTION("""COMPUTED_VALUE"""),45685.66666666667)</f>
        <v>45685.66667</v>
      </c>
      <c r="K270" s="1">
        <f>IFERROR(__xludf.DUMMYFUNCTION("""COMPUTED_VALUE"""),554.94)</f>
        <v>554.94</v>
      </c>
      <c r="M270" s="2">
        <f>IFERROR(__xludf.DUMMYFUNCTION("""COMPUTED_VALUE"""),45685.66666666667)</f>
        <v>45685.66667</v>
      </c>
      <c r="N270" s="1">
        <f>IFERROR(__xludf.DUMMYFUNCTION("""COMPUTED_VALUE"""),1.03656743E8)</f>
        <v>103656743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IFERROR(__xludf.DUMMYFUNCTION("""COMPUTED_VALUE"""),555.02)</f>
        <v>555.02</v>
      </c>
      <c r="D271" s="2">
        <f>IFERROR(__xludf.DUMMYFUNCTION("""COMPUTED_VALUE"""),45686.66666666667)</f>
        <v>45686.66667</v>
      </c>
      <c r="E271" s="1">
        <f>IFERROR(__xludf.DUMMYFUNCTION("""COMPUTED_VALUE"""),558.81)</f>
        <v>558.81</v>
      </c>
      <c r="G271" s="2">
        <f>IFERROR(__xludf.DUMMYFUNCTION("""COMPUTED_VALUE"""),45686.66666666667)</f>
        <v>45686.66667</v>
      </c>
      <c r="H271" s="1">
        <f>IFERROR(__xludf.DUMMYFUNCTION("""COMPUTED_VALUE"""),554.53)</f>
        <v>554.53</v>
      </c>
      <c r="J271" s="2">
        <f>IFERROR(__xludf.DUMMYFUNCTION("""COMPUTED_VALUE"""),45686.66666666667)</f>
        <v>45686.66667</v>
      </c>
      <c r="K271" s="1">
        <f>IFERROR(__xludf.DUMMYFUNCTION("""COMPUTED_VALUE"""),556.48)</f>
        <v>556.48</v>
      </c>
      <c r="M271" s="2">
        <f>IFERROR(__xludf.DUMMYFUNCTION("""COMPUTED_VALUE"""),45686.66666666667)</f>
        <v>45686.66667</v>
      </c>
      <c r="N271" s="1">
        <f>IFERROR(__xludf.DUMMYFUNCTION("""COMPUTED_VALUE"""),9.4399627E7)</f>
        <v>94399627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IFERROR(__xludf.DUMMYFUNCTION("""COMPUTED_VALUE"""),557.71)</f>
        <v>557.71</v>
      </c>
      <c r="D272" s="2">
        <f>IFERROR(__xludf.DUMMYFUNCTION("""COMPUTED_VALUE"""),45687.66666666667)</f>
        <v>45687.66667</v>
      </c>
      <c r="E272" s="1">
        <f>IFERROR(__xludf.DUMMYFUNCTION("""COMPUTED_VALUE"""),563.27)</f>
        <v>563.27</v>
      </c>
      <c r="G272" s="2">
        <f>IFERROR(__xludf.DUMMYFUNCTION("""COMPUTED_VALUE"""),45687.66666666667)</f>
        <v>45687.66667</v>
      </c>
      <c r="H272" s="1">
        <f>IFERROR(__xludf.DUMMYFUNCTION("""COMPUTED_VALUE"""),556.68)</f>
        <v>556.68</v>
      </c>
      <c r="J272" s="2">
        <f>IFERROR(__xludf.DUMMYFUNCTION("""COMPUTED_VALUE"""),45687.66666666667)</f>
        <v>45687.66667</v>
      </c>
      <c r="K272" s="1">
        <f>IFERROR(__xludf.DUMMYFUNCTION("""COMPUTED_VALUE"""),563.13)</f>
        <v>563.13</v>
      </c>
      <c r="M272" s="2">
        <f>IFERROR(__xludf.DUMMYFUNCTION("""COMPUTED_VALUE"""),45687.66666666667)</f>
        <v>45687.66667</v>
      </c>
      <c r="N272" s="1">
        <f>IFERROR(__xludf.DUMMYFUNCTION("""COMPUTED_VALUE"""),1.14676608E8)</f>
        <v>114676608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IFERROR(__xludf.DUMMYFUNCTION("""COMPUTED_VALUE"""),563.47)</f>
        <v>563.47</v>
      </c>
      <c r="D273" s="2">
        <f>IFERROR(__xludf.DUMMYFUNCTION("""COMPUTED_VALUE"""),45688.66666666667)</f>
        <v>45688.66667</v>
      </c>
      <c r="E273" s="1">
        <f>IFERROR(__xludf.DUMMYFUNCTION("""COMPUTED_VALUE"""),563.79)</f>
        <v>563.79</v>
      </c>
      <c r="G273" s="2">
        <f>IFERROR(__xludf.DUMMYFUNCTION("""COMPUTED_VALUE"""),45688.66666666667)</f>
        <v>45688.66667</v>
      </c>
      <c r="H273" s="1">
        <f>IFERROR(__xludf.DUMMYFUNCTION("""COMPUTED_VALUE"""),556.83)</f>
        <v>556.83</v>
      </c>
      <c r="J273" s="2">
        <f>IFERROR(__xludf.DUMMYFUNCTION("""COMPUTED_VALUE"""),45688.66666666667)</f>
        <v>45688.66667</v>
      </c>
      <c r="K273" s="1">
        <f>IFERROR(__xludf.DUMMYFUNCTION("""COMPUTED_VALUE"""),559.13)</f>
        <v>559.13</v>
      </c>
      <c r="M273" s="2">
        <f>IFERROR(__xludf.DUMMYFUNCTION("""COMPUTED_VALUE"""),45688.66666666667)</f>
        <v>45688.66667</v>
      </c>
      <c r="N273" s="1">
        <f>IFERROR(__xludf.DUMMYFUNCTION("""COMPUTED_VALUE"""),1.32441454E8)</f>
        <v>132441454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IFERROR(__xludf.DUMMYFUNCTION("""COMPUTED_VALUE"""),557.51)</f>
        <v>557.51</v>
      </c>
      <c r="D274" s="2">
        <f>IFERROR(__xludf.DUMMYFUNCTION("""COMPUTED_VALUE"""),45691.66666666667)</f>
        <v>45691.66667</v>
      </c>
      <c r="E274" s="1">
        <f>IFERROR(__xludf.DUMMYFUNCTION("""COMPUTED_VALUE"""),560.77)</f>
        <v>560.77</v>
      </c>
      <c r="G274" s="2">
        <f>IFERROR(__xludf.DUMMYFUNCTION("""COMPUTED_VALUE"""),45691.66666666667)</f>
        <v>45691.66667</v>
      </c>
      <c r="H274" s="1">
        <f>IFERROR(__xludf.DUMMYFUNCTION("""COMPUTED_VALUE"""),547.5)</f>
        <v>547.5</v>
      </c>
      <c r="J274" s="2">
        <f>IFERROR(__xludf.DUMMYFUNCTION("""COMPUTED_VALUE"""),45691.66666666667)</f>
        <v>45691.66667</v>
      </c>
      <c r="K274" s="1">
        <f>IFERROR(__xludf.DUMMYFUNCTION("""COMPUTED_VALUE"""),558.9)</f>
        <v>558.9</v>
      </c>
      <c r="M274" s="2">
        <f>IFERROR(__xludf.DUMMYFUNCTION("""COMPUTED_VALUE"""),45691.66666666667)</f>
        <v>45691.66667</v>
      </c>
      <c r="N274" s="1">
        <f>IFERROR(__xludf.DUMMYFUNCTION("""COMPUTED_VALUE"""),1.43588949E8)</f>
        <v>143588949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IFERROR(__xludf.DUMMYFUNCTION("""COMPUTED_VALUE"""),560.29)</f>
        <v>560.29</v>
      </c>
      <c r="D275" s="2">
        <f>IFERROR(__xludf.DUMMYFUNCTION("""COMPUTED_VALUE"""),45692.66666666667)</f>
        <v>45692.66667</v>
      </c>
      <c r="E275" s="1">
        <f>IFERROR(__xludf.DUMMYFUNCTION("""COMPUTED_VALUE"""),565.49)</f>
        <v>565.49</v>
      </c>
      <c r="G275" s="2">
        <f>IFERROR(__xludf.DUMMYFUNCTION("""COMPUTED_VALUE"""),45692.66666666667)</f>
        <v>45692.66667</v>
      </c>
      <c r="H275" s="1">
        <f>IFERROR(__xludf.DUMMYFUNCTION("""COMPUTED_VALUE"""),560.29)</f>
        <v>560.29</v>
      </c>
      <c r="J275" s="2">
        <f>IFERROR(__xludf.DUMMYFUNCTION("""COMPUTED_VALUE"""),45692.66666666667)</f>
        <v>45692.66667</v>
      </c>
      <c r="K275" s="1">
        <f>IFERROR(__xludf.DUMMYFUNCTION("""COMPUTED_VALUE"""),563.27)</f>
        <v>563.27</v>
      </c>
      <c r="M275" s="2">
        <f>IFERROR(__xludf.DUMMYFUNCTION("""COMPUTED_VALUE"""),45692.66666666667)</f>
        <v>45692.66667</v>
      </c>
      <c r="N275" s="1">
        <f>IFERROR(__xludf.DUMMYFUNCTION("""COMPUTED_VALUE"""),1.1916694E8)</f>
        <v>119166940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IFERROR(__xludf.DUMMYFUNCTION("""COMPUTED_VALUE"""),559.72)</f>
        <v>559.72</v>
      </c>
      <c r="D276" s="2">
        <f>IFERROR(__xludf.DUMMYFUNCTION("""COMPUTED_VALUE"""),45693.66666666667)</f>
        <v>45693.66667</v>
      </c>
      <c r="E276" s="1">
        <f>IFERROR(__xludf.DUMMYFUNCTION("""COMPUTED_VALUE"""),564.44)</f>
        <v>564.44</v>
      </c>
      <c r="G276" s="2">
        <f>IFERROR(__xludf.DUMMYFUNCTION("""COMPUTED_VALUE"""),45693.66666666667)</f>
        <v>45693.66667</v>
      </c>
      <c r="H276" s="1">
        <f>IFERROR(__xludf.DUMMYFUNCTION("""COMPUTED_VALUE"""),559.22)</f>
        <v>559.22</v>
      </c>
      <c r="J276" s="2">
        <f>IFERROR(__xludf.DUMMYFUNCTION("""COMPUTED_VALUE"""),45693.66666666667)</f>
        <v>45693.66667</v>
      </c>
      <c r="K276" s="1">
        <f>IFERROR(__xludf.DUMMYFUNCTION("""COMPUTED_VALUE"""),562.12)</f>
        <v>562.12</v>
      </c>
      <c r="M276" s="2">
        <f>IFERROR(__xludf.DUMMYFUNCTION("""COMPUTED_VALUE"""),45693.66666666667)</f>
        <v>45693.66667</v>
      </c>
      <c r="N276" s="1">
        <f>IFERROR(__xludf.DUMMYFUNCTION("""COMPUTED_VALUE"""),1.42860803E8)</f>
        <v>142860803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IFERROR(__xludf.DUMMYFUNCTION("""COMPUTED_VALUE"""),562.22)</f>
        <v>562.22</v>
      </c>
      <c r="D277" s="2">
        <f>IFERROR(__xludf.DUMMYFUNCTION("""COMPUTED_VALUE"""),45694.66666666667)</f>
        <v>45694.66667</v>
      </c>
      <c r="E277" s="1">
        <f>IFERROR(__xludf.DUMMYFUNCTION("""COMPUTED_VALUE"""),565.14)</f>
        <v>565.14</v>
      </c>
      <c r="G277" s="2">
        <f>IFERROR(__xludf.DUMMYFUNCTION("""COMPUTED_VALUE"""),45694.66666666667)</f>
        <v>45694.66667</v>
      </c>
      <c r="H277" s="1">
        <f>IFERROR(__xludf.DUMMYFUNCTION("""COMPUTED_VALUE"""),559.41)</f>
        <v>559.41</v>
      </c>
      <c r="J277" s="2">
        <f>IFERROR(__xludf.DUMMYFUNCTION("""COMPUTED_VALUE"""),45694.66666666667)</f>
        <v>45694.66667</v>
      </c>
      <c r="K277" s="1">
        <f>IFERROR(__xludf.DUMMYFUNCTION("""COMPUTED_VALUE"""),563.63)</f>
        <v>563.63</v>
      </c>
      <c r="M277" s="2">
        <f>IFERROR(__xludf.DUMMYFUNCTION("""COMPUTED_VALUE"""),45694.66666666667)</f>
        <v>45694.66667</v>
      </c>
      <c r="N277" s="1">
        <f>IFERROR(__xludf.DUMMYFUNCTION("""COMPUTED_VALUE"""),1.40191101E8)</f>
        <v>140191101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IFERROR(__xludf.DUMMYFUNCTION("""COMPUTED_VALUE"""),563.69)</f>
        <v>563.69</v>
      </c>
      <c r="D278" s="2">
        <f>IFERROR(__xludf.DUMMYFUNCTION("""COMPUTED_VALUE"""),45695.66666666667)</f>
        <v>45695.66667</v>
      </c>
      <c r="E278" s="1">
        <f>IFERROR(__xludf.DUMMYFUNCTION("""COMPUTED_VALUE"""),563.69)</f>
        <v>563.69</v>
      </c>
      <c r="G278" s="2">
        <f>IFERROR(__xludf.DUMMYFUNCTION("""COMPUTED_VALUE"""),45695.66666666667)</f>
        <v>45695.66667</v>
      </c>
      <c r="H278" s="1">
        <f>IFERROR(__xludf.DUMMYFUNCTION("""COMPUTED_VALUE"""),555.75)</f>
        <v>555.75</v>
      </c>
      <c r="J278" s="2">
        <f>IFERROR(__xludf.DUMMYFUNCTION("""COMPUTED_VALUE"""),45695.66666666667)</f>
        <v>45695.66667</v>
      </c>
      <c r="K278" s="1">
        <f>IFERROR(__xludf.DUMMYFUNCTION("""COMPUTED_VALUE"""),556.41)</f>
        <v>556.41</v>
      </c>
      <c r="M278" s="2">
        <f>IFERROR(__xludf.DUMMYFUNCTION("""COMPUTED_VALUE"""),45695.66666666667)</f>
        <v>45695.66667</v>
      </c>
      <c r="N278" s="1">
        <f>IFERROR(__xludf.DUMMYFUNCTION("""COMPUTED_VALUE"""),1.50905451E8)</f>
        <v>150905451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IFERROR(__xludf.DUMMYFUNCTION("""COMPUTED_VALUE"""),558.25)</f>
        <v>558.25</v>
      </c>
      <c r="D279" s="2">
        <f>IFERROR(__xludf.DUMMYFUNCTION("""COMPUTED_VALUE"""),45698.66666666667)</f>
        <v>45698.66667</v>
      </c>
      <c r="E279" s="1">
        <f>IFERROR(__xludf.DUMMYFUNCTION("""COMPUTED_VALUE"""),564.01)</f>
        <v>564.01</v>
      </c>
      <c r="G279" s="2">
        <f>IFERROR(__xludf.DUMMYFUNCTION("""COMPUTED_VALUE"""),45698.66666666667)</f>
        <v>45698.66667</v>
      </c>
      <c r="H279" s="1">
        <f>IFERROR(__xludf.DUMMYFUNCTION("""COMPUTED_VALUE"""),558.25)</f>
        <v>558.25</v>
      </c>
      <c r="J279" s="2">
        <f>IFERROR(__xludf.DUMMYFUNCTION("""COMPUTED_VALUE"""),45698.66666666667)</f>
        <v>45698.66667</v>
      </c>
      <c r="K279" s="1">
        <f>IFERROR(__xludf.DUMMYFUNCTION("""COMPUTED_VALUE"""),563.23)</f>
        <v>563.23</v>
      </c>
      <c r="M279" s="2">
        <f>IFERROR(__xludf.DUMMYFUNCTION("""COMPUTED_VALUE"""),45698.66666666667)</f>
        <v>45698.66667</v>
      </c>
      <c r="N279" s="1">
        <f>IFERROR(__xludf.DUMMYFUNCTION("""COMPUTED_VALUE"""),1.75358313E8)</f>
        <v>175358313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IFERROR(__xludf.DUMMYFUNCTION("""COMPUTED_VALUE"""),567.5)</f>
        <v>567.5</v>
      </c>
      <c r="D280" s="2">
        <f>IFERROR(__xludf.DUMMYFUNCTION("""COMPUTED_VALUE"""),45699.66666666667)</f>
        <v>45699.66667</v>
      </c>
      <c r="E280" s="1">
        <f>IFERROR(__xludf.DUMMYFUNCTION("""COMPUTED_VALUE"""),570.4)</f>
        <v>570.4</v>
      </c>
      <c r="G280" s="2">
        <f>IFERROR(__xludf.DUMMYFUNCTION("""COMPUTED_VALUE"""),45699.66666666667)</f>
        <v>45699.66667</v>
      </c>
      <c r="H280" s="1">
        <f>IFERROR(__xludf.DUMMYFUNCTION("""COMPUTED_VALUE"""),565.09)</f>
        <v>565.09</v>
      </c>
      <c r="J280" s="2">
        <f>IFERROR(__xludf.DUMMYFUNCTION("""COMPUTED_VALUE"""),45699.66666666667)</f>
        <v>45699.66667</v>
      </c>
      <c r="K280" s="1">
        <f>IFERROR(__xludf.DUMMYFUNCTION("""COMPUTED_VALUE"""),566.19)</f>
        <v>566.19</v>
      </c>
      <c r="M280" s="2">
        <f>IFERROR(__xludf.DUMMYFUNCTION("""COMPUTED_VALUE"""),45699.66666666667)</f>
        <v>45699.66667</v>
      </c>
      <c r="N280" s="1">
        <f>IFERROR(__xludf.DUMMYFUNCTION("""COMPUTED_VALUE"""),1.40121832E8)</f>
        <v>140121832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IFERROR(__xludf.DUMMYFUNCTION("""COMPUTED_VALUE"""),562.2)</f>
        <v>562.2</v>
      </c>
      <c r="D281" s="2">
        <f>IFERROR(__xludf.DUMMYFUNCTION("""COMPUTED_VALUE"""),45700.66666666667)</f>
        <v>45700.66667</v>
      </c>
      <c r="E281" s="1">
        <f>IFERROR(__xludf.DUMMYFUNCTION("""COMPUTED_VALUE"""),566.68)</f>
        <v>566.68</v>
      </c>
      <c r="G281" s="2">
        <f>IFERROR(__xludf.DUMMYFUNCTION("""COMPUTED_VALUE"""),45700.66666666667)</f>
        <v>45700.66667</v>
      </c>
      <c r="H281" s="1">
        <f>IFERROR(__xludf.DUMMYFUNCTION("""COMPUTED_VALUE"""),560.05)</f>
        <v>560.05</v>
      </c>
      <c r="J281" s="2">
        <f>IFERROR(__xludf.DUMMYFUNCTION("""COMPUTED_VALUE"""),45700.66666666667)</f>
        <v>45700.66667</v>
      </c>
      <c r="K281" s="1">
        <f>IFERROR(__xludf.DUMMYFUNCTION("""COMPUTED_VALUE"""),563.8)</f>
        <v>563.8</v>
      </c>
      <c r="M281" s="2">
        <f>IFERROR(__xludf.DUMMYFUNCTION("""COMPUTED_VALUE"""),45700.66666666667)</f>
        <v>45700.66667</v>
      </c>
      <c r="N281" s="1">
        <f>IFERROR(__xludf.DUMMYFUNCTION("""COMPUTED_VALUE"""),1.28495605E8)</f>
        <v>128495605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IFERROR(__xludf.DUMMYFUNCTION("""COMPUTED_VALUE"""),565.58)</f>
        <v>565.58</v>
      </c>
      <c r="D282" s="2">
        <f>IFERROR(__xludf.DUMMYFUNCTION("""COMPUTED_VALUE"""),45701.66666666667)</f>
        <v>45701.66667</v>
      </c>
      <c r="E282" s="1">
        <f>IFERROR(__xludf.DUMMYFUNCTION("""COMPUTED_VALUE"""),573.41)</f>
        <v>573.41</v>
      </c>
      <c r="G282" s="2">
        <f>IFERROR(__xludf.DUMMYFUNCTION("""COMPUTED_VALUE"""),45701.66666666667)</f>
        <v>45701.66667</v>
      </c>
      <c r="H282" s="1">
        <f>IFERROR(__xludf.DUMMYFUNCTION("""COMPUTED_VALUE"""),564.77)</f>
        <v>564.77</v>
      </c>
      <c r="J282" s="2">
        <f>IFERROR(__xludf.DUMMYFUNCTION("""COMPUTED_VALUE"""),45701.66666666667)</f>
        <v>45701.66667</v>
      </c>
      <c r="K282" s="1">
        <f>IFERROR(__xludf.DUMMYFUNCTION("""COMPUTED_VALUE"""),572.33)</f>
        <v>572.33</v>
      </c>
      <c r="M282" s="2">
        <f>IFERROR(__xludf.DUMMYFUNCTION("""COMPUTED_VALUE"""),45701.66666666667)</f>
        <v>45701.66667</v>
      </c>
      <c r="N282" s="1">
        <f>IFERROR(__xludf.DUMMYFUNCTION("""COMPUTED_VALUE"""),1.26745675E8)</f>
        <v>126745675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IFERROR(__xludf.DUMMYFUNCTION("""COMPUTED_VALUE"""),573.5)</f>
        <v>573.5</v>
      </c>
      <c r="D283" s="2">
        <f>IFERROR(__xludf.DUMMYFUNCTION("""COMPUTED_VALUE"""),45702.66666666667)</f>
        <v>45702.66667</v>
      </c>
      <c r="E283" s="1">
        <f>IFERROR(__xludf.DUMMYFUNCTION("""COMPUTED_VALUE"""),576.99)</f>
        <v>576.99</v>
      </c>
      <c r="G283" s="2">
        <f>IFERROR(__xludf.DUMMYFUNCTION("""COMPUTED_VALUE"""),45702.66666666667)</f>
        <v>45702.66667</v>
      </c>
      <c r="H283" s="1">
        <f>IFERROR(__xludf.DUMMYFUNCTION("""COMPUTED_VALUE"""),570.42)</f>
        <v>570.42</v>
      </c>
      <c r="J283" s="2">
        <f>IFERROR(__xludf.DUMMYFUNCTION("""COMPUTED_VALUE"""),45702.66666666667)</f>
        <v>45702.66667</v>
      </c>
      <c r="K283" s="1">
        <f>IFERROR(__xludf.DUMMYFUNCTION("""COMPUTED_VALUE"""),570.55)</f>
        <v>570.55</v>
      </c>
      <c r="M283" s="2">
        <f>IFERROR(__xludf.DUMMYFUNCTION("""COMPUTED_VALUE"""),45702.66666666667)</f>
        <v>45702.66667</v>
      </c>
      <c r="N283" s="1">
        <f>IFERROR(__xludf.DUMMYFUNCTION("""COMPUTED_VALUE"""),1.11385929E8)</f>
        <v>111385929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IFERROR(__xludf.DUMMYFUNCTION("""COMPUTED_VALUE"""),570.54)</f>
        <v>570.54</v>
      </c>
      <c r="D284" s="2">
        <f>IFERROR(__xludf.DUMMYFUNCTION("""COMPUTED_VALUE"""),45706.66666666667)</f>
        <v>45706.66667</v>
      </c>
      <c r="E284" s="1">
        <f>IFERROR(__xludf.DUMMYFUNCTION("""COMPUTED_VALUE"""),578.84)</f>
        <v>578.84</v>
      </c>
      <c r="G284" s="2">
        <f>IFERROR(__xludf.DUMMYFUNCTION("""COMPUTED_VALUE"""),45706.66666666667)</f>
        <v>45706.66667</v>
      </c>
      <c r="H284" s="1">
        <f>IFERROR(__xludf.DUMMYFUNCTION("""COMPUTED_VALUE"""),568.27)</f>
        <v>568.27</v>
      </c>
      <c r="J284" s="2">
        <f>IFERROR(__xludf.DUMMYFUNCTION("""COMPUTED_VALUE"""),45706.66666666667)</f>
        <v>45706.66667</v>
      </c>
      <c r="K284" s="1">
        <f>IFERROR(__xludf.DUMMYFUNCTION("""COMPUTED_VALUE"""),578.73)</f>
        <v>578.73</v>
      </c>
      <c r="M284" s="2">
        <f>IFERROR(__xludf.DUMMYFUNCTION("""COMPUTED_VALUE"""),45706.66666666667)</f>
        <v>45706.66667</v>
      </c>
      <c r="N284" s="1">
        <f>IFERROR(__xludf.DUMMYFUNCTION("""COMPUTED_VALUE"""),1.1682441E8)</f>
        <v>116824410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IFERROR(__xludf.DUMMYFUNCTION("""COMPUTED_VALUE"""),572.13)</f>
        <v>572.13</v>
      </c>
      <c r="D285" s="2">
        <f>IFERROR(__xludf.DUMMYFUNCTION("""COMPUTED_VALUE"""),45707.66666666667)</f>
        <v>45707.66667</v>
      </c>
      <c r="E285" s="1">
        <f>IFERROR(__xludf.DUMMYFUNCTION("""COMPUTED_VALUE"""),573.14)</f>
        <v>573.14</v>
      </c>
      <c r="G285" s="2">
        <f>IFERROR(__xludf.DUMMYFUNCTION("""COMPUTED_VALUE"""),45707.66666666667)</f>
        <v>45707.66667</v>
      </c>
      <c r="H285" s="1">
        <f>IFERROR(__xludf.DUMMYFUNCTION("""COMPUTED_VALUE"""),569.63)</f>
        <v>569.63</v>
      </c>
      <c r="J285" s="2">
        <f>IFERROR(__xludf.DUMMYFUNCTION("""COMPUTED_VALUE"""),45707.66666666667)</f>
        <v>45707.66667</v>
      </c>
      <c r="K285" s="1">
        <f>IFERROR(__xludf.DUMMYFUNCTION("""COMPUTED_VALUE"""),571.05)</f>
        <v>571.05</v>
      </c>
      <c r="M285" s="2">
        <f>IFERROR(__xludf.DUMMYFUNCTION("""COMPUTED_VALUE"""),45707.66666666667)</f>
        <v>45707.66667</v>
      </c>
      <c r="N285" s="1">
        <f>IFERROR(__xludf.DUMMYFUNCTION("""COMPUTED_VALUE"""),1.22997372E8)</f>
        <v>122997372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IFERROR(__xludf.DUMMYFUNCTION("""COMPUTED_VALUE"""),570.85)</f>
        <v>570.85</v>
      </c>
      <c r="D286" s="2">
        <f>IFERROR(__xludf.DUMMYFUNCTION("""COMPUTED_VALUE"""),45708.66666666667)</f>
        <v>45708.66667</v>
      </c>
      <c r="E286" s="1">
        <f>IFERROR(__xludf.DUMMYFUNCTION("""COMPUTED_VALUE"""),573.8)</f>
        <v>573.8</v>
      </c>
      <c r="G286" s="2">
        <f>IFERROR(__xludf.DUMMYFUNCTION("""COMPUTED_VALUE"""),45708.66666666667)</f>
        <v>45708.66667</v>
      </c>
      <c r="H286" s="1">
        <f>IFERROR(__xludf.DUMMYFUNCTION("""COMPUTED_VALUE"""),568.75)</f>
        <v>568.75</v>
      </c>
      <c r="J286" s="2">
        <f>IFERROR(__xludf.DUMMYFUNCTION("""COMPUTED_VALUE"""),45708.66666666667)</f>
        <v>45708.66667</v>
      </c>
      <c r="K286" s="1">
        <f>IFERROR(__xludf.DUMMYFUNCTION("""COMPUTED_VALUE"""),571.67)</f>
        <v>571.67</v>
      </c>
      <c r="M286" s="2">
        <f>IFERROR(__xludf.DUMMYFUNCTION("""COMPUTED_VALUE"""),45708.66666666667)</f>
        <v>45708.66667</v>
      </c>
      <c r="N286" s="1">
        <f>IFERROR(__xludf.DUMMYFUNCTION("""COMPUTED_VALUE"""),1.09206273E8)</f>
        <v>109206273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IFERROR(__xludf.DUMMYFUNCTION("""COMPUTED_VALUE"""),572.11)</f>
        <v>572.11</v>
      </c>
      <c r="D287" s="2">
        <f>IFERROR(__xludf.DUMMYFUNCTION("""COMPUTED_VALUE"""),45709.66666666667)</f>
        <v>45709.66667</v>
      </c>
      <c r="E287" s="1">
        <f>IFERROR(__xludf.DUMMYFUNCTION("""COMPUTED_VALUE"""),572.44)</f>
        <v>572.44</v>
      </c>
      <c r="G287" s="2">
        <f>IFERROR(__xludf.DUMMYFUNCTION("""COMPUTED_VALUE"""),45709.66666666667)</f>
        <v>45709.66667</v>
      </c>
      <c r="H287" s="1">
        <f>IFERROR(__xludf.DUMMYFUNCTION("""COMPUTED_VALUE"""),559.8)</f>
        <v>559.8</v>
      </c>
      <c r="J287" s="2">
        <f>IFERROR(__xludf.DUMMYFUNCTION("""COMPUTED_VALUE"""),45709.66666666667)</f>
        <v>45709.66667</v>
      </c>
      <c r="K287" s="1">
        <f>IFERROR(__xludf.DUMMYFUNCTION("""COMPUTED_VALUE"""),560.09)</f>
        <v>560.09</v>
      </c>
      <c r="M287" s="2">
        <f>IFERROR(__xludf.DUMMYFUNCTION("""COMPUTED_VALUE"""),45709.66666666667)</f>
        <v>45709.66667</v>
      </c>
      <c r="N287" s="1">
        <f>IFERROR(__xludf.DUMMYFUNCTION("""COMPUTED_VALUE"""),1.23138626E8)</f>
        <v>123138626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IFERROR(__xludf.DUMMYFUNCTION("""COMPUTED_VALUE"""),561.05)</f>
        <v>561.05</v>
      </c>
      <c r="D288" s="2">
        <f>IFERROR(__xludf.DUMMYFUNCTION("""COMPUTED_VALUE"""),45712.66666666667)</f>
        <v>45712.66667</v>
      </c>
      <c r="E288" s="1">
        <f>IFERROR(__xludf.DUMMYFUNCTION("""COMPUTED_VALUE"""),562.63)</f>
        <v>562.63</v>
      </c>
      <c r="G288" s="2">
        <f>IFERROR(__xludf.DUMMYFUNCTION("""COMPUTED_VALUE"""),45712.66666666667)</f>
        <v>45712.66667</v>
      </c>
      <c r="H288" s="1">
        <f>IFERROR(__xludf.DUMMYFUNCTION("""COMPUTED_VALUE"""),557.24)</f>
        <v>557.24</v>
      </c>
      <c r="J288" s="2">
        <f>IFERROR(__xludf.DUMMYFUNCTION("""COMPUTED_VALUE"""),45712.66666666667)</f>
        <v>45712.66667</v>
      </c>
      <c r="K288" s="1">
        <f>IFERROR(__xludf.DUMMYFUNCTION("""COMPUTED_VALUE"""),559.01)</f>
        <v>559.01</v>
      </c>
      <c r="M288" s="2">
        <f>IFERROR(__xludf.DUMMYFUNCTION("""COMPUTED_VALUE"""),45712.66666666667)</f>
        <v>45712.66667</v>
      </c>
      <c r="N288" s="1">
        <f>IFERROR(__xludf.DUMMYFUNCTION("""COMPUTED_VALUE"""),1.16807725E8)</f>
        <v>116807725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IFERROR(__xludf.DUMMYFUNCTION("""COMPUTED_VALUE"""),559.42)</f>
        <v>559.42</v>
      </c>
      <c r="D289" s="2">
        <f>IFERROR(__xludf.DUMMYFUNCTION("""COMPUTED_VALUE"""),45713.66666666667)</f>
        <v>45713.66667</v>
      </c>
      <c r="E289" s="1">
        <f>IFERROR(__xludf.DUMMYFUNCTION("""COMPUTED_VALUE"""),564.4)</f>
        <v>564.4</v>
      </c>
      <c r="G289" s="2">
        <f>IFERROR(__xludf.DUMMYFUNCTION("""COMPUTED_VALUE"""),45713.66666666667)</f>
        <v>45713.66667</v>
      </c>
      <c r="H289" s="1">
        <f>IFERROR(__xludf.DUMMYFUNCTION("""COMPUTED_VALUE"""),558.48)</f>
        <v>558.48</v>
      </c>
      <c r="J289" s="2">
        <f>IFERROR(__xludf.DUMMYFUNCTION("""COMPUTED_VALUE"""),45713.66666666667)</f>
        <v>45713.66667</v>
      </c>
      <c r="K289" s="1">
        <f>IFERROR(__xludf.DUMMYFUNCTION("""COMPUTED_VALUE"""),562.58)</f>
        <v>562.58</v>
      </c>
      <c r="M289" s="2">
        <f>IFERROR(__xludf.DUMMYFUNCTION("""COMPUTED_VALUE"""),45713.66666666667)</f>
        <v>45713.66667</v>
      </c>
      <c r="N289" s="1">
        <f>IFERROR(__xludf.DUMMYFUNCTION("""COMPUTED_VALUE"""),1.37657602E8)</f>
        <v>137657602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IFERROR(__xludf.DUMMYFUNCTION("""COMPUTED_VALUE"""),564.76)</f>
        <v>564.76</v>
      </c>
      <c r="D290" s="2">
        <f>IFERROR(__xludf.DUMMYFUNCTION("""COMPUTED_VALUE"""),45714.66666666667)</f>
        <v>45714.66667</v>
      </c>
      <c r="E290" s="1">
        <f>IFERROR(__xludf.DUMMYFUNCTION("""COMPUTED_VALUE"""),566.32)</f>
        <v>566.32</v>
      </c>
      <c r="G290" s="2">
        <f>IFERROR(__xludf.DUMMYFUNCTION("""COMPUTED_VALUE"""),45714.66666666667)</f>
        <v>45714.66667</v>
      </c>
      <c r="H290" s="1">
        <f>IFERROR(__xludf.DUMMYFUNCTION("""COMPUTED_VALUE"""),559.94)</f>
        <v>559.94</v>
      </c>
      <c r="J290" s="2">
        <f>IFERROR(__xludf.DUMMYFUNCTION("""COMPUTED_VALUE"""),45714.66666666667)</f>
        <v>45714.66667</v>
      </c>
      <c r="K290" s="1">
        <f>IFERROR(__xludf.DUMMYFUNCTION("""COMPUTED_VALUE"""),560.47)</f>
        <v>560.47</v>
      </c>
      <c r="M290" s="2">
        <f>IFERROR(__xludf.DUMMYFUNCTION("""COMPUTED_VALUE"""),45714.66666666667)</f>
        <v>45714.66667</v>
      </c>
      <c r="N290" s="1">
        <f>IFERROR(__xludf.DUMMYFUNCTION("""COMPUTED_VALUE"""),1.0576813E8)</f>
        <v>105768130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IFERROR(__xludf.DUMMYFUNCTION("""COMPUTED_VALUE"""),559.49)</f>
        <v>559.49</v>
      </c>
      <c r="D291" s="2">
        <f>IFERROR(__xludf.DUMMYFUNCTION("""COMPUTED_VALUE"""),45715.66666666667)</f>
        <v>45715.66667</v>
      </c>
      <c r="E291" s="1">
        <f>IFERROR(__xludf.DUMMYFUNCTION("""COMPUTED_VALUE"""),564.36)</f>
        <v>564.36</v>
      </c>
      <c r="G291" s="2">
        <f>IFERROR(__xludf.DUMMYFUNCTION("""COMPUTED_VALUE"""),45715.66666666667)</f>
        <v>45715.66667</v>
      </c>
      <c r="H291" s="1">
        <f>IFERROR(__xludf.DUMMYFUNCTION("""COMPUTED_VALUE"""),556.6)</f>
        <v>556.6</v>
      </c>
      <c r="J291" s="2">
        <f>IFERROR(__xludf.DUMMYFUNCTION("""COMPUTED_VALUE"""),45715.66666666667)</f>
        <v>45715.66667</v>
      </c>
      <c r="K291" s="1">
        <f>IFERROR(__xludf.DUMMYFUNCTION("""COMPUTED_VALUE"""),556.85)</f>
        <v>556.85</v>
      </c>
      <c r="M291" s="2">
        <f>IFERROR(__xludf.DUMMYFUNCTION("""COMPUTED_VALUE"""),45715.66666666667)</f>
        <v>45715.66667</v>
      </c>
      <c r="N291" s="1">
        <f>IFERROR(__xludf.DUMMYFUNCTION("""COMPUTED_VALUE"""),1.15819631E8)</f>
        <v>115819631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IFERROR(__xludf.DUMMYFUNCTION("""COMPUTED_VALUE"""),556.54)</f>
        <v>556.54</v>
      </c>
      <c r="D292" s="2">
        <f>IFERROR(__xludf.DUMMYFUNCTION("""COMPUTED_VALUE"""),45716.66666666667)</f>
        <v>45716.66667</v>
      </c>
      <c r="E292" s="1">
        <f>IFERROR(__xludf.DUMMYFUNCTION("""COMPUTED_VALUE"""),561.41)</f>
        <v>561.41</v>
      </c>
      <c r="G292" s="2">
        <f>IFERROR(__xludf.DUMMYFUNCTION("""COMPUTED_VALUE"""),45716.66666666667)</f>
        <v>45716.66667</v>
      </c>
      <c r="H292" s="1">
        <f>IFERROR(__xludf.DUMMYFUNCTION("""COMPUTED_VALUE"""),554.62)</f>
        <v>554.62</v>
      </c>
      <c r="J292" s="2">
        <f>IFERROR(__xludf.DUMMYFUNCTION("""COMPUTED_VALUE"""),45716.66666666667)</f>
        <v>45716.66667</v>
      </c>
      <c r="K292" s="1">
        <f>IFERROR(__xludf.DUMMYFUNCTION("""COMPUTED_VALUE"""),561.33)</f>
        <v>561.33</v>
      </c>
      <c r="M292" s="2">
        <f>IFERROR(__xludf.DUMMYFUNCTION("""COMPUTED_VALUE"""),45716.66666666667)</f>
        <v>45716.66667</v>
      </c>
      <c r="N292" s="1">
        <f>IFERROR(__xludf.DUMMYFUNCTION("""COMPUTED_VALUE"""),1.77985359E8)</f>
        <v>177985359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IFERROR(__xludf.DUMMYFUNCTION("""COMPUTED_VALUE"""),564.25)</f>
        <v>564.25</v>
      </c>
      <c r="D293" s="2">
        <f>IFERROR(__xludf.DUMMYFUNCTION("""COMPUTED_VALUE"""),45719.66666666667)</f>
        <v>45719.66667</v>
      </c>
      <c r="E293" s="1">
        <f>IFERROR(__xludf.DUMMYFUNCTION("""COMPUTED_VALUE"""),568.98)</f>
        <v>568.98</v>
      </c>
      <c r="G293" s="2">
        <f>IFERROR(__xludf.DUMMYFUNCTION("""COMPUTED_VALUE"""),45719.66666666667)</f>
        <v>45719.66667</v>
      </c>
      <c r="H293" s="1">
        <f>IFERROR(__xludf.DUMMYFUNCTION("""COMPUTED_VALUE"""),547.74)</f>
        <v>547.74</v>
      </c>
      <c r="J293" s="2">
        <f>IFERROR(__xludf.DUMMYFUNCTION("""COMPUTED_VALUE"""),45719.66666666667)</f>
        <v>45719.66667</v>
      </c>
      <c r="K293" s="1">
        <f>IFERROR(__xludf.DUMMYFUNCTION("""COMPUTED_VALUE"""),549.07)</f>
        <v>549.07</v>
      </c>
      <c r="M293" s="2">
        <f>IFERROR(__xludf.DUMMYFUNCTION("""COMPUTED_VALUE"""),45719.66666666667)</f>
        <v>45719.66667</v>
      </c>
      <c r="N293" s="1">
        <f>IFERROR(__xludf.DUMMYFUNCTION("""COMPUTED_VALUE"""),1.44278338E8)</f>
        <v>144278338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IFERROR(__xludf.DUMMYFUNCTION("""COMPUTED_VALUE"""),550.91)</f>
        <v>550.91</v>
      </c>
      <c r="D294" s="2">
        <f>IFERROR(__xludf.DUMMYFUNCTION("""COMPUTED_VALUE"""),45720.66666666667)</f>
        <v>45720.66667</v>
      </c>
      <c r="E294" s="1">
        <f>IFERROR(__xludf.DUMMYFUNCTION("""COMPUTED_VALUE"""),551.39)</f>
        <v>551.39</v>
      </c>
      <c r="G294" s="2">
        <f>IFERROR(__xludf.DUMMYFUNCTION("""COMPUTED_VALUE"""),45720.66666666667)</f>
        <v>45720.66667</v>
      </c>
      <c r="H294" s="1">
        <f>IFERROR(__xludf.DUMMYFUNCTION("""COMPUTED_VALUE"""),541.44)</f>
        <v>541.44</v>
      </c>
      <c r="J294" s="2">
        <f>IFERROR(__xludf.DUMMYFUNCTION("""COMPUTED_VALUE"""),45720.66666666667)</f>
        <v>45720.66667</v>
      </c>
      <c r="K294" s="1">
        <f>IFERROR(__xludf.DUMMYFUNCTION("""COMPUTED_VALUE"""),543.4)</f>
        <v>543.4</v>
      </c>
      <c r="M294" s="2">
        <f>IFERROR(__xludf.DUMMYFUNCTION("""COMPUTED_VALUE"""),45720.66666666667)</f>
        <v>45720.66667</v>
      </c>
      <c r="N294" s="1">
        <f>IFERROR(__xludf.DUMMYFUNCTION("""COMPUTED_VALUE"""),1.61326688E8)</f>
        <v>161326688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IFERROR(__xludf.DUMMYFUNCTION("""COMPUTED_VALUE"""),545.93)</f>
        <v>545.93</v>
      </c>
      <c r="D295" s="2">
        <f>IFERROR(__xludf.DUMMYFUNCTION("""COMPUTED_VALUE"""),45721.66666666667)</f>
        <v>45721.66667</v>
      </c>
      <c r="E295" s="1">
        <f>IFERROR(__xludf.DUMMYFUNCTION("""COMPUTED_VALUE"""),559.65)</f>
        <v>559.65</v>
      </c>
      <c r="G295" s="2">
        <f>IFERROR(__xludf.DUMMYFUNCTION("""COMPUTED_VALUE"""),45721.66666666667)</f>
        <v>45721.66667</v>
      </c>
      <c r="H295" s="1">
        <f>IFERROR(__xludf.DUMMYFUNCTION("""COMPUTED_VALUE"""),545.93)</f>
        <v>545.93</v>
      </c>
      <c r="J295" s="2">
        <f>IFERROR(__xludf.DUMMYFUNCTION("""COMPUTED_VALUE"""),45721.66666666667)</f>
        <v>45721.66667</v>
      </c>
      <c r="K295" s="1">
        <f>IFERROR(__xludf.DUMMYFUNCTION("""COMPUTED_VALUE"""),558.55)</f>
        <v>558.55</v>
      </c>
      <c r="M295" s="2">
        <f>IFERROR(__xludf.DUMMYFUNCTION("""COMPUTED_VALUE"""),45721.66666666667)</f>
        <v>45721.66667</v>
      </c>
      <c r="N295" s="1">
        <f>IFERROR(__xludf.DUMMYFUNCTION("""COMPUTED_VALUE"""),1.52072323E8)</f>
        <v>152072323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IFERROR(__xludf.DUMMYFUNCTION("""COMPUTED_VALUE"""),557.54)</f>
        <v>557.54</v>
      </c>
      <c r="D296" s="2">
        <f>IFERROR(__xludf.DUMMYFUNCTION("""COMPUTED_VALUE"""),45722.66666666667)</f>
        <v>45722.66667</v>
      </c>
      <c r="E296" s="1">
        <f>IFERROR(__xludf.DUMMYFUNCTION("""COMPUTED_VALUE"""),561.11)</f>
        <v>561.11</v>
      </c>
      <c r="G296" s="2">
        <f>IFERROR(__xludf.DUMMYFUNCTION("""COMPUTED_VALUE"""),45722.66666666667)</f>
        <v>45722.66667</v>
      </c>
      <c r="H296" s="1">
        <f>IFERROR(__xludf.DUMMYFUNCTION("""COMPUTED_VALUE"""),553.04)</f>
        <v>553.04</v>
      </c>
      <c r="J296" s="2">
        <f>IFERROR(__xludf.DUMMYFUNCTION("""COMPUTED_VALUE"""),45722.66666666667)</f>
        <v>45722.66667</v>
      </c>
      <c r="K296" s="1">
        <f>IFERROR(__xludf.DUMMYFUNCTION("""COMPUTED_VALUE"""),556.33)</f>
        <v>556.33</v>
      </c>
      <c r="M296" s="2">
        <f>IFERROR(__xludf.DUMMYFUNCTION("""COMPUTED_VALUE"""),45722.66666666667)</f>
        <v>45722.66667</v>
      </c>
      <c r="N296" s="1">
        <f>IFERROR(__xludf.DUMMYFUNCTION("""COMPUTED_VALUE"""),1.34885907E8)</f>
        <v>134885907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IFERROR(__xludf.DUMMYFUNCTION("""COMPUTED_VALUE"""),555.41)</f>
        <v>555.41</v>
      </c>
      <c r="D297" s="2">
        <f>IFERROR(__xludf.DUMMYFUNCTION("""COMPUTED_VALUE"""),45723.66666666667)</f>
        <v>45723.66667</v>
      </c>
      <c r="E297" s="1">
        <f>IFERROR(__xludf.DUMMYFUNCTION("""COMPUTED_VALUE"""),560.06)</f>
        <v>560.06</v>
      </c>
      <c r="G297" s="2">
        <f>IFERROR(__xludf.DUMMYFUNCTION("""COMPUTED_VALUE"""),45723.66666666667)</f>
        <v>45723.66667</v>
      </c>
      <c r="H297" s="1">
        <f>IFERROR(__xludf.DUMMYFUNCTION("""COMPUTED_VALUE"""),551.18)</f>
        <v>551.18</v>
      </c>
      <c r="J297" s="2">
        <f>IFERROR(__xludf.DUMMYFUNCTION("""COMPUTED_VALUE"""),45723.66666666667)</f>
        <v>45723.66667</v>
      </c>
      <c r="K297" s="1">
        <f>IFERROR(__xludf.DUMMYFUNCTION("""COMPUTED_VALUE"""),558.06)</f>
        <v>558.06</v>
      </c>
      <c r="M297" s="2">
        <f>IFERROR(__xludf.DUMMYFUNCTION("""COMPUTED_VALUE"""),45723.66666666667)</f>
        <v>45723.66667</v>
      </c>
      <c r="N297" s="1">
        <f>IFERROR(__xludf.DUMMYFUNCTION("""COMPUTED_VALUE"""),1.33332213E8)</f>
        <v>133332213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IFERROR(__xludf.DUMMYFUNCTION("""COMPUTED_VALUE"""),555.68)</f>
        <v>555.68</v>
      </c>
      <c r="D298" s="2">
        <f>IFERROR(__xludf.DUMMYFUNCTION("""COMPUTED_VALUE"""),45726.66666666667)</f>
        <v>45726.66667</v>
      </c>
      <c r="E298" s="1">
        <f>IFERROR(__xludf.DUMMYFUNCTION("""COMPUTED_VALUE"""),556.28)</f>
        <v>556.28</v>
      </c>
      <c r="G298" s="2">
        <f>IFERROR(__xludf.DUMMYFUNCTION("""COMPUTED_VALUE"""),45726.66666666667)</f>
        <v>45726.66667</v>
      </c>
      <c r="H298" s="1">
        <f>IFERROR(__xludf.DUMMYFUNCTION("""COMPUTED_VALUE"""),540.86)</f>
        <v>540.86</v>
      </c>
      <c r="J298" s="2">
        <f>IFERROR(__xludf.DUMMYFUNCTION("""COMPUTED_VALUE"""),45726.66666666667)</f>
        <v>45726.66667</v>
      </c>
      <c r="K298" s="1">
        <f>IFERROR(__xludf.DUMMYFUNCTION("""COMPUTED_VALUE"""),544.79)</f>
        <v>544.79</v>
      </c>
      <c r="M298" s="2">
        <f>IFERROR(__xludf.DUMMYFUNCTION("""COMPUTED_VALUE"""),45726.66666666667)</f>
        <v>45726.66667</v>
      </c>
      <c r="N298" s="1">
        <f>IFERROR(__xludf.DUMMYFUNCTION("""COMPUTED_VALUE"""),1.64227966E8)</f>
        <v>164227966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IFERROR(__xludf.DUMMYFUNCTION("""COMPUTED_VALUE"""),545.38)</f>
        <v>545.38</v>
      </c>
      <c r="D299" s="2">
        <f>IFERROR(__xludf.DUMMYFUNCTION("""COMPUTED_VALUE"""),45727.66666666667)</f>
        <v>45727.66667</v>
      </c>
      <c r="E299" s="1">
        <f>IFERROR(__xludf.DUMMYFUNCTION("""COMPUTED_VALUE"""),547.72)</f>
        <v>547.72</v>
      </c>
      <c r="G299" s="2">
        <f>IFERROR(__xludf.DUMMYFUNCTION("""COMPUTED_VALUE"""),45727.66666666667)</f>
        <v>45727.66667</v>
      </c>
      <c r="H299" s="1">
        <f>IFERROR(__xludf.DUMMYFUNCTION("""COMPUTED_VALUE"""),538.67)</f>
        <v>538.67</v>
      </c>
      <c r="J299" s="2">
        <f>IFERROR(__xludf.DUMMYFUNCTION("""COMPUTED_VALUE"""),45727.66666666667)</f>
        <v>45727.66667</v>
      </c>
      <c r="K299" s="1">
        <f>IFERROR(__xludf.DUMMYFUNCTION("""COMPUTED_VALUE"""),542.42)</f>
        <v>542.42</v>
      </c>
      <c r="M299" s="2">
        <f>IFERROR(__xludf.DUMMYFUNCTION("""COMPUTED_VALUE"""),45727.66666666667)</f>
        <v>45727.66667</v>
      </c>
      <c r="N299" s="1">
        <f>IFERROR(__xludf.DUMMYFUNCTION("""COMPUTED_VALUE"""),1.6219351E8)</f>
        <v>162193510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IFERROR(__xludf.DUMMYFUNCTION("""COMPUTED_VALUE"""),543.48)</f>
        <v>543.48</v>
      </c>
      <c r="D300" s="2">
        <f>IFERROR(__xludf.DUMMYFUNCTION("""COMPUTED_VALUE"""),45728.66666666667)</f>
        <v>45728.66667</v>
      </c>
      <c r="E300" s="1">
        <f>IFERROR(__xludf.DUMMYFUNCTION("""COMPUTED_VALUE"""),544.16)</f>
        <v>544.16</v>
      </c>
      <c r="G300" s="2">
        <f>IFERROR(__xludf.DUMMYFUNCTION("""COMPUTED_VALUE"""),45728.66666666667)</f>
        <v>45728.66667</v>
      </c>
      <c r="H300" s="1">
        <f>IFERROR(__xludf.DUMMYFUNCTION("""COMPUTED_VALUE"""),536.81)</f>
        <v>536.81</v>
      </c>
      <c r="J300" s="2">
        <f>IFERROR(__xludf.DUMMYFUNCTION("""COMPUTED_VALUE"""),45728.66666666667)</f>
        <v>45728.66667</v>
      </c>
      <c r="K300" s="1">
        <f>IFERROR(__xludf.DUMMYFUNCTION("""COMPUTED_VALUE"""),539.45)</f>
        <v>539.45</v>
      </c>
      <c r="M300" s="2">
        <f>IFERROR(__xludf.DUMMYFUNCTION("""COMPUTED_VALUE"""),45728.66666666667)</f>
        <v>45728.66667</v>
      </c>
      <c r="N300" s="1">
        <f>IFERROR(__xludf.DUMMYFUNCTION("""COMPUTED_VALUE"""),1.36874094E8)</f>
        <v>136874094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IFERROR(__xludf.DUMMYFUNCTION("""COMPUTED_VALUE"""),538.9)</f>
        <v>538.9</v>
      </c>
      <c r="D301" s="2">
        <f>IFERROR(__xludf.DUMMYFUNCTION("""COMPUTED_VALUE"""),45729.66666666667)</f>
        <v>45729.66667</v>
      </c>
      <c r="E301" s="1">
        <f>IFERROR(__xludf.DUMMYFUNCTION("""COMPUTED_VALUE"""),546.03)</f>
        <v>546.03</v>
      </c>
      <c r="G301" s="2">
        <f>IFERROR(__xludf.DUMMYFUNCTION("""COMPUTED_VALUE"""),45729.66666666667)</f>
        <v>45729.66667</v>
      </c>
      <c r="H301" s="1">
        <f>IFERROR(__xludf.DUMMYFUNCTION("""COMPUTED_VALUE"""),536.33)</f>
        <v>536.33</v>
      </c>
      <c r="J301" s="2">
        <f>IFERROR(__xludf.DUMMYFUNCTION("""COMPUTED_VALUE"""),45729.66666666667)</f>
        <v>45729.66667</v>
      </c>
      <c r="K301" s="1">
        <f>IFERROR(__xludf.DUMMYFUNCTION("""COMPUTED_VALUE"""),540.62)</f>
        <v>540.62</v>
      </c>
      <c r="M301" s="2">
        <f>IFERROR(__xludf.DUMMYFUNCTION("""COMPUTED_VALUE"""),45729.66666666667)</f>
        <v>45729.66667</v>
      </c>
      <c r="N301" s="1">
        <f>IFERROR(__xludf.DUMMYFUNCTION("""COMPUTED_VALUE"""),1.29582845E8)</f>
        <v>129582845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IFERROR(__xludf.DUMMYFUNCTION("""COMPUTED_VALUE"""),544.7)</f>
        <v>544.7</v>
      </c>
      <c r="D302" s="2">
        <f>IFERROR(__xludf.DUMMYFUNCTION("""COMPUTED_VALUE"""),45730.66666666667)</f>
        <v>45730.66667</v>
      </c>
      <c r="E302" s="1">
        <f>IFERROR(__xludf.DUMMYFUNCTION("""COMPUTED_VALUE"""),548.76)</f>
        <v>548.76</v>
      </c>
      <c r="G302" s="2">
        <f>IFERROR(__xludf.DUMMYFUNCTION("""COMPUTED_VALUE"""),45730.66666666667)</f>
        <v>45730.66667</v>
      </c>
      <c r="H302" s="1">
        <f>IFERROR(__xludf.DUMMYFUNCTION("""COMPUTED_VALUE"""),542.92)</f>
        <v>542.92</v>
      </c>
      <c r="J302" s="2">
        <f>IFERROR(__xludf.DUMMYFUNCTION("""COMPUTED_VALUE"""),45730.66666666667)</f>
        <v>45730.66667</v>
      </c>
      <c r="K302" s="1">
        <f>IFERROR(__xludf.DUMMYFUNCTION("""COMPUTED_VALUE"""),548.09)</f>
        <v>548.09</v>
      </c>
      <c r="M302" s="2">
        <f>IFERROR(__xludf.DUMMYFUNCTION("""COMPUTED_VALUE"""),45730.66666666667)</f>
        <v>45730.66667</v>
      </c>
      <c r="N302" s="1">
        <f>IFERROR(__xludf.DUMMYFUNCTION("""COMPUTED_VALUE"""),1.18941152E8)</f>
        <v>118941152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IFERROR(__xludf.DUMMYFUNCTION("""COMPUTED_VALUE"""),547.27)</f>
        <v>547.27</v>
      </c>
      <c r="D303" s="2">
        <f>IFERROR(__xludf.DUMMYFUNCTION("""COMPUTED_VALUE"""),45733.66666666667)</f>
        <v>45733.66667</v>
      </c>
      <c r="E303" s="1">
        <f>IFERROR(__xludf.DUMMYFUNCTION("""COMPUTED_VALUE"""),556.68)</f>
        <v>556.68</v>
      </c>
      <c r="G303" s="2">
        <f>IFERROR(__xludf.DUMMYFUNCTION("""COMPUTED_VALUE"""),45733.66666666667)</f>
        <v>45733.66667</v>
      </c>
      <c r="H303" s="1">
        <f>IFERROR(__xludf.DUMMYFUNCTION("""COMPUTED_VALUE"""),547.27)</f>
        <v>547.27</v>
      </c>
      <c r="J303" s="2">
        <f>IFERROR(__xludf.DUMMYFUNCTION("""COMPUTED_VALUE"""),45733.66666666667)</f>
        <v>45733.66667</v>
      </c>
      <c r="K303" s="1">
        <f>IFERROR(__xludf.DUMMYFUNCTION("""COMPUTED_VALUE"""),554.53)</f>
        <v>554.53</v>
      </c>
      <c r="M303" s="2">
        <f>IFERROR(__xludf.DUMMYFUNCTION("""COMPUTED_VALUE"""),45733.66666666667)</f>
        <v>45733.66667</v>
      </c>
      <c r="N303" s="1">
        <f>IFERROR(__xludf.DUMMYFUNCTION("""COMPUTED_VALUE"""),1.21120007E8)</f>
        <v>121120007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IFERROR(__xludf.DUMMYFUNCTION("""COMPUTED_VALUE"""),554.88)</f>
        <v>554.88</v>
      </c>
      <c r="D304" s="2">
        <f>IFERROR(__xludf.DUMMYFUNCTION("""COMPUTED_VALUE"""),45734.66666666667)</f>
        <v>45734.66667</v>
      </c>
      <c r="E304" s="1">
        <f>IFERROR(__xludf.DUMMYFUNCTION("""COMPUTED_VALUE"""),557.99)</f>
        <v>557.99</v>
      </c>
      <c r="G304" s="2">
        <f>IFERROR(__xludf.DUMMYFUNCTION("""COMPUTED_VALUE"""),45734.66666666667)</f>
        <v>45734.66667</v>
      </c>
      <c r="H304" s="1">
        <f>IFERROR(__xludf.DUMMYFUNCTION("""COMPUTED_VALUE"""),552.38)</f>
        <v>552.38</v>
      </c>
      <c r="J304" s="2">
        <f>IFERROR(__xludf.DUMMYFUNCTION("""COMPUTED_VALUE"""),45734.66666666667)</f>
        <v>45734.66667</v>
      </c>
      <c r="K304" s="1">
        <f>IFERROR(__xludf.DUMMYFUNCTION("""COMPUTED_VALUE"""),554.72)</f>
        <v>554.72</v>
      </c>
      <c r="M304" s="2">
        <f>IFERROR(__xludf.DUMMYFUNCTION("""COMPUTED_VALUE"""),45734.66666666667)</f>
        <v>45734.66667</v>
      </c>
      <c r="N304" s="1">
        <f>IFERROR(__xludf.DUMMYFUNCTION("""COMPUTED_VALUE"""),1.22354479E8)</f>
        <v>122354479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IFERROR(__xludf.DUMMYFUNCTION("""COMPUTED_VALUE"""),554.36)</f>
        <v>554.36</v>
      </c>
      <c r="D305" s="2">
        <f>IFERROR(__xludf.DUMMYFUNCTION("""COMPUTED_VALUE"""),45735.66666666667)</f>
        <v>45735.66667</v>
      </c>
      <c r="E305" s="1">
        <f>IFERROR(__xludf.DUMMYFUNCTION("""COMPUTED_VALUE"""),558.67)</f>
        <v>558.67</v>
      </c>
      <c r="G305" s="2">
        <f>IFERROR(__xludf.DUMMYFUNCTION("""COMPUTED_VALUE"""),45735.66666666667)</f>
        <v>45735.66667</v>
      </c>
      <c r="H305" s="1">
        <f>IFERROR(__xludf.DUMMYFUNCTION("""COMPUTED_VALUE"""),551.81)</f>
        <v>551.81</v>
      </c>
      <c r="J305" s="2">
        <f>IFERROR(__xludf.DUMMYFUNCTION("""COMPUTED_VALUE"""),45735.66666666667)</f>
        <v>45735.66667</v>
      </c>
      <c r="K305" s="1">
        <f>IFERROR(__xludf.DUMMYFUNCTION("""COMPUTED_VALUE"""),556.82)</f>
        <v>556.82</v>
      </c>
      <c r="M305" s="2">
        <f>IFERROR(__xludf.DUMMYFUNCTION("""COMPUTED_VALUE"""),45735.66666666667)</f>
        <v>45735.66667</v>
      </c>
      <c r="N305" s="1">
        <f>IFERROR(__xludf.DUMMYFUNCTION("""COMPUTED_VALUE"""),1.31976226E8)</f>
        <v>131976226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IFERROR(__xludf.DUMMYFUNCTION("""COMPUTED_VALUE"""),555.15)</f>
        <v>555.15</v>
      </c>
      <c r="D306" s="2">
        <f>IFERROR(__xludf.DUMMYFUNCTION("""COMPUTED_VALUE"""),45736.66666666667)</f>
        <v>45736.66667</v>
      </c>
      <c r="E306" s="1">
        <f>IFERROR(__xludf.DUMMYFUNCTION("""COMPUTED_VALUE"""),556.86)</f>
        <v>556.86</v>
      </c>
      <c r="G306" s="2">
        <f>IFERROR(__xludf.DUMMYFUNCTION("""COMPUTED_VALUE"""),45736.66666666667)</f>
        <v>45736.66667</v>
      </c>
      <c r="H306" s="1">
        <f>IFERROR(__xludf.DUMMYFUNCTION("""COMPUTED_VALUE"""),552.26)</f>
        <v>552.26</v>
      </c>
      <c r="J306" s="2">
        <f>IFERROR(__xludf.DUMMYFUNCTION("""COMPUTED_VALUE"""),45736.66666666667)</f>
        <v>45736.66667</v>
      </c>
      <c r="K306" s="1">
        <f>IFERROR(__xludf.DUMMYFUNCTION("""COMPUTED_VALUE"""),553.47)</f>
        <v>553.47</v>
      </c>
      <c r="M306" s="2">
        <f>IFERROR(__xludf.DUMMYFUNCTION("""COMPUTED_VALUE"""),45736.66666666667)</f>
        <v>45736.66667</v>
      </c>
      <c r="N306" s="1">
        <f>IFERROR(__xludf.DUMMYFUNCTION("""COMPUTED_VALUE"""),1.21310956E8)</f>
        <v>121310956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IFERROR(__xludf.DUMMYFUNCTION("""COMPUTED_VALUE"""),551.29)</f>
        <v>551.29</v>
      </c>
      <c r="D307" s="2">
        <f>IFERROR(__xludf.DUMMYFUNCTION("""COMPUTED_VALUE"""),45737.66666666667)</f>
        <v>45737.66667</v>
      </c>
      <c r="E307" s="1">
        <f>IFERROR(__xludf.DUMMYFUNCTION("""COMPUTED_VALUE"""),551.29)</f>
        <v>551.29</v>
      </c>
      <c r="G307" s="2">
        <f>IFERROR(__xludf.DUMMYFUNCTION("""COMPUTED_VALUE"""),45737.66666666667)</f>
        <v>45737.66667</v>
      </c>
      <c r="H307" s="1">
        <f>IFERROR(__xludf.DUMMYFUNCTION("""COMPUTED_VALUE"""),541.14)</f>
        <v>541.14</v>
      </c>
      <c r="J307" s="2">
        <f>IFERROR(__xludf.DUMMYFUNCTION("""COMPUTED_VALUE"""),45737.66666666667)</f>
        <v>45737.66667</v>
      </c>
      <c r="K307" s="1">
        <f>IFERROR(__xludf.DUMMYFUNCTION("""COMPUTED_VALUE"""),548.65)</f>
        <v>548.65</v>
      </c>
      <c r="M307" s="2">
        <f>IFERROR(__xludf.DUMMYFUNCTION("""COMPUTED_VALUE"""),45737.66666666667)</f>
        <v>45737.66667</v>
      </c>
      <c r="N307" s="1">
        <f>IFERROR(__xludf.DUMMYFUNCTION("""COMPUTED_VALUE"""),3.72769092E8)</f>
        <v>372769092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IFERROR(__xludf.DUMMYFUNCTION("""COMPUTED_VALUE"""),549.3)</f>
        <v>549.3</v>
      </c>
      <c r="D308" s="2">
        <f>IFERROR(__xludf.DUMMYFUNCTION("""COMPUTED_VALUE"""),45740.66666666667)</f>
        <v>45740.66667</v>
      </c>
      <c r="E308" s="1">
        <f>IFERROR(__xludf.DUMMYFUNCTION("""COMPUTED_VALUE"""),556.66)</f>
        <v>556.66</v>
      </c>
      <c r="G308" s="2">
        <f>IFERROR(__xludf.DUMMYFUNCTION("""COMPUTED_VALUE"""),45740.66666666667)</f>
        <v>45740.66667</v>
      </c>
      <c r="H308" s="1">
        <f>IFERROR(__xludf.DUMMYFUNCTION("""COMPUTED_VALUE"""),549.3)</f>
        <v>549.3</v>
      </c>
      <c r="J308" s="2">
        <f>IFERROR(__xludf.DUMMYFUNCTION("""COMPUTED_VALUE"""),45740.66666666667)</f>
        <v>45740.66667</v>
      </c>
      <c r="K308" s="1">
        <f>IFERROR(__xludf.DUMMYFUNCTION("""COMPUTED_VALUE"""),553.94)</f>
        <v>553.94</v>
      </c>
      <c r="M308" s="2">
        <f>IFERROR(__xludf.DUMMYFUNCTION("""COMPUTED_VALUE"""),45740.66666666667)</f>
        <v>45740.66667</v>
      </c>
      <c r="N308" s="1">
        <f>IFERROR(__xludf.DUMMYFUNCTION("""COMPUTED_VALUE"""),1.31913144E8)</f>
        <v>131913144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IFERROR(__xludf.DUMMYFUNCTION("""COMPUTED_VALUE"""),555.4)</f>
        <v>555.4</v>
      </c>
      <c r="D309" s="2">
        <f>IFERROR(__xludf.DUMMYFUNCTION("""COMPUTED_VALUE"""),45741.66666666667)</f>
        <v>45741.66667</v>
      </c>
      <c r="E309" s="1">
        <f>IFERROR(__xludf.DUMMYFUNCTION("""COMPUTED_VALUE"""),556.28)</f>
        <v>556.28</v>
      </c>
      <c r="G309" s="2">
        <f>IFERROR(__xludf.DUMMYFUNCTION("""COMPUTED_VALUE"""),45741.66666666667)</f>
        <v>45741.66667</v>
      </c>
      <c r="H309" s="1">
        <f>IFERROR(__xludf.DUMMYFUNCTION("""COMPUTED_VALUE"""),551.98)</f>
        <v>551.98</v>
      </c>
      <c r="J309" s="2">
        <f>IFERROR(__xludf.DUMMYFUNCTION("""COMPUTED_VALUE"""),45741.66666666667)</f>
        <v>45741.66667</v>
      </c>
      <c r="K309" s="1">
        <f>IFERROR(__xludf.DUMMYFUNCTION("""COMPUTED_VALUE"""),553.82)</f>
        <v>553.82</v>
      </c>
      <c r="M309" s="2">
        <f>IFERROR(__xludf.DUMMYFUNCTION("""COMPUTED_VALUE"""),45741.66666666667)</f>
        <v>45741.66667</v>
      </c>
      <c r="N309" s="1">
        <f>IFERROR(__xludf.DUMMYFUNCTION("""COMPUTED_VALUE"""),1.19898285E8)</f>
        <v>119898285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IFERROR(__xludf.DUMMYFUNCTION("""COMPUTED_VALUE"""),554.55)</f>
        <v>554.55</v>
      </c>
      <c r="D310" s="2">
        <f>IFERROR(__xludf.DUMMYFUNCTION("""COMPUTED_VALUE"""),45742.66666666667)</f>
        <v>45742.66667</v>
      </c>
      <c r="E310" s="1">
        <f>IFERROR(__xludf.DUMMYFUNCTION("""COMPUTED_VALUE"""),558.51)</f>
        <v>558.51</v>
      </c>
      <c r="G310" s="2">
        <f>IFERROR(__xludf.DUMMYFUNCTION("""COMPUTED_VALUE"""),45742.66666666667)</f>
        <v>45742.66667</v>
      </c>
      <c r="H310" s="1">
        <f>IFERROR(__xludf.DUMMYFUNCTION("""COMPUTED_VALUE"""),552.46)</f>
        <v>552.46</v>
      </c>
      <c r="J310" s="2">
        <f>IFERROR(__xludf.DUMMYFUNCTION("""COMPUTED_VALUE"""),45742.66666666667)</f>
        <v>45742.66667</v>
      </c>
      <c r="K310" s="1">
        <f>IFERROR(__xludf.DUMMYFUNCTION("""COMPUTED_VALUE"""),554.91)</f>
        <v>554.91</v>
      </c>
      <c r="M310" s="2">
        <f>IFERROR(__xludf.DUMMYFUNCTION("""COMPUTED_VALUE"""),45742.66666666667)</f>
        <v>45742.66667</v>
      </c>
      <c r="N310" s="1">
        <f>IFERROR(__xludf.DUMMYFUNCTION("""COMPUTED_VALUE"""),1.05151628E8)</f>
        <v>105151628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IFERROR(__xludf.DUMMYFUNCTION("""COMPUTED_VALUE"""),554.22)</f>
        <v>554.22</v>
      </c>
      <c r="D311" s="2">
        <f>IFERROR(__xludf.DUMMYFUNCTION("""COMPUTED_VALUE"""),45743.66666666667)</f>
        <v>45743.66667</v>
      </c>
      <c r="E311" s="1">
        <f>IFERROR(__xludf.DUMMYFUNCTION("""COMPUTED_VALUE"""),556.25)</f>
        <v>556.25</v>
      </c>
      <c r="G311" s="2">
        <f>IFERROR(__xludf.DUMMYFUNCTION("""COMPUTED_VALUE"""),45743.66666666667)</f>
        <v>45743.66667</v>
      </c>
      <c r="H311" s="1">
        <f>IFERROR(__xludf.DUMMYFUNCTION("""COMPUTED_VALUE"""),549.85)</f>
        <v>549.85</v>
      </c>
      <c r="J311" s="2">
        <f>IFERROR(__xludf.DUMMYFUNCTION("""COMPUTED_VALUE"""),45743.66666666667)</f>
        <v>45743.66667</v>
      </c>
      <c r="K311" s="1">
        <f>IFERROR(__xludf.DUMMYFUNCTION("""COMPUTED_VALUE"""),554.2)</f>
        <v>554.2</v>
      </c>
      <c r="M311" s="2">
        <f>IFERROR(__xludf.DUMMYFUNCTION("""COMPUTED_VALUE"""),45743.66666666667)</f>
        <v>45743.66667</v>
      </c>
      <c r="N311" s="1">
        <f>IFERROR(__xludf.DUMMYFUNCTION("""COMPUTED_VALUE"""),1.26445993E8)</f>
        <v>126445993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IFERROR(__xludf.DUMMYFUNCTION("""COMPUTED_VALUE"""),555.99)</f>
        <v>555.99</v>
      </c>
      <c r="D312" s="2">
        <f>IFERROR(__xludf.DUMMYFUNCTION("""COMPUTED_VALUE"""),45744.66666666667)</f>
        <v>45744.66667</v>
      </c>
      <c r="E312" s="1">
        <f>IFERROR(__xludf.DUMMYFUNCTION("""COMPUTED_VALUE"""),556.27)</f>
        <v>556.27</v>
      </c>
      <c r="G312" s="2">
        <f>IFERROR(__xludf.DUMMYFUNCTION("""COMPUTED_VALUE"""),45744.66666666667)</f>
        <v>45744.66667</v>
      </c>
      <c r="H312" s="1">
        <f>IFERROR(__xludf.DUMMYFUNCTION("""COMPUTED_VALUE"""),544.16)</f>
        <v>544.16</v>
      </c>
      <c r="J312" s="2">
        <f>IFERROR(__xludf.DUMMYFUNCTION("""COMPUTED_VALUE"""),45744.66666666667)</f>
        <v>45744.66667</v>
      </c>
      <c r="K312" s="1">
        <f>IFERROR(__xludf.DUMMYFUNCTION("""COMPUTED_VALUE"""),544.43)</f>
        <v>544.43</v>
      </c>
      <c r="M312" s="2">
        <f>IFERROR(__xludf.DUMMYFUNCTION("""COMPUTED_VALUE"""),45744.66666666667)</f>
        <v>45744.66667</v>
      </c>
      <c r="N312" s="1">
        <f>IFERROR(__xludf.DUMMYFUNCTION("""COMPUTED_VALUE"""),1.40263223E8)</f>
        <v>140263223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IFERROR(__xludf.DUMMYFUNCTION("""COMPUTED_VALUE"""),542.79)</f>
        <v>542.79</v>
      </c>
      <c r="D313" s="2">
        <f>IFERROR(__xludf.DUMMYFUNCTION("""COMPUTED_VALUE"""),45747.66666666667)</f>
        <v>45747.66667</v>
      </c>
      <c r="E313" s="1">
        <f>IFERROR(__xludf.DUMMYFUNCTION("""COMPUTED_VALUE"""),551.89)</f>
        <v>551.89</v>
      </c>
      <c r="G313" s="2">
        <f>IFERROR(__xludf.DUMMYFUNCTION("""COMPUTED_VALUE"""),45747.66666666667)</f>
        <v>45747.66667</v>
      </c>
      <c r="H313" s="1">
        <f>IFERROR(__xludf.DUMMYFUNCTION("""COMPUTED_VALUE"""),537.23)</f>
        <v>537.23</v>
      </c>
      <c r="J313" s="2">
        <f>IFERROR(__xludf.DUMMYFUNCTION("""COMPUTED_VALUE"""),45747.66666666667)</f>
        <v>45747.66667</v>
      </c>
      <c r="K313" s="1">
        <f>IFERROR(__xludf.DUMMYFUNCTION("""COMPUTED_VALUE"""),549.09)</f>
        <v>549.09</v>
      </c>
      <c r="M313" s="2">
        <f>IFERROR(__xludf.DUMMYFUNCTION("""COMPUTED_VALUE"""),45747.66666666667)</f>
        <v>45747.66667</v>
      </c>
      <c r="N313" s="1">
        <f>IFERROR(__xludf.DUMMYFUNCTION("""COMPUTED_VALUE"""),1.43498388E8)</f>
        <v>143498388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IFERROR(__xludf.DUMMYFUNCTION("""COMPUTED_VALUE"""),548.03)</f>
        <v>548.03</v>
      </c>
      <c r="D314" s="2">
        <f>IFERROR(__xludf.DUMMYFUNCTION("""COMPUTED_VALUE"""),45748.66666666667)</f>
        <v>45748.66667</v>
      </c>
      <c r="E314" s="1">
        <f>IFERROR(__xludf.DUMMYFUNCTION("""COMPUTED_VALUE"""),550.72)</f>
        <v>550.72</v>
      </c>
      <c r="G314" s="2">
        <f>IFERROR(__xludf.DUMMYFUNCTION("""COMPUTED_VALUE"""),45748.66666666667)</f>
        <v>45748.66667</v>
      </c>
      <c r="H314" s="1">
        <f>IFERROR(__xludf.DUMMYFUNCTION("""COMPUTED_VALUE"""),543.19)</f>
        <v>543.19</v>
      </c>
      <c r="J314" s="2">
        <f>IFERROR(__xludf.DUMMYFUNCTION("""COMPUTED_VALUE"""),45748.66666666667)</f>
        <v>45748.66667</v>
      </c>
      <c r="K314" s="1">
        <f>IFERROR(__xludf.DUMMYFUNCTION("""COMPUTED_VALUE"""),549.6)</f>
        <v>549.6</v>
      </c>
      <c r="M314" s="2">
        <f>IFERROR(__xludf.DUMMYFUNCTION("""COMPUTED_VALUE"""),45748.66666666667)</f>
        <v>45748.66667</v>
      </c>
      <c r="N314" s="1">
        <f>IFERROR(__xludf.DUMMYFUNCTION("""COMPUTED_VALUE"""),1.27917512E8)</f>
        <v>127917512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IFERROR(__xludf.DUMMYFUNCTION("""COMPUTED_VALUE"""),546.95)</f>
        <v>546.95</v>
      </c>
      <c r="D315" s="2">
        <f>IFERROR(__xludf.DUMMYFUNCTION("""COMPUTED_VALUE"""),45749.66666666667)</f>
        <v>45749.66667</v>
      </c>
      <c r="E315" s="1">
        <f>IFERROR(__xludf.DUMMYFUNCTION("""COMPUTED_VALUE"""),554.23)</f>
        <v>554.23</v>
      </c>
      <c r="G315" s="2">
        <f>IFERROR(__xludf.DUMMYFUNCTION("""COMPUTED_VALUE"""),45749.66666666667)</f>
        <v>45749.66667</v>
      </c>
      <c r="H315" s="1">
        <f>IFERROR(__xludf.DUMMYFUNCTION("""COMPUTED_VALUE"""),545.07)</f>
        <v>545.07</v>
      </c>
      <c r="J315" s="2">
        <f>IFERROR(__xludf.DUMMYFUNCTION("""COMPUTED_VALUE"""),45749.66666666667)</f>
        <v>45749.66667</v>
      </c>
      <c r="K315" s="1">
        <f>IFERROR(__xludf.DUMMYFUNCTION("""COMPUTED_VALUE"""),553.93)</f>
        <v>553.93</v>
      </c>
      <c r="M315" s="2">
        <f>IFERROR(__xludf.DUMMYFUNCTION("""COMPUTED_VALUE"""),45749.66666666667)</f>
        <v>45749.66667</v>
      </c>
      <c r="N315" s="1">
        <f>IFERROR(__xludf.DUMMYFUNCTION("""COMPUTED_VALUE"""),1.20910352E8)</f>
        <v>120910352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IFERROR(__xludf.DUMMYFUNCTION("""COMPUTED_VALUE"""),546.62)</f>
        <v>546.62</v>
      </c>
      <c r="D316" s="2">
        <f>IFERROR(__xludf.DUMMYFUNCTION("""COMPUTED_VALUE"""),45750.66666666667)</f>
        <v>45750.66667</v>
      </c>
      <c r="E316" s="1">
        <f>IFERROR(__xludf.DUMMYFUNCTION("""COMPUTED_VALUE"""),546.62)</f>
        <v>546.62</v>
      </c>
      <c r="G316" s="2">
        <f>IFERROR(__xludf.DUMMYFUNCTION("""COMPUTED_VALUE"""),45750.66666666667)</f>
        <v>45750.66667</v>
      </c>
      <c r="H316" s="1">
        <f>IFERROR(__xludf.DUMMYFUNCTION("""COMPUTED_VALUE"""),527.69)</f>
        <v>527.69</v>
      </c>
      <c r="J316" s="2">
        <f>IFERROR(__xludf.DUMMYFUNCTION("""COMPUTED_VALUE"""),45750.66666666667)</f>
        <v>45750.66667</v>
      </c>
      <c r="K316" s="1">
        <f>IFERROR(__xludf.DUMMYFUNCTION("""COMPUTED_VALUE"""),528.31)</f>
        <v>528.31</v>
      </c>
      <c r="M316" s="2">
        <f>IFERROR(__xludf.DUMMYFUNCTION("""COMPUTED_VALUE"""),45750.66666666667)</f>
        <v>45750.66667</v>
      </c>
      <c r="N316" s="1">
        <f>IFERROR(__xludf.DUMMYFUNCTION("""COMPUTED_VALUE"""),2.05404503E8)</f>
        <v>205404503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IFERROR(__xludf.DUMMYFUNCTION("""COMPUTED_VALUE"""),522.29)</f>
        <v>522.29</v>
      </c>
      <c r="D317" s="2">
        <f>IFERROR(__xludf.DUMMYFUNCTION("""COMPUTED_VALUE"""),45751.66666666667)</f>
        <v>45751.66667</v>
      </c>
      <c r="E317" s="1">
        <f>IFERROR(__xludf.DUMMYFUNCTION("""COMPUTED_VALUE"""),522.29)</f>
        <v>522.29</v>
      </c>
      <c r="G317" s="2">
        <f>IFERROR(__xludf.DUMMYFUNCTION("""COMPUTED_VALUE"""),45751.66666666667)</f>
        <v>45751.66667</v>
      </c>
      <c r="H317" s="1">
        <f>IFERROR(__xludf.DUMMYFUNCTION("""COMPUTED_VALUE"""),488.81)</f>
        <v>488.81</v>
      </c>
      <c r="J317" s="2">
        <f>IFERROR(__xludf.DUMMYFUNCTION("""COMPUTED_VALUE"""),45751.66666666667)</f>
        <v>45751.66667</v>
      </c>
      <c r="K317" s="1">
        <f>IFERROR(__xludf.DUMMYFUNCTION("""COMPUTED_VALUE"""),489.86)</f>
        <v>489.86</v>
      </c>
      <c r="M317" s="2">
        <f>IFERROR(__xludf.DUMMYFUNCTION("""COMPUTED_VALUE"""),45751.66666666667)</f>
        <v>45751.66667</v>
      </c>
      <c r="N317" s="1">
        <f>IFERROR(__xludf.DUMMYFUNCTION("""COMPUTED_VALUE"""),2.63756303E8)</f>
        <v>263756303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IFERROR(__xludf.DUMMYFUNCTION("""COMPUTED_VALUE"""),485.44)</f>
        <v>485.44</v>
      </c>
      <c r="D318" s="2">
        <f>IFERROR(__xludf.DUMMYFUNCTION("""COMPUTED_VALUE"""),45754.66666666667)</f>
        <v>45754.66667</v>
      </c>
      <c r="E318" s="1">
        <f>IFERROR(__xludf.DUMMYFUNCTION("""COMPUTED_VALUE"""),504.23)</f>
        <v>504.23</v>
      </c>
      <c r="G318" s="2">
        <f>IFERROR(__xludf.DUMMYFUNCTION("""COMPUTED_VALUE"""),45754.66666666667)</f>
        <v>45754.66667</v>
      </c>
      <c r="H318" s="1">
        <f>IFERROR(__xludf.DUMMYFUNCTION("""COMPUTED_VALUE"""),467.55)</f>
        <v>467.55</v>
      </c>
      <c r="J318" s="2">
        <f>IFERROR(__xludf.DUMMYFUNCTION("""COMPUTED_VALUE"""),45754.66666666667)</f>
        <v>45754.66667</v>
      </c>
      <c r="K318" s="1">
        <f>IFERROR(__xludf.DUMMYFUNCTION("""COMPUTED_VALUE"""),484.73)</f>
        <v>484.73</v>
      </c>
      <c r="M318" s="2">
        <f>IFERROR(__xludf.DUMMYFUNCTION("""COMPUTED_VALUE"""),45754.66666666667)</f>
        <v>45754.66667</v>
      </c>
      <c r="N318" s="1">
        <f>IFERROR(__xludf.DUMMYFUNCTION("""COMPUTED_VALUE"""),2.63527936E8)</f>
        <v>263527936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IFERROR(__xludf.DUMMYFUNCTION("""COMPUTED_VALUE"""),494.0)</f>
        <v>494</v>
      </c>
      <c r="D319" s="2">
        <f>IFERROR(__xludf.DUMMYFUNCTION("""COMPUTED_VALUE"""),45755.66666666667)</f>
        <v>45755.66667</v>
      </c>
      <c r="E319" s="1">
        <f>IFERROR(__xludf.DUMMYFUNCTION("""COMPUTED_VALUE"""),496.46)</f>
        <v>496.46</v>
      </c>
      <c r="G319" s="2">
        <f>IFERROR(__xludf.DUMMYFUNCTION("""COMPUTED_VALUE"""),45755.66666666667)</f>
        <v>45755.66667</v>
      </c>
      <c r="H319" s="1">
        <f>IFERROR(__xludf.DUMMYFUNCTION("""COMPUTED_VALUE"""),462.93)</f>
        <v>462.93</v>
      </c>
      <c r="J319" s="2">
        <f>IFERROR(__xludf.DUMMYFUNCTION("""COMPUTED_VALUE"""),45755.66666666667)</f>
        <v>45755.66667</v>
      </c>
      <c r="K319" s="1">
        <f>IFERROR(__xludf.DUMMYFUNCTION("""COMPUTED_VALUE"""),469.7)</f>
        <v>469.7</v>
      </c>
      <c r="M319" s="2">
        <f>IFERROR(__xludf.DUMMYFUNCTION("""COMPUTED_VALUE"""),45755.66666666667)</f>
        <v>45755.66667</v>
      </c>
      <c r="N319" s="1">
        <f>IFERROR(__xludf.DUMMYFUNCTION("""COMPUTED_VALUE"""),2.30307707E8)</f>
        <v>230307707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IFERROR(__xludf.DUMMYFUNCTION("""COMPUTED_VALUE"""),469.76)</f>
        <v>469.76</v>
      </c>
      <c r="D320" s="2">
        <f>IFERROR(__xludf.DUMMYFUNCTION("""COMPUTED_VALUE"""),45756.66666666667)</f>
        <v>45756.66667</v>
      </c>
      <c r="E320" s="1">
        <f>IFERROR(__xludf.DUMMYFUNCTION("""COMPUTED_VALUE"""),515.72)</f>
        <v>515.72</v>
      </c>
      <c r="G320" s="2">
        <f>IFERROR(__xludf.DUMMYFUNCTION("""COMPUTED_VALUE"""),45756.66666666667)</f>
        <v>45756.66667</v>
      </c>
      <c r="H320" s="1">
        <f>IFERROR(__xludf.DUMMYFUNCTION("""COMPUTED_VALUE"""),468.48)</f>
        <v>468.48</v>
      </c>
      <c r="J320" s="2">
        <f>IFERROR(__xludf.DUMMYFUNCTION("""COMPUTED_VALUE"""),45756.66666666667)</f>
        <v>45756.66667</v>
      </c>
      <c r="K320" s="1">
        <f>IFERROR(__xludf.DUMMYFUNCTION("""COMPUTED_VALUE"""),513.37)</f>
        <v>513.37</v>
      </c>
      <c r="M320" s="2">
        <f>IFERROR(__xludf.DUMMYFUNCTION("""COMPUTED_VALUE"""),45756.66666666667)</f>
        <v>45756.66667</v>
      </c>
      <c r="N320" s="1">
        <f>IFERROR(__xludf.DUMMYFUNCTION("""COMPUTED_VALUE"""),2.84581557E8)</f>
        <v>284581557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IFERROR(__xludf.DUMMYFUNCTION("""COMPUTED_VALUE"""),507.52)</f>
        <v>507.52</v>
      </c>
      <c r="D321" s="2">
        <f>IFERROR(__xludf.DUMMYFUNCTION("""COMPUTED_VALUE"""),45757.66666666667)</f>
        <v>45757.66667</v>
      </c>
      <c r="E321" s="1">
        <f>IFERROR(__xludf.DUMMYFUNCTION("""COMPUTED_VALUE"""),507.52)</f>
        <v>507.52</v>
      </c>
      <c r="G321" s="2">
        <f>IFERROR(__xludf.DUMMYFUNCTION("""COMPUTED_VALUE"""),45757.66666666667)</f>
        <v>45757.66667</v>
      </c>
      <c r="H321" s="1">
        <f>IFERROR(__xludf.DUMMYFUNCTION("""COMPUTED_VALUE"""),486.04)</f>
        <v>486.04</v>
      </c>
      <c r="J321" s="2">
        <f>IFERROR(__xludf.DUMMYFUNCTION("""COMPUTED_VALUE"""),45757.66666666667)</f>
        <v>45757.66667</v>
      </c>
      <c r="K321" s="1">
        <f>IFERROR(__xludf.DUMMYFUNCTION("""COMPUTED_VALUE"""),496.86)</f>
        <v>496.86</v>
      </c>
      <c r="M321" s="2">
        <f>IFERROR(__xludf.DUMMYFUNCTION("""COMPUTED_VALUE"""),45757.66666666667)</f>
        <v>45757.66667</v>
      </c>
      <c r="N321" s="1">
        <f>IFERROR(__xludf.DUMMYFUNCTION("""COMPUTED_VALUE"""),2.04932672E8)</f>
        <v>204932672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IFERROR(__xludf.DUMMYFUNCTION("""COMPUTED_VALUE"""),501.25)</f>
        <v>501.25</v>
      </c>
      <c r="D322" s="2">
        <f>IFERROR(__xludf.DUMMYFUNCTION("""COMPUTED_VALUE"""),45758.66666666667)</f>
        <v>45758.66667</v>
      </c>
      <c r="E322" s="1">
        <f>IFERROR(__xludf.DUMMYFUNCTION("""COMPUTED_VALUE"""),516.57)</f>
        <v>516.57</v>
      </c>
      <c r="G322" s="2">
        <f>IFERROR(__xludf.DUMMYFUNCTION("""COMPUTED_VALUE"""),45758.66666666667)</f>
        <v>45758.66667</v>
      </c>
      <c r="H322" s="1">
        <f>IFERROR(__xludf.DUMMYFUNCTION("""COMPUTED_VALUE"""),498.68)</f>
        <v>498.68</v>
      </c>
      <c r="J322" s="2">
        <f>IFERROR(__xludf.DUMMYFUNCTION("""COMPUTED_VALUE"""),45758.66666666667)</f>
        <v>45758.66667</v>
      </c>
      <c r="K322" s="1">
        <f>IFERROR(__xludf.DUMMYFUNCTION("""COMPUTED_VALUE"""),512.48)</f>
        <v>512.48</v>
      </c>
      <c r="M322" s="2">
        <f>IFERROR(__xludf.DUMMYFUNCTION("""COMPUTED_VALUE"""),45758.66666666667)</f>
        <v>45758.66667</v>
      </c>
      <c r="N322" s="1">
        <f>IFERROR(__xludf.DUMMYFUNCTION("""COMPUTED_VALUE"""),1.8305456E8)</f>
        <v>183054560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IFERROR(__xludf.DUMMYFUNCTION("""COMPUTED_VALUE"""),514.73)</f>
        <v>514.73</v>
      </c>
      <c r="D323" s="2">
        <f>IFERROR(__xludf.DUMMYFUNCTION("""COMPUTED_VALUE"""),45761.66666666667)</f>
        <v>45761.66667</v>
      </c>
      <c r="E323" s="1">
        <f>IFERROR(__xludf.DUMMYFUNCTION("""COMPUTED_VALUE"""),520.45)</f>
        <v>520.45</v>
      </c>
      <c r="G323" s="2">
        <f>IFERROR(__xludf.DUMMYFUNCTION("""COMPUTED_VALUE"""),45761.66666666667)</f>
        <v>45761.66667</v>
      </c>
      <c r="H323" s="1">
        <f>IFERROR(__xludf.DUMMYFUNCTION("""COMPUTED_VALUE"""),511.96)</f>
        <v>511.96</v>
      </c>
      <c r="J323" s="2">
        <f>IFERROR(__xludf.DUMMYFUNCTION("""COMPUTED_VALUE"""),45761.66666666667)</f>
        <v>45761.66667</v>
      </c>
      <c r="K323" s="1">
        <f>IFERROR(__xludf.DUMMYFUNCTION("""COMPUTED_VALUE"""),517.39)</f>
        <v>517.39</v>
      </c>
      <c r="M323" s="2">
        <f>IFERROR(__xludf.DUMMYFUNCTION("""COMPUTED_VALUE"""),45761.66666666667)</f>
        <v>45761.66667</v>
      </c>
      <c r="N323" s="1">
        <f>IFERROR(__xludf.DUMMYFUNCTION("""COMPUTED_VALUE"""),1.30791954E8)</f>
        <v>130791954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IFERROR(__xludf.DUMMYFUNCTION("""COMPUTED_VALUE"""),516.63)</f>
        <v>516.63</v>
      </c>
      <c r="D324" s="2">
        <f>IFERROR(__xludf.DUMMYFUNCTION("""COMPUTED_VALUE"""),45762.66666666667)</f>
        <v>45762.66667</v>
      </c>
      <c r="E324" s="1">
        <f>IFERROR(__xludf.DUMMYFUNCTION("""COMPUTED_VALUE"""),520.16)</f>
        <v>520.16</v>
      </c>
      <c r="G324" s="2">
        <f>IFERROR(__xludf.DUMMYFUNCTION("""COMPUTED_VALUE"""),45762.66666666667)</f>
        <v>45762.66667</v>
      </c>
      <c r="H324" s="1">
        <f>IFERROR(__xludf.DUMMYFUNCTION("""COMPUTED_VALUE"""),514.65)</f>
        <v>514.65</v>
      </c>
      <c r="J324" s="2">
        <f>IFERROR(__xludf.DUMMYFUNCTION("""COMPUTED_VALUE"""),45762.66666666667)</f>
        <v>45762.66667</v>
      </c>
      <c r="K324" s="1">
        <f>IFERROR(__xludf.DUMMYFUNCTION("""COMPUTED_VALUE"""),515.24)</f>
        <v>515.24</v>
      </c>
      <c r="M324" s="2">
        <f>IFERROR(__xludf.DUMMYFUNCTION("""COMPUTED_VALUE"""),45762.66666666667)</f>
        <v>45762.66667</v>
      </c>
      <c r="N324" s="1">
        <f>IFERROR(__xludf.DUMMYFUNCTION("""COMPUTED_VALUE"""),1.17037424E8)</f>
        <v>117037424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IFERROR(__xludf.DUMMYFUNCTION("""COMPUTED_VALUE"""),516.53)</f>
        <v>516.53</v>
      </c>
      <c r="D325" s="2">
        <f>IFERROR(__xludf.DUMMYFUNCTION("""COMPUTED_VALUE"""),45763.66666666667)</f>
        <v>45763.66667</v>
      </c>
      <c r="E325" s="1">
        <f>IFERROR(__xludf.DUMMYFUNCTION("""COMPUTED_VALUE"""),521.33)</f>
        <v>521.33</v>
      </c>
      <c r="G325" s="2">
        <f>IFERROR(__xludf.DUMMYFUNCTION("""COMPUTED_VALUE"""),45763.66666666667)</f>
        <v>45763.66667</v>
      </c>
      <c r="H325" s="1">
        <f>IFERROR(__xludf.DUMMYFUNCTION("""COMPUTED_VALUE"""),509.37)</f>
        <v>509.37</v>
      </c>
      <c r="J325" s="2">
        <f>IFERROR(__xludf.DUMMYFUNCTION("""COMPUTED_VALUE"""),45763.66666666667)</f>
        <v>45763.66667</v>
      </c>
      <c r="K325" s="1">
        <f>IFERROR(__xludf.DUMMYFUNCTION("""COMPUTED_VALUE"""),512.99)</f>
        <v>512.99</v>
      </c>
      <c r="M325" s="2">
        <f>IFERROR(__xludf.DUMMYFUNCTION("""COMPUTED_VALUE"""),45763.66666666667)</f>
        <v>45763.66667</v>
      </c>
      <c r="N325" s="1">
        <f>IFERROR(__xludf.DUMMYFUNCTION("""COMPUTED_VALUE"""),1.41290044E8)</f>
        <v>141290044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IFERROR(__xludf.DUMMYFUNCTION("""COMPUTED_VALUE"""),514.57)</f>
        <v>514.57</v>
      </c>
      <c r="D326" s="2">
        <f>IFERROR(__xludf.DUMMYFUNCTION("""COMPUTED_VALUE"""),45764.66666666667)</f>
        <v>45764.66667</v>
      </c>
      <c r="E326" s="1">
        <f>IFERROR(__xludf.DUMMYFUNCTION("""COMPUTED_VALUE"""),519.14)</f>
        <v>519.14</v>
      </c>
      <c r="G326" s="2">
        <f>IFERROR(__xludf.DUMMYFUNCTION("""COMPUTED_VALUE"""),45764.66666666667)</f>
        <v>45764.66667</v>
      </c>
      <c r="H326" s="1">
        <f>IFERROR(__xludf.DUMMYFUNCTION("""COMPUTED_VALUE"""),512.6)</f>
        <v>512.6</v>
      </c>
      <c r="J326" s="2">
        <f>IFERROR(__xludf.DUMMYFUNCTION("""COMPUTED_VALUE"""),45764.66666666667)</f>
        <v>45764.66667</v>
      </c>
      <c r="K326" s="1">
        <f>IFERROR(__xludf.DUMMYFUNCTION("""COMPUTED_VALUE"""),515.47)</f>
        <v>515.47</v>
      </c>
      <c r="M326" s="2">
        <f>IFERROR(__xludf.DUMMYFUNCTION("""COMPUTED_VALUE"""),45764.66666666667)</f>
        <v>45764.66667</v>
      </c>
      <c r="N326" s="1">
        <f>IFERROR(__xludf.DUMMYFUNCTION("""COMPUTED_VALUE"""),1.3304511E8)</f>
        <v>133045110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IFERROR(__xludf.DUMMYFUNCTION("""COMPUTED_VALUE"""),516.46)</f>
        <v>516.46</v>
      </c>
      <c r="D327" s="2">
        <f>IFERROR(__xludf.DUMMYFUNCTION("""COMPUTED_VALUE"""),45768.66666666667)</f>
        <v>45768.66667</v>
      </c>
      <c r="E327" s="1">
        <f>IFERROR(__xludf.DUMMYFUNCTION("""COMPUTED_VALUE"""),516.46)</f>
        <v>516.46</v>
      </c>
      <c r="G327" s="2">
        <f>IFERROR(__xludf.DUMMYFUNCTION("""COMPUTED_VALUE"""),45768.66666666667)</f>
        <v>45768.66667</v>
      </c>
      <c r="H327" s="1">
        <f>IFERROR(__xludf.DUMMYFUNCTION("""COMPUTED_VALUE"""),504.2)</f>
        <v>504.2</v>
      </c>
      <c r="J327" s="2">
        <f>IFERROR(__xludf.DUMMYFUNCTION("""COMPUTED_VALUE"""),45768.66666666667)</f>
        <v>45768.66667</v>
      </c>
      <c r="K327" s="1">
        <f>IFERROR(__xludf.DUMMYFUNCTION("""COMPUTED_VALUE"""),508.58)</f>
        <v>508.58</v>
      </c>
      <c r="M327" s="2">
        <f>IFERROR(__xludf.DUMMYFUNCTION("""COMPUTED_VALUE"""),45768.66666666667)</f>
        <v>45768.66667</v>
      </c>
      <c r="N327" s="1">
        <f>IFERROR(__xludf.DUMMYFUNCTION("""COMPUTED_VALUE"""),1.21680548E8)</f>
        <v>121680548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IFERROR(__xludf.DUMMYFUNCTION("""COMPUTED_VALUE"""),513.47)</f>
        <v>513.47</v>
      </c>
      <c r="D328" s="2">
        <f>IFERROR(__xludf.DUMMYFUNCTION("""COMPUTED_VALUE"""),45769.66666666667)</f>
        <v>45769.66667</v>
      </c>
      <c r="E328" s="1">
        <f>IFERROR(__xludf.DUMMYFUNCTION("""COMPUTED_VALUE"""),521.4)</f>
        <v>521.4</v>
      </c>
      <c r="G328" s="2">
        <f>IFERROR(__xludf.DUMMYFUNCTION("""COMPUTED_VALUE"""),45769.66666666667)</f>
        <v>45769.66667</v>
      </c>
      <c r="H328" s="1">
        <f>IFERROR(__xludf.DUMMYFUNCTION("""COMPUTED_VALUE"""),513.47)</f>
        <v>513.47</v>
      </c>
      <c r="J328" s="2">
        <f>IFERROR(__xludf.DUMMYFUNCTION("""COMPUTED_VALUE"""),45769.66666666667)</f>
        <v>45769.66667</v>
      </c>
      <c r="K328" s="1">
        <f>IFERROR(__xludf.DUMMYFUNCTION("""COMPUTED_VALUE"""),519.88)</f>
        <v>519.88</v>
      </c>
      <c r="M328" s="2">
        <f>IFERROR(__xludf.DUMMYFUNCTION("""COMPUTED_VALUE"""),45769.66666666667)</f>
        <v>45769.66667</v>
      </c>
      <c r="N328" s="1">
        <f>IFERROR(__xludf.DUMMYFUNCTION("""COMPUTED_VALUE"""),1.46617274E8)</f>
        <v>146617274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IFERROR(__xludf.DUMMYFUNCTION("""COMPUTED_VALUE"""),523.38)</f>
        <v>523.38</v>
      </c>
      <c r="D329" s="2">
        <f>IFERROR(__xludf.DUMMYFUNCTION("""COMPUTED_VALUE"""),45770.66666666667)</f>
        <v>45770.66667</v>
      </c>
      <c r="E329" s="1">
        <f>IFERROR(__xludf.DUMMYFUNCTION("""COMPUTED_VALUE"""),532.0)</f>
        <v>532</v>
      </c>
      <c r="G329" s="2">
        <f>IFERROR(__xludf.DUMMYFUNCTION("""COMPUTED_VALUE"""),45770.66666666667)</f>
        <v>45770.66667</v>
      </c>
      <c r="H329" s="1">
        <f>IFERROR(__xludf.DUMMYFUNCTION("""COMPUTED_VALUE"""),517.89)</f>
        <v>517.89</v>
      </c>
      <c r="J329" s="2">
        <f>IFERROR(__xludf.DUMMYFUNCTION("""COMPUTED_VALUE"""),45770.66666666667)</f>
        <v>45770.66667</v>
      </c>
      <c r="K329" s="1">
        <f>IFERROR(__xludf.DUMMYFUNCTION("""COMPUTED_VALUE"""),519.89)</f>
        <v>519.89</v>
      </c>
      <c r="M329" s="2">
        <f>IFERROR(__xludf.DUMMYFUNCTION("""COMPUTED_VALUE"""),45770.66666666667)</f>
        <v>45770.66667</v>
      </c>
      <c r="N329" s="1">
        <f>IFERROR(__xludf.DUMMYFUNCTION("""COMPUTED_VALUE"""),1.51116641E8)</f>
        <v>151116641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IFERROR(__xludf.DUMMYFUNCTION("""COMPUTED_VALUE"""),521.41)</f>
        <v>521.41</v>
      </c>
      <c r="D330" s="2">
        <f>IFERROR(__xludf.DUMMYFUNCTION("""COMPUTED_VALUE"""),45771.66666666667)</f>
        <v>45771.66667</v>
      </c>
      <c r="E330" s="1">
        <f>IFERROR(__xludf.DUMMYFUNCTION("""COMPUTED_VALUE"""),531.97)</f>
        <v>531.97</v>
      </c>
      <c r="G330" s="2">
        <f>IFERROR(__xludf.DUMMYFUNCTION("""COMPUTED_VALUE"""),45771.66666666667)</f>
        <v>45771.66667</v>
      </c>
      <c r="H330" s="1">
        <f>IFERROR(__xludf.DUMMYFUNCTION("""COMPUTED_VALUE"""),519.28)</f>
        <v>519.28</v>
      </c>
      <c r="J330" s="2">
        <f>IFERROR(__xludf.DUMMYFUNCTION("""COMPUTED_VALUE"""),45771.66666666667)</f>
        <v>45771.66667</v>
      </c>
      <c r="K330" s="1">
        <f>IFERROR(__xludf.DUMMYFUNCTION("""COMPUTED_VALUE"""),531.2)</f>
        <v>531.2</v>
      </c>
      <c r="M330" s="2">
        <f>IFERROR(__xludf.DUMMYFUNCTION("""COMPUTED_VALUE"""),45771.66666666667)</f>
        <v>45771.66667</v>
      </c>
      <c r="N330" s="1">
        <f>IFERROR(__xludf.DUMMYFUNCTION("""COMPUTED_VALUE"""),1.39428353E8)</f>
        <v>139428353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IFERROR(__xludf.DUMMYFUNCTION("""COMPUTED_VALUE"""),526.51)</f>
        <v>526.51</v>
      </c>
      <c r="D331" s="2">
        <f>IFERROR(__xludf.DUMMYFUNCTION("""COMPUTED_VALUE"""),45772.66666666667)</f>
        <v>45772.66667</v>
      </c>
      <c r="E331" s="1">
        <f>IFERROR(__xludf.DUMMYFUNCTION("""COMPUTED_VALUE"""),528.58)</f>
        <v>528.58</v>
      </c>
      <c r="G331" s="2">
        <f>IFERROR(__xludf.DUMMYFUNCTION("""COMPUTED_VALUE"""),45772.66666666667)</f>
        <v>45772.66667</v>
      </c>
      <c r="H331" s="1">
        <f>IFERROR(__xludf.DUMMYFUNCTION("""COMPUTED_VALUE"""),522.71)</f>
        <v>522.71</v>
      </c>
      <c r="J331" s="2">
        <f>IFERROR(__xludf.DUMMYFUNCTION("""COMPUTED_VALUE"""),45772.66666666667)</f>
        <v>45772.66667</v>
      </c>
      <c r="K331" s="1">
        <f>IFERROR(__xludf.DUMMYFUNCTION("""COMPUTED_VALUE"""),527.45)</f>
        <v>527.45</v>
      </c>
      <c r="M331" s="2">
        <f>IFERROR(__xludf.DUMMYFUNCTION("""COMPUTED_VALUE"""),45772.66666666667)</f>
        <v>45772.66667</v>
      </c>
      <c r="N331" s="1">
        <f>IFERROR(__xludf.DUMMYFUNCTION("""COMPUTED_VALUE"""),1.09422091E8)</f>
        <v>109422091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IFERROR(__xludf.DUMMYFUNCTION("""COMPUTED_VALUE"""),527.88)</f>
        <v>527.88</v>
      </c>
      <c r="D332" s="2">
        <f>IFERROR(__xludf.DUMMYFUNCTION("""COMPUTED_VALUE"""),45775.66666666667)</f>
        <v>45775.66667</v>
      </c>
      <c r="E332" s="1">
        <f>IFERROR(__xludf.DUMMYFUNCTION("""COMPUTED_VALUE"""),532.21)</f>
        <v>532.21</v>
      </c>
      <c r="G332" s="2">
        <f>IFERROR(__xludf.DUMMYFUNCTION("""COMPUTED_VALUE"""),45775.66666666667)</f>
        <v>45775.66667</v>
      </c>
      <c r="H332" s="1">
        <f>IFERROR(__xludf.DUMMYFUNCTION("""COMPUTED_VALUE"""),524.05)</f>
        <v>524.05</v>
      </c>
      <c r="J332" s="2">
        <f>IFERROR(__xludf.DUMMYFUNCTION("""COMPUTED_VALUE"""),45775.66666666667)</f>
        <v>45775.66667</v>
      </c>
      <c r="K332" s="1">
        <f>IFERROR(__xludf.DUMMYFUNCTION("""COMPUTED_VALUE"""),529.19)</f>
        <v>529.19</v>
      </c>
      <c r="M332" s="2">
        <f>IFERROR(__xludf.DUMMYFUNCTION("""COMPUTED_VALUE"""),45775.66666666667)</f>
        <v>45775.66667</v>
      </c>
      <c r="N332" s="1">
        <f>IFERROR(__xludf.DUMMYFUNCTION("""COMPUTED_VALUE"""),1.14034862E8)</f>
        <v>114034862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IFERROR(__xludf.DUMMYFUNCTION("""COMPUTED_VALUE"""),529.3)</f>
        <v>529.3</v>
      </c>
      <c r="D333" s="2">
        <f>IFERROR(__xludf.DUMMYFUNCTION("""COMPUTED_VALUE"""),45776.66666666667)</f>
        <v>45776.66667</v>
      </c>
      <c r="E333" s="1">
        <f>IFERROR(__xludf.DUMMYFUNCTION("""COMPUTED_VALUE"""),533.73)</f>
        <v>533.73</v>
      </c>
      <c r="G333" s="2">
        <f>IFERROR(__xludf.DUMMYFUNCTION("""COMPUTED_VALUE"""),45776.66666666667)</f>
        <v>45776.66667</v>
      </c>
      <c r="H333" s="1">
        <f>IFERROR(__xludf.DUMMYFUNCTION("""COMPUTED_VALUE"""),527.15)</f>
        <v>527.15</v>
      </c>
      <c r="J333" s="2">
        <f>IFERROR(__xludf.DUMMYFUNCTION("""COMPUTED_VALUE"""),45776.66666666667)</f>
        <v>45776.66667</v>
      </c>
      <c r="K333" s="1">
        <f>IFERROR(__xludf.DUMMYFUNCTION("""COMPUTED_VALUE"""),532.24)</f>
        <v>532.24</v>
      </c>
      <c r="M333" s="2">
        <f>IFERROR(__xludf.DUMMYFUNCTION("""COMPUTED_VALUE"""),45776.66666666667)</f>
        <v>45776.66667</v>
      </c>
      <c r="N333" s="1">
        <f>IFERROR(__xludf.DUMMYFUNCTION("""COMPUTED_VALUE"""),1.16728551E8)</f>
        <v>116728551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IFERROR(__xludf.DUMMYFUNCTION("""COMPUTED_VALUE"""),525.91)</f>
        <v>525.91</v>
      </c>
      <c r="D334" s="2">
        <f>IFERROR(__xludf.DUMMYFUNCTION("""COMPUTED_VALUE"""),45777.66666666667)</f>
        <v>45777.66667</v>
      </c>
      <c r="E334" s="1">
        <f>IFERROR(__xludf.DUMMYFUNCTION("""COMPUTED_VALUE"""),534.95)</f>
        <v>534.95</v>
      </c>
      <c r="G334" s="2">
        <f>IFERROR(__xludf.DUMMYFUNCTION("""COMPUTED_VALUE"""),45777.66666666667)</f>
        <v>45777.66667</v>
      </c>
      <c r="H334" s="1">
        <f>IFERROR(__xludf.DUMMYFUNCTION("""COMPUTED_VALUE"""),522.45)</f>
        <v>522.45</v>
      </c>
      <c r="J334" s="2">
        <f>IFERROR(__xludf.DUMMYFUNCTION("""COMPUTED_VALUE"""),45777.66666666667)</f>
        <v>45777.66667</v>
      </c>
      <c r="K334" s="1">
        <f>IFERROR(__xludf.DUMMYFUNCTION("""COMPUTED_VALUE"""),533.99)</f>
        <v>533.99</v>
      </c>
      <c r="M334" s="2">
        <f>IFERROR(__xludf.DUMMYFUNCTION("""COMPUTED_VALUE"""),45777.66666666667)</f>
        <v>45777.66667</v>
      </c>
      <c r="N334" s="1">
        <f>IFERROR(__xludf.DUMMYFUNCTION("""COMPUTED_VALUE"""),1.46834884E8)</f>
        <v>146834884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IFERROR(__xludf.DUMMYFUNCTION("""COMPUTED_VALUE"""),530.88)</f>
        <v>530.88</v>
      </c>
      <c r="D335" s="2">
        <f>IFERROR(__xludf.DUMMYFUNCTION("""COMPUTED_VALUE"""),45778.66666666667)</f>
        <v>45778.66667</v>
      </c>
      <c r="E335" s="1">
        <f>IFERROR(__xludf.DUMMYFUNCTION("""COMPUTED_VALUE"""),535.2)</f>
        <v>535.2</v>
      </c>
      <c r="G335" s="2">
        <f>IFERROR(__xludf.DUMMYFUNCTION("""COMPUTED_VALUE"""),45778.66666666667)</f>
        <v>45778.66667</v>
      </c>
      <c r="H335" s="1">
        <f>IFERROR(__xludf.DUMMYFUNCTION("""COMPUTED_VALUE"""),524.89)</f>
        <v>524.89</v>
      </c>
      <c r="J335" s="2">
        <f>IFERROR(__xludf.DUMMYFUNCTION("""COMPUTED_VALUE"""),45778.66666666667)</f>
        <v>45778.66667</v>
      </c>
      <c r="K335" s="1">
        <f>IFERROR(__xludf.DUMMYFUNCTION("""COMPUTED_VALUE"""),531.49)</f>
        <v>531.49</v>
      </c>
      <c r="M335" s="2">
        <f>IFERROR(__xludf.DUMMYFUNCTION("""COMPUTED_VALUE"""),45778.66666666667)</f>
        <v>45778.66667</v>
      </c>
      <c r="N335" s="1">
        <f>IFERROR(__xludf.DUMMYFUNCTION("""COMPUTED_VALUE"""),1.32301622E8)</f>
        <v>132301622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IFERROR(__xludf.DUMMYFUNCTION("""COMPUTED_VALUE"""),534.51)</f>
        <v>534.51</v>
      </c>
      <c r="D336" s="2">
        <f>IFERROR(__xludf.DUMMYFUNCTION("""COMPUTED_VALUE"""),45779.66666666667)</f>
        <v>45779.66667</v>
      </c>
      <c r="E336" s="1">
        <f>IFERROR(__xludf.DUMMYFUNCTION("""COMPUTED_VALUE"""),541.66)</f>
        <v>541.66</v>
      </c>
      <c r="G336" s="2">
        <f>IFERROR(__xludf.DUMMYFUNCTION("""COMPUTED_VALUE"""),45779.66666666667)</f>
        <v>45779.66667</v>
      </c>
      <c r="H336" s="1">
        <f>IFERROR(__xludf.DUMMYFUNCTION("""COMPUTED_VALUE"""),534.51)</f>
        <v>534.51</v>
      </c>
      <c r="J336" s="2">
        <f>IFERROR(__xludf.DUMMYFUNCTION("""COMPUTED_VALUE"""),45779.66666666667)</f>
        <v>45779.66667</v>
      </c>
      <c r="K336" s="1">
        <f>IFERROR(__xludf.DUMMYFUNCTION("""COMPUTED_VALUE"""),539.22)</f>
        <v>539.22</v>
      </c>
      <c r="M336" s="2">
        <f>IFERROR(__xludf.DUMMYFUNCTION("""COMPUTED_VALUE"""),45779.66666666667)</f>
        <v>45779.66667</v>
      </c>
      <c r="N336" s="1">
        <f>IFERROR(__xludf.DUMMYFUNCTION("""COMPUTED_VALUE"""),1.33050121E8)</f>
        <v>133050121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IFERROR(__xludf.DUMMYFUNCTION("""COMPUTED_VALUE"""),538.31)</f>
        <v>538.31</v>
      </c>
      <c r="D337" s="2">
        <f>IFERROR(__xludf.DUMMYFUNCTION("""COMPUTED_VALUE"""),45782.66666666667)</f>
        <v>45782.66667</v>
      </c>
      <c r="E337" s="1">
        <f>IFERROR(__xludf.DUMMYFUNCTION("""COMPUTED_VALUE"""),539.76)</f>
        <v>539.76</v>
      </c>
      <c r="G337" s="2">
        <f>IFERROR(__xludf.DUMMYFUNCTION("""COMPUTED_VALUE"""),45782.66666666667)</f>
        <v>45782.66667</v>
      </c>
      <c r="H337" s="1">
        <f>IFERROR(__xludf.DUMMYFUNCTION("""COMPUTED_VALUE"""),535.49)</f>
        <v>535.49</v>
      </c>
      <c r="J337" s="2">
        <f>IFERROR(__xludf.DUMMYFUNCTION("""COMPUTED_VALUE"""),45782.66666666667)</f>
        <v>45782.66667</v>
      </c>
      <c r="K337" s="1">
        <f>IFERROR(__xludf.DUMMYFUNCTION("""COMPUTED_VALUE"""),535.75)</f>
        <v>535.75</v>
      </c>
      <c r="M337" s="2">
        <f>IFERROR(__xludf.DUMMYFUNCTION("""COMPUTED_VALUE"""),45782.66666666667)</f>
        <v>45782.66667</v>
      </c>
      <c r="N337" s="1">
        <f>IFERROR(__xludf.DUMMYFUNCTION("""COMPUTED_VALUE"""),1.11713695E8)</f>
        <v>111713695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IFERROR(__xludf.DUMMYFUNCTION("""COMPUTED_VALUE"""),534.31)</f>
        <v>534.31</v>
      </c>
      <c r="D338" s="2">
        <f>IFERROR(__xludf.DUMMYFUNCTION("""COMPUTED_VALUE"""),45783.66666666667)</f>
        <v>45783.66667</v>
      </c>
      <c r="E338" s="1">
        <f>IFERROR(__xludf.DUMMYFUNCTION("""COMPUTED_VALUE"""),538.18)</f>
        <v>538.18</v>
      </c>
      <c r="G338" s="2">
        <f>IFERROR(__xludf.DUMMYFUNCTION("""COMPUTED_VALUE"""),45783.66666666667)</f>
        <v>45783.66667</v>
      </c>
      <c r="H338" s="1">
        <f>IFERROR(__xludf.DUMMYFUNCTION("""COMPUTED_VALUE"""),532.13)</f>
        <v>532.13</v>
      </c>
      <c r="J338" s="2">
        <f>IFERROR(__xludf.DUMMYFUNCTION("""COMPUTED_VALUE"""),45783.66666666667)</f>
        <v>45783.66667</v>
      </c>
      <c r="K338" s="1">
        <f>IFERROR(__xludf.DUMMYFUNCTION("""COMPUTED_VALUE"""),534.39)</f>
        <v>534.39</v>
      </c>
      <c r="M338" s="2">
        <f>IFERROR(__xludf.DUMMYFUNCTION("""COMPUTED_VALUE"""),45783.66666666667)</f>
        <v>45783.66667</v>
      </c>
      <c r="N338" s="1">
        <f>IFERROR(__xludf.DUMMYFUNCTION("""COMPUTED_VALUE"""),1.13255552E8)</f>
        <v>113255552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IFERROR(__xludf.DUMMYFUNCTION("""COMPUTED_VALUE"""),533.52)</f>
        <v>533.52</v>
      </c>
      <c r="D339" s="2">
        <f>IFERROR(__xludf.DUMMYFUNCTION("""COMPUTED_VALUE"""),45784.66666666667)</f>
        <v>45784.66667</v>
      </c>
      <c r="E339" s="1">
        <f>IFERROR(__xludf.DUMMYFUNCTION("""COMPUTED_VALUE"""),535.29)</f>
        <v>535.29</v>
      </c>
      <c r="G339" s="2">
        <f>IFERROR(__xludf.DUMMYFUNCTION("""COMPUTED_VALUE"""),45784.66666666667)</f>
        <v>45784.66667</v>
      </c>
      <c r="H339" s="1">
        <f>IFERROR(__xludf.DUMMYFUNCTION("""COMPUTED_VALUE"""),528.22)</f>
        <v>528.22</v>
      </c>
      <c r="J339" s="2">
        <f>IFERROR(__xludf.DUMMYFUNCTION("""COMPUTED_VALUE"""),45784.66666666667)</f>
        <v>45784.66667</v>
      </c>
      <c r="K339" s="1">
        <f>IFERROR(__xludf.DUMMYFUNCTION("""COMPUTED_VALUE"""),530.83)</f>
        <v>530.83</v>
      </c>
      <c r="M339" s="2">
        <f>IFERROR(__xludf.DUMMYFUNCTION("""COMPUTED_VALUE"""),45784.66666666667)</f>
        <v>45784.66667</v>
      </c>
      <c r="N339" s="1">
        <f>IFERROR(__xludf.DUMMYFUNCTION("""COMPUTED_VALUE"""),1.39520804E8)</f>
        <v>139520804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IFERROR(__xludf.DUMMYFUNCTION("""COMPUTED_VALUE"""),532.31)</f>
        <v>532.31</v>
      </c>
      <c r="D340" s="2">
        <f>IFERROR(__xludf.DUMMYFUNCTION("""COMPUTED_VALUE"""),45785.66666666667)</f>
        <v>45785.66667</v>
      </c>
      <c r="E340" s="1">
        <f>IFERROR(__xludf.DUMMYFUNCTION("""COMPUTED_VALUE"""),541.29)</f>
        <v>541.29</v>
      </c>
      <c r="G340" s="2">
        <f>IFERROR(__xludf.DUMMYFUNCTION("""COMPUTED_VALUE"""),45785.66666666667)</f>
        <v>45785.66667</v>
      </c>
      <c r="H340" s="1">
        <f>IFERROR(__xludf.DUMMYFUNCTION("""COMPUTED_VALUE"""),532.18)</f>
        <v>532.18</v>
      </c>
      <c r="J340" s="2">
        <f>IFERROR(__xludf.DUMMYFUNCTION("""COMPUTED_VALUE"""),45785.66666666667)</f>
        <v>45785.66667</v>
      </c>
      <c r="K340" s="1">
        <f>IFERROR(__xludf.DUMMYFUNCTION("""COMPUTED_VALUE"""),536.1)</f>
        <v>536.1</v>
      </c>
      <c r="M340" s="2">
        <f>IFERROR(__xludf.DUMMYFUNCTION("""COMPUTED_VALUE"""),45785.66666666667)</f>
        <v>45785.66667</v>
      </c>
      <c r="N340" s="1">
        <f>IFERROR(__xludf.DUMMYFUNCTION("""COMPUTED_VALUE"""),1.69624254E8)</f>
        <v>169624254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IFERROR(__xludf.DUMMYFUNCTION("""COMPUTED_VALUE"""),537.44)</f>
        <v>537.44</v>
      </c>
      <c r="D341" s="2">
        <f>IFERROR(__xludf.DUMMYFUNCTION("""COMPUTED_VALUE"""),45786.66666666667)</f>
        <v>45786.66667</v>
      </c>
      <c r="E341" s="1">
        <f>IFERROR(__xludf.DUMMYFUNCTION("""COMPUTED_VALUE"""),539.96)</f>
        <v>539.96</v>
      </c>
      <c r="G341" s="2">
        <f>IFERROR(__xludf.DUMMYFUNCTION("""COMPUTED_VALUE"""),45786.66666666667)</f>
        <v>45786.66667</v>
      </c>
      <c r="H341" s="1">
        <f>IFERROR(__xludf.DUMMYFUNCTION("""COMPUTED_VALUE"""),536.21)</f>
        <v>536.21</v>
      </c>
      <c r="J341" s="2">
        <f>IFERROR(__xludf.DUMMYFUNCTION("""COMPUTED_VALUE"""),45786.66666666667)</f>
        <v>45786.66667</v>
      </c>
      <c r="K341" s="1">
        <f>IFERROR(__xludf.DUMMYFUNCTION("""COMPUTED_VALUE"""),539.22)</f>
        <v>539.22</v>
      </c>
      <c r="M341" s="2">
        <f>IFERROR(__xludf.DUMMYFUNCTION("""COMPUTED_VALUE"""),45786.66666666667)</f>
        <v>45786.66667</v>
      </c>
      <c r="N341" s="1">
        <f>IFERROR(__xludf.DUMMYFUNCTION("""COMPUTED_VALUE"""),1.25660171E8)</f>
        <v>125660171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IFERROR(__xludf.DUMMYFUNCTION("""COMPUTED_VALUE"""),545.11)</f>
        <v>545.11</v>
      </c>
      <c r="D342" s="2">
        <f>IFERROR(__xludf.DUMMYFUNCTION("""COMPUTED_VALUE"""),45789.66666666667)</f>
        <v>45789.66667</v>
      </c>
      <c r="E342" s="1">
        <f>IFERROR(__xludf.DUMMYFUNCTION("""COMPUTED_VALUE"""),553.04)</f>
        <v>553.04</v>
      </c>
      <c r="G342" s="2">
        <f>IFERROR(__xludf.DUMMYFUNCTION("""COMPUTED_VALUE"""),45789.66666666667)</f>
        <v>45789.66667</v>
      </c>
      <c r="H342" s="1">
        <f>IFERROR(__xludf.DUMMYFUNCTION("""COMPUTED_VALUE"""),544.86)</f>
        <v>544.86</v>
      </c>
      <c r="J342" s="2">
        <f>IFERROR(__xludf.DUMMYFUNCTION("""COMPUTED_VALUE"""),45789.66666666667)</f>
        <v>45789.66667</v>
      </c>
      <c r="K342" s="1">
        <f>IFERROR(__xludf.DUMMYFUNCTION("""COMPUTED_VALUE"""),546.64)</f>
        <v>546.64</v>
      </c>
      <c r="M342" s="2">
        <f>IFERROR(__xludf.DUMMYFUNCTION("""COMPUTED_VALUE"""),45789.66666666667)</f>
        <v>45789.66667</v>
      </c>
      <c r="N342" s="1">
        <f>IFERROR(__xludf.DUMMYFUNCTION("""COMPUTED_VALUE"""),1.82552184E8)</f>
        <v>182552184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IFERROR(__xludf.DUMMYFUNCTION("""COMPUTED_VALUE"""),547.06)</f>
        <v>547.06</v>
      </c>
      <c r="D343" s="2">
        <f>IFERROR(__xludf.DUMMYFUNCTION("""COMPUTED_VALUE"""),45790.66666666667)</f>
        <v>45790.66667</v>
      </c>
      <c r="E343" s="1">
        <f>IFERROR(__xludf.DUMMYFUNCTION("""COMPUTED_VALUE"""),548.05)</f>
        <v>548.05</v>
      </c>
      <c r="G343" s="2">
        <f>IFERROR(__xludf.DUMMYFUNCTION("""COMPUTED_VALUE"""),45790.66666666667)</f>
        <v>45790.66667</v>
      </c>
      <c r="H343" s="1">
        <f>IFERROR(__xludf.DUMMYFUNCTION("""COMPUTED_VALUE"""),544.23)</f>
        <v>544.23</v>
      </c>
      <c r="J343" s="2">
        <f>IFERROR(__xludf.DUMMYFUNCTION("""COMPUTED_VALUE"""),45790.66666666667)</f>
        <v>45790.66667</v>
      </c>
      <c r="K343" s="1">
        <f>IFERROR(__xludf.DUMMYFUNCTION("""COMPUTED_VALUE"""),544.32)</f>
        <v>544.32</v>
      </c>
      <c r="M343" s="2">
        <f>IFERROR(__xludf.DUMMYFUNCTION("""COMPUTED_VALUE"""),45790.66666666667)</f>
        <v>45790.66667</v>
      </c>
      <c r="N343" s="1">
        <f>IFERROR(__xludf.DUMMYFUNCTION("""COMPUTED_VALUE"""),1.42178118E8)</f>
        <v>142178118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IFERROR(__xludf.DUMMYFUNCTION("""COMPUTED_VALUE"""),541.95)</f>
        <v>541.95</v>
      </c>
      <c r="D344" s="2">
        <f>IFERROR(__xludf.DUMMYFUNCTION("""COMPUTED_VALUE"""),45791.66666666667)</f>
        <v>45791.66667</v>
      </c>
      <c r="E344" s="1">
        <f>IFERROR(__xludf.DUMMYFUNCTION("""COMPUTED_VALUE"""),541.95)</f>
        <v>541.95</v>
      </c>
      <c r="G344" s="2">
        <f>IFERROR(__xludf.DUMMYFUNCTION("""COMPUTED_VALUE"""),45791.66666666667)</f>
        <v>45791.66667</v>
      </c>
      <c r="H344" s="1">
        <f>IFERROR(__xludf.DUMMYFUNCTION("""COMPUTED_VALUE"""),535.24)</f>
        <v>535.24</v>
      </c>
      <c r="J344" s="2">
        <f>IFERROR(__xludf.DUMMYFUNCTION("""COMPUTED_VALUE"""),45791.66666666667)</f>
        <v>45791.66667</v>
      </c>
      <c r="K344" s="1">
        <f>IFERROR(__xludf.DUMMYFUNCTION("""COMPUTED_VALUE"""),537.13)</f>
        <v>537.13</v>
      </c>
      <c r="M344" s="2">
        <f>IFERROR(__xludf.DUMMYFUNCTION("""COMPUTED_VALUE"""),45791.66666666667)</f>
        <v>45791.66667</v>
      </c>
      <c r="N344" s="1">
        <f>IFERROR(__xludf.DUMMYFUNCTION("""COMPUTED_VALUE"""),1.30241246E8)</f>
        <v>130241246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IFERROR(__xludf.DUMMYFUNCTION("""COMPUTED_VALUE"""),535.41)</f>
        <v>535.41</v>
      </c>
      <c r="D345" s="2">
        <f>IFERROR(__xludf.DUMMYFUNCTION("""COMPUTED_VALUE"""),45792.66666666667)</f>
        <v>45792.66667</v>
      </c>
      <c r="E345" s="1">
        <f>IFERROR(__xludf.DUMMYFUNCTION("""COMPUTED_VALUE"""),542.45)</f>
        <v>542.45</v>
      </c>
      <c r="G345" s="2">
        <f>IFERROR(__xludf.DUMMYFUNCTION("""COMPUTED_VALUE"""),45792.66666666667)</f>
        <v>45792.66667</v>
      </c>
      <c r="H345" s="1">
        <f>IFERROR(__xludf.DUMMYFUNCTION("""COMPUTED_VALUE"""),534.76)</f>
        <v>534.76</v>
      </c>
      <c r="J345" s="2">
        <f>IFERROR(__xludf.DUMMYFUNCTION("""COMPUTED_VALUE"""),45792.66666666667)</f>
        <v>45792.66667</v>
      </c>
      <c r="K345" s="1">
        <f>IFERROR(__xludf.DUMMYFUNCTION("""COMPUTED_VALUE"""),542.18)</f>
        <v>542.18</v>
      </c>
      <c r="M345" s="2">
        <f>IFERROR(__xludf.DUMMYFUNCTION("""COMPUTED_VALUE"""),45792.66666666667)</f>
        <v>45792.66667</v>
      </c>
      <c r="N345" s="1">
        <f>IFERROR(__xludf.DUMMYFUNCTION("""COMPUTED_VALUE"""),1.18736456E8)</f>
        <v>118736456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IFERROR(__xludf.DUMMYFUNCTION("""COMPUTED_VALUE"""),542.2)</f>
        <v>542.2</v>
      </c>
      <c r="D346" s="2">
        <f>IFERROR(__xludf.DUMMYFUNCTION("""COMPUTED_VALUE"""),45793.66666666667)</f>
        <v>45793.66667</v>
      </c>
      <c r="E346" s="1">
        <f>IFERROR(__xludf.DUMMYFUNCTION("""COMPUTED_VALUE"""),547.01)</f>
        <v>547.01</v>
      </c>
      <c r="G346" s="2">
        <f>IFERROR(__xludf.DUMMYFUNCTION("""COMPUTED_VALUE"""),45793.66666666667)</f>
        <v>45793.66667</v>
      </c>
      <c r="H346" s="1">
        <f>IFERROR(__xludf.DUMMYFUNCTION("""COMPUTED_VALUE"""),537.99)</f>
        <v>537.99</v>
      </c>
      <c r="J346" s="2">
        <f>IFERROR(__xludf.DUMMYFUNCTION("""COMPUTED_VALUE"""),45793.66666666667)</f>
        <v>45793.66667</v>
      </c>
      <c r="K346" s="1">
        <f>IFERROR(__xludf.DUMMYFUNCTION("""COMPUTED_VALUE"""),546.94)</f>
        <v>546.94</v>
      </c>
      <c r="M346" s="2">
        <f>IFERROR(__xludf.DUMMYFUNCTION("""COMPUTED_VALUE"""),45793.66666666667)</f>
        <v>45793.66667</v>
      </c>
      <c r="N346" s="1">
        <f>IFERROR(__xludf.DUMMYFUNCTION("""COMPUTED_VALUE"""),1.24497004E8)</f>
        <v>124497004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IFERROR(__xludf.DUMMYFUNCTION("""COMPUTED_VALUE"""),545.04)</f>
        <v>545.04</v>
      </c>
      <c r="D347" s="2">
        <f>IFERROR(__xludf.DUMMYFUNCTION("""COMPUTED_VALUE"""),45796.66666666667)</f>
        <v>45796.66667</v>
      </c>
      <c r="E347" s="1">
        <f>IFERROR(__xludf.DUMMYFUNCTION("""COMPUTED_VALUE"""),549.54)</f>
        <v>549.54</v>
      </c>
      <c r="G347" s="2">
        <f>IFERROR(__xludf.DUMMYFUNCTION("""COMPUTED_VALUE"""),45796.66666666667)</f>
        <v>45796.66667</v>
      </c>
      <c r="H347" s="1">
        <f>IFERROR(__xludf.DUMMYFUNCTION("""COMPUTED_VALUE"""),542.41)</f>
        <v>542.41</v>
      </c>
      <c r="J347" s="2">
        <f>IFERROR(__xludf.DUMMYFUNCTION("""COMPUTED_VALUE"""),45796.66666666667)</f>
        <v>45796.66667</v>
      </c>
      <c r="K347" s="1">
        <f>IFERROR(__xludf.DUMMYFUNCTION("""COMPUTED_VALUE"""),549.35)</f>
        <v>549.35</v>
      </c>
      <c r="M347" s="2">
        <f>IFERROR(__xludf.DUMMYFUNCTION("""COMPUTED_VALUE"""),45796.66666666667)</f>
        <v>45796.66667</v>
      </c>
      <c r="N347" s="1">
        <f>IFERROR(__xludf.DUMMYFUNCTION("""COMPUTED_VALUE"""),1.12271925E8)</f>
        <v>112271925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IFERROR(__xludf.DUMMYFUNCTION("""COMPUTED_VALUE"""),548.59)</f>
        <v>548.59</v>
      </c>
      <c r="D348" s="2">
        <f>IFERROR(__xludf.DUMMYFUNCTION("""COMPUTED_VALUE"""),45797.66666666667)</f>
        <v>45797.66667</v>
      </c>
      <c r="E348" s="1">
        <f>IFERROR(__xludf.DUMMYFUNCTION("""COMPUTED_VALUE"""),550.38)</f>
        <v>550.38</v>
      </c>
      <c r="G348" s="2">
        <f>IFERROR(__xludf.DUMMYFUNCTION("""COMPUTED_VALUE"""),45797.66666666667)</f>
        <v>45797.66667</v>
      </c>
      <c r="H348" s="1">
        <f>IFERROR(__xludf.DUMMYFUNCTION("""COMPUTED_VALUE"""),547.19)</f>
        <v>547.19</v>
      </c>
      <c r="J348" s="2">
        <f>IFERROR(__xludf.DUMMYFUNCTION("""COMPUTED_VALUE"""),45797.66666666667)</f>
        <v>45797.66667</v>
      </c>
      <c r="K348" s="1">
        <f>IFERROR(__xludf.DUMMYFUNCTION("""COMPUTED_VALUE"""),549.58)</f>
        <v>549.58</v>
      </c>
      <c r="M348" s="2">
        <f>IFERROR(__xludf.DUMMYFUNCTION("""COMPUTED_VALUE"""),45797.66666666667)</f>
        <v>45797.66667</v>
      </c>
      <c r="N348" s="1">
        <f>IFERROR(__xludf.DUMMYFUNCTION("""COMPUTED_VALUE"""),9.7390312E7)</f>
        <v>97390312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IFERROR(__xludf.DUMMYFUNCTION("""COMPUTED_VALUE"""),547.25)</f>
        <v>547.25</v>
      </c>
      <c r="D349" s="2">
        <f>IFERROR(__xludf.DUMMYFUNCTION("""COMPUTED_VALUE"""),45798.66666666667)</f>
        <v>45798.66667</v>
      </c>
      <c r="E349" s="1">
        <f>IFERROR(__xludf.DUMMYFUNCTION("""COMPUTED_VALUE"""),548.7)</f>
        <v>548.7</v>
      </c>
      <c r="G349" s="2">
        <f>IFERROR(__xludf.DUMMYFUNCTION("""COMPUTED_VALUE"""),45798.66666666667)</f>
        <v>45798.66667</v>
      </c>
      <c r="H349" s="1">
        <f>IFERROR(__xludf.DUMMYFUNCTION("""COMPUTED_VALUE"""),542.31)</f>
        <v>542.31</v>
      </c>
      <c r="J349" s="2">
        <f>IFERROR(__xludf.DUMMYFUNCTION("""COMPUTED_VALUE"""),45798.66666666667)</f>
        <v>45798.66667</v>
      </c>
      <c r="K349" s="1">
        <f>IFERROR(__xludf.DUMMYFUNCTION("""COMPUTED_VALUE"""),543.18)</f>
        <v>543.18</v>
      </c>
      <c r="M349" s="2">
        <f>IFERROR(__xludf.DUMMYFUNCTION("""COMPUTED_VALUE"""),45798.66666666667)</f>
        <v>45798.66667</v>
      </c>
      <c r="N349" s="1">
        <f>IFERROR(__xludf.DUMMYFUNCTION("""COMPUTED_VALUE"""),1.21241375E8)</f>
        <v>121241375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IFERROR(__xludf.DUMMYFUNCTION("""COMPUTED_VALUE"""),542.09)</f>
        <v>542.09</v>
      </c>
      <c r="D350" s="2">
        <f>IFERROR(__xludf.DUMMYFUNCTION("""COMPUTED_VALUE"""),45799.66666666667)</f>
        <v>45799.66667</v>
      </c>
      <c r="E350" s="1">
        <f>IFERROR(__xludf.DUMMYFUNCTION("""COMPUTED_VALUE"""),544.47)</f>
        <v>544.47</v>
      </c>
      <c r="G350" s="2">
        <f>IFERROR(__xludf.DUMMYFUNCTION("""COMPUTED_VALUE"""),45799.66666666667)</f>
        <v>45799.66667</v>
      </c>
      <c r="H350" s="1">
        <f>IFERROR(__xludf.DUMMYFUNCTION("""COMPUTED_VALUE"""),538.45)</f>
        <v>538.45</v>
      </c>
      <c r="J350" s="2">
        <f>IFERROR(__xludf.DUMMYFUNCTION("""COMPUTED_VALUE"""),45799.66666666667)</f>
        <v>45799.66667</v>
      </c>
      <c r="K350" s="1">
        <f>IFERROR(__xludf.DUMMYFUNCTION("""COMPUTED_VALUE"""),542.6)</f>
        <v>542.6</v>
      </c>
      <c r="M350" s="2">
        <f>IFERROR(__xludf.DUMMYFUNCTION("""COMPUTED_VALUE"""),45799.66666666667)</f>
        <v>45799.66667</v>
      </c>
      <c r="N350" s="1">
        <f>IFERROR(__xludf.DUMMYFUNCTION("""COMPUTED_VALUE"""),1.09381862E8)</f>
        <v>109381862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IFERROR(__xludf.DUMMYFUNCTION("""COMPUTED_VALUE"""),540.31)</f>
        <v>540.31</v>
      </c>
      <c r="D351" s="2">
        <f>IFERROR(__xludf.DUMMYFUNCTION("""COMPUTED_VALUE"""),45800.66666666667)</f>
        <v>45800.66667</v>
      </c>
      <c r="E351" s="1">
        <f>IFERROR(__xludf.DUMMYFUNCTION("""COMPUTED_VALUE"""),545.95)</f>
        <v>545.95</v>
      </c>
      <c r="G351" s="2">
        <f>IFERROR(__xludf.DUMMYFUNCTION("""COMPUTED_VALUE"""),45800.66666666667)</f>
        <v>45800.66667</v>
      </c>
      <c r="H351" s="1">
        <f>IFERROR(__xludf.DUMMYFUNCTION("""COMPUTED_VALUE"""),538.52)</f>
        <v>538.52</v>
      </c>
      <c r="J351" s="2">
        <f>IFERROR(__xludf.DUMMYFUNCTION("""COMPUTED_VALUE"""),45800.66666666667)</f>
        <v>45800.66667</v>
      </c>
      <c r="K351" s="1">
        <f>IFERROR(__xludf.DUMMYFUNCTION("""COMPUTED_VALUE"""),544.8)</f>
        <v>544.8</v>
      </c>
      <c r="M351" s="2">
        <f>IFERROR(__xludf.DUMMYFUNCTION("""COMPUTED_VALUE"""),45800.66666666667)</f>
        <v>45800.66667</v>
      </c>
      <c r="N351" s="1">
        <f>IFERROR(__xludf.DUMMYFUNCTION("""COMPUTED_VALUE"""),1.84239346E8)</f>
        <v>184239346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IFERROR(__xludf.DUMMYFUNCTION("""COMPUTED_VALUE"""),545.72)</f>
        <v>545.72</v>
      </c>
      <c r="D352" s="2">
        <f>IFERROR(__xludf.DUMMYFUNCTION("""COMPUTED_VALUE"""),45804.66666666667)</f>
        <v>45804.66667</v>
      </c>
      <c r="E352" s="1">
        <f>IFERROR(__xludf.DUMMYFUNCTION("""COMPUTED_VALUE"""),553.89)</f>
        <v>553.89</v>
      </c>
      <c r="G352" s="2">
        <f>IFERROR(__xludf.DUMMYFUNCTION("""COMPUTED_VALUE"""),45804.66666666667)</f>
        <v>45804.66667</v>
      </c>
      <c r="H352" s="1">
        <f>IFERROR(__xludf.DUMMYFUNCTION("""COMPUTED_VALUE"""),545.72)</f>
        <v>545.72</v>
      </c>
      <c r="J352" s="2">
        <f>IFERROR(__xludf.DUMMYFUNCTION("""COMPUTED_VALUE"""),45804.66666666667)</f>
        <v>45804.66667</v>
      </c>
      <c r="K352" s="1">
        <f>IFERROR(__xludf.DUMMYFUNCTION("""COMPUTED_VALUE"""),553.83)</f>
        <v>553.83</v>
      </c>
      <c r="M352" s="2">
        <f>IFERROR(__xludf.DUMMYFUNCTION("""COMPUTED_VALUE"""),45804.66666666667)</f>
        <v>45804.66667</v>
      </c>
      <c r="N352" s="1">
        <f>IFERROR(__xludf.DUMMYFUNCTION("""COMPUTED_VALUE"""),1.91317306E8)</f>
        <v>191317306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IFERROR(__xludf.DUMMYFUNCTION("""COMPUTED_VALUE"""),553.23)</f>
        <v>553.23</v>
      </c>
      <c r="D353" s="2">
        <f>IFERROR(__xludf.DUMMYFUNCTION("""COMPUTED_VALUE"""),45805.66666666667)</f>
        <v>45805.66667</v>
      </c>
      <c r="E353" s="1">
        <f>IFERROR(__xludf.DUMMYFUNCTION("""COMPUTED_VALUE"""),553.23)</f>
        <v>553.23</v>
      </c>
      <c r="G353" s="2">
        <f>IFERROR(__xludf.DUMMYFUNCTION("""COMPUTED_VALUE"""),45805.66666666667)</f>
        <v>45805.66667</v>
      </c>
      <c r="H353" s="1">
        <f>IFERROR(__xludf.DUMMYFUNCTION("""COMPUTED_VALUE"""),547.2)</f>
        <v>547.2</v>
      </c>
      <c r="J353" s="2">
        <f>IFERROR(__xludf.DUMMYFUNCTION("""COMPUTED_VALUE"""),45805.66666666667)</f>
        <v>45805.66667</v>
      </c>
      <c r="K353" s="1">
        <f>IFERROR(__xludf.DUMMYFUNCTION("""COMPUTED_VALUE"""),547.71)</f>
        <v>547.71</v>
      </c>
      <c r="M353" s="2">
        <f>IFERROR(__xludf.DUMMYFUNCTION("""COMPUTED_VALUE"""),45805.66666666667)</f>
        <v>45805.66667</v>
      </c>
      <c r="N353" s="1">
        <f>IFERROR(__xludf.DUMMYFUNCTION("""COMPUTED_VALUE"""),1.33919209E8)</f>
        <v>133919209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IFERROR(__xludf.DUMMYFUNCTION("""COMPUTED_VALUE"""),548.95)</f>
        <v>548.95</v>
      </c>
      <c r="D354" s="2">
        <f>IFERROR(__xludf.DUMMYFUNCTION("""COMPUTED_VALUE"""),45806.66666666667)</f>
        <v>45806.66667</v>
      </c>
      <c r="E354" s="1">
        <f>IFERROR(__xludf.DUMMYFUNCTION("""COMPUTED_VALUE"""),550.1)</f>
        <v>550.1</v>
      </c>
      <c r="G354" s="2">
        <f>IFERROR(__xludf.DUMMYFUNCTION("""COMPUTED_VALUE"""),45806.66666666667)</f>
        <v>45806.66667</v>
      </c>
      <c r="H354" s="1">
        <f>IFERROR(__xludf.DUMMYFUNCTION("""COMPUTED_VALUE"""),544.07)</f>
        <v>544.07</v>
      </c>
      <c r="J354" s="2">
        <f>IFERROR(__xludf.DUMMYFUNCTION("""COMPUTED_VALUE"""),45806.66666666667)</f>
        <v>45806.66667</v>
      </c>
      <c r="K354" s="1">
        <f>IFERROR(__xludf.DUMMYFUNCTION("""COMPUTED_VALUE"""),548.94)</f>
        <v>548.94</v>
      </c>
      <c r="M354" s="2">
        <f>IFERROR(__xludf.DUMMYFUNCTION("""COMPUTED_VALUE"""),45806.66666666667)</f>
        <v>45806.66667</v>
      </c>
      <c r="N354" s="1">
        <f>IFERROR(__xludf.DUMMYFUNCTION("""COMPUTED_VALUE"""),1.31840015E8)</f>
        <v>131840015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IFERROR(__xludf.DUMMYFUNCTION("""COMPUTED_VALUE"""),547.67)</f>
        <v>547.67</v>
      </c>
      <c r="D355" s="2">
        <f>IFERROR(__xludf.DUMMYFUNCTION("""COMPUTED_VALUE"""),45807.66666666667)</f>
        <v>45807.66667</v>
      </c>
      <c r="E355" s="1">
        <f>IFERROR(__xludf.DUMMYFUNCTION("""COMPUTED_VALUE"""),549.83)</f>
        <v>549.83</v>
      </c>
      <c r="G355" s="2">
        <f>IFERROR(__xludf.DUMMYFUNCTION("""COMPUTED_VALUE"""),45807.66666666667)</f>
        <v>45807.66667</v>
      </c>
      <c r="H355" s="1">
        <f>IFERROR(__xludf.DUMMYFUNCTION("""COMPUTED_VALUE"""),541.78)</f>
        <v>541.78</v>
      </c>
      <c r="J355" s="2">
        <f>IFERROR(__xludf.DUMMYFUNCTION("""COMPUTED_VALUE"""),45807.66666666667)</f>
        <v>45807.66667</v>
      </c>
      <c r="K355" s="1">
        <f>IFERROR(__xludf.DUMMYFUNCTION("""COMPUTED_VALUE"""),549.07)</f>
        <v>549.07</v>
      </c>
      <c r="M355" s="2">
        <f>IFERROR(__xludf.DUMMYFUNCTION("""COMPUTED_VALUE"""),45807.66666666667)</f>
        <v>45807.66667</v>
      </c>
      <c r="N355" s="1">
        <f>IFERROR(__xludf.DUMMYFUNCTION("""COMPUTED_VALUE"""),2.15337718E8)</f>
        <v>215337718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IFERROR(__xludf.DUMMYFUNCTION("""COMPUTED_VALUE"""),550.42)</f>
        <v>550.42</v>
      </c>
      <c r="D356" s="2">
        <f>IFERROR(__xludf.DUMMYFUNCTION("""COMPUTED_VALUE"""),45810.66666666667)</f>
        <v>45810.66667</v>
      </c>
      <c r="E356" s="1">
        <f>IFERROR(__xludf.DUMMYFUNCTION("""COMPUTED_VALUE"""),556.25)</f>
        <v>556.25</v>
      </c>
      <c r="G356" s="2">
        <f>IFERROR(__xludf.DUMMYFUNCTION("""COMPUTED_VALUE"""),45810.66666666667)</f>
        <v>45810.66667</v>
      </c>
      <c r="H356" s="1">
        <f>IFERROR(__xludf.DUMMYFUNCTION("""COMPUTED_VALUE"""),550.42)</f>
        <v>550.42</v>
      </c>
      <c r="J356" s="2">
        <f>IFERROR(__xludf.DUMMYFUNCTION("""COMPUTED_VALUE"""),45810.66666666667)</f>
        <v>45810.66667</v>
      </c>
      <c r="K356" s="1">
        <f>IFERROR(__xludf.DUMMYFUNCTION("""COMPUTED_VALUE"""),555.73)</f>
        <v>555.73</v>
      </c>
      <c r="M356" s="2">
        <f>IFERROR(__xludf.DUMMYFUNCTION("""COMPUTED_VALUE"""),45810.66666666667)</f>
        <v>45810.66667</v>
      </c>
      <c r="N356" s="1">
        <f>IFERROR(__xludf.DUMMYFUNCTION("""COMPUTED_VALUE"""),2.66846737E8)</f>
        <v>266846737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IFERROR(__xludf.DUMMYFUNCTION("""COMPUTED_VALUE"""),553.77)</f>
        <v>553.77</v>
      </c>
      <c r="D357" s="2">
        <f>IFERROR(__xludf.DUMMYFUNCTION("""COMPUTED_VALUE"""),45811.66666666667)</f>
        <v>45811.66667</v>
      </c>
      <c r="E357" s="1">
        <f>IFERROR(__xludf.DUMMYFUNCTION("""COMPUTED_VALUE"""),561.87)</f>
        <v>561.87</v>
      </c>
      <c r="G357" s="2">
        <f>IFERROR(__xludf.DUMMYFUNCTION("""COMPUTED_VALUE"""),45811.66666666667)</f>
        <v>45811.66667</v>
      </c>
      <c r="H357" s="1">
        <f>IFERROR(__xludf.DUMMYFUNCTION("""COMPUTED_VALUE"""),550.03)</f>
        <v>550.03</v>
      </c>
      <c r="J357" s="2">
        <f>IFERROR(__xludf.DUMMYFUNCTION("""COMPUTED_VALUE"""),45811.66666666667)</f>
        <v>45811.66667</v>
      </c>
      <c r="K357" s="1">
        <f>IFERROR(__xludf.DUMMYFUNCTION("""COMPUTED_VALUE"""),561.38)</f>
        <v>561.38</v>
      </c>
      <c r="M357" s="2">
        <f>IFERROR(__xludf.DUMMYFUNCTION("""COMPUTED_VALUE"""),45811.66666666667)</f>
        <v>45811.66667</v>
      </c>
      <c r="N357" s="1">
        <f>IFERROR(__xludf.DUMMYFUNCTION("""COMPUTED_VALUE"""),2.1436799E8)</f>
        <v>214367990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IFERROR(__xludf.DUMMYFUNCTION("""COMPUTED_VALUE"""),561.81)</f>
        <v>561.81</v>
      </c>
      <c r="D358" s="2">
        <f>IFERROR(__xludf.DUMMYFUNCTION("""COMPUTED_VALUE"""),45812.66666666667)</f>
        <v>45812.66667</v>
      </c>
      <c r="E358" s="1">
        <f>IFERROR(__xludf.DUMMYFUNCTION("""COMPUTED_VALUE"""),564.94)</f>
        <v>564.94</v>
      </c>
      <c r="G358" s="2">
        <f>IFERROR(__xludf.DUMMYFUNCTION("""COMPUTED_VALUE"""),45812.66666666667)</f>
        <v>45812.66667</v>
      </c>
      <c r="H358" s="1">
        <f>IFERROR(__xludf.DUMMYFUNCTION("""COMPUTED_VALUE"""),561.01)</f>
        <v>561.01</v>
      </c>
      <c r="J358" s="2">
        <f>IFERROR(__xludf.DUMMYFUNCTION("""COMPUTED_VALUE"""),45812.66666666667)</f>
        <v>45812.66667</v>
      </c>
      <c r="K358" s="1">
        <f>IFERROR(__xludf.DUMMYFUNCTION("""COMPUTED_VALUE"""),563.14)</f>
        <v>563.14</v>
      </c>
      <c r="M358" s="2">
        <f>IFERROR(__xludf.DUMMYFUNCTION("""COMPUTED_VALUE"""),45812.66666666667)</f>
        <v>45812.66667</v>
      </c>
      <c r="N358" s="1">
        <f>IFERROR(__xludf.DUMMYFUNCTION("""COMPUTED_VALUE"""),1.44648533E8)</f>
        <v>144648533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IFERROR(__xludf.DUMMYFUNCTION("""COMPUTED_VALUE"""),566.33)</f>
        <v>566.33</v>
      </c>
      <c r="D359" s="2">
        <f>IFERROR(__xludf.DUMMYFUNCTION("""COMPUTED_VALUE"""),45813.66666666667)</f>
        <v>45813.66667</v>
      </c>
      <c r="E359" s="1">
        <f>IFERROR(__xludf.DUMMYFUNCTION("""COMPUTED_VALUE"""),567.15)</f>
        <v>567.15</v>
      </c>
      <c r="G359" s="2">
        <f>IFERROR(__xludf.DUMMYFUNCTION("""COMPUTED_VALUE"""),45813.66666666667)</f>
        <v>45813.66667</v>
      </c>
      <c r="H359" s="1">
        <f>IFERROR(__xludf.DUMMYFUNCTION("""COMPUTED_VALUE"""),559.29)</f>
        <v>559.29</v>
      </c>
      <c r="J359" s="2">
        <f>IFERROR(__xludf.DUMMYFUNCTION("""COMPUTED_VALUE"""),45813.66666666667)</f>
        <v>45813.66667</v>
      </c>
      <c r="K359" s="1">
        <f>IFERROR(__xludf.DUMMYFUNCTION("""COMPUTED_VALUE"""),560.1)</f>
        <v>560.1</v>
      </c>
      <c r="M359" s="2">
        <f>IFERROR(__xludf.DUMMYFUNCTION("""COMPUTED_VALUE"""),45813.66666666667)</f>
        <v>45813.66667</v>
      </c>
      <c r="N359" s="1">
        <f>IFERROR(__xludf.DUMMYFUNCTION("""COMPUTED_VALUE"""),1.69310665E8)</f>
        <v>169310665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IFERROR(__xludf.DUMMYFUNCTION("""COMPUTED_VALUE"""),562.29)</f>
        <v>562.29</v>
      </c>
      <c r="D360" s="2">
        <f>IFERROR(__xludf.DUMMYFUNCTION("""COMPUTED_VALUE"""),45814.66666666667)</f>
        <v>45814.66667</v>
      </c>
      <c r="E360" s="1">
        <f>IFERROR(__xludf.DUMMYFUNCTION("""COMPUTED_VALUE"""),565.81)</f>
        <v>565.81</v>
      </c>
      <c r="G360" s="2">
        <f>IFERROR(__xludf.DUMMYFUNCTION("""COMPUTED_VALUE"""),45814.66666666667)</f>
        <v>45814.66667</v>
      </c>
      <c r="H360" s="1">
        <f>IFERROR(__xludf.DUMMYFUNCTION("""COMPUTED_VALUE"""),559.98)</f>
        <v>559.98</v>
      </c>
      <c r="J360" s="2">
        <f>IFERROR(__xludf.DUMMYFUNCTION("""COMPUTED_VALUE"""),45814.66666666667)</f>
        <v>45814.66667</v>
      </c>
      <c r="K360" s="1">
        <f>IFERROR(__xludf.DUMMYFUNCTION("""COMPUTED_VALUE"""),561.17)</f>
        <v>561.17</v>
      </c>
      <c r="M360" s="2">
        <f>IFERROR(__xludf.DUMMYFUNCTION("""COMPUTED_VALUE"""),45814.66666666667)</f>
        <v>45814.66667</v>
      </c>
      <c r="N360" s="1">
        <f>IFERROR(__xludf.DUMMYFUNCTION("""COMPUTED_VALUE"""),1.38057415E8)</f>
        <v>138057415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IFERROR(__xludf.DUMMYFUNCTION("""COMPUTED_VALUE"""),561.79)</f>
        <v>561.79</v>
      </c>
      <c r="D361" s="2">
        <f>IFERROR(__xludf.DUMMYFUNCTION("""COMPUTED_VALUE"""),45817.66666666667)</f>
        <v>45817.66667</v>
      </c>
      <c r="E361" s="1">
        <f>IFERROR(__xludf.DUMMYFUNCTION("""COMPUTED_VALUE"""),568.61)</f>
        <v>568.61</v>
      </c>
      <c r="G361" s="2">
        <f>IFERROR(__xludf.DUMMYFUNCTION("""COMPUTED_VALUE"""),45817.66666666667)</f>
        <v>45817.66667</v>
      </c>
      <c r="H361" s="1">
        <f>IFERROR(__xludf.DUMMYFUNCTION("""COMPUTED_VALUE"""),561.79)</f>
        <v>561.79</v>
      </c>
      <c r="J361" s="2">
        <f>IFERROR(__xludf.DUMMYFUNCTION("""COMPUTED_VALUE"""),45817.66666666667)</f>
        <v>45817.66667</v>
      </c>
      <c r="K361" s="1">
        <f>IFERROR(__xludf.DUMMYFUNCTION("""COMPUTED_VALUE"""),565.04)</f>
        <v>565.04</v>
      </c>
      <c r="M361" s="2">
        <f>IFERROR(__xludf.DUMMYFUNCTION("""COMPUTED_VALUE"""),45817.66666666667)</f>
        <v>45817.66667</v>
      </c>
      <c r="N361" s="1">
        <f>IFERROR(__xludf.DUMMYFUNCTION("""COMPUTED_VALUE"""),1.46772102E8)</f>
        <v>146772102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IFERROR(__xludf.DUMMYFUNCTION("""COMPUTED_VALUE"""),566.23)</f>
        <v>566.23</v>
      </c>
      <c r="D362" s="2">
        <f>IFERROR(__xludf.DUMMYFUNCTION("""COMPUTED_VALUE"""),45818.66666666667)</f>
        <v>45818.66667</v>
      </c>
      <c r="E362" s="1">
        <f>IFERROR(__xludf.DUMMYFUNCTION("""COMPUTED_VALUE"""),569.41)</f>
        <v>569.41</v>
      </c>
      <c r="G362" s="2">
        <f>IFERROR(__xludf.DUMMYFUNCTION("""COMPUTED_VALUE"""),45818.66666666667)</f>
        <v>45818.66667</v>
      </c>
      <c r="H362" s="1">
        <f>IFERROR(__xludf.DUMMYFUNCTION("""COMPUTED_VALUE"""),566.05)</f>
        <v>566.05</v>
      </c>
      <c r="J362" s="2">
        <f>IFERROR(__xludf.DUMMYFUNCTION("""COMPUTED_VALUE"""),45818.66666666667)</f>
        <v>45818.66667</v>
      </c>
      <c r="K362" s="1">
        <f>IFERROR(__xludf.DUMMYFUNCTION("""COMPUTED_VALUE"""),568.48)</f>
        <v>568.48</v>
      </c>
      <c r="M362" s="2">
        <f>IFERROR(__xludf.DUMMYFUNCTION("""COMPUTED_VALUE"""),45818.66666666667)</f>
        <v>45818.66667</v>
      </c>
      <c r="N362" s="1">
        <f>IFERROR(__xludf.DUMMYFUNCTION("""COMPUTED_VALUE"""),1.53384014E8)</f>
        <v>153384014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IFERROR(__xludf.DUMMYFUNCTION("""COMPUTED_VALUE"""),566.9)</f>
        <v>566.9</v>
      </c>
      <c r="D363" s="2">
        <f>IFERROR(__xludf.DUMMYFUNCTION("""COMPUTED_VALUE"""),45819.66666666667)</f>
        <v>45819.66667</v>
      </c>
      <c r="E363" s="1">
        <f>IFERROR(__xludf.DUMMYFUNCTION("""COMPUTED_VALUE"""),567.07)</f>
        <v>567.07</v>
      </c>
      <c r="G363" s="2">
        <f>IFERROR(__xludf.DUMMYFUNCTION("""COMPUTED_VALUE"""),45819.66666666667)</f>
        <v>45819.66667</v>
      </c>
      <c r="H363" s="1">
        <f>IFERROR(__xludf.DUMMYFUNCTION("""COMPUTED_VALUE"""),561.2)</f>
        <v>561.2</v>
      </c>
      <c r="J363" s="2">
        <f>IFERROR(__xludf.DUMMYFUNCTION("""COMPUTED_VALUE"""),45819.66666666667)</f>
        <v>45819.66667</v>
      </c>
      <c r="K363" s="1">
        <f>IFERROR(__xludf.DUMMYFUNCTION("""COMPUTED_VALUE"""),563.5)</f>
        <v>563.5</v>
      </c>
      <c r="M363" s="2">
        <f>IFERROR(__xludf.DUMMYFUNCTION("""COMPUTED_VALUE"""),45819.66666666667)</f>
        <v>45819.66667</v>
      </c>
      <c r="N363" s="1">
        <f>IFERROR(__xludf.DUMMYFUNCTION("""COMPUTED_VALUE"""),1.64372683E8)</f>
        <v>164372683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IFERROR(__xludf.DUMMYFUNCTION("""COMPUTED_VALUE"""),562.49)</f>
        <v>562.49</v>
      </c>
      <c r="D364" s="2">
        <f>IFERROR(__xludf.DUMMYFUNCTION("""COMPUTED_VALUE"""),45820.66666666667)</f>
        <v>45820.66667</v>
      </c>
      <c r="E364" s="1">
        <f>IFERROR(__xludf.DUMMYFUNCTION("""COMPUTED_VALUE"""),567.45)</f>
        <v>567.45</v>
      </c>
      <c r="G364" s="2">
        <f>IFERROR(__xludf.DUMMYFUNCTION("""COMPUTED_VALUE"""),45820.66666666667)</f>
        <v>45820.66667</v>
      </c>
      <c r="H364" s="1">
        <f>IFERROR(__xludf.DUMMYFUNCTION("""COMPUTED_VALUE"""),560.25)</f>
        <v>560.25</v>
      </c>
      <c r="J364" s="2">
        <f>IFERROR(__xludf.DUMMYFUNCTION("""COMPUTED_VALUE"""),45820.66666666667)</f>
        <v>45820.66667</v>
      </c>
      <c r="K364" s="1">
        <f>IFERROR(__xludf.DUMMYFUNCTION("""COMPUTED_VALUE"""),566.85)</f>
        <v>566.85</v>
      </c>
      <c r="M364" s="2">
        <f>IFERROR(__xludf.DUMMYFUNCTION("""COMPUTED_VALUE"""),45820.66666666667)</f>
        <v>45820.66667</v>
      </c>
      <c r="N364" s="1">
        <f>IFERROR(__xludf.DUMMYFUNCTION("""COMPUTED_VALUE"""),1.10741264E8)</f>
        <v>110741264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IFERROR(__xludf.DUMMYFUNCTION("""COMPUTED_VALUE"""),565.11)</f>
        <v>565.11</v>
      </c>
      <c r="D365" s="2">
        <f>IFERROR(__xludf.DUMMYFUNCTION("""COMPUTED_VALUE"""),45821.66666666667)</f>
        <v>45821.66667</v>
      </c>
      <c r="E365" s="1">
        <f>IFERROR(__xludf.DUMMYFUNCTION("""COMPUTED_VALUE"""),569.55)</f>
        <v>569.55</v>
      </c>
      <c r="G365" s="2">
        <f>IFERROR(__xludf.DUMMYFUNCTION("""COMPUTED_VALUE"""),45821.66666666667)</f>
        <v>45821.66667</v>
      </c>
      <c r="H365" s="1">
        <f>IFERROR(__xludf.DUMMYFUNCTION("""COMPUTED_VALUE"""),562.07)</f>
        <v>562.07</v>
      </c>
      <c r="J365" s="2">
        <f>IFERROR(__xludf.DUMMYFUNCTION("""COMPUTED_VALUE"""),45821.66666666667)</f>
        <v>45821.66667</v>
      </c>
      <c r="K365" s="1">
        <f>IFERROR(__xludf.DUMMYFUNCTION("""COMPUTED_VALUE"""),563.34)</f>
        <v>563.34</v>
      </c>
      <c r="M365" s="2">
        <f>IFERROR(__xludf.DUMMYFUNCTION("""COMPUTED_VALUE"""),45821.66666666667)</f>
        <v>45821.66667</v>
      </c>
      <c r="N365" s="1">
        <f>IFERROR(__xludf.DUMMYFUNCTION("""COMPUTED_VALUE"""),1.55914568E8)</f>
        <v>155914568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IFERROR(__xludf.DUMMYFUNCTION("""COMPUTED_VALUE"""),565.47)</f>
        <v>565.47</v>
      </c>
      <c r="D366" s="2">
        <f>IFERROR(__xludf.DUMMYFUNCTION("""COMPUTED_VALUE"""),45824.66666666667)</f>
        <v>45824.66667</v>
      </c>
      <c r="E366" s="1">
        <f>IFERROR(__xludf.DUMMYFUNCTION("""COMPUTED_VALUE"""),569.85)</f>
        <v>569.85</v>
      </c>
      <c r="G366" s="2">
        <f>IFERROR(__xludf.DUMMYFUNCTION("""COMPUTED_VALUE"""),45824.66666666667)</f>
        <v>45824.66667</v>
      </c>
      <c r="H366" s="1">
        <f>IFERROR(__xludf.DUMMYFUNCTION("""COMPUTED_VALUE"""),565.4)</f>
        <v>565.4</v>
      </c>
      <c r="J366" s="2">
        <f>IFERROR(__xludf.DUMMYFUNCTION("""COMPUTED_VALUE"""),45824.66666666667)</f>
        <v>45824.66667</v>
      </c>
      <c r="K366" s="1">
        <f>IFERROR(__xludf.DUMMYFUNCTION("""COMPUTED_VALUE"""),567.49)</f>
        <v>567.49</v>
      </c>
      <c r="M366" s="2">
        <f>IFERROR(__xludf.DUMMYFUNCTION("""COMPUTED_VALUE"""),45824.66666666667)</f>
        <v>45824.66667</v>
      </c>
      <c r="N366" s="1">
        <f>IFERROR(__xludf.DUMMYFUNCTION("""COMPUTED_VALUE"""),1.50625509E8)</f>
        <v>150625509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IFERROR(__xludf.DUMMYFUNCTION("""COMPUTED_VALUE"""),566.21)</f>
        <v>566.21</v>
      </c>
      <c r="D367" s="2">
        <f>IFERROR(__xludf.DUMMYFUNCTION("""COMPUTED_VALUE"""),45825.66666666667)</f>
        <v>45825.66667</v>
      </c>
      <c r="E367" s="1">
        <f>IFERROR(__xludf.DUMMYFUNCTION("""COMPUTED_VALUE"""),566.56)</f>
        <v>566.56</v>
      </c>
      <c r="G367" s="2">
        <f>IFERROR(__xludf.DUMMYFUNCTION("""COMPUTED_VALUE"""),45825.66666666667)</f>
        <v>45825.66667</v>
      </c>
      <c r="H367" s="1">
        <f>IFERROR(__xludf.DUMMYFUNCTION("""COMPUTED_VALUE"""),561.34)</f>
        <v>561.34</v>
      </c>
      <c r="J367" s="2">
        <f>IFERROR(__xludf.DUMMYFUNCTION("""COMPUTED_VALUE"""),45825.66666666667)</f>
        <v>45825.66667</v>
      </c>
      <c r="K367" s="1">
        <f>IFERROR(__xludf.DUMMYFUNCTION("""COMPUTED_VALUE"""),561.96)</f>
        <v>561.96</v>
      </c>
      <c r="M367" s="2">
        <f>IFERROR(__xludf.DUMMYFUNCTION("""COMPUTED_VALUE"""),45825.66666666667)</f>
        <v>45825.66667</v>
      </c>
      <c r="N367" s="1">
        <f>IFERROR(__xludf.DUMMYFUNCTION("""COMPUTED_VALUE"""),1.62551487E8)</f>
        <v>162551487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IFERROR(__xludf.DUMMYFUNCTION("""COMPUTED_VALUE"""),560.94)</f>
        <v>560.94</v>
      </c>
      <c r="D368" s="2">
        <f>IFERROR(__xludf.DUMMYFUNCTION("""COMPUTED_VALUE"""),45826.66666666667)</f>
        <v>45826.66667</v>
      </c>
      <c r="E368" s="1">
        <f>IFERROR(__xludf.DUMMYFUNCTION("""COMPUTED_VALUE"""),564.2)</f>
        <v>564.2</v>
      </c>
      <c r="G368" s="2">
        <f>IFERROR(__xludf.DUMMYFUNCTION("""COMPUTED_VALUE"""),45826.66666666667)</f>
        <v>45826.66667</v>
      </c>
      <c r="H368" s="1">
        <f>IFERROR(__xludf.DUMMYFUNCTION("""COMPUTED_VALUE"""),559.29)</f>
        <v>559.29</v>
      </c>
      <c r="J368" s="2">
        <f>IFERROR(__xludf.DUMMYFUNCTION("""COMPUTED_VALUE"""),45826.66666666667)</f>
        <v>45826.66667</v>
      </c>
      <c r="K368" s="1">
        <f>IFERROR(__xludf.DUMMYFUNCTION("""COMPUTED_VALUE"""),559.7)</f>
        <v>559.7</v>
      </c>
      <c r="M368" s="2">
        <f>IFERROR(__xludf.DUMMYFUNCTION("""COMPUTED_VALUE"""),45826.66666666667)</f>
        <v>45826.66667</v>
      </c>
      <c r="N368" s="1">
        <f>IFERROR(__xludf.DUMMYFUNCTION("""COMPUTED_VALUE"""),1.33122984E8)</f>
        <v>133122984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IFERROR(__xludf.DUMMYFUNCTION("""COMPUTED_VALUE"""),560.83)</f>
        <v>560.83</v>
      </c>
      <c r="D369" s="2">
        <f>IFERROR(__xludf.DUMMYFUNCTION("""COMPUTED_VALUE"""),45828.66666666667)</f>
        <v>45828.66667</v>
      </c>
      <c r="E369" s="1">
        <f>IFERROR(__xludf.DUMMYFUNCTION("""COMPUTED_VALUE"""),561.99)</f>
        <v>561.99</v>
      </c>
      <c r="G369" s="2">
        <f>IFERROR(__xludf.DUMMYFUNCTION("""COMPUTED_VALUE"""),45828.66666666667)</f>
        <v>45828.66667</v>
      </c>
      <c r="H369" s="1">
        <f>IFERROR(__xludf.DUMMYFUNCTION("""COMPUTED_VALUE"""),554.35)</f>
        <v>554.35</v>
      </c>
      <c r="J369" s="2">
        <f>IFERROR(__xludf.DUMMYFUNCTION("""COMPUTED_VALUE"""),45828.66666666667)</f>
        <v>45828.66667</v>
      </c>
      <c r="K369" s="1">
        <f>IFERROR(__xludf.DUMMYFUNCTION("""COMPUTED_VALUE"""),555.08)</f>
        <v>555.08</v>
      </c>
      <c r="M369" s="2">
        <f>IFERROR(__xludf.DUMMYFUNCTION("""COMPUTED_VALUE"""),45828.66666666667)</f>
        <v>45828.66667</v>
      </c>
      <c r="N369" s="1">
        <f>IFERROR(__xludf.DUMMYFUNCTION("""COMPUTED_VALUE"""),2.3544075E8)</f>
        <v>235440750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IFERROR(__xludf.DUMMYFUNCTION("""COMPUTED_VALUE"""),554.41)</f>
        <v>554.41</v>
      </c>
      <c r="D370" s="2">
        <f>IFERROR(__xludf.DUMMYFUNCTION("""COMPUTED_VALUE"""),45831.66666666667)</f>
        <v>45831.66667</v>
      </c>
      <c r="E370" s="1">
        <f>IFERROR(__xludf.DUMMYFUNCTION("""COMPUTED_VALUE"""),561.49)</f>
        <v>561.49</v>
      </c>
      <c r="G370" s="2">
        <f>IFERROR(__xludf.DUMMYFUNCTION("""COMPUTED_VALUE"""),45831.66666666667)</f>
        <v>45831.66667</v>
      </c>
      <c r="H370" s="1">
        <f>IFERROR(__xludf.DUMMYFUNCTION("""COMPUTED_VALUE"""),553.62)</f>
        <v>553.62</v>
      </c>
      <c r="J370" s="2">
        <f>IFERROR(__xludf.DUMMYFUNCTION("""COMPUTED_VALUE"""),45831.66666666667)</f>
        <v>45831.66667</v>
      </c>
      <c r="K370" s="1">
        <f>IFERROR(__xludf.DUMMYFUNCTION("""COMPUTED_VALUE"""),561.0)</f>
        <v>561</v>
      </c>
      <c r="M370" s="2">
        <f>IFERROR(__xludf.DUMMYFUNCTION("""COMPUTED_VALUE"""),45831.66666666667)</f>
        <v>45831.66667</v>
      </c>
      <c r="N370" s="1">
        <f>IFERROR(__xludf.DUMMYFUNCTION("""COMPUTED_VALUE"""),1.43149209E8)</f>
        <v>143149209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IFERROR(__xludf.DUMMYFUNCTION("""COMPUTED_VALUE"""),560.89)</f>
        <v>560.89</v>
      </c>
      <c r="D371" s="2">
        <f>IFERROR(__xludf.DUMMYFUNCTION("""COMPUTED_VALUE"""),45832.66666666667)</f>
        <v>45832.66667</v>
      </c>
      <c r="E371" s="1">
        <f>IFERROR(__xludf.DUMMYFUNCTION("""COMPUTED_VALUE"""),565.53)</f>
        <v>565.53</v>
      </c>
      <c r="G371" s="2">
        <f>IFERROR(__xludf.DUMMYFUNCTION("""COMPUTED_VALUE"""),45832.66666666667)</f>
        <v>45832.66667</v>
      </c>
      <c r="H371" s="1">
        <f>IFERROR(__xludf.DUMMYFUNCTION("""COMPUTED_VALUE"""),559.68)</f>
        <v>559.68</v>
      </c>
      <c r="J371" s="2">
        <f>IFERROR(__xludf.DUMMYFUNCTION("""COMPUTED_VALUE"""),45832.66666666667)</f>
        <v>45832.66667</v>
      </c>
      <c r="K371" s="1">
        <f>IFERROR(__xludf.DUMMYFUNCTION("""COMPUTED_VALUE"""),564.44)</f>
        <v>564.44</v>
      </c>
      <c r="M371" s="2">
        <f>IFERROR(__xludf.DUMMYFUNCTION("""COMPUTED_VALUE"""),45832.66666666667)</f>
        <v>45832.66667</v>
      </c>
      <c r="N371" s="1">
        <f>IFERROR(__xludf.DUMMYFUNCTION("""COMPUTED_VALUE"""),1.38333247E8)</f>
        <v>138333247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IFERROR(__xludf.DUMMYFUNCTION("""COMPUTED_VALUE"""),563.15)</f>
        <v>563.15</v>
      </c>
      <c r="D372" s="2">
        <f>IFERROR(__xludf.DUMMYFUNCTION("""COMPUTED_VALUE"""),45833.66666666667)</f>
        <v>45833.66667</v>
      </c>
      <c r="E372" s="1">
        <f>IFERROR(__xludf.DUMMYFUNCTION("""COMPUTED_VALUE"""),563.42)</f>
        <v>563.42</v>
      </c>
      <c r="G372" s="2">
        <f>IFERROR(__xludf.DUMMYFUNCTION("""COMPUTED_VALUE"""),45833.66666666667)</f>
        <v>45833.66667</v>
      </c>
      <c r="H372" s="1">
        <f>IFERROR(__xludf.DUMMYFUNCTION("""COMPUTED_VALUE"""),561.2)</f>
        <v>561.2</v>
      </c>
      <c r="J372" s="2">
        <f>IFERROR(__xludf.DUMMYFUNCTION("""COMPUTED_VALUE"""),45833.66666666667)</f>
        <v>45833.66667</v>
      </c>
      <c r="K372" s="1">
        <f>IFERROR(__xludf.DUMMYFUNCTION("""COMPUTED_VALUE"""),561.46)</f>
        <v>561.46</v>
      </c>
      <c r="M372" s="2">
        <f>IFERROR(__xludf.DUMMYFUNCTION("""COMPUTED_VALUE"""),45833.66666666667)</f>
        <v>45833.66667</v>
      </c>
      <c r="N372" s="1">
        <f>IFERROR(__xludf.DUMMYFUNCTION("""COMPUTED_VALUE"""),1.06572025E8)</f>
        <v>106572025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IFERROR(__xludf.DUMMYFUNCTION("""COMPUTED_VALUE"""),564.95)</f>
        <v>564.95</v>
      </c>
      <c r="D373" s="2">
        <f>IFERROR(__xludf.DUMMYFUNCTION("""COMPUTED_VALUE"""),45834.66666666667)</f>
        <v>45834.66667</v>
      </c>
      <c r="E373" s="1">
        <f>IFERROR(__xludf.DUMMYFUNCTION("""COMPUTED_VALUE"""),570.89)</f>
        <v>570.89</v>
      </c>
      <c r="G373" s="2">
        <f>IFERROR(__xludf.DUMMYFUNCTION("""COMPUTED_VALUE"""),45834.66666666667)</f>
        <v>45834.66667</v>
      </c>
      <c r="H373" s="1">
        <f>IFERROR(__xludf.DUMMYFUNCTION("""COMPUTED_VALUE"""),564.5)</f>
        <v>564.5</v>
      </c>
      <c r="J373" s="2">
        <f>IFERROR(__xludf.DUMMYFUNCTION("""COMPUTED_VALUE"""),45834.66666666667)</f>
        <v>45834.66667</v>
      </c>
      <c r="K373" s="1">
        <f>IFERROR(__xludf.DUMMYFUNCTION("""COMPUTED_VALUE"""),569.25)</f>
        <v>569.25</v>
      </c>
      <c r="M373" s="2">
        <f>IFERROR(__xludf.DUMMYFUNCTION("""COMPUTED_VALUE"""),45834.66666666667)</f>
        <v>45834.66667</v>
      </c>
      <c r="N373" s="1">
        <f>IFERROR(__xludf.DUMMYFUNCTION("""COMPUTED_VALUE"""),1.43521282E8)</f>
        <v>143521282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IFERROR(__xludf.DUMMYFUNCTION("""COMPUTED_VALUE"""),567.58)</f>
        <v>567.58</v>
      </c>
      <c r="D374" s="2">
        <f>IFERROR(__xludf.DUMMYFUNCTION("""COMPUTED_VALUE"""),45835.66666666667)</f>
        <v>45835.66667</v>
      </c>
      <c r="E374" s="1">
        <f>IFERROR(__xludf.DUMMYFUNCTION("""COMPUTED_VALUE"""),569.68)</f>
        <v>569.68</v>
      </c>
      <c r="G374" s="2">
        <f>IFERROR(__xludf.DUMMYFUNCTION("""COMPUTED_VALUE"""),45835.66666666667)</f>
        <v>45835.66667</v>
      </c>
      <c r="H374" s="1">
        <f>IFERROR(__xludf.DUMMYFUNCTION("""COMPUTED_VALUE"""),563.7)</f>
        <v>563.7</v>
      </c>
      <c r="J374" s="2">
        <f>IFERROR(__xludf.DUMMYFUNCTION("""COMPUTED_VALUE"""),45835.66666666667)</f>
        <v>45835.66667</v>
      </c>
      <c r="K374" s="1">
        <f>IFERROR(__xludf.DUMMYFUNCTION("""COMPUTED_VALUE"""),566.61)</f>
        <v>566.61</v>
      </c>
      <c r="M374" s="2">
        <f>IFERROR(__xludf.DUMMYFUNCTION("""COMPUTED_VALUE"""),45835.66666666667)</f>
        <v>45835.66667</v>
      </c>
      <c r="N374" s="1">
        <f>IFERROR(__xludf.DUMMYFUNCTION("""COMPUTED_VALUE"""),2.31498318E8)</f>
        <v>231498318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IFERROR(__xludf.DUMMYFUNCTION("""COMPUTED_VALUE"""),566.96)</f>
        <v>566.96</v>
      </c>
      <c r="D375" s="2">
        <f>IFERROR(__xludf.DUMMYFUNCTION("""COMPUTED_VALUE"""),45838.66666666667)</f>
        <v>45838.66667</v>
      </c>
      <c r="E375" s="1">
        <f>IFERROR(__xludf.DUMMYFUNCTION("""COMPUTED_VALUE"""),569.18)</f>
        <v>569.18</v>
      </c>
      <c r="G375" s="2">
        <f>IFERROR(__xludf.DUMMYFUNCTION("""COMPUTED_VALUE"""),45838.66666666667)</f>
        <v>45838.66667</v>
      </c>
      <c r="H375" s="1">
        <f>IFERROR(__xludf.DUMMYFUNCTION("""COMPUTED_VALUE"""),563.31)</f>
        <v>563.31</v>
      </c>
      <c r="J375" s="2">
        <f>IFERROR(__xludf.DUMMYFUNCTION("""COMPUTED_VALUE"""),45838.66666666667)</f>
        <v>45838.66667</v>
      </c>
      <c r="K375" s="1">
        <f>IFERROR(__xludf.DUMMYFUNCTION("""COMPUTED_VALUE"""),568.28)</f>
        <v>568.28</v>
      </c>
      <c r="M375" s="2">
        <f>IFERROR(__xludf.DUMMYFUNCTION("""COMPUTED_VALUE"""),45838.66666666667)</f>
        <v>45838.66667</v>
      </c>
      <c r="N375" s="1">
        <f>IFERROR(__xludf.DUMMYFUNCTION("""COMPUTED_VALUE"""),1.32162238E8)</f>
        <v>132162238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IFERROR(__xludf.DUMMYFUNCTION("""COMPUTED_VALUE"""),568.38)</f>
        <v>568.38</v>
      </c>
      <c r="D376" s="2">
        <f>IFERROR(__xludf.DUMMYFUNCTION("""COMPUTED_VALUE"""),45839.66666666667)</f>
        <v>45839.66667</v>
      </c>
      <c r="E376" s="1">
        <f>IFERROR(__xludf.DUMMYFUNCTION("""COMPUTED_VALUE"""),581.71)</f>
        <v>581.71</v>
      </c>
      <c r="G376" s="2">
        <f>IFERROR(__xludf.DUMMYFUNCTION("""COMPUTED_VALUE"""),45839.66666666667)</f>
        <v>45839.66667</v>
      </c>
      <c r="H376" s="1">
        <f>IFERROR(__xludf.DUMMYFUNCTION("""COMPUTED_VALUE"""),567.96)</f>
        <v>567.96</v>
      </c>
      <c r="J376" s="2">
        <f>IFERROR(__xludf.DUMMYFUNCTION("""COMPUTED_VALUE"""),45839.66666666667)</f>
        <v>45839.66667</v>
      </c>
      <c r="K376" s="1">
        <f>IFERROR(__xludf.DUMMYFUNCTION("""COMPUTED_VALUE"""),579.24)</f>
        <v>579.24</v>
      </c>
      <c r="M376" s="2">
        <f>IFERROR(__xludf.DUMMYFUNCTION("""COMPUTED_VALUE"""),45839.66666666667)</f>
        <v>45839.66667</v>
      </c>
      <c r="N376" s="1">
        <f>IFERROR(__xludf.DUMMYFUNCTION("""COMPUTED_VALUE"""),1.62493181E8)</f>
        <v>162493181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IFERROR(__xludf.DUMMYFUNCTION("""COMPUTED_VALUE"""),580.69)</f>
        <v>580.69</v>
      </c>
      <c r="D377" s="2">
        <f>IFERROR(__xludf.DUMMYFUNCTION("""COMPUTED_VALUE"""),45840.66666666667)</f>
        <v>45840.66667</v>
      </c>
      <c r="E377" s="1">
        <f>IFERROR(__xludf.DUMMYFUNCTION("""COMPUTED_VALUE"""),589.19)</f>
        <v>589.19</v>
      </c>
      <c r="G377" s="2">
        <f>IFERROR(__xludf.DUMMYFUNCTION("""COMPUTED_VALUE"""),45840.66666666667)</f>
        <v>45840.66667</v>
      </c>
      <c r="H377" s="1">
        <f>IFERROR(__xludf.DUMMYFUNCTION("""COMPUTED_VALUE"""),580.69)</f>
        <v>580.69</v>
      </c>
      <c r="J377" s="2">
        <f>IFERROR(__xludf.DUMMYFUNCTION("""COMPUTED_VALUE"""),45840.66666666667)</f>
        <v>45840.66667</v>
      </c>
      <c r="K377" s="1">
        <f>IFERROR(__xludf.DUMMYFUNCTION("""COMPUTED_VALUE"""),589.1)</f>
        <v>589.1</v>
      </c>
      <c r="M377" s="2">
        <f>IFERROR(__xludf.DUMMYFUNCTION("""COMPUTED_VALUE"""),45840.66666666667)</f>
        <v>45840.66667</v>
      </c>
      <c r="N377" s="1">
        <f>IFERROR(__xludf.DUMMYFUNCTION("""COMPUTED_VALUE"""),1.69960743E8)</f>
        <v>169960743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IFERROR(__xludf.DUMMYFUNCTION("""COMPUTED_VALUE"""),588.71)</f>
        <v>588.71</v>
      </c>
      <c r="D378" s="2">
        <f>IFERROR(__xludf.DUMMYFUNCTION("""COMPUTED_VALUE"""),45841.54166666667)</f>
        <v>45841.54167</v>
      </c>
      <c r="E378" s="1">
        <f>IFERROR(__xludf.DUMMYFUNCTION("""COMPUTED_VALUE"""),590.28)</f>
        <v>590.28</v>
      </c>
      <c r="G378" s="2">
        <f>IFERROR(__xludf.DUMMYFUNCTION("""COMPUTED_VALUE"""),45841.54166666667)</f>
        <v>45841.54167</v>
      </c>
      <c r="H378" s="1">
        <f>IFERROR(__xludf.DUMMYFUNCTION("""COMPUTED_VALUE"""),587.32)</f>
        <v>587.32</v>
      </c>
      <c r="J378" s="2">
        <f>IFERROR(__xludf.DUMMYFUNCTION("""COMPUTED_VALUE"""),45841.54166666667)</f>
        <v>45841.54167</v>
      </c>
      <c r="K378" s="1">
        <f>IFERROR(__xludf.DUMMYFUNCTION("""COMPUTED_VALUE"""),588.69)</f>
        <v>588.69</v>
      </c>
      <c r="M378" s="2">
        <f>IFERROR(__xludf.DUMMYFUNCTION("""COMPUTED_VALUE"""),45841.54166666667)</f>
        <v>45841.54167</v>
      </c>
      <c r="N378" s="1">
        <f>IFERROR(__xludf.DUMMYFUNCTION("""COMPUTED_VALUE"""),8.4001301E7)</f>
        <v>84001301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IFERROR(__xludf.DUMMYFUNCTION("""COMPUTED_VALUE"""),585.34)</f>
        <v>585.34</v>
      </c>
      <c r="D379" s="2">
        <f>IFERROR(__xludf.DUMMYFUNCTION("""COMPUTED_VALUE"""),45845.66666666667)</f>
        <v>45845.66667</v>
      </c>
      <c r="E379" s="1">
        <f>IFERROR(__xludf.DUMMYFUNCTION("""COMPUTED_VALUE"""),586.14)</f>
        <v>586.14</v>
      </c>
      <c r="G379" s="2">
        <f>IFERROR(__xludf.DUMMYFUNCTION("""COMPUTED_VALUE"""),45845.66666666667)</f>
        <v>45845.66667</v>
      </c>
      <c r="H379" s="1">
        <f>IFERROR(__xludf.DUMMYFUNCTION("""COMPUTED_VALUE"""),578.61)</f>
        <v>578.61</v>
      </c>
      <c r="J379" s="2">
        <f>IFERROR(__xludf.DUMMYFUNCTION("""COMPUTED_VALUE"""),45845.66666666667)</f>
        <v>45845.66667</v>
      </c>
      <c r="K379" s="1">
        <f>IFERROR(__xludf.DUMMYFUNCTION("""COMPUTED_VALUE"""),581.99)</f>
        <v>581.99</v>
      </c>
      <c r="M379" s="2">
        <f>IFERROR(__xludf.DUMMYFUNCTION("""COMPUTED_VALUE"""),45845.66666666667)</f>
        <v>45845.66667</v>
      </c>
      <c r="N379" s="1">
        <f>IFERROR(__xludf.DUMMYFUNCTION("""COMPUTED_VALUE"""),1.3793892E8)</f>
        <v>137938920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IFERROR(__xludf.DUMMYFUNCTION("""COMPUTED_VALUE"""),582.92)</f>
        <v>582.92</v>
      </c>
      <c r="D380" s="2">
        <f>IFERROR(__xludf.DUMMYFUNCTION("""COMPUTED_VALUE"""),45846.66666666667)</f>
        <v>45846.66667</v>
      </c>
      <c r="E380" s="1">
        <f>IFERROR(__xludf.DUMMYFUNCTION("""COMPUTED_VALUE"""),588.41)</f>
        <v>588.41</v>
      </c>
      <c r="G380" s="2">
        <f>IFERROR(__xludf.DUMMYFUNCTION("""COMPUTED_VALUE"""),45846.66666666667)</f>
        <v>45846.66667</v>
      </c>
      <c r="H380" s="1">
        <f>IFERROR(__xludf.DUMMYFUNCTION("""COMPUTED_VALUE"""),581.81)</f>
        <v>581.81</v>
      </c>
      <c r="J380" s="2">
        <f>IFERROR(__xludf.DUMMYFUNCTION("""COMPUTED_VALUE"""),45846.66666666667)</f>
        <v>45846.66667</v>
      </c>
      <c r="K380" s="1">
        <f>IFERROR(__xludf.DUMMYFUNCTION("""COMPUTED_VALUE"""),584.84)</f>
        <v>584.84</v>
      </c>
      <c r="M380" s="2">
        <f>IFERROR(__xludf.DUMMYFUNCTION("""COMPUTED_VALUE"""),45846.66666666667)</f>
        <v>45846.66667</v>
      </c>
      <c r="N380" s="1">
        <f>IFERROR(__xludf.DUMMYFUNCTION("""COMPUTED_VALUE"""),1.83027155E8)</f>
        <v>183027155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IFERROR(__xludf.DUMMYFUNCTION("""COMPUTED_VALUE"""),586.02)</f>
        <v>586.02</v>
      </c>
      <c r="D381" s="2">
        <f>IFERROR(__xludf.DUMMYFUNCTION("""COMPUTED_VALUE"""),45847.66666666667)</f>
        <v>45847.66667</v>
      </c>
      <c r="E381" s="1">
        <f>IFERROR(__xludf.DUMMYFUNCTION("""COMPUTED_VALUE"""),589.76)</f>
        <v>589.76</v>
      </c>
      <c r="G381" s="2">
        <f>IFERROR(__xludf.DUMMYFUNCTION("""COMPUTED_VALUE"""),45847.66666666667)</f>
        <v>45847.66667</v>
      </c>
      <c r="H381" s="1">
        <f>IFERROR(__xludf.DUMMYFUNCTION("""COMPUTED_VALUE"""),583.01)</f>
        <v>583.01</v>
      </c>
      <c r="J381" s="2">
        <f>IFERROR(__xludf.DUMMYFUNCTION("""COMPUTED_VALUE"""),45847.66666666667)</f>
        <v>45847.66667</v>
      </c>
      <c r="K381" s="1">
        <f>IFERROR(__xludf.DUMMYFUNCTION("""COMPUTED_VALUE"""),587.6)</f>
        <v>587.6</v>
      </c>
      <c r="M381" s="2">
        <f>IFERROR(__xludf.DUMMYFUNCTION("""COMPUTED_VALUE"""),45847.66666666667)</f>
        <v>45847.66667</v>
      </c>
      <c r="N381" s="1">
        <f>IFERROR(__xludf.DUMMYFUNCTION("""COMPUTED_VALUE"""),1.38707587E8)</f>
        <v>138707587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IFERROR(__xludf.DUMMYFUNCTION("""COMPUTED_VALUE"""),589.08)</f>
        <v>589.08</v>
      </c>
      <c r="D382" s="2">
        <f>IFERROR(__xludf.DUMMYFUNCTION("""COMPUTED_VALUE"""),45848.66666666667)</f>
        <v>45848.66667</v>
      </c>
      <c r="E382" s="1">
        <f>IFERROR(__xludf.DUMMYFUNCTION("""COMPUTED_VALUE"""),593.74)</f>
        <v>593.74</v>
      </c>
      <c r="G382" s="2">
        <f>IFERROR(__xludf.DUMMYFUNCTION("""COMPUTED_VALUE"""),45848.66666666667)</f>
        <v>45848.66667</v>
      </c>
      <c r="H382" s="1">
        <f>IFERROR(__xludf.DUMMYFUNCTION("""COMPUTED_VALUE"""),588.34)</f>
        <v>588.34</v>
      </c>
      <c r="J382" s="2">
        <f>IFERROR(__xludf.DUMMYFUNCTION("""COMPUTED_VALUE"""),45848.66666666667)</f>
        <v>45848.66667</v>
      </c>
      <c r="K382" s="1">
        <f>IFERROR(__xludf.DUMMYFUNCTION("""COMPUTED_VALUE"""),590.88)</f>
        <v>590.88</v>
      </c>
      <c r="M382" s="2">
        <f>IFERROR(__xludf.DUMMYFUNCTION("""COMPUTED_VALUE"""),45848.66666666667)</f>
        <v>45848.66667</v>
      </c>
      <c r="N382" s="1">
        <f>IFERROR(__xludf.DUMMYFUNCTION("""COMPUTED_VALUE"""),1.4843487E8)</f>
        <v>148434870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IFERROR(__xludf.DUMMYFUNCTION("""COMPUTED_VALUE"""),587.31)</f>
        <v>587.31</v>
      </c>
      <c r="D383" s="2">
        <f>IFERROR(__xludf.DUMMYFUNCTION("""COMPUTED_VALUE"""),45849.66666666667)</f>
        <v>45849.66667</v>
      </c>
      <c r="E383" s="1">
        <f>IFERROR(__xludf.DUMMYFUNCTION("""COMPUTED_VALUE"""),587.67)</f>
        <v>587.67</v>
      </c>
      <c r="G383" s="2">
        <f>IFERROR(__xludf.DUMMYFUNCTION("""COMPUTED_VALUE"""),45849.66666666667)</f>
        <v>45849.66667</v>
      </c>
      <c r="H383" s="1">
        <f>IFERROR(__xludf.DUMMYFUNCTION("""COMPUTED_VALUE"""),582.58)</f>
        <v>582.58</v>
      </c>
      <c r="J383" s="2">
        <f>IFERROR(__xludf.DUMMYFUNCTION("""COMPUTED_VALUE"""),45849.66666666667)</f>
        <v>45849.66667</v>
      </c>
      <c r="K383" s="1">
        <f>IFERROR(__xludf.DUMMYFUNCTION("""COMPUTED_VALUE"""),586.86)</f>
        <v>586.86</v>
      </c>
      <c r="M383" s="2">
        <f>IFERROR(__xludf.DUMMYFUNCTION("""COMPUTED_VALUE"""),45849.66666666667)</f>
        <v>45849.66667</v>
      </c>
      <c r="N383" s="1">
        <f>IFERROR(__xludf.DUMMYFUNCTION("""COMPUTED_VALUE"""),1.14017092E8)</f>
        <v>114017092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IFERROR(__xludf.DUMMYFUNCTION("""COMPUTED_VALUE"""),586.19)</f>
        <v>586.19</v>
      </c>
      <c r="D384" s="2">
        <f>IFERROR(__xludf.DUMMYFUNCTION("""COMPUTED_VALUE"""),45852.66666666667)</f>
        <v>45852.66667</v>
      </c>
      <c r="E384" s="1">
        <f>IFERROR(__xludf.DUMMYFUNCTION("""COMPUTED_VALUE"""),586.19)</f>
        <v>586.19</v>
      </c>
      <c r="G384" s="2">
        <f>IFERROR(__xludf.DUMMYFUNCTION("""COMPUTED_VALUE"""),45852.66666666667)</f>
        <v>45852.66667</v>
      </c>
      <c r="H384" s="1">
        <f>IFERROR(__xludf.DUMMYFUNCTION("""COMPUTED_VALUE"""),582.1)</f>
        <v>582.1</v>
      </c>
      <c r="J384" s="2">
        <f>IFERROR(__xludf.DUMMYFUNCTION("""COMPUTED_VALUE"""),45852.66666666667)</f>
        <v>45852.66667</v>
      </c>
      <c r="K384" s="1">
        <f>IFERROR(__xludf.DUMMYFUNCTION("""COMPUTED_VALUE"""),584.03)</f>
        <v>584.03</v>
      </c>
      <c r="M384" s="2">
        <f>IFERROR(__xludf.DUMMYFUNCTION("""COMPUTED_VALUE"""),45852.66666666667)</f>
        <v>45852.66667</v>
      </c>
      <c r="N384" s="1">
        <f>IFERROR(__xludf.DUMMYFUNCTION("""COMPUTED_VALUE"""),1.13877182E8)</f>
        <v>113877182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IFERROR(__xludf.DUMMYFUNCTION("""COMPUTED_VALUE"""),584.28)</f>
        <v>584.28</v>
      </c>
      <c r="D385" s="2">
        <f>IFERROR(__xludf.DUMMYFUNCTION("""COMPUTED_VALUE"""),45853.66666666667)</f>
        <v>45853.66667</v>
      </c>
      <c r="E385" s="1">
        <f>IFERROR(__xludf.DUMMYFUNCTION("""COMPUTED_VALUE"""),585.32)</f>
        <v>585.32</v>
      </c>
      <c r="G385" s="2">
        <f>IFERROR(__xludf.DUMMYFUNCTION("""COMPUTED_VALUE"""),45853.66666666667)</f>
        <v>45853.66667</v>
      </c>
      <c r="H385" s="1">
        <f>IFERROR(__xludf.DUMMYFUNCTION("""COMPUTED_VALUE"""),570.08)</f>
        <v>570.08</v>
      </c>
      <c r="J385" s="2">
        <f>IFERROR(__xludf.DUMMYFUNCTION("""COMPUTED_VALUE"""),45853.66666666667)</f>
        <v>45853.66667</v>
      </c>
      <c r="K385" s="1">
        <f>IFERROR(__xludf.DUMMYFUNCTION("""COMPUTED_VALUE"""),571.55)</f>
        <v>571.55</v>
      </c>
      <c r="M385" s="2">
        <f>IFERROR(__xludf.DUMMYFUNCTION("""COMPUTED_VALUE"""),45853.66666666667)</f>
        <v>45853.66667</v>
      </c>
      <c r="N385" s="1">
        <f>IFERROR(__xludf.DUMMYFUNCTION("""COMPUTED_VALUE"""),1.37938167E8)</f>
        <v>137938167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IFERROR(__xludf.DUMMYFUNCTION("""COMPUTED_VALUE"""),572.95)</f>
        <v>572.95</v>
      </c>
      <c r="D386" s="2">
        <f>IFERROR(__xludf.DUMMYFUNCTION("""COMPUTED_VALUE"""),45854.66666666667)</f>
        <v>45854.66667</v>
      </c>
      <c r="E386" s="1">
        <f>IFERROR(__xludf.DUMMYFUNCTION("""COMPUTED_VALUE"""),573.69)</f>
        <v>573.69</v>
      </c>
      <c r="G386" s="2">
        <f>IFERROR(__xludf.DUMMYFUNCTION("""COMPUTED_VALUE"""),45854.66666666667)</f>
        <v>45854.66667</v>
      </c>
      <c r="H386" s="1">
        <f>IFERROR(__xludf.DUMMYFUNCTION("""COMPUTED_VALUE"""),567.65)</f>
        <v>567.65</v>
      </c>
      <c r="J386" s="2">
        <f>IFERROR(__xludf.DUMMYFUNCTION("""COMPUTED_VALUE"""),45854.66666666667)</f>
        <v>45854.66667</v>
      </c>
      <c r="K386" s="1">
        <f>IFERROR(__xludf.DUMMYFUNCTION("""COMPUTED_VALUE"""),573.17)</f>
        <v>573.17</v>
      </c>
      <c r="M386" s="2">
        <f>IFERROR(__xludf.DUMMYFUNCTION("""COMPUTED_VALUE"""),45854.66666666667)</f>
        <v>45854.66667</v>
      </c>
      <c r="N386" s="1">
        <f>IFERROR(__xludf.DUMMYFUNCTION("""COMPUTED_VALUE"""),1.22525495E8)</f>
        <v>122525495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IFERROR(__xludf.DUMMYFUNCTION("""COMPUTED_VALUE"""),571.74)</f>
        <v>571.74</v>
      </c>
      <c r="D387" s="2">
        <f>IFERROR(__xludf.DUMMYFUNCTION("""COMPUTED_VALUE"""),45855.66666666667)</f>
        <v>45855.66667</v>
      </c>
      <c r="E387" s="1">
        <f>IFERROR(__xludf.DUMMYFUNCTION("""COMPUTED_VALUE"""),578.47)</f>
        <v>578.47</v>
      </c>
      <c r="G387" s="2">
        <f>IFERROR(__xludf.DUMMYFUNCTION("""COMPUTED_VALUE"""),45855.66666666667)</f>
        <v>45855.66667</v>
      </c>
      <c r="H387" s="1">
        <f>IFERROR(__xludf.DUMMYFUNCTION("""COMPUTED_VALUE"""),571.16)</f>
        <v>571.16</v>
      </c>
      <c r="J387" s="2">
        <f>IFERROR(__xludf.DUMMYFUNCTION("""COMPUTED_VALUE"""),45855.66666666667)</f>
        <v>45855.66667</v>
      </c>
      <c r="K387" s="1">
        <f>IFERROR(__xludf.DUMMYFUNCTION("""COMPUTED_VALUE"""),577.44)</f>
        <v>577.44</v>
      </c>
      <c r="M387" s="2">
        <f>IFERROR(__xludf.DUMMYFUNCTION("""COMPUTED_VALUE"""),45855.66666666667)</f>
        <v>45855.66667</v>
      </c>
      <c r="N387" s="1">
        <f>IFERROR(__xludf.DUMMYFUNCTION("""COMPUTED_VALUE"""),1.22036096E8)</f>
        <v>122036096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IFERROR(__xludf.DUMMYFUNCTION("""COMPUTED_VALUE"""),579.16)</f>
        <v>579.16</v>
      </c>
      <c r="D388" s="2">
        <f>IFERROR(__xludf.DUMMYFUNCTION("""COMPUTED_VALUE"""),45856.66666666667)</f>
        <v>45856.66667</v>
      </c>
      <c r="E388" s="1">
        <f>IFERROR(__xludf.DUMMYFUNCTION("""COMPUTED_VALUE"""),580.22)</f>
        <v>580.22</v>
      </c>
      <c r="G388" s="2">
        <f>IFERROR(__xludf.DUMMYFUNCTION("""COMPUTED_VALUE"""),45856.66666666667)</f>
        <v>45856.66667</v>
      </c>
      <c r="H388" s="1">
        <f>IFERROR(__xludf.DUMMYFUNCTION("""COMPUTED_VALUE"""),576.99)</f>
        <v>576.99</v>
      </c>
      <c r="J388" s="2">
        <f>IFERROR(__xludf.DUMMYFUNCTION("""COMPUTED_VALUE"""),45856.66666666667)</f>
        <v>45856.66667</v>
      </c>
      <c r="K388" s="1">
        <f>IFERROR(__xludf.DUMMYFUNCTION("""COMPUTED_VALUE"""),579.95)</f>
        <v>579.95</v>
      </c>
      <c r="M388" s="2">
        <f>IFERROR(__xludf.DUMMYFUNCTION("""COMPUTED_VALUE"""),45856.66666666667)</f>
        <v>45856.66667</v>
      </c>
      <c r="N388" s="1">
        <f>IFERROR(__xludf.DUMMYFUNCTION("""COMPUTED_VALUE"""),1.3093564E8)</f>
        <v>130935640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IFERROR(__xludf.DUMMYFUNCTION("""COMPUTED_VALUE"""),582.0)</f>
        <v>582</v>
      </c>
      <c r="D389" s="2">
        <f>IFERROR(__xludf.DUMMYFUNCTION("""COMPUTED_VALUE"""),45859.66666666667)</f>
        <v>45859.66667</v>
      </c>
      <c r="E389" s="1">
        <f>IFERROR(__xludf.DUMMYFUNCTION("""COMPUTED_VALUE"""),590.38)</f>
        <v>590.38</v>
      </c>
      <c r="G389" s="2">
        <f>IFERROR(__xludf.DUMMYFUNCTION("""COMPUTED_VALUE"""),45859.66666666667)</f>
        <v>45859.66667</v>
      </c>
      <c r="H389" s="1">
        <f>IFERROR(__xludf.DUMMYFUNCTION("""COMPUTED_VALUE"""),582.0)</f>
        <v>582</v>
      </c>
      <c r="J389" s="2">
        <f>IFERROR(__xludf.DUMMYFUNCTION("""COMPUTED_VALUE"""),45859.66666666667)</f>
        <v>45859.66667</v>
      </c>
      <c r="K389" s="1">
        <f>IFERROR(__xludf.DUMMYFUNCTION("""COMPUTED_VALUE"""),584.69)</f>
        <v>584.69</v>
      </c>
      <c r="M389" s="2">
        <f>IFERROR(__xludf.DUMMYFUNCTION("""COMPUTED_VALUE"""),45859.66666666667)</f>
        <v>45859.66667</v>
      </c>
      <c r="N389" s="1">
        <f>IFERROR(__xludf.DUMMYFUNCTION("""COMPUTED_VALUE"""),1.5535971E8)</f>
        <v>155359710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IFERROR(__xludf.DUMMYFUNCTION("""COMPUTED_VALUE"""),584.97)</f>
        <v>584.97</v>
      </c>
      <c r="D390" s="2">
        <f>IFERROR(__xludf.DUMMYFUNCTION("""COMPUTED_VALUE"""),45860.66666666667)</f>
        <v>45860.66667</v>
      </c>
      <c r="E390" s="1">
        <f>IFERROR(__xludf.DUMMYFUNCTION("""COMPUTED_VALUE"""),592.97)</f>
        <v>592.97</v>
      </c>
      <c r="G390" s="2">
        <f>IFERROR(__xludf.DUMMYFUNCTION("""COMPUTED_VALUE"""),45860.66666666667)</f>
        <v>45860.66667</v>
      </c>
      <c r="H390" s="1">
        <f>IFERROR(__xludf.DUMMYFUNCTION("""COMPUTED_VALUE"""),584.97)</f>
        <v>584.97</v>
      </c>
      <c r="J390" s="2">
        <f>IFERROR(__xludf.DUMMYFUNCTION("""COMPUTED_VALUE"""),45860.66666666667)</f>
        <v>45860.66667</v>
      </c>
      <c r="K390" s="1">
        <f>IFERROR(__xludf.DUMMYFUNCTION("""COMPUTED_VALUE"""),592.68)</f>
        <v>592.68</v>
      </c>
      <c r="M390" s="2">
        <f>IFERROR(__xludf.DUMMYFUNCTION("""COMPUTED_VALUE"""),45860.66666666667)</f>
        <v>45860.66667</v>
      </c>
      <c r="N390" s="1">
        <f>IFERROR(__xludf.DUMMYFUNCTION("""COMPUTED_VALUE"""),1.59605219E8)</f>
        <v>159605219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IFERROR(__xludf.DUMMYFUNCTION("""COMPUTED_VALUE"""),592.48)</f>
        <v>592.48</v>
      </c>
      <c r="D391" s="2">
        <f>IFERROR(__xludf.DUMMYFUNCTION("""COMPUTED_VALUE"""),45861.66666666667)</f>
        <v>45861.66667</v>
      </c>
      <c r="E391" s="1">
        <f>IFERROR(__xludf.DUMMYFUNCTION("""COMPUTED_VALUE"""),595.89)</f>
        <v>595.89</v>
      </c>
      <c r="G391" s="2">
        <f>IFERROR(__xludf.DUMMYFUNCTION("""COMPUTED_VALUE"""),45861.66666666667)</f>
        <v>45861.66667</v>
      </c>
      <c r="H391" s="1">
        <f>IFERROR(__xludf.DUMMYFUNCTION("""COMPUTED_VALUE"""),590.93)</f>
        <v>590.93</v>
      </c>
      <c r="J391" s="2">
        <f>IFERROR(__xludf.DUMMYFUNCTION("""COMPUTED_VALUE"""),45861.66666666667)</f>
        <v>45861.66667</v>
      </c>
      <c r="K391" s="1">
        <f>IFERROR(__xludf.DUMMYFUNCTION("""COMPUTED_VALUE"""),591.78)</f>
        <v>591.78</v>
      </c>
      <c r="M391" s="2">
        <f>IFERROR(__xludf.DUMMYFUNCTION("""COMPUTED_VALUE"""),45861.66666666667)</f>
        <v>45861.66667</v>
      </c>
      <c r="N391" s="1">
        <f>IFERROR(__xludf.DUMMYFUNCTION("""COMPUTED_VALUE"""),1.56481847E8)</f>
        <v>156481847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IFERROR(__xludf.DUMMYFUNCTION("""COMPUTED_VALUE"""),587.88)</f>
        <v>587.88</v>
      </c>
      <c r="D392" s="2">
        <f>IFERROR(__xludf.DUMMYFUNCTION("""COMPUTED_VALUE"""),45862.66666666667)</f>
        <v>45862.66667</v>
      </c>
      <c r="E392" s="1">
        <f>IFERROR(__xludf.DUMMYFUNCTION("""COMPUTED_VALUE"""),589.34)</f>
        <v>589.34</v>
      </c>
      <c r="G392" s="2">
        <f>IFERROR(__xludf.DUMMYFUNCTION("""COMPUTED_VALUE"""),45862.66666666667)</f>
        <v>45862.66667</v>
      </c>
      <c r="H392" s="1">
        <f>IFERROR(__xludf.DUMMYFUNCTION("""COMPUTED_VALUE"""),582.1)</f>
        <v>582.1</v>
      </c>
      <c r="J392" s="2">
        <f>IFERROR(__xludf.DUMMYFUNCTION("""COMPUTED_VALUE"""),45862.66666666667)</f>
        <v>45862.66667</v>
      </c>
      <c r="K392" s="1">
        <f>IFERROR(__xludf.DUMMYFUNCTION("""COMPUTED_VALUE"""),584.31)</f>
        <v>584.31</v>
      </c>
      <c r="M392" s="2">
        <f>IFERROR(__xludf.DUMMYFUNCTION("""COMPUTED_VALUE"""),45862.66666666667)</f>
        <v>45862.66667</v>
      </c>
      <c r="N392" s="1">
        <f>IFERROR(__xludf.DUMMYFUNCTION("""COMPUTED_VALUE"""),2.01280556E8)</f>
        <v>201280556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IFERROR(__xludf.DUMMYFUNCTION("""COMPUTED_VALUE"""),583.97)</f>
        <v>583.97</v>
      </c>
      <c r="D393" s="2">
        <f>IFERROR(__xludf.DUMMYFUNCTION("""COMPUTED_VALUE"""),45863.66666666667)</f>
        <v>45863.66667</v>
      </c>
      <c r="E393" s="1">
        <f>IFERROR(__xludf.DUMMYFUNCTION("""COMPUTED_VALUE"""),592.28)</f>
        <v>592.28</v>
      </c>
      <c r="G393" s="2">
        <f>IFERROR(__xludf.DUMMYFUNCTION("""COMPUTED_VALUE"""),45863.66666666667)</f>
        <v>45863.66667</v>
      </c>
      <c r="H393" s="1">
        <f>IFERROR(__xludf.DUMMYFUNCTION("""COMPUTED_VALUE"""),583.97)</f>
        <v>583.97</v>
      </c>
      <c r="J393" s="2">
        <f>IFERROR(__xludf.DUMMYFUNCTION("""COMPUTED_VALUE"""),45863.66666666667)</f>
        <v>45863.66667</v>
      </c>
      <c r="K393" s="1">
        <f>IFERROR(__xludf.DUMMYFUNCTION("""COMPUTED_VALUE"""),591.81)</f>
        <v>591.81</v>
      </c>
      <c r="M393" s="2">
        <f>IFERROR(__xludf.DUMMYFUNCTION("""COMPUTED_VALUE"""),45863.66666666667)</f>
        <v>45863.66667</v>
      </c>
      <c r="N393" s="1">
        <f>IFERROR(__xludf.DUMMYFUNCTION("""COMPUTED_VALUE"""),1.77371594E8)</f>
        <v>177371594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IFERROR(__xludf.DUMMYFUNCTION("""COMPUTED_VALUE"""),590.1)</f>
        <v>590.1</v>
      </c>
      <c r="D394" s="2">
        <f>IFERROR(__xludf.DUMMYFUNCTION("""COMPUTED_VALUE"""),45866.66666666667)</f>
        <v>45866.66667</v>
      </c>
      <c r="E394" s="1">
        <f>IFERROR(__xludf.DUMMYFUNCTION("""COMPUTED_VALUE"""),590.1)</f>
        <v>590.1</v>
      </c>
      <c r="G394" s="2">
        <f>IFERROR(__xludf.DUMMYFUNCTION("""COMPUTED_VALUE"""),45866.66666666667)</f>
        <v>45866.66667</v>
      </c>
      <c r="H394" s="1">
        <f>IFERROR(__xludf.DUMMYFUNCTION("""COMPUTED_VALUE"""),581.41)</f>
        <v>581.41</v>
      </c>
      <c r="J394" s="2">
        <f>IFERROR(__xludf.DUMMYFUNCTION("""COMPUTED_VALUE"""),45866.66666666667)</f>
        <v>45866.66667</v>
      </c>
      <c r="K394" s="1">
        <f>IFERROR(__xludf.DUMMYFUNCTION("""COMPUTED_VALUE"""),582.96)</f>
        <v>582.96</v>
      </c>
      <c r="M394" s="2">
        <f>IFERROR(__xludf.DUMMYFUNCTION("""COMPUTED_VALUE"""),45866.66666666667)</f>
        <v>45866.66667</v>
      </c>
      <c r="N394" s="1">
        <f>IFERROR(__xludf.DUMMYFUNCTION("""COMPUTED_VALUE"""),1.52632443E8)</f>
        <v>152632443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IFERROR(__xludf.DUMMYFUNCTION("""COMPUTED_VALUE"""),582.09)</f>
        <v>582.09</v>
      </c>
      <c r="D395" s="2">
        <f>IFERROR(__xludf.DUMMYFUNCTION("""COMPUTED_VALUE"""),45867.66666666667)</f>
        <v>45867.66667</v>
      </c>
      <c r="E395" s="1">
        <f>IFERROR(__xludf.DUMMYFUNCTION("""COMPUTED_VALUE"""),582.53)</f>
        <v>582.53</v>
      </c>
      <c r="G395" s="2">
        <f>IFERROR(__xludf.DUMMYFUNCTION("""COMPUTED_VALUE"""),45867.66666666667)</f>
        <v>45867.66667</v>
      </c>
      <c r="H395" s="1">
        <f>IFERROR(__xludf.DUMMYFUNCTION("""COMPUTED_VALUE"""),576.85)</f>
        <v>576.85</v>
      </c>
      <c r="J395" s="2">
        <f>IFERROR(__xludf.DUMMYFUNCTION("""COMPUTED_VALUE"""),45867.66666666667)</f>
        <v>45867.66667</v>
      </c>
      <c r="K395" s="1">
        <f>IFERROR(__xludf.DUMMYFUNCTION("""COMPUTED_VALUE"""),580.28)</f>
        <v>580.28</v>
      </c>
      <c r="M395" s="2">
        <f>IFERROR(__xludf.DUMMYFUNCTION("""COMPUTED_VALUE"""),45867.66666666667)</f>
        <v>45867.66667</v>
      </c>
      <c r="N395" s="1">
        <f>IFERROR(__xludf.DUMMYFUNCTION("""COMPUTED_VALUE"""),1.34816985E8)</f>
        <v>134816985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IFERROR(__xludf.DUMMYFUNCTION("""COMPUTED_VALUE"""),578.35)</f>
        <v>578.35</v>
      </c>
      <c r="D396" s="2">
        <f>IFERROR(__xludf.DUMMYFUNCTION("""COMPUTED_VALUE"""),45868.66666666667)</f>
        <v>45868.66667</v>
      </c>
      <c r="E396" s="1">
        <f>IFERROR(__xludf.DUMMYFUNCTION("""COMPUTED_VALUE"""),578.35)</f>
        <v>578.35</v>
      </c>
      <c r="G396" s="2">
        <f>IFERROR(__xludf.DUMMYFUNCTION("""COMPUTED_VALUE"""),45868.66666666667)</f>
        <v>45868.66667</v>
      </c>
      <c r="H396" s="1">
        <f>IFERROR(__xludf.DUMMYFUNCTION("""COMPUTED_VALUE"""),564.6)</f>
        <v>564.6</v>
      </c>
      <c r="J396" s="2">
        <f>IFERROR(__xludf.DUMMYFUNCTION("""COMPUTED_VALUE"""),45868.66666666667)</f>
        <v>45868.66667</v>
      </c>
      <c r="K396" s="1">
        <f>IFERROR(__xludf.DUMMYFUNCTION("""COMPUTED_VALUE"""),567.06)</f>
        <v>567.06</v>
      </c>
      <c r="M396" s="2">
        <f>IFERROR(__xludf.DUMMYFUNCTION("""COMPUTED_VALUE"""),45868.66666666667)</f>
        <v>45868.66667</v>
      </c>
      <c r="N396" s="1">
        <f>IFERROR(__xludf.DUMMYFUNCTION("""COMPUTED_VALUE"""),2.0737359E8)</f>
        <v>207373590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IFERROR(__xludf.DUMMYFUNCTION("""COMPUTED_VALUE"""),563.14)</f>
        <v>563.14</v>
      </c>
      <c r="D397" s="2">
        <f>IFERROR(__xludf.DUMMYFUNCTION("""COMPUTED_VALUE"""),45869.66666666667)</f>
        <v>45869.66667</v>
      </c>
      <c r="E397" s="1">
        <f>IFERROR(__xludf.DUMMYFUNCTION("""COMPUTED_VALUE"""),568.55)</f>
        <v>568.55</v>
      </c>
      <c r="G397" s="2">
        <f>IFERROR(__xludf.DUMMYFUNCTION("""COMPUTED_VALUE"""),45869.66666666667)</f>
        <v>45869.66667</v>
      </c>
      <c r="H397" s="1">
        <f>IFERROR(__xludf.DUMMYFUNCTION("""COMPUTED_VALUE"""),562.29)</f>
        <v>562.29</v>
      </c>
      <c r="J397" s="2">
        <f>IFERROR(__xludf.DUMMYFUNCTION("""COMPUTED_VALUE"""),45869.66666666667)</f>
        <v>45869.66667</v>
      </c>
      <c r="K397" s="1">
        <f>IFERROR(__xludf.DUMMYFUNCTION("""COMPUTED_VALUE"""),563.52)</f>
        <v>563.52</v>
      </c>
      <c r="M397" s="2">
        <f>IFERROR(__xludf.DUMMYFUNCTION("""COMPUTED_VALUE"""),45869.66666666667)</f>
        <v>45869.66667</v>
      </c>
      <c r="N397" s="1">
        <f>IFERROR(__xludf.DUMMYFUNCTION("""COMPUTED_VALUE"""),1.82022232E8)</f>
        <v>182022232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IFERROR(__xludf.DUMMYFUNCTION("""COMPUTED_VALUE"""),561.38)</f>
        <v>561.38</v>
      </c>
      <c r="D398" s="2">
        <f>IFERROR(__xludf.DUMMYFUNCTION("""COMPUTED_VALUE"""),45870.66666666667)</f>
        <v>45870.66667</v>
      </c>
      <c r="E398" s="1">
        <f>IFERROR(__xludf.DUMMYFUNCTION("""COMPUTED_VALUE"""),561.38)</f>
        <v>561.38</v>
      </c>
      <c r="G398" s="2">
        <f>IFERROR(__xludf.DUMMYFUNCTION("""COMPUTED_VALUE"""),45870.66666666667)</f>
        <v>45870.66667</v>
      </c>
      <c r="H398" s="1">
        <f>IFERROR(__xludf.DUMMYFUNCTION("""COMPUTED_VALUE"""),552.44)</f>
        <v>552.44</v>
      </c>
      <c r="J398" s="2">
        <f>IFERROR(__xludf.DUMMYFUNCTION("""COMPUTED_VALUE"""),45870.66666666667)</f>
        <v>45870.66667</v>
      </c>
      <c r="K398" s="1">
        <f>IFERROR(__xludf.DUMMYFUNCTION("""COMPUTED_VALUE"""),556.27)</f>
        <v>556.27</v>
      </c>
      <c r="M398" s="2">
        <f>IFERROR(__xludf.DUMMYFUNCTION("""COMPUTED_VALUE"""),45870.66666666667)</f>
        <v>45870.66667</v>
      </c>
      <c r="N398" s="1">
        <f>IFERROR(__xludf.DUMMYFUNCTION("""COMPUTED_VALUE"""),1.67685531E8)</f>
        <v>167685531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IFERROR(__xludf.DUMMYFUNCTION("""COMPUTED_VALUE"""),557.48)</f>
        <v>557.48</v>
      </c>
      <c r="D399" s="2">
        <f>IFERROR(__xludf.DUMMYFUNCTION("""COMPUTED_VALUE"""),45873.66666666667)</f>
        <v>45873.66667</v>
      </c>
      <c r="E399" s="1">
        <f>IFERROR(__xludf.DUMMYFUNCTION("""COMPUTED_VALUE"""),564.99)</f>
        <v>564.99</v>
      </c>
      <c r="G399" s="2">
        <f>IFERROR(__xludf.DUMMYFUNCTION("""COMPUTED_VALUE"""),45873.66666666667)</f>
        <v>45873.66667</v>
      </c>
      <c r="H399" s="1">
        <f>IFERROR(__xludf.DUMMYFUNCTION("""COMPUTED_VALUE"""),557.48)</f>
        <v>557.48</v>
      </c>
      <c r="J399" s="2">
        <f>IFERROR(__xludf.DUMMYFUNCTION("""COMPUTED_VALUE"""),45873.66666666667)</f>
        <v>45873.66667</v>
      </c>
      <c r="K399" s="1">
        <f>IFERROR(__xludf.DUMMYFUNCTION("""COMPUTED_VALUE"""),564.89)</f>
        <v>564.89</v>
      </c>
      <c r="M399" s="2">
        <f>IFERROR(__xludf.DUMMYFUNCTION("""COMPUTED_VALUE"""),45873.66666666667)</f>
        <v>45873.66667</v>
      </c>
      <c r="N399" s="1">
        <f>IFERROR(__xludf.DUMMYFUNCTION("""COMPUTED_VALUE"""),1.48396694E8)</f>
        <v>148396694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IFERROR(__xludf.DUMMYFUNCTION("""COMPUTED_VALUE"""),567.64)</f>
        <v>567.64</v>
      </c>
      <c r="D400" s="2">
        <f>IFERROR(__xludf.DUMMYFUNCTION("""COMPUTED_VALUE"""),45874.66666666667)</f>
        <v>45874.66667</v>
      </c>
      <c r="E400" s="1">
        <f>IFERROR(__xludf.DUMMYFUNCTION("""COMPUTED_VALUE"""),573.08)</f>
        <v>573.08</v>
      </c>
      <c r="G400" s="2">
        <f>IFERROR(__xludf.DUMMYFUNCTION("""COMPUTED_VALUE"""),45874.66666666667)</f>
        <v>45874.66667</v>
      </c>
      <c r="H400" s="1">
        <f>IFERROR(__xludf.DUMMYFUNCTION("""COMPUTED_VALUE"""),566.4)</f>
        <v>566.4</v>
      </c>
      <c r="J400" s="2">
        <f>IFERROR(__xludf.DUMMYFUNCTION("""COMPUTED_VALUE"""),45874.66666666667)</f>
        <v>45874.66667</v>
      </c>
      <c r="K400" s="1">
        <f>IFERROR(__xludf.DUMMYFUNCTION("""COMPUTED_VALUE"""),571.87)</f>
        <v>571.87</v>
      </c>
      <c r="M400" s="2">
        <f>IFERROR(__xludf.DUMMYFUNCTION("""COMPUTED_VALUE"""),45874.66666666667)</f>
        <v>45874.66667</v>
      </c>
      <c r="N400" s="1">
        <f>IFERROR(__xludf.DUMMYFUNCTION("""COMPUTED_VALUE"""),1.40529466E8)</f>
        <v>140529466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IFERROR(__xludf.DUMMYFUNCTION("""COMPUTED_VALUE"""),573.23)</f>
        <v>573.23</v>
      </c>
      <c r="D401" s="2">
        <f>IFERROR(__xludf.DUMMYFUNCTION("""COMPUTED_VALUE"""),45875.66666666667)</f>
        <v>45875.66667</v>
      </c>
      <c r="E401" s="1">
        <f>IFERROR(__xludf.DUMMYFUNCTION("""COMPUTED_VALUE"""),573.23)</f>
        <v>573.23</v>
      </c>
      <c r="G401" s="2">
        <f>IFERROR(__xludf.DUMMYFUNCTION("""COMPUTED_VALUE"""),45875.66666666667)</f>
        <v>45875.66667</v>
      </c>
      <c r="H401" s="1">
        <f>IFERROR(__xludf.DUMMYFUNCTION("""COMPUTED_VALUE"""),568.01)</f>
        <v>568.01</v>
      </c>
      <c r="J401" s="2">
        <f>IFERROR(__xludf.DUMMYFUNCTION("""COMPUTED_VALUE"""),45875.66666666667)</f>
        <v>45875.66667</v>
      </c>
      <c r="K401" s="1">
        <f>IFERROR(__xludf.DUMMYFUNCTION("""COMPUTED_VALUE"""),568.02)</f>
        <v>568.02</v>
      </c>
      <c r="M401" s="2">
        <f>IFERROR(__xludf.DUMMYFUNCTION("""COMPUTED_VALUE"""),45875.66666666667)</f>
        <v>45875.66667</v>
      </c>
      <c r="N401" s="1">
        <f>IFERROR(__xludf.DUMMYFUNCTION("""COMPUTED_VALUE"""),1.4805591E8)</f>
        <v>148055910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IFERROR(__xludf.DUMMYFUNCTION("""COMPUTED_VALUE"""),572.65)</f>
        <v>572.65</v>
      </c>
      <c r="D402" s="2">
        <f>IFERROR(__xludf.DUMMYFUNCTION("""COMPUTED_VALUE"""),45876.66666666667)</f>
        <v>45876.66667</v>
      </c>
      <c r="E402" s="1">
        <f>IFERROR(__xludf.DUMMYFUNCTION("""COMPUTED_VALUE"""),574.07)</f>
        <v>574.07</v>
      </c>
      <c r="G402" s="2">
        <f>IFERROR(__xludf.DUMMYFUNCTION("""COMPUTED_VALUE"""),45876.66666666667)</f>
        <v>45876.66667</v>
      </c>
      <c r="H402" s="1">
        <f>IFERROR(__xludf.DUMMYFUNCTION("""COMPUTED_VALUE"""),566.49)</f>
        <v>566.49</v>
      </c>
      <c r="J402" s="2">
        <f>IFERROR(__xludf.DUMMYFUNCTION("""COMPUTED_VALUE"""),45876.66666666667)</f>
        <v>45876.66667</v>
      </c>
      <c r="K402" s="1">
        <f>IFERROR(__xludf.DUMMYFUNCTION("""COMPUTED_VALUE"""),569.17)</f>
        <v>569.17</v>
      </c>
      <c r="M402" s="2">
        <f>IFERROR(__xludf.DUMMYFUNCTION("""COMPUTED_VALUE"""),45876.66666666667)</f>
        <v>45876.66667</v>
      </c>
      <c r="N402" s="1">
        <f>IFERROR(__xludf.DUMMYFUNCTION("""COMPUTED_VALUE"""),1.31955495E8)</f>
        <v>131955495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IFERROR(__xludf.DUMMYFUNCTION("""COMPUTED_VALUE"""),570.69)</f>
        <v>570.69</v>
      </c>
      <c r="D403" s="2">
        <f>IFERROR(__xludf.DUMMYFUNCTION("""COMPUTED_VALUE"""),45877.66666666667)</f>
        <v>45877.66667</v>
      </c>
      <c r="E403" s="1">
        <f>IFERROR(__xludf.DUMMYFUNCTION("""COMPUTED_VALUE"""),573.51)</f>
        <v>573.51</v>
      </c>
      <c r="G403" s="2">
        <f>IFERROR(__xludf.DUMMYFUNCTION("""COMPUTED_VALUE"""),45877.66666666667)</f>
        <v>45877.66667</v>
      </c>
      <c r="H403" s="1">
        <f>IFERROR(__xludf.DUMMYFUNCTION("""COMPUTED_VALUE"""),569.88)</f>
        <v>569.88</v>
      </c>
      <c r="J403" s="2">
        <f>IFERROR(__xludf.DUMMYFUNCTION("""COMPUTED_VALUE"""),45877.66666666667)</f>
        <v>45877.66667</v>
      </c>
      <c r="K403" s="1">
        <f>IFERROR(__xludf.DUMMYFUNCTION("""COMPUTED_VALUE"""),571.55)</f>
        <v>571.55</v>
      </c>
      <c r="M403" s="2">
        <f>IFERROR(__xludf.DUMMYFUNCTION("""COMPUTED_VALUE"""),45877.66666666667)</f>
        <v>45877.66667</v>
      </c>
      <c r="N403" s="1">
        <f>IFERROR(__xludf.DUMMYFUNCTION("""COMPUTED_VALUE"""),1.17823752E8)</f>
        <v>117823752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IFERROR(__xludf.DUMMYFUNCTION("""COMPUTED_VALUE"""),572.8)</f>
        <v>572.8</v>
      </c>
      <c r="D404" s="2">
        <f>IFERROR(__xludf.DUMMYFUNCTION("""COMPUTED_VALUE"""),45880.66666666667)</f>
        <v>45880.66667</v>
      </c>
      <c r="E404" s="1">
        <f>IFERROR(__xludf.DUMMYFUNCTION("""COMPUTED_VALUE"""),573.27)</f>
        <v>573.27</v>
      </c>
      <c r="G404" s="2">
        <f>IFERROR(__xludf.DUMMYFUNCTION("""COMPUTED_VALUE"""),45880.66666666667)</f>
        <v>45880.66667</v>
      </c>
      <c r="H404" s="1">
        <f>IFERROR(__xludf.DUMMYFUNCTION("""COMPUTED_VALUE"""),566.54)</f>
        <v>566.54</v>
      </c>
      <c r="J404" s="2">
        <f>IFERROR(__xludf.DUMMYFUNCTION("""COMPUTED_VALUE"""),45880.66666666667)</f>
        <v>45880.66667</v>
      </c>
      <c r="K404" s="1">
        <f>IFERROR(__xludf.DUMMYFUNCTION("""COMPUTED_VALUE"""),569.87)</f>
        <v>569.87</v>
      </c>
      <c r="M404" s="2">
        <f>IFERROR(__xludf.DUMMYFUNCTION("""COMPUTED_VALUE"""),45880.66666666667)</f>
        <v>45880.66667</v>
      </c>
      <c r="N404" s="1">
        <f>IFERROR(__xludf.DUMMYFUNCTION("""COMPUTED_VALUE"""),1.47792621E8)</f>
        <v>147792621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IFERROR(__xludf.DUMMYFUNCTION("""COMPUTED_VALUE"""),570.39)</f>
        <v>570.39</v>
      </c>
      <c r="D405" s="2">
        <f>IFERROR(__xludf.DUMMYFUNCTION("""COMPUTED_VALUE"""),45881.66666666667)</f>
        <v>45881.66667</v>
      </c>
      <c r="E405" s="1">
        <f>IFERROR(__xludf.DUMMYFUNCTION("""COMPUTED_VALUE"""),576.32)</f>
        <v>576.32</v>
      </c>
      <c r="G405" s="2">
        <f>IFERROR(__xludf.DUMMYFUNCTION("""COMPUTED_VALUE"""),45881.66666666667)</f>
        <v>45881.66667</v>
      </c>
      <c r="H405" s="1">
        <f>IFERROR(__xludf.DUMMYFUNCTION("""COMPUTED_VALUE"""),570.3)</f>
        <v>570.3</v>
      </c>
      <c r="J405" s="2">
        <f>IFERROR(__xludf.DUMMYFUNCTION("""COMPUTED_VALUE"""),45881.66666666667)</f>
        <v>45881.66667</v>
      </c>
      <c r="K405" s="1">
        <f>IFERROR(__xludf.DUMMYFUNCTION("""COMPUTED_VALUE"""),576.09)</f>
        <v>576.09</v>
      </c>
      <c r="M405" s="2">
        <f>IFERROR(__xludf.DUMMYFUNCTION("""COMPUTED_VALUE"""),45881.66666666667)</f>
        <v>45881.66667</v>
      </c>
      <c r="N405" s="1">
        <f>IFERROR(__xludf.DUMMYFUNCTION("""COMPUTED_VALUE"""),1.43485735E8)</f>
        <v>143485735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IFERROR(__xludf.DUMMYFUNCTION("""COMPUTED_VALUE"""),578.05)</f>
        <v>578.05</v>
      </c>
      <c r="D406" s="2">
        <f>IFERROR(__xludf.DUMMYFUNCTION("""COMPUTED_VALUE"""),45882.66666666667)</f>
        <v>45882.66667</v>
      </c>
      <c r="E406" s="1">
        <f>IFERROR(__xludf.DUMMYFUNCTION("""COMPUTED_VALUE"""),586.35)</f>
        <v>586.35</v>
      </c>
      <c r="G406" s="2">
        <f>IFERROR(__xludf.DUMMYFUNCTION("""COMPUTED_VALUE"""),45882.66666666667)</f>
        <v>45882.66667</v>
      </c>
      <c r="H406" s="1">
        <f>IFERROR(__xludf.DUMMYFUNCTION("""COMPUTED_VALUE"""),577.97)</f>
        <v>577.97</v>
      </c>
      <c r="J406" s="2">
        <f>IFERROR(__xludf.DUMMYFUNCTION("""COMPUTED_VALUE"""),45882.66666666667)</f>
        <v>45882.66667</v>
      </c>
      <c r="K406" s="1">
        <f>IFERROR(__xludf.DUMMYFUNCTION("""COMPUTED_VALUE"""),586.25)</f>
        <v>586.25</v>
      </c>
      <c r="M406" s="2">
        <f>IFERROR(__xludf.DUMMYFUNCTION("""COMPUTED_VALUE"""),45882.66666666667)</f>
        <v>45882.66667</v>
      </c>
      <c r="N406" s="1">
        <f>IFERROR(__xludf.DUMMYFUNCTION("""COMPUTED_VALUE"""),1.36826222E8)</f>
        <v>136826222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IFERROR(__xludf.DUMMYFUNCTION("""COMPUTED_VALUE"""),582.82)</f>
        <v>582.82</v>
      </c>
      <c r="D407" s="2">
        <f>IFERROR(__xludf.DUMMYFUNCTION("""COMPUTED_VALUE"""),45883.66666666667)</f>
        <v>45883.66667</v>
      </c>
      <c r="E407" s="1">
        <f>IFERROR(__xludf.DUMMYFUNCTION("""COMPUTED_VALUE"""),584.46)</f>
        <v>584.46</v>
      </c>
      <c r="G407" s="2">
        <f>IFERROR(__xludf.DUMMYFUNCTION("""COMPUTED_VALUE"""),45883.66666666667)</f>
        <v>45883.66667</v>
      </c>
      <c r="H407" s="1">
        <f>IFERROR(__xludf.DUMMYFUNCTION("""COMPUTED_VALUE"""),579.07)</f>
        <v>579.07</v>
      </c>
      <c r="J407" s="2">
        <f>IFERROR(__xludf.DUMMYFUNCTION("""COMPUTED_VALUE"""),45883.66666666667)</f>
        <v>45883.66667</v>
      </c>
      <c r="K407" s="1">
        <f>IFERROR(__xludf.DUMMYFUNCTION("""COMPUTED_VALUE"""),583.93)</f>
        <v>583.93</v>
      </c>
      <c r="M407" s="2">
        <f>IFERROR(__xludf.DUMMYFUNCTION("""COMPUTED_VALUE"""),45883.66666666667)</f>
        <v>45883.66667</v>
      </c>
      <c r="N407" s="1">
        <f>IFERROR(__xludf.DUMMYFUNCTION("""COMPUTED_VALUE"""),1.13406434E8)</f>
        <v>113406434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IFERROR(__xludf.DUMMYFUNCTION("""COMPUTED_VALUE"""),585.81)</f>
        <v>585.81</v>
      </c>
      <c r="D408" s="2">
        <f>IFERROR(__xludf.DUMMYFUNCTION("""COMPUTED_VALUE"""),45884.66666666667)</f>
        <v>45884.66667</v>
      </c>
      <c r="E408" s="1">
        <f>IFERROR(__xludf.DUMMYFUNCTION("""COMPUTED_VALUE"""),587.41)</f>
        <v>587.41</v>
      </c>
      <c r="G408" s="2">
        <f>IFERROR(__xludf.DUMMYFUNCTION("""COMPUTED_VALUE"""),45884.66666666667)</f>
        <v>45884.66667</v>
      </c>
      <c r="H408" s="1">
        <f>IFERROR(__xludf.DUMMYFUNCTION("""COMPUTED_VALUE"""),583.42)</f>
        <v>583.42</v>
      </c>
      <c r="J408" s="2">
        <f>IFERROR(__xludf.DUMMYFUNCTION("""COMPUTED_VALUE"""),45884.66666666667)</f>
        <v>45884.66667</v>
      </c>
      <c r="K408" s="1">
        <f>IFERROR(__xludf.DUMMYFUNCTION("""COMPUTED_VALUE"""),584.68)</f>
        <v>584.68</v>
      </c>
      <c r="M408" s="2">
        <f>IFERROR(__xludf.DUMMYFUNCTION("""COMPUTED_VALUE"""),45884.66666666667)</f>
        <v>45884.66667</v>
      </c>
      <c r="N408" s="1">
        <f>IFERROR(__xludf.DUMMYFUNCTION("""COMPUTED_VALUE"""),1.02777464E8)</f>
        <v>102777464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IFERROR(__xludf.DUMMYFUNCTION("""COMPUTED_VALUE"""),584.19)</f>
        <v>584.19</v>
      </c>
      <c r="D409" s="2">
        <f>IFERROR(__xludf.DUMMYFUNCTION("""COMPUTED_VALUE"""),45887.66666666667)</f>
        <v>45887.66667</v>
      </c>
      <c r="E409" s="1">
        <f>IFERROR(__xludf.DUMMYFUNCTION("""COMPUTED_VALUE"""),585.37)</f>
        <v>585.37</v>
      </c>
      <c r="G409" s="2">
        <f>IFERROR(__xludf.DUMMYFUNCTION("""COMPUTED_VALUE"""),45887.66666666667)</f>
        <v>45887.66667</v>
      </c>
      <c r="H409" s="1">
        <f>IFERROR(__xludf.DUMMYFUNCTION("""COMPUTED_VALUE"""),581.28)</f>
        <v>581.28</v>
      </c>
      <c r="J409" s="2">
        <f>IFERROR(__xludf.DUMMYFUNCTION("""COMPUTED_VALUE"""),45887.66666666667)</f>
        <v>45887.66667</v>
      </c>
      <c r="K409" s="1">
        <f>IFERROR(__xludf.DUMMYFUNCTION("""COMPUTED_VALUE"""),582.17)</f>
        <v>582.17</v>
      </c>
      <c r="M409" s="2">
        <f>IFERROR(__xludf.DUMMYFUNCTION("""COMPUTED_VALUE"""),45887.66666666667)</f>
        <v>45887.66667</v>
      </c>
      <c r="N409" s="1">
        <f>IFERROR(__xludf.DUMMYFUNCTION("""COMPUTED_VALUE"""),1.12549736E8)</f>
        <v>112549736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IFERROR(__xludf.DUMMYFUNCTION("""COMPUTED_VALUE"""),582.44)</f>
        <v>582.44</v>
      </c>
      <c r="D410" s="2">
        <f>IFERROR(__xludf.DUMMYFUNCTION("""COMPUTED_VALUE"""),45888.66666666667)</f>
        <v>45888.66667</v>
      </c>
      <c r="E410" s="1">
        <f>IFERROR(__xludf.DUMMYFUNCTION("""COMPUTED_VALUE"""),586.56)</f>
        <v>586.56</v>
      </c>
      <c r="G410" s="2">
        <f>IFERROR(__xludf.DUMMYFUNCTION("""COMPUTED_VALUE"""),45888.66666666667)</f>
        <v>45888.66667</v>
      </c>
      <c r="H410" s="1">
        <f>IFERROR(__xludf.DUMMYFUNCTION("""COMPUTED_VALUE"""),581.91)</f>
        <v>581.91</v>
      </c>
      <c r="J410" s="2">
        <f>IFERROR(__xludf.DUMMYFUNCTION("""COMPUTED_VALUE"""),45888.66666666667)</f>
        <v>45888.66667</v>
      </c>
      <c r="K410" s="1">
        <f>IFERROR(__xludf.DUMMYFUNCTION("""COMPUTED_VALUE"""),583.32)</f>
        <v>583.32</v>
      </c>
      <c r="M410" s="2">
        <f>IFERROR(__xludf.DUMMYFUNCTION("""COMPUTED_VALUE"""),45888.66666666667)</f>
        <v>45888.66667</v>
      </c>
      <c r="N410" s="1">
        <f>IFERROR(__xludf.DUMMYFUNCTION("""COMPUTED_VALUE"""),9.4999487E7)</f>
        <v>94999487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IFERROR(__xludf.DUMMYFUNCTION("""COMPUTED_VALUE"""),583.98)</f>
        <v>583.98</v>
      </c>
      <c r="D411" s="2">
        <f>IFERROR(__xludf.DUMMYFUNCTION("""COMPUTED_VALUE"""),45889.66666666667)</f>
        <v>45889.66667</v>
      </c>
      <c r="E411" s="1">
        <f>IFERROR(__xludf.DUMMYFUNCTION("""COMPUTED_VALUE"""),588.31)</f>
        <v>588.31</v>
      </c>
      <c r="G411" s="2">
        <f>IFERROR(__xludf.DUMMYFUNCTION("""COMPUTED_VALUE"""),45889.66666666667)</f>
        <v>45889.66667</v>
      </c>
      <c r="H411" s="1">
        <f>IFERROR(__xludf.DUMMYFUNCTION("""COMPUTED_VALUE"""),582.98)</f>
        <v>582.98</v>
      </c>
      <c r="J411" s="2">
        <f>IFERROR(__xludf.DUMMYFUNCTION("""COMPUTED_VALUE"""),45889.66666666667)</f>
        <v>45889.66667</v>
      </c>
      <c r="K411" s="1">
        <f>IFERROR(__xludf.DUMMYFUNCTION("""COMPUTED_VALUE"""),585.85)</f>
        <v>585.85</v>
      </c>
      <c r="M411" s="2">
        <f>IFERROR(__xludf.DUMMYFUNCTION("""COMPUTED_VALUE"""),45889.66666666667)</f>
        <v>45889.66667</v>
      </c>
      <c r="N411" s="1">
        <f>IFERROR(__xludf.DUMMYFUNCTION("""COMPUTED_VALUE"""),9.5833241E7)</f>
        <v>95833241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IFERROR(__xludf.DUMMYFUNCTION("""COMPUTED_VALUE"""),584.72)</f>
        <v>584.72</v>
      </c>
      <c r="D412" s="2">
        <f>IFERROR(__xludf.DUMMYFUNCTION("""COMPUTED_VALUE"""),45890.66666666667)</f>
        <v>45890.66667</v>
      </c>
      <c r="E412" s="1">
        <f>IFERROR(__xludf.DUMMYFUNCTION("""COMPUTED_VALUE"""),587.91)</f>
        <v>587.91</v>
      </c>
      <c r="G412" s="2">
        <f>IFERROR(__xludf.DUMMYFUNCTION("""COMPUTED_VALUE"""),45890.66666666667)</f>
        <v>45890.66667</v>
      </c>
      <c r="H412" s="1">
        <f>IFERROR(__xludf.DUMMYFUNCTION("""COMPUTED_VALUE"""),582.84)</f>
        <v>582.84</v>
      </c>
      <c r="J412" s="2">
        <f>IFERROR(__xludf.DUMMYFUNCTION("""COMPUTED_VALUE"""),45890.66666666667)</f>
        <v>45890.66667</v>
      </c>
      <c r="K412" s="1">
        <f>IFERROR(__xludf.DUMMYFUNCTION("""COMPUTED_VALUE"""),586.75)</f>
        <v>586.75</v>
      </c>
      <c r="M412" s="2">
        <f>IFERROR(__xludf.DUMMYFUNCTION("""COMPUTED_VALUE"""),45890.66666666667)</f>
        <v>45890.66667</v>
      </c>
      <c r="N412" s="1">
        <f>IFERROR(__xludf.DUMMYFUNCTION("""COMPUTED_VALUE"""),8.8511358E7)</f>
        <v>88511358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IFERROR(__xludf.DUMMYFUNCTION("""COMPUTED_VALUE"""),587.63)</f>
        <v>587.63</v>
      </c>
      <c r="D413" s="2">
        <f>IFERROR(__xludf.DUMMYFUNCTION("""COMPUTED_VALUE"""),45891.66666666667)</f>
        <v>45891.66667</v>
      </c>
      <c r="E413" s="1">
        <f>IFERROR(__xludf.DUMMYFUNCTION("""COMPUTED_VALUE"""),599.57)</f>
        <v>599.57</v>
      </c>
      <c r="G413" s="2">
        <f>IFERROR(__xludf.DUMMYFUNCTION("""COMPUTED_VALUE"""),45891.66666666667)</f>
        <v>45891.66667</v>
      </c>
      <c r="H413" s="1">
        <f>IFERROR(__xludf.DUMMYFUNCTION("""COMPUTED_VALUE"""),587.63)</f>
        <v>587.63</v>
      </c>
      <c r="J413" s="2">
        <f>IFERROR(__xludf.DUMMYFUNCTION("""COMPUTED_VALUE"""),45891.66666666667)</f>
        <v>45891.66667</v>
      </c>
      <c r="K413" s="1">
        <f>IFERROR(__xludf.DUMMYFUNCTION("""COMPUTED_VALUE"""),597.73)</f>
        <v>597.73</v>
      </c>
      <c r="M413" s="2">
        <f>IFERROR(__xludf.DUMMYFUNCTION("""COMPUTED_VALUE"""),45891.66666666667)</f>
        <v>45891.66667</v>
      </c>
      <c r="N413" s="1">
        <f>IFERROR(__xludf.DUMMYFUNCTION("""COMPUTED_VALUE"""),1.3056853E8)</f>
        <v>130568530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IFERROR(__xludf.DUMMYFUNCTION("""COMPUTED_VALUE"""),597.22)</f>
        <v>597.22</v>
      </c>
      <c r="D414" s="2">
        <f>IFERROR(__xludf.DUMMYFUNCTION("""COMPUTED_VALUE"""),45894.66666666667)</f>
        <v>45894.66667</v>
      </c>
      <c r="E414" s="1">
        <f>IFERROR(__xludf.DUMMYFUNCTION("""COMPUTED_VALUE"""),598.65)</f>
        <v>598.65</v>
      </c>
      <c r="G414" s="2">
        <f>IFERROR(__xludf.DUMMYFUNCTION("""COMPUTED_VALUE"""),45894.66666666667)</f>
        <v>45894.66667</v>
      </c>
      <c r="H414" s="1">
        <f>IFERROR(__xludf.DUMMYFUNCTION("""COMPUTED_VALUE"""),593.37)</f>
        <v>593.37</v>
      </c>
      <c r="J414" s="2">
        <f>IFERROR(__xludf.DUMMYFUNCTION("""COMPUTED_VALUE"""),45894.66666666667)</f>
        <v>45894.66667</v>
      </c>
      <c r="K414" s="1">
        <f>IFERROR(__xludf.DUMMYFUNCTION("""COMPUTED_VALUE"""),594.19)</f>
        <v>594.19</v>
      </c>
      <c r="M414" s="2">
        <f>IFERROR(__xludf.DUMMYFUNCTION("""COMPUTED_VALUE"""),45894.66666666667)</f>
        <v>45894.66667</v>
      </c>
      <c r="N414" s="1">
        <f>IFERROR(__xludf.DUMMYFUNCTION("""COMPUTED_VALUE"""),9.9805435E7)</f>
        <v>99805435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IFERROR(__xludf.DUMMYFUNCTION("""COMPUTED_VALUE"""),593.61)</f>
        <v>593.61</v>
      </c>
      <c r="D415" s="2">
        <f>IFERROR(__xludf.DUMMYFUNCTION("""COMPUTED_VALUE"""),45895.66666666667)</f>
        <v>45895.66667</v>
      </c>
      <c r="E415" s="1">
        <f>IFERROR(__xludf.DUMMYFUNCTION("""COMPUTED_VALUE"""),597.67)</f>
        <v>597.67</v>
      </c>
      <c r="G415" s="2">
        <f>IFERROR(__xludf.DUMMYFUNCTION("""COMPUTED_VALUE"""),45895.66666666667)</f>
        <v>45895.66667</v>
      </c>
      <c r="H415" s="1">
        <f>IFERROR(__xludf.DUMMYFUNCTION("""COMPUTED_VALUE"""),592.45)</f>
        <v>592.45</v>
      </c>
      <c r="J415" s="2">
        <f>IFERROR(__xludf.DUMMYFUNCTION("""COMPUTED_VALUE"""),45895.66666666667)</f>
        <v>45895.66667</v>
      </c>
      <c r="K415" s="1">
        <f>IFERROR(__xludf.DUMMYFUNCTION("""COMPUTED_VALUE"""),597.36)</f>
        <v>597.36</v>
      </c>
      <c r="M415" s="2">
        <f>IFERROR(__xludf.DUMMYFUNCTION("""COMPUTED_VALUE"""),45895.66666666667)</f>
        <v>45895.66667</v>
      </c>
      <c r="N415" s="1">
        <f>IFERROR(__xludf.DUMMYFUNCTION("""COMPUTED_VALUE"""),1.09923691E8)</f>
        <v>109923691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IFERROR(__xludf.DUMMYFUNCTION("""COMPUTED_VALUE"""),595.83)</f>
        <v>595.83</v>
      </c>
      <c r="D416" s="2">
        <f>IFERROR(__xludf.DUMMYFUNCTION("""COMPUTED_VALUE"""),45896.66666666667)</f>
        <v>45896.66667</v>
      </c>
      <c r="E416" s="1">
        <f>IFERROR(__xludf.DUMMYFUNCTION("""COMPUTED_VALUE"""),599.78)</f>
        <v>599.78</v>
      </c>
      <c r="G416" s="2">
        <f>IFERROR(__xludf.DUMMYFUNCTION("""COMPUTED_VALUE"""),45896.66666666667)</f>
        <v>45896.66667</v>
      </c>
      <c r="H416" s="1">
        <f>IFERROR(__xludf.DUMMYFUNCTION("""COMPUTED_VALUE"""),594.06)</f>
        <v>594.06</v>
      </c>
      <c r="J416" s="2">
        <f>IFERROR(__xludf.DUMMYFUNCTION("""COMPUTED_VALUE"""),45896.66666666667)</f>
        <v>45896.66667</v>
      </c>
      <c r="K416" s="1">
        <f>IFERROR(__xludf.DUMMYFUNCTION("""COMPUTED_VALUE"""),598.98)</f>
        <v>598.98</v>
      </c>
      <c r="M416" s="2">
        <f>IFERROR(__xludf.DUMMYFUNCTION("""COMPUTED_VALUE"""),45896.66666666667)</f>
        <v>45896.66667</v>
      </c>
      <c r="N416" s="1">
        <f>IFERROR(__xludf.DUMMYFUNCTION("""COMPUTED_VALUE"""),1.06547415E8)</f>
        <v>106547415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IFERROR(__xludf.DUMMYFUNCTION("""COMPUTED_VALUE"""),599.69)</f>
        <v>599.69</v>
      </c>
      <c r="D417" s="2">
        <f>IFERROR(__xludf.DUMMYFUNCTION("""COMPUTED_VALUE"""),45897.66666666667)</f>
        <v>45897.66667</v>
      </c>
      <c r="E417" s="1">
        <f>IFERROR(__xludf.DUMMYFUNCTION("""COMPUTED_VALUE"""),600.38)</f>
        <v>600.38</v>
      </c>
      <c r="G417" s="2">
        <f>IFERROR(__xludf.DUMMYFUNCTION("""COMPUTED_VALUE"""),45897.66666666667)</f>
        <v>45897.66667</v>
      </c>
      <c r="H417" s="1">
        <f>IFERROR(__xludf.DUMMYFUNCTION("""COMPUTED_VALUE"""),594.47)</f>
        <v>594.47</v>
      </c>
      <c r="J417" s="2">
        <f>IFERROR(__xludf.DUMMYFUNCTION("""COMPUTED_VALUE"""),45897.66666666667)</f>
        <v>45897.66667</v>
      </c>
      <c r="K417" s="1">
        <f>IFERROR(__xludf.DUMMYFUNCTION("""COMPUTED_VALUE"""),598.46)</f>
        <v>598.46</v>
      </c>
      <c r="M417" s="2">
        <f>IFERROR(__xludf.DUMMYFUNCTION("""COMPUTED_VALUE"""),45897.66666666667)</f>
        <v>45897.66667</v>
      </c>
      <c r="N417" s="1">
        <f>IFERROR(__xludf.DUMMYFUNCTION("""COMPUTED_VALUE"""),9.6500765E7)</f>
        <v>96500765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IFERROR(__xludf.DUMMYFUNCTION("""COMPUTED_VALUE"""),598.07)</f>
        <v>598.07</v>
      </c>
      <c r="D418" s="2">
        <f>IFERROR(__xludf.DUMMYFUNCTION("""COMPUTED_VALUE"""),45898.66666666667)</f>
        <v>45898.66667</v>
      </c>
      <c r="E418" s="1">
        <f>IFERROR(__xludf.DUMMYFUNCTION("""COMPUTED_VALUE"""),601.26)</f>
        <v>601.26</v>
      </c>
      <c r="G418" s="2">
        <f>IFERROR(__xludf.DUMMYFUNCTION("""COMPUTED_VALUE"""),45898.66666666667)</f>
        <v>45898.66667</v>
      </c>
      <c r="H418" s="1">
        <f>IFERROR(__xludf.DUMMYFUNCTION("""COMPUTED_VALUE"""),597.5)</f>
        <v>597.5</v>
      </c>
      <c r="J418" s="2">
        <f>IFERROR(__xludf.DUMMYFUNCTION("""COMPUTED_VALUE"""),45898.66666666667)</f>
        <v>45898.66667</v>
      </c>
      <c r="K418" s="1">
        <f>IFERROR(__xludf.DUMMYFUNCTION("""COMPUTED_VALUE"""),598.32)</f>
        <v>598.32</v>
      </c>
      <c r="M418" s="2">
        <f>IFERROR(__xludf.DUMMYFUNCTION("""COMPUTED_VALUE"""),45898.66666666667)</f>
        <v>45898.66667</v>
      </c>
      <c r="N418" s="1">
        <f>IFERROR(__xludf.DUMMYFUNCTION("""COMPUTED_VALUE"""),9.2006877E7)</f>
        <v>92006877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IFERROR(__xludf.DUMMYFUNCTION("""COMPUTED_VALUE"""),597.44)</f>
        <v>597.44</v>
      </c>
      <c r="D419" s="2">
        <f>IFERROR(__xludf.DUMMYFUNCTION("""COMPUTED_VALUE"""),45902.66666666667)</f>
        <v>45902.66667</v>
      </c>
      <c r="E419" s="1">
        <f>IFERROR(__xludf.DUMMYFUNCTION("""COMPUTED_VALUE"""),597.44)</f>
        <v>597.44</v>
      </c>
      <c r="G419" s="2">
        <f>IFERROR(__xludf.DUMMYFUNCTION("""COMPUTED_VALUE"""),45902.66666666667)</f>
        <v>45902.66667</v>
      </c>
      <c r="H419" s="1">
        <f>IFERROR(__xludf.DUMMYFUNCTION("""COMPUTED_VALUE"""),590.49)</f>
        <v>590.49</v>
      </c>
      <c r="J419" s="2">
        <f>IFERROR(__xludf.DUMMYFUNCTION("""COMPUTED_VALUE"""),45902.66666666667)</f>
        <v>45902.66667</v>
      </c>
      <c r="K419" s="1">
        <f>IFERROR(__xludf.DUMMYFUNCTION("""COMPUTED_VALUE"""),595.32)</f>
        <v>595.32</v>
      </c>
      <c r="M419" s="2">
        <f>IFERROR(__xludf.DUMMYFUNCTION("""COMPUTED_VALUE"""),45902.66666666667)</f>
        <v>45902.66667</v>
      </c>
      <c r="N419" s="1">
        <f>IFERROR(__xludf.DUMMYFUNCTION("""COMPUTED_VALUE"""),1.18508301E8)</f>
        <v>118508301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IFERROR(__xludf.DUMMYFUNCTION("""COMPUTED_VALUE"""),595.12)</f>
        <v>595.12</v>
      </c>
      <c r="D420" s="2">
        <f>IFERROR(__xludf.DUMMYFUNCTION("""COMPUTED_VALUE"""),45903.66666666667)</f>
        <v>45903.66667</v>
      </c>
      <c r="E420" s="1">
        <f>IFERROR(__xludf.DUMMYFUNCTION("""COMPUTED_VALUE"""),596.39)</f>
        <v>596.39</v>
      </c>
      <c r="G420" s="2">
        <f>IFERROR(__xludf.DUMMYFUNCTION("""COMPUTED_VALUE"""),45903.66666666667)</f>
        <v>45903.66667</v>
      </c>
      <c r="H420" s="1">
        <f>IFERROR(__xludf.DUMMYFUNCTION("""COMPUTED_VALUE"""),591.39)</f>
        <v>591.39</v>
      </c>
      <c r="J420" s="2">
        <f>IFERROR(__xludf.DUMMYFUNCTION("""COMPUTED_VALUE"""),45903.66666666667)</f>
        <v>45903.66667</v>
      </c>
      <c r="K420" s="1">
        <f>IFERROR(__xludf.DUMMYFUNCTION("""COMPUTED_VALUE"""),592.68)</f>
        <v>592.68</v>
      </c>
      <c r="M420" s="2">
        <f>IFERROR(__xludf.DUMMYFUNCTION("""COMPUTED_VALUE"""),45903.66666666667)</f>
        <v>45903.66667</v>
      </c>
      <c r="N420" s="1">
        <f>IFERROR(__xludf.DUMMYFUNCTION("""COMPUTED_VALUE"""),1.01100481E8)</f>
        <v>101100481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IFERROR(__xludf.DUMMYFUNCTION("""COMPUTED_VALUE"""),590.85)</f>
        <v>590.85</v>
      </c>
      <c r="D421" s="2">
        <f>IFERROR(__xludf.DUMMYFUNCTION("""COMPUTED_VALUE"""),45904.66666666667)</f>
        <v>45904.66667</v>
      </c>
      <c r="E421" s="1">
        <f>IFERROR(__xludf.DUMMYFUNCTION("""COMPUTED_VALUE"""),594.05)</f>
        <v>594.05</v>
      </c>
      <c r="G421" s="2">
        <f>IFERROR(__xludf.DUMMYFUNCTION("""COMPUTED_VALUE"""),45904.66666666667)</f>
        <v>45904.66667</v>
      </c>
      <c r="H421" s="1">
        <f>IFERROR(__xludf.DUMMYFUNCTION("""COMPUTED_VALUE"""),586.94)</f>
        <v>586.94</v>
      </c>
      <c r="J421" s="2">
        <f>IFERROR(__xludf.DUMMYFUNCTION("""COMPUTED_VALUE"""),45904.66666666667)</f>
        <v>45904.66667</v>
      </c>
      <c r="K421" s="1">
        <f>IFERROR(__xludf.DUMMYFUNCTION("""COMPUTED_VALUE"""),593.88)</f>
        <v>593.88</v>
      </c>
      <c r="M421" s="2">
        <f>IFERROR(__xludf.DUMMYFUNCTION("""COMPUTED_VALUE"""),45904.66666666667)</f>
        <v>45904.66667</v>
      </c>
      <c r="N421" s="1">
        <f>IFERROR(__xludf.DUMMYFUNCTION("""COMPUTED_VALUE"""),1.12892359E8)</f>
        <v>112892359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IFERROR(__xludf.DUMMYFUNCTION("""COMPUTED_VALUE"""),595.04)</f>
        <v>595.04</v>
      </c>
      <c r="D422" s="2">
        <f>IFERROR(__xludf.DUMMYFUNCTION("""COMPUTED_VALUE"""),45905.66666666667)</f>
        <v>45905.66667</v>
      </c>
      <c r="E422" s="1">
        <f>IFERROR(__xludf.DUMMYFUNCTION("""COMPUTED_VALUE"""),603.2)</f>
        <v>603.2</v>
      </c>
      <c r="G422" s="2">
        <f>IFERROR(__xludf.DUMMYFUNCTION("""COMPUTED_VALUE"""),45905.66666666667)</f>
        <v>45905.66667</v>
      </c>
      <c r="H422" s="1">
        <f>IFERROR(__xludf.DUMMYFUNCTION("""COMPUTED_VALUE"""),593.88)</f>
        <v>593.88</v>
      </c>
      <c r="J422" s="2">
        <f>IFERROR(__xludf.DUMMYFUNCTION("""COMPUTED_VALUE"""),45905.66666666667)</f>
        <v>45905.66667</v>
      </c>
      <c r="K422" s="1">
        <f>IFERROR(__xludf.DUMMYFUNCTION("""COMPUTED_VALUE"""),597.55)</f>
        <v>597.55</v>
      </c>
      <c r="M422" s="2">
        <f>IFERROR(__xludf.DUMMYFUNCTION("""COMPUTED_VALUE"""),45905.66666666667)</f>
        <v>45905.66667</v>
      </c>
      <c r="N422" s="1">
        <f>IFERROR(__xludf.DUMMYFUNCTION("""COMPUTED_VALUE"""),1.27418934E8)</f>
        <v>127418934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IFERROR(__xludf.DUMMYFUNCTION("""COMPUTED_VALUE"""),598.65)</f>
        <v>598.65</v>
      </c>
      <c r="D423" s="2">
        <f>IFERROR(__xludf.DUMMYFUNCTION("""COMPUTED_VALUE"""),45908.66666666667)</f>
        <v>45908.66667</v>
      </c>
      <c r="E423" s="1">
        <f>IFERROR(__xludf.DUMMYFUNCTION("""COMPUTED_VALUE"""),600.12)</f>
        <v>600.12</v>
      </c>
      <c r="G423" s="2">
        <f>IFERROR(__xludf.DUMMYFUNCTION("""COMPUTED_VALUE"""),45908.66666666667)</f>
        <v>45908.66667</v>
      </c>
      <c r="H423" s="1">
        <f>IFERROR(__xludf.DUMMYFUNCTION("""COMPUTED_VALUE"""),593.03)</f>
        <v>593.03</v>
      </c>
      <c r="J423" s="2">
        <f>IFERROR(__xludf.DUMMYFUNCTION("""COMPUTED_VALUE"""),45908.66666666667)</f>
        <v>45908.66667</v>
      </c>
      <c r="K423" s="1">
        <f>IFERROR(__xludf.DUMMYFUNCTION("""COMPUTED_VALUE"""),599.89)</f>
        <v>599.89</v>
      </c>
      <c r="M423" s="2">
        <f>IFERROR(__xludf.DUMMYFUNCTION("""COMPUTED_VALUE"""),45908.66666666667)</f>
        <v>45908.66667</v>
      </c>
      <c r="N423" s="1">
        <f>IFERROR(__xludf.DUMMYFUNCTION("""COMPUTED_VALUE"""),1.21675387E8)</f>
        <v>121675387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IFERROR(__xludf.DUMMYFUNCTION("""COMPUTED_VALUE"""),598.4)</f>
        <v>598.4</v>
      </c>
      <c r="D424" s="2">
        <f>IFERROR(__xludf.DUMMYFUNCTION("""COMPUTED_VALUE"""),45909.66666666667)</f>
        <v>45909.66667</v>
      </c>
      <c r="E424" s="1">
        <f>IFERROR(__xludf.DUMMYFUNCTION("""COMPUTED_VALUE"""),598.7)</f>
        <v>598.7</v>
      </c>
      <c r="G424" s="2">
        <f>IFERROR(__xludf.DUMMYFUNCTION("""COMPUTED_VALUE"""),45909.66666666667)</f>
        <v>45909.66667</v>
      </c>
      <c r="H424" s="1">
        <f>IFERROR(__xludf.DUMMYFUNCTION("""COMPUTED_VALUE"""),589.83)</f>
        <v>589.83</v>
      </c>
      <c r="J424" s="2">
        <f>IFERROR(__xludf.DUMMYFUNCTION("""COMPUTED_VALUE"""),45909.66666666667)</f>
        <v>45909.66667</v>
      </c>
      <c r="K424" s="1">
        <f>IFERROR(__xludf.DUMMYFUNCTION("""COMPUTED_VALUE"""),591.7)</f>
        <v>591.7</v>
      </c>
      <c r="M424" s="2">
        <f>IFERROR(__xludf.DUMMYFUNCTION("""COMPUTED_VALUE"""),45909.66666666667)</f>
        <v>45909.66667</v>
      </c>
      <c r="N424" s="1">
        <f>IFERROR(__xludf.DUMMYFUNCTION("""COMPUTED_VALUE"""),1.34405605E8)</f>
        <v>134405605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IFERROR(__xludf.DUMMYFUNCTION("""COMPUTED_VALUE"""),592.49)</f>
        <v>592.49</v>
      </c>
      <c r="D425" s="2">
        <f>IFERROR(__xludf.DUMMYFUNCTION("""COMPUTED_VALUE"""),45910.66666666667)</f>
        <v>45910.66667</v>
      </c>
      <c r="E425" s="1">
        <f>IFERROR(__xludf.DUMMYFUNCTION("""COMPUTED_VALUE"""),597.12)</f>
        <v>597.12</v>
      </c>
      <c r="G425" s="2">
        <f>IFERROR(__xludf.DUMMYFUNCTION("""COMPUTED_VALUE"""),45910.66666666667)</f>
        <v>45910.66667</v>
      </c>
      <c r="H425" s="1">
        <f>IFERROR(__xludf.DUMMYFUNCTION("""COMPUTED_VALUE"""),591.46)</f>
        <v>591.46</v>
      </c>
      <c r="J425" s="2">
        <f>IFERROR(__xludf.DUMMYFUNCTION("""COMPUTED_VALUE"""),45910.66666666667)</f>
        <v>45910.66667</v>
      </c>
      <c r="K425" s="1">
        <f>IFERROR(__xludf.DUMMYFUNCTION("""COMPUTED_VALUE"""),594.62)</f>
        <v>594.62</v>
      </c>
      <c r="M425" s="2">
        <f>IFERROR(__xludf.DUMMYFUNCTION("""COMPUTED_VALUE"""),45910.66666666667)</f>
        <v>45910.66667</v>
      </c>
      <c r="N425" s="1">
        <f>IFERROR(__xludf.DUMMYFUNCTION("""COMPUTED_VALUE"""),1.26026759E8)</f>
        <v>126026759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IFERROR(__xludf.DUMMYFUNCTION("""COMPUTED_VALUE"""),594.15)</f>
        <v>594.15</v>
      </c>
      <c r="D426" s="2">
        <f>IFERROR(__xludf.DUMMYFUNCTION("""COMPUTED_VALUE"""),45911.66666666667)</f>
        <v>45911.66667</v>
      </c>
      <c r="E426" s="1">
        <f>IFERROR(__xludf.DUMMYFUNCTION("""COMPUTED_VALUE"""),608.26)</f>
        <v>608.26</v>
      </c>
      <c r="G426" s="2">
        <f>IFERROR(__xludf.DUMMYFUNCTION("""COMPUTED_VALUE"""),45911.66666666667)</f>
        <v>45911.66667</v>
      </c>
      <c r="H426" s="1">
        <f>IFERROR(__xludf.DUMMYFUNCTION("""COMPUTED_VALUE"""),593.67)</f>
        <v>593.67</v>
      </c>
      <c r="J426" s="2">
        <f>IFERROR(__xludf.DUMMYFUNCTION("""COMPUTED_VALUE"""),45911.66666666667)</f>
        <v>45911.66667</v>
      </c>
      <c r="K426" s="1">
        <f>IFERROR(__xludf.DUMMYFUNCTION("""COMPUTED_VALUE"""),607.65)</f>
        <v>607.65</v>
      </c>
      <c r="M426" s="2">
        <f>IFERROR(__xludf.DUMMYFUNCTION("""COMPUTED_VALUE"""),45911.66666666667)</f>
        <v>45911.66667</v>
      </c>
      <c r="N426" s="1">
        <f>IFERROR(__xludf.DUMMYFUNCTION("""COMPUTED_VALUE"""),1.40093531E8)</f>
        <v>140093531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IFERROR(__xludf.DUMMYFUNCTION("""COMPUTED_VALUE"""),605.38)</f>
        <v>605.38</v>
      </c>
      <c r="D427" s="2">
        <f>IFERROR(__xludf.DUMMYFUNCTION("""COMPUTED_VALUE"""),45912.66666666667)</f>
        <v>45912.66667</v>
      </c>
      <c r="E427" s="1">
        <f>IFERROR(__xludf.DUMMYFUNCTION("""COMPUTED_VALUE"""),607.5)</f>
        <v>607.5</v>
      </c>
      <c r="G427" s="2">
        <f>IFERROR(__xludf.DUMMYFUNCTION("""COMPUTED_VALUE"""),45912.66666666667)</f>
        <v>45912.66667</v>
      </c>
      <c r="H427" s="1">
        <f>IFERROR(__xludf.DUMMYFUNCTION("""COMPUTED_VALUE"""),601.78)</f>
        <v>601.78</v>
      </c>
      <c r="J427" s="2">
        <f>IFERROR(__xludf.DUMMYFUNCTION("""COMPUTED_VALUE"""),45912.66666666667)</f>
        <v>45912.66667</v>
      </c>
      <c r="K427" s="1">
        <f>IFERROR(__xludf.DUMMYFUNCTION("""COMPUTED_VALUE"""),603.81)</f>
        <v>603.81</v>
      </c>
      <c r="M427" s="2">
        <f>IFERROR(__xludf.DUMMYFUNCTION("""COMPUTED_VALUE"""),45912.66666666667)</f>
        <v>45912.66667</v>
      </c>
      <c r="N427" s="1">
        <f>IFERROR(__xludf.DUMMYFUNCTION("""COMPUTED_VALUE"""),1.19114012E8)</f>
        <v>119114012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IFERROR(__xludf.DUMMYFUNCTION("""COMPUTED_VALUE"""),603.79)</f>
        <v>603.79</v>
      </c>
      <c r="D428" s="2">
        <f>IFERROR(__xludf.DUMMYFUNCTION("""COMPUTED_VALUE"""),45915.66666666667)</f>
        <v>45915.66667</v>
      </c>
      <c r="E428" s="1">
        <f>IFERROR(__xludf.DUMMYFUNCTION("""COMPUTED_VALUE"""),604.19)</f>
        <v>604.19</v>
      </c>
      <c r="G428" s="2">
        <f>IFERROR(__xludf.DUMMYFUNCTION("""COMPUTED_VALUE"""),45915.66666666667)</f>
        <v>45915.66667</v>
      </c>
      <c r="H428" s="1">
        <f>IFERROR(__xludf.DUMMYFUNCTION("""COMPUTED_VALUE"""),598.81)</f>
        <v>598.81</v>
      </c>
      <c r="J428" s="2">
        <f>IFERROR(__xludf.DUMMYFUNCTION("""COMPUTED_VALUE"""),45915.66666666667)</f>
        <v>45915.66667</v>
      </c>
      <c r="K428" s="1">
        <f>IFERROR(__xludf.DUMMYFUNCTION("""COMPUTED_VALUE"""),599.74)</f>
        <v>599.74</v>
      </c>
      <c r="M428" s="2">
        <f>IFERROR(__xludf.DUMMYFUNCTION("""COMPUTED_VALUE"""),45915.66666666667)</f>
        <v>45915.66667</v>
      </c>
      <c r="N428" s="1">
        <f>IFERROR(__xludf.DUMMYFUNCTION("""COMPUTED_VALUE"""),1.35216151E8)</f>
        <v>135216151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IFERROR(__xludf.DUMMYFUNCTION("""COMPUTED_VALUE"""),600.49)</f>
        <v>600.49</v>
      </c>
      <c r="D429" s="2">
        <f>IFERROR(__xludf.DUMMYFUNCTION("""COMPUTED_VALUE"""),45916.66666666667)</f>
        <v>45916.66667</v>
      </c>
      <c r="E429" s="1">
        <f>IFERROR(__xludf.DUMMYFUNCTION("""COMPUTED_VALUE"""),602.4)</f>
        <v>602.4</v>
      </c>
      <c r="G429" s="2">
        <f>IFERROR(__xludf.DUMMYFUNCTION("""COMPUTED_VALUE"""),45916.66666666667)</f>
        <v>45916.66667</v>
      </c>
      <c r="H429" s="1">
        <f>IFERROR(__xludf.DUMMYFUNCTION("""COMPUTED_VALUE"""),594.42)</f>
        <v>594.42</v>
      </c>
      <c r="J429" s="2">
        <f>IFERROR(__xludf.DUMMYFUNCTION("""COMPUTED_VALUE"""),45916.66666666667)</f>
        <v>45916.66667</v>
      </c>
      <c r="K429" s="1">
        <f>IFERROR(__xludf.DUMMYFUNCTION("""COMPUTED_VALUE"""),595.71)</f>
        <v>595.71</v>
      </c>
      <c r="M429" s="2">
        <f>IFERROR(__xludf.DUMMYFUNCTION("""COMPUTED_VALUE"""),45916.66666666667)</f>
        <v>45916.66667</v>
      </c>
      <c r="N429" s="1">
        <f>IFERROR(__xludf.DUMMYFUNCTION("""COMPUTED_VALUE"""),1.25690075E8)</f>
        <v>125690075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IFERROR(__xludf.DUMMYFUNCTION("""COMPUTED_VALUE"""),595.66)</f>
        <v>595.66</v>
      </c>
      <c r="D430" s="2">
        <f>IFERROR(__xludf.DUMMYFUNCTION("""COMPUTED_VALUE"""),45917.66666666667)</f>
        <v>45917.66667</v>
      </c>
      <c r="E430" s="1">
        <f>IFERROR(__xludf.DUMMYFUNCTION("""COMPUTED_VALUE"""),606.45)</f>
        <v>606.45</v>
      </c>
      <c r="G430" s="2">
        <f>IFERROR(__xludf.DUMMYFUNCTION("""COMPUTED_VALUE"""),45917.66666666667)</f>
        <v>45917.66667</v>
      </c>
      <c r="H430" s="1">
        <f>IFERROR(__xludf.DUMMYFUNCTION("""COMPUTED_VALUE"""),593.32)</f>
        <v>593.32</v>
      </c>
      <c r="J430" s="2">
        <f>IFERROR(__xludf.DUMMYFUNCTION("""COMPUTED_VALUE"""),45917.66666666667)</f>
        <v>45917.66667</v>
      </c>
      <c r="K430" s="1">
        <f>IFERROR(__xludf.DUMMYFUNCTION("""COMPUTED_VALUE"""),597.61)</f>
        <v>597.61</v>
      </c>
      <c r="M430" s="2">
        <f>IFERROR(__xludf.DUMMYFUNCTION("""COMPUTED_VALUE"""),45917.66666666667)</f>
        <v>45917.66667</v>
      </c>
      <c r="N430" s="1">
        <f>IFERROR(__xludf.DUMMYFUNCTION("""COMPUTED_VALUE"""),1.30111316E8)</f>
        <v>130111316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IFERROR(__xludf.DUMMYFUNCTION("""COMPUTED_VALUE"""),596.89)</f>
        <v>596.89</v>
      </c>
      <c r="D431" s="2">
        <f>IFERROR(__xludf.DUMMYFUNCTION("""COMPUTED_VALUE"""),45918.66666666667)</f>
        <v>45918.66667</v>
      </c>
      <c r="E431" s="1">
        <f>IFERROR(__xludf.DUMMYFUNCTION("""COMPUTED_VALUE"""),597.59)</f>
        <v>597.59</v>
      </c>
      <c r="G431" s="2">
        <f>IFERROR(__xludf.DUMMYFUNCTION("""COMPUTED_VALUE"""),45918.66666666667)</f>
        <v>45918.66667</v>
      </c>
      <c r="H431" s="1">
        <f>IFERROR(__xludf.DUMMYFUNCTION("""COMPUTED_VALUE"""),591.62)</f>
        <v>591.62</v>
      </c>
      <c r="J431" s="2">
        <f>IFERROR(__xludf.DUMMYFUNCTION("""COMPUTED_VALUE"""),45918.66666666667)</f>
        <v>45918.66667</v>
      </c>
      <c r="K431" s="1">
        <f>IFERROR(__xludf.DUMMYFUNCTION("""COMPUTED_VALUE"""),595.79)</f>
        <v>595.79</v>
      </c>
      <c r="M431" s="2">
        <f>IFERROR(__xludf.DUMMYFUNCTION("""COMPUTED_VALUE"""),45918.66666666667)</f>
        <v>45918.66667</v>
      </c>
      <c r="N431" s="1">
        <f>IFERROR(__xludf.DUMMYFUNCTION("""COMPUTED_VALUE"""),1.24703015E8)</f>
        <v>124703015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IFERROR(__xludf.DUMMYFUNCTION("""COMPUTED_VALUE"""),596.65)</f>
        <v>596.65</v>
      </c>
      <c r="D432" s="2">
        <f>IFERROR(__xludf.DUMMYFUNCTION("""COMPUTED_VALUE"""),45919.66666666667)</f>
        <v>45919.66667</v>
      </c>
      <c r="E432" s="1">
        <f>IFERROR(__xludf.DUMMYFUNCTION("""COMPUTED_VALUE"""),600.54)</f>
        <v>600.54</v>
      </c>
      <c r="G432" s="2">
        <f>IFERROR(__xludf.DUMMYFUNCTION("""COMPUTED_VALUE"""),45919.66666666667)</f>
        <v>45919.66667</v>
      </c>
      <c r="H432" s="1">
        <f>IFERROR(__xludf.DUMMYFUNCTION("""COMPUTED_VALUE"""),595.46)</f>
        <v>595.46</v>
      </c>
      <c r="J432" s="2">
        <f>IFERROR(__xludf.DUMMYFUNCTION("""COMPUTED_VALUE"""),45919.66666666667)</f>
        <v>45919.66667</v>
      </c>
      <c r="K432" s="1">
        <f>IFERROR(__xludf.DUMMYFUNCTION("""COMPUTED_VALUE"""),598.62)</f>
        <v>598.62</v>
      </c>
      <c r="M432" s="2">
        <f>IFERROR(__xludf.DUMMYFUNCTION("""COMPUTED_VALUE"""),45919.66666666667)</f>
        <v>45919.66667</v>
      </c>
      <c r="N432" s="1">
        <f>IFERROR(__xludf.DUMMYFUNCTION("""COMPUTED_VALUE"""),2.34498436E8)</f>
        <v>234498436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IFERROR(__xludf.DUMMYFUNCTION("""COMPUTED_VALUE"""),598.42)</f>
        <v>598.42</v>
      </c>
      <c r="D433" s="2">
        <f>IFERROR(__xludf.DUMMYFUNCTION("""COMPUTED_VALUE"""),45922.66666666667)</f>
        <v>45922.66667</v>
      </c>
      <c r="E433" s="1">
        <f>IFERROR(__xludf.DUMMYFUNCTION("""COMPUTED_VALUE"""),600.53)</f>
        <v>600.53</v>
      </c>
      <c r="G433" s="2">
        <f>IFERROR(__xludf.DUMMYFUNCTION("""COMPUTED_VALUE"""),45922.66666666667)</f>
        <v>45922.66667</v>
      </c>
      <c r="H433" s="1">
        <f>IFERROR(__xludf.DUMMYFUNCTION("""COMPUTED_VALUE"""),594.99)</f>
        <v>594.99</v>
      </c>
      <c r="J433" s="2">
        <f>IFERROR(__xludf.DUMMYFUNCTION("""COMPUTED_VALUE"""),45922.66666666667)</f>
        <v>45922.66667</v>
      </c>
      <c r="K433" s="1">
        <f>IFERROR(__xludf.DUMMYFUNCTION("""COMPUTED_VALUE"""),598.75)</f>
        <v>598.75</v>
      </c>
      <c r="M433" s="2">
        <f>IFERROR(__xludf.DUMMYFUNCTION("""COMPUTED_VALUE"""),45922.66666666667)</f>
        <v>45922.66667</v>
      </c>
      <c r="N433" s="1">
        <f>IFERROR(__xludf.DUMMYFUNCTION("""COMPUTED_VALUE"""),1.2832906E8)</f>
        <v>128329060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IFERROR(__xludf.DUMMYFUNCTION("""COMPUTED_VALUE"""),599.99)</f>
        <v>599.99</v>
      </c>
      <c r="D434" s="2">
        <f>IFERROR(__xludf.DUMMYFUNCTION("""COMPUTED_VALUE"""),45923.66666666667)</f>
        <v>45923.66667</v>
      </c>
      <c r="E434" s="1">
        <f>IFERROR(__xludf.DUMMYFUNCTION("""COMPUTED_VALUE"""),604.79)</f>
        <v>604.79</v>
      </c>
      <c r="G434" s="2">
        <f>IFERROR(__xludf.DUMMYFUNCTION("""COMPUTED_VALUE"""),45923.66666666667)</f>
        <v>45923.66667</v>
      </c>
      <c r="H434" s="1">
        <f>IFERROR(__xludf.DUMMYFUNCTION("""COMPUTED_VALUE"""),596.1)</f>
        <v>596.1</v>
      </c>
      <c r="J434" s="2">
        <f>IFERROR(__xludf.DUMMYFUNCTION("""COMPUTED_VALUE"""),45923.66666666667)</f>
        <v>45923.66667</v>
      </c>
      <c r="K434" s="1">
        <f>IFERROR(__xludf.DUMMYFUNCTION("""COMPUTED_VALUE"""),596.75)</f>
        <v>596.75</v>
      </c>
      <c r="M434" s="2">
        <f>IFERROR(__xludf.DUMMYFUNCTION("""COMPUTED_VALUE"""),45923.66666666667)</f>
        <v>45923.66667</v>
      </c>
      <c r="N434" s="1">
        <f>IFERROR(__xludf.DUMMYFUNCTION("""COMPUTED_VALUE"""),1.42815112E8)</f>
        <v>142815112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IFERROR(__xludf.DUMMYFUNCTION("""COMPUTED_VALUE"""),597.4)</f>
        <v>597.4</v>
      </c>
      <c r="D435" s="2">
        <f>IFERROR(__xludf.DUMMYFUNCTION("""COMPUTED_VALUE"""),45924.66666666667)</f>
        <v>45924.66667</v>
      </c>
      <c r="E435" s="1">
        <f>IFERROR(__xludf.DUMMYFUNCTION("""COMPUTED_VALUE"""),597.4)</f>
        <v>597.4</v>
      </c>
      <c r="G435" s="2">
        <f>IFERROR(__xludf.DUMMYFUNCTION("""COMPUTED_VALUE"""),45924.66666666667)</f>
        <v>45924.66667</v>
      </c>
      <c r="H435" s="1">
        <f>IFERROR(__xludf.DUMMYFUNCTION("""COMPUTED_VALUE"""),585.38)</f>
        <v>585.38</v>
      </c>
      <c r="J435" s="2">
        <f>IFERROR(__xludf.DUMMYFUNCTION("""COMPUTED_VALUE"""),45924.66666666667)</f>
        <v>45924.66667</v>
      </c>
      <c r="K435" s="1">
        <f>IFERROR(__xludf.DUMMYFUNCTION("""COMPUTED_VALUE"""),585.54)</f>
        <v>585.54</v>
      </c>
      <c r="M435" s="2">
        <f>IFERROR(__xludf.DUMMYFUNCTION("""COMPUTED_VALUE"""),45924.66666666667)</f>
        <v>45924.66667</v>
      </c>
      <c r="N435" s="1">
        <f>IFERROR(__xludf.DUMMYFUNCTION("""COMPUTED_VALUE"""),2.12216321E8)</f>
        <v>212216321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IFERROR(__xludf.DUMMYFUNCTION("""COMPUTED_VALUE"""),584.35)</f>
        <v>584.35</v>
      </c>
      <c r="D436" s="2">
        <f>IFERROR(__xludf.DUMMYFUNCTION("""COMPUTED_VALUE"""),45925.66666666667)</f>
        <v>45925.66667</v>
      </c>
      <c r="E436" s="1">
        <f>IFERROR(__xludf.DUMMYFUNCTION("""COMPUTED_VALUE"""),584.61)</f>
        <v>584.61</v>
      </c>
      <c r="G436" s="2">
        <f>IFERROR(__xludf.DUMMYFUNCTION("""COMPUTED_VALUE"""),45925.66666666667)</f>
        <v>45925.66667</v>
      </c>
      <c r="H436" s="1">
        <f>IFERROR(__xludf.DUMMYFUNCTION("""COMPUTED_VALUE"""),577.44)</f>
        <v>577.44</v>
      </c>
      <c r="J436" s="2">
        <f>IFERROR(__xludf.DUMMYFUNCTION("""COMPUTED_VALUE"""),45925.66666666667)</f>
        <v>45925.66667</v>
      </c>
      <c r="K436" s="1">
        <f>IFERROR(__xludf.DUMMYFUNCTION("""COMPUTED_VALUE"""),578.64)</f>
        <v>578.64</v>
      </c>
      <c r="M436" s="2">
        <f>IFERROR(__xludf.DUMMYFUNCTION("""COMPUTED_VALUE"""),45925.66666666667)</f>
        <v>45925.66667</v>
      </c>
      <c r="N436" s="1">
        <f>IFERROR(__xludf.DUMMYFUNCTION("""COMPUTED_VALUE"""),2.38772127E8)</f>
        <v>238772127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IFERROR(__xludf.DUMMYFUNCTION("""COMPUTED_VALUE"""),579.43)</f>
        <v>579.43</v>
      </c>
      <c r="D437" s="2">
        <f>IFERROR(__xludf.DUMMYFUNCTION("""COMPUTED_VALUE"""),45926.66666666667)</f>
        <v>45926.66667</v>
      </c>
      <c r="E437" s="1">
        <f>IFERROR(__xludf.DUMMYFUNCTION("""COMPUTED_VALUE"""),586.28)</f>
        <v>586.28</v>
      </c>
      <c r="G437" s="2">
        <f>IFERROR(__xludf.DUMMYFUNCTION("""COMPUTED_VALUE"""),45926.66666666667)</f>
        <v>45926.66667</v>
      </c>
      <c r="H437" s="1">
        <f>IFERROR(__xludf.DUMMYFUNCTION("""COMPUTED_VALUE"""),579.43)</f>
        <v>579.43</v>
      </c>
      <c r="J437" s="2">
        <f>IFERROR(__xludf.DUMMYFUNCTION("""COMPUTED_VALUE"""),45926.66666666667)</f>
        <v>45926.66667</v>
      </c>
      <c r="K437" s="1">
        <f>IFERROR(__xludf.DUMMYFUNCTION("""COMPUTED_VALUE"""),585.14)</f>
        <v>585.14</v>
      </c>
      <c r="M437" s="2">
        <f>IFERROR(__xludf.DUMMYFUNCTION("""COMPUTED_VALUE"""),45926.66666666667)</f>
        <v>45926.66667</v>
      </c>
      <c r="N437" s="1">
        <f>IFERROR(__xludf.DUMMYFUNCTION("""COMPUTED_VALUE"""),1.72403911E8)</f>
        <v>172403911</v>
      </c>
    </row>
  </sheetData>
  <drawing r:id="rId1"/>
</worksheet>
</file>