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IFERROR(__xludf.DUMMYFUNCTION("""COMPUTED_VALUE"""),2722.88)</f>
        <v>2722.88</v>
      </c>
      <c r="D2" s="2">
        <f>IFERROR(__xludf.DUMMYFUNCTION("""COMPUTED_VALUE"""),45293.66666666667)</f>
        <v>45293.66667</v>
      </c>
      <c r="E2" s="1">
        <f>IFERROR(__xludf.DUMMYFUNCTION("""COMPUTED_VALUE"""),2795.51)</f>
        <v>2795.51</v>
      </c>
      <c r="G2" s="2">
        <f>IFERROR(__xludf.DUMMYFUNCTION("""COMPUTED_VALUE"""),45293.66666666667)</f>
        <v>45293.66667</v>
      </c>
      <c r="H2" s="1">
        <f>IFERROR(__xludf.DUMMYFUNCTION("""COMPUTED_VALUE"""),2714.37)</f>
        <v>2714.37</v>
      </c>
      <c r="J2" s="2">
        <f>IFERROR(__xludf.DUMMYFUNCTION("""COMPUTED_VALUE"""),45293.66666666667)</f>
        <v>45293.66667</v>
      </c>
      <c r="K2" s="1">
        <f>IFERROR(__xludf.DUMMYFUNCTION("""COMPUTED_VALUE"""),2785.2)</f>
        <v>2785.2</v>
      </c>
      <c r="M2" s="2">
        <f>IFERROR(__xludf.DUMMYFUNCTION("""COMPUTED_VALUE"""),45293.66666666667)</f>
        <v>45293.66667</v>
      </c>
      <c r="N2" s="1">
        <f>IFERROR(__xludf.DUMMYFUNCTION("""COMPUTED_VALUE"""),9.0443076E7)</f>
        <v>90443076</v>
      </c>
    </row>
    <row r="3">
      <c r="A3" s="2">
        <f>IFERROR(__xludf.DUMMYFUNCTION("""COMPUTED_VALUE"""),45294.66666666667)</f>
        <v>45294.66667</v>
      </c>
      <c r="B3" s="1">
        <f>IFERROR(__xludf.DUMMYFUNCTION("""COMPUTED_VALUE"""),2789.08)</f>
        <v>2789.08</v>
      </c>
      <c r="D3" s="2">
        <f>IFERROR(__xludf.DUMMYFUNCTION("""COMPUTED_VALUE"""),45294.66666666667)</f>
        <v>45294.66667</v>
      </c>
      <c r="E3" s="1">
        <f>IFERROR(__xludf.DUMMYFUNCTION("""COMPUTED_VALUE"""),2789.08)</f>
        <v>2789.08</v>
      </c>
      <c r="G3" s="2">
        <f>IFERROR(__xludf.DUMMYFUNCTION("""COMPUTED_VALUE"""),45294.66666666667)</f>
        <v>45294.66667</v>
      </c>
      <c r="H3" s="1">
        <f>IFERROR(__xludf.DUMMYFUNCTION("""COMPUTED_VALUE"""),2744.4)</f>
        <v>2744.4</v>
      </c>
      <c r="J3" s="2">
        <f>IFERROR(__xludf.DUMMYFUNCTION("""COMPUTED_VALUE"""),45294.66666666667)</f>
        <v>45294.66667</v>
      </c>
      <c r="K3" s="1">
        <f>IFERROR(__xludf.DUMMYFUNCTION("""COMPUTED_VALUE"""),2747.66)</f>
        <v>2747.66</v>
      </c>
      <c r="M3" s="2">
        <f>IFERROR(__xludf.DUMMYFUNCTION("""COMPUTED_VALUE"""),45294.66666666667)</f>
        <v>45294.66667</v>
      </c>
      <c r="N3" s="1">
        <f>IFERROR(__xludf.DUMMYFUNCTION("""COMPUTED_VALUE"""),9.0730149E7)</f>
        <v>90730149</v>
      </c>
    </row>
    <row r="4">
      <c r="A4" s="2">
        <f>IFERROR(__xludf.DUMMYFUNCTION("""COMPUTED_VALUE"""),45295.66666666667)</f>
        <v>45295.66667</v>
      </c>
      <c r="B4" s="1">
        <f>IFERROR(__xludf.DUMMYFUNCTION("""COMPUTED_VALUE"""),2748.1)</f>
        <v>2748.1</v>
      </c>
      <c r="D4" s="2">
        <f>IFERROR(__xludf.DUMMYFUNCTION("""COMPUTED_VALUE"""),45295.66666666667)</f>
        <v>45295.66667</v>
      </c>
      <c r="E4" s="1">
        <f>IFERROR(__xludf.DUMMYFUNCTION("""COMPUTED_VALUE"""),2776.03)</f>
        <v>2776.03</v>
      </c>
      <c r="G4" s="2">
        <f>IFERROR(__xludf.DUMMYFUNCTION("""COMPUTED_VALUE"""),45295.66666666667)</f>
        <v>45295.66667</v>
      </c>
      <c r="H4" s="1">
        <f>IFERROR(__xludf.DUMMYFUNCTION("""COMPUTED_VALUE"""),2744.96)</f>
        <v>2744.96</v>
      </c>
      <c r="J4" s="2">
        <f>IFERROR(__xludf.DUMMYFUNCTION("""COMPUTED_VALUE"""),45295.66666666667)</f>
        <v>45295.66667</v>
      </c>
      <c r="K4" s="1">
        <f>IFERROR(__xludf.DUMMYFUNCTION("""COMPUTED_VALUE"""),2766.57)</f>
        <v>2766.57</v>
      </c>
      <c r="M4" s="2">
        <f>IFERROR(__xludf.DUMMYFUNCTION("""COMPUTED_VALUE"""),45295.66666666667)</f>
        <v>45295.66667</v>
      </c>
      <c r="N4" s="1">
        <f>IFERROR(__xludf.DUMMYFUNCTION("""COMPUTED_VALUE"""),9.4058787E7)</f>
        <v>94058787</v>
      </c>
    </row>
    <row r="5">
      <c r="A5" s="2">
        <f>IFERROR(__xludf.DUMMYFUNCTION("""COMPUTED_VALUE"""),45296.66666666667)</f>
        <v>45296.66667</v>
      </c>
      <c r="B5" s="1">
        <f>IFERROR(__xludf.DUMMYFUNCTION("""COMPUTED_VALUE"""),2762.17)</f>
        <v>2762.17</v>
      </c>
      <c r="D5" s="2">
        <f>IFERROR(__xludf.DUMMYFUNCTION("""COMPUTED_VALUE"""),45296.66666666667)</f>
        <v>45296.66667</v>
      </c>
      <c r="E5" s="1">
        <f>IFERROR(__xludf.DUMMYFUNCTION("""COMPUTED_VALUE"""),2779.19)</f>
        <v>2779.19</v>
      </c>
      <c r="G5" s="2">
        <f>IFERROR(__xludf.DUMMYFUNCTION("""COMPUTED_VALUE"""),45296.66666666667)</f>
        <v>45296.66667</v>
      </c>
      <c r="H5" s="1">
        <f>IFERROR(__xludf.DUMMYFUNCTION("""COMPUTED_VALUE"""),2739.85)</f>
        <v>2739.85</v>
      </c>
      <c r="J5" s="2">
        <f>IFERROR(__xludf.DUMMYFUNCTION("""COMPUTED_VALUE"""),45296.66666666667)</f>
        <v>45296.66667</v>
      </c>
      <c r="K5" s="1">
        <f>IFERROR(__xludf.DUMMYFUNCTION("""COMPUTED_VALUE"""),2757.53)</f>
        <v>2757.53</v>
      </c>
      <c r="M5" s="2">
        <f>IFERROR(__xludf.DUMMYFUNCTION("""COMPUTED_VALUE"""),45296.66666666667)</f>
        <v>45296.66667</v>
      </c>
      <c r="N5" s="1">
        <f>IFERROR(__xludf.DUMMYFUNCTION("""COMPUTED_VALUE"""),8.5026661E7)</f>
        <v>85026661</v>
      </c>
    </row>
    <row r="6">
      <c r="A6" s="2">
        <f>IFERROR(__xludf.DUMMYFUNCTION("""COMPUTED_VALUE"""),45299.66666666667)</f>
        <v>45299.66667</v>
      </c>
      <c r="B6" s="1">
        <f>IFERROR(__xludf.DUMMYFUNCTION("""COMPUTED_VALUE"""),2751.27)</f>
        <v>2751.27</v>
      </c>
      <c r="D6" s="2">
        <f>IFERROR(__xludf.DUMMYFUNCTION("""COMPUTED_VALUE"""),45299.66666666667)</f>
        <v>45299.66667</v>
      </c>
      <c r="E6" s="1">
        <f>IFERROR(__xludf.DUMMYFUNCTION("""COMPUTED_VALUE"""),2795.88)</f>
        <v>2795.88</v>
      </c>
      <c r="G6" s="2">
        <f>IFERROR(__xludf.DUMMYFUNCTION("""COMPUTED_VALUE"""),45299.66666666667)</f>
        <v>45299.66667</v>
      </c>
      <c r="H6" s="1">
        <f>IFERROR(__xludf.DUMMYFUNCTION("""COMPUTED_VALUE"""),2735.66)</f>
        <v>2735.66</v>
      </c>
      <c r="J6" s="2">
        <f>IFERROR(__xludf.DUMMYFUNCTION("""COMPUTED_VALUE"""),45299.66666666667)</f>
        <v>45299.66667</v>
      </c>
      <c r="K6" s="1">
        <f>IFERROR(__xludf.DUMMYFUNCTION("""COMPUTED_VALUE"""),2794.9)</f>
        <v>2794.9</v>
      </c>
      <c r="M6" s="2">
        <f>IFERROR(__xludf.DUMMYFUNCTION("""COMPUTED_VALUE"""),45299.66666666667)</f>
        <v>45299.66667</v>
      </c>
      <c r="N6" s="1">
        <f>IFERROR(__xludf.DUMMYFUNCTION("""COMPUTED_VALUE"""),1.01228557E8)</f>
        <v>101228557</v>
      </c>
    </row>
    <row r="7">
      <c r="A7" s="2">
        <f>IFERROR(__xludf.DUMMYFUNCTION("""COMPUTED_VALUE"""),45300.66666666667)</f>
        <v>45300.66667</v>
      </c>
      <c r="B7" s="1">
        <f>IFERROR(__xludf.DUMMYFUNCTION("""COMPUTED_VALUE"""),2789.09)</f>
        <v>2789.09</v>
      </c>
      <c r="D7" s="2">
        <f>IFERROR(__xludf.DUMMYFUNCTION("""COMPUTED_VALUE"""),45300.66666666667)</f>
        <v>45300.66667</v>
      </c>
      <c r="E7" s="1">
        <f>IFERROR(__xludf.DUMMYFUNCTION("""COMPUTED_VALUE"""),2825.61)</f>
        <v>2825.61</v>
      </c>
      <c r="G7" s="2">
        <f>IFERROR(__xludf.DUMMYFUNCTION("""COMPUTED_VALUE"""),45300.66666666667)</f>
        <v>45300.66667</v>
      </c>
      <c r="H7" s="1">
        <f>IFERROR(__xludf.DUMMYFUNCTION("""COMPUTED_VALUE"""),2774.68)</f>
        <v>2774.68</v>
      </c>
      <c r="J7" s="2">
        <f>IFERROR(__xludf.DUMMYFUNCTION("""COMPUTED_VALUE"""),45300.66666666667)</f>
        <v>45300.66667</v>
      </c>
      <c r="K7" s="1">
        <f>IFERROR(__xludf.DUMMYFUNCTION("""COMPUTED_VALUE"""),2788.57)</f>
        <v>2788.57</v>
      </c>
      <c r="M7" s="2">
        <f>IFERROR(__xludf.DUMMYFUNCTION("""COMPUTED_VALUE"""),45300.66666666667)</f>
        <v>45300.66667</v>
      </c>
      <c r="N7" s="1">
        <f>IFERROR(__xludf.DUMMYFUNCTION("""COMPUTED_VALUE"""),9.7374053E7)</f>
        <v>97374053</v>
      </c>
    </row>
    <row r="8">
      <c r="A8" s="2">
        <f>IFERROR(__xludf.DUMMYFUNCTION("""COMPUTED_VALUE"""),45301.66666666667)</f>
        <v>45301.66667</v>
      </c>
      <c r="B8" s="1">
        <f>IFERROR(__xludf.DUMMYFUNCTION("""COMPUTED_VALUE"""),2781.31)</f>
        <v>2781.31</v>
      </c>
      <c r="D8" s="2">
        <f>IFERROR(__xludf.DUMMYFUNCTION("""COMPUTED_VALUE"""),45301.66666666667)</f>
        <v>45301.66667</v>
      </c>
      <c r="E8" s="1">
        <f>IFERROR(__xludf.DUMMYFUNCTION("""COMPUTED_VALUE"""),2794.32)</f>
        <v>2794.32</v>
      </c>
      <c r="G8" s="2">
        <f>IFERROR(__xludf.DUMMYFUNCTION("""COMPUTED_VALUE"""),45301.66666666667)</f>
        <v>45301.66667</v>
      </c>
      <c r="H8" s="1">
        <f>IFERROR(__xludf.DUMMYFUNCTION("""COMPUTED_VALUE"""),2756.95)</f>
        <v>2756.95</v>
      </c>
      <c r="J8" s="2">
        <f>IFERROR(__xludf.DUMMYFUNCTION("""COMPUTED_VALUE"""),45301.66666666667)</f>
        <v>45301.66667</v>
      </c>
      <c r="K8" s="1">
        <f>IFERROR(__xludf.DUMMYFUNCTION("""COMPUTED_VALUE"""),2791.16)</f>
        <v>2791.16</v>
      </c>
      <c r="M8" s="2">
        <f>IFERROR(__xludf.DUMMYFUNCTION("""COMPUTED_VALUE"""),45301.66666666667)</f>
        <v>45301.66667</v>
      </c>
      <c r="N8" s="1">
        <f>IFERROR(__xludf.DUMMYFUNCTION("""COMPUTED_VALUE"""),8.4429854E7)</f>
        <v>84429854</v>
      </c>
    </row>
    <row r="9">
      <c r="A9" s="2">
        <f>IFERROR(__xludf.DUMMYFUNCTION("""COMPUTED_VALUE"""),45302.66666666667)</f>
        <v>45302.66667</v>
      </c>
      <c r="B9" s="1">
        <f>IFERROR(__xludf.DUMMYFUNCTION("""COMPUTED_VALUE"""),2786.32)</f>
        <v>2786.32</v>
      </c>
      <c r="D9" s="2">
        <f>IFERROR(__xludf.DUMMYFUNCTION("""COMPUTED_VALUE"""),45302.66666666667)</f>
        <v>45302.66667</v>
      </c>
      <c r="E9" s="1">
        <f>IFERROR(__xludf.DUMMYFUNCTION("""COMPUTED_VALUE"""),2787.57)</f>
        <v>2787.57</v>
      </c>
      <c r="G9" s="2">
        <f>IFERROR(__xludf.DUMMYFUNCTION("""COMPUTED_VALUE"""),45302.66666666667)</f>
        <v>45302.66667</v>
      </c>
      <c r="H9" s="1">
        <f>IFERROR(__xludf.DUMMYFUNCTION("""COMPUTED_VALUE"""),2762.82)</f>
        <v>2762.82</v>
      </c>
      <c r="J9" s="2">
        <f>IFERROR(__xludf.DUMMYFUNCTION("""COMPUTED_VALUE"""),45302.66666666667)</f>
        <v>45302.66667</v>
      </c>
      <c r="K9" s="1">
        <f>IFERROR(__xludf.DUMMYFUNCTION("""COMPUTED_VALUE"""),2783.02)</f>
        <v>2783.02</v>
      </c>
      <c r="M9" s="2">
        <f>IFERROR(__xludf.DUMMYFUNCTION("""COMPUTED_VALUE"""),45302.66666666667)</f>
        <v>45302.66667</v>
      </c>
      <c r="N9" s="1">
        <f>IFERROR(__xludf.DUMMYFUNCTION("""COMPUTED_VALUE"""),8.1616042E7)</f>
        <v>81616042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IFERROR(__xludf.DUMMYFUNCTION("""COMPUTED_VALUE"""),2790.12)</f>
        <v>2790.12</v>
      </c>
      <c r="D10" s="2">
        <f>IFERROR(__xludf.DUMMYFUNCTION("""COMPUTED_VALUE"""),45303.66666666667)</f>
        <v>45303.66667</v>
      </c>
      <c r="E10" s="1">
        <f>IFERROR(__xludf.DUMMYFUNCTION("""COMPUTED_VALUE"""),2804.95)</f>
        <v>2804.95</v>
      </c>
      <c r="G10" s="2">
        <f>IFERROR(__xludf.DUMMYFUNCTION("""COMPUTED_VALUE"""),45303.66666666667)</f>
        <v>45303.66667</v>
      </c>
      <c r="H10" s="1">
        <f>IFERROR(__xludf.DUMMYFUNCTION("""COMPUTED_VALUE"""),2775.74)</f>
        <v>2775.74</v>
      </c>
      <c r="J10" s="2">
        <f>IFERROR(__xludf.DUMMYFUNCTION("""COMPUTED_VALUE"""),45303.66666666667)</f>
        <v>45303.66667</v>
      </c>
      <c r="K10" s="1">
        <f>IFERROR(__xludf.DUMMYFUNCTION("""COMPUTED_VALUE"""),2780.28)</f>
        <v>2780.28</v>
      </c>
      <c r="M10" s="2">
        <f>IFERROR(__xludf.DUMMYFUNCTION("""COMPUTED_VALUE"""),45303.66666666667)</f>
        <v>45303.66667</v>
      </c>
      <c r="N10" s="1">
        <f>IFERROR(__xludf.DUMMYFUNCTION("""COMPUTED_VALUE"""),6.5327761E7)</f>
        <v>65327761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IFERROR(__xludf.DUMMYFUNCTION("""COMPUTED_VALUE"""),2770.67)</f>
        <v>2770.67</v>
      </c>
      <c r="D11" s="2">
        <f>IFERROR(__xludf.DUMMYFUNCTION("""COMPUTED_VALUE"""),45307.66666666667)</f>
        <v>45307.66667</v>
      </c>
      <c r="E11" s="1">
        <f>IFERROR(__xludf.DUMMYFUNCTION("""COMPUTED_VALUE"""),2778.05)</f>
        <v>2778.05</v>
      </c>
      <c r="G11" s="2">
        <f>IFERROR(__xludf.DUMMYFUNCTION("""COMPUTED_VALUE"""),45307.66666666667)</f>
        <v>45307.66667</v>
      </c>
      <c r="H11" s="1">
        <f>IFERROR(__xludf.DUMMYFUNCTION("""COMPUTED_VALUE"""),2758.44)</f>
        <v>2758.44</v>
      </c>
      <c r="J11" s="2">
        <f>IFERROR(__xludf.DUMMYFUNCTION("""COMPUTED_VALUE"""),45307.66666666667)</f>
        <v>45307.66667</v>
      </c>
      <c r="K11" s="1">
        <f>IFERROR(__xludf.DUMMYFUNCTION("""COMPUTED_VALUE"""),2766.83)</f>
        <v>2766.83</v>
      </c>
      <c r="M11" s="2">
        <f>IFERROR(__xludf.DUMMYFUNCTION("""COMPUTED_VALUE"""),45307.66666666667)</f>
        <v>45307.66667</v>
      </c>
      <c r="N11" s="1">
        <f>IFERROR(__xludf.DUMMYFUNCTION("""COMPUTED_VALUE"""),7.4597344E7)</f>
        <v>74597344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IFERROR(__xludf.DUMMYFUNCTION("""COMPUTED_VALUE"""),2764.69)</f>
        <v>2764.69</v>
      </c>
      <c r="D12" s="2">
        <f>IFERROR(__xludf.DUMMYFUNCTION("""COMPUTED_VALUE"""),45308.66666666667)</f>
        <v>45308.66667</v>
      </c>
      <c r="E12" s="1">
        <f>IFERROR(__xludf.DUMMYFUNCTION("""COMPUTED_VALUE"""),2770.58)</f>
        <v>2770.58</v>
      </c>
      <c r="G12" s="2">
        <f>IFERROR(__xludf.DUMMYFUNCTION("""COMPUTED_VALUE"""),45308.66666666667)</f>
        <v>45308.66667</v>
      </c>
      <c r="H12" s="1">
        <f>IFERROR(__xludf.DUMMYFUNCTION("""COMPUTED_VALUE"""),2738.17)</f>
        <v>2738.17</v>
      </c>
      <c r="J12" s="2">
        <f>IFERROR(__xludf.DUMMYFUNCTION("""COMPUTED_VALUE"""),45308.66666666667)</f>
        <v>45308.66667</v>
      </c>
      <c r="K12" s="1">
        <f>IFERROR(__xludf.DUMMYFUNCTION("""COMPUTED_VALUE"""),2754.37)</f>
        <v>2754.37</v>
      </c>
      <c r="M12" s="2">
        <f>IFERROR(__xludf.DUMMYFUNCTION("""COMPUTED_VALUE"""),45308.66666666667)</f>
        <v>45308.66667</v>
      </c>
      <c r="N12" s="1">
        <f>IFERROR(__xludf.DUMMYFUNCTION("""COMPUTED_VALUE"""),7.761126E7)</f>
        <v>77611260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IFERROR(__xludf.DUMMYFUNCTION("""COMPUTED_VALUE"""),2749.83)</f>
        <v>2749.83</v>
      </c>
      <c r="D13" s="2">
        <f>IFERROR(__xludf.DUMMYFUNCTION("""COMPUTED_VALUE"""),45309.66666666667)</f>
        <v>45309.66667</v>
      </c>
      <c r="E13" s="1">
        <f>IFERROR(__xludf.DUMMYFUNCTION("""COMPUTED_VALUE"""),2773.18)</f>
        <v>2773.18</v>
      </c>
      <c r="G13" s="2">
        <f>IFERROR(__xludf.DUMMYFUNCTION("""COMPUTED_VALUE"""),45309.66666666667)</f>
        <v>45309.66667</v>
      </c>
      <c r="H13" s="1">
        <f>IFERROR(__xludf.DUMMYFUNCTION("""COMPUTED_VALUE"""),2735.42)</f>
        <v>2735.42</v>
      </c>
      <c r="J13" s="2">
        <f>IFERROR(__xludf.DUMMYFUNCTION("""COMPUTED_VALUE"""),45309.66666666667)</f>
        <v>45309.66667</v>
      </c>
      <c r="K13" s="1">
        <f>IFERROR(__xludf.DUMMYFUNCTION("""COMPUTED_VALUE"""),2766.37)</f>
        <v>2766.37</v>
      </c>
      <c r="M13" s="2">
        <f>IFERROR(__xludf.DUMMYFUNCTION("""COMPUTED_VALUE"""),45309.66666666667)</f>
        <v>45309.66667</v>
      </c>
      <c r="N13" s="1">
        <f>IFERROR(__xludf.DUMMYFUNCTION("""COMPUTED_VALUE"""),7.2185977E7)</f>
        <v>72185977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IFERROR(__xludf.DUMMYFUNCTION("""COMPUTED_VALUE"""),2769.12)</f>
        <v>2769.12</v>
      </c>
      <c r="D14" s="2">
        <f>IFERROR(__xludf.DUMMYFUNCTION("""COMPUTED_VALUE"""),45310.66666666667)</f>
        <v>45310.66667</v>
      </c>
      <c r="E14" s="1">
        <f>IFERROR(__xludf.DUMMYFUNCTION("""COMPUTED_VALUE"""),2795.82)</f>
        <v>2795.82</v>
      </c>
      <c r="G14" s="2">
        <f>IFERROR(__xludf.DUMMYFUNCTION("""COMPUTED_VALUE"""),45310.66666666667)</f>
        <v>45310.66667</v>
      </c>
      <c r="H14" s="1">
        <f>IFERROR(__xludf.DUMMYFUNCTION("""COMPUTED_VALUE"""),2753.41)</f>
        <v>2753.41</v>
      </c>
      <c r="J14" s="2">
        <f>IFERROR(__xludf.DUMMYFUNCTION("""COMPUTED_VALUE"""),45310.66666666667)</f>
        <v>45310.66667</v>
      </c>
      <c r="K14" s="1">
        <f>IFERROR(__xludf.DUMMYFUNCTION("""COMPUTED_VALUE"""),2792.25)</f>
        <v>2792.25</v>
      </c>
      <c r="M14" s="2">
        <f>IFERROR(__xludf.DUMMYFUNCTION("""COMPUTED_VALUE"""),45310.66666666667)</f>
        <v>45310.66667</v>
      </c>
      <c r="N14" s="1">
        <f>IFERROR(__xludf.DUMMYFUNCTION("""COMPUTED_VALUE"""),9.0406195E7)</f>
        <v>90406195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IFERROR(__xludf.DUMMYFUNCTION("""COMPUTED_VALUE"""),2793.85)</f>
        <v>2793.85</v>
      </c>
      <c r="D15" s="2">
        <f>IFERROR(__xludf.DUMMYFUNCTION("""COMPUTED_VALUE"""),45313.66666666667)</f>
        <v>45313.66667</v>
      </c>
      <c r="E15" s="1">
        <f>IFERROR(__xludf.DUMMYFUNCTION("""COMPUTED_VALUE"""),2801.44)</f>
        <v>2801.44</v>
      </c>
      <c r="G15" s="2">
        <f>IFERROR(__xludf.DUMMYFUNCTION("""COMPUTED_VALUE"""),45313.66666666667)</f>
        <v>45313.66667</v>
      </c>
      <c r="H15" s="1">
        <f>IFERROR(__xludf.DUMMYFUNCTION("""COMPUTED_VALUE"""),2778.05)</f>
        <v>2778.05</v>
      </c>
      <c r="J15" s="2">
        <f>IFERROR(__xludf.DUMMYFUNCTION("""COMPUTED_VALUE"""),45313.66666666667)</f>
        <v>45313.66667</v>
      </c>
      <c r="K15" s="1">
        <f>IFERROR(__xludf.DUMMYFUNCTION("""COMPUTED_VALUE"""),2792.66)</f>
        <v>2792.66</v>
      </c>
      <c r="M15" s="2">
        <f>IFERROR(__xludf.DUMMYFUNCTION("""COMPUTED_VALUE"""),45313.66666666667)</f>
        <v>45313.66667</v>
      </c>
      <c r="N15" s="1">
        <f>IFERROR(__xludf.DUMMYFUNCTION("""COMPUTED_VALUE"""),9.1308768E7)</f>
        <v>91308768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IFERROR(__xludf.DUMMYFUNCTION("""COMPUTED_VALUE"""),2792.34)</f>
        <v>2792.34</v>
      </c>
      <c r="D16" s="2">
        <f>IFERROR(__xludf.DUMMYFUNCTION("""COMPUTED_VALUE"""),45314.66666666667)</f>
        <v>45314.66667</v>
      </c>
      <c r="E16" s="1">
        <f>IFERROR(__xludf.DUMMYFUNCTION("""COMPUTED_VALUE"""),2805.37)</f>
        <v>2805.37</v>
      </c>
      <c r="G16" s="2">
        <f>IFERROR(__xludf.DUMMYFUNCTION("""COMPUTED_VALUE"""),45314.66666666667)</f>
        <v>45314.66667</v>
      </c>
      <c r="H16" s="1">
        <f>IFERROR(__xludf.DUMMYFUNCTION("""COMPUTED_VALUE"""),2782.7)</f>
        <v>2782.7</v>
      </c>
      <c r="J16" s="2">
        <f>IFERROR(__xludf.DUMMYFUNCTION("""COMPUTED_VALUE"""),45314.66666666667)</f>
        <v>45314.66667</v>
      </c>
      <c r="K16" s="1">
        <f>IFERROR(__xludf.DUMMYFUNCTION("""COMPUTED_VALUE"""),2804.92)</f>
        <v>2804.92</v>
      </c>
      <c r="M16" s="2">
        <f>IFERROR(__xludf.DUMMYFUNCTION("""COMPUTED_VALUE"""),45314.66666666667)</f>
        <v>45314.66667</v>
      </c>
      <c r="N16" s="1">
        <f>IFERROR(__xludf.DUMMYFUNCTION("""COMPUTED_VALUE"""),6.6903121E7)</f>
        <v>66903121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IFERROR(__xludf.DUMMYFUNCTION("""COMPUTED_VALUE"""),2807.91)</f>
        <v>2807.91</v>
      </c>
      <c r="D17" s="2">
        <f>IFERROR(__xludf.DUMMYFUNCTION("""COMPUTED_VALUE"""),45315.66666666667)</f>
        <v>45315.66667</v>
      </c>
      <c r="E17" s="1">
        <f>IFERROR(__xludf.DUMMYFUNCTION("""COMPUTED_VALUE"""),2807.91)</f>
        <v>2807.91</v>
      </c>
      <c r="G17" s="2">
        <f>IFERROR(__xludf.DUMMYFUNCTION("""COMPUTED_VALUE"""),45315.66666666667)</f>
        <v>45315.66667</v>
      </c>
      <c r="H17" s="1">
        <f>IFERROR(__xludf.DUMMYFUNCTION("""COMPUTED_VALUE"""),2763.35)</f>
        <v>2763.35</v>
      </c>
      <c r="J17" s="2">
        <f>IFERROR(__xludf.DUMMYFUNCTION("""COMPUTED_VALUE"""),45315.66666666667)</f>
        <v>45315.66667</v>
      </c>
      <c r="K17" s="1">
        <f>IFERROR(__xludf.DUMMYFUNCTION("""COMPUTED_VALUE"""),2764.29)</f>
        <v>2764.29</v>
      </c>
      <c r="M17" s="2">
        <f>IFERROR(__xludf.DUMMYFUNCTION("""COMPUTED_VALUE"""),45315.66666666667)</f>
        <v>45315.66667</v>
      </c>
      <c r="N17" s="1">
        <f>IFERROR(__xludf.DUMMYFUNCTION("""COMPUTED_VALUE"""),6.5766228E7)</f>
        <v>65766228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IFERROR(__xludf.DUMMYFUNCTION("""COMPUTED_VALUE"""),2774.29)</f>
        <v>2774.29</v>
      </c>
      <c r="D18" s="2">
        <f>IFERROR(__xludf.DUMMYFUNCTION("""COMPUTED_VALUE"""),45316.66666666667)</f>
        <v>45316.66667</v>
      </c>
      <c r="E18" s="1">
        <f>IFERROR(__xludf.DUMMYFUNCTION("""COMPUTED_VALUE"""),2789.88)</f>
        <v>2789.88</v>
      </c>
      <c r="G18" s="2">
        <f>IFERROR(__xludf.DUMMYFUNCTION("""COMPUTED_VALUE"""),45316.66666666667)</f>
        <v>45316.66667</v>
      </c>
      <c r="H18" s="1">
        <f>IFERROR(__xludf.DUMMYFUNCTION("""COMPUTED_VALUE"""),2760.11)</f>
        <v>2760.11</v>
      </c>
      <c r="J18" s="2">
        <f>IFERROR(__xludf.DUMMYFUNCTION("""COMPUTED_VALUE"""),45316.66666666667)</f>
        <v>45316.66667</v>
      </c>
      <c r="K18" s="1">
        <f>IFERROR(__xludf.DUMMYFUNCTION("""COMPUTED_VALUE"""),2774.7)</f>
        <v>2774.7</v>
      </c>
      <c r="M18" s="2">
        <f>IFERROR(__xludf.DUMMYFUNCTION("""COMPUTED_VALUE"""),45316.66666666667)</f>
        <v>45316.66667</v>
      </c>
      <c r="N18" s="1">
        <f>IFERROR(__xludf.DUMMYFUNCTION("""COMPUTED_VALUE"""),6.4010508E7)</f>
        <v>64010508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IFERROR(__xludf.DUMMYFUNCTION("""COMPUTED_VALUE"""),2792.85)</f>
        <v>2792.85</v>
      </c>
      <c r="D19" s="2">
        <f>IFERROR(__xludf.DUMMYFUNCTION("""COMPUTED_VALUE"""),45317.66666666667)</f>
        <v>45317.66667</v>
      </c>
      <c r="E19" s="1">
        <f>IFERROR(__xludf.DUMMYFUNCTION("""COMPUTED_VALUE"""),2812.9)</f>
        <v>2812.9</v>
      </c>
      <c r="G19" s="2">
        <f>IFERROR(__xludf.DUMMYFUNCTION("""COMPUTED_VALUE"""),45317.66666666667)</f>
        <v>45317.66667</v>
      </c>
      <c r="H19" s="1">
        <f>IFERROR(__xludf.DUMMYFUNCTION("""COMPUTED_VALUE"""),2784.57)</f>
        <v>2784.57</v>
      </c>
      <c r="J19" s="2">
        <f>IFERROR(__xludf.DUMMYFUNCTION("""COMPUTED_VALUE"""),45317.66666666667)</f>
        <v>45317.66667</v>
      </c>
      <c r="K19" s="1">
        <f>IFERROR(__xludf.DUMMYFUNCTION("""COMPUTED_VALUE"""),2785.57)</f>
        <v>2785.57</v>
      </c>
      <c r="M19" s="2">
        <f>IFERROR(__xludf.DUMMYFUNCTION("""COMPUTED_VALUE"""),45317.66666666667)</f>
        <v>45317.66667</v>
      </c>
      <c r="N19" s="1">
        <f>IFERROR(__xludf.DUMMYFUNCTION("""COMPUTED_VALUE"""),7.6104753E7)</f>
        <v>76104753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IFERROR(__xludf.DUMMYFUNCTION("""COMPUTED_VALUE"""),2786.78)</f>
        <v>2786.78</v>
      </c>
      <c r="D20" s="2">
        <f>IFERROR(__xludf.DUMMYFUNCTION("""COMPUTED_VALUE"""),45320.66666666667)</f>
        <v>45320.66667</v>
      </c>
      <c r="E20" s="1">
        <f>IFERROR(__xludf.DUMMYFUNCTION("""COMPUTED_VALUE"""),2814.63)</f>
        <v>2814.63</v>
      </c>
      <c r="G20" s="2">
        <f>IFERROR(__xludf.DUMMYFUNCTION("""COMPUTED_VALUE"""),45320.66666666667)</f>
        <v>45320.66667</v>
      </c>
      <c r="H20" s="1">
        <f>IFERROR(__xludf.DUMMYFUNCTION("""COMPUTED_VALUE"""),2786.31)</f>
        <v>2786.31</v>
      </c>
      <c r="J20" s="2">
        <f>IFERROR(__xludf.DUMMYFUNCTION("""COMPUTED_VALUE"""),45320.66666666667)</f>
        <v>45320.66667</v>
      </c>
      <c r="K20" s="1">
        <f>IFERROR(__xludf.DUMMYFUNCTION("""COMPUTED_VALUE"""),2811.33)</f>
        <v>2811.33</v>
      </c>
      <c r="M20" s="2">
        <f>IFERROR(__xludf.DUMMYFUNCTION("""COMPUTED_VALUE"""),45320.66666666667)</f>
        <v>45320.66667</v>
      </c>
      <c r="N20" s="1">
        <f>IFERROR(__xludf.DUMMYFUNCTION("""COMPUTED_VALUE"""),9.3104666E7)</f>
        <v>93104666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IFERROR(__xludf.DUMMYFUNCTION("""COMPUTED_VALUE"""),2806.72)</f>
        <v>2806.72</v>
      </c>
      <c r="D21" s="2">
        <f>IFERROR(__xludf.DUMMYFUNCTION("""COMPUTED_VALUE"""),45321.66666666667)</f>
        <v>45321.66667</v>
      </c>
      <c r="E21" s="1">
        <f>IFERROR(__xludf.DUMMYFUNCTION("""COMPUTED_VALUE"""),2838.44)</f>
        <v>2838.44</v>
      </c>
      <c r="G21" s="2">
        <f>IFERROR(__xludf.DUMMYFUNCTION("""COMPUTED_VALUE"""),45321.66666666667)</f>
        <v>45321.66667</v>
      </c>
      <c r="H21" s="1">
        <f>IFERROR(__xludf.DUMMYFUNCTION("""COMPUTED_VALUE"""),2806.72)</f>
        <v>2806.72</v>
      </c>
      <c r="J21" s="2">
        <f>IFERROR(__xludf.DUMMYFUNCTION("""COMPUTED_VALUE"""),45321.66666666667)</f>
        <v>45321.66667</v>
      </c>
      <c r="K21" s="1">
        <f>IFERROR(__xludf.DUMMYFUNCTION("""COMPUTED_VALUE"""),2835.44)</f>
        <v>2835.44</v>
      </c>
      <c r="M21" s="2">
        <f>IFERROR(__xludf.DUMMYFUNCTION("""COMPUTED_VALUE"""),45321.66666666667)</f>
        <v>45321.66667</v>
      </c>
      <c r="N21" s="1">
        <f>IFERROR(__xludf.DUMMYFUNCTION("""COMPUTED_VALUE"""),8.7397718E7)</f>
        <v>87397718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IFERROR(__xludf.DUMMYFUNCTION("""COMPUTED_VALUE"""),2834.99)</f>
        <v>2834.99</v>
      </c>
      <c r="D22" s="2">
        <f>IFERROR(__xludf.DUMMYFUNCTION("""COMPUTED_VALUE"""),45322.66666666667)</f>
        <v>45322.66667</v>
      </c>
      <c r="E22" s="1">
        <f>IFERROR(__xludf.DUMMYFUNCTION("""COMPUTED_VALUE"""),2835.26)</f>
        <v>2835.26</v>
      </c>
      <c r="G22" s="2">
        <f>IFERROR(__xludf.DUMMYFUNCTION("""COMPUTED_VALUE"""),45322.66666666667)</f>
        <v>45322.66667</v>
      </c>
      <c r="H22" s="1">
        <f>IFERROR(__xludf.DUMMYFUNCTION("""COMPUTED_VALUE"""),2779.3)</f>
        <v>2779.3</v>
      </c>
      <c r="J22" s="2">
        <f>IFERROR(__xludf.DUMMYFUNCTION("""COMPUTED_VALUE"""),45322.66666666667)</f>
        <v>45322.66667</v>
      </c>
      <c r="K22" s="1">
        <f>IFERROR(__xludf.DUMMYFUNCTION("""COMPUTED_VALUE"""),2780.88)</f>
        <v>2780.88</v>
      </c>
      <c r="M22" s="2">
        <f>IFERROR(__xludf.DUMMYFUNCTION("""COMPUTED_VALUE"""),45322.66666666667)</f>
        <v>45322.66667</v>
      </c>
      <c r="N22" s="1">
        <f>IFERROR(__xludf.DUMMYFUNCTION("""COMPUTED_VALUE"""),8.5642538E7)</f>
        <v>85642538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IFERROR(__xludf.DUMMYFUNCTION("""COMPUTED_VALUE"""),2783.12)</f>
        <v>2783.12</v>
      </c>
      <c r="D23" s="2">
        <f>IFERROR(__xludf.DUMMYFUNCTION("""COMPUTED_VALUE"""),45323.66666666667)</f>
        <v>45323.66667</v>
      </c>
      <c r="E23" s="1">
        <f>IFERROR(__xludf.DUMMYFUNCTION("""COMPUTED_VALUE"""),2827.02)</f>
        <v>2827.02</v>
      </c>
      <c r="G23" s="2">
        <f>IFERROR(__xludf.DUMMYFUNCTION("""COMPUTED_VALUE"""),45323.66666666667)</f>
        <v>45323.66667</v>
      </c>
      <c r="H23" s="1">
        <f>IFERROR(__xludf.DUMMYFUNCTION("""COMPUTED_VALUE"""),2773.01)</f>
        <v>2773.01</v>
      </c>
      <c r="J23" s="2">
        <f>IFERROR(__xludf.DUMMYFUNCTION("""COMPUTED_VALUE"""),45323.66666666667)</f>
        <v>45323.66667</v>
      </c>
      <c r="K23" s="1">
        <f>IFERROR(__xludf.DUMMYFUNCTION("""COMPUTED_VALUE"""),2826.67)</f>
        <v>2826.67</v>
      </c>
      <c r="M23" s="2">
        <f>IFERROR(__xludf.DUMMYFUNCTION("""COMPUTED_VALUE"""),45323.66666666667)</f>
        <v>45323.66667</v>
      </c>
      <c r="N23" s="1">
        <f>IFERROR(__xludf.DUMMYFUNCTION("""COMPUTED_VALUE"""),7.9751135E7)</f>
        <v>79751135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IFERROR(__xludf.DUMMYFUNCTION("""COMPUTED_VALUE"""),2818.49)</f>
        <v>2818.49</v>
      </c>
      <c r="D24" s="2">
        <f>IFERROR(__xludf.DUMMYFUNCTION("""COMPUTED_VALUE"""),45324.66666666667)</f>
        <v>45324.66667</v>
      </c>
      <c r="E24" s="1">
        <f>IFERROR(__xludf.DUMMYFUNCTION("""COMPUTED_VALUE"""),2828.11)</f>
        <v>2828.11</v>
      </c>
      <c r="G24" s="2">
        <f>IFERROR(__xludf.DUMMYFUNCTION("""COMPUTED_VALUE"""),45324.66666666667)</f>
        <v>45324.66667</v>
      </c>
      <c r="H24" s="1">
        <f>IFERROR(__xludf.DUMMYFUNCTION("""COMPUTED_VALUE"""),2790.27)</f>
        <v>2790.27</v>
      </c>
      <c r="J24" s="2">
        <f>IFERROR(__xludf.DUMMYFUNCTION("""COMPUTED_VALUE"""),45324.66666666667)</f>
        <v>45324.66667</v>
      </c>
      <c r="K24" s="1">
        <f>IFERROR(__xludf.DUMMYFUNCTION("""COMPUTED_VALUE"""),2813.23)</f>
        <v>2813.23</v>
      </c>
      <c r="M24" s="2">
        <f>IFERROR(__xludf.DUMMYFUNCTION("""COMPUTED_VALUE"""),45324.66666666667)</f>
        <v>45324.66667</v>
      </c>
      <c r="N24" s="1">
        <f>IFERROR(__xludf.DUMMYFUNCTION("""COMPUTED_VALUE"""),6.875738E7)</f>
        <v>68757380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IFERROR(__xludf.DUMMYFUNCTION("""COMPUTED_VALUE"""),2811.16)</f>
        <v>2811.16</v>
      </c>
      <c r="D25" s="2">
        <f>IFERROR(__xludf.DUMMYFUNCTION("""COMPUTED_VALUE"""),45327.66666666667)</f>
        <v>45327.66667</v>
      </c>
      <c r="E25" s="1">
        <f>IFERROR(__xludf.DUMMYFUNCTION("""COMPUTED_VALUE"""),2832.13)</f>
        <v>2832.13</v>
      </c>
      <c r="G25" s="2">
        <f>IFERROR(__xludf.DUMMYFUNCTION("""COMPUTED_VALUE"""),45327.66666666667)</f>
        <v>45327.66667</v>
      </c>
      <c r="H25" s="1">
        <f>IFERROR(__xludf.DUMMYFUNCTION("""COMPUTED_VALUE"""),2789.56)</f>
        <v>2789.56</v>
      </c>
      <c r="J25" s="2">
        <f>IFERROR(__xludf.DUMMYFUNCTION("""COMPUTED_VALUE"""),45327.66666666667)</f>
        <v>45327.66667</v>
      </c>
      <c r="K25" s="1">
        <f>IFERROR(__xludf.DUMMYFUNCTION("""COMPUTED_VALUE"""),2818.65)</f>
        <v>2818.65</v>
      </c>
      <c r="M25" s="2">
        <f>IFERROR(__xludf.DUMMYFUNCTION("""COMPUTED_VALUE"""),45327.66666666667)</f>
        <v>45327.66667</v>
      </c>
      <c r="N25" s="1">
        <f>IFERROR(__xludf.DUMMYFUNCTION("""COMPUTED_VALUE"""),7.1047798E7)</f>
        <v>71047798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IFERROR(__xludf.DUMMYFUNCTION("""COMPUTED_VALUE"""),2824.4)</f>
        <v>2824.4</v>
      </c>
      <c r="D26" s="2">
        <f>IFERROR(__xludf.DUMMYFUNCTION("""COMPUTED_VALUE"""),45328.66666666667)</f>
        <v>45328.66667</v>
      </c>
      <c r="E26" s="1">
        <f>IFERROR(__xludf.DUMMYFUNCTION("""COMPUTED_VALUE"""),2841.03)</f>
        <v>2841.03</v>
      </c>
      <c r="G26" s="2">
        <f>IFERROR(__xludf.DUMMYFUNCTION("""COMPUTED_VALUE"""),45328.66666666667)</f>
        <v>45328.66667</v>
      </c>
      <c r="H26" s="1">
        <f>IFERROR(__xludf.DUMMYFUNCTION("""COMPUTED_VALUE"""),2812.09)</f>
        <v>2812.09</v>
      </c>
      <c r="J26" s="2">
        <f>IFERROR(__xludf.DUMMYFUNCTION("""COMPUTED_VALUE"""),45328.66666666667)</f>
        <v>45328.66667</v>
      </c>
      <c r="K26" s="1">
        <f>IFERROR(__xludf.DUMMYFUNCTION("""COMPUTED_VALUE"""),2840.29)</f>
        <v>2840.29</v>
      </c>
      <c r="M26" s="2">
        <f>IFERROR(__xludf.DUMMYFUNCTION("""COMPUTED_VALUE"""),45328.66666666667)</f>
        <v>45328.66667</v>
      </c>
      <c r="N26" s="1">
        <f>IFERROR(__xludf.DUMMYFUNCTION("""COMPUTED_VALUE"""),8.2244921E7)</f>
        <v>82244921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IFERROR(__xludf.DUMMYFUNCTION("""COMPUTED_VALUE"""),2836.86)</f>
        <v>2836.86</v>
      </c>
      <c r="D27" s="2">
        <f>IFERROR(__xludf.DUMMYFUNCTION("""COMPUTED_VALUE"""),45329.66666666667)</f>
        <v>45329.66667</v>
      </c>
      <c r="E27" s="1">
        <f>IFERROR(__xludf.DUMMYFUNCTION("""COMPUTED_VALUE"""),2840.42)</f>
        <v>2840.42</v>
      </c>
      <c r="G27" s="2">
        <f>IFERROR(__xludf.DUMMYFUNCTION("""COMPUTED_VALUE"""),45329.66666666667)</f>
        <v>45329.66667</v>
      </c>
      <c r="H27" s="1">
        <f>IFERROR(__xludf.DUMMYFUNCTION("""COMPUTED_VALUE"""),2802.09)</f>
        <v>2802.09</v>
      </c>
      <c r="J27" s="2">
        <f>IFERROR(__xludf.DUMMYFUNCTION("""COMPUTED_VALUE"""),45329.66666666667)</f>
        <v>45329.66667</v>
      </c>
      <c r="K27" s="1">
        <f>IFERROR(__xludf.DUMMYFUNCTION("""COMPUTED_VALUE"""),2804.66)</f>
        <v>2804.66</v>
      </c>
      <c r="M27" s="2">
        <f>IFERROR(__xludf.DUMMYFUNCTION("""COMPUTED_VALUE"""),45329.66666666667)</f>
        <v>45329.66667</v>
      </c>
      <c r="N27" s="1">
        <f>IFERROR(__xludf.DUMMYFUNCTION("""COMPUTED_VALUE"""),8.6446515E7)</f>
        <v>86446515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IFERROR(__xludf.DUMMYFUNCTION("""COMPUTED_VALUE"""),2805.45)</f>
        <v>2805.45</v>
      </c>
      <c r="D28" s="2">
        <f>IFERROR(__xludf.DUMMYFUNCTION("""COMPUTED_VALUE"""),45330.66666666667)</f>
        <v>45330.66667</v>
      </c>
      <c r="E28" s="1">
        <f>IFERROR(__xludf.DUMMYFUNCTION("""COMPUTED_VALUE"""),2808.01)</f>
        <v>2808.01</v>
      </c>
      <c r="G28" s="2">
        <f>IFERROR(__xludf.DUMMYFUNCTION("""COMPUTED_VALUE"""),45330.66666666667)</f>
        <v>45330.66667</v>
      </c>
      <c r="H28" s="1">
        <f>IFERROR(__xludf.DUMMYFUNCTION("""COMPUTED_VALUE"""),2782.95)</f>
        <v>2782.95</v>
      </c>
      <c r="J28" s="2">
        <f>IFERROR(__xludf.DUMMYFUNCTION("""COMPUTED_VALUE"""),45330.66666666667)</f>
        <v>45330.66667</v>
      </c>
      <c r="K28" s="1">
        <f>IFERROR(__xludf.DUMMYFUNCTION("""COMPUTED_VALUE"""),2804.06)</f>
        <v>2804.06</v>
      </c>
      <c r="M28" s="2">
        <f>IFERROR(__xludf.DUMMYFUNCTION("""COMPUTED_VALUE"""),45330.66666666667)</f>
        <v>45330.66667</v>
      </c>
      <c r="N28" s="1">
        <f>IFERROR(__xludf.DUMMYFUNCTION("""COMPUTED_VALUE"""),8.186235E7)</f>
        <v>81862350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IFERROR(__xludf.DUMMYFUNCTION("""COMPUTED_VALUE"""),2806.85)</f>
        <v>2806.85</v>
      </c>
      <c r="D29" s="2">
        <f>IFERROR(__xludf.DUMMYFUNCTION("""COMPUTED_VALUE"""),45331.66666666667)</f>
        <v>45331.66667</v>
      </c>
      <c r="E29" s="1">
        <f>IFERROR(__xludf.DUMMYFUNCTION("""COMPUTED_VALUE"""),2806.85)</f>
        <v>2806.85</v>
      </c>
      <c r="G29" s="2">
        <f>IFERROR(__xludf.DUMMYFUNCTION("""COMPUTED_VALUE"""),45331.66666666667)</f>
        <v>45331.66667</v>
      </c>
      <c r="H29" s="1">
        <f>IFERROR(__xludf.DUMMYFUNCTION("""COMPUTED_VALUE"""),2784.97)</f>
        <v>2784.97</v>
      </c>
      <c r="J29" s="2">
        <f>IFERROR(__xludf.DUMMYFUNCTION("""COMPUTED_VALUE"""),45331.66666666667)</f>
        <v>45331.66667</v>
      </c>
      <c r="K29" s="1">
        <f>IFERROR(__xludf.DUMMYFUNCTION("""COMPUTED_VALUE"""),2791.61)</f>
        <v>2791.61</v>
      </c>
      <c r="M29" s="2">
        <f>IFERROR(__xludf.DUMMYFUNCTION("""COMPUTED_VALUE"""),45331.66666666667)</f>
        <v>45331.66667</v>
      </c>
      <c r="N29" s="1">
        <f>IFERROR(__xludf.DUMMYFUNCTION("""COMPUTED_VALUE"""),7.9263734E7)</f>
        <v>79263734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IFERROR(__xludf.DUMMYFUNCTION("""COMPUTED_VALUE"""),2789.49)</f>
        <v>2789.49</v>
      </c>
      <c r="D30" s="2">
        <f>IFERROR(__xludf.DUMMYFUNCTION("""COMPUTED_VALUE"""),45334.66666666667)</f>
        <v>45334.66667</v>
      </c>
      <c r="E30" s="1">
        <f>IFERROR(__xludf.DUMMYFUNCTION("""COMPUTED_VALUE"""),2797.11)</f>
        <v>2797.11</v>
      </c>
      <c r="G30" s="2">
        <f>IFERROR(__xludf.DUMMYFUNCTION("""COMPUTED_VALUE"""),45334.66666666667)</f>
        <v>45334.66667</v>
      </c>
      <c r="H30" s="1">
        <f>IFERROR(__xludf.DUMMYFUNCTION("""COMPUTED_VALUE"""),2776.94)</f>
        <v>2776.94</v>
      </c>
      <c r="J30" s="2">
        <f>IFERROR(__xludf.DUMMYFUNCTION("""COMPUTED_VALUE"""),45334.66666666667)</f>
        <v>45334.66667</v>
      </c>
      <c r="K30" s="1">
        <f>IFERROR(__xludf.DUMMYFUNCTION("""COMPUTED_VALUE"""),2795.96)</f>
        <v>2795.96</v>
      </c>
      <c r="M30" s="2">
        <f>IFERROR(__xludf.DUMMYFUNCTION("""COMPUTED_VALUE"""),45334.66666666667)</f>
        <v>45334.66667</v>
      </c>
      <c r="N30" s="1">
        <f>IFERROR(__xludf.DUMMYFUNCTION("""COMPUTED_VALUE"""),8.3579948E7)</f>
        <v>83579948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IFERROR(__xludf.DUMMYFUNCTION("""COMPUTED_VALUE"""),2784.01)</f>
        <v>2784.01</v>
      </c>
      <c r="D31" s="2">
        <f>IFERROR(__xludf.DUMMYFUNCTION("""COMPUTED_VALUE"""),45335.66666666667)</f>
        <v>45335.66667</v>
      </c>
      <c r="E31" s="1">
        <f>IFERROR(__xludf.DUMMYFUNCTION("""COMPUTED_VALUE"""),2784.01)</f>
        <v>2784.01</v>
      </c>
      <c r="G31" s="2">
        <f>IFERROR(__xludf.DUMMYFUNCTION("""COMPUTED_VALUE"""),45335.66666666667)</f>
        <v>45335.66667</v>
      </c>
      <c r="H31" s="1">
        <f>IFERROR(__xludf.DUMMYFUNCTION("""COMPUTED_VALUE"""),2733.21)</f>
        <v>2733.21</v>
      </c>
      <c r="J31" s="2">
        <f>IFERROR(__xludf.DUMMYFUNCTION("""COMPUTED_VALUE"""),45335.66666666667)</f>
        <v>45335.66667</v>
      </c>
      <c r="K31" s="1">
        <f>IFERROR(__xludf.DUMMYFUNCTION("""COMPUTED_VALUE"""),2755.4)</f>
        <v>2755.4</v>
      </c>
      <c r="M31" s="2">
        <f>IFERROR(__xludf.DUMMYFUNCTION("""COMPUTED_VALUE"""),45335.66666666667)</f>
        <v>45335.66667</v>
      </c>
      <c r="N31" s="1">
        <f>IFERROR(__xludf.DUMMYFUNCTION("""COMPUTED_VALUE"""),9.7747305E7)</f>
        <v>97747305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IFERROR(__xludf.DUMMYFUNCTION("""COMPUTED_VALUE"""),2762.2)</f>
        <v>2762.2</v>
      </c>
      <c r="D32" s="2">
        <f>IFERROR(__xludf.DUMMYFUNCTION("""COMPUTED_VALUE"""),45336.66666666667)</f>
        <v>45336.66667</v>
      </c>
      <c r="E32" s="1">
        <f>IFERROR(__xludf.DUMMYFUNCTION("""COMPUTED_VALUE"""),2800.4)</f>
        <v>2800.4</v>
      </c>
      <c r="G32" s="2">
        <f>IFERROR(__xludf.DUMMYFUNCTION("""COMPUTED_VALUE"""),45336.66666666667)</f>
        <v>45336.66667</v>
      </c>
      <c r="H32" s="1">
        <f>IFERROR(__xludf.DUMMYFUNCTION("""COMPUTED_VALUE"""),2762.2)</f>
        <v>2762.2</v>
      </c>
      <c r="J32" s="2">
        <f>IFERROR(__xludf.DUMMYFUNCTION("""COMPUTED_VALUE"""),45336.66666666667)</f>
        <v>45336.66667</v>
      </c>
      <c r="K32" s="1">
        <f>IFERROR(__xludf.DUMMYFUNCTION("""COMPUTED_VALUE"""),2799.35)</f>
        <v>2799.35</v>
      </c>
      <c r="M32" s="2">
        <f>IFERROR(__xludf.DUMMYFUNCTION("""COMPUTED_VALUE"""),45336.66666666667)</f>
        <v>45336.66667</v>
      </c>
      <c r="N32" s="1">
        <f>IFERROR(__xludf.DUMMYFUNCTION("""COMPUTED_VALUE"""),9.7019158E7)</f>
        <v>97019158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IFERROR(__xludf.DUMMYFUNCTION("""COMPUTED_VALUE"""),2801.74)</f>
        <v>2801.74</v>
      </c>
      <c r="D33" s="2">
        <f>IFERROR(__xludf.DUMMYFUNCTION("""COMPUTED_VALUE"""),45337.66666666667)</f>
        <v>45337.66667</v>
      </c>
      <c r="E33" s="1">
        <f>IFERROR(__xludf.DUMMYFUNCTION("""COMPUTED_VALUE"""),2816.88)</f>
        <v>2816.88</v>
      </c>
      <c r="G33" s="2">
        <f>IFERROR(__xludf.DUMMYFUNCTION("""COMPUTED_VALUE"""),45337.66666666667)</f>
        <v>45337.66667</v>
      </c>
      <c r="H33" s="1">
        <f>IFERROR(__xludf.DUMMYFUNCTION("""COMPUTED_VALUE"""),2781.5)</f>
        <v>2781.5</v>
      </c>
      <c r="J33" s="2">
        <f>IFERROR(__xludf.DUMMYFUNCTION("""COMPUTED_VALUE"""),45337.66666666667)</f>
        <v>45337.66667</v>
      </c>
      <c r="K33" s="1">
        <f>IFERROR(__xludf.DUMMYFUNCTION("""COMPUTED_VALUE"""),2812.03)</f>
        <v>2812.03</v>
      </c>
      <c r="M33" s="2">
        <f>IFERROR(__xludf.DUMMYFUNCTION("""COMPUTED_VALUE"""),45337.66666666667)</f>
        <v>45337.66667</v>
      </c>
      <c r="N33" s="1">
        <f>IFERROR(__xludf.DUMMYFUNCTION("""COMPUTED_VALUE"""),1.03660263E8)</f>
        <v>103660263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IFERROR(__xludf.DUMMYFUNCTION("""COMPUTED_VALUE"""),2810.7)</f>
        <v>2810.7</v>
      </c>
      <c r="D34" s="2">
        <f>IFERROR(__xludf.DUMMYFUNCTION("""COMPUTED_VALUE"""),45338.66666666667)</f>
        <v>45338.66667</v>
      </c>
      <c r="E34" s="1">
        <f>IFERROR(__xludf.DUMMYFUNCTION("""COMPUTED_VALUE"""),2825.48)</f>
        <v>2825.48</v>
      </c>
      <c r="G34" s="2">
        <f>IFERROR(__xludf.DUMMYFUNCTION("""COMPUTED_VALUE"""),45338.66666666667)</f>
        <v>45338.66667</v>
      </c>
      <c r="H34" s="1">
        <f>IFERROR(__xludf.DUMMYFUNCTION("""COMPUTED_VALUE"""),2798.97)</f>
        <v>2798.97</v>
      </c>
      <c r="J34" s="2">
        <f>IFERROR(__xludf.DUMMYFUNCTION("""COMPUTED_VALUE"""),45338.66666666667)</f>
        <v>45338.66667</v>
      </c>
      <c r="K34" s="1">
        <f>IFERROR(__xludf.DUMMYFUNCTION("""COMPUTED_VALUE"""),2802.04)</f>
        <v>2802.04</v>
      </c>
      <c r="M34" s="2">
        <f>IFERROR(__xludf.DUMMYFUNCTION("""COMPUTED_VALUE"""),45338.66666666667)</f>
        <v>45338.66667</v>
      </c>
      <c r="N34" s="1">
        <f>IFERROR(__xludf.DUMMYFUNCTION("""COMPUTED_VALUE"""),9.7000952E7)</f>
        <v>97000952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IFERROR(__xludf.DUMMYFUNCTION("""COMPUTED_VALUE"""),2793.23)</f>
        <v>2793.23</v>
      </c>
      <c r="D35" s="2">
        <f>IFERROR(__xludf.DUMMYFUNCTION("""COMPUTED_VALUE"""),45342.66666666667)</f>
        <v>45342.66667</v>
      </c>
      <c r="E35" s="1">
        <f>IFERROR(__xludf.DUMMYFUNCTION("""COMPUTED_VALUE"""),2809.13)</f>
        <v>2809.13</v>
      </c>
      <c r="G35" s="2">
        <f>IFERROR(__xludf.DUMMYFUNCTION("""COMPUTED_VALUE"""),45342.66666666667)</f>
        <v>45342.66667</v>
      </c>
      <c r="H35" s="1">
        <f>IFERROR(__xludf.DUMMYFUNCTION("""COMPUTED_VALUE"""),2782.49)</f>
        <v>2782.49</v>
      </c>
      <c r="J35" s="2">
        <f>IFERROR(__xludf.DUMMYFUNCTION("""COMPUTED_VALUE"""),45342.66666666667)</f>
        <v>45342.66667</v>
      </c>
      <c r="K35" s="1">
        <f>IFERROR(__xludf.DUMMYFUNCTION("""COMPUTED_VALUE"""),2787.81)</f>
        <v>2787.81</v>
      </c>
      <c r="M35" s="2">
        <f>IFERROR(__xludf.DUMMYFUNCTION("""COMPUTED_VALUE"""),45342.66666666667)</f>
        <v>45342.66667</v>
      </c>
      <c r="N35" s="1">
        <f>IFERROR(__xludf.DUMMYFUNCTION("""COMPUTED_VALUE"""),8.0773503E7)</f>
        <v>80773503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IFERROR(__xludf.DUMMYFUNCTION("""COMPUTED_VALUE"""),2789.16)</f>
        <v>2789.16</v>
      </c>
      <c r="D36" s="2">
        <f>IFERROR(__xludf.DUMMYFUNCTION("""COMPUTED_VALUE"""),45343.66666666667)</f>
        <v>45343.66667</v>
      </c>
      <c r="E36" s="1">
        <f>IFERROR(__xludf.DUMMYFUNCTION("""COMPUTED_VALUE"""),2800.51)</f>
        <v>2800.51</v>
      </c>
      <c r="G36" s="2">
        <f>IFERROR(__xludf.DUMMYFUNCTION("""COMPUTED_VALUE"""),45343.66666666667)</f>
        <v>45343.66667</v>
      </c>
      <c r="H36" s="1">
        <f>IFERROR(__xludf.DUMMYFUNCTION("""COMPUTED_VALUE"""),2776.81)</f>
        <v>2776.81</v>
      </c>
      <c r="J36" s="2">
        <f>IFERROR(__xludf.DUMMYFUNCTION("""COMPUTED_VALUE"""),45343.66666666667)</f>
        <v>45343.66667</v>
      </c>
      <c r="K36" s="1">
        <f>IFERROR(__xludf.DUMMYFUNCTION("""COMPUTED_VALUE"""),2799.97)</f>
        <v>2799.97</v>
      </c>
      <c r="M36" s="2">
        <f>IFERROR(__xludf.DUMMYFUNCTION("""COMPUTED_VALUE"""),45343.66666666667)</f>
        <v>45343.66667</v>
      </c>
      <c r="N36" s="1">
        <f>IFERROR(__xludf.DUMMYFUNCTION("""COMPUTED_VALUE"""),7.9059877E7)</f>
        <v>79059877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IFERROR(__xludf.DUMMYFUNCTION("""COMPUTED_VALUE"""),2797.05)</f>
        <v>2797.05</v>
      </c>
      <c r="D37" s="2">
        <f>IFERROR(__xludf.DUMMYFUNCTION("""COMPUTED_VALUE"""),45344.66666666667)</f>
        <v>45344.66667</v>
      </c>
      <c r="E37" s="1">
        <f>IFERROR(__xludf.DUMMYFUNCTION("""COMPUTED_VALUE"""),2838.2)</f>
        <v>2838.2</v>
      </c>
      <c r="G37" s="2">
        <f>IFERROR(__xludf.DUMMYFUNCTION("""COMPUTED_VALUE"""),45344.66666666667)</f>
        <v>45344.66667</v>
      </c>
      <c r="H37" s="1">
        <f>IFERROR(__xludf.DUMMYFUNCTION("""COMPUTED_VALUE"""),2790.46)</f>
        <v>2790.46</v>
      </c>
      <c r="J37" s="2">
        <f>IFERROR(__xludf.DUMMYFUNCTION("""COMPUTED_VALUE"""),45344.66666666667)</f>
        <v>45344.66667</v>
      </c>
      <c r="K37" s="1">
        <f>IFERROR(__xludf.DUMMYFUNCTION("""COMPUTED_VALUE"""),2831.57)</f>
        <v>2831.57</v>
      </c>
      <c r="M37" s="2">
        <f>IFERROR(__xludf.DUMMYFUNCTION("""COMPUTED_VALUE"""),45344.66666666667)</f>
        <v>45344.66667</v>
      </c>
      <c r="N37" s="1">
        <f>IFERROR(__xludf.DUMMYFUNCTION("""COMPUTED_VALUE"""),9.212606E7)</f>
        <v>92126060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IFERROR(__xludf.DUMMYFUNCTION("""COMPUTED_VALUE"""),2842.38)</f>
        <v>2842.38</v>
      </c>
      <c r="D38" s="2">
        <f>IFERROR(__xludf.DUMMYFUNCTION("""COMPUTED_VALUE"""),45345.66666666667)</f>
        <v>45345.66667</v>
      </c>
      <c r="E38" s="1">
        <f>IFERROR(__xludf.DUMMYFUNCTION("""COMPUTED_VALUE"""),2862.72)</f>
        <v>2862.72</v>
      </c>
      <c r="G38" s="2">
        <f>IFERROR(__xludf.DUMMYFUNCTION("""COMPUTED_VALUE"""),45345.66666666667)</f>
        <v>45345.66667</v>
      </c>
      <c r="H38" s="1">
        <f>IFERROR(__xludf.DUMMYFUNCTION("""COMPUTED_VALUE"""),2842.18)</f>
        <v>2842.18</v>
      </c>
      <c r="J38" s="2">
        <f>IFERROR(__xludf.DUMMYFUNCTION("""COMPUTED_VALUE"""),45345.66666666667)</f>
        <v>45345.66667</v>
      </c>
      <c r="K38" s="1">
        <f>IFERROR(__xludf.DUMMYFUNCTION("""COMPUTED_VALUE"""),2851.27)</f>
        <v>2851.27</v>
      </c>
      <c r="M38" s="2">
        <f>IFERROR(__xludf.DUMMYFUNCTION("""COMPUTED_VALUE"""),45345.66666666667)</f>
        <v>45345.66667</v>
      </c>
      <c r="N38" s="1">
        <f>IFERROR(__xludf.DUMMYFUNCTION("""COMPUTED_VALUE"""),9.4934747E7)</f>
        <v>94934747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IFERROR(__xludf.DUMMYFUNCTION("""COMPUTED_VALUE"""),2846.96)</f>
        <v>2846.96</v>
      </c>
      <c r="D39" s="2">
        <f>IFERROR(__xludf.DUMMYFUNCTION("""COMPUTED_VALUE"""),45348.66666666667)</f>
        <v>45348.66667</v>
      </c>
      <c r="E39" s="1">
        <f>IFERROR(__xludf.DUMMYFUNCTION("""COMPUTED_VALUE"""),2859.47)</f>
        <v>2859.47</v>
      </c>
      <c r="G39" s="2">
        <f>IFERROR(__xludf.DUMMYFUNCTION("""COMPUTED_VALUE"""),45348.66666666667)</f>
        <v>45348.66667</v>
      </c>
      <c r="H39" s="1">
        <f>IFERROR(__xludf.DUMMYFUNCTION("""COMPUTED_VALUE"""),2838.48)</f>
        <v>2838.48</v>
      </c>
      <c r="J39" s="2">
        <f>IFERROR(__xludf.DUMMYFUNCTION("""COMPUTED_VALUE"""),45348.66666666667)</f>
        <v>45348.66667</v>
      </c>
      <c r="K39" s="1">
        <f>IFERROR(__xludf.DUMMYFUNCTION("""COMPUTED_VALUE"""),2849.57)</f>
        <v>2849.57</v>
      </c>
      <c r="M39" s="2">
        <f>IFERROR(__xludf.DUMMYFUNCTION("""COMPUTED_VALUE"""),45348.66666666667)</f>
        <v>45348.66667</v>
      </c>
      <c r="N39" s="1">
        <f>IFERROR(__xludf.DUMMYFUNCTION("""COMPUTED_VALUE"""),7.5467134E7)</f>
        <v>75467134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IFERROR(__xludf.DUMMYFUNCTION("""COMPUTED_VALUE"""),2850.67)</f>
        <v>2850.67</v>
      </c>
      <c r="D40" s="2">
        <f>IFERROR(__xludf.DUMMYFUNCTION("""COMPUTED_VALUE"""),45349.66666666667)</f>
        <v>45349.66667</v>
      </c>
      <c r="E40" s="1">
        <f>IFERROR(__xludf.DUMMYFUNCTION("""COMPUTED_VALUE"""),2861.7)</f>
        <v>2861.7</v>
      </c>
      <c r="G40" s="2">
        <f>IFERROR(__xludf.DUMMYFUNCTION("""COMPUTED_VALUE"""),45349.66666666667)</f>
        <v>45349.66667</v>
      </c>
      <c r="H40" s="1">
        <f>IFERROR(__xludf.DUMMYFUNCTION("""COMPUTED_VALUE"""),2831.62)</f>
        <v>2831.62</v>
      </c>
      <c r="J40" s="2">
        <f>IFERROR(__xludf.DUMMYFUNCTION("""COMPUTED_VALUE"""),45349.66666666667)</f>
        <v>45349.66667</v>
      </c>
      <c r="K40" s="1">
        <f>IFERROR(__xludf.DUMMYFUNCTION("""COMPUTED_VALUE"""),2857.46)</f>
        <v>2857.46</v>
      </c>
      <c r="M40" s="2">
        <f>IFERROR(__xludf.DUMMYFUNCTION("""COMPUTED_VALUE"""),45349.66666666667)</f>
        <v>45349.66667</v>
      </c>
      <c r="N40" s="1">
        <f>IFERROR(__xludf.DUMMYFUNCTION("""COMPUTED_VALUE"""),8.3428354E7)</f>
        <v>83428354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IFERROR(__xludf.DUMMYFUNCTION("""COMPUTED_VALUE"""),2858.03)</f>
        <v>2858.03</v>
      </c>
      <c r="D41" s="2">
        <f>IFERROR(__xludf.DUMMYFUNCTION("""COMPUTED_VALUE"""),45350.66666666667)</f>
        <v>45350.66667</v>
      </c>
      <c r="E41" s="1">
        <f>IFERROR(__xludf.DUMMYFUNCTION("""COMPUTED_VALUE"""),2865.62)</f>
        <v>2865.62</v>
      </c>
      <c r="G41" s="2">
        <f>IFERROR(__xludf.DUMMYFUNCTION("""COMPUTED_VALUE"""),45350.66666666667)</f>
        <v>45350.66667</v>
      </c>
      <c r="H41" s="1">
        <f>IFERROR(__xludf.DUMMYFUNCTION("""COMPUTED_VALUE"""),2851.74)</f>
        <v>2851.74</v>
      </c>
      <c r="J41" s="2">
        <f>IFERROR(__xludf.DUMMYFUNCTION("""COMPUTED_VALUE"""),45350.66666666667)</f>
        <v>45350.66667</v>
      </c>
      <c r="K41" s="1">
        <f>IFERROR(__xludf.DUMMYFUNCTION("""COMPUTED_VALUE"""),2856.61)</f>
        <v>2856.61</v>
      </c>
      <c r="M41" s="2">
        <f>IFERROR(__xludf.DUMMYFUNCTION("""COMPUTED_VALUE"""),45350.66666666667)</f>
        <v>45350.66667</v>
      </c>
      <c r="N41" s="1">
        <f>IFERROR(__xludf.DUMMYFUNCTION("""COMPUTED_VALUE"""),8.1597231E7)</f>
        <v>81597231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IFERROR(__xludf.DUMMYFUNCTION("""COMPUTED_VALUE"""),2861.38)</f>
        <v>2861.38</v>
      </c>
      <c r="D42" s="2">
        <f>IFERROR(__xludf.DUMMYFUNCTION("""COMPUTED_VALUE"""),45351.66666666667)</f>
        <v>45351.66667</v>
      </c>
      <c r="E42" s="1">
        <f>IFERROR(__xludf.DUMMYFUNCTION("""COMPUTED_VALUE"""),2869.67)</f>
        <v>2869.67</v>
      </c>
      <c r="G42" s="2">
        <f>IFERROR(__xludf.DUMMYFUNCTION("""COMPUTED_VALUE"""),45351.66666666667)</f>
        <v>45351.66667</v>
      </c>
      <c r="H42" s="1">
        <f>IFERROR(__xludf.DUMMYFUNCTION("""COMPUTED_VALUE"""),2824.26)</f>
        <v>2824.26</v>
      </c>
      <c r="J42" s="2">
        <f>IFERROR(__xludf.DUMMYFUNCTION("""COMPUTED_VALUE"""),45351.66666666667)</f>
        <v>45351.66667</v>
      </c>
      <c r="K42" s="1">
        <f>IFERROR(__xludf.DUMMYFUNCTION("""COMPUTED_VALUE"""),2825.34)</f>
        <v>2825.34</v>
      </c>
      <c r="M42" s="2">
        <f>IFERROR(__xludf.DUMMYFUNCTION("""COMPUTED_VALUE"""),45351.66666666667)</f>
        <v>45351.66667</v>
      </c>
      <c r="N42" s="1">
        <f>IFERROR(__xludf.DUMMYFUNCTION("""COMPUTED_VALUE"""),1.190501E8)</f>
        <v>119050100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IFERROR(__xludf.DUMMYFUNCTION("""COMPUTED_VALUE"""),2829.09)</f>
        <v>2829.09</v>
      </c>
      <c r="D43" s="2">
        <f>IFERROR(__xludf.DUMMYFUNCTION("""COMPUTED_VALUE"""),45352.66666666667)</f>
        <v>45352.66667</v>
      </c>
      <c r="E43" s="1">
        <f>IFERROR(__xludf.DUMMYFUNCTION("""COMPUTED_VALUE"""),2873.37)</f>
        <v>2873.37</v>
      </c>
      <c r="G43" s="2">
        <f>IFERROR(__xludf.DUMMYFUNCTION("""COMPUTED_VALUE"""),45352.66666666667)</f>
        <v>45352.66667</v>
      </c>
      <c r="H43" s="1">
        <f>IFERROR(__xludf.DUMMYFUNCTION("""COMPUTED_VALUE"""),2817.52)</f>
        <v>2817.52</v>
      </c>
      <c r="J43" s="2">
        <f>IFERROR(__xludf.DUMMYFUNCTION("""COMPUTED_VALUE"""),45352.66666666667)</f>
        <v>45352.66667</v>
      </c>
      <c r="K43" s="1">
        <f>IFERROR(__xludf.DUMMYFUNCTION("""COMPUTED_VALUE"""),2869.94)</f>
        <v>2869.94</v>
      </c>
      <c r="M43" s="2">
        <f>IFERROR(__xludf.DUMMYFUNCTION("""COMPUTED_VALUE"""),45352.66666666667)</f>
        <v>45352.66667</v>
      </c>
      <c r="N43" s="1">
        <f>IFERROR(__xludf.DUMMYFUNCTION("""COMPUTED_VALUE"""),9.2289192E7)</f>
        <v>92289192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IFERROR(__xludf.DUMMYFUNCTION("""COMPUTED_VALUE"""),2870.4)</f>
        <v>2870.4</v>
      </c>
      <c r="D44" s="2">
        <f>IFERROR(__xludf.DUMMYFUNCTION("""COMPUTED_VALUE"""),45355.66666666667)</f>
        <v>45355.66667</v>
      </c>
      <c r="E44" s="1">
        <f>IFERROR(__xludf.DUMMYFUNCTION("""COMPUTED_VALUE"""),2879.98)</f>
        <v>2879.98</v>
      </c>
      <c r="G44" s="2">
        <f>IFERROR(__xludf.DUMMYFUNCTION("""COMPUTED_VALUE"""),45355.66666666667)</f>
        <v>45355.66667</v>
      </c>
      <c r="H44" s="1">
        <f>IFERROR(__xludf.DUMMYFUNCTION("""COMPUTED_VALUE"""),2853.89)</f>
        <v>2853.89</v>
      </c>
      <c r="J44" s="2">
        <f>IFERROR(__xludf.DUMMYFUNCTION("""COMPUTED_VALUE"""),45355.66666666667)</f>
        <v>45355.66667</v>
      </c>
      <c r="K44" s="1">
        <f>IFERROR(__xludf.DUMMYFUNCTION("""COMPUTED_VALUE"""),2861.72)</f>
        <v>2861.72</v>
      </c>
      <c r="M44" s="2">
        <f>IFERROR(__xludf.DUMMYFUNCTION("""COMPUTED_VALUE"""),45355.66666666667)</f>
        <v>45355.66667</v>
      </c>
      <c r="N44" s="1">
        <f>IFERROR(__xludf.DUMMYFUNCTION("""COMPUTED_VALUE"""),7.1719478E7)</f>
        <v>71719478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IFERROR(__xludf.DUMMYFUNCTION("""COMPUTED_VALUE"""),2862.85)</f>
        <v>2862.85</v>
      </c>
      <c r="D45" s="2">
        <f>IFERROR(__xludf.DUMMYFUNCTION("""COMPUTED_VALUE"""),45356.66666666667)</f>
        <v>45356.66667</v>
      </c>
      <c r="E45" s="1">
        <f>IFERROR(__xludf.DUMMYFUNCTION("""COMPUTED_VALUE"""),2872.26)</f>
        <v>2872.26</v>
      </c>
      <c r="G45" s="2">
        <f>IFERROR(__xludf.DUMMYFUNCTION("""COMPUTED_VALUE"""),45356.66666666667)</f>
        <v>45356.66667</v>
      </c>
      <c r="H45" s="1">
        <f>IFERROR(__xludf.DUMMYFUNCTION("""COMPUTED_VALUE"""),2849.32)</f>
        <v>2849.32</v>
      </c>
      <c r="J45" s="2">
        <f>IFERROR(__xludf.DUMMYFUNCTION("""COMPUTED_VALUE"""),45356.66666666667)</f>
        <v>45356.66667</v>
      </c>
      <c r="K45" s="1">
        <f>IFERROR(__xludf.DUMMYFUNCTION("""COMPUTED_VALUE"""),2854.77)</f>
        <v>2854.77</v>
      </c>
      <c r="M45" s="2">
        <f>IFERROR(__xludf.DUMMYFUNCTION("""COMPUTED_VALUE"""),45356.66666666667)</f>
        <v>45356.66667</v>
      </c>
      <c r="N45" s="1">
        <f>IFERROR(__xludf.DUMMYFUNCTION("""COMPUTED_VALUE"""),7.1623987E7)</f>
        <v>71623987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IFERROR(__xludf.DUMMYFUNCTION("""COMPUTED_VALUE"""),2855.12)</f>
        <v>2855.12</v>
      </c>
      <c r="D46" s="2">
        <f>IFERROR(__xludf.DUMMYFUNCTION("""COMPUTED_VALUE"""),45357.66666666667)</f>
        <v>45357.66667</v>
      </c>
      <c r="E46" s="1">
        <f>IFERROR(__xludf.DUMMYFUNCTION("""COMPUTED_VALUE"""),2885.77)</f>
        <v>2885.77</v>
      </c>
      <c r="G46" s="2">
        <f>IFERROR(__xludf.DUMMYFUNCTION("""COMPUTED_VALUE"""),45357.66666666667)</f>
        <v>45357.66667</v>
      </c>
      <c r="H46" s="1">
        <f>IFERROR(__xludf.DUMMYFUNCTION("""COMPUTED_VALUE"""),2855.12)</f>
        <v>2855.12</v>
      </c>
      <c r="J46" s="2">
        <f>IFERROR(__xludf.DUMMYFUNCTION("""COMPUTED_VALUE"""),45357.66666666667)</f>
        <v>45357.66667</v>
      </c>
      <c r="K46" s="1">
        <f>IFERROR(__xludf.DUMMYFUNCTION("""COMPUTED_VALUE"""),2868.78)</f>
        <v>2868.78</v>
      </c>
      <c r="M46" s="2">
        <f>IFERROR(__xludf.DUMMYFUNCTION("""COMPUTED_VALUE"""),45357.66666666667)</f>
        <v>45357.66667</v>
      </c>
      <c r="N46" s="1">
        <f>IFERROR(__xludf.DUMMYFUNCTION("""COMPUTED_VALUE"""),7.4103419E7)</f>
        <v>74103419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IFERROR(__xludf.DUMMYFUNCTION("""COMPUTED_VALUE"""),2875.07)</f>
        <v>2875.07</v>
      </c>
      <c r="D47" s="2">
        <f>IFERROR(__xludf.DUMMYFUNCTION("""COMPUTED_VALUE"""),45358.66666666667)</f>
        <v>45358.66667</v>
      </c>
      <c r="E47" s="1">
        <f>IFERROR(__xludf.DUMMYFUNCTION("""COMPUTED_VALUE"""),2891.21)</f>
        <v>2891.21</v>
      </c>
      <c r="G47" s="2">
        <f>IFERROR(__xludf.DUMMYFUNCTION("""COMPUTED_VALUE"""),45358.66666666667)</f>
        <v>45358.66667</v>
      </c>
      <c r="H47" s="1">
        <f>IFERROR(__xludf.DUMMYFUNCTION("""COMPUTED_VALUE"""),2872.13)</f>
        <v>2872.13</v>
      </c>
      <c r="J47" s="2">
        <f>IFERROR(__xludf.DUMMYFUNCTION("""COMPUTED_VALUE"""),45358.66666666667)</f>
        <v>45358.66667</v>
      </c>
      <c r="K47" s="1">
        <f>IFERROR(__xludf.DUMMYFUNCTION("""COMPUTED_VALUE"""),2883.85)</f>
        <v>2883.85</v>
      </c>
      <c r="M47" s="2">
        <f>IFERROR(__xludf.DUMMYFUNCTION("""COMPUTED_VALUE"""),45358.66666666667)</f>
        <v>45358.66667</v>
      </c>
      <c r="N47" s="1">
        <f>IFERROR(__xludf.DUMMYFUNCTION("""COMPUTED_VALUE"""),8.023038E7)</f>
        <v>80230380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IFERROR(__xludf.DUMMYFUNCTION("""COMPUTED_VALUE"""),2885.08)</f>
        <v>2885.08</v>
      </c>
      <c r="D48" s="2">
        <f>IFERROR(__xludf.DUMMYFUNCTION("""COMPUTED_VALUE"""),45359.66666666667)</f>
        <v>45359.66667</v>
      </c>
      <c r="E48" s="1">
        <f>IFERROR(__xludf.DUMMYFUNCTION("""COMPUTED_VALUE"""),2909.39)</f>
        <v>2909.39</v>
      </c>
      <c r="G48" s="2">
        <f>IFERROR(__xludf.DUMMYFUNCTION("""COMPUTED_VALUE"""),45359.66666666667)</f>
        <v>45359.66667</v>
      </c>
      <c r="H48" s="1">
        <f>IFERROR(__xludf.DUMMYFUNCTION("""COMPUTED_VALUE"""),2881.2)</f>
        <v>2881.2</v>
      </c>
      <c r="J48" s="2">
        <f>IFERROR(__xludf.DUMMYFUNCTION("""COMPUTED_VALUE"""),45359.66666666667)</f>
        <v>45359.66667</v>
      </c>
      <c r="K48" s="1">
        <f>IFERROR(__xludf.DUMMYFUNCTION("""COMPUTED_VALUE"""),2881.86)</f>
        <v>2881.86</v>
      </c>
      <c r="M48" s="2">
        <f>IFERROR(__xludf.DUMMYFUNCTION("""COMPUTED_VALUE"""),45359.66666666667)</f>
        <v>45359.66667</v>
      </c>
      <c r="N48" s="1">
        <f>IFERROR(__xludf.DUMMYFUNCTION("""COMPUTED_VALUE"""),7.4263538E7)</f>
        <v>74263538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IFERROR(__xludf.DUMMYFUNCTION("""COMPUTED_VALUE"""),2878.98)</f>
        <v>2878.98</v>
      </c>
      <c r="D49" s="2">
        <f>IFERROR(__xludf.DUMMYFUNCTION("""COMPUTED_VALUE"""),45362.66666666667)</f>
        <v>45362.66667</v>
      </c>
      <c r="E49" s="1">
        <f>IFERROR(__xludf.DUMMYFUNCTION("""COMPUTED_VALUE"""),2903.23)</f>
        <v>2903.23</v>
      </c>
      <c r="G49" s="2">
        <f>IFERROR(__xludf.DUMMYFUNCTION("""COMPUTED_VALUE"""),45362.66666666667)</f>
        <v>45362.66667</v>
      </c>
      <c r="H49" s="1">
        <f>IFERROR(__xludf.DUMMYFUNCTION("""COMPUTED_VALUE"""),2872.85)</f>
        <v>2872.85</v>
      </c>
      <c r="J49" s="2">
        <f>IFERROR(__xludf.DUMMYFUNCTION("""COMPUTED_VALUE"""),45362.66666666667)</f>
        <v>45362.66667</v>
      </c>
      <c r="K49" s="1">
        <f>IFERROR(__xludf.DUMMYFUNCTION("""COMPUTED_VALUE"""),2889.41)</f>
        <v>2889.41</v>
      </c>
      <c r="M49" s="2">
        <f>IFERROR(__xludf.DUMMYFUNCTION("""COMPUTED_VALUE"""),45362.66666666667)</f>
        <v>45362.66667</v>
      </c>
      <c r="N49" s="1">
        <f>IFERROR(__xludf.DUMMYFUNCTION("""COMPUTED_VALUE"""),7.4859048E7)</f>
        <v>74859048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IFERROR(__xludf.DUMMYFUNCTION("""COMPUTED_VALUE"""),2889.2)</f>
        <v>2889.2</v>
      </c>
      <c r="D50" s="2">
        <f>IFERROR(__xludf.DUMMYFUNCTION("""COMPUTED_VALUE"""),45363.66666666667)</f>
        <v>45363.66667</v>
      </c>
      <c r="E50" s="1">
        <f>IFERROR(__xludf.DUMMYFUNCTION("""COMPUTED_VALUE"""),2903.91)</f>
        <v>2903.91</v>
      </c>
      <c r="G50" s="2">
        <f>IFERROR(__xludf.DUMMYFUNCTION("""COMPUTED_VALUE"""),45363.66666666667)</f>
        <v>45363.66667</v>
      </c>
      <c r="H50" s="1">
        <f>IFERROR(__xludf.DUMMYFUNCTION("""COMPUTED_VALUE"""),2883.41)</f>
        <v>2883.41</v>
      </c>
      <c r="J50" s="2">
        <f>IFERROR(__xludf.DUMMYFUNCTION("""COMPUTED_VALUE"""),45363.66666666667)</f>
        <v>45363.66667</v>
      </c>
      <c r="K50" s="1">
        <f>IFERROR(__xludf.DUMMYFUNCTION("""COMPUTED_VALUE"""),2889.97)</f>
        <v>2889.97</v>
      </c>
      <c r="M50" s="2">
        <f>IFERROR(__xludf.DUMMYFUNCTION("""COMPUTED_VALUE"""),45363.66666666667)</f>
        <v>45363.66667</v>
      </c>
      <c r="N50" s="1">
        <f>IFERROR(__xludf.DUMMYFUNCTION("""COMPUTED_VALUE"""),6.8350362E7)</f>
        <v>68350362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IFERROR(__xludf.DUMMYFUNCTION("""COMPUTED_VALUE"""),2897.52)</f>
        <v>2897.52</v>
      </c>
      <c r="D51" s="2">
        <f>IFERROR(__xludf.DUMMYFUNCTION("""COMPUTED_VALUE"""),45364.66666666667)</f>
        <v>45364.66667</v>
      </c>
      <c r="E51" s="1">
        <f>IFERROR(__xludf.DUMMYFUNCTION("""COMPUTED_VALUE"""),2905.5)</f>
        <v>2905.5</v>
      </c>
      <c r="G51" s="2">
        <f>IFERROR(__xludf.DUMMYFUNCTION("""COMPUTED_VALUE"""),45364.66666666667)</f>
        <v>45364.66667</v>
      </c>
      <c r="H51" s="1">
        <f>IFERROR(__xludf.DUMMYFUNCTION("""COMPUTED_VALUE"""),2875.21)</f>
        <v>2875.21</v>
      </c>
      <c r="J51" s="2">
        <f>IFERROR(__xludf.DUMMYFUNCTION("""COMPUTED_VALUE"""),45364.66666666667)</f>
        <v>45364.66667</v>
      </c>
      <c r="K51" s="1">
        <f>IFERROR(__xludf.DUMMYFUNCTION("""COMPUTED_VALUE"""),2884.96)</f>
        <v>2884.96</v>
      </c>
      <c r="M51" s="2">
        <f>IFERROR(__xludf.DUMMYFUNCTION("""COMPUTED_VALUE"""),45364.66666666667)</f>
        <v>45364.66667</v>
      </c>
      <c r="N51" s="1">
        <f>IFERROR(__xludf.DUMMYFUNCTION("""COMPUTED_VALUE"""),7.0276441E7)</f>
        <v>70276441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IFERROR(__xludf.DUMMYFUNCTION("""COMPUTED_VALUE"""),2880.91)</f>
        <v>2880.91</v>
      </c>
      <c r="D52" s="2">
        <f>IFERROR(__xludf.DUMMYFUNCTION("""COMPUTED_VALUE"""),45365.66666666667)</f>
        <v>45365.66667</v>
      </c>
      <c r="E52" s="1">
        <f>IFERROR(__xludf.DUMMYFUNCTION("""COMPUTED_VALUE"""),2886.26)</f>
        <v>2886.26</v>
      </c>
      <c r="G52" s="2">
        <f>IFERROR(__xludf.DUMMYFUNCTION("""COMPUTED_VALUE"""),45365.66666666667)</f>
        <v>45365.66667</v>
      </c>
      <c r="H52" s="1">
        <f>IFERROR(__xludf.DUMMYFUNCTION("""COMPUTED_VALUE"""),2841.96)</f>
        <v>2841.96</v>
      </c>
      <c r="J52" s="2">
        <f>IFERROR(__xludf.DUMMYFUNCTION("""COMPUTED_VALUE"""),45365.66666666667)</f>
        <v>45365.66667</v>
      </c>
      <c r="K52" s="1">
        <f>IFERROR(__xludf.DUMMYFUNCTION("""COMPUTED_VALUE"""),2858.7)</f>
        <v>2858.7</v>
      </c>
      <c r="M52" s="2">
        <f>IFERROR(__xludf.DUMMYFUNCTION("""COMPUTED_VALUE"""),45365.66666666667)</f>
        <v>45365.66667</v>
      </c>
      <c r="N52" s="1">
        <f>IFERROR(__xludf.DUMMYFUNCTION("""COMPUTED_VALUE"""),8.2451616E7)</f>
        <v>82451616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IFERROR(__xludf.DUMMYFUNCTION("""COMPUTED_VALUE"""),2854.25)</f>
        <v>2854.25</v>
      </c>
      <c r="D53" s="2">
        <f>IFERROR(__xludf.DUMMYFUNCTION("""COMPUTED_VALUE"""),45366.66666666667)</f>
        <v>45366.66667</v>
      </c>
      <c r="E53" s="1">
        <f>IFERROR(__xludf.DUMMYFUNCTION("""COMPUTED_VALUE"""),2860.95)</f>
        <v>2860.95</v>
      </c>
      <c r="G53" s="2">
        <f>IFERROR(__xludf.DUMMYFUNCTION("""COMPUTED_VALUE"""),45366.66666666667)</f>
        <v>45366.66667</v>
      </c>
      <c r="H53" s="1">
        <f>IFERROR(__xludf.DUMMYFUNCTION("""COMPUTED_VALUE"""),2840.6)</f>
        <v>2840.6</v>
      </c>
      <c r="J53" s="2">
        <f>IFERROR(__xludf.DUMMYFUNCTION("""COMPUTED_VALUE"""),45366.66666666667)</f>
        <v>45366.66667</v>
      </c>
      <c r="K53" s="1">
        <f>IFERROR(__xludf.DUMMYFUNCTION("""COMPUTED_VALUE"""),2842.35)</f>
        <v>2842.35</v>
      </c>
      <c r="M53" s="2">
        <f>IFERROR(__xludf.DUMMYFUNCTION("""COMPUTED_VALUE"""),45366.66666666667)</f>
        <v>45366.66667</v>
      </c>
      <c r="N53" s="1">
        <f>IFERROR(__xludf.DUMMYFUNCTION("""COMPUTED_VALUE"""),1.51519212E8)</f>
        <v>151519212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IFERROR(__xludf.DUMMYFUNCTION("""COMPUTED_VALUE"""),2850.27)</f>
        <v>2850.27</v>
      </c>
      <c r="D54" s="2">
        <f>IFERROR(__xludf.DUMMYFUNCTION("""COMPUTED_VALUE"""),45369.66666666667)</f>
        <v>45369.66667</v>
      </c>
      <c r="E54" s="1">
        <f>IFERROR(__xludf.DUMMYFUNCTION("""COMPUTED_VALUE"""),2860.51)</f>
        <v>2860.51</v>
      </c>
      <c r="G54" s="2">
        <f>IFERROR(__xludf.DUMMYFUNCTION("""COMPUTED_VALUE"""),45369.66666666667)</f>
        <v>45369.66667</v>
      </c>
      <c r="H54" s="1">
        <f>IFERROR(__xludf.DUMMYFUNCTION("""COMPUTED_VALUE"""),2839.63)</f>
        <v>2839.63</v>
      </c>
      <c r="J54" s="2">
        <f>IFERROR(__xludf.DUMMYFUNCTION("""COMPUTED_VALUE"""),45369.66666666667)</f>
        <v>45369.66667</v>
      </c>
      <c r="K54" s="1">
        <f>IFERROR(__xludf.DUMMYFUNCTION("""COMPUTED_VALUE"""),2844.59)</f>
        <v>2844.59</v>
      </c>
      <c r="M54" s="2">
        <f>IFERROR(__xludf.DUMMYFUNCTION("""COMPUTED_VALUE"""),45369.66666666667)</f>
        <v>45369.66667</v>
      </c>
      <c r="N54" s="1">
        <f>IFERROR(__xludf.DUMMYFUNCTION("""COMPUTED_VALUE"""),7.9287682E7)</f>
        <v>79287682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IFERROR(__xludf.DUMMYFUNCTION("""COMPUTED_VALUE"""),2844.2)</f>
        <v>2844.2</v>
      </c>
      <c r="D55" s="2">
        <f>IFERROR(__xludf.DUMMYFUNCTION("""COMPUTED_VALUE"""),45370.66666666667)</f>
        <v>45370.66667</v>
      </c>
      <c r="E55" s="1">
        <f>IFERROR(__xludf.DUMMYFUNCTION("""COMPUTED_VALUE"""),2864.32)</f>
        <v>2864.32</v>
      </c>
      <c r="G55" s="2">
        <f>IFERROR(__xludf.DUMMYFUNCTION("""COMPUTED_VALUE"""),45370.66666666667)</f>
        <v>45370.66667</v>
      </c>
      <c r="H55" s="1">
        <f>IFERROR(__xludf.DUMMYFUNCTION("""COMPUTED_VALUE"""),2841.85)</f>
        <v>2841.85</v>
      </c>
      <c r="J55" s="2">
        <f>IFERROR(__xludf.DUMMYFUNCTION("""COMPUTED_VALUE"""),45370.66666666667)</f>
        <v>45370.66667</v>
      </c>
      <c r="K55" s="1">
        <f>IFERROR(__xludf.DUMMYFUNCTION("""COMPUTED_VALUE"""),2861.97)</f>
        <v>2861.97</v>
      </c>
      <c r="M55" s="2">
        <f>IFERROR(__xludf.DUMMYFUNCTION("""COMPUTED_VALUE"""),45370.66666666667)</f>
        <v>45370.66667</v>
      </c>
      <c r="N55" s="1">
        <f>IFERROR(__xludf.DUMMYFUNCTION("""COMPUTED_VALUE"""),7.5140496E7)</f>
        <v>75140496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IFERROR(__xludf.DUMMYFUNCTION("""COMPUTED_VALUE"""),2856.75)</f>
        <v>2856.75</v>
      </c>
      <c r="D56" s="2">
        <f>IFERROR(__xludf.DUMMYFUNCTION("""COMPUTED_VALUE"""),45371.66666666667)</f>
        <v>45371.66667</v>
      </c>
      <c r="E56" s="1">
        <f>IFERROR(__xludf.DUMMYFUNCTION("""COMPUTED_VALUE"""),2856.75)</f>
        <v>2856.75</v>
      </c>
      <c r="G56" s="2">
        <f>IFERROR(__xludf.DUMMYFUNCTION("""COMPUTED_VALUE"""),45371.66666666667)</f>
        <v>45371.66667</v>
      </c>
      <c r="H56" s="1">
        <f>IFERROR(__xludf.DUMMYFUNCTION("""COMPUTED_VALUE"""),2830.7)</f>
        <v>2830.7</v>
      </c>
      <c r="J56" s="2">
        <f>IFERROR(__xludf.DUMMYFUNCTION("""COMPUTED_VALUE"""),45371.66666666667)</f>
        <v>45371.66667</v>
      </c>
      <c r="K56" s="1">
        <f>IFERROR(__xludf.DUMMYFUNCTION("""COMPUTED_VALUE"""),2849.05)</f>
        <v>2849.05</v>
      </c>
      <c r="M56" s="2">
        <f>IFERROR(__xludf.DUMMYFUNCTION("""COMPUTED_VALUE"""),45371.66666666667)</f>
        <v>45371.66667</v>
      </c>
      <c r="N56" s="1">
        <f>IFERROR(__xludf.DUMMYFUNCTION("""COMPUTED_VALUE"""),8.1602499E7)</f>
        <v>81602499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IFERROR(__xludf.DUMMYFUNCTION("""COMPUTED_VALUE"""),2853.31)</f>
        <v>2853.31</v>
      </c>
      <c r="D57" s="2">
        <f>IFERROR(__xludf.DUMMYFUNCTION("""COMPUTED_VALUE"""),45372.66666666667)</f>
        <v>45372.66667</v>
      </c>
      <c r="E57" s="1">
        <f>IFERROR(__xludf.DUMMYFUNCTION("""COMPUTED_VALUE"""),2880.66)</f>
        <v>2880.66</v>
      </c>
      <c r="G57" s="2">
        <f>IFERROR(__xludf.DUMMYFUNCTION("""COMPUTED_VALUE"""),45372.66666666667)</f>
        <v>45372.66667</v>
      </c>
      <c r="H57" s="1">
        <f>IFERROR(__xludf.DUMMYFUNCTION("""COMPUTED_VALUE"""),2853.31)</f>
        <v>2853.31</v>
      </c>
      <c r="J57" s="2">
        <f>IFERROR(__xludf.DUMMYFUNCTION("""COMPUTED_VALUE"""),45372.66666666667)</f>
        <v>45372.66667</v>
      </c>
      <c r="K57" s="1">
        <f>IFERROR(__xludf.DUMMYFUNCTION("""COMPUTED_VALUE"""),2869.59)</f>
        <v>2869.59</v>
      </c>
      <c r="M57" s="2">
        <f>IFERROR(__xludf.DUMMYFUNCTION("""COMPUTED_VALUE"""),45372.66666666667)</f>
        <v>45372.66667</v>
      </c>
      <c r="N57" s="1">
        <f>IFERROR(__xludf.DUMMYFUNCTION("""COMPUTED_VALUE"""),7.7434095E7)</f>
        <v>77434095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IFERROR(__xludf.DUMMYFUNCTION("""COMPUTED_VALUE"""),2873.63)</f>
        <v>2873.63</v>
      </c>
      <c r="D58" s="2">
        <f>IFERROR(__xludf.DUMMYFUNCTION("""COMPUTED_VALUE"""),45373.66666666667)</f>
        <v>45373.66667</v>
      </c>
      <c r="E58" s="1">
        <f>IFERROR(__xludf.DUMMYFUNCTION("""COMPUTED_VALUE"""),2875.59)</f>
        <v>2875.59</v>
      </c>
      <c r="G58" s="2">
        <f>IFERROR(__xludf.DUMMYFUNCTION("""COMPUTED_VALUE"""),45373.66666666667)</f>
        <v>45373.66667</v>
      </c>
      <c r="H58" s="1">
        <f>IFERROR(__xludf.DUMMYFUNCTION("""COMPUTED_VALUE"""),2855.84)</f>
        <v>2855.84</v>
      </c>
      <c r="J58" s="2">
        <f>IFERROR(__xludf.DUMMYFUNCTION("""COMPUTED_VALUE"""),45373.66666666667)</f>
        <v>45373.66667</v>
      </c>
      <c r="K58" s="1">
        <f>IFERROR(__xludf.DUMMYFUNCTION("""COMPUTED_VALUE"""),2865.53)</f>
        <v>2865.53</v>
      </c>
      <c r="M58" s="2">
        <f>IFERROR(__xludf.DUMMYFUNCTION("""COMPUTED_VALUE"""),45373.66666666667)</f>
        <v>45373.66667</v>
      </c>
      <c r="N58" s="1">
        <f>IFERROR(__xludf.DUMMYFUNCTION("""COMPUTED_VALUE"""),5.9861581E7)</f>
        <v>59861581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IFERROR(__xludf.DUMMYFUNCTION("""COMPUTED_VALUE"""),2864.28)</f>
        <v>2864.28</v>
      </c>
      <c r="D59" s="2">
        <f>IFERROR(__xludf.DUMMYFUNCTION("""COMPUTED_VALUE"""),45376.66666666667)</f>
        <v>45376.66667</v>
      </c>
      <c r="E59" s="1">
        <f>IFERROR(__xludf.DUMMYFUNCTION("""COMPUTED_VALUE"""),2870.25)</f>
        <v>2870.25</v>
      </c>
      <c r="G59" s="2">
        <f>IFERROR(__xludf.DUMMYFUNCTION("""COMPUTED_VALUE"""),45376.66666666667)</f>
        <v>45376.66667</v>
      </c>
      <c r="H59" s="1">
        <f>IFERROR(__xludf.DUMMYFUNCTION("""COMPUTED_VALUE"""),2841.77)</f>
        <v>2841.77</v>
      </c>
      <c r="J59" s="2">
        <f>IFERROR(__xludf.DUMMYFUNCTION("""COMPUTED_VALUE"""),45376.66666666667)</f>
        <v>45376.66667</v>
      </c>
      <c r="K59" s="1">
        <f>IFERROR(__xludf.DUMMYFUNCTION("""COMPUTED_VALUE"""),2851.49)</f>
        <v>2851.49</v>
      </c>
      <c r="M59" s="2">
        <f>IFERROR(__xludf.DUMMYFUNCTION("""COMPUTED_VALUE"""),45376.66666666667)</f>
        <v>45376.66667</v>
      </c>
      <c r="N59" s="1">
        <f>IFERROR(__xludf.DUMMYFUNCTION("""COMPUTED_VALUE"""),6.5804599E7)</f>
        <v>65804599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IFERROR(__xludf.DUMMYFUNCTION("""COMPUTED_VALUE"""),2859.54)</f>
        <v>2859.54</v>
      </c>
      <c r="D60" s="2">
        <f>IFERROR(__xludf.DUMMYFUNCTION("""COMPUTED_VALUE"""),45377.66666666667)</f>
        <v>45377.66667</v>
      </c>
      <c r="E60" s="1">
        <f>IFERROR(__xludf.DUMMYFUNCTION("""COMPUTED_VALUE"""),2863.98)</f>
        <v>2863.98</v>
      </c>
      <c r="G60" s="2">
        <f>IFERROR(__xludf.DUMMYFUNCTION("""COMPUTED_VALUE"""),45377.66666666667)</f>
        <v>45377.66667</v>
      </c>
      <c r="H60" s="1">
        <f>IFERROR(__xludf.DUMMYFUNCTION("""COMPUTED_VALUE"""),2849.19)</f>
        <v>2849.19</v>
      </c>
      <c r="J60" s="2">
        <f>IFERROR(__xludf.DUMMYFUNCTION("""COMPUTED_VALUE"""),45377.66666666667)</f>
        <v>45377.66667</v>
      </c>
      <c r="K60" s="1">
        <f>IFERROR(__xludf.DUMMYFUNCTION("""COMPUTED_VALUE"""),2849.82)</f>
        <v>2849.82</v>
      </c>
      <c r="M60" s="2">
        <f>IFERROR(__xludf.DUMMYFUNCTION("""COMPUTED_VALUE"""),45377.66666666667)</f>
        <v>45377.66667</v>
      </c>
      <c r="N60" s="1">
        <f>IFERROR(__xludf.DUMMYFUNCTION("""COMPUTED_VALUE"""),6.6472051E7)</f>
        <v>66472051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IFERROR(__xludf.DUMMYFUNCTION("""COMPUTED_VALUE"""),2860.66)</f>
        <v>2860.66</v>
      </c>
      <c r="D61" s="2">
        <f>IFERROR(__xludf.DUMMYFUNCTION("""COMPUTED_VALUE"""),45378.66666666667)</f>
        <v>45378.66667</v>
      </c>
      <c r="E61" s="1">
        <f>IFERROR(__xludf.DUMMYFUNCTION("""COMPUTED_VALUE"""),2881.35)</f>
        <v>2881.35</v>
      </c>
      <c r="G61" s="2">
        <f>IFERROR(__xludf.DUMMYFUNCTION("""COMPUTED_VALUE"""),45378.66666666667)</f>
        <v>45378.66667</v>
      </c>
      <c r="H61" s="1">
        <f>IFERROR(__xludf.DUMMYFUNCTION("""COMPUTED_VALUE"""),2856.59)</f>
        <v>2856.59</v>
      </c>
      <c r="J61" s="2">
        <f>IFERROR(__xludf.DUMMYFUNCTION("""COMPUTED_VALUE"""),45378.66666666667)</f>
        <v>45378.66667</v>
      </c>
      <c r="K61" s="1">
        <f>IFERROR(__xludf.DUMMYFUNCTION("""COMPUTED_VALUE"""),2880.74)</f>
        <v>2880.74</v>
      </c>
      <c r="M61" s="2">
        <f>IFERROR(__xludf.DUMMYFUNCTION("""COMPUTED_VALUE"""),45378.66666666667)</f>
        <v>45378.66667</v>
      </c>
      <c r="N61" s="1">
        <f>IFERROR(__xludf.DUMMYFUNCTION("""COMPUTED_VALUE"""),9.239717E7)</f>
        <v>92397170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IFERROR(__xludf.DUMMYFUNCTION("""COMPUTED_VALUE"""),2883.44)</f>
        <v>2883.44</v>
      </c>
      <c r="D62" s="2">
        <f>IFERROR(__xludf.DUMMYFUNCTION("""COMPUTED_VALUE"""),45379.66666666667)</f>
        <v>45379.66667</v>
      </c>
      <c r="E62" s="1">
        <f>IFERROR(__xludf.DUMMYFUNCTION("""COMPUTED_VALUE"""),2887.95)</f>
        <v>2887.95</v>
      </c>
      <c r="G62" s="2">
        <f>IFERROR(__xludf.DUMMYFUNCTION("""COMPUTED_VALUE"""),45379.66666666667)</f>
        <v>45379.66667</v>
      </c>
      <c r="H62" s="1">
        <f>IFERROR(__xludf.DUMMYFUNCTION("""COMPUTED_VALUE"""),2878.66)</f>
        <v>2878.66</v>
      </c>
      <c r="J62" s="2">
        <f>IFERROR(__xludf.DUMMYFUNCTION("""COMPUTED_VALUE"""),45379.66666666667)</f>
        <v>45379.66667</v>
      </c>
      <c r="K62" s="1">
        <f>IFERROR(__xludf.DUMMYFUNCTION("""COMPUTED_VALUE"""),2880.49)</f>
        <v>2880.49</v>
      </c>
      <c r="M62" s="2">
        <f>IFERROR(__xludf.DUMMYFUNCTION("""COMPUTED_VALUE"""),45379.66666666667)</f>
        <v>45379.66667</v>
      </c>
      <c r="N62" s="1">
        <f>IFERROR(__xludf.DUMMYFUNCTION("""COMPUTED_VALUE"""),1.37438291E8)</f>
        <v>137438291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IFERROR(__xludf.DUMMYFUNCTION("""COMPUTED_VALUE"""),2881.11)</f>
        <v>2881.11</v>
      </c>
      <c r="D63" s="2">
        <f>IFERROR(__xludf.DUMMYFUNCTION("""COMPUTED_VALUE"""),45383.66666666667)</f>
        <v>45383.66667</v>
      </c>
      <c r="E63" s="1">
        <f>IFERROR(__xludf.DUMMYFUNCTION("""COMPUTED_VALUE"""),2881.11)</f>
        <v>2881.11</v>
      </c>
      <c r="G63" s="2">
        <f>IFERROR(__xludf.DUMMYFUNCTION("""COMPUTED_VALUE"""),45383.66666666667)</f>
        <v>45383.66667</v>
      </c>
      <c r="H63" s="1">
        <f>IFERROR(__xludf.DUMMYFUNCTION("""COMPUTED_VALUE"""),2847.27)</f>
        <v>2847.27</v>
      </c>
      <c r="J63" s="2">
        <f>IFERROR(__xludf.DUMMYFUNCTION("""COMPUTED_VALUE"""),45383.66666666667)</f>
        <v>45383.66667</v>
      </c>
      <c r="K63" s="1">
        <f>IFERROR(__xludf.DUMMYFUNCTION("""COMPUTED_VALUE"""),2869.36)</f>
        <v>2869.36</v>
      </c>
      <c r="M63" s="2">
        <f>IFERROR(__xludf.DUMMYFUNCTION("""COMPUTED_VALUE"""),45383.66666666667)</f>
        <v>45383.66667</v>
      </c>
      <c r="N63" s="1">
        <f>IFERROR(__xludf.DUMMYFUNCTION("""COMPUTED_VALUE"""),6.1155466E7)</f>
        <v>61155466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IFERROR(__xludf.DUMMYFUNCTION("""COMPUTED_VALUE"""),2864.99)</f>
        <v>2864.99</v>
      </c>
      <c r="D64" s="2">
        <f>IFERROR(__xludf.DUMMYFUNCTION("""COMPUTED_VALUE"""),45384.66666666667)</f>
        <v>45384.66667</v>
      </c>
      <c r="E64" s="1">
        <f>IFERROR(__xludf.DUMMYFUNCTION("""COMPUTED_VALUE"""),2864.99)</f>
        <v>2864.99</v>
      </c>
      <c r="G64" s="2">
        <f>IFERROR(__xludf.DUMMYFUNCTION("""COMPUTED_VALUE"""),45384.66666666667)</f>
        <v>45384.66667</v>
      </c>
      <c r="H64" s="1">
        <f>IFERROR(__xludf.DUMMYFUNCTION("""COMPUTED_VALUE"""),2819.79)</f>
        <v>2819.79</v>
      </c>
      <c r="J64" s="2">
        <f>IFERROR(__xludf.DUMMYFUNCTION("""COMPUTED_VALUE"""),45384.66666666667)</f>
        <v>45384.66667</v>
      </c>
      <c r="K64" s="1">
        <f>IFERROR(__xludf.DUMMYFUNCTION("""COMPUTED_VALUE"""),2832.61)</f>
        <v>2832.61</v>
      </c>
      <c r="M64" s="2">
        <f>IFERROR(__xludf.DUMMYFUNCTION("""COMPUTED_VALUE"""),45384.66666666667)</f>
        <v>45384.66667</v>
      </c>
      <c r="N64" s="1">
        <f>IFERROR(__xludf.DUMMYFUNCTION("""COMPUTED_VALUE"""),9.4897782E7)</f>
        <v>94897782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IFERROR(__xludf.DUMMYFUNCTION("""COMPUTED_VALUE"""),2830.97)</f>
        <v>2830.97</v>
      </c>
      <c r="D65" s="2">
        <f>IFERROR(__xludf.DUMMYFUNCTION("""COMPUTED_VALUE"""),45385.66666666667)</f>
        <v>45385.66667</v>
      </c>
      <c r="E65" s="1">
        <f>IFERROR(__xludf.DUMMYFUNCTION("""COMPUTED_VALUE"""),2838.84)</f>
        <v>2838.84</v>
      </c>
      <c r="G65" s="2">
        <f>IFERROR(__xludf.DUMMYFUNCTION("""COMPUTED_VALUE"""),45385.66666666667)</f>
        <v>45385.66667</v>
      </c>
      <c r="H65" s="1">
        <f>IFERROR(__xludf.DUMMYFUNCTION("""COMPUTED_VALUE"""),2808.33)</f>
        <v>2808.33</v>
      </c>
      <c r="J65" s="2">
        <f>IFERROR(__xludf.DUMMYFUNCTION("""COMPUTED_VALUE"""),45385.66666666667)</f>
        <v>45385.66667</v>
      </c>
      <c r="K65" s="1">
        <f>IFERROR(__xludf.DUMMYFUNCTION("""COMPUTED_VALUE"""),2816.69)</f>
        <v>2816.69</v>
      </c>
      <c r="M65" s="2">
        <f>IFERROR(__xludf.DUMMYFUNCTION("""COMPUTED_VALUE"""),45385.66666666667)</f>
        <v>45385.66667</v>
      </c>
      <c r="N65" s="1">
        <f>IFERROR(__xludf.DUMMYFUNCTION("""COMPUTED_VALUE"""),9.106036E7)</f>
        <v>91060360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IFERROR(__xludf.DUMMYFUNCTION("""COMPUTED_VALUE"""),2827.13)</f>
        <v>2827.13</v>
      </c>
      <c r="D66" s="2">
        <f>IFERROR(__xludf.DUMMYFUNCTION("""COMPUTED_VALUE"""),45386.66666666667)</f>
        <v>45386.66667</v>
      </c>
      <c r="E66" s="1">
        <f>IFERROR(__xludf.DUMMYFUNCTION("""COMPUTED_VALUE"""),2835.39)</f>
        <v>2835.39</v>
      </c>
      <c r="G66" s="2">
        <f>IFERROR(__xludf.DUMMYFUNCTION("""COMPUTED_VALUE"""),45386.66666666667)</f>
        <v>45386.66667</v>
      </c>
      <c r="H66" s="1">
        <f>IFERROR(__xludf.DUMMYFUNCTION("""COMPUTED_VALUE"""),2756.08)</f>
        <v>2756.08</v>
      </c>
      <c r="J66" s="2">
        <f>IFERROR(__xludf.DUMMYFUNCTION("""COMPUTED_VALUE"""),45386.66666666667)</f>
        <v>45386.66667</v>
      </c>
      <c r="K66" s="1">
        <f>IFERROR(__xludf.DUMMYFUNCTION("""COMPUTED_VALUE"""),2758.81)</f>
        <v>2758.81</v>
      </c>
      <c r="M66" s="2">
        <f>IFERROR(__xludf.DUMMYFUNCTION("""COMPUTED_VALUE"""),45386.66666666667)</f>
        <v>45386.66667</v>
      </c>
      <c r="N66" s="1">
        <f>IFERROR(__xludf.DUMMYFUNCTION("""COMPUTED_VALUE"""),8.1162822E7)</f>
        <v>81162822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IFERROR(__xludf.DUMMYFUNCTION("""COMPUTED_VALUE"""),2756.2)</f>
        <v>2756.2</v>
      </c>
      <c r="D67" s="2">
        <f>IFERROR(__xludf.DUMMYFUNCTION("""COMPUTED_VALUE"""),45387.66666666667)</f>
        <v>45387.66667</v>
      </c>
      <c r="E67" s="1">
        <f>IFERROR(__xludf.DUMMYFUNCTION("""COMPUTED_VALUE"""),2802.3)</f>
        <v>2802.3</v>
      </c>
      <c r="G67" s="2">
        <f>IFERROR(__xludf.DUMMYFUNCTION("""COMPUTED_VALUE"""),45387.66666666667)</f>
        <v>45387.66667</v>
      </c>
      <c r="H67" s="1">
        <f>IFERROR(__xludf.DUMMYFUNCTION("""COMPUTED_VALUE"""),2752.97)</f>
        <v>2752.97</v>
      </c>
      <c r="J67" s="2">
        <f>IFERROR(__xludf.DUMMYFUNCTION("""COMPUTED_VALUE"""),45387.66666666667)</f>
        <v>45387.66667</v>
      </c>
      <c r="K67" s="1">
        <f>IFERROR(__xludf.DUMMYFUNCTION("""COMPUTED_VALUE"""),2786.5)</f>
        <v>2786.5</v>
      </c>
      <c r="M67" s="2">
        <f>IFERROR(__xludf.DUMMYFUNCTION("""COMPUTED_VALUE"""),45387.66666666667)</f>
        <v>45387.66667</v>
      </c>
      <c r="N67" s="1">
        <f>IFERROR(__xludf.DUMMYFUNCTION("""COMPUTED_VALUE"""),6.6991326E7)</f>
        <v>66991326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IFERROR(__xludf.DUMMYFUNCTION("""COMPUTED_VALUE"""),2784.91)</f>
        <v>2784.91</v>
      </c>
      <c r="D68" s="2">
        <f>IFERROR(__xludf.DUMMYFUNCTION("""COMPUTED_VALUE"""),45390.66666666667)</f>
        <v>45390.66667</v>
      </c>
      <c r="E68" s="1">
        <f>IFERROR(__xludf.DUMMYFUNCTION("""COMPUTED_VALUE"""),2792.62)</f>
        <v>2792.62</v>
      </c>
      <c r="G68" s="2">
        <f>IFERROR(__xludf.DUMMYFUNCTION("""COMPUTED_VALUE"""),45390.66666666667)</f>
        <v>45390.66667</v>
      </c>
      <c r="H68" s="1">
        <f>IFERROR(__xludf.DUMMYFUNCTION("""COMPUTED_VALUE"""),2774.28)</f>
        <v>2774.28</v>
      </c>
      <c r="J68" s="2">
        <f>IFERROR(__xludf.DUMMYFUNCTION("""COMPUTED_VALUE"""),45390.66666666667)</f>
        <v>45390.66667</v>
      </c>
      <c r="K68" s="1">
        <f>IFERROR(__xludf.DUMMYFUNCTION("""COMPUTED_VALUE"""),2787.04)</f>
        <v>2787.04</v>
      </c>
      <c r="M68" s="2">
        <f>IFERROR(__xludf.DUMMYFUNCTION("""COMPUTED_VALUE"""),45390.66666666667)</f>
        <v>45390.66667</v>
      </c>
      <c r="N68" s="1">
        <f>IFERROR(__xludf.DUMMYFUNCTION("""COMPUTED_VALUE"""),5.5587928E7)</f>
        <v>55587928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IFERROR(__xludf.DUMMYFUNCTION("""COMPUTED_VALUE"""),2790.29)</f>
        <v>2790.29</v>
      </c>
      <c r="D69" s="2">
        <f>IFERROR(__xludf.DUMMYFUNCTION("""COMPUTED_VALUE"""),45391.66666666667)</f>
        <v>45391.66667</v>
      </c>
      <c r="E69" s="1">
        <f>IFERROR(__xludf.DUMMYFUNCTION("""COMPUTED_VALUE"""),2821.05)</f>
        <v>2821.05</v>
      </c>
      <c r="G69" s="2">
        <f>IFERROR(__xludf.DUMMYFUNCTION("""COMPUTED_VALUE"""),45391.66666666667)</f>
        <v>45391.66667</v>
      </c>
      <c r="H69" s="1">
        <f>IFERROR(__xludf.DUMMYFUNCTION("""COMPUTED_VALUE"""),2790.29)</f>
        <v>2790.29</v>
      </c>
      <c r="J69" s="2">
        <f>IFERROR(__xludf.DUMMYFUNCTION("""COMPUTED_VALUE"""),45391.66666666667)</f>
        <v>45391.66667</v>
      </c>
      <c r="K69" s="1">
        <f>IFERROR(__xludf.DUMMYFUNCTION("""COMPUTED_VALUE"""),2820.7)</f>
        <v>2820.7</v>
      </c>
      <c r="M69" s="2">
        <f>IFERROR(__xludf.DUMMYFUNCTION("""COMPUTED_VALUE"""),45391.66666666667)</f>
        <v>45391.66667</v>
      </c>
      <c r="N69" s="1">
        <f>IFERROR(__xludf.DUMMYFUNCTION("""COMPUTED_VALUE"""),7.0013486E7)</f>
        <v>70013486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IFERROR(__xludf.DUMMYFUNCTION("""COMPUTED_VALUE"""),2811.08)</f>
        <v>2811.08</v>
      </c>
      <c r="D70" s="2">
        <f>IFERROR(__xludf.DUMMYFUNCTION("""COMPUTED_VALUE"""),45392.66666666667)</f>
        <v>45392.66667</v>
      </c>
      <c r="E70" s="1">
        <f>IFERROR(__xludf.DUMMYFUNCTION("""COMPUTED_VALUE"""),2811.08)</f>
        <v>2811.08</v>
      </c>
      <c r="G70" s="2">
        <f>IFERROR(__xludf.DUMMYFUNCTION("""COMPUTED_VALUE"""),45392.66666666667)</f>
        <v>45392.66667</v>
      </c>
      <c r="H70" s="1">
        <f>IFERROR(__xludf.DUMMYFUNCTION("""COMPUTED_VALUE"""),2762.36)</f>
        <v>2762.36</v>
      </c>
      <c r="J70" s="2">
        <f>IFERROR(__xludf.DUMMYFUNCTION("""COMPUTED_VALUE"""),45392.66666666667)</f>
        <v>45392.66667</v>
      </c>
      <c r="K70" s="1">
        <f>IFERROR(__xludf.DUMMYFUNCTION("""COMPUTED_VALUE"""),2774.17)</f>
        <v>2774.17</v>
      </c>
      <c r="M70" s="2">
        <f>IFERROR(__xludf.DUMMYFUNCTION("""COMPUTED_VALUE"""),45392.66666666667)</f>
        <v>45392.66667</v>
      </c>
      <c r="N70" s="1">
        <f>IFERROR(__xludf.DUMMYFUNCTION("""COMPUTED_VALUE"""),6.6123244E7)</f>
        <v>66123244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IFERROR(__xludf.DUMMYFUNCTION("""COMPUTED_VALUE"""),2781.86)</f>
        <v>2781.86</v>
      </c>
      <c r="D71" s="2">
        <f>IFERROR(__xludf.DUMMYFUNCTION("""COMPUTED_VALUE"""),45393.66666666667)</f>
        <v>45393.66667</v>
      </c>
      <c r="E71" s="1">
        <f>IFERROR(__xludf.DUMMYFUNCTION("""COMPUTED_VALUE"""),2791.79)</f>
        <v>2791.79</v>
      </c>
      <c r="G71" s="2">
        <f>IFERROR(__xludf.DUMMYFUNCTION("""COMPUTED_VALUE"""),45393.66666666667)</f>
        <v>45393.66667</v>
      </c>
      <c r="H71" s="1">
        <f>IFERROR(__xludf.DUMMYFUNCTION("""COMPUTED_VALUE"""),2759.33)</f>
        <v>2759.33</v>
      </c>
      <c r="J71" s="2">
        <f>IFERROR(__xludf.DUMMYFUNCTION("""COMPUTED_VALUE"""),45393.66666666667)</f>
        <v>45393.66667</v>
      </c>
      <c r="K71" s="1">
        <f>IFERROR(__xludf.DUMMYFUNCTION("""COMPUTED_VALUE"""),2769.57)</f>
        <v>2769.57</v>
      </c>
      <c r="M71" s="2">
        <f>IFERROR(__xludf.DUMMYFUNCTION("""COMPUTED_VALUE"""),45393.66666666667)</f>
        <v>45393.66667</v>
      </c>
      <c r="N71" s="1">
        <f>IFERROR(__xludf.DUMMYFUNCTION("""COMPUTED_VALUE"""),6.5636155E7)</f>
        <v>65636155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IFERROR(__xludf.DUMMYFUNCTION("""COMPUTED_VALUE"""),2755.25)</f>
        <v>2755.25</v>
      </c>
      <c r="D72" s="2">
        <f>IFERROR(__xludf.DUMMYFUNCTION("""COMPUTED_VALUE"""),45394.66666666667)</f>
        <v>45394.66667</v>
      </c>
      <c r="E72" s="1">
        <f>IFERROR(__xludf.DUMMYFUNCTION("""COMPUTED_VALUE"""),2755.25)</f>
        <v>2755.25</v>
      </c>
      <c r="G72" s="2">
        <f>IFERROR(__xludf.DUMMYFUNCTION("""COMPUTED_VALUE"""),45394.66666666667)</f>
        <v>45394.66667</v>
      </c>
      <c r="H72" s="1">
        <f>IFERROR(__xludf.DUMMYFUNCTION("""COMPUTED_VALUE"""),2703.19)</f>
        <v>2703.19</v>
      </c>
      <c r="J72" s="2">
        <f>IFERROR(__xludf.DUMMYFUNCTION("""COMPUTED_VALUE"""),45394.66666666667)</f>
        <v>45394.66667</v>
      </c>
      <c r="K72" s="1">
        <f>IFERROR(__xludf.DUMMYFUNCTION("""COMPUTED_VALUE"""),2713.11)</f>
        <v>2713.11</v>
      </c>
      <c r="M72" s="2">
        <f>IFERROR(__xludf.DUMMYFUNCTION("""COMPUTED_VALUE"""),45394.66666666667)</f>
        <v>45394.66667</v>
      </c>
      <c r="N72" s="1">
        <f>IFERROR(__xludf.DUMMYFUNCTION("""COMPUTED_VALUE"""),6.7035432E7)</f>
        <v>67035432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IFERROR(__xludf.DUMMYFUNCTION("""COMPUTED_VALUE"""),2717.49)</f>
        <v>2717.49</v>
      </c>
      <c r="D73" s="2">
        <f>IFERROR(__xludf.DUMMYFUNCTION("""COMPUTED_VALUE"""),45397.66666666667)</f>
        <v>45397.66667</v>
      </c>
      <c r="E73" s="1">
        <f>IFERROR(__xludf.DUMMYFUNCTION("""COMPUTED_VALUE"""),2737.87)</f>
        <v>2737.87</v>
      </c>
      <c r="G73" s="2">
        <f>IFERROR(__xludf.DUMMYFUNCTION("""COMPUTED_VALUE"""),45397.66666666667)</f>
        <v>45397.66667</v>
      </c>
      <c r="H73" s="1">
        <f>IFERROR(__xludf.DUMMYFUNCTION("""COMPUTED_VALUE"""),2681.76)</f>
        <v>2681.76</v>
      </c>
      <c r="J73" s="2">
        <f>IFERROR(__xludf.DUMMYFUNCTION("""COMPUTED_VALUE"""),45397.66666666667)</f>
        <v>45397.66667</v>
      </c>
      <c r="K73" s="1">
        <f>IFERROR(__xludf.DUMMYFUNCTION("""COMPUTED_VALUE"""),2689.12)</f>
        <v>2689.12</v>
      </c>
      <c r="M73" s="2">
        <f>IFERROR(__xludf.DUMMYFUNCTION("""COMPUTED_VALUE"""),45397.66666666667)</f>
        <v>45397.66667</v>
      </c>
      <c r="N73" s="1">
        <f>IFERROR(__xludf.DUMMYFUNCTION("""COMPUTED_VALUE"""),7.009673E7)</f>
        <v>70096730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IFERROR(__xludf.DUMMYFUNCTION("""COMPUTED_VALUE"""),2689.58)</f>
        <v>2689.58</v>
      </c>
      <c r="D74" s="2">
        <f>IFERROR(__xludf.DUMMYFUNCTION("""COMPUTED_VALUE"""),45398.66666666667)</f>
        <v>45398.66667</v>
      </c>
      <c r="E74" s="1">
        <f>IFERROR(__xludf.DUMMYFUNCTION("""COMPUTED_VALUE"""),2693.3)</f>
        <v>2693.3</v>
      </c>
      <c r="G74" s="2">
        <f>IFERROR(__xludf.DUMMYFUNCTION("""COMPUTED_VALUE"""),45398.66666666667)</f>
        <v>45398.66667</v>
      </c>
      <c r="H74" s="1">
        <f>IFERROR(__xludf.DUMMYFUNCTION("""COMPUTED_VALUE"""),2675.89)</f>
        <v>2675.89</v>
      </c>
      <c r="J74" s="2">
        <f>IFERROR(__xludf.DUMMYFUNCTION("""COMPUTED_VALUE"""),45398.66666666667)</f>
        <v>45398.66667</v>
      </c>
      <c r="K74" s="1">
        <f>IFERROR(__xludf.DUMMYFUNCTION("""COMPUTED_VALUE"""),2678.19)</f>
        <v>2678.19</v>
      </c>
      <c r="M74" s="2">
        <f>IFERROR(__xludf.DUMMYFUNCTION("""COMPUTED_VALUE"""),45398.66666666667)</f>
        <v>45398.66667</v>
      </c>
      <c r="N74" s="1">
        <f>IFERROR(__xludf.DUMMYFUNCTION("""COMPUTED_VALUE"""),6.4066437E7)</f>
        <v>64066437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IFERROR(__xludf.DUMMYFUNCTION("""COMPUTED_VALUE"""),2680.84)</f>
        <v>2680.84</v>
      </c>
      <c r="D75" s="2">
        <f>IFERROR(__xludf.DUMMYFUNCTION("""COMPUTED_VALUE"""),45399.66666666667)</f>
        <v>45399.66667</v>
      </c>
      <c r="E75" s="1">
        <f>IFERROR(__xludf.DUMMYFUNCTION("""COMPUTED_VALUE"""),2691.26)</f>
        <v>2691.26</v>
      </c>
      <c r="G75" s="2">
        <f>IFERROR(__xludf.DUMMYFUNCTION("""COMPUTED_VALUE"""),45399.66666666667)</f>
        <v>45399.66667</v>
      </c>
      <c r="H75" s="1">
        <f>IFERROR(__xludf.DUMMYFUNCTION("""COMPUTED_VALUE"""),2667.69)</f>
        <v>2667.69</v>
      </c>
      <c r="J75" s="2">
        <f>IFERROR(__xludf.DUMMYFUNCTION("""COMPUTED_VALUE"""),45399.66666666667)</f>
        <v>45399.66667</v>
      </c>
      <c r="K75" s="1">
        <f>IFERROR(__xludf.DUMMYFUNCTION("""COMPUTED_VALUE"""),2667.83)</f>
        <v>2667.83</v>
      </c>
      <c r="M75" s="2">
        <f>IFERROR(__xludf.DUMMYFUNCTION("""COMPUTED_VALUE"""),45399.66666666667)</f>
        <v>45399.66667</v>
      </c>
      <c r="N75" s="1">
        <f>IFERROR(__xludf.DUMMYFUNCTION("""COMPUTED_VALUE"""),7.1405906E7)</f>
        <v>71405906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IFERROR(__xludf.DUMMYFUNCTION("""COMPUTED_VALUE"""),2663.1)</f>
        <v>2663.1</v>
      </c>
      <c r="D76" s="2">
        <f>IFERROR(__xludf.DUMMYFUNCTION("""COMPUTED_VALUE"""),45400.66666666667)</f>
        <v>45400.66667</v>
      </c>
      <c r="E76" s="1">
        <f>IFERROR(__xludf.DUMMYFUNCTION("""COMPUTED_VALUE"""),2673.5)</f>
        <v>2673.5</v>
      </c>
      <c r="G76" s="2">
        <f>IFERROR(__xludf.DUMMYFUNCTION("""COMPUTED_VALUE"""),45400.66666666667)</f>
        <v>45400.66667</v>
      </c>
      <c r="H76" s="1">
        <f>IFERROR(__xludf.DUMMYFUNCTION("""COMPUTED_VALUE"""),2639.31)</f>
        <v>2639.31</v>
      </c>
      <c r="J76" s="2">
        <f>IFERROR(__xludf.DUMMYFUNCTION("""COMPUTED_VALUE"""),45400.66666666667)</f>
        <v>45400.66667</v>
      </c>
      <c r="K76" s="1">
        <f>IFERROR(__xludf.DUMMYFUNCTION("""COMPUTED_VALUE"""),2650.06)</f>
        <v>2650.06</v>
      </c>
      <c r="M76" s="2">
        <f>IFERROR(__xludf.DUMMYFUNCTION("""COMPUTED_VALUE"""),45400.66666666667)</f>
        <v>45400.66667</v>
      </c>
      <c r="N76" s="1">
        <f>IFERROR(__xludf.DUMMYFUNCTION("""COMPUTED_VALUE"""),7.1473286E7)</f>
        <v>71473286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IFERROR(__xludf.DUMMYFUNCTION("""COMPUTED_VALUE"""),2657.71)</f>
        <v>2657.71</v>
      </c>
      <c r="D77" s="2">
        <f>IFERROR(__xludf.DUMMYFUNCTION("""COMPUTED_VALUE"""),45401.66666666667)</f>
        <v>45401.66667</v>
      </c>
      <c r="E77" s="1">
        <f>IFERROR(__xludf.DUMMYFUNCTION("""COMPUTED_VALUE"""),2663.23)</f>
        <v>2663.23</v>
      </c>
      <c r="G77" s="2">
        <f>IFERROR(__xludf.DUMMYFUNCTION("""COMPUTED_VALUE"""),45401.66666666667)</f>
        <v>45401.66667</v>
      </c>
      <c r="H77" s="1">
        <f>IFERROR(__xludf.DUMMYFUNCTION("""COMPUTED_VALUE"""),2647.46)</f>
        <v>2647.46</v>
      </c>
      <c r="J77" s="2">
        <f>IFERROR(__xludf.DUMMYFUNCTION("""COMPUTED_VALUE"""),45401.66666666667)</f>
        <v>45401.66667</v>
      </c>
      <c r="K77" s="1">
        <f>IFERROR(__xludf.DUMMYFUNCTION("""COMPUTED_VALUE"""),2662.03)</f>
        <v>2662.03</v>
      </c>
      <c r="M77" s="2">
        <f>IFERROR(__xludf.DUMMYFUNCTION("""COMPUTED_VALUE"""),45401.66666666667)</f>
        <v>45401.66667</v>
      </c>
      <c r="N77" s="1">
        <f>IFERROR(__xludf.DUMMYFUNCTION("""COMPUTED_VALUE"""),7.8887224E7)</f>
        <v>78887224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IFERROR(__xludf.DUMMYFUNCTION("""COMPUTED_VALUE"""),2669.75)</f>
        <v>2669.75</v>
      </c>
      <c r="D78" s="2">
        <f>IFERROR(__xludf.DUMMYFUNCTION("""COMPUTED_VALUE"""),45404.66666666667)</f>
        <v>45404.66667</v>
      </c>
      <c r="E78" s="1">
        <f>IFERROR(__xludf.DUMMYFUNCTION("""COMPUTED_VALUE"""),2707.62)</f>
        <v>2707.62</v>
      </c>
      <c r="G78" s="2">
        <f>IFERROR(__xludf.DUMMYFUNCTION("""COMPUTED_VALUE"""),45404.66666666667)</f>
        <v>45404.66667</v>
      </c>
      <c r="H78" s="1">
        <f>IFERROR(__xludf.DUMMYFUNCTION("""COMPUTED_VALUE"""),2665.67)</f>
        <v>2665.67</v>
      </c>
      <c r="J78" s="2">
        <f>IFERROR(__xludf.DUMMYFUNCTION("""COMPUTED_VALUE"""),45404.66666666667)</f>
        <v>45404.66667</v>
      </c>
      <c r="K78" s="1">
        <f>IFERROR(__xludf.DUMMYFUNCTION("""COMPUTED_VALUE"""),2685.53)</f>
        <v>2685.53</v>
      </c>
      <c r="M78" s="2">
        <f>IFERROR(__xludf.DUMMYFUNCTION("""COMPUTED_VALUE"""),45404.66666666667)</f>
        <v>45404.66667</v>
      </c>
      <c r="N78" s="1">
        <f>IFERROR(__xludf.DUMMYFUNCTION("""COMPUTED_VALUE"""),6.7199287E7)</f>
        <v>67199287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IFERROR(__xludf.DUMMYFUNCTION("""COMPUTED_VALUE"""),2695.0)</f>
        <v>2695</v>
      </c>
      <c r="D79" s="2">
        <f>IFERROR(__xludf.DUMMYFUNCTION("""COMPUTED_VALUE"""),45405.66666666667)</f>
        <v>45405.66667</v>
      </c>
      <c r="E79" s="1">
        <f>IFERROR(__xludf.DUMMYFUNCTION("""COMPUTED_VALUE"""),2766.25)</f>
        <v>2766.25</v>
      </c>
      <c r="G79" s="2">
        <f>IFERROR(__xludf.DUMMYFUNCTION("""COMPUTED_VALUE"""),45405.66666666667)</f>
        <v>45405.66667</v>
      </c>
      <c r="H79" s="1">
        <f>IFERROR(__xludf.DUMMYFUNCTION("""COMPUTED_VALUE"""),2695.0)</f>
        <v>2695</v>
      </c>
      <c r="J79" s="2">
        <f>IFERROR(__xludf.DUMMYFUNCTION("""COMPUTED_VALUE"""),45405.66666666667)</f>
        <v>45405.66667</v>
      </c>
      <c r="K79" s="1">
        <f>IFERROR(__xludf.DUMMYFUNCTION("""COMPUTED_VALUE"""),2755.52)</f>
        <v>2755.52</v>
      </c>
      <c r="M79" s="2">
        <f>IFERROR(__xludf.DUMMYFUNCTION("""COMPUTED_VALUE"""),45405.66666666667)</f>
        <v>45405.66667</v>
      </c>
      <c r="N79" s="1">
        <f>IFERROR(__xludf.DUMMYFUNCTION("""COMPUTED_VALUE"""),7.4695531E7)</f>
        <v>74695531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IFERROR(__xludf.DUMMYFUNCTION("""COMPUTED_VALUE"""),2753.65)</f>
        <v>2753.65</v>
      </c>
      <c r="D80" s="2">
        <f>IFERROR(__xludf.DUMMYFUNCTION("""COMPUTED_VALUE"""),45406.66666666667)</f>
        <v>45406.66667</v>
      </c>
      <c r="E80" s="1">
        <f>IFERROR(__xludf.DUMMYFUNCTION("""COMPUTED_VALUE"""),2765.09)</f>
        <v>2765.09</v>
      </c>
      <c r="G80" s="2">
        <f>IFERROR(__xludf.DUMMYFUNCTION("""COMPUTED_VALUE"""),45406.66666666667)</f>
        <v>45406.66667</v>
      </c>
      <c r="H80" s="1">
        <f>IFERROR(__xludf.DUMMYFUNCTION("""COMPUTED_VALUE"""),2736.03)</f>
        <v>2736.03</v>
      </c>
      <c r="J80" s="2">
        <f>IFERROR(__xludf.DUMMYFUNCTION("""COMPUTED_VALUE"""),45406.66666666667)</f>
        <v>45406.66667</v>
      </c>
      <c r="K80" s="1">
        <f>IFERROR(__xludf.DUMMYFUNCTION("""COMPUTED_VALUE"""),2746.82)</f>
        <v>2746.82</v>
      </c>
      <c r="M80" s="2">
        <f>IFERROR(__xludf.DUMMYFUNCTION("""COMPUTED_VALUE"""),45406.66666666667)</f>
        <v>45406.66667</v>
      </c>
      <c r="N80" s="1">
        <f>IFERROR(__xludf.DUMMYFUNCTION("""COMPUTED_VALUE"""),7.1624926E7)</f>
        <v>71624926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IFERROR(__xludf.DUMMYFUNCTION("""COMPUTED_VALUE"""),2745.11)</f>
        <v>2745.11</v>
      </c>
      <c r="D81" s="2">
        <f>IFERROR(__xludf.DUMMYFUNCTION("""COMPUTED_VALUE"""),45407.66666666667)</f>
        <v>45407.66667</v>
      </c>
      <c r="E81" s="1">
        <f>IFERROR(__xludf.DUMMYFUNCTION("""COMPUTED_VALUE"""),2745.11)</f>
        <v>2745.11</v>
      </c>
      <c r="G81" s="2">
        <f>IFERROR(__xludf.DUMMYFUNCTION("""COMPUTED_VALUE"""),45407.66666666667)</f>
        <v>45407.66667</v>
      </c>
      <c r="H81" s="1">
        <f>IFERROR(__xludf.DUMMYFUNCTION("""COMPUTED_VALUE"""),2686.43)</f>
        <v>2686.43</v>
      </c>
      <c r="J81" s="2">
        <f>IFERROR(__xludf.DUMMYFUNCTION("""COMPUTED_VALUE"""),45407.66666666667)</f>
        <v>45407.66667</v>
      </c>
      <c r="K81" s="1">
        <f>IFERROR(__xludf.DUMMYFUNCTION("""COMPUTED_VALUE"""),2708.78)</f>
        <v>2708.78</v>
      </c>
      <c r="M81" s="2">
        <f>IFERROR(__xludf.DUMMYFUNCTION("""COMPUTED_VALUE"""),45407.66666666667)</f>
        <v>45407.66667</v>
      </c>
      <c r="N81" s="1">
        <f>IFERROR(__xludf.DUMMYFUNCTION("""COMPUTED_VALUE"""),8.2045549E7)</f>
        <v>82045549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IFERROR(__xludf.DUMMYFUNCTION("""COMPUTED_VALUE"""),2703.59)</f>
        <v>2703.59</v>
      </c>
      <c r="D82" s="2">
        <f>IFERROR(__xludf.DUMMYFUNCTION("""COMPUTED_VALUE"""),45408.66666666667)</f>
        <v>45408.66667</v>
      </c>
      <c r="E82" s="1">
        <f>IFERROR(__xludf.DUMMYFUNCTION("""COMPUTED_VALUE"""),2705.33)</f>
        <v>2705.33</v>
      </c>
      <c r="G82" s="2">
        <f>IFERROR(__xludf.DUMMYFUNCTION("""COMPUTED_VALUE"""),45408.66666666667)</f>
        <v>45408.66667</v>
      </c>
      <c r="H82" s="1">
        <f>IFERROR(__xludf.DUMMYFUNCTION("""COMPUTED_VALUE"""),2689.05)</f>
        <v>2689.05</v>
      </c>
      <c r="J82" s="2">
        <f>IFERROR(__xludf.DUMMYFUNCTION("""COMPUTED_VALUE"""),45408.66666666667)</f>
        <v>45408.66667</v>
      </c>
      <c r="K82" s="1">
        <f>IFERROR(__xludf.DUMMYFUNCTION("""COMPUTED_VALUE"""),2690.65)</f>
        <v>2690.65</v>
      </c>
      <c r="M82" s="2">
        <f>IFERROR(__xludf.DUMMYFUNCTION("""COMPUTED_VALUE"""),45408.66666666667)</f>
        <v>45408.66667</v>
      </c>
      <c r="N82" s="1">
        <f>IFERROR(__xludf.DUMMYFUNCTION("""COMPUTED_VALUE"""),8.1656612E7)</f>
        <v>81656612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IFERROR(__xludf.DUMMYFUNCTION("""COMPUTED_VALUE"""),2692.88)</f>
        <v>2692.88</v>
      </c>
      <c r="D83" s="2">
        <f>IFERROR(__xludf.DUMMYFUNCTION("""COMPUTED_VALUE"""),45411.66666666667)</f>
        <v>45411.66667</v>
      </c>
      <c r="E83" s="1">
        <f>IFERROR(__xludf.DUMMYFUNCTION("""COMPUTED_VALUE"""),2724.04)</f>
        <v>2724.04</v>
      </c>
      <c r="G83" s="2">
        <f>IFERROR(__xludf.DUMMYFUNCTION("""COMPUTED_VALUE"""),45411.66666666667)</f>
        <v>45411.66667</v>
      </c>
      <c r="H83" s="1">
        <f>IFERROR(__xludf.DUMMYFUNCTION("""COMPUTED_VALUE"""),2692.88)</f>
        <v>2692.88</v>
      </c>
      <c r="J83" s="2">
        <f>IFERROR(__xludf.DUMMYFUNCTION("""COMPUTED_VALUE"""),45411.66666666667)</f>
        <v>45411.66667</v>
      </c>
      <c r="K83" s="1">
        <f>IFERROR(__xludf.DUMMYFUNCTION("""COMPUTED_VALUE"""),2717.75)</f>
        <v>2717.75</v>
      </c>
      <c r="M83" s="2">
        <f>IFERROR(__xludf.DUMMYFUNCTION("""COMPUTED_VALUE"""),45411.66666666667)</f>
        <v>45411.66667</v>
      </c>
      <c r="N83" s="1">
        <f>IFERROR(__xludf.DUMMYFUNCTION("""COMPUTED_VALUE"""),7.4788526E7)</f>
        <v>74788526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IFERROR(__xludf.DUMMYFUNCTION("""COMPUTED_VALUE"""),2710.65)</f>
        <v>2710.65</v>
      </c>
      <c r="D84" s="2">
        <f>IFERROR(__xludf.DUMMYFUNCTION("""COMPUTED_VALUE"""),45412.66666666667)</f>
        <v>45412.66667</v>
      </c>
      <c r="E84" s="1">
        <f>IFERROR(__xludf.DUMMYFUNCTION("""COMPUTED_VALUE"""),2714.88)</f>
        <v>2714.88</v>
      </c>
      <c r="G84" s="2">
        <f>IFERROR(__xludf.DUMMYFUNCTION("""COMPUTED_VALUE"""),45412.66666666667)</f>
        <v>45412.66667</v>
      </c>
      <c r="H84" s="1">
        <f>IFERROR(__xludf.DUMMYFUNCTION("""COMPUTED_VALUE"""),2692.69)</f>
        <v>2692.69</v>
      </c>
      <c r="J84" s="2">
        <f>IFERROR(__xludf.DUMMYFUNCTION("""COMPUTED_VALUE"""),45412.66666666667)</f>
        <v>45412.66667</v>
      </c>
      <c r="K84" s="1">
        <f>IFERROR(__xludf.DUMMYFUNCTION("""COMPUTED_VALUE"""),2698.12)</f>
        <v>2698.12</v>
      </c>
      <c r="M84" s="2">
        <f>IFERROR(__xludf.DUMMYFUNCTION("""COMPUTED_VALUE"""),45412.66666666667)</f>
        <v>45412.66667</v>
      </c>
      <c r="N84" s="1">
        <f>IFERROR(__xludf.DUMMYFUNCTION("""COMPUTED_VALUE"""),8.4095085E7)</f>
        <v>84095085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IFERROR(__xludf.DUMMYFUNCTION("""COMPUTED_VALUE"""),2697.67)</f>
        <v>2697.67</v>
      </c>
      <c r="D85" s="2">
        <f>IFERROR(__xludf.DUMMYFUNCTION("""COMPUTED_VALUE"""),45413.66666666667)</f>
        <v>45413.66667</v>
      </c>
      <c r="E85" s="1">
        <f>IFERROR(__xludf.DUMMYFUNCTION("""COMPUTED_VALUE"""),2753.14)</f>
        <v>2753.14</v>
      </c>
      <c r="G85" s="2">
        <f>IFERROR(__xludf.DUMMYFUNCTION("""COMPUTED_VALUE"""),45413.66666666667)</f>
        <v>45413.66667</v>
      </c>
      <c r="H85" s="1">
        <f>IFERROR(__xludf.DUMMYFUNCTION("""COMPUTED_VALUE"""),2697.67)</f>
        <v>2697.67</v>
      </c>
      <c r="J85" s="2">
        <f>IFERROR(__xludf.DUMMYFUNCTION("""COMPUTED_VALUE"""),45413.66666666667)</f>
        <v>45413.66667</v>
      </c>
      <c r="K85" s="1">
        <f>IFERROR(__xludf.DUMMYFUNCTION("""COMPUTED_VALUE"""),2725.49)</f>
        <v>2725.49</v>
      </c>
      <c r="M85" s="2">
        <f>IFERROR(__xludf.DUMMYFUNCTION("""COMPUTED_VALUE"""),45413.66666666667)</f>
        <v>45413.66667</v>
      </c>
      <c r="N85" s="1">
        <f>IFERROR(__xludf.DUMMYFUNCTION("""COMPUTED_VALUE"""),9.2166938E7)</f>
        <v>92166938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IFERROR(__xludf.DUMMYFUNCTION("""COMPUTED_VALUE"""),2733.78)</f>
        <v>2733.78</v>
      </c>
      <c r="D86" s="2">
        <f>IFERROR(__xludf.DUMMYFUNCTION("""COMPUTED_VALUE"""),45414.66666666667)</f>
        <v>45414.66667</v>
      </c>
      <c r="E86" s="1">
        <f>IFERROR(__xludf.DUMMYFUNCTION("""COMPUTED_VALUE"""),2739.9)</f>
        <v>2739.9</v>
      </c>
      <c r="G86" s="2">
        <f>IFERROR(__xludf.DUMMYFUNCTION("""COMPUTED_VALUE"""),45414.66666666667)</f>
        <v>45414.66667</v>
      </c>
      <c r="H86" s="1">
        <f>IFERROR(__xludf.DUMMYFUNCTION("""COMPUTED_VALUE"""),2696.33)</f>
        <v>2696.33</v>
      </c>
      <c r="J86" s="2">
        <f>IFERROR(__xludf.DUMMYFUNCTION("""COMPUTED_VALUE"""),45414.66666666667)</f>
        <v>45414.66667</v>
      </c>
      <c r="K86" s="1">
        <f>IFERROR(__xludf.DUMMYFUNCTION("""COMPUTED_VALUE"""),2731.24)</f>
        <v>2731.24</v>
      </c>
      <c r="M86" s="2">
        <f>IFERROR(__xludf.DUMMYFUNCTION("""COMPUTED_VALUE"""),45414.66666666667)</f>
        <v>45414.66667</v>
      </c>
      <c r="N86" s="1">
        <f>IFERROR(__xludf.DUMMYFUNCTION("""COMPUTED_VALUE"""),8.4198043E7)</f>
        <v>84198043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IFERROR(__xludf.DUMMYFUNCTION("""COMPUTED_VALUE"""),2770.64)</f>
        <v>2770.64</v>
      </c>
      <c r="D87" s="2">
        <f>IFERROR(__xludf.DUMMYFUNCTION("""COMPUTED_VALUE"""),45415.66666666667)</f>
        <v>45415.66667</v>
      </c>
      <c r="E87" s="1">
        <f>IFERROR(__xludf.DUMMYFUNCTION("""COMPUTED_VALUE"""),2794.56)</f>
        <v>2794.56</v>
      </c>
      <c r="G87" s="2">
        <f>IFERROR(__xludf.DUMMYFUNCTION("""COMPUTED_VALUE"""),45415.66666666667)</f>
        <v>45415.66667</v>
      </c>
      <c r="H87" s="1">
        <f>IFERROR(__xludf.DUMMYFUNCTION("""COMPUTED_VALUE"""),2770.64)</f>
        <v>2770.64</v>
      </c>
      <c r="J87" s="2">
        <f>IFERROR(__xludf.DUMMYFUNCTION("""COMPUTED_VALUE"""),45415.66666666667)</f>
        <v>45415.66667</v>
      </c>
      <c r="K87" s="1">
        <f>IFERROR(__xludf.DUMMYFUNCTION("""COMPUTED_VALUE"""),2780.2)</f>
        <v>2780.2</v>
      </c>
      <c r="M87" s="2">
        <f>IFERROR(__xludf.DUMMYFUNCTION("""COMPUTED_VALUE"""),45415.66666666667)</f>
        <v>45415.66667</v>
      </c>
      <c r="N87" s="1">
        <f>IFERROR(__xludf.DUMMYFUNCTION("""COMPUTED_VALUE"""),8.068522E7)</f>
        <v>80685220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IFERROR(__xludf.DUMMYFUNCTION("""COMPUTED_VALUE"""),2782.06)</f>
        <v>2782.06</v>
      </c>
      <c r="D88" s="2">
        <f>IFERROR(__xludf.DUMMYFUNCTION("""COMPUTED_VALUE"""),45418.66666666667)</f>
        <v>45418.66667</v>
      </c>
      <c r="E88" s="1">
        <f>IFERROR(__xludf.DUMMYFUNCTION("""COMPUTED_VALUE"""),2788.91)</f>
        <v>2788.91</v>
      </c>
      <c r="G88" s="2">
        <f>IFERROR(__xludf.DUMMYFUNCTION("""COMPUTED_VALUE"""),45418.66666666667)</f>
        <v>45418.66667</v>
      </c>
      <c r="H88" s="1">
        <f>IFERROR(__xludf.DUMMYFUNCTION("""COMPUTED_VALUE"""),2758.48)</f>
        <v>2758.48</v>
      </c>
      <c r="J88" s="2">
        <f>IFERROR(__xludf.DUMMYFUNCTION("""COMPUTED_VALUE"""),45418.66666666667)</f>
        <v>45418.66667</v>
      </c>
      <c r="K88" s="1">
        <f>IFERROR(__xludf.DUMMYFUNCTION("""COMPUTED_VALUE"""),2772.47)</f>
        <v>2772.47</v>
      </c>
      <c r="M88" s="2">
        <f>IFERROR(__xludf.DUMMYFUNCTION("""COMPUTED_VALUE"""),45418.66666666667)</f>
        <v>45418.66667</v>
      </c>
      <c r="N88" s="1">
        <f>IFERROR(__xludf.DUMMYFUNCTION("""COMPUTED_VALUE"""),7.3119989E7)</f>
        <v>73119989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IFERROR(__xludf.DUMMYFUNCTION("""COMPUTED_VALUE"""),2777.05)</f>
        <v>2777.05</v>
      </c>
      <c r="D89" s="2">
        <f>IFERROR(__xludf.DUMMYFUNCTION("""COMPUTED_VALUE"""),45419.66666666667)</f>
        <v>45419.66667</v>
      </c>
      <c r="E89" s="1">
        <f>IFERROR(__xludf.DUMMYFUNCTION("""COMPUTED_VALUE"""),2783.61)</f>
        <v>2783.61</v>
      </c>
      <c r="G89" s="2">
        <f>IFERROR(__xludf.DUMMYFUNCTION("""COMPUTED_VALUE"""),45419.66666666667)</f>
        <v>45419.66667</v>
      </c>
      <c r="H89" s="1">
        <f>IFERROR(__xludf.DUMMYFUNCTION("""COMPUTED_VALUE"""),2769.32)</f>
        <v>2769.32</v>
      </c>
      <c r="J89" s="2">
        <f>IFERROR(__xludf.DUMMYFUNCTION("""COMPUTED_VALUE"""),45419.66666666667)</f>
        <v>45419.66667</v>
      </c>
      <c r="K89" s="1">
        <f>IFERROR(__xludf.DUMMYFUNCTION("""COMPUTED_VALUE"""),2778.52)</f>
        <v>2778.52</v>
      </c>
      <c r="M89" s="2">
        <f>IFERROR(__xludf.DUMMYFUNCTION("""COMPUTED_VALUE"""),45419.66666666667)</f>
        <v>45419.66667</v>
      </c>
      <c r="N89" s="1">
        <f>IFERROR(__xludf.DUMMYFUNCTION("""COMPUTED_VALUE"""),7.5032713E7)</f>
        <v>75032713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IFERROR(__xludf.DUMMYFUNCTION("""COMPUTED_VALUE"""),2776.88)</f>
        <v>2776.88</v>
      </c>
      <c r="D90" s="2">
        <f>IFERROR(__xludf.DUMMYFUNCTION("""COMPUTED_VALUE"""),45420.66666666667)</f>
        <v>45420.66667</v>
      </c>
      <c r="E90" s="1">
        <f>IFERROR(__xludf.DUMMYFUNCTION("""COMPUTED_VALUE"""),2781.16)</f>
        <v>2781.16</v>
      </c>
      <c r="G90" s="2">
        <f>IFERROR(__xludf.DUMMYFUNCTION("""COMPUTED_VALUE"""),45420.66666666667)</f>
        <v>45420.66667</v>
      </c>
      <c r="H90" s="1">
        <f>IFERROR(__xludf.DUMMYFUNCTION("""COMPUTED_VALUE"""),2768.23)</f>
        <v>2768.23</v>
      </c>
      <c r="J90" s="2">
        <f>IFERROR(__xludf.DUMMYFUNCTION("""COMPUTED_VALUE"""),45420.66666666667)</f>
        <v>45420.66667</v>
      </c>
      <c r="K90" s="1">
        <f>IFERROR(__xludf.DUMMYFUNCTION("""COMPUTED_VALUE"""),2773.48)</f>
        <v>2773.48</v>
      </c>
      <c r="M90" s="2">
        <f>IFERROR(__xludf.DUMMYFUNCTION("""COMPUTED_VALUE"""),45420.66666666667)</f>
        <v>45420.66667</v>
      </c>
      <c r="N90" s="1">
        <f>IFERROR(__xludf.DUMMYFUNCTION("""COMPUTED_VALUE"""),7.6498496E7)</f>
        <v>76498496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IFERROR(__xludf.DUMMYFUNCTION("""COMPUTED_VALUE"""),2776.35)</f>
        <v>2776.35</v>
      </c>
      <c r="D91" s="2">
        <f>IFERROR(__xludf.DUMMYFUNCTION("""COMPUTED_VALUE"""),45421.66666666667)</f>
        <v>45421.66667</v>
      </c>
      <c r="E91" s="1">
        <f>IFERROR(__xludf.DUMMYFUNCTION("""COMPUTED_VALUE"""),2794.66)</f>
        <v>2794.66</v>
      </c>
      <c r="G91" s="2">
        <f>IFERROR(__xludf.DUMMYFUNCTION("""COMPUTED_VALUE"""),45421.66666666667)</f>
        <v>45421.66667</v>
      </c>
      <c r="H91" s="1">
        <f>IFERROR(__xludf.DUMMYFUNCTION("""COMPUTED_VALUE"""),2769.67)</f>
        <v>2769.67</v>
      </c>
      <c r="J91" s="2">
        <f>IFERROR(__xludf.DUMMYFUNCTION("""COMPUTED_VALUE"""),45421.66666666667)</f>
        <v>45421.66667</v>
      </c>
      <c r="K91" s="1">
        <f>IFERROR(__xludf.DUMMYFUNCTION("""COMPUTED_VALUE"""),2792.21)</f>
        <v>2792.21</v>
      </c>
      <c r="M91" s="2">
        <f>IFERROR(__xludf.DUMMYFUNCTION("""COMPUTED_VALUE"""),45421.66666666667)</f>
        <v>45421.66667</v>
      </c>
      <c r="N91" s="1">
        <f>IFERROR(__xludf.DUMMYFUNCTION("""COMPUTED_VALUE"""),8.0484897E7)</f>
        <v>80484897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IFERROR(__xludf.DUMMYFUNCTION("""COMPUTED_VALUE"""),2795.59)</f>
        <v>2795.59</v>
      </c>
      <c r="D92" s="2">
        <f>IFERROR(__xludf.DUMMYFUNCTION("""COMPUTED_VALUE"""),45422.66666666667)</f>
        <v>45422.66667</v>
      </c>
      <c r="E92" s="1">
        <f>IFERROR(__xludf.DUMMYFUNCTION("""COMPUTED_VALUE"""),2826.84)</f>
        <v>2826.84</v>
      </c>
      <c r="G92" s="2">
        <f>IFERROR(__xludf.DUMMYFUNCTION("""COMPUTED_VALUE"""),45422.66666666667)</f>
        <v>45422.66667</v>
      </c>
      <c r="H92" s="1">
        <f>IFERROR(__xludf.DUMMYFUNCTION("""COMPUTED_VALUE"""),2793.96)</f>
        <v>2793.96</v>
      </c>
      <c r="J92" s="2">
        <f>IFERROR(__xludf.DUMMYFUNCTION("""COMPUTED_VALUE"""),45422.66666666667)</f>
        <v>45422.66667</v>
      </c>
      <c r="K92" s="1">
        <f>IFERROR(__xludf.DUMMYFUNCTION("""COMPUTED_VALUE"""),2817.03)</f>
        <v>2817.03</v>
      </c>
      <c r="M92" s="2">
        <f>IFERROR(__xludf.DUMMYFUNCTION("""COMPUTED_VALUE"""),45422.66666666667)</f>
        <v>45422.66667</v>
      </c>
      <c r="N92" s="1">
        <f>IFERROR(__xludf.DUMMYFUNCTION("""COMPUTED_VALUE"""),7.6839495E7)</f>
        <v>76839495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IFERROR(__xludf.DUMMYFUNCTION("""COMPUTED_VALUE"""),2821.84)</f>
        <v>2821.84</v>
      </c>
      <c r="D93" s="2">
        <f>IFERROR(__xludf.DUMMYFUNCTION("""COMPUTED_VALUE"""),45425.66666666667)</f>
        <v>45425.66667</v>
      </c>
      <c r="E93" s="1">
        <f>IFERROR(__xludf.DUMMYFUNCTION("""COMPUTED_VALUE"""),2840.97)</f>
        <v>2840.97</v>
      </c>
      <c r="G93" s="2">
        <f>IFERROR(__xludf.DUMMYFUNCTION("""COMPUTED_VALUE"""),45425.66666666667)</f>
        <v>45425.66667</v>
      </c>
      <c r="H93" s="1">
        <f>IFERROR(__xludf.DUMMYFUNCTION("""COMPUTED_VALUE"""),2819.83)</f>
        <v>2819.83</v>
      </c>
      <c r="J93" s="2">
        <f>IFERROR(__xludf.DUMMYFUNCTION("""COMPUTED_VALUE"""),45425.66666666667)</f>
        <v>45425.66667</v>
      </c>
      <c r="K93" s="1">
        <f>IFERROR(__xludf.DUMMYFUNCTION("""COMPUTED_VALUE"""),2824.15)</f>
        <v>2824.15</v>
      </c>
      <c r="M93" s="2">
        <f>IFERROR(__xludf.DUMMYFUNCTION("""COMPUTED_VALUE"""),45425.66666666667)</f>
        <v>45425.66667</v>
      </c>
      <c r="N93" s="1">
        <f>IFERROR(__xludf.DUMMYFUNCTION("""COMPUTED_VALUE"""),7.2576651E7)</f>
        <v>72576651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IFERROR(__xludf.DUMMYFUNCTION("""COMPUTED_VALUE"""),2828.7)</f>
        <v>2828.7</v>
      </c>
      <c r="D94" s="2">
        <f>IFERROR(__xludf.DUMMYFUNCTION("""COMPUTED_VALUE"""),45426.66666666667)</f>
        <v>45426.66667</v>
      </c>
      <c r="E94" s="1">
        <f>IFERROR(__xludf.DUMMYFUNCTION("""COMPUTED_VALUE"""),2852.63)</f>
        <v>2852.63</v>
      </c>
      <c r="G94" s="2">
        <f>IFERROR(__xludf.DUMMYFUNCTION("""COMPUTED_VALUE"""),45426.66666666667)</f>
        <v>45426.66667</v>
      </c>
      <c r="H94" s="1">
        <f>IFERROR(__xludf.DUMMYFUNCTION("""COMPUTED_VALUE"""),2825.7)</f>
        <v>2825.7</v>
      </c>
      <c r="J94" s="2">
        <f>IFERROR(__xludf.DUMMYFUNCTION("""COMPUTED_VALUE"""),45426.66666666667)</f>
        <v>45426.66667</v>
      </c>
      <c r="K94" s="1">
        <f>IFERROR(__xludf.DUMMYFUNCTION("""COMPUTED_VALUE"""),2850.5)</f>
        <v>2850.5</v>
      </c>
      <c r="M94" s="2">
        <f>IFERROR(__xludf.DUMMYFUNCTION("""COMPUTED_VALUE"""),45426.66666666667)</f>
        <v>45426.66667</v>
      </c>
      <c r="N94" s="1">
        <f>IFERROR(__xludf.DUMMYFUNCTION("""COMPUTED_VALUE"""),6.6191862E7)</f>
        <v>66191862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IFERROR(__xludf.DUMMYFUNCTION("""COMPUTED_VALUE"""),2862.96)</f>
        <v>2862.96</v>
      </c>
      <c r="D95" s="2">
        <f>IFERROR(__xludf.DUMMYFUNCTION("""COMPUTED_VALUE"""),45427.66666666667)</f>
        <v>45427.66667</v>
      </c>
      <c r="E95" s="1">
        <f>IFERROR(__xludf.DUMMYFUNCTION("""COMPUTED_VALUE"""),2888.69)</f>
        <v>2888.69</v>
      </c>
      <c r="G95" s="2">
        <f>IFERROR(__xludf.DUMMYFUNCTION("""COMPUTED_VALUE"""),45427.66666666667)</f>
        <v>45427.66667</v>
      </c>
      <c r="H95" s="1">
        <f>IFERROR(__xludf.DUMMYFUNCTION("""COMPUTED_VALUE"""),2860.88)</f>
        <v>2860.88</v>
      </c>
      <c r="J95" s="2">
        <f>IFERROR(__xludf.DUMMYFUNCTION("""COMPUTED_VALUE"""),45427.66666666667)</f>
        <v>45427.66667</v>
      </c>
      <c r="K95" s="1">
        <f>IFERROR(__xludf.DUMMYFUNCTION("""COMPUTED_VALUE"""),2882.86)</f>
        <v>2882.86</v>
      </c>
      <c r="M95" s="2">
        <f>IFERROR(__xludf.DUMMYFUNCTION("""COMPUTED_VALUE"""),45427.66666666667)</f>
        <v>45427.66667</v>
      </c>
      <c r="N95" s="1">
        <f>IFERROR(__xludf.DUMMYFUNCTION("""COMPUTED_VALUE"""),7.4371681E7)</f>
        <v>74371681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IFERROR(__xludf.DUMMYFUNCTION("""COMPUTED_VALUE"""),2877.62)</f>
        <v>2877.62</v>
      </c>
      <c r="D96" s="2">
        <f>IFERROR(__xludf.DUMMYFUNCTION("""COMPUTED_VALUE"""),45428.66666666667)</f>
        <v>45428.66667</v>
      </c>
      <c r="E96" s="1">
        <f>IFERROR(__xludf.DUMMYFUNCTION("""COMPUTED_VALUE"""),2886.72)</f>
        <v>2886.72</v>
      </c>
      <c r="G96" s="2">
        <f>IFERROR(__xludf.DUMMYFUNCTION("""COMPUTED_VALUE"""),45428.66666666667)</f>
        <v>45428.66667</v>
      </c>
      <c r="H96" s="1">
        <f>IFERROR(__xludf.DUMMYFUNCTION("""COMPUTED_VALUE"""),2857.01)</f>
        <v>2857.01</v>
      </c>
      <c r="J96" s="2">
        <f>IFERROR(__xludf.DUMMYFUNCTION("""COMPUTED_VALUE"""),45428.66666666667)</f>
        <v>45428.66667</v>
      </c>
      <c r="K96" s="1">
        <f>IFERROR(__xludf.DUMMYFUNCTION("""COMPUTED_VALUE"""),2880.45)</f>
        <v>2880.45</v>
      </c>
      <c r="M96" s="2">
        <f>IFERROR(__xludf.DUMMYFUNCTION("""COMPUTED_VALUE"""),45428.66666666667)</f>
        <v>45428.66667</v>
      </c>
      <c r="N96" s="1">
        <f>IFERROR(__xludf.DUMMYFUNCTION("""COMPUTED_VALUE"""),7.386286E7)</f>
        <v>73862860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IFERROR(__xludf.DUMMYFUNCTION("""COMPUTED_VALUE"""),2881.93)</f>
        <v>2881.93</v>
      </c>
      <c r="D97" s="2">
        <f>IFERROR(__xludf.DUMMYFUNCTION("""COMPUTED_VALUE"""),45429.66666666667)</f>
        <v>45429.66667</v>
      </c>
      <c r="E97" s="1">
        <f>IFERROR(__xludf.DUMMYFUNCTION("""COMPUTED_VALUE"""),2885.33)</f>
        <v>2885.33</v>
      </c>
      <c r="G97" s="2">
        <f>IFERROR(__xludf.DUMMYFUNCTION("""COMPUTED_VALUE"""),45429.66666666667)</f>
        <v>45429.66667</v>
      </c>
      <c r="H97" s="1">
        <f>IFERROR(__xludf.DUMMYFUNCTION("""COMPUTED_VALUE"""),2863.3)</f>
        <v>2863.3</v>
      </c>
      <c r="J97" s="2">
        <f>IFERROR(__xludf.DUMMYFUNCTION("""COMPUTED_VALUE"""),45429.66666666667)</f>
        <v>45429.66667</v>
      </c>
      <c r="K97" s="1">
        <f>IFERROR(__xludf.DUMMYFUNCTION("""COMPUTED_VALUE"""),2884.66)</f>
        <v>2884.66</v>
      </c>
      <c r="M97" s="2">
        <f>IFERROR(__xludf.DUMMYFUNCTION("""COMPUTED_VALUE"""),45429.66666666667)</f>
        <v>45429.66667</v>
      </c>
      <c r="N97" s="1">
        <f>IFERROR(__xludf.DUMMYFUNCTION("""COMPUTED_VALUE"""),6.4521623E7)</f>
        <v>64521623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IFERROR(__xludf.DUMMYFUNCTION("""COMPUTED_VALUE"""),2883.86)</f>
        <v>2883.86</v>
      </c>
      <c r="D98" s="2">
        <f>IFERROR(__xludf.DUMMYFUNCTION("""COMPUTED_VALUE"""),45432.66666666667)</f>
        <v>45432.66667</v>
      </c>
      <c r="E98" s="1">
        <f>IFERROR(__xludf.DUMMYFUNCTION("""COMPUTED_VALUE"""),2890.33)</f>
        <v>2890.33</v>
      </c>
      <c r="G98" s="2">
        <f>IFERROR(__xludf.DUMMYFUNCTION("""COMPUTED_VALUE"""),45432.66666666667)</f>
        <v>45432.66667</v>
      </c>
      <c r="H98" s="1">
        <f>IFERROR(__xludf.DUMMYFUNCTION("""COMPUTED_VALUE"""),2877.14)</f>
        <v>2877.14</v>
      </c>
      <c r="J98" s="2">
        <f>IFERROR(__xludf.DUMMYFUNCTION("""COMPUTED_VALUE"""),45432.66666666667)</f>
        <v>45432.66667</v>
      </c>
      <c r="K98" s="1">
        <f>IFERROR(__xludf.DUMMYFUNCTION("""COMPUTED_VALUE"""),2886.14)</f>
        <v>2886.14</v>
      </c>
      <c r="M98" s="2">
        <f>IFERROR(__xludf.DUMMYFUNCTION("""COMPUTED_VALUE"""),45432.66666666667)</f>
        <v>45432.66667</v>
      </c>
      <c r="N98" s="1">
        <f>IFERROR(__xludf.DUMMYFUNCTION("""COMPUTED_VALUE"""),6.0216016E7)</f>
        <v>60216016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IFERROR(__xludf.DUMMYFUNCTION("""COMPUTED_VALUE"""),2883.05)</f>
        <v>2883.05</v>
      </c>
      <c r="D99" s="2">
        <f>IFERROR(__xludf.DUMMYFUNCTION("""COMPUTED_VALUE"""),45433.66666666667)</f>
        <v>45433.66667</v>
      </c>
      <c r="E99" s="1">
        <f>IFERROR(__xludf.DUMMYFUNCTION("""COMPUTED_VALUE"""),2884.14)</f>
        <v>2884.14</v>
      </c>
      <c r="G99" s="2">
        <f>IFERROR(__xludf.DUMMYFUNCTION("""COMPUTED_VALUE"""),45433.66666666667)</f>
        <v>45433.66667</v>
      </c>
      <c r="H99" s="1">
        <f>IFERROR(__xludf.DUMMYFUNCTION("""COMPUTED_VALUE"""),2862.43)</f>
        <v>2862.43</v>
      </c>
      <c r="J99" s="2">
        <f>IFERROR(__xludf.DUMMYFUNCTION("""COMPUTED_VALUE"""),45433.66666666667)</f>
        <v>45433.66667</v>
      </c>
      <c r="K99" s="1">
        <f>IFERROR(__xludf.DUMMYFUNCTION("""COMPUTED_VALUE"""),2874.52)</f>
        <v>2874.52</v>
      </c>
      <c r="M99" s="2">
        <f>IFERROR(__xludf.DUMMYFUNCTION("""COMPUTED_VALUE"""),45433.66666666667)</f>
        <v>45433.66667</v>
      </c>
      <c r="N99" s="1">
        <f>IFERROR(__xludf.DUMMYFUNCTION("""COMPUTED_VALUE"""),5.8729433E7)</f>
        <v>58729433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IFERROR(__xludf.DUMMYFUNCTION("""COMPUTED_VALUE"""),2873.34)</f>
        <v>2873.34</v>
      </c>
      <c r="D100" s="2">
        <f>IFERROR(__xludf.DUMMYFUNCTION("""COMPUTED_VALUE"""),45434.66666666667)</f>
        <v>45434.66667</v>
      </c>
      <c r="E100" s="1">
        <f>IFERROR(__xludf.DUMMYFUNCTION("""COMPUTED_VALUE"""),2889.2)</f>
        <v>2889.2</v>
      </c>
      <c r="G100" s="2">
        <f>IFERROR(__xludf.DUMMYFUNCTION("""COMPUTED_VALUE"""),45434.66666666667)</f>
        <v>45434.66667</v>
      </c>
      <c r="H100" s="1">
        <f>IFERROR(__xludf.DUMMYFUNCTION("""COMPUTED_VALUE"""),2860.55)</f>
        <v>2860.55</v>
      </c>
      <c r="J100" s="2">
        <f>IFERROR(__xludf.DUMMYFUNCTION("""COMPUTED_VALUE"""),45434.66666666667)</f>
        <v>45434.66667</v>
      </c>
      <c r="K100" s="1">
        <f>IFERROR(__xludf.DUMMYFUNCTION("""COMPUTED_VALUE"""),2870.41)</f>
        <v>2870.41</v>
      </c>
      <c r="M100" s="2">
        <f>IFERROR(__xludf.DUMMYFUNCTION("""COMPUTED_VALUE"""),45434.66666666667)</f>
        <v>45434.66667</v>
      </c>
      <c r="N100" s="1">
        <f>IFERROR(__xludf.DUMMYFUNCTION("""COMPUTED_VALUE"""),8.0155536E7)</f>
        <v>80155536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IFERROR(__xludf.DUMMYFUNCTION("""COMPUTED_VALUE"""),2867.99)</f>
        <v>2867.99</v>
      </c>
      <c r="D101" s="2">
        <f>IFERROR(__xludf.DUMMYFUNCTION("""COMPUTED_VALUE"""),45435.66666666667)</f>
        <v>45435.66667</v>
      </c>
      <c r="E101" s="1">
        <f>IFERROR(__xludf.DUMMYFUNCTION("""COMPUTED_VALUE"""),2867.99)</f>
        <v>2867.99</v>
      </c>
      <c r="G101" s="2">
        <f>IFERROR(__xludf.DUMMYFUNCTION("""COMPUTED_VALUE"""),45435.66666666667)</f>
        <v>45435.66667</v>
      </c>
      <c r="H101" s="1">
        <f>IFERROR(__xludf.DUMMYFUNCTION("""COMPUTED_VALUE"""),2837.51)</f>
        <v>2837.51</v>
      </c>
      <c r="J101" s="2">
        <f>IFERROR(__xludf.DUMMYFUNCTION("""COMPUTED_VALUE"""),45435.66666666667)</f>
        <v>45435.66667</v>
      </c>
      <c r="K101" s="1">
        <f>IFERROR(__xludf.DUMMYFUNCTION("""COMPUTED_VALUE"""),2839.27)</f>
        <v>2839.27</v>
      </c>
      <c r="M101" s="2">
        <f>IFERROR(__xludf.DUMMYFUNCTION("""COMPUTED_VALUE"""),45435.66666666667)</f>
        <v>45435.66667</v>
      </c>
      <c r="N101" s="1">
        <f>IFERROR(__xludf.DUMMYFUNCTION("""COMPUTED_VALUE"""),7.9871116E7)</f>
        <v>79871116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IFERROR(__xludf.DUMMYFUNCTION("""COMPUTED_VALUE"""),2839.75)</f>
        <v>2839.75</v>
      </c>
      <c r="D102" s="2">
        <f>IFERROR(__xludf.DUMMYFUNCTION("""COMPUTED_VALUE"""),45436.66666666667)</f>
        <v>45436.66667</v>
      </c>
      <c r="E102" s="1">
        <f>IFERROR(__xludf.DUMMYFUNCTION("""COMPUTED_VALUE"""),2849.61)</f>
        <v>2849.61</v>
      </c>
      <c r="G102" s="2">
        <f>IFERROR(__xludf.DUMMYFUNCTION("""COMPUTED_VALUE"""),45436.66666666667)</f>
        <v>45436.66667</v>
      </c>
      <c r="H102" s="1">
        <f>IFERROR(__xludf.DUMMYFUNCTION("""COMPUTED_VALUE"""),2832.68)</f>
        <v>2832.68</v>
      </c>
      <c r="J102" s="2">
        <f>IFERROR(__xludf.DUMMYFUNCTION("""COMPUTED_VALUE"""),45436.66666666667)</f>
        <v>45436.66667</v>
      </c>
      <c r="K102" s="1">
        <f>IFERROR(__xludf.DUMMYFUNCTION("""COMPUTED_VALUE"""),2839.03)</f>
        <v>2839.03</v>
      </c>
      <c r="M102" s="2">
        <f>IFERROR(__xludf.DUMMYFUNCTION("""COMPUTED_VALUE"""),45436.66666666667)</f>
        <v>45436.66667</v>
      </c>
      <c r="N102" s="1">
        <f>IFERROR(__xludf.DUMMYFUNCTION("""COMPUTED_VALUE"""),6.2637914E7)</f>
        <v>62637914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IFERROR(__xludf.DUMMYFUNCTION("""COMPUTED_VALUE"""),2831.07)</f>
        <v>2831.07</v>
      </c>
      <c r="D103" s="2">
        <f>IFERROR(__xludf.DUMMYFUNCTION("""COMPUTED_VALUE"""),45440.66666666667)</f>
        <v>45440.66667</v>
      </c>
      <c r="E103" s="1">
        <f>IFERROR(__xludf.DUMMYFUNCTION("""COMPUTED_VALUE"""),2831.07)</f>
        <v>2831.07</v>
      </c>
      <c r="G103" s="2">
        <f>IFERROR(__xludf.DUMMYFUNCTION("""COMPUTED_VALUE"""),45440.66666666667)</f>
        <v>45440.66667</v>
      </c>
      <c r="H103" s="1">
        <f>IFERROR(__xludf.DUMMYFUNCTION("""COMPUTED_VALUE"""),2774.4)</f>
        <v>2774.4</v>
      </c>
      <c r="J103" s="2">
        <f>IFERROR(__xludf.DUMMYFUNCTION("""COMPUTED_VALUE"""),45440.66666666667)</f>
        <v>45440.66667</v>
      </c>
      <c r="K103" s="1">
        <f>IFERROR(__xludf.DUMMYFUNCTION("""COMPUTED_VALUE"""),2788.68)</f>
        <v>2788.68</v>
      </c>
      <c r="M103" s="2">
        <f>IFERROR(__xludf.DUMMYFUNCTION("""COMPUTED_VALUE"""),45440.66666666667)</f>
        <v>45440.66667</v>
      </c>
      <c r="N103" s="1">
        <f>IFERROR(__xludf.DUMMYFUNCTION("""COMPUTED_VALUE"""),7.5069731E7)</f>
        <v>75069731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IFERROR(__xludf.DUMMYFUNCTION("""COMPUTED_VALUE"""),2775.01)</f>
        <v>2775.01</v>
      </c>
      <c r="D104" s="2">
        <f>IFERROR(__xludf.DUMMYFUNCTION("""COMPUTED_VALUE"""),45441.66666666667)</f>
        <v>45441.66667</v>
      </c>
      <c r="E104" s="1">
        <f>IFERROR(__xludf.DUMMYFUNCTION("""COMPUTED_VALUE"""),2775.01)</f>
        <v>2775.01</v>
      </c>
      <c r="G104" s="2">
        <f>IFERROR(__xludf.DUMMYFUNCTION("""COMPUTED_VALUE"""),45441.66666666667)</f>
        <v>45441.66667</v>
      </c>
      <c r="H104" s="1">
        <f>IFERROR(__xludf.DUMMYFUNCTION("""COMPUTED_VALUE"""),2746.0)</f>
        <v>2746</v>
      </c>
      <c r="J104" s="2">
        <f>IFERROR(__xludf.DUMMYFUNCTION("""COMPUTED_VALUE"""),45441.66666666667)</f>
        <v>45441.66667</v>
      </c>
      <c r="K104" s="1">
        <f>IFERROR(__xludf.DUMMYFUNCTION("""COMPUTED_VALUE"""),2757.65)</f>
        <v>2757.65</v>
      </c>
      <c r="M104" s="2">
        <f>IFERROR(__xludf.DUMMYFUNCTION("""COMPUTED_VALUE"""),45441.66666666667)</f>
        <v>45441.66667</v>
      </c>
      <c r="N104" s="1">
        <f>IFERROR(__xludf.DUMMYFUNCTION("""COMPUTED_VALUE"""),8.6373683E7)</f>
        <v>86373683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IFERROR(__xludf.DUMMYFUNCTION("""COMPUTED_VALUE"""),2756.73)</f>
        <v>2756.73</v>
      </c>
      <c r="D105" s="2">
        <f>IFERROR(__xludf.DUMMYFUNCTION("""COMPUTED_VALUE"""),45442.66666666667)</f>
        <v>45442.66667</v>
      </c>
      <c r="E105" s="1">
        <f>IFERROR(__xludf.DUMMYFUNCTION("""COMPUTED_VALUE"""),2757.46)</f>
        <v>2757.46</v>
      </c>
      <c r="G105" s="2">
        <f>IFERROR(__xludf.DUMMYFUNCTION("""COMPUTED_VALUE"""),45442.66666666667)</f>
        <v>45442.66667</v>
      </c>
      <c r="H105" s="1">
        <f>IFERROR(__xludf.DUMMYFUNCTION("""COMPUTED_VALUE"""),2711.99)</f>
        <v>2711.99</v>
      </c>
      <c r="J105" s="2">
        <f>IFERROR(__xludf.DUMMYFUNCTION("""COMPUTED_VALUE"""),45442.66666666667)</f>
        <v>45442.66667</v>
      </c>
      <c r="K105" s="1">
        <f>IFERROR(__xludf.DUMMYFUNCTION("""COMPUTED_VALUE"""),2755.95)</f>
        <v>2755.95</v>
      </c>
      <c r="M105" s="2">
        <f>IFERROR(__xludf.DUMMYFUNCTION("""COMPUTED_VALUE"""),45442.66666666667)</f>
        <v>45442.66667</v>
      </c>
      <c r="N105" s="1">
        <f>IFERROR(__xludf.DUMMYFUNCTION("""COMPUTED_VALUE"""),9.8185823E7)</f>
        <v>98185823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IFERROR(__xludf.DUMMYFUNCTION("""COMPUTED_VALUE"""),2754.5)</f>
        <v>2754.5</v>
      </c>
      <c r="D106" s="2">
        <f>IFERROR(__xludf.DUMMYFUNCTION("""COMPUTED_VALUE"""),45443.66666666667)</f>
        <v>45443.66667</v>
      </c>
      <c r="E106" s="1">
        <f>IFERROR(__xludf.DUMMYFUNCTION("""COMPUTED_VALUE"""),2791.05)</f>
        <v>2791.05</v>
      </c>
      <c r="G106" s="2">
        <f>IFERROR(__xludf.DUMMYFUNCTION("""COMPUTED_VALUE"""),45443.66666666667)</f>
        <v>45443.66667</v>
      </c>
      <c r="H106" s="1">
        <f>IFERROR(__xludf.DUMMYFUNCTION("""COMPUTED_VALUE"""),2753.84)</f>
        <v>2753.84</v>
      </c>
      <c r="J106" s="2">
        <f>IFERROR(__xludf.DUMMYFUNCTION("""COMPUTED_VALUE"""),45443.66666666667)</f>
        <v>45443.66667</v>
      </c>
      <c r="K106" s="1">
        <f>IFERROR(__xludf.DUMMYFUNCTION("""COMPUTED_VALUE"""),2789.76)</f>
        <v>2789.76</v>
      </c>
      <c r="M106" s="2">
        <f>IFERROR(__xludf.DUMMYFUNCTION("""COMPUTED_VALUE"""),45443.66666666667)</f>
        <v>45443.66667</v>
      </c>
      <c r="N106" s="1">
        <f>IFERROR(__xludf.DUMMYFUNCTION("""COMPUTED_VALUE"""),1.49368009E8)</f>
        <v>149368009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IFERROR(__xludf.DUMMYFUNCTION("""COMPUTED_VALUE"""),2789.82)</f>
        <v>2789.82</v>
      </c>
      <c r="D107" s="2">
        <f>IFERROR(__xludf.DUMMYFUNCTION("""COMPUTED_VALUE"""),45446.66666666667)</f>
        <v>45446.66667</v>
      </c>
      <c r="E107" s="1">
        <f>IFERROR(__xludf.DUMMYFUNCTION("""COMPUTED_VALUE"""),2828.96)</f>
        <v>2828.96</v>
      </c>
      <c r="G107" s="2">
        <f>IFERROR(__xludf.DUMMYFUNCTION("""COMPUTED_VALUE"""),45446.66666666667)</f>
        <v>45446.66667</v>
      </c>
      <c r="H107" s="1">
        <f>IFERROR(__xludf.DUMMYFUNCTION("""COMPUTED_VALUE"""),2782.56)</f>
        <v>2782.56</v>
      </c>
      <c r="J107" s="2">
        <f>IFERROR(__xludf.DUMMYFUNCTION("""COMPUTED_VALUE"""),45446.66666666667)</f>
        <v>45446.66667</v>
      </c>
      <c r="K107" s="1">
        <f>IFERROR(__xludf.DUMMYFUNCTION("""COMPUTED_VALUE"""),2808.52)</f>
        <v>2808.52</v>
      </c>
      <c r="M107" s="2">
        <f>IFERROR(__xludf.DUMMYFUNCTION("""COMPUTED_VALUE"""),45446.66666666667)</f>
        <v>45446.66667</v>
      </c>
      <c r="N107" s="1">
        <f>IFERROR(__xludf.DUMMYFUNCTION("""COMPUTED_VALUE"""),9.1088656E7)</f>
        <v>91088656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IFERROR(__xludf.DUMMYFUNCTION("""COMPUTED_VALUE"""),2809.11)</f>
        <v>2809.11</v>
      </c>
      <c r="D108" s="2">
        <f>IFERROR(__xludf.DUMMYFUNCTION("""COMPUTED_VALUE"""),45447.66666666667)</f>
        <v>45447.66667</v>
      </c>
      <c r="E108" s="1">
        <f>IFERROR(__xludf.DUMMYFUNCTION("""COMPUTED_VALUE"""),2828.39)</f>
        <v>2828.39</v>
      </c>
      <c r="G108" s="2">
        <f>IFERROR(__xludf.DUMMYFUNCTION("""COMPUTED_VALUE"""),45447.66666666667)</f>
        <v>45447.66667</v>
      </c>
      <c r="H108" s="1">
        <f>IFERROR(__xludf.DUMMYFUNCTION("""COMPUTED_VALUE"""),2799.31)</f>
        <v>2799.31</v>
      </c>
      <c r="J108" s="2">
        <f>IFERROR(__xludf.DUMMYFUNCTION("""COMPUTED_VALUE"""),45447.66666666667)</f>
        <v>45447.66667</v>
      </c>
      <c r="K108" s="1">
        <f>IFERROR(__xludf.DUMMYFUNCTION("""COMPUTED_VALUE"""),2815.91)</f>
        <v>2815.91</v>
      </c>
      <c r="M108" s="2">
        <f>IFERROR(__xludf.DUMMYFUNCTION("""COMPUTED_VALUE"""),45447.66666666667)</f>
        <v>45447.66667</v>
      </c>
      <c r="N108" s="1">
        <f>IFERROR(__xludf.DUMMYFUNCTION("""COMPUTED_VALUE"""),8.2150364E7)</f>
        <v>82150364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IFERROR(__xludf.DUMMYFUNCTION("""COMPUTED_VALUE"""),2818.59)</f>
        <v>2818.59</v>
      </c>
      <c r="D109" s="2">
        <f>IFERROR(__xludf.DUMMYFUNCTION("""COMPUTED_VALUE"""),45448.66666666667)</f>
        <v>45448.66667</v>
      </c>
      <c r="E109" s="1">
        <f>IFERROR(__xludf.DUMMYFUNCTION("""COMPUTED_VALUE"""),2860.6)</f>
        <v>2860.6</v>
      </c>
      <c r="G109" s="2">
        <f>IFERROR(__xludf.DUMMYFUNCTION("""COMPUTED_VALUE"""),45448.66666666667)</f>
        <v>45448.66667</v>
      </c>
      <c r="H109" s="1">
        <f>IFERROR(__xludf.DUMMYFUNCTION("""COMPUTED_VALUE"""),2814.98)</f>
        <v>2814.98</v>
      </c>
      <c r="J109" s="2">
        <f>IFERROR(__xludf.DUMMYFUNCTION("""COMPUTED_VALUE"""),45448.66666666667)</f>
        <v>45448.66667</v>
      </c>
      <c r="K109" s="1">
        <f>IFERROR(__xludf.DUMMYFUNCTION("""COMPUTED_VALUE"""),2857.93)</f>
        <v>2857.93</v>
      </c>
      <c r="M109" s="2">
        <f>IFERROR(__xludf.DUMMYFUNCTION("""COMPUTED_VALUE"""),45448.66666666667)</f>
        <v>45448.66667</v>
      </c>
      <c r="N109" s="1">
        <f>IFERROR(__xludf.DUMMYFUNCTION("""COMPUTED_VALUE"""),7.5905879E7)</f>
        <v>75905879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IFERROR(__xludf.DUMMYFUNCTION("""COMPUTED_VALUE"""),2857.8)</f>
        <v>2857.8</v>
      </c>
      <c r="D110" s="2">
        <f>IFERROR(__xludf.DUMMYFUNCTION("""COMPUTED_VALUE"""),45449.66666666667)</f>
        <v>45449.66667</v>
      </c>
      <c r="E110" s="1">
        <f>IFERROR(__xludf.DUMMYFUNCTION("""COMPUTED_VALUE"""),2875.72)</f>
        <v>2875.72</v>
      </c>
      <c r="G110" s="2">
        <f>IFERROR(__xludf.DUMMYFUNCTION("""COMPUTED_VALUE"""),45449.66666666667)</f>
        <v>45449.66667</v>
      </c>
      <c r="H110" s="1">
        <f>IFERROR(__xludf.DUMMYFUNCTION("""COMPUTED_VALUE"""),2845.48)</f>
        <v>2845.48</v>
      </c>
      <c r="J110" s="2">
        <f>IFERROR(__xludf.DUMMYFUNCTION("""COMPUTED_VALUE"""),45449.66666666667)</f>
        <v>45449.66667</v>
      </c>
      <c r="K110" s="1">
        <f>IFERROR(__xludf.DUMMYFUNCTION("""COMPUTED_VALUE"""),2868.44)</f>
        <v>2868.44</v>
      </c>
      <c r="M110" s="2">
        <f>IFERROR(__xludf.DUMMYFUNCTION("""COMPUTED_VALUE"""),45449.66666666667)</f>
        <v>45449.66667</v>
      </c>
      <c r="N110" s="1">
        <f>IFERROR(__xludf.DUMMYFUNCTION("""COMPUTED_VALUE"""),7.9852949E7)</f>
        <v>79852949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IFERROR(__xludf.DUMMYFUNCTION("""COMPUTED_VALUE"""),2863.97)</f>
        <v>2863.97</v>
      </c>
      <c r="D111" s="2">
        <f>IFERROR(__xludf.DUMMYFUNCTION("""COMPUTED_VALUE"""),45450.66666666667)</f>
        <v>45450.66667</v>
      </c>
      <c r="E111" s="1">
        <f>IFERROR(__xludf.DUMMYFUNCTION("""COMPUTED_VALUE"""),2878.12)</f>
        <v>2878.12</v>
      </c>
      <c r="G111" s="2">
        <f>IFERROR(__xludf.DUMMYFUNCTION("""COMPUTED_VALUE"""),45450.66666666667)</f>
        <v>45450.66667</v>
      </c>
      <c r="H111" s="1">
        <f>IFERROR(__xludf.DUMMYFUNCTION("""COMPUTED_VALUE"""),2852.16)</f>
        <v>2852.16</v>
      </c>
      <c r="J111" s="2">
        <f>IFERROR(__xludf.DUMMYFUNCTION("""COMPUTED_VALUE"""),45450.66666666667)</f>
        <v>45450.66667</v>
      </c>
      <c r="K111" s="1">
        <f>IFERROR(__xludf.DUMMYFUNCTION("""COMPUTED_VALUE"""),2861.37)</f>
        <v>2861.37</v>
      </c>
      <c r="M111" s="2">
        <f>IFERROR(__xludf.DUMMYFUNCTION("""COMPUTED_VALUE"""),45450.66666666667)</f>
        <v>45450.66667</v>
      </c>
      <c r="N111" s="1">
        <f>IFERROR(__xludf.DUMMYFUNCTION("""COMPUTED_VALUE"""),7.4784848E7)</f>
        <v>74784848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IFERROR(__xludf.DUMMYFUNCTION("""COMPUTED_VALUE"""),2856.29)</f>
        <v>2856.29</v>
      </c>
      <c r="D112" s="2">
        <f>IFERROR(__xludf.DUMMYFUNCTION("""COMPUTED_VALUE"""),45453.66666666667)</f>
        <v>45453.66667</v>
      </c>
      <c r="E112" s="1">
        <f>IFERROR(__xludf.DUMMYFUNCTION("""COMPUTED_VALUE"""),2866.82)</f>
        <v>2866.82</v>
      </c>
      <c r="G112" s="2">
        <f>IFERROR(__xludf.DUMMYFUNCTION("""COMPUTED_VALUE"""),45453.66666666667)</f>
        <v>45453.66667</v>
      </c>
      <c r="H112" s="1">
        <f>IFERROR(__xludf.DUMMYFUNCTION("""COMPUTED_VALUE"""),2839.33)</f>
        <v>2839.33</v>
      </c>
      <c r="J112" s="2">
        <f>IFERROR(__xludf.DUMMYFUNCTION("""COMPUTED_VALUE"""),45453.66666666667)</f>
        <v>45453.66667</v>
      </c>
      <c r="K112" s="1">
        <f>IFERROR(__xludf.DUMMYFUNCTION("""COMPUTED_VALUE"""),2865.74)</f>
        <v>2865.74</v>
      </c>
      <c r="M112" s="2">
        <f>IFERROR(__xludf.DUMMYFUNCTION("""COMPUTED_VALUE"""),45453.66666666667)</f>
        <v>45453.66667</v>
      </c>
      <c r="N112" s="1">
        <f>IFERROR(__xludf.DUMMYFUNCTION("""COMPUTED_VALUE"""),9.5130373E7)</f>
        <v>95130373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IFERROR(__xludf.DUMMYFUNCTION("""COMPUTED_VALUE"""),2863.39)</f>
        <v>2863.39</v>
      </c>
      <c r="D113" s="2">
        <f>IFERROR(__xludf.DUMMYFUNCTION("""COMPUTED_VALUE"""),45454.66666666667)</f>
        <v>45454.66667</v>
      </c>
      <c r="E113" s="1">
        <f>IFERROR(__xludf.DUMMYFUNCTION("""COMPUTED_VALUE"""),2863.39)</f>
        <v>2863.39</v>
      </c>
      <c r="G113" s="2">
        <f>IFERROR(__xludf.DUMMYFUNCTION("""COMPUTED_VALUE"""),45454.66666666667)</f>
        <v>45454.66667</v>
      </c>
      <c r="H113" s="1">
        <f>IFERROR(__xludf.DUMMYFUNCTION("""COMPUTED_VALUE"""),2839.1)</f>
        <v>2839.1</v>
      </c>
      <c r="J113" s="2">
        <f>IFERROR(__xludf.DUMMYFUNCTION("""COMPUTED_VALUE"""),45454.66666666667)</f>
        <v>45454.66667</v>
      </c>
      <c r="K113" s="1">
        <f>IFERROR(__xludf.DUMMYFUNCTION("""COMPUTED_VALUE"""),2845.78)</f>
        <v>2845.78</v>
      </c>
      <c r="M113" s="2">
        <f>IFERROR(__xludf.DUMMYFUNCTION("""COMPUTED_VALUE"""),45454.66666666667)</f>
        <v>45454.66667</v>
      </c>
      <c r="N113" s="1">
        <f>IFERROR(__xludf.DUMMYFUNCTION("""COMPUTED_VALUE"""),8.2136052E7)</f>
        <v>82136052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IFERROR(__xludf.DUMMYFUNCTION("""COMPUTED_VALUE"""),2851.83)</f>
        <v>2851.83</v>
      </c>
      <c r="D114" s="2">
        <f>IFERROR(__xludf.DUMMYFUNCTION("""COMPUTED_VALUE"""),45455.66666666667)</f>
        <v>45455.66667</v>
      </c>
      <c r="E114" s="1">
        <f>IFERROR(__xludf.DUMMYFUNCTION("""COMPUTED_VALUE"""),2863.55)</f>
        <v>2863.55</v>
      </c>
      <c r="G114" s="2">
        <f>IFERROR(__xludf.DUMMYFUNCTION("""COMPUTED_VALUE"""),45455.66666666667)</f>
        <v>45455.66667</v>
      </c>
      <c r="H114" s="1">
        <f>IFERROR(__xludf.DUMMYFUNCTION("""COMPUTED_VALUE"""),2840.22)</f>
        <v>2840.22</v>
      </c>
      <c r="J114" s="2">
        <f>IFERROR(__xludf.DUMMYFUNCTION("""COMPUTED_VALUE"""),45455.66666666667)</f>
        <v>45455.66667</v>
      </c>
      <c r="K114" s="1">
        <f>IFERROR(__xludf.DUMMYFUNCTION("""COMPUTED_VALUE"""),2852.1)</f>
        <v>2852.1</v>
      </c>
      <c r="M114" s="2">
        <f>IFERROR(__xludf.DUMMYFUNCTION("""COMPUTED_VALUE"""),45455.66666666667)</f>
        <v>45455.66667</v>
      </c>
      <c r="N114" s="1">
        <f>IFERROR(__xludf.DUMMYFUNCTION("""COMPUTED_VALUE"""),9.3982765E7)</f>
        <v>93982765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IFERROR(__xludf.DUMMYFUNCTION("""COMPUTED_VALUE"""),2844.95)</f>
        <v>2844.95</v>
      </c>
      <c r="D115" s="2">
        <f>IFERROR(__xludf.DUMMYFUNCTION("""COMPUTED_VALUE"""),45456.66666666667)</f>
        <v>45456.66667</v>
      </c>
      <c r="E115" s="1">
        <f>IFERROR(__xludf.DUMMYFUNCTION("""COMPUTED_VALUE"""),2844.95)</f>
        <v>2844.95</v>
      </c>
      <c r="G115" s="2">
        <f>IFERROR(__xludf.DUMMYFUNCTION("""COMPUTED_VALUE"""),45456.66666666667)</f>
        <v>45456.66667</v>
      </c>
      <c r="H115" s="1">
        <f>IFERROR(__xludf.DUMMYFUNCTION("""COMPUTED_VALUE"""),2822.52)</f>
        <v>2822.52</v>
      </c>
      <c r="J115" s="2">
        <f>IFERROR(__xludf.DUMMYFUNCTION("""COMPUTED_VALUE"""),45456.66666666667)</f>
        <v>45456.66667</v>
      </c>
      <c r="K115" s="1">
        <f>IFERROR(__xludf.DUMMYFUNCTION("""COMPUTED_VALUE"""),2833.82)</f>
        <v>2833.82</v>
      </c>
      <c r="M115" s="2">
        <f>IFERROR(__xludf.DUMMYFUNCTION("""COMPUTED_VALUE"""),45456.66666666667)</f>
        <v>45456.66667</v>
      </c>
      <c r="N115" s="1">
        <f>IFERROR(__xludf.DUMMYFUNCTION("""COMPUTED_VALUE"""),8.0424523E7)</f>
        <v>80424523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IFERROR(__xludf.DUMMYFUNCTION("""COMPUTED_VALUE"""),2823.51)</f>
        <v>2823.51</v>
      </c>
      <c r="D116" s="2">
        <f>IFERROR(__xludf.DUMMYFUNCTION("""COMPUTED_VALUE"""),45457.66666666667)</f>
        <v>45457.66667</v>
      </c>
      <c r="E116" s="1">
        <f>IFERROR(__xludf.DUMMYFUNCTION("""COMPUTED_VALUE"""),2836.48)</f>
        <v>2836.48</v>
      </c>
      <c r="G116" s="2">
        <f>IFERROR(__xludf.DUMMYFUNCTION("""COMPUTED_VALUE"""),45457.66666666667)</f>
        <v>45457.66667</v>
      </c>
      <c r="H116" s="1">
        <f>IFERROR(__xludf.DUMMYFUNCTION("""COMPUTED_VALUE"""),2817.66)</f>
        <v>2817.66</v>
      </c>
      <c r="J116" s="2">
        <f>IFERROR(__xludf.DUMMYFUNCTION("""COMPUTED_VALUE"""),45457.66666666667)</f>
        <v>45457.66667</v>
      </c>
      <c r="K116" s="1">
        <f>IFERROR(__xludf.DUMMYFUNCTION("""COMPUTED_VALUE"""),2835.12)</f>
        <v>2835.12</v>
      </c>
      <c r="M116" s="2">
        <f>IFERROR(__xludf.DUMMYFUNCTION("""COMPUTED_VALUE"""),45457.66666666667)</f>
        <v>45457.66667</v>
      </c>
      <c r="N116" s="1">
        <f>IFERROR(__xludf.DUMMYFUNCTION("""COMPUTED_VALUE"""),7.6011218E7)</f>
        <v>76011218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IFERROR(__xludf.DUMMYFUNCTION("""COMPUTED_VALUE"""),2831.82)</f>
        <v>2831.82</v>
      </c>
      <c r="D117" s="2">
        <f>IFERROR(__xludf.DUMMYFUNCTION("""COMPUTED_VALUE"""),45460.66666666667)</f>
        <v>45460.66667</v>
      </c>
      <c r="E117" s="1">
        <f>IFERROR(__xludf.DUMMYFUNCTION("""COMPUTED_VALUE"""),2840.07)</f>
        <v>2840.07</v>
      </c>
      <c r="G117" s="2">
        <f>IFERROR(__xludf.DUMMYFUNCTION("""COMPUTED_VALUE"""),45460.66666666667)</f>
        <v>45460.66667</v>
      </c>
      <c r="H117" s="1">
        <f>IFERROR(__xludf.DUMMYFUNCTION("""COMPUTED_VALUE"""),2819.72)</f>
        <v>2819.72</v>
      </c>
      <c r="J117" s="2">
        <f>IFERROR(__xludf.DUMMYFUNCTION("""COMPUTED_VALUE"""),45460.66666666667)</f>
        <v>45460.66667</v>
      </c>
      <c r="K117" s="1">
        <f>IFERROR(__xludf.DUMMYFUNCTION("""COMPUTED_VALUE"""),2833.47)</f>
        <v>2833.47</v>
      </c>
      <c r="M117" s="2">
        <f>IFERROR(__xludf.DUMMYFUNCTION("""COMPUTED_VALUE"""),45460.66666666667)</f>
        <v>45460.66667</v>
      </c>
      <c r="N117" s="1">
        <f>IFERROR(__xludf.DUMMYFUNCTION("""COMPUTED_VALUE"""),7.3265921E7)</f>
        <v>73265921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IFERROR(__xludf.DUMMYFUNCTION("""COMPUTED_VALUE"""),2832.98)</f>
        <v>2832.98</v>
      </c>
      <c r="D118" s="2">
        <f>IFERROR(__xludf.DUMMYFUNCTION("""COMPUTED_VALUE"""),45461.66666666667)</f>
        <v>45461.66667</v>
      </c>
      <c r="E118" s="1">
        <f>IFERROR(__xludf.DUMMYFUNCTION("""COMPUTED_VALUE"""),2852.47)</f>
        <v>2852.47</v>
      </c>
      <c r="G118" s="2">
        <f>IFERROR(__xludf.DUMMYFUNCTION("""COMPUTED_VALUE"""),45461.66666666667)</f>
        <v>45461.66667</v>
      </c>
      <c r="H118" s="1">
        <f>IFERROR(__xludf.DUMMYFUNCTION("""COMPUTED_VALUE"""),2828.87)</f>
        <v>2828.87</v>
      </c>
      <c r="J118" s="2">
        <f>IFERROR(__xludf.DUMMYFUNCTION("""COMPUTED_VALUE"""),45461.66666666667)</f>
        <v>45461.66667</v>
      </c>
      <c r="K118" s="1">
        <f>IFERROR(__xludf.DUMMYFUNCTION("""COMPUTED_VALUE"""),2834.33)</f>
        <v>2834.33</v>
      </c>
      <c r="M118" s="2">
        <f>IFERROR(__xludf.DUMMYFUNCTION("""COMPUTED_VALUE"""),45461.66666666667)</f>
        <v>45461.66667</v>
      </c>
      <c r="N118" s="1">
        <f>IFERROR(__xludf.DUMMYFUNCTION("""COMPUTED_VALUE"""),7.9904554E7)</f>
        <v>79904554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IFERROR(__xludf.DUMMYFUNCTION("""COMPUTED_VALUE"""),2829.54)</f>
        <v>2829.54</v>
      </c>
      <c r="D119" s="2">
        <f>IFERROR(__xludf.DUMMYFUNCTION("""COMPUTED_VALUE"""),45463.66666666667)</f>
        <v>45463.66667</v>
      </c>
      <c r="E119" s="1">
        <f>IFERROR(__xludf.DUMMYFUNCTION("""COMPUTED_VALUE"""),2843.34)</f>
        <v>2843.34</v>
      </c>
      <c r="G119" s="2">
        <f>IFERROR(__xludf.DUMMYFUNCTION("""COMPUTED_VALUE"""),45463.66666666667)</f>
        <v>45463.66667</v>
      </c>
      <c r="H119" s="1">
        <f>IFERROR(__xludf.DUMMYFUNCTION("""COMPUTED_VALUE"""),2809.9)</f>
        <v>2809.9</v>
      </c>
      <c r="J119" s="2">
        <f>IFERROR(__xludf.DUMMYFUNCTION("""COMPUTED_VALUE"""),45463.66666666667)</f>
        <v>45463.66667</v>
      </c>
      <c r="K119" s="1">
        <f>IFERROR(__xludf.DUMMYFUNCTION("""COMPUTED_VALUE"""),2839.71)</f>
        <v>2839.71</v>
      </c>
      <c r="M119" s="2">
        <f>IFERROR(__xludf.DUMMYFUNCTION("""COMPUTED_VALUE"""),45463.66666666667)</f>
        <v>45463.66667</v>
      </c>
      <c r="N119" s="1">
        <f>IFERROR(__xludf.DUMMYFUNCTION("""COMPUTED_VALUE"""),1.06383659E8)</f>
        <v>106383659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IFERROR(__xludf.DUMMYFUNCTION("""COMPUTED_VALUE"""),2852.81)</f>
        <v>2852.81</v>
      </c>
      <c r="D120" s="2">
        <f>IFERROR(__xludf.DUMMYFUNCTION("""COMPUTED_VALUE"""),45464.66666666667)</f>
        <v>45464.66667</v>
      </c>
      <c r="E120" s="1">
        <f>IFERROR(__xludf.DUMMYFUNCTION("""COMPUTED_VALUE"""),2873.1)</f>
        <v>2873.1</v>
      </c>
      <c r="G120" s="2">
        <f>IFERROR(__xludf.DUMMYFUNCTION("""COMPUTED_VALUE"""),45464.66666666667)</f>
        <v>45464.66667</v>
      </c>
      <c r="H120" s="1">
        <f>IFERROR(__xludf.DUMMYFUNCTION("""COMPUTED_VALUE"""),2852.81)</f>
        <v>2852.81</v>
      </c>
      <c r="J120" s="2">
        <f>IFERROR(__xludf.DUMMYFUNCTION("""COMPUTED_VALUE"""),45464.66666666667)</f>
        <v>45464.66667</v>
      </c>
      <c r="K120" s="1">
        <f>IFERROR(__xludf.DUMMYFUNCTION("""COMPUTED_VALUE"""),2861.49)</f>
        <v>2861.49</v>
      </c>
      <c r="M120" s="2">
        <f>IFERROR(__xludf.DUMMYFUNCTION("""COMPUTED_VALUE"""),45464.66666666667)</f>
        <v>45464.66667</v>
      </c>
      <c r="N120" s="1">
        <f>IFERROR(__xludf.DUMMYFUNCTION("""COMPUTED_VALUE"""),2.73938434E8)</f>
        <v>273938434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IFERROR(__xludf.DUMMYFUNCTION("""COMPUTED_VALUE"""),2877.15)</f>
        <v>2877.15</v>
      </c>
      <c r="D121" s="2">
        <f>IFERROR(__xludf.DUMMYFUNCTION("""COMPUTED_VALUE"""),45467.66666666667)</f>
        <v>45467.66667</v>
      </c>
      <c r="E121" s="1">
        <f>IFERROR(__xludf.DUMMYFUNCTION("""COMPUTED_VALUE"""),2912.51)</f>
        <v>2912.51</v>
      </c>
      <c r="G121" s="2">
        <f>IFERROR(__xludf.DUMMYFUNCTION("""COMPUTED_VALUE"""),45467.66666666667)</f>
        <v>45467.66667</v>
      </c>
      <c r="H121" s="1">
        <f>IFERROR(__xludf.DUMMYFUNCTION("""COMPUTED_VALUE"""),2877.15)</f>
        <v>2877.15</v>
      </c>
      <c r="J121" s="2">
        <f>IFERROR(__xludf.DUMMYFUNCTION("""COMPUTED_VALUE"""),45467.66666666667)</f>
        <v>45467.66667</v>
      </c>
      <c r="K121" s="1">
        <f>IFERROR(__xludf.DUMMYFUNCTION("""COMPUTED_VALUE"""),2903.11)</f>
        <v>2903.11</v>
      </c>
      <c r="M121" s="2">
        <f>IFERROR(__xludf.DUMMYFUNCTION("""COMPUTED_VALUE"""),45467.66666666667)</f>
        <v>45467.66667</v>
      </c>
      <c r="N121" s="1">
        <f>IFERROR(__xludf.DUMMYFUNCTION("""COMPUTED_VALUE"""),1.07625297E8)</f>
        <v>107625297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IFERROR(__xludf.DUMMYFUNCTION("""COMPUTED_VALUE"""),2903.25)</f>
        <v>2903.25</v>
      </c>
      <c r="D122" s="2">
        <f>IFERROR(__xludf.DUMMYFUNCTION("""COMPUTED_VALUE"""),45468.66666666667)</f>
        <v>45468.66667</v>
      </c>
      <c r="E122" s="1">
        <f>IFERROR(__xludf.DUMMYFUNCTION("""COMPUTED_VALUE"""),2918.78)</f>
        <v>2918.78</v>
      </c>
      <c r="G122" s="2">
        <f>IFERROR(__xludf.DUMMYFUNCTION("""COMPUTED_VALUE"""),45468.66666666667)</f>
        <v>45468.66667</v>
      </c>
      <c r="H122" s="1">
        <f>IFERROR(__xludf.DUMMYFUNCTION("""COMPUTED_VALUE"""),2885.54)</f>
        <v>2885.54</v>
      </c>
      <c r="J122" s="2">
        <f>IFERROR(__xludf.DUMMYFUNCTION("""COMPUTED_VALUE"""),45468.66666666667)</f>
        <v>45468.66667</v>
      </c>
      <c r="K122" s="1">
        <f>IFERROR(__xludf.DUMMYFUNCTION("""COMPUTED_VALUE"""),2886.02)</f>
        <v>2886.02</v>
      </c>
      <c r="M122" s="2">
        <f>IFERROR(__xludf.DUMMYFUNCTION("""COMPUTED_VALUE"""),45468.66666666667)</f>
        <v>45468.66667</v>
      </c>
      <c r="N122" s="1">
        <f>IFERROR(__xludf.DUMMYFUNCTION("""COMPUTED_VALUE"""),9.6394774E7)</f>
        <v>96394774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IFERROR(__xludf.DUMMYFUNCTION("""COMPUTED_VALUE"""),2878.62)</f>
        <v>2878.62</v>
      </c>
      <c r="D123" s="2">
        <f>IFERROR(__xludf.DUMMYFUNCTION("""COMPUTED_VALUE"""),45469.66666666667)</f>
        <v>45469.66667</v>
      </c>
      <c r="E123" s="1">
        <f>IFERROR(__xludf.DUMMYFUNCTION("""COMPUTED_VALUE"""),2887.15)</f>
        <v>2887.15</v>
      </c>
      <c r="G123" s="2">
        <f>IFERROR(__xludf.DUMMYFUNCTION("""COMPUTED_VALUE"""),45469.66666666667)</f>
        <v>45469.66667</v>
      </c>
      <c r="H123" s="1">
        <f>IFERROR(__xludf.DUMMYFUNCTION("""COMPUTED_VALUE"""),2867.0)</f>
        <v>2867</v>
      </c>
      <c r="J123" s="2">
        <f>IFERROR(__xludf.DUMMYFUNCTION("""COMPUTED_VALUE"""),45469.66666666667)</f>
        <v>45469.66667</v>
      </c>
      <c r="K123" s="1">
        <f>IFERROR(__xludf.DUMMYFUNCTION("""COMPUTED_VALUE"""),2871.74)</f>
        <v>2871.74</v>
      </c>
      <c r="M123" s="2">
        <f>IFERROR(__xludf.DUMMYFUNCTION("""COMPUTED_VALUE"""),45469.66666666667)</f>
        <v>45469.66667</v>
      </c>
      <c r="N123" s="1">
        <f>IFERROR(__xludf.DUMMYFUNCTION("""COMPUTED_VALUE"""),9.3480952E7)</f>
        <v>93480952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IFERROR(__xludf.DUMMYFUNCTION("""COMPUTED_VALUE"""),2871.13)</f>
        <v>2871.13</v>
      </c>
      <c r="D124" s="2">
        <f>IFERROR(__xludf.DUMMYFUNCTION("""COMPUTED_VALUE"""),45470.66666666667)</f>
        <v>45470.66667</v>
      </c>
      <c r="E124" s="1">
        <f>IFERROR(__xludf.DUMMYFUNCTION("""COMPUTED_VALUE"""),2873.53)</f>
        <v>2873.53</v>
      </c>
      <c r="G124" s="2">
        <f>IFERROR(__xludf.DUMMYFUNCTION("""COMPUTED_VALUE"""),45470.66666666667)</f>
        <v>45470.66667</v>
      </c>
      <c r="H124" s="1">
        <f>IFERROR(__xludf.DUMMYFUNCTION("""COMPUTED_VALUE"""),2846.77)</f>
        <v>2846.77</v>
      </c>
      <c r="J124" s="2">
        <f>IFERROR(__xludf.DUMMYFUNCTION("""COMPUTED_VALUE"""),45470.66666666667)</f>
        <v>45470.66667</v>
      </c>
      <c r="K124" s="1">
        <f>IFERROR(__xludf.DUMMYFUNCTION("""COMPUTED_VALUE"""),2853.3)</f>
        <v>2853.3</v>
      </c>
      <c r="M124" s="2">
        <f>IFERROR(__xludf.DUMMYFUNCTION("""COMPUTED_VALUE"""),45470.66666666667)</f>
        <v>45470.66667</v>
      </c>
      <c r="N124" s="1">
        <f>IFERROR(__xludf.DUMMYFUNCTION("""COMPUTED_VALUE"""),8.583165E7)</f>
        <v>85831650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IFERROR(__xludf.DUMMYFUNCTION("""COMPUTED_VALUE"""),2854.43)</f>
        <v>2854.43</v>
      </c>
      <c r="D125" s="2">
        <f>IFERROR(__xludf.DUMMYFUNCTION("""COMPUTED_VALUE"""),45471.66666666667)</f>
        <v>45471.66667</v>
      </c>
      <c r="E125" s="1">
        <f>IFERROR(__xludf.DUMMYFUNCTION("""COMPUTED_VALUE"""),2869.11)</f>
        <v>2869.11</v>
      </c>
      <c r="G125" s="2">
        <f>IFERROR(__xludf.DUMMYFUNCTION("""COMPUTED_VALUE"""),45471.66666666667)</f>
        <v>45471.66667</v>
      </c>
      <c r="H125" s="1">
        <f>IFERROR(__xludf.DUMMYFUNCTION("""COMPUTED_VALUE"""),2831.72)</f>
        <v>2831.72</v>
      </c>
      <c r="J125" s="2">
        <f>IFERROR(__xludf.DUMMYFUNCTION("""COMPUTED_VALUE"""),45471.66666666667)</f>
        <v>45471.66667</v>
      </c>
      <c r="K125" s="1">
        <f>IFERROR(__xludf.DUMMYFUNCTION("""COMPUTED_VALUE"""),2851.21)</f>
        <v>2851.21</v>
      </c>
      <c r="M125" s="2">
        <f>IFERROR(__xludf.DUMMYFUNCTION("""COMPUTED_VALUE"""),45471.66666666667)</f>
        <v>45471.66667</v>
      </c>
      <c r="N125" s="1">
        <f>IFERROR(__xludf.DUMMYFUNCTION("""COMPUTED_VALUE"""),1.99581906E8)</f>
        <v>199581906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IFERROR(__xludf.DUMMYFUNCTION("""COMPUTED_VALUE"""),2849.01)</f>
        <v>2849.01</v>
      </c>
      <c r="D126" s="2">
        <f>IFERROR(__xludf.DUMMYFUNCTION("""COMPUTED_VALUE"""),45474.66666666667)</f>
        <v>45474.66667</v>
      </c>
      <c r="E126" s="1">
        <f>IFERROR(__xludf.DUMMYFUNCTION("""COMPUTED_VALUE"""),2889.48)</f>
        <v>2889.48</v>
      </c>
      <c r="G126" s="2">
        <f>IFERROR(__xludf.DUMMYFUNCTION("""COMPUTED_VALUE"""),45474.66666666667)</f>
        <v>45474.66667</v>
      </c>
      <c r="H126" s="1">
        <f>IFERROR(__xludf.DUMMYFUNCTION("""COMPUTED_VALUE"""),2818.89)</f>
        <v>2818.89</v>
      </c>
      <c r="J126" s="2">
        <f>IFERROR(__xludf.DUMMYFUNCTION("""COMPUTED_VALUE"""),45474.66666666667)</f>
        <v>45474.66667</v>
      </c>
      <c r="K126" s="1">
        <f>IFERROR(__xludf.DUMMYFUNCTION("""COMPUTED_VALUE"""),2826.62)</f>
        <v>2826.62</v>
      </c>
      <c r="M126" s="2">
        <f>IFERROR(__xludf.DUMMYFUNCTION("""COMPUTED_VALUE"""),45474.66666666667)</f>
        <v>45474.66667</v>
      </c>
      <c r="N126" s="1">
        <f>IFERROR(__xludf.DUMMYFUNCTION("""COMPUTED_VALUE"""),7.7194999E7)</f>
        <v>77194999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IFERROR(__xludf.DUMMYFUNCTION("""COMPUTED_VALUE"""),2824.56)</f>
        <v>2824.56</v>
      </c>
      <c r="D127" s="2">
        <f>IFERROR(__xludf.DUMMYFUNCTION("""COMPUTED_VALUE"""),45475.66666666667)</f>
        <v>45475.66667</v>
      </c>
      <c r="E127" s="1">
        <f>IFERROR(__xludf.DUMMYFUNCTION("""COMPUTED_VALUE"""),2824.56)</f>
        <v>2824.56</v>
      </c>
      <c r="G127" s="2">
        <f>IFERROR(__xludf.DUMMYFUNCTION("""COMPUTED_VALUE"""),45475.66666666667)</f>
        <v>45475.66667</v>
      </c>
      <c r="H127" s="1">
        <f>IFERROR(__xludf.DUMMYFUNCTION("""COMPUTED_VALUE"""),2790.08)</f>
        <v>2790.08</v>
      </c>
      <c r="J127" s="2">
        <f>IFERROR(__xludf.DUMMYFUNCTION("""COMPUTED_VALUE"""),45475.66666666667)</f>
        <v>45475.66667</v>
      </c>
      <c r="K127" s="1">
        <f>IFERROR(__xludf.DUMMYFUNCTION("""COMPUTED_VALUE"""),2797.71)</f>
        <v>2797.71</v>
      </c>
      <c r="M127" s="2">
        <f>IFERROR(__xludf.DUMMYFUNCTION("""COMPUTED_VALUE"""),45475.66666666667)</f>
        <v>45475.66667</v>
      </c>
      <c r="N127" s="1">
        <f>IFERROR(__xludf.DUMMYFUNCTION("""COMPUTED_VALUE"""),7.4470139E7)</f>
        <v>74470139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IFERROR(__xludf.DUMMYFUNCTION("""COMPUTED_VALUE"""),2800.29)</f>
        <v>2800.29</v>
      </c>
      <c r="D128" s="2">
        <f>IFERROR(__xludf.DUMMYFUNCTION("""COMPUTED_VALUE"""),45476.54166666667)</f>
        <v>45476.54167</v>
      </c>
      <c r="E128" s="1">
        <f>IFERROR(__xludf.DUMMYFUNCTION("""COMPUTED_VALUE"""),2807.77)</f>
        <v>2807.77</v>
      </c>
      <c r="G128" s="2">
        <f>IFERROR(__xludf.DUMMYFUNCTION("""COMPUTED_VALUE"""),45476.54166666667)</f>
        <v>45476.54167</v>
      </c>
      <c r="H128" s="1">
        <f>IFERROR(__xludf.DUMMYFUNCTION("""COMPUTED_VALUE"""),2770.64)</f>
        <v>2770.64</v>
      </c>
      <c r="J128" s="2">
        <f>IFERROR(__xludf.DUMMYFUNCTION("""COMPUTED_VALUE"""),45476.54166666667)</f>
        <v>45476.54167</v>
      </c>
      <c r="K128" s="1">
        <f>IFERROR(__xludf.DUMMYFUNCTION("""COMPUTED_VALUE"""),2779.68)</f>
        <v>2779.68</v>
      </c>
      <c r="M128" s="2">
        <f>IFERROR(__xludf.DUMMYFUNCTION("""COMPUTED_VALUE"""),45476.54166666667)</f>
        <v>45476.54167</v>
      </c>
      <c r="N128" s="1">
        <f>IFERROR(__xludf.DUMMYFUNCTION("""COMPUTED_VALUE"""),4.690644E7)</f>
        <v>46906440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IFERROR(__xludf.DUMMYFUNCTION("""COMPUTED_VALUE"""),2782.56)</f>
        <v>2782.56</v>
      </c>
      <c r="D129" s="2">
        <f>IFERROR(__xludf.DUMMYFUNCTION("""COMPUTED_VALUE"""),45478.66666666667)</f>
        <v>45478.66667</v>
      </c>
      <c r="E129" s="1">
        <f>IFERROR(__xludf.DUMMYFUNCTION("""COMPUTED_VALUE"""),2804.62)</f>
        <v>2804.62</v>
      </c>
      <c r="G129" s="2">
        <f>IFERROR(__xludf.DUMMYFUNCTION("""COMPUTED_VALUE"""),45478.66666666667)</f>
        <v>45478.66667</v>
      </c>
      <c r="H129" s="1">
        <f>IFERROR(__xludf.DUMMYFUNCTION("""COMPUTED_VALUE"""),2775.93)</f>
        <v>2775.93</v>
      </c>
      <c r="J129" s="2">
        <f>IFERROR(__xludf.DUMMYFUNCTION("""COMPUTED_VALUE"""),45478.66666666667)</f>
        <v>45478.66667</v>
      </c>
      <c r="K129" s="1">
        <f>IFERROR(__xludf.DUMMYFUNCTION("""COMPUTED_VALUE"""),2802.59)</f>
        <v>2802.59</v>
      </c>
      <c r="M129" s="2">
        <f>IFERROR(__xludf.DUMMYFUNCTION("""COMPUTED_VALUE"""),45478.66666666667)</f>
        <v>45478.66667</v>
      </c>
      <c r="N129" s="1">
        <f>IFERROR(__xludf.DUMMYFUNCTION("""COMPUTED_VALUE"""),6.0674566E7)</f>
        <v>60674566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IFERROR(__xludf.DUMMYFUNCTION("""COMPUTED_VALUE"""),2802.83)</f>
        <v>2802.83</v>
      </c>
      <c r="D130" s="2">
        <f>IFERROR(__xludf.DUMMYFUNCTION("""COMPUTED_VALUE"""),45481.66666666667)</f>
        <v>45481.66667</v>
      </c>
      <c r="E130" s="1">
        <f>IFERROR(__xludf.DUMMYFUNCTION("""COMPUTED_VALUE"""),2817.09)</f>
        <v>2817.09</v>
      </c>
      <c r="G130" s="2">
        <f>IFERROR(__xludf.DUMMYFUNCTION("""COMPUTED_VALUE"""),45481.66666666667)</f>
        <v>45481.66667</v>
      </c>
      <c r="H130" s="1">
        <f>IFERROR(__xludf.DUMMYFUNCTION("""COMPUTED_VALUE"""),2798.49)</f>
        <v>2798.49</v>
      </c>
      <c r="J130" s="2">
        <f>IFERROR(__xludf.DUMMYFUNCTION("""COMPUTED_VALUE"""),45481.66666666667)</f>
        <v>45481.66667</v>
      </c>
      <c r="K130" s="1">
        <f>IFERROR(__xludf.DUMMYFUNCTION("""COMPUTED_VALUE"""),2810.53)</f>
        <v>2810.53</v>
      </c>
      <c r="M130" s="2">
        <f>IFERROR(__xludf.DUMMYFUNCTION("""COMPUTED_VALUE"""),45481.66666666667)</f>
        <v>45481.66667</v>
      </c>
      <c r="N130" s="1">
        <f>IFERROR(__xludf.DUMMYFUNCTION("""COMPUTED_VALUE"""),6.6756091E7)</f>
        <v>66756091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IFERROR(__xludf.DUMMYFUNCTION("""COMPUTED_VALUE"""),2814.33)</f>
        <v>2814.33</v>
      </c>
      <c r="D131" s="2">
        <f>IFERROR(__xludf.DUMMYFUNCTION("""COMPUTED_VALUE"""),45482.66666666667)</f>
        <v>45482.66667</v>
      </c>
      <c r="E131" s="1">
        <f>IFERROR(__xludf.DUMMYFUNCTION("""COMPUTED_VALUE"""),2820.01)</f>
        <v>2820.01</v>
      </c>
      <c r="G131" s="2">
        <f>IFERROR(__xludf.DUMMYFUNCTION("""COMPUTED_VALUE"""),45482.66666666667)</f>
        <v>45482.66667</v>
      </c>
      <c r="H131" s="1">
        <f>IFERROR(__xludf.DUMMYFUNCTION("""COMPUTED_VALUE"""),2792.64)</f>
        <v>2792.64</v>
      </c>
      <c r="J131" s="2">
        <f>IFERROR(__xludf.DUMMYFUNCTION("""COMPUTED_VALUE"""),45482.66666666667)</f>
        <v>45482.66667</v>
      </c>
      <c r="K131" s="1">
        <f>IFERROR(__xludf.DUMMYFUNCTION("""COMPUTED_VALUE"""),2818.13)</f>
        <v>2818.13</v>
      </c>
      <c r="M131" s="2">
        <f>IFERROR(__xludf.DUMMYFUNCTION("""COMPUTED_VALUE"""),45482.66666666667)</f>
        <v>45482.66667</v>
      </c>
      <c r="N131" s="1">
        <f>IFERROR(__xludf.DUMMYFUNCTION("""COMPUTED_VALUE"""),6.4423033E7)</f>
        <v>64423033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IFERROR(__xludf.DUMMYFUNCTION("""COMPUTED_VALUE"""),2824.22)</f>
        <v>2824.22</v>
      </c>
      <c r="D132" s="2">
        <f>IFERROR(__xludf.DUMMYFUNCTION("""COMPUTED_VALUE"""),45483.66666666667)</f>
        <v>45483.66667</v>
      </c>
      <c r="E132" s="1">
        <f>IFERROR(__xludf.DUMMYFUNCTION("""COMPUTED_VALUE"""),2847.2)</f>
        <v>2847.2</v>
      </c>
      <c r="G132" s="2">
        <f>IFERROR(__xludf.DUMMYFUNCTION("""COMPUTED_VALUE"""),45483.66666666667)</f>
        <v>45483.66667</v>
      </c>
      <c r="H132" s="1">
        <f>IFERROR(__xludf.DUMMYFUNCTION("""COMPUTED_VALUE"""),2814.28)</f>
        <v>2814.28</v>
      </c>
      <c r="J132" s="2">
        <f>IFERROR(__xludf.DUMMYFUNCTION("""COMPUTED_VALUE"""),45483.66666666667)</f>
        <v>45483.66667</v>
      </c>
      <c r="K132" s="1">
        <f>IFERROR(__xludf.DUMMYFUNCTION("""COMPUTED_VALUE"""),2847.03)</f>
        <v>2847.03</v>
      </c>
      <c r="M132" s="2">
        <f>IFERROR(__xludf.DUMMYFUNCTION("""COMPUTED_VALUE"""),45483.66666666667)</f>
        <v>45483.66667</v>
      </c>
      <c r="N132" s="1">
        <f>IFERROR(__xludf.DUMMYFUNCTION("""COMPUTED_VALUE"""),7.5245262E7)</f>
        <v>75245262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IFERROR(__xludf.DUMMYFUNCTION("""COMPUTED_VALUE"""),2849.14)</f>
        <v>2849.14</v>
      </c>
      <c r="D133" s="2">
        <f>IFERROR(__xludf.DUMMYFUNCTION("""COMPUTED_VALUE"""),45484.66666666667)</f>
        <v>45484.66667</v>
      </c>
      <c r="E133" s="1">
        <f>IFERROR(__xludf.DUMMYFUNCTION("""COMPUTED_VALUE"""),2904.31)</f>
        <v>2904.31</v>
      </c>
      <c r="G133" s="2">
        <f>IFERROR(__xludf.DUMMYFUNCTION("""COMPUTED_VALUE"""),45484.66666666667)</f>
        <v>45484.66667</v>
      </c>
      <c r="H133" s="1">
        <f>IFERROR(__xludf.DUMMYFUNCTION("""COMPUTED_VALUE"""),2849.14)</f>
        <v>2849.14</v>
      </c>
      <c r="J133" s="2">
        <f>IFERROR(__xludf.DUMMYFUNCTION("""COMPUTED_VALUE"""),45484.66666666667)</f>
        <v>45484.66667</v>
      </c>
      <c r="K133" s="1">
        <f>IFERROR(__xludf.DUMMYFUNCTION("""COMPUTED_VALUE"""),2891.05)</f>
        <v>2891.05</v>
      </c>
      <c r="M133" s="2">
        <f>IFERROR(__xludf.DUMMYFUNCTION("""COMPUTED_VALUE"""),45484.66666666667)</f>
        <v>45484.66667</v>
      </c>
      <c r="N133" s="1">
        <f>IFERROR(__xludf.DUMMYFUNCTION("""COMPUTED_VALUE"""),8.8972431E7)</f>
        <v>88972431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IFERROR(__xludf.DUMMYFUNCTION("""COMPUTED_VALUE"""),2900.11)</f>
        <v>2900.11</v>
      </c>
      <c r="D134" s="2">
        <f>IFERROR(__xludf.DUMMYFUNCTION("""COMPUTED_VALUE"""),45485.66666666667)</f>
        <v>45485.66667</v>
      </c>
      <c r="E134" s="1">
        <f>IFERROR(__xludf.DUMMYFUNCTION("""COMPUTED_VALUE"""),2923.52)</f>
        <v>2923.52</v>
      </c>
      <c r="G134" s="2">
        <f>IFERROR(__xludf.DUMMYFUNCTION("""COMPUTED_VALUE"""),45485.66666666667)</f>
        <v>45485.66667</v>
      </c>
      <c r="H134" s="1">
        <f>IFERROR(__xludf.DUMMYFUNCTION("""COMPUTED_VALUE"""),2897.26)</f>
        <v>2897.26</v>
      </c>
      <c r="J134" s="2">
        <f>IFERROR(__xludf.DUMMYFUNCTION("""COMPUTED_VALUE"""),45485.66666666667)</f>
        <v>45485.66667</v>
      </c>
      <c r="K134" s="1">
        <f>IFERROR(__xludf.DUMMYFUNCTION("""COMPUTED_VALUE"""),2904.82)</f>
        <v>2904.82</v>
      </c>
      <c r="M134" s="2">
        <f>IFERROR(__xludf.DUMMYFUNCTION("""COMPUTED_VALUE"""),45485.66666666667)</f>
        <v>45485.66667</v>
      </c>
      <c r="N134" s="1">
        <f>IFERROR(__xludf.DUMMYFUNCTION("""COMPUTED_VALUE"""),7.7708948E7)</f>
        <v>77708948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IFERROR(__xludf.DUMMYFUNCTION("""COMPUTED_VALUE"""),2903.8)</f>
        <v>2903.8</v>
      </c>
      <c r="D135" s="2">
        <f>IFERROR(__xludf.DUMMYFUNCTION("""COMPUTED_VALUE"""),45488.66666666667)</f>
        <v>45488.66667</v>
      </c>
      <c r="E135" s="1">
        <f>IFERROR(__xludf.DUMMYFUNCTION("""COMPUTED_VALUE"""),2908.76)</f>
        <v>2908.76</v>
      </c>
      <c r="G135" s="2">
        <f>IFERROR(__xludf.DUMMYFUNCTION("""COMPUTED_VALUE"""),45488.66666666667)</f>
        <v>45488.66667</v>
      </c>
      <c r="H135" s="1">
        <f>IFERROR(__xludf.DUMMYFUNCTION("""COMPUTED_VALUE"""),2884.88)</f>
        <v>2884.88</v>
      </c>
      <c r="J135" s="2">
        <f>IFERROR(__xludf.DUMMYFUNCTION("""COMPUTED_VALUE"""),45488.66666666667)</f>
        <v>45488.66667</v>
      </c>
      <c r="K135" s="1">
        <f>IFERROR(__xludf.DUMMYFUNCTION("""COMPUTED_VALUE"""),2891.12)</f>
        <v>2891.12</v>
      </c>
      <c r="M135" s="2">
        <f>IFERROR(__xludf.DUMMYFUNCTION("""COMPUTED_VALUE"""),45488.66666666667)</f>
        <v>45488.66667</v>
      </c>
      <c r="N135" s="1">
        <f>IFERROR(__xludf.DUMMYFUNCTION("""COMPUTED_VALUE"""),6.7074653E7)</f>
        <v>67074653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IFERROR(__xludf.DUMMYFUNCTION("""COMPUTED_VALUE"""),2897.9)</f>
        <v>2897.9</v>
      </c>
      <c r="D136" s="2">
        <f>IFERROR(__xludf.DUMMYFUNCTION("""COMPUTED_VALUE"""),45489.66666666667)</f>
        <v>45489.66667</v>
      </c>
      <c r="E136" s="1">
        <f>IFERROR(__xludf.DUMMYFUNCTION("""COMPUTED_VALUE"""),2940.89)</f>
        <v>2940.89</v>
      </c>
      <c r="G136" s="2">
        <f>IFERROR(__xludf.DUMMYFUNCTION("""COMPUTED_VALUE"""),45489.66666666667)</f>
        <v>45489.66667</v>
      </c>
      <c r="H136" s="1">
        <f>IFERROR(__xludf.DUMMYFUNCTION("""COMPUTED_VALUE"""),2897.9)</f>
        <v>2897.9</v>
      </c>
      <c r="J136" s="2">
        <f>IFERROR(__xludf.DUMMYFUNCTION("""COMPUTED_VALUE"""),45489.66666666667)</f>
        <v>45489.66667</v>
      </c>
      <c r="K136" s="1">
        <f>IFERROR(__xludf.DUMMYFUNCTION("""COMPUTED_VALUE"""),2938.0)</f>
        <v>2938</v>
      </c>
      <c r="M136" s="2">
        <f>IFERROR(__xludf.DUMMYFUNCTION("""COMPUTED_VALUE"""),45489.66666666667)</f>
        <v>45489.66667</v>
      </c>
      <c r="N136" s="1">
        <f>IFERROR(__xludf.DUMMYFUNCTION("""COMPUTED_VALUE"""),7.9021138E7)</f>
        <v>79021138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IFERROR(__xludf.DUMMYFUNCTION("""COMPUTED_VALUE"""),2934.66)</f>
        <v>2934.66</v>
      </c>
      <c r="D137" s="2">
        <f>IFERROR(__xludf.DUMMYFUNCTION("""COMPUTED_VALUE"""),45490.66666666667)</f>
        <v>45490.66667</v>
      </c>
      <c r="E137" s="1">
        <f>IFERROR(__xludf.DUMMYFUNCTION("""COMPUTED_VALUE"""),2969.68)</f>
        <v>2969.68</v>
      </c>
      <c r="G137" s="2">
        <f>IFERROR(__xludf.DUMMYFUNCTION("""COMPUTED_VALUE"""),45490.66666666667)</f>
        <v>45490.66667</v>
      </c>
      <c r="H137" s="1">
        <f>IFERROR(__xludf.DUMMYFUNCTION("""COMPUTED_VALUE"""),2928.83)</f>
        <v>2928.83</v>
      </c>
      <c r="J137" s="2">
        <f>IFERROR(__xludf.DUMMYFUNCTION("""COMPUTED_VALUE"""),45490.66666666667)</f>
        <v>45490.66667</v>
      </c>
      <c r="K137" s="1">
        <f>IFERROR(__xludf.DUMMYFUNCTION("""COMPUTED_VALUE"""),2946.44)</f>
        <v>2946.44</v>
      </c>
      <c r="M137" s="2">
        <f>IFERROR(__xludf.DUMMYFUNCTION("""COMPUTED_VALUE"""),45490.66666666667)</f>
        <v>45490.66667</v>
      </c>
      <c r="N137" s="1">
        <f>IFERROR(__xludf.DUMMYFUNCTION("""COMPUTED_VALUE"""),7.8955225E7)</f>
        <v>78955225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IFERROR(__xludf.DUMMYFUNCTION("""COMPUTED_VALUE"""),2940.35)</f>
        <v>2940.35</v>
      </c>
      <c r="D138" s="2">
        <f>IFERROR(__xludf.DUMMYFUNCTION("""COMPUTED_VALUE"""),45491.66666666667)</f>
        <v>45491.66667</v>
      </c>
      <c r="E138" s="1">
        <f>IFERROR(__xludf.DUMMYFUNCTION("""COMPUTED_VALUE"""),2968.39)</f>
        <v>2968.39</v>
      </c>
      <c r="G138" s="2">
        <f>IFERROR(__xludf.DUMMYFUNCTION("""COMPUTED_VALUE"""),45491.66666666667)</f>
        <v>45491.66667</v>
      </c>
      <c r="H138" s="1">
        <f>IFERROR(__xludf.DUMMYFUNCTION("""COMPUTED_VALUE"""),2887.99)</f>
        <v>2887.99</v>
      </c>
      <c r="J138" s="2">
        <f>IFERROR(__xludf.DUMMYFUNCTION("""COMPUTED_VALUE"""),45491.66666666667)</f>
        <v>45491.66667</v>
      </c>
      <c r="K138" s="1">
        <f>IFERROR(__xludf.DUMMYFUNCTION("""COMPUTED_VALUE"""),2889.49)</f>
        <v>2889.49</v>
      </c>
      <c r="M138" s="2">
        <f>IFERROR(__xludf.DUMMYFUNCTION("""COMPUTED_VALUE"""),45491.66666666667)</f>
        <v>45491.66667</v>
      </c>
      <c r="N138" s="1">
        <f>IFERROR(__xludf.DUMMYFUNCTION("""COMPUTED_VALUE"""),8.8471382E7)</f>
        <v>88471382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IFERROR(__xludf.DUMMYFUNCTION("""COMPUTED_VALUE"""),2893.54)</f>
        <v>2893.54</v>
      </c>
      <c r="D139" s="2">
        <f>IFERROR(__xludf.DUMMYFUNCTION("""COMPUTED_VALUE"""),45492.66666666667)</f>
        <v>45492.66667</v>
      </c>
      <c r="E139" s="1">
        <f>IFERROR(__xludf.DUMMYFUNCTION("""COMPUTED_VALUE"""),2901.49)</f>
        <v>2901.49</v>
      </c>
      <c r="G139" s="2">
        <f>IFERROR(__xludf.DUMMYFUNCTION("""COMPUTED_VALUE"""),45492.66666666667)</f>
        <v>45492.66667</v>
      </c>
      <c r="H139" s="1">
        <f>IFERROR(__xludf.DUMMYFUNCTION("""COMPUTED_VALUE"""),2871.36)</f>
        <v>2871.36</v>
      </c>
      <c r="J139" s="2">
        <f>IFERROR(__xludf.DUMMYFUNCTION("""COMPUTED_VALUE"""),45492.66666666667)</f>
        <v>45492.66667</v>
      </c>
      <c r="K139" s="1">
        <f>IFERROR(__xludf.DUMMYFUNCTION("""COMPUTED_VALUE"""),2886.1)</f>
        <v>2886.1</v>
      </c>
      <c r="M139" s="2">
        <f>IFERROR(__xludf.DUMMYFUNCTION("""COMPUTED_VALUE"""),45492.66666666667)</f>
        <v>45492.66667</v>
      </c>
      <c r="N139" s="1">
        <f>IFERROR(__xludf.DUMMYFUNCTION("""COMPUTED_VALUE"""),6.8993925E7)</f>
        <v>68993925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IFERROR(__xludf.DUMMYFUNCTION("""COMPUTED_VALUE"""),2900.99)</f>
        <v>2900.99</v>
      </c>
      <c r="D140" s="2">
        <f>IFERROR(__xludf.DUMMYFUNCTION("""COMPUTED_VALUE"""),45495.66666666667)</f>
        <v>45495.66667</v>
      </c>
      <c r="E140" s="1">
        <f>IFERROR(__xludf.DUMMYFUNCTION("""COMPUTED_VALUE"""),2931.41)</f>
        <v>2931.41</v>
      </c>
      <c r="G140" s="2">
        <f>IFERROR(__xludf.DUMMYFUNCTION("""COMPUTED_VALUE"""),45495.66666666667)</f>
        <v>45495.66667</v>
      </c>
      <c r="H140" s="1">
        <f>IFERROR(__xludf.DUMMYFUNCTION("""COMPUTED_VALUE"""),2893.36)</f>
        <v>2893.36</v>
      </c>
      <c r="J140" s="2">
        <f>IFERROR(__xludf.DUMMYFUNCTION("""COMPUTED_VALUE"""),45495.66666666667)</f>
        <v>45495.66667</v>
      </c>
      <c r="K140" s="1">
        <f>IFERROR(__xludf.DUMMYFUNCTION("""COMPUTED_VALUE"""),2930.18)</f>
        <v>2930.18</v>
      </c>
      <c r="M140" s="2">
        <f>IFERROR(__xludf.DUMMYFUNCTION("""COMPUTED_VALUE"""),45495.66666666667)</f>
        <v>45495.66667</v>
      </c>
      <c r="N140" s="1">
        <f>IFERROR(__xludf.DUMMYFUNCTION("""COMPUTED_VALUE"""),7.1981961E7)</f>
        <v>71981961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IFERROR(__xludf.DUMMYFUNCTION("""COMPUTED_VALUE"""),2970.55)</f>
        <v>2970.55</v>
      </c>
      <c r="D141" s="2">
        <f>IFERROR(__xludf.DUMMYFUNCTION("""COMPUTED_VALUE"""),45496.66666666667)</f>
        <v>45496.66667</v>
      </c>
      <c r="E141" s="1">
        <f>IFERROR(__xludf.DUMMYFUNCTION("""COMPUTED_VALUE"""),2970.55)</f>
        <v>2970.55</v>
      </c>
      <c r="G141" s="2">
        <f>IFERROR(__xludf.DUMMYFUNCTION("""COMPUTED_VALUE"""),45496.66666666667)</f>
        <v>45496.66667</v>
      </c>
      <c r="H141" s="1">
        <f>IFERROR(__xludf.DUMMYFUNCTION("""COMPUTED_VALUE"""),2925.58)</f>
        <v>2925.58</v>
      </c>
      <c r="J141" s="2">
        <f>IFERROR(__xludf.DUMMYFUNCTION("""COMPUTED_VALUE"""),45496.66666666667)</f>
        <v>45496.66667</v>
      </c>
      <c r="K141" s="1">
        <f>IFERROR(__xludf.DUMMYFUNCTION("""COMPUTED_VALUE"""),2928.36)</f>
        <v>2928.36</v>
      </c>
      <c r="M141" s="2">
        <f>IFERROR(__xludf.DUMMYFUNCTION("""COMPUTED_VALUE"""),45496.66666666667)</f>
        <v>45496.66667</v>
      </c>
      <c r="N141" s="1">
        <f>IFERROR(__xludf.DUMMYFUNCTION("""COMPUTED_VALUE"""),8.0081472E7)</f>
        <v>80081472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IFERROR(__xludf.DUMMYFUNCTION("""COMPUTED_VALUE"""),2924.79)</f>
        <v>2924.79</v>
      </c>
      <c r="D142" s="2">
        <f>IFERROR(__xludf.DUMMYFUNCTION("""COMPUTED_VALUE"""),45497.66666666667)</f>
        <v>45497.66667</v>
      </c>
      <c r="E142" s="1">
        <f>IFERROR(__xludf.DUMMYFUNCTION("""COMPUTED_VALUE"""),2973.96)</f>
        <v>2973.96</v>
      </c>
      <c r="G142" s="2">
        <f>IFERROR(__xludf.DUMMYFUNCTION("""COMPUTED_VALUE"""),45497.66666666667)</f>
        <v>45497.66667</v>
      </c>
      <c r="H142" s="1">
        <f>IFERROR(__xludf.DUMMYFUNCTION("""COMPUTED_VALUE"""),2924.03)</f>
        <v>2924.03</v>
      </c>
      <c r="J142" s="2">
        <f>IFERROR(__xludf.DUMMYFUNCTION("""COMPUTED_VALUE"""),45497.66666666667)</f>
        <v>45497.66667</v>
      </c>
      <c r="K142" s="1">
        <f>IFERROR(__xludf.DUMMYFUNCTION("""COMPUTED_VALUE"""),2968.38)</f>
        <v>2968.38</v>
      </c>
      <c r="M142" s="2">
        <f>IFERROR(__xludf.DUMMYFUNCTION("""COMPUTED_VALUE"""),45497.66666666667)</f>
        <v>45497.66667</v>
      </c>
      <c r="N142" s="1">
        <f>IFERROR(__xludf.DUMMYFUNCTION("""COMPUTED_VALUE"""),1.00080729E8)</f>
        <v>100080729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IFERROR(__xludf.DUMMYFUNCTION("""COMPUTED_VALUE"""),2973.97)</f>
        <v>2973.97</v>
      </c>
      <c r="D143" s="2">
        <f>IFERROR(__xludf.DUMMYFUNCTION("""COMPUTED_VALUE"""),45498.66666666667)</f>
        <v>45498.66667</v>
      </c>
      <c r="E143" s="1">
        <f>IFERROR(__xludf.DUMMYFUNCTION("""COMPUTED_VALUE"""),3060.56)</f>
        <v>3060.56</v>
      </c>
      <c r="G143" s="2">
        <f>IFERROR(__xludf.DUMMYFUNCTION("""COMPUTED_VALUE"""),45498.66666666667)</f>
        <v>45498.66667</v>
      </c>
      <c r="H143" s="1">
        <f>IFERROR(__xludf.DUMMYFUNCTION("""COMPUTED_VALUE"""),2959.47)</f>
        <v>2959.47</v>
      </c>
      <c r="J143" s="2">
        <f>IFERROR(__xludf.DUMMYFUNCTION("""COMPUTED_VALUE"""),45498.66666666667)</f>
        <v>45498.66667</v>
      </c>
      <c r="K143" s="1">
        <f>IFERROR(__xludf.DUMMYFUNCTION("""COMPUTED_VALUE"""),3011.34)</f>
        <v>3011.34</v>
      </c>
      <c r="M143" s="2">
        <f>IFERROR(__xludf.DUMMYFUNCTION("""COMPUTED_VALUE"""),45498.66666666667)</f>
        <v>45498.66667</v>
      </c>
      <c r="N143" s="1">
        <f>IFERROR(__xludf.DUMMYFUNCTION("""COMPUTED_VALUE"""),2.07771472E8)</f>
        <v>207771472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IFERROR(__xludf.DUMMYFUNCTION("""COMPUTED_VALUE"""),3017.66)</f>
        <v>3017.66</v>
      </c>
      <c r="D144" s="2">
        <f>IFERROR(__xludf.DUMMYFUNCTION("""COMPUTED_VALUE"""),45499.66666666667)</f>
        <v>45499.66667</v>
      </c>
      <c r="E144" s="1">
        <f>IFERROR(__xludf.DUMMYFUNCTION("""COMPUTED_VALUE"""),3071.44)</f>
        <v>3071.44</v>
      </c>
      <c r="G144" s="2">
        <f>IFERROR(__xludf.DUMMYFUNCTION("""COMPUTED_VALUE"""),45499.66666666667)</f>
        <v>45499.66667</v>
      </c>
      <c r="H144" s="1">
        <f>IFERROR(__xludf.DUMMYFUNCTION("""COMPUTED_VALUE"""),3017.66)</f>
        <v>3017.66</v>
      </c>
      <c r="J144" s="2">
        <f>IFERROR(__xludf.DUMMYFUNCTION("""COMPUTED_VALUE"""),45499.66666666667)</f>
        <v>45499.66667</v>
      </c>
      <c r="K144" s="1">
        <f>IFERROR(__xludf.DUMMYFUNCTION("""COMPUTED_VALUE"""),3047.83)</f>
        <v>3047.83</v>
      </c>
      <c r="M144" s="2">
        <f>IFERROR(__xludf.DUMMYFUNCTION("""COMPUTED_VALUE"""),45499.66666666667)</f>
        <v>45499.66667</v>
      </c>
      <c r="N144" s="1">
        <f>IFERROR(__xludf.DUMMYFUNCTION("""COMPUTED_VALUE"""),9.0079658E7)</f>
        <v>90079658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IFERROR(__xludf.DUMMYFUNCTION("""COMPUTED_VALUE"""),3043.73)</f>
        <v>3043.73</v>
      </c>
      <c r="D145" s="2">
        <f>IFERROR(__xludf.DUMMYFUNCTION("""COMPUTED_VALUE"""),45502.66666666667)</f>
        <v>45502.66667</v>
      </c>
      <c r="E145" s="1">
        <f>IFERROR(__xludf.DUMMYFUNCTION("""COMPUTED_VALUE"""),3051.89)</f>
        <v>3051.89</v>
      </c>
      <c r="G145" s="2">
        <f>IFERROR(__xludf.DUMMYFUNCTION("""COMPUTED_VALUE"""),45502.66666666667)</f>
        <v>45502.66667</v>
      </c>
      <c r="H145" s="1">
        <f>IFERROR(__xludf.DUMMYFUNCTION("""COMPUTED_VALUE"""),3026.28)</f>
        <v>3026.28</v>
      </c>
      <c r="J145" s="2">
        <f>IFERROR(__xludf.DUMMYFUNCTION("""COMPUTED_VALUE"""),45502.66666666667)</f>
        <v>45502.66667</v>
      </c>
      <c r="K145" s="1">
        <f>IFERROR(__xludf.DUMMYFUNCTION("""COMPUTED_VALUE"""),3038.06)</f>
        <v>3038.06</v>
      </c>
      <c r="M145" s="2">
        <f>IFERROR(__xludf.DUMMYFUNCTION("""COMPUTED_VALUE"""),45502.66666666667)</f>
        <v>45502.66667</v>
      </c>
      <c r="N145" s="1">
        <f>IFERROR(__xludf.DUMMYFUNCTION("""COMPUTED_VALUE"""),8.3510209E7)</f>
        <v>83510209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IFERROR(__xludf.DUMMYFUNCTION("""COMPUTED_VALUE"""),3046.89)</f>
        <v>3046.89</v>
      </c>
      <c r="D146" s="2">
        <f>IFERROR(__xludf.DUMMYFUNCTION("""COMPUTED_VALUE"""),45503.66666666667)</f>
        <v>45503.66667</v>
      </c>
      <c r="E146" s="1">
        <f>IFERROR(__xludf.DUMMYFUNCTION("""COMPUTED_VALUE"""),3084.14)</f>
        <v>3084.14</v>
      </c>
      <c r="G146" s="2">
        <f>IFERROR(__xludf.DUMMYFUNCTION("""COMPUTED_VALUE"""),45503.66666666667)</f>
        <v>45503.66667</v>
      </c>
      <c r="H146" s="1">
        <f>IFERROR(__xludf.DUMMYFUNCTION("""COMPUTED_VALUE"""),3046.89)</f>
        <v>3046.89</v>
      </c>
      <c r="J146" s="2">
        <f>IFERROR(__xludf.DUMMYFUNCTION("""COMPUTED_VALUE"""),45503.66666666667)</f>
        <v>45503.66667</v>
      </c>
      <c r="K146" s="1">
        <f>IFERROR(__xludf.DUMMYFUNCTION("""COMPUTED_VALUE"""),3075.18)</f>
        <v>3075.18</v>
      </c>
      <c r="M146" s="2">
        <f>IFERROR(__xludf.DUMMYFUNCTION("""COMPUTED_VALUE"""),45503.66666666667)</f>
        <v>45503.66667</v>
      </c>
      <c r="N146" s="1">
        <f>IFERROR(__xludf.DUMMYFUNCTION("""COMPUTED_VALUE"""),8.1420155E7)</f>
        <v>81420155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IFERROR(__xludf.DUMMYFUNCTION("""COMPUTED_VALUE"""),3079.32)</f>
        <v>3079.32</v>
      </c>
      <c r="D147" s="2">
        <f>IFERROR(__xludf.DUMMYFUNCTION("""COMPUTED_VALUE"""),45504.66666666667)</f>
        <v>45504.66667</v>
      </c>
      <c r="E147" s="1">
        <f>IFERROR(__xludf.DUMMYFUNCTION("""COMPUTED_VALUE"""),3102.29)</f>
        <v>3102.29</v>
      </c>
      <c r="G147" s="2">
        <f>IFERROR(__xludf.DUMMYFUNCTION("""COMPUTED_VALUE"""),45504.66666666667)</f>
        <v>45504.66667</v>
      </c>
      <c r="H147" s="1">
        <f>IFERROR(__xludf.DUMMYFUNCTION("""COMPUTED_VALUE"""),3057.71)</f>
        <v>3057.71</v>
      </c>
      <c r="J147" s="2">
        <f>IFERROR(__xludf.DUMMYFUNCTION("""COMPUTED_VALUE"""),45504.66666666667)</f>
        <v>45504.66667</v>
      </c>
      <c r="K147" s="1">
        <f>IFERROR(__xludf.DUMMYFUNCTION("""COMPUTED_VALUE"""),3066.28)</f>
        <v>3066.28</v>
      </c>
      <c r="M147" s="2">
        <f>IFERROR(__xludf.DUMMYFUNCTION("""COMPUTED_VALUE"""),45504.66666666667)</f>
        <v>45504.66667</v>
      </c>
      <c r="N147" s="1">
        <f>IFERROR(__xludf.DUMMYFUNCTION("""COMPUTED_VALUE"""),8.9693372E7)</f>
        <v>89693372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IFERROR(__xludf.DUMMYFUNCTION("""COMPUTED_VALUE"""),3061.59)</f>
        <v>3061.59</v>
      </c>
      <c r="D148" s="2">
        <f>IFERROR(__xludf.DUMMYFUNCTION("""COMPUTED_VALUE"""),45505.66666666667)</f>
        <v>45505.66667</v>
      </c>
      <c r="E148" s="1">
        <f>IFERROR(__xludf.DUMMYFUNCTION("""COMPUTED_VALUE"""),3102.07)</f>
        <v>3102.07</v>
      </c>
      <c r="G148" s="2">
        <f>IFERROR(__xludf.DUMMYFUNCTION("""COMPUTED_VALUE"""),45505.66666666667)</f>
        <v>45505.66667</v>
      </c>
      <c r="H148" s="1">
        <f>IFERROR(__xludf.DUMMYFUNCTION("""COMPUTED_VALUE"""),3061.59)</f>
        <v>3061.59</v>
      </c>
      <c r="J148" s="2">
        <f>IFERROR(__xludf.DUMMYFUNCTION("""COMPUTED_VALUE"""),45505.66666666667)</f>
        <v>45505.66667</v>
      </c>
      <c r="K148" s="1">
        <f>IFERROR(__xludf.DUMMYFUNCTION("""COMPUTED_VALUE"""),3098.87)</f>
        <v>3098.87</v>
      </c>
      <c r="M148" s="2">
        <f>IFERROR(__xludf.DUMMYFUNCTION("""COMPUTED_VALUE"""),45505.66666666667)</f>
        <v>45505.66667</v>
      </c>
      <c r="N148" s="1">
        <f>IFERROR(__xludf.DUMMYFUNCTION("""COMPUTED_VALUE"""),1.17131429E8)</f>
        <v>117131429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IFERROR(__xludf.DUMMYFUNCTION("""COMPUTED_VALUE"""),3084.89)</f>
        <v>3084.89</v>
      </c>
      <c r="D149" s="2">
        <f>IFERROR(__xludf.DUMMYFUNCTION("""COMPUTED_VALUE"""),45506.66666666667)</f>
        <v>45506.66667</v>
      </c>
      <c r="E149" s="1">
        <f>IFERROR(__xludf.DUMMYFUNCTION("""COMPUTED_VALUE"""),3093.64)</f>
        <v>3093.64</v>
      </c>
      <c r="G149" s="2">
        <f>IFERROR(__xludf.DUMMYFUNCTION("""COMPUTED_VALUE"""),45506.66666666667)</f>
        <v>45506.66667</v>
      </c>
      <c r="H149" s="1">
        <f>IFERROR(__xludf.DUMMYFUNCTION("""COMPUTED_VALUE"""),3014.83)</f>
        <v>3014.83</v>
      </c>
      <c r="J149" s="2">
        <f>IFERROR(__xludf.DUMMYFUNCTION("""COMPUTED_VALUE"""),45506.66666666667)</f>
        <v>45506.66667</v>
      </c>
      <c r="K149" s="1">
        <f>IFERROR(__xludf.DUMMYFUNCTION("""COMPUTED_VALUE"""),3060.85)</f>
        <v>3060.85</v>
      </c>
      <c r="M149" s="2">
        <f>IFERROR(__xludf.DUMMYFUNCTION("""COMPUTED_VALUE"""),45506.66666666667)</f>
        <v>45506.66667</v>
      </c>
      <c r="N149" s="1">
        <f>IFERROR(__xludf.DUMMYFUNCTION("""COMPUTED_VALUE"""),1.00491216E8)</f>
        <v>100491216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IFERROR(__xludf.DUMMYFUNCTION("""COMPUTED_VALUE"""),3015.38)</f>
        <v>3015.38</v>
      </c>
      <c r="D150" s="2">
        <f>IFERROR(__xludf.DUMMYFUNCTION("""COMPUTED_VALUE"""),45509.66666666667)</f>
        <v>45509.66667</v>
      </c>
      <c r="E150" s="1">
        <f>IFERROR(__xludf.DUMMYFUNCTION("""COMPUTED_VALUE"""),3015.38)</f>
        <v>3015.38</v>
      </c>
      <c r="G150" s="2">
        <f>IFERROR(__xludf.DUMMYFUNCTION("""COMPUTED_VALUE"""),45509.66666666667)</f>
        <v>45509.66667</v>
      </c>
      <c r="H150" s="1">
        <f>IFERROR(__xludf.DUMMYFUNCTION("""COMPUTED_VALUE"""),2957.84)</f>
        <v>2957.84</v>
      </c>
      <c r="J150" s="2">
        <f>IFERROR(__xludf.DUMMYFUNCTION("""COMPUTED_VALUE"""),45509.66666666667)</f>
        <v>45509.66667</v>
      </c>
      <c r="K150" s="1">
        <f>IFERROR(__xludf.DUMMYFUNCTION("""COMPUTED_VALUE"""),2978.64)</f>
        <v>2978.64</v>
      </c>
      <c r="M150" s="2">
        <f>IFERROR(__xludf.DUMMYFUNCTION("""COMPUTED_VALUE"""),45509.66666666667)</f>
        <v>45509.66667</v>
      </c>
      <c r="N150" s="1">
        <f>IFERROR(__xludf.DUMMYFUNCTION("""COMPUTED_VALUE"""),1.0286812E8)</f>
        <v>102868120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IFERROR(__xludf.DUMMYFUNCTION("""COMPUTED_VALUE"""),2984.16)</f>
        <v>2984.16</v>
      </c>
      <c r="D151" s="2">
        <f>IFERROR(__xludf.DUMMYFUNCTION("""COMPUTED_VALUE"""),45510.66666666667)</f>
        <v>45510.66667</v>
      </c>
      <c r="E151" s="1">
        <f>IFERROR(__xludf.DUMMYFUNCTION("""COMPUTED_VALUE"""),3031.62)</f>
        <v>3031.62</v>
      </c>
      <c r="G151" s="2">
        <f>IFERROR(__xludf.DUMMYFUNCTION("""COMPUTED_VALUE"""),45510.66666666667)</f>
        <v>45510.66667</v>
      </c>
      <c r="H151" s="1">
        <f>IFERROR(__xludf.DUMMYFUNCTION("""COMPUTED_VALUE"""),2974.88)</f>
        <v>2974.88</v>
      </c>
      <c r="J151" s="2">
        <f>IFERROR(__xludf.DUMMYFUNCTION("""COMPUTED_VALUE"""),45510.66666666667)</f>
        <v>45510.66667</v>
      </c>
      <c r="K151" s="1">
        <f>IFERROR(__xludf.DUMMYFUNCTION("""COMPUTED_VALUE"""),2990.43)</f>
        <v>2990.43</v>
      </c>
      <c r="M151" s="2">
        <f>IFERROR(__xludf.DUMMYFUNCTION("""COMPUTED_VALUE"""),45510.66666666667)</f>
        <v>45510.66667</v>
      </c>
      <c r="N151" s="1">
        <f>IFERROR(__xludf.DUMMYFUNCTION("""COMPUTED_VALUE"""),8.1503256E7)</f>
        <v>81503256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IFERROR(__xludf.DUMMYFUNCTION("""COMPUTED_VALUE"""),2999.29)</f>
        <v>2999.29</v>
      </c>
      <c r="D152" s="2">
        <f>IFERROR(__xludf.DUMMYFUNCTION("""COMPUTED_VALUE"""),45511.66666666667)</f>
        <v>45511.66667</v>
      </c>
      <c r="E152" s="1">
        <f>IFERROR(__xludf.DUMMYFUNCTION("""COMPUTED_VALUE"""),3003.94)</f>
        <v>3003.94</v>
      </c>
      <c r="G152" s="2">
        <f>IFERROR(__xludf.DUMMYFUNCTION("""COMPUTED_VALUE"""),45511.66666666667)</f>
        <v>45511.66667</v>
      </c>
      <c r="H152" s="1">
        <f>IFERROR(__xludf.DUMMYFUNCTION("""COMPUTED_VALUE"""),2938.36)</f>
        <v>2938.36</v>
      </c>
      <c r="J152" s="2">
        <f>IFERROR(__xludf.DUMMYFUNCTION("""COMPUTED_VALUE"""),45511.66666666667)</f>
        <v>45511.66667</v>
      </c>
      <c r="K152" s="1">
        <f>IFERROR(__xludf.DUMMYFUNCTION("""COMPUTED_VALUE"""),2945.48)</f>
        <v>2945.48</v>
      </c>
      <c r="M152" s="2">
        <f>IFERROR(__xludf.DUMMYFUNCTION("""COMPUTED_VALUE"""),45511.66666666667)</f>
        <v>45511.66667</v>
      </c>
      <c r="N152" s="1">
        <f>IFERROR(__xludf.DUMMYFUNCTION("""COMPUTED_VALUE"""),9.3949459E7)</f>
        <v>93949459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IFERROR(__xludf.DUMMYFUNCTION("""COMPUTED_VALUE"""),2956.84)</f>
        <v>2956.84</v>
      </c>
      <c r="D153" s="2">
        <f>IFERROR(__xludf.DUMMYFUNCTION("""COMPUTED_VALUE"""),45512.66666666667)</f>
        <v>45512.66667</v>
      </c>
      <c r="E153" s="1">
        <f>IFERROR(__xludf.DUMMYFUNCTION("""COMPUTED_VALUE"""),3015.75)</f>
        <v>3015.75</v>
      </c>
      <c r="G153" s="2">
        <f>IFERROR(__xludf.DUMMYFUNCTION("""COMPUTED_VALUE"""),45512.66666666667)</f>
        <v>45512.66667</v>
      </c>
      <c r="H153" s="1">
        <f>IFERROR(__xludf.DUMMYFUNCTION("""COMPUTED_VALUE"""),2949.71)</f>
        <v>2949.71</v>
      </c>
      <c r="J153" s="2">
        <f>IFERROR(__xludf.DUMMYFUNCTION("""COMPUTED_VALUE"""),45512.66666666667)</f>
        <v>45512.66667</v>
      </c>
      <c r="K153" s="1">
        <f>IFERROR(__xludf.DUMMYFUNCTION("""COMPUTED_VALUE"""),3014.24)</f>
        <v>3014.24</v>
      </c>
      <c r="M153" s="2">
        <f>IFERROR(__xludf.DUMMYFUNCTION("""COMPUTED_VALUE"""),45512.66666666667)</f>
        <v>45512.66667</v>
      </c>
      <c r="N153" s="1">
        <f>IFERROR(__xludf.DUMMYFUNCTION("""COMPUTED_VALUE"""),9.1927633E7)</f>
        <v>91927633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IFERROR(__xludf.DUMMYFUNCTION("""COMPUTED_VALUE"""),3012.88)</f>
        <v>3012.88</v>
      </c>
      <c r="D154" s="2">
        <f>IFERROR(__xludf.DUMMYFUNCTION("""COMPUTED_VALUE"""),45513.66666666667)</f>
        <v>45513.66667</v>
      </c>
      <c r="E154" s="1">
        <f>IFERROR(__xludf.DUMMYFUNCTION("""COMPUTED_VALUE"""),3015.33)</f>
        <v>3015.33</v>
      </c>
      <c r="G154" s="2">
        <f>IFERROR(__xludf.DUMMYFUNCTION("""COMPUTED_VALUE"""),45513.66666666667)</f>
        <v>45513.66667</v>
      </c>
      <c r="H154" s="1">
        <f>IFERROR(__xludf.DUMMYFUNCTION("""COMPUTED_VALUE"""),2989.62)</f>
        <v>2989.62</v>
      </c>
      <c r="J154" s="2">
        <f>IFERROR(__xludf.DUMMYFUNCTION("""COMPUTED_VALUE"""),45513.66666666667)</f>
        <v>45513.66667</v>
      </c>
      <c r="K154" s="1">
        <f>IFERROR(__xludf.DUMMYFUNCTION("""COMPUTED_VALUE"""),3004.4)</f>
        <v>3004.4</v>
      </c>
      <c r="M154" s="2">
        <f>IFERROR(__xludf.DUMMYFUNCTION("""COMPUTED_VALUE"""),45513.66666666667)</f>
        <v>45513.66667</v>
      </c>
      <c r="N154" s="1">
        <f>IFERROR(__xludf.DUMMYFUNCTION("""COMPUTED_VALUE"""),7.4828949E7)</f>
        <v>74828949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IFERROR(__xludf.DUMMYFUNCTION("""COMPUTED_VALUE"""),3002.98)</f>
        <v>3002.98</v>
      </c>
      <c r="D155" s="2">
        <f>IFERROR(__xludf.DUMMYFUNCTION("""COMPUTED_VALUE"""),45516.66666666667)</f>
        <v>45516.66667</v>
      </c>
      <c r="E155" s="1">
        <f>IFERROR(__xludf.DUMMYFUNCTION("""COMPUTED_VALUE"""),3003.93)</f>
        <v>3003.93</v>
      </c>
      <c r="G155" s="2">
        <f>IFERROR(__xludf.DUMMYFUNCTION("""COMPUTED_VALUE"""),45516.66666666667)</f>
        <v>45516.66667</v>
      </c>
      <c r="H155" s="1">
        <f>IFERROR(__xludf.DUMMYFUNCTION("""COMPUTED_VALUE"""),2971.57)</f>
        <v>2971.57</v>
      </c>
      <c r="J155" s="2">
        <f>IFERROR(__xludf.DUMMYFUNCTION("""COMPUTED_VALUE"""),45516.66666666667)</f>
        <v>45516.66667</v>
      </c>
      <c r="K155" s="1">
        <f>IFERROR(__xludf.DUMMYFUNCTION("""COMPUTED_VALUE"""),2992.97)</f>
        <v>2992.97</v>
      </c>
      <c r="M155" s="2">
        <f>IFERROR(__xludf.DUMMYFUNCTION("""COMPUTED_VALUE"""),45516.66666666667)</f>
        <v>45516.66667</v>
      </c>
      <c r="N155" s="1">
        <f>IFERROR(__xludf.DUMMYFUNCTION("""COMPUTED_VALUE"""),6.1868804E7)</f>
        <v>61868804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IFERROR(__xludf.DUMMYFUNCTION("""COMPUTED_VALUE"""),2996.29)</f>
        <v>2996.29</v>
      </c>
      <c r="D156" s="2">
        <f>IFERROR(__xludf.DUMMYFUNCTION("""COMPUTED_VALUE"""),45517.66666666667)</f>
        <v>45517.66667</v>
      </c>
      <c r="E156" s="1">
        <f>IFERROR(__xludf.DUMMYFUNCTION("""COMPUTED_VALUE"""),3030.11)</f>
        <v>3030.11</v>
      </c>
      <c r="G156" s="2">
        <f>IFERROR(__xludf.DUMMYFUNCTION("""COMPUTED_VALUE"""),45517.66666666667)</f>
        <v>45517.66667</v>
      </c>
      <c r="H156" s="1">
        <f>IFERROR(__xludf.DUMMYFUNCTION("""COMPUTED_VALUE"""),2996.29)</f>
        <v>2996.29</v>
      </c>
      <c r="J156" s="2">
        <f>IFERROR(__xludf.DUMMYFUNCTION("""COMPUTED_VALUE"""),45517.66666666667)</f>
        <v>45517.66667</v>
      </c>
      <c r="K156" s="1">
        <f>IFERROR(__xludf.DUMMYFUNCTION("""COMPUTED_VALUE"""),3026.88)</f>
        <v>3026.88</v>
      </c>
      <c r="M156" s="2">
        <f>IFERROR(__xludf.DUMMYFUNCTION("""COMPUTED_VALUE"""),45517.66666666667)</f>
        <v>45517.66667</v>
      </c>
      <c r="N156" s="1">
        <f>IFERROR(__xludf.DUMMYFUNCTION("""COMPUTED_VALUE"""),6.8215304E7)</f>
        <v>68215304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IFERROR(__xludf.DUMMYFUNCTION("""COMPUTED_VALUE"""),3024.27)</f>
        <v>3024.27</v>
      </c>
      <c r="D157" s="2">
        <f>IFERROR(__xludf.DUMMYFUNCTION("""COMPUTED_VALUE"""),45518.66666666667)</f>
        <v>45518.66667</v>
      </c>
      <c r="E157" s="1">
        <f>IFERROR(__xludf.DUMMYFUNCTION("""COMPUTED_VALUE"""),3027.3)</f>
        <v>3027.3</v>
      </c>
      <c r="G157" s="2">
        <f>IFERROR(__xludf.DUMMYFUNCTION("""COMPUTED_VALUE"""),45518.66666666667)</f>
        <v>45518.66667</v>
      </c>
      <c r="H157" s="1">
        <f>IFERROR(__xludf.DUMMYFUNCTION("""COMPUTED_VALUE"""),3010.84)</f>
        <v>3010.84</v>
      </c>
      <c r="J157" s="2">
        <f>IFERROR(__xludf.DUMMYFUNCTION("""COMPUTED_VALUE"""),45518.66666666667)</f>
        <v>45518.66667</v>
      </c>
      <c r="K157" s="1">
        <f>IFERROR(__xludf.DUMMYFUNCTION("""COMPUTED_VALUE"""),3022.25)</f>
        <v>3022.25</v>
      </c>
      <c r="M157" s="2">
        <f>IFERROR(__xludf.DUMMYFUNCTION("""COMPUTED_VALUE"""),45518.66666666667)</f>
        <v>45518.66667</v>
      </c>
      <c r="N157" s="1">
        <f>IFERROR(__xludf.DUMMYFUNCTION("""COMPUTED_VALUE"""),6.3155812E7)</f>
        <v>63155812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IFERROR(__xludf.DUMMYFUNCTION("""COMPUTED_VALUE"""),3040.06)</f>
        <v>3040.06</v>
      </c>
      <c r="D158" s="2">
        <f>IFERROR(__xludf.DUMMYFUNCTION("""COMPUTED_VALUE"""),45519.66666666667)</f>
        <v>45519.66667</v>
      </c>
      <c r="E158" s="1">
        <f>IFERROR(__xludf.DUMMYFUNCTION("""COMPUTED_VALUE"""),3049.82)</f>
        <v>3049.82</v>
      </c>
      <c r="G158" s="2">
        <f>IFERROR(__xludf.DUMMYFUNCTION("""COMPUTED_VALUE"""),45519.66666666667)</f>
        <v>45519.66667</v>
      </c>
      <c r="H158" s="1">
        <f>IFERROR(__xludf.DUMMYFUNCTION("""COMPUTED_VALUE"""),3026.35)</f>
        <v>3026.35</v>
      </c>
      <c r="J158" s="2">
        <f>IFERROR(__xludf.DUMMYFUNCTION("""COMPUTED_VALUE"""),45519.66666666667)</f>
        <v>45519.66667</v>
      </c>
      <c r="K158" s="1">
        <f>IFERROR(__xludf.DUMMYFUNCTION("""COMPUTED_VALUE"""),3048.52)</f>
        <v>3048.52</v>
      </c>
      <c r="M158" s="2">
        <f>IFERROR(__xludf.DUMMYFUNCTION("""COMPUTED_VALUE"""),45519.66666666667)</f>
        <v>45519.66667</v>
      </c>
      <c r="N158" s="1">
        <f>IFERROR(__xludf.DUMMYFUNCTION("""COMPUTED_VALUE"""),6.4287316E7)</f>
        <v>64287316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IFERROR(__xludf.DUMMYFUNCTION("""COMPUTED_VALUE"""),3049.15)</f>
        <v>3049.15</v>
      </c>
      <c r="D159" s="2">
        <f>IFERROR(__xludf.DUMMYFUNCTION("""COMPUTED_VALUE"""),45520.66666666667)</f>
        <v>45520.66667</v>
      </c>
      <c r="E159" s="1">
        <f>IFERROR(__xludf.DUMMYFUNCTION("""COMPUTED_VALUE"""),3053.24)</f>
        <v>3053.24</v>
      </c>
      <c r="G159" s="2">
        <f>IFERROR(__xludf.DUMMYFUNCTION("""COMPUTED_VALUE"""),45520.66666666667)</f>
        <v>45520.66667</v>
      </c>
      <c r="H159" s="1">
        <f>IFERROR(__xludf.DUMMYFUNCTION("""COMPUTED_VALUE"""),3030.51)</f>
        <v>3030.51</v>
      </c>
      <c r="J159" s="2">
        <f>IFERROR(__xludf.DUMMYFUNCTION("""COMPUTED_VALUE"""),45520.66666666667)</f>
        <v>45520.66667</v>
      </c>
      <c r="K159" s="1">
        <f>IFERROR(__xludf.DUMMYFUNCTION("""COMPUTED_VALUE"""),3048.53)</f>
        <v>3048.53</v>
      </c>
      <c r="M159" s="2">
        <f>IFERROR(__xludf.DUMMYFUNCTION("""COMPUTED_VALUE"""),45520.66666666667)</f>
        <v>45520.66667</v>
      </c>
      <c r="N159" s="1">
        <f>IFERROR(__xludf.DUMMYFUNCTION("""COMPUTED_VALUE"""),7.7105668E7)</f>
        <v>77105668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IFERROR(__xludf.DUMMYFUNCTION("""COMPUTED_VALUE"""),3049.48)</f>
        <v>3049.48</v>
      </c>
      <c r="D160" s="2">
        <f>IFERROR(__xludf.DUMMYFUNCTION("""COMPUTED_VALUE"""),45523.66666666667)</f>
        <v>45523.66667</v>
      </c>
      <c r="E160" s="1">
        <f>IFERROR(__xludf.DUMMYFUNCTION("""COMPUTED_VALUE"""),3094.7)</f>
        <v>3094.7</v>
      </c>
      <c r="G160" s="2">
        <f>IFERROR(__xludf.DUMMYFUNCTION("""COMPUTED_VALUE"""),45523.66666666667)</f>
        <v>45523.66667</v>
      </c>
      <c r="H160" s="1">
        <f>IFERROR(__xludf.DUMMYFUNCTION("""COMPUTED_VALUE"""),3048.47)</f>
        <v>3048.47</v>
      </c>
      <c r="J160" s="2">
        <f>IFERROR(__xludf.DUMMYFUNCTION("""COMPUTED_VALUE"""),45523.66666666667)</f>
        <v>45523.66667</v>
      </c>
      <c r="K160" s="1">
        <f>IFERROR(__xludf.DUMMYFUNCTION("""COMPUTED_VALUE"""),3094.48)</f>
        <v>3094.48</v>
      </c>
      <c r="M160" s="2">
        <f>IFERROR(__xludf.DUMMYFUNCTION("""COMPUTED_VALUE"""),45523.66666666667)</f>
        <v>45523.66667</v>
      </c>
      <c r="N160" s="1">
        <f>IFERROR(__xludf.DUMMYFUNCTION("""COMPUTED_VALUE"""),6.1103334E7)</f>
        <v>61103334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IFERROR(__xludf.DUMMYFUNCTION("""COMPUTED_VALUE"""),3094.22)</f>
        <v>3094.22</v>
      </c>
      <c r="D161" s="2">
        <f>IFERROR(__xludf.DUMMYFUNCTION("""COMPUTED_VALUE"""),45524.66666666667)</f>
        <v>45524.66667</v>
      </c>
      <c r="E161" s="1">
        <f>IFERROR(__xludf.DUMMYFUNCTION("""COMPUTED_VALUE"""),3104.43)</f>
        <v>3104.43</v>
      </c>
      <c r="G161" s="2">
        <f>IFERROR(__xludf.DUMMYFUNCTION("""COMPUTED_VALUE"""),45524.66666666667)</f>
        <v>45524.66667</v>
      </c>
      <c r="H161" s="1">
        <f>IFERROR(__xludf.DUMMYFUNCTION("""COMPUTED_VALUE"""),3083.8)</f>
        <v>3083.8</v>
      </c>
      <c r="J161" s="2">
        <f>IFERROR(__xludf.DUMMYFUNCTION("""COMPUTED_VALUE"""),45524.66666666667)</f>
        <v>45524.66667</v>
      </c>
      <c r="K161" s="1">
        <f>IFERROR(__xludf.DUMMYFUNCTION("""COMPUTED_VALUE"""),3093.6)</f>
        <v>3093.6</v>
      </c>
      <c r="M161" s="2">
        <f>IFERROR(__xludf.DUMMYFUNCTION("""COMPUTED_VALUE"""),45524.66666666667)</f>
        <v>45524.66667</v>
      </c>
      <c r="N161" s="1">
        <f>IFERROR(__xludf.DUMMYFUNCTION("""COMPUTED_VALUE"""),5.7443931E7)</f>
        <v>57443931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IFERROR(__xludf.DUMMYFUNCTION("""COMPUTED_VALUE"""),3098.38)</f>
        <v>3098.38</v>
      </c>
      <c r="D162" s="2">
        <f>IFERROR(__xludf.DUMMYFUNCTION("""COMPUTED_VALUE"""),45525.66666666667)</f>
        <v>45525.66667</v>
      </c>
      <c r="E162" s="1">
        <f>IFERROR(__xludf.DUMMYFUNCTION("""COMPUTED_VALUE"""),3111.37)</f>
        <v>3111.37</v>
      </c>
      <c r="G162" s="2">
        <f>IFERROR(__xludf.DUMMYFUNCTION("""COMPUTED_VALUE"""),45525.66666666667)</f>
        <v>45525.66667</v>
      </c>
      <c r="H162" s="1">
        <f>IFERROR(__xludf.DUMMYFUNCTION("""COMPUTED_VALUE"""),3090.04)</f>
        <v>3090.04</v>
      </c>
      <c r="J162" s="2">
        <f>IFERROR(__xludf.DUMMYFUNCTION("""COMPUTED_VALUE"""),45525.66666666667)</f>
        <v>45525.66667</v>
      </c>
      <c r="K162" s="1">
        <f>IFERROR(__xludf.DUMMYFUNCTION("""COMPUTED_VALUE"""),3096.35)</f>
        <v>3096.35</v>
      </c>
      <c r="M162" s="2">
        <f>IFERROR(__xludf.DUMMYFUNCTION("""COMPUTED_VALUE"""),45525.66666666667)</f>
        <v>45525.66667</v>
      </c>
      <c r="N162" s="1">
        <f>IFERROR(__xludf.DUMMYFUNCTION("""COMPUTED_VALUE"""),6.0325566E7)</f>
        <v>60325566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IFERROR(__xludf.DUMMYFUNCTION("""COMPUTED_VALUE"""),3105.55)</f>
        <v>3105.55</v>
      </c>
      <c r="D163" s="2">
        <f>IFERROR(__xludf.DUMMYFUNCTION("""COMPUTED_VALUE"""),45526.66666666667)</f>
        <v>45526.66667</v>
      </c>
      <c r="E163" s="1">
        <f>IFERROR(__xludf.DUMMYFUNCTION("""COMPUTED_VALUE"""),3107.13)</f>
        <v>3107.13</v>
      </c>
      <c r="G163" s="2">
        <f>IFERROR(__xludf.DUMMYFUNCTION("""COMPUTED_VALUE"""),45526.66666666667)</f>
        <v>45526.66667</v>
      </c>
      <c r="H163" s="1">
        <f>IFERROR(__xludf.DUMMYFUNCTION("""COMPUTED_VALUE"""),3063.73)</f>
        <v>3063.73</v>
      </c>
      <c r="J163" s="2">
        <f>IFERROR(__xludf.DUMMYFUNCTION("""COMPUTED_VALUE"""),45526.66666666667)</f>
        <v>45526.66667</v>
      </c>
      <c r="K163" s="1">
        <f>IFERROR(__xludf.DUMMYFUNCTION("""COMPUTED_VALUE"""),3070.02)</f>
        <v>3070.02</v>
      </c>
      <c r="M163" s="2">
        <f>IFERROR(__xludf.DUMMYFUNCTION("""COMPUTED_VALUE"""),45526.66666666667)</f>
        <v>45526.66667</v>
      </c>
      <c r="N163" s="1">
        <f>IFERROR(__xludf.DUMMYFUNCTION("""COMPUTED_VALUE"""),6.3529973E7)</f>
        <v>63529973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IFERROR(__xludf.DUMMYFUNCTION("""COMPUTED_VALUE"""),3084.11)</f>
        <v>3084.11</v>
      </c>
      <c r="D164" s="2">
        <f>IFERROR(__xludf.DUMMYFUNCTION("""COMPUTED_VALUE"""),45527.66666666667)</f>
        <v>45527.66667</v>
      </c>
      <c r="E164" s="1">
        <f>IFERROR(__xludf.DUMMYFUNCTION("""COMPUTED_VALUE"""),3101.59)</f>
        <v>3101.59</v>
      </c>
      <c r="G164" s="2">
        <f>IFERROR(__xludf.DUMMYFUNCTION("""COMPUTED_VALUE"""),45527.66666666667)</f>
        <v>45527.66667</v>
      </c>
      <c r="H164" s="1">
        <f>IFERROR(__xludf.DUMMYFUNCTION("""COMPUTED_VALUE"""),3071.09)</f>
        <v>3071.09</v>
      </c>
      <c r="J164" s="2">
        <f>IFERROR(__xludf.DUMMYFUNCTION("""COMPUTED_VALUE"""),45527.66666666667)</f>
        <v>45527.66667</v>
      </c>
      <c r="K164" s="1">
        <f>IFERROR(__xludf.DUMMYFUNCTION("""COMPUTED_VALUE"""),3093.04)</f>
        <v>3093.04</v>
      </c>
      <c r="M164" s="2">
        <f>IFERROR(__xludf.DUMMYFUNCTION("""COMPUTED_VALUE"""),45527.66666666667)</f>
        <v>45527.66667</v>
      </c>
      <c r="N164" s="1">
        <f>IFERROR(__xludf.DUMMYFUNCTION("""COMPUTED_VALUE"""),5.4875958E7)</f>
        <v>54875958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IFERROR(__xludf.DUMMYFUNCTION("""COMPUTED_VALUE"""),3095.6)</f>
        <v>3095.6</v>
      </c>
      <c r="D165" s="2">
        <f>IFERROR(__xludf.DUMMYFUNCTION("""COMPUTED_VALUE"""),45530.66666666667)</f>
        <v>45530.66667</v>
      </c>
      <c r="E165" s="1">
        <f>IFERROR(__xludf.DUMMYFUNCTION("""COMPUTED_VALUE"""),3098.36)</f>
        <v>3098.36</v>
      </c>
      <c r="G165" s="2">
        <f>IFERROR(__xludf.DUMMYFUNCTION("""COMPUTED_VALUE"""),45530.66666666667)</f>
        <v>45530.66667</v>
      </c>
      <c r="H165" s="1">
        <f>IFERROR(__xludf.DUMMYFUNCTION("""COMPUTED_VALUE"""),3081.09)</f>
        <v>3081.09</v>
      </c>
      <c r="J165" s="2">
        <f>IFERROR(__xludf.DUMMYFUNCTION("""COMPUTED_VALUE"""),45530.66666666667)</f>
        <v>45530.66667</v>
      </c>
      <c r="K165" s="1">
        <f>IFERROR(__xludf.DUMMYFUNCTION("""COMPUTED_VALUE"""),3085.22)</f>
        <v>3085.22</v>
      </c>
      <c r="M165" s="2">
        <f>IFERROR(__xludf.DUMMYFUNCTION("""COMPUTED_VALUE"""),45530.66666666667)</f>
        <v>45530.66667</v>
      </c>
      <c r="N165" s="1">
        <f>IFERROR(__xludf.DUMMYFUNCTION("""COMPUTED_VALUE"""),4.8641377E7)</f>
        <v>48641377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IFERROR(__xludf.DUMMYFUNCTION("""COMPUTED_VALUE"""),3086.92)</f>
        <v>3086.92</v>
      </c>
      <c r="D166" s="2">
        <f>IFERROR(__xludf.DUMMYFUNCTION("""COMPUTED_VALUE"""),45531.66666666667)</f>
        <v>45531.66667</v>
      </c>
      <c r="E166" s="1">
        <f>IFERROR(__xludf.DUMMYFUNCTION("""COMPUTED_VALUE"""),3090.73)</f>
        <v>3090.73</v>
      </c>
      <c r="G166" s="2">
        <f>IFERROR(__xludf.DUMMYFUNCTION("""COMPUTED_VALUE"""),45531.66666666667)</f>
        <v>45531.66667</v>
      </c>
      <c r="H166" s="1">
        <f>IFERROR(__xludf.DUMMYFUNCTION("""COMPUTED_VALUE"""),3068.16)</f>
        <v>3068.16</v>
      </c>
      <c r="J166" s="2">
        <f>IFERROR(__xludf.DUMMYFUNCTION("""COMPUTED_VALUE"""),45531.66666666667)</f>
        <v>45531.66667</v>
      </c>
      <c r="K166" s="1">
        <f>IFERROR(__xludf.DUMMYFUNCTION("""COMPUTED_VALUE"""),3086.63)</f>
        <v>3086.63</v>
      </c>
      <c r="M166" s="2">
        <f>IFERROR(__xludf.DUMMYFUNCTION("""COMPUTED_VALUE"""),45531.66666666667)</f>
        <v>45531.66667</v>
      </c>
      <c r="N166" s="1">
        <f>IFERROR(__xludf.DUMMYFUNCTION("""COMPUTED_VALUE"""),4.6401475E7)</f>
        <v>46401475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IFERROR(__xludf.DUMMYFUNCTION("""COMPUTED_VALUE"""),3084.86)</f>
        <v>3084.86</v>
      </c>
      <c r="D167" s="2">
        <f>IFERROR(__xludf.DUMMYFUNCTION("""COMPUTED_VALUE"""),45532.66666666667)</f>
        <v>45532.66667</v>
      </c>
      <c r="E167" s="1">
        <f>IFERROR(__xludf.DUMMYFUNCTION("""COMPUTED_VALUE"""),3101.63)</f>
        <v>3101.63</v>
      </c>
      <c r="G167" s="2">
        <f>IFERROR(__xludf.DUMMYFUNCTION("""COMPUTED_VALUE"""),45532.66666666667)</f>
        <v>45532.66667</v>
      </c>
      <c r="H167" s="1">
        <f>IFERROR(__xludf.DUMMYFUNCTION("""COMPUTED_VALUE"""),3076.42)</f>
        <v>3076.42</v>
      </c>
      <c r="J167" s="2">
        <f>IFERROR(__xludf.DUMMYFUNCTION("""COMPUTED_VALUE"""),45532.66666666667)</f>
        <v>45532.66667</v>
      </c>
      <c r="K167" s="1">
        <f>IFERROR(__xludf.DUMMYFUNCTION("""COMPUTED_VALUE"""),3087.83)</f>
        <v>3087.83</v>
      </c>
      <c r="M167" s="2">
        <f>IFERROR(__xludf.DUMMYFUNCTION("""COMPUTED_VALUE"""),45532.66666666667)</f>
        <v>45532.66667</v>
      </c>
      <c r="N167" s="1">
        <f>IFERROR(__xludf.DUMMYFUNCTION("""COMPUTED_VALUE"""),6.2384005E7)</f>
        <v>62384005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IFERROR(__xludf.DUMMYFUNCTION("""COMPUTED_VALUE"""),3094.1)</f>
        <v>3094.1</v>
      </c>
      <c r="D168" s="2">
        <f>IFERROR(__xludf.DUMMYFUNCTION("""COMPUTED_VALUE"""),45533.66666666667)</f>
        <v>45533.66667</v>
      </c>
      <c r="E168" s="1">
        <f>IFERROR(__xludf.DUMMYFUNCTION("""COMPUTED_VALUE"""),3119.87)</f>
        <v>3119.87</v>
      </c>
      <c r="G168" s="2">
        <f>IFERROR(__xludf.DUMMYFUNCTION("""COMPUTED_VALUE"""),45533.66666666667)</f>
        <v>45533.66667</v>
      </c>
      <c r="H168" s="1">
        <f>IFERROR(__xludf.DUMMYFUNCTION("""COMPUTED_VALUE"""),3081.99)</f>
        <v>3081.99</v>
      </c>
      <c r="J168" s="2">
        <f>IFERROR(__xludf.DUMMYFUNCTION("""COMPUTED_VALUE"""),45533.66666666667)</f>
        <v>45533.66667</v>
      </c>
      <c r="K168" s="1">
        <f>IFERROR(__xludf.DUMMYFUNCTION("""COMPUTED_VALUE"""),3098.18)</f>
        <v>3098.18</v>
      </c>
      <c r="M168" s="2">
        <f>IFERROR(__xludf.DUMMYFUNCTION("""COMPUTED_VALUE"""),45533.66666666667)</f>
        <v>45533.66667</v>
      </c>
      <c r="N168" s="1">
        <f>IFERROR(__xludf.DUMMYFUNCTION("""COMPUTED_VALUE"""),5.9737257E7)</f>
        <v>59737257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IFERROR(__xludf.DUMMYFUNCTION("""COMPUTED_VALUE"""),3101.14)</f>
        <v>3101.14</v>
      </c>
      <c r="D169" s="2">
        <f>IFERROR(__xludf.DUMMYFUNCTION("""COMPUTED_VALUE"""),45534.66666666667)</f>
        <v>45534.66667</v>
      </c>
      <c r="E169" s="1">
        <f>IFERROR(__xludf.DUMMYFUNCTION("""COMPUTED_VALUE"""),3112.88)</f>
        <v>3112.88</v>
      </c>
      <c r="G169" s="2">
        <f>IFERROR(__xludf.DUMMYFUNCTION("""COMPUTED_VALUE"""),45534.66666666667)</f>
        <v>45534.66667</v>
      </c>
      <c r="H169" s="1">
        <f>IFERROR(__xludf.DUMMYFUNCTION("""COMPUTED_VALUE"""),3070.67)</f>
        <v>3070.67</v>
      </c>
      <c r="J169" s="2">
        <f>IFERROR(__xludf.DUMMYFUNCTION("""COMPUTED_VALUE"""),45534.66666666667)</f>
        <v>45534.66667</v>
      </c>
      <c r="K169" s="1">
        <f>IFERROR(__xludf.DUMMYFUNCTION("""COMPUTED_VALUE"""),3104.04)</f>
        <v>3104.04</v>
      </c>
      <c r="M169" s="2">
        <f>IFERROR(__xludf.DUMMYFUNCTION("""COMPUTED_VALUE"""),45534.66666666667)</f>
        <v>45534.66667</v>
      </c>
      <c r="N169" s="1">
        <f>IFERROR(__xludf.DUMMYFUNCTION("""COMPUTED_VALUE"""),7.7683318E7)</f>
        <v>77683318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IFERROR(__xludf.DUMMYFUNCTION("""COMPUTED_VALUE"""),3097.75)</f>
        <v>3097.75</v>
      </c>
      <c r="D170" s="2">
        <f>IFERROR(__xludf.DUMMYFUNCTION("""COMPUTED_VALUE"""),45538.66666666667)</f>
        <v>45538.66667</v>
      </c>
      <c r="E170" s="1">
        <f>IFERROR(__xludf.DUMMYFUNCTION("""COMPUTED_VALUE"""),3108.69)</f>
        <v>3108.69</v>
      </c>
      <c r="G170" s="2">
        <f>IFERROR(__xludf.DUMMYFUNCTION("""COMPUTED_VALUE"""),45538.66666666667)</f>
        <v>45538.66667</v>
      </c>
      <c r="H170" s="1">
        <f>IFERROR(__xludf.DUMMYFUNCTION("""COMPUTED_VALUE"""),3055.6)</f>
        <v>3055.6</v>
      </c>
      <c r="J170" s="2">
        <f>IFERROR(__xludf.DUMMYFUNCTION("""COMPUTED_VALUE"""),45538.66666666667)</f>
        <v>45538.66667</v>
      </c>
      <c r="K170" s="1">
        <f>IFERROR(__xludf.DUMMYFUNCTION("""COMPUTED_VALUE"""),3063.74)</f>
        <v>3063.74</v>
      </c>
      <c r="M170" s="2">
        <f>IFERROR(__xludf.DUMMYFUNCTION("""COMPUTED_VALUE"""),45538.66666666667)</f>
        <v>45538.66667</v>
      </c>
      <c r="N170" s="1">
        <f>IFERROR(__xludf.DUMMYFUNCTION("""COMPUTED_VALUE"""),7.6695504E7)</f>
        <v>76695504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IFERROR(__xludf.DUMMYFUNCTION("""COMPUTED_VALUE"""),3057.77)</f>
        <v>3057.77</v>
      </c>
      <c r="D171" s="2">
        <f>IFERROR(__xludf.DUMMYFUNCTION("""COMPUTED_VALUE"""),45539.66666666667)</f>
        <v>45539.66667</v>
      </c>
      <c r="E171" s="1">
        <f>IFERROR(__xludf.DUMMYFUNCTION("""COMPUTED_VALUE"""),3070.49)</f>
        <v>3070.49</v>
      </c>
      <c r="G171" s="2">
        <f>IFERROR(__xludf.DUMMYFUNCTION("""COMPUTED_VALUE"""),45539.66666666667)</f>
        <v>45539.66667</v>
      </c>
      <c r="H171" s="1">
        <f>IFERROR(__xludf.DUMMYFUNCTION("""COMPUTED_VALUE"""),3045.95)</f>
        <v>3045.95</v>
      </c>
      <c r="J171" s="2">
        <f>IFERROR(__xludf.DUMMYFUNCTION("""COMPUTED_VALUE"""),45539.66666666667)</f>
        <v>45539.66667</v>
      </c>
      <c r="K171" s="1">
        <f>IFERROR(__xludf.DUMMYFUNCTION("""COMPUTED_VALUE"""),3061.86)</f>
        <v>3061.86</v>
      </c>
      <c r="M171" s="2">
        <f>IFERROR(__xludf.DUMMYFUNCTION("""COMPUTED_VALUE"""),45539.66666666667)</f>
        <v>45539.66667</v>
      </c>
      <c r="N171" s="1">
        <f>IFERROR(__xludf.DUMMYFUNCTION("""COMPUTED_VALUE"""),6.1773799E7)</f>
        <v>61773799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IFERROR(__xludf.DUMMYFUNCTION("""COMPUTED_VALUE"""),3061.05)</f>
        <v>3061.05</v>
      </c>
      <c r="D172" s="2">
        <f>IFERROR(__xludf.DUMMYFUNCTION("""COMPUTED_VALUE"""),45540.66666666667)</f>
        <v>45540.66667</v>
      </c>
      <c r="E172" s="1">
        <f>IFERROR(__xludf.DUMMYFUNCTION("""COMPUTED_VALUE"""),3061.93)</f>
        <v>3061.93</v>
      </c>
      <c r="G172" s="2">
        <f>IFERROR(__xludf.DUMMYFUNCTION("""COMPUTED_VALUE"""),45540.66666666667)</f>
        <v>45540.66667</v>
      </c>
      <c r="H172" s="1">
        <f>IFERROR(__xludf.DUMMYFUNCTION("""COMPUTED_VALUE"""),3009.53)</f>
        <v>3009.53</v>
      </c>
      <c r="J172" s="2">
        <f>IFERROR(__xludf.DUMMYFUNCTION("""COMPUTED_VALUE"""),45540.66666666667)</f>
        <v>45540.66667</v>
      </c>
      <c r="K172" s="1">
        <f>IFERROR(__xludf.DUMMYFUNCTION("""COMPUTED_VALUE"""),3029.7)</f>
        <v>3029.7</v>
      </c>
      <c r="M172" s="2">
        <f>IFERROR(__xludf.DUMMYFUNCTION("""COMPUTED_VALUE"""),45540.66666666667)</f>
        <v>45540.66667</v>
      </c>
      <c r="N172" s="1">
        <f>IFERROR(__xludf.DUMMYFUNCTION("""COMPUTED_VALUE"""),7.29929E7)</f>
        <v>72992900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IFERROR(__xludf.DUMMYFUNCTION("""COMPUTED_VALUE"""),3031.48)</f>
        <v>3031.48</v>
      </c>
      <c r="D173" s="2">
        <f>IFERROR(__xludf.DUMMYFUNCTION("""COMPUTED_VALUE"""),45541.66666666667)</f>
        <v>45541.66667</v>
      </c>
      <c r="E173" s="1">
        <f>IFERROR(__xludf.DUMMYFUNCTION("""COMPUTED_VALUE"""),3057.33)</f>
        <v>3057.33</v>
      </c>
      <c r="G173" s="2">
        <f>IFERROR(__xludf.DUMMYFUNCTION("""COMPUTED_VALUE"""),45541.66666666667)</f>
        <v>45541.66667</v>
      </c>
      <c r="H173" s="1">
        <f>IFERROR(__xludf.DUMMYFUNCTION("""COMPUTED_VALUE"""),3006.16)</f>
        <v>3006.16</v>
      </c>
      <c r="J173" s="2">
        <f>IFERROR(__xludf.DUMMYFUNCTION("""COMPUTED_VALUE"""),45541.66666666667)</f>
        <v>45541.66667</v>
      </c>
      <c r="K173" s="1">
        <f>IFERROR(__xludf.DUMMYFUNCTION("""COMPUTED_VALUE"""),3014.85)</f>
        <v>3014.85</v>
      </c>
      <c r="M173" s="2">
        <f>IFERROR(__xludf.DUMMYFUNCTION("""COMPUTED_VALUE"""),45541.66666666667)</f>
        <v>45541.66667</v>
      </c>
      <c r="N173" s="1">
        <f>IFERROR(__xludf.DUMMYFUNCTION("""COMPUTED_VALUE"""),7.6168189E7)</f>
        <v>76168189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IFERROR(__xludf.DUMMYFUNCTION("""COMPUTED_VALUE"""),3020.92)</f>
        <v>3020.92</v>
      </c>
      <c r="D174" s="2">
        <f>IFERROR(__xludf.DUMMYFUNCTION("""COMPUTED_VALUE"""),45544.66666666667)</f>
        <v>45544.66667</v>
      </c>
      <c r="E174" s="1">
        <f>IFERROR(__xludf.DUMMYFUNCTION("""COMPUTED_VALUE"""),3063.65)</f>
        <v>3063.65</v>
      </c>
      <c r="G174" s="2">
        <f>IFERROR(__xludf.DUMMYFUNCTION("""COMPUTED_VALUE"""),45544.66666666667)</f>
        <v>45544.66667</v>
      </c>
      <c r="H174" s="1">
        <f>IFERROR(__xludf.DUMMYFUNCTION("""COMPUTED_VALUE"""),3020.92)</f>
        <v>3020.92</v>
      </c>
      <c r="J174" s="2">
        <f>IFERROR(__xludf.DUMMYFUNCTION("""COMPUTED_VALUE"""),45544.66666666667)</f>
        <v>45544.66667</v>
      </c>
      <c r="K174" s="1">
        <f>IFERROR(__xludf.DUMMYFUNCTION("""COMPUTED_VALUE"""),3054.16)</f>
        <v>3054.16</v>
      </c>
      <c r="M174" s="2">
        <f>IFERROR(__xludf.DUMMYFUNCTION("""COMPUTED_VALUE"""),45544.66666666667)</f>
        <v>45544.66667</v>
      </c>
      <c r="N174" s="1">
        <f>IFERROR(__xludf.DUMMYFUNCTION("""COMPUTED_VALUE"""),9.0244825E7)</f>
        <v>90244825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IFERROR(__xludf.DUMMYFUNCTION("""COMPUTED_VALUE"""),3054.99)</f>
        <v>3054.99</v>
      </c>
      <c r="D175" s="2">
        <f>IFERROR(__xludf.DUMMYFUNCTION("""COMPUTED_VALUE"""),45545.66666666667)</f>
        <v>45545.66667</v>
      </c>
      <c r="E175" s="1">
        <f>IFERROR(__xludf.DUMMYFUNCTION("""COMPUTED_VALUE"""),3076.23)</f>
        <v>3076.23</v>
      </c>
      <c r="G175" s="2">
        <f>IFERROR(__xludf.DUMMYFUNCTION("""COMPUTED_VALUE"""),45545.66666666667)</f>
        <v>45545.66667</v>
      </c>
      <c r="H175" s="1">
        <f>IFERROR(__xludf.DUMMYFUNCTION("""COMPUTED_VALUE"""),3029.15)</f>
        <v>3029.15</v>
      </c>
      <c r="J175" s="2">
        <f>IFERROR(__xludf.DUMMYFUNCTION("""COMPUTED_VALUE"""),45545.66666666667)</f>
        <v>45545.66667</v>
      </c>
      <c r="K175" s="1">
        <f>IFERROR(__xludf.DUMMYFUNCTION("""COMPUTED_VALUE"""),3074.82)</f>
        <v>3074.82</v>
      </c>
      <c r="M175" s="2">
        <f>IFERROR(__xludf.DUMMYFUNCTION("""COMPUTED_VALUE"""),45545.66666666667)</f>
        <v>45545.66667</v>
      </c>
      <c r="N175" s="1">
        <f>IFERROR(__xludf.DUMMYFUNCTION("""COMPUTED_VALUE"""),8.4389942E7)</f>
        <v>84389942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IFERROR(__xludf.DUMMYFUNCTION("""COMPUTED_VALUE"""),3067.49)</f>
        <v>3067.49</v>
      </c>
      <c r="D176" s="2">
        <f>IFERROR(__xludf.DUMMYFUNCTION("""COMPUTED_VALUE"""),45546.66666666667)</f>
        <v>45546.66667</v>
      </c>
      <c r="E176" s="1">
        <f>IFERROR(__xludf.DUMMYFUNCTION("""COMPUTED_VALUE"""),3067.49)</f>
        <v>3067.49</v>
      </c>
      <c r="G176" s="2">
        <f>IFERROR(__xludf.DUMMYFUNCTION("""COMPUTED_VALUE"""),45546.66666666667)</f>
        <v>45546.66667</v>
      </c>
      <c r="H176" s="1">
        <f>IFERROR(__xludf.DUMMYFUNCTION("""COMPUTED_VALUE"""),3010.77)</f>
        <v>3010.77</v>
      </c>
      <c r="J176" s="2">
        <f>IFERROR(__xludf.DUMMYFUNCTION("""COMPUTED_VALUE"""),45546.66666666667)</f>
        <v>45546.66667</v>
      </c>
      <c r="K176" s="1">
        <f>IFERROR(__xludf.DUMMYFUNCTION("""COMPUTED_VALUE"""),3062.22)</f>
        <v>3062.22</v>
      </c>
      <c r="M176" s="2">
        <f>IFERROR(__xludf.DUMMYFUNCTION("""COMPUTED_VALUE"""),45546.66666666667)</f>
        <v>45546.66667</v>
      </c>
      <c r="N176" s="1">
        <f>IFERROR(__xludf.DUMMYFUNCTION("""COMPUTED_VALUE"""),7.3772565E7)</f>
        <v>73772565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IFERROR(__xludf.DUMMYFUNCTION("""COMPUTED_VALUE"""),3054.85)</f>
        <v>3054.85</v>
      </c>
      <c r="D177" s="2">
        <f>IFERROR(__xludf.DUMMYFUNCTION("""COMPUTED_VALUE"""),45547.66666666667)</f>
        <v>45547.66667</v>
      </c>
      <c r="E177" s="1">
        <f>IFERROR(__xludf.DUMMYFUNCTION("""COMPUTED_VALUE"""),3066.92)</f>
        <v>3066.92</v>
      </c>
      <c r="G177" s="2">
        <f>IFERROR(__xludf.DUMMYFUNCTION("""COMPUTED_VALUE"""),45547.66666666667)</f>
        <v>45547.66667</v>
      </c>
      <c r="H177" s="1">
        <f>IFERROR(__xludf.DUMMYFUNCTION("""COMPUTED_VALUE"""),3013.17)</f>
        <v>3013.17</v>
      </c>
      <c r="J177" s="2">
        <f>IFERROR(__xludf.DUMMYFUNCTION("""COMPUTED_VALUE"""),45547.66666666667)</f>
        <v>45547.66667</v>
      </c>
      <c r="K177" s="1">
        <f>IFERROR(__xludf.DUMMYFUNCTION("""COMPUTED_VALUE"""),3060.64)</f>
        <v>3060.64</v>
      </c>
      <c r="M177" s="2">
        <f>IFERROR(__xludf.DUMMYFUNCTION("""COMPUTED_VALUE"""),45547.66666666667)</f>
        <v>45547.66667</v>
      </c>
      <c r="N177" s="1">
        <f>IFERROR(__xludf.DUMMYFUNCTION("""COMPUTED_VALUE"""),9.893082E7)</f>
        <v>98930820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IFERROR(__xludf.DUMMYFUNCTION("""COMPUTED_VALUE"""),3055.34)</f>
        <v>3055.34</v>
      </c>
      <c r="D178" s="2">
        <f>IFERROR(__xludf.DUMMYFUNCTION("""COMPUTED_VALUE"""),45548.66666666667)</f>
        <v>45548.66667</v>
      </c>
      <c r="E178" s="1">
        <f>IFERROR(__xludf.DUMMYFUNCTION("""COMPUTED_VALUE"""),3072.59)</f>
        <v>3072.59</v>
      </c>
      <c r="G178" s="2">
        <f>IFERROR(__xludf.DUMMYFUNCTION("""COMPUTED_VALUE"""),45548.66666666667)</f>
        <v>45548.66667</v>
      </c>
      <c r="H178" s="1">
        <f>IFERROR(__xludf.DUMMYFUNCTION("""COMPUTED_VALUE"""),3048.18)</f>
        <v>3048.18</v>
      </c>
      <c r="J178" s="2">
        <f>IFERROR(__xludf.DUMMYFUNCTION("""COMPUTED_VALUE"""),45548.66666666667)</f>
        <v>45548.66667</v>
      </c>
      <c r="K178" s="1">
        <f>IFERROR(__xludf.DUMMYFUNCTION("""COMPUTED_VALUE"""),3070.8)</f>
        <v>3070.8</v>
      </c>
      <c r="M178" s="2">
        <f>IFERROR(__xludf.DUMMYFUNCTION("""COMPUTED_VALUE"""),45548.66666666667)</f>
        <v>45548.66667</v>
      </c>
      <c r="N178" s="1">
        <f>IFERROR(__xludf.DUMMYFUNCTION("""COMPUTED_VALUE"""),7.7788592E7)</f>
        <v>77788592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IFERROR(__xludf.DUMMYFUNCTION("""COMPUTED_VALUE"""),3075.05)</f>
        <v>3075.05</v>
      </c>
      <c r="D179" s="2">
        <f>IFERROR(__xludf.DUMMYFUNCTION("""COMPUTED_VALUE"""),45551.66666666667)</f>
        <v>45551.66667</v>
      </c>
      <c r="E179" s="1">
        <f>IFERROR(__xludf.DUMMYFUNCTION("""COMPUTED_VALUE"""),3094.77)</f>
        <v>3094.77</v>
      </c>
      <c r="G179" s="2">
        <f>IFERROR(__xludf.DUMMYFUNCTION("""COMPUTED_VALUE"""),45551.66666666667)</f>
        <v>45551.66667</v>
      </c>
      <c r="H179" s="1">
        <f>IFERROR(__xludf.DUMMYFUNCTION("""COMPUTED_VALUE"""),3070.51)</f>
        <v>3070.51</v>
      </c>
      <c r="J179" s="2">
        <f>IFERROR(__xludf.DUMMYFUNCTION("""COMPUTED_VALUE"""),45551.66666666667)</f>
        <v>45551.66667</v>
      </c>
      <c r="K179" s="1">
        <f>IFERROR(__xludf.DUMMYFUNCTION("""COMPUTED_VALUE"""),3086.89)</f>
        <v>3086.89</v>
      </c>
      <c r="M179" s="2">
        <f>IFERROR(__xludf.DUMMYFUNCTION("""COMPUTED_VALUE"""),45551.66666666667)</f>
        <v>45551.66667</v>
      </c>
      <c r="N179" s="1">
        <f>IFERROR(__xludf.DUMMYFUNCTION("""COMPUTED_VALUE"""),8.3083181E7)</f>
        <v>83083181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IFERROR(__xludf.DUMMYFUNCTION("""COMPUTED_VALUE"""),3087.35)</f>
        <v>3087.35</v>
      </c>
      <c r="D180" s="2">
        <f>IFERROR(__xludf.DUMMYFUNCTION("""COMPUTED_VALUE"""),45552.66666666667)</f>
        <v>45552.66667</v>
      </c>
      <c r="E180" s="1">
        <f>IFERROR(__xludf.DUMMYFUNCTION("""COMPUTED_VALUE"""),3087.89)</f>
        <v>3087.89</v>
      </c>
      <c r="G180" s="2">
        <f>IFERROR(__xludf.DUMMYFUNCTION("""COMPUTED_VALUE"""),45552.66666666667)</f>
        <v>45552.66667</v>
      </c>
      <c r="H180" s="1">
        <f>IFERROR(__xludf.DUMMYFUNCTION("""COMPUTED_VALUE"""),3052.35)</f>
        <v>3052.35</v>
      </c>
      <c r="J180" s="2">
        <f>IFERROR(__xludf.DUMMYFUNCTION("""COMPUTED_VALUE"""),45552.66666666667)</f>
        <v>45552.66667</v>
      </c>
      <c r="K180" s="1">
        <f>IFERROR(__xludf.DUMMYFUNCTION("""COMPUTED_VALUE"""),3067.68)</f>
        <v>3067.68</v>
      </c>
      <c r="M180" s="2">
        <f>IFERROR(__xludf.DUMMYFUNCTION("""COMPUTED_VALUE"""),45552.66666666667)</f>
        <v>45552.66667</v>
      </c>
      <c r="N180" s="1">
        <f>IFERROR(__xludf.DUMMYFUNCTION("""COMPUTED_VALUE"""),7.7174342E7)</f>
        <v>77174342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IFERROR(__xludf.DUMMYFUNCTION("""COMPUTED_VALUE"""),3071.16)</f>
        <v>3071.16</v>
      </c>
      <c r="D181" s="2">
        <f>IFERROR(__xludf.DUMMYFUNCTION("""COMPUTED_VALUE"""),45553.66666666667)</f>
        <v>45553.66667</v>
      </c>
      <c r="E181" s="1">
        <f>IFERROR(__xludf.DUMMYFUNCTION("""COMPUTED_VALUE"""),3104.06)</f>
        <v>3104.06</v>
      </c>
      <c r="G181" s="2">
        <f>IFERROR(__xludf.DUMMYFUNCTION("""COMPUTED_VALUE"""),45553.66666666667)</f>
        <v>45553.66667</v>
      </c>
      <c r="H181" s="1">
        <f>IFERROR(__xludf.DUMMYFUNCTION("""COMPUTED_VALUE"""),3049.28)</f>
        <v>3049.28</v>
      </c>
      <c r="J181" s="2">
        <f>IFERROR(__xludf.DUMMYFUNCTION("""COMPUTED_VALUE"""),45553.66666666667)</f>
        <v>45553.66667</v>
      </c>
      <c r="K181" s="1">
        <f>IFERROR(__xludf.DUMMYFUNCTION("""COMPUTED_VALUE"""),3067.21)</f>
        <v>3067.21</v>
      </c>
      <c r="M181" s="2">
        <f>IFERROR(__xludf.DUMMYFUNCTION("""COMPUTED_VALUE"""),45553.66666666667)</f>
        <v>45553.66667</v>
      </c>
      <c r="N181" s="1">
        <f>IFERROR(__xludf.DUMMYFUNCTION("""COMPUTED_VALUE"""),8.3485463E7)</f>
        <v>83485463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IFERROR(__xludf.DUMMYFUNCTION("""COMPUTED_VALUE"""),3089.74)</f>
        <v>3089.74</v>
      </c>
      <c r="D182" s="2">
        <f>IFERROR(__xludf.DUMMYFUNCTION("""COMPUTED_VALUE"""),45554.66666666667)</f>
        <v>45554.66667</v>
      </c>
      <c r="E182" s="1">
        <f>IFERROR(__xludf.DUMMYFUNCTION("""COMPUTED_VALUE"""),3117.26)</f>
        <v>3117.26</v>
      </c>
      <c r="G182" s="2">
        <f>IFERROR(__xludf.DUMMYFUNCTION("""COMPUTED_VALUE"""),45554.66666666667)</f>
        <v>45554.66667</v>
      </c>
      <c r="H182" s="1">
        <f>IFERROR(__xludf.DUMMYFUNCTION("""COMPUTED_VALUE"""),3088.99)</f>
        <v>3088.99</v>
      </c>
      <c r="J182" s="2">
        <f>IFERROR(__xludf.DUMMYFUNCTION("""COMPUTED_VALUE"""),45554.66666666667)</f>
        <v>45554.66667</v>
      </c>
      <c r="K182" s="1">
        <f>IFERROR(__xludf.DUMMYFUNCTION("""COMPUTED_VALUE"""),3099.67)</f>
        <v>3099.67</v>
      </c>
      <c r="M182" s="2">
        <f>IFERROR(__xludf.DUMMYFUNCTION("""COMPUTED_VALUE"""),45554.66666666667)</f>
        <v>45554.66667</v>
      </c>
      <c r="N182" s="1">
        <f>IFERROR(__xludf.DUMMYFUNCTION("""COMPUTED_VALUE"""),8.5121294E7)</f>
        <v>85121294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IFERROR(__xludf.DUMMYFUNCTION("""COMPUTED_VALUE"""),3095.64)</f>
        <v>3095.64</v>
      </c>
      <c r="D183" s="2">
        <f>IFERROR(__xludf.DUMMYFUNCTION("""COMPUTED_VALUE"""),45555.66666666667)</f>
        <v>45555.66667</v>
      </c>
      <c r="E183" s="1">
        <f>IFERROR(__xludf.DUMMYFUNCTION("""COMPUTED_VALUE"""),3095.64)</f>
        <v>3095.64</v>
      </c>
      <c r="G183" s="2">
        <f>IFERROR(__xludf.DUMMYFUNCTION("""COMPUTED_VALUE"""),45555.66666666667)</f>
        <v>45555.66667</v>
      </c>
      <c r="H183" s="1">
        <f>IFERROR(__xludf.DUMMYFUNCTION("""COMPUTED_VALUE"""),3056.1)</f>
        <v>3056.1</v>
      </c>
      <c r="J183" s="2">
        <f>IFERROR(__xludf.DUMMYFUNCTION("""COMPUTED_VALUE"""),45555.66666666667)</f>
        <v>45555.66667</v>
      </c>
      <c r="K183" s="1">
        <f>IFERROR(__xludf.DUMMYFUNCTION("""COMPUTED_VALUE"""),3072.52)</f>
        <v>3072.52</v>
      </c>
      <c r="M183" s="2">
        <f>IFERROR(__xludf.DUMMYFUNCTION("""COMPUTED_VALUE"""),45555.66666666667)</f>
        <v>45555.66667</v>
      </c>
      <c r="N183" s="1">
        <f>IFERROR(__xludf.DUMMYFUNCTION("""COMPUTED_VALUE"""),2.13448806E8)</f>
        <v>213448806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IFERROR(__xludf.DUMMYFUNCTION("""COMPUTED_VALUE"""),3079.53)</f>
        <v>3079.53</v>
      </c>
      <c r="D184" s="2">
        <f>IFERROR(__xludf.DUMMYFUNCTION("""COMPUTED_VALUE"""),45558.66666666667)</f>
        <v>45558.66667</v>
      </c>
      <c r="E184" s="1">
        <f>IFERROR(__xludf.DUMMYFUNCTION("""COMPUTED_VALUE"""),3080.43)</f>
        <v>3080.43</v>
      </c>
      <c r="G184" s="2">
        <f>IFERROR(__xludf.DUMMYFUNCTION("""COMPUTED_VALUE"""),45558.66666666667)</f>
        <v>45558.66667</v>
      </c>
      <c r="H184" s="1">
        <f>IFERROR(__xludf.DUMMYFUNCTION("""COMPUTED_VALUE"""),3043.42)</f>
        <v>3043.42</v>
      </c>
      <c r="J184" s="2">
        <f>IFERROR(__xludf.DUMMYFUNCTION("""COMPUTED_VALUE"""),45558.66666666667)</f>
        <v>45558.66667</v>
      </c>
      <c r="K184" s="1">
        <f>IFERROR(__xludf.DUMMYFUNCTION("""COMPUTED_VALUE"""),3049.1)</f>
        <v>3049.1</v>
      </c>
      <c r="M184" s="2">
        <f>IFERROR(__xludf.DUMMYFUNCTION("""COMPUTED_VALUE"""),45558.66666666667)</f>
        <v>45558.66667</v>
      </c>
      <c r="N184" s="1">
        <f>IFERROR(__xludf.DUMMYFUNCTION("""COMPUTED_VALUE"""),7.8419259E7)</f>
        <v>78419259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IFERROR(__xludf.DUMMYFUNCTION("""COMPUTED_VALUE"""),3045.44)</f>
        <v>3045.44</v>
      </c>
      <c r="D185" s="2">
        <f>IFERROR(__xludf.DUMMYFUNCTION("""COMPUTED_VALUE"""),45559.66666666667)</f>
        <v>45559.66667</v>
      </c>
      <c r="E185" s="1">
        <f>IFERROR(__xludf.DUMMYFUNCTION("""COMPUTED_VALUE"""),3051.57)</f>
        <v>3051.57</v>
      </c>
      <c r="G185" s="2">
        <f>IFERROR(__xludf.DUMMYFUNCTION("""COMPUTED_VALUE"""),45559.66666666667)</f>
        <v>45559.66667</v>
      </c>
      <c r="H185" s="1">
        <f>IFERROR(__xludf.DUMMYFUNCTION("""COMPUTED_VALUE"""),3029.57)</f>
        <v>3029.57</v>
      </c>
      <c r="J185" s="2">
        <f>IFERROR(__xludf.DUMMYFUNCTION("""COMPUTED_VALUE"""),45559.66666666667)</f>
        <v>45559.66667</v>
      </c>
      <c r="K185" s="1">
        <f>IFERROR(__xludf.DUMMYFUNCTION("""COMPUTED_VALUE"""),3040.13)</f>
        <v>3040.13</v>
      </c>
      <c r="M185" s="2">
        <f>IFERROR(__xludf.DUMMYFUNCTION("""COMPUTED_VALUE"""),45559.66666666667)</f>
        <v>45559.66667</v>
      </c>
      <c r="N185" s="1">
        <f>IFERROR(__xludf.DUMMYFUNCTION("""COMPUTED_VALUE"""),8.8512226E7)</f>
        <v>88512226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IFERROR(__xludf.DUMMYFUNCTION("""COMPUTED_VALUE"""),3042.01)</f>
        <v>3042.01</v>
      </c>
      <c r="D186" s="2">
        <f>IFERROR(__xludf.DUMMYFUNCTION("""COMPUTED_VALUE"""),45560.66666666667)</f>
        <v>45560.66667</v>
      </c>
      <c r="E186" s="1">
        <f>IFERROR(__xludf.DUMMYFUNCTION("""COMPUTED_VALUE"""),3042.52)</f>
        <v>3042.52</v>
      </c>
      <c r="G186" s="2">
        <f>IFERROR(__xludf.DUMMYFUNCTION("""COMPUTED_VALUE"""),45560.66666666667)</f>
        <v>45560.66667</v>
      </c>
      <c r="H186" s="1">
        <f>IFERROR(__xludf.DUMMYFUNCTION("""COMPUTED_VALUE"""),2975.18)</f>
        <v>2975.18</v>
      </c>
      <c r="J186" s="2">
        <f>IFERROR(__xludf.DUMMYFUNCTION("""COMPUTED_VALUE"""),45560.66666666667)</f>
        <v>45560.66667</v>
      </c>
      <c r="K186" s="1">
        <f>IFERROR(__xludf.DUMMYFUNCTION("""COMPUTED_VALUE"""),2980.43)</f>
        <v>2980.43</v>
      </c>
      <c r="M186" s="2">
        <f>IFERROR(__xludf.DUMMYFUNCTION("""COMPUTED_VALUE"""),45560.66666666667)</f>
        <v>45560.66667</v>
      </c>
      <c r="N186" s="1">
        <f>IFERROR(__xludf.DUMMYFUNCTION("""COMPUTED_VALUE"""),7.9434587E7)</f>
        <v>79434587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IFERROR(__xludf.DUMMYFUNCTION("""COMPUTED_VALUE"""),2995.46)</f>
        <v>2995.46</v>
      </c>
      <c r="D187" s="2">
        <f>IFERROR(__xludf.DUMMYFUNCTION("""COMPUTED_VALUE"""),45561.66666666667)</f>
        <v>45561.66667</v>
      </c>
      <c r="E187" s="1">
        <f>IFERROR(__xludf.DUMMYFUNCTION("""COMPUTED_VALUE"""),3035.04)</f>
        <v>3035.04</v>
      </c>
      <c r="G187" s="2">
        <f>IFERROR(__xludf.DUMMYFUNCTION("""COMPUTED_VALUE"""),45561.66666666667)</f>
        <v>45561.66667</v>
      </c>
      <c r="H187" s="1">
        <f>IFERROR(__xludf.DUMMYFUNCTION("""COMPUTED_VALUE"""),2994.62)</f>
        <v>2994.62</v>
      </c>
      <c r="J187" s="2">
        <f>IFERROR(__xludf.DUMMYFUNCTION("""COMPUTED_VALUE"""),45561.66666666667)</f>
        <v>45561.66667</v>
      </c>
      <c r="K187" s="1">
        <f>IFERROR(__xludf.DUMMYFUNCTION("""COMPUTED_VALUE"""),3033.22)</f>
        <v>3033.22</v>
      </c>
      <c r="M187" s="2">
        <f>IFERROR(__xludf.DUMMYFUNCTION("""COMPUTED_VALUE"""),45561.66666666667)</f>
        <v>45561.66667</v>
      </c>
      <c r="N187" s="1">
        <f>IFERROR(__xludf.DUMMYFUNCTION("""COMPUTED_VALUE"""),7.7449456E7)</f>
        <v>77449456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IFERROR(__xludf.DUMMYFUNCTION("""COMPUTED_VALUE"""),3041.06)</f>
        <v>3041.06</v>
      </c>
      <c r="D188" s="2">
        <f>IFERROR(__xludf.DUMMYFUNCTION("""COMPUTED_VALUE"""),45562.66666666667)</f>
        <v>45562.66667</v>
      </c>
      <c r="E188" s="1">
        <f>IFERROR(__xludf.DUMMYFUNCTION("""COMPUTED_VALUE"""),3070.3)</f>
        <v>3070.3</v>
      </c>
      <c r="G188" s="2">
        <f>IFERROR(__xludf.DUMMYFUNCTION("""COMPUTED_VALUE"""),45562.66666666667)</f>
        <v>45562.66667</v>
      </c>
      <c r="H188" s="1">
        <f>IFERROR(__xludf.DUMMYFUNCTION("""COMPUTED_VALUE"""),3031.72)</f>
        <v>3031.72</v>
      </c>
      <c r="J188" s="2">
        <f>IFERROR(__xludf.DUMMYFUNCTION("""COMPUTED_VALUE"""),45562.66666666667)</f>
        <v>45562.66667</v>
      </c>
      <c r="K188" s="1">
        <f>IFERROR(__xludf.DUMMYFUNCTION("""COMPUTED_VALUE"""),3043.55)</f>
        <v>3043.55</v>
      </c>
      <c r="M188" s="2">
        <f>IFERROR(__xludf.DUMMYFUNCTION("""COMPUTED_VALUE"""),45562.66666666667)</f>
        <v>45562.66667</v>
      </c>
      <c r="N188" s="1">
        <f>IFERROR(__xludf.DUMMYFUNCTION("""COMPUTED_VALUE"""),6.4464093E7)</f>
        <v>64464093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IFERROR(__xludf.DUMMYFUNCTION("""COMPUTED_VALUE"""),3040.13)</f>
        <v>3040.13</v>
      </c>
      <c r="D189" s="2">
        <f>IFERROR(__xludf.DUMMYFUNCTION("""COMPUTED_VALUE"""),45565.66666666667)</f>
        <v>45565.66667</v>
      </c>
      <c r="E189" s="1">
        <f>IFERROR(__xludf.DUMMYFUNCTION("""COMPUTED_VALUE"""),3064.81)</f>
        <v>3064.81</v>
      </c>
      <c r="G189" s="2">
        <f>IFERROR(__xludf.DUMMYFUNCTION("""COMPUTED_VALUE"""),45565.66666666667)</f>
        <v>45565.66667</v>
      </c>
      <c r="H189" s="1">
        <f>IFERROR(__xludf.DUMMYFUNCTION("""COMPUTED_VALUE"""),3031.16)</f>
        <v>3031.16</v>
      </c>
      <c r="J189" s="2">
        <f>IFERROR(__xludf.DUMMYFUNCTION("""COMPUTED_VALUE"""),45565.66666666667)</f>
        <v>45565.66667</v>
      </c>
      <c r="K189" s="1">
        <f>IFERROR(__xludf.DUMMYFUNCTION("""COMPUTED_VALUE"""),3062.77)</f>
        <v>3062.77</v>
      </c>
      <c r="M189" s="2">
        <f>IFERROR(__xludf.DUMMYFUNCTION("""COMPUTED_VALUE"""),45565.66666666667)</f>
        <v>45565.66667</v>
      </c>
      <c r="N189" s="1">
        <f>IFERROR(__xludf.DUMMYFUNCTION("""COMPUTED_VALUE"""),6.4848429E7)</f>
        <v>64848429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IFERROR(__xludf.DUMMYFUNCTION("""COMPUTED_VALUE"""),3064.75)</f>
        <v>3064.75</v>
      </c>
      <c r="D190" s="2">
        <f>IFERROR(__xludf.DUMMYFUNCTION("""COMPUTED_VALUE"""),45566.66666666667)</f>
        <v>45566.66667</v>
      </c>
      <c r="E190" s="1">
        <f>IFERROR(__xludf.DUMMYFUNCTION("""COMPUTED_VALUE"""),3065.98)</f>
        <v>3065.98</v>
      </c>
      <c r="G190" s="2">
        <f>IFERROR(__xludf.DUMMYFUNCTION("""COMPUTED_VALUE"""),45566.66666666667)</f>
        <v>45566.66667</v>
      </c>
      <c r="H190" s="1">
        <f>IFERROR(__xludf.DUMMYFUNCTION("""COMPUTED_VALUE"""),3026.04)</f>
        <v>3026.04</v>
      </c>
      <c r="J190" s="2">
        <f>IFERROR(__xludf.DUMMYFUNCTION("""COMPUTED_VALUE"""),45566.66666666667)</f>
        <v>45566.66667</v>
      </c>
      <c r="K190" s="1">
        <f>IFERROR(__xludf.DUMMYFUNCTION("""COMPUTED_VALUE"""),3043.96)</f>
        <v>3043.96</v>
      </c>
      <c r="M190" s="2">
        <f>IFERROR(__xludf.DUMMYFUNCTION("""COMPUTED_VALUE"""),45566.66666666667)</f>
        <v>45566.66667</v>
      </c>
      <c r="N190" s="1">
        <f>IFERROR(__xludf.DUMMYFUNCTION("""COMPUTED_VALUE"""),7.132661E7)</f>
        <v>71326610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IFERROR(__xludf.DUMMYFUNCTION("""COMPUTED_VALUE"""),3031.42)</f>
        <v>3031.42</v>
      </c>
      <c r="D191" s="2">
        <f>IFERROR(__xludf.DUMMYFUNCTION("""COMPUTED_VALUE"""),45567.66666666667)</f>
        <v>45567.66667</v>
      </c>
      <c r="E191" s="1">
        <f>IFERROR(__xludf.DUMMYFUNCTION("""COMPUTED_VALUE"""),3047.44)</f>
        <v>3047.44</v>
      </c>
      <c r="G191" s="2">
        <f>IFERROR(__xludf.DUMMYFUNCTION("""COMPUTED_VALUE"""),45567.66666666667)</f>
        <v>45567.66667</v>
      </c>
      <c r="H191" s="1">
        <f>IFERROR(__xludf.DUMMYFUNCTION("""COMPUTED_VALUE"""),3008.04)</f>
        <v>3008.04</v>
      </c>
      <c r="J191" s="2">
        <f>IFERROR(__xludf.DUMMYFUNCTION("""COMPUTED_VALUE"""),45567.66666666667)</f>
        <v>45567.66667</v>
      </c>
      <c r="K191" s="1">
        <f>IFERROR(__xludf.DUMMYFUNCTION("""COMPUTED_VALUE"""),3040.98)</f>
        <v>3040.98</v>
      </c>
      <c r="M191" s="2">
        <f>IFERROR(__xludf.DUMMYFUNCTION("""COMPUTED_VALUE"""),45567.66666666667)</f>
        <v>45567.66667</v>
      </c>
      <c r="N191" s="1">
        <f>IFERROR(__xludf.DUMMYFUNCTION("""COMPUTED_VALUE"""),6.5594029E7)</f>
        <v>65594029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IFERROR(__xludf.DUMMYFUNCTION("""COMPUTED_VALUE"""),3032.67)</f>
        <v>3032.67</v>
      </c>
      <c r="D192" s="2">
        <f>IFERROR(__xludf.DUMMYFUNCTION("""COMPUTED_VALUE"""),45568.66666666667)</f>
        <v>45568.66667</v>
      </c>
      <c r="E192" s="1">
        <f>IFERROR(__xludf.DUMMYFUNCTION("""COMPUTED_VALUE"""),3032.67)</f>
        <v>3032.67</v>
      </c>
      <c r="G192" s="2">
        <f>IFERROR(__xludf.DUMMYFUNCTION("""COMPUTED_VALUE"""),45568.66666666667)</f>
        <v>45568.66667</v>
      </c>
      <c r="H192" s="1">
        <f>IFERROR(__xludf.DUMMYFUNCTION("""COMPUTED_VALUE"""),2993.13)</f>
        <v>2993.13</v>
      </c>
      <c r="J192" s="2">
        <f>IFERROR(__xludf.DUMMYFUNCTION("""COMPUTED_VALUE"""),45568.66666666667)</f>
        <v>45568.66667</v>
      </c>
      <c r="K192" s="1">
        <f>IFERROR(__xludf.DUMMYFUNCTION("""COMPUTED_VALUE"""),2998.35)</f>
        <v>2998.35</v>
      </c>
      <c r="M192" s="2">
        <f>IFERROR(__xludf.DUMMYFUNCTION("""COMPUTED_VALUE"""),45568.66666666667)</f>
        <v>45568.66667</v>
      </c>
      <c r="N192" s="1">
        <f>IFERROR(__xludf.DUMMYFUNCTION("""COMPUTED_VALUE"""),6.90288E7)</f>
        <v>69028800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IFERROR(__xludf.DUMMYFUNCTION("""COMPUTED_VALUE"""),3009.22)</f>
        <v>3009.22</v>
      </c>
      <c r="D193" s="2">
        <f>IFERROR(__xludf.DUMMYFUNCTION("""COMPUTED_VALUE"""),45569.66666666667)</f>
        <v>45569.66667</v>
      </c>
      <c r="E193" s="1">
        <f>IFERROR(__xludf.DUMMYFUNCTION("""COMPUTED_VALUE"""),3014.45)</f>
        <v>3014.45</v>
      </c>
      <c r="G193" s="2">
        <f>IFERROR(__xludf.DUMMYFUNCTION("""COMPUTED_VALUE"""),45569.66666666667)</f>
        <v>45569.66667</v>
      </c>
      <c r="H193" s="1">
        <f>IFERROR(__xludf.DUMMYFUNCTION("""COMPUTED_VALUE"""),2987.12)</f>
        <v>2987.12</v>
      </c>
      <c r="J193" s="2">
        <f>IFERROR(__xludf.DUMMYFUNCTION("""COMPUTED_VALUE"""),45569.66666666667)</f>
        <v>45569.66667</v>
      </c>
      <c r="K193" s="1">
        <f>IFERROR(__xludf.DUMMYFUNCTION("""COMPUTED_VALUE"""),3001.86)</f>
        <v>3001.86</v>
      </c>
      <c r="M193" s="2">
        <f>IFERROR(__xludf.DUMMYFUNCTION("""COMPUTED_VALUE"""),45569.66666666667)</f>
        <v>45569.66667</v>
      </c>
      <c r="N193" s="1">
        <f>IFERROR(__xludf.DUMMYFUNCTION("""COMPUTED_VALUE"""),5.8973967E7)</f>
        <v>58973967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IFERROR(__xludf.DUMMYFUNCTION("""COMPUTED_VALUE"""),2999.46)</f>
        <v>2999.46</v>
      </c>
      <c r="D194" s="2">
        <f>IFERROR(__xludf.DUMMYFUNCTION("""COMPUTED_VALUE"""),45572.66666666667)</f>
        <v>45572.66667</v>
      </c>
      <c r="E194" s="1">
        <f>IFERROR(__xludf.DUMMYFUNCTION("""COMPUTED_VALUE"""),2999.46)</f>
        <v>2999.46</v>
      </c>
      <c r="G194" s="2">
        <f>IFERROR(__xludf.DUMMYFUNCTION("""COMPUTED_VALUE"""),45572.66666666667)</f>
        <v>45572.66667</v>
      </c>
      <c r="H194" s="1">
        <f>IFERROR(__xludf.DUMMYFUNCTION("""COMPUTED_VALUE"""),2970.1)</f>
        <v>2970.1</v>
      </c>
      <c r="J194" s="2">
        <f>IFERROR(__xludf.DUMMYFUNCTION("""COMPUTED_VALUE"""),45572.66666666667)</f>
        <v>45572.66667</v>
      </c>
      <c r="K194" s="1">
        <f>IFERROR(__xludf.DUMMYFUNCTION("""COMPUTED_VALUE"""),2978.52)</f>
        <v>2978.52</v>
      </c>
      <c r="M194" s="2">
        <f>IFERROR(__xludf.DUMMYFUNCTION("""COMPUTED_VALUE"""),45572.66666666667)</f>
        <v>45572.66667</v>
      </c>
      <c r="N194" s="1">
        <f>IFERROR(__xludf.DUMMYFUNCTION("""COMPUTED_VALUE"""),6.4987385E7)</f>
        <v>64987385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IFERROR(__xludf.DUMMYFUNCTION("""COMPUTED_VALUE"""),2983.07)</f>
        <v>2983.07</v>
      </c>
      <c r="D195" s="2">
        <f>IFERROR(__xludf.DUMMYFUNCTION("""COMPUTED_VALUE"""),45573.66666666667)</f>
        <v>45573.66667</v>
      </c>
      <c r="E195" s="1">
        <f>IFERROR(__xludf.DUMMYFUNCTION("""COMPUTED_VALUE"""),2992.82)</f>
        <v>2992.82</v>
      </c>
      <c r="G195" s="2">
        <f>IFERROR(__xludf.DUMMYFUNCTION("""COMPUTED_VALUE"""),45573.66666666667)</f>
        <v>45573.66667</v>
      </c>
      <c r="H195" s="1">
        <f>IFERROR(__xludf.DUMMYFUNCTION("""COMPUTED_VALUE"""),2974.93)</f>
        <v>2974.93</v>
      </c>
      <c r="J195" s="2">
        <f>IFERROR(__xludf.DUMMYFUNCTION("""COMPUTED_VALUE"""),45573.66666666667)</f>
        <v>45573.66667</v>
      </c>
      <c r="K195" s="1">
        <f>IFERROR(__xludf.DUMMYFUNCTION("""COMPUTED_VALUE"""),2984.27)</f>
        <v>2984.27</v>
      </c>
      <c r="M195" s="2">
        <f>IFERROR(__xludf.DUMMYFUNCTION("""COMPUTED_VALUE"""),45573.66666666667)</f>
        <v>45573.66667</v>
      </c>
      <c r="N195" s="1">
        <f>IFERROR(__xludf.DUMMYFUNCTION("""COMPUTED_VALUE"""),5.9236733E7)</f>
        <v>59236733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IFERROR(__xludf.DUMMYFUNCTION("""COMPUTED_VALUE"""),2984.83)</f>
        <v>2984.83</v>
      </c>
      <c r="D196" s="2">
        <f>IFERROR(__xludf.DUMMYFUNCTION("""COMPUTED_VALUE"""),45574.66666666667)</f>
        <v>45574.66667</v>
      </c>
      <c r="E196" s="1">
        <f>IFERROR(__xludf.DUMMYFUNCTION("""COMPUTED_VALUE"""),3004.95)</f>
        <v>3004.95</v>
      </c>
      <c r="G196" s="2">
        <f>IFERROR(__xludf.DUMMYFUNCTION("""COMPUTED_VALUE"""),45574.66666666667)</f>
        <v>45574.66667</v>
      </c>
      <c r="H196" s="1">
        <f>IFERROR(__xludf.DUMMYFUNCTION("""COMPUTED_VALUE"""),2977.16)</f>
        <v>2977.16</v>
      </c>
      <c r="J196" s="2">
        <f>IFERROR(__xludf.DUMMYFUNCTION("""COMPUTED_VALUE"""),45574.66666666667)</f>
        <v>45574.66667</v>
      </c>
      <c r="K196" s="1">
        <f>IFERROR(__xludf.DUMMYFUNCTION("""COMPUTED_VALUE"""),3003.89)</f>
        <v>3003.89</v>
      </c>
      <c r="M196" s="2">
        <f>IFERROR(__xludf.DUMMYFUNCTION("""COMPUTED_VALUE"""),45574.66666666667)</f>
        <v>45574.66667</v>
      </c>
      <c r="N196" s="1">
        <f>IFERROR(__xludf.DUMMYFUNCTION("""COMPUTED_VALUE"""),5.9998609E7)</f>
        <v>59998609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IFERROR(__xludf.DUMMYFUNCTION("""COMPUTED_VALUE"""),2995.58)</f>
        <v>2995.58</v>
      </c>
      <c r="D197" s="2">
        <f>IFERROR(__xludf.DUMMYFUNCTION("""COMPUTED_VALUE"""),45575.66666666667)</f>
        <v>45575.66667</v>
      </c>
      <c r="E197" s="1">
        <f>IFERROR(__xludf.DUMMYFUNCTION("""COMPUTED_VALUE"""),3003.22)</f>
        <v>3003.22</v>
      </c>
      <c r="G197" s="2">
        <f>IFERROR(__xludf.DUMMYFUNCTION("""COMPUTED_VALUE"""),45575.66666666667)</f>
        <v>45575.66667</v>
      </c>
      <c r="H197" s="1">
        <f>IFERROR(__xludf.DUMMYFUNCTION("""COMPUTED_VALUE"""),2982.05)</f>
        <v>2982.05</v>
      </c>
      <c r="J197" s="2">
        <f>IFERROR(__xludf.DUMMYFUNCTION("""COMPUTED_VALUE"""),45575.66666666667)</f>
        <v>45575.66667</v>
      </c>
      <c r="K197" s="1">
        <f>IFERROR(__xludf.DUMMYFUNCTION("""COMPUTED_VALUE"""),2994.84)</f>
        <v>2994.84</v>
      </c>
      <c r="M197" s="2">
        <f>IFERROR(__xludf.DUMMYFUNCTION("""COMPUTED_VALUE"""),45575.66666666667)</f>
        <v>45575.66667</v>
      </c>
      <c r="N197" s="1">
        <f>IFERROR(__xludf.DUMMYFUNCTION("""COMPUTED_VALUE"""),6.2318096E7)</f>
        <v>62318096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IFERROR(__xludf.DUMMYFUNCTION("""COMPUTED_VALUE"""),3002.57)</f>
        <v>3002.57</v>
      </c>
      <c r="D198" s="2">
        <f>IFERROR(__xludf.DUMMYFUNCTION("""COMPUTED_VALUE"""),45576.66666666667)</f>
        <v>45576.66667</v>
      </c>
      <c r="E198" s="1">
        <f>IFERROR(__xludf.DUMMYFUNCTION("""COMPUTED_VALUE"""),3029.25)</f>
        <v>3029.25</v>
      </c>
      <c r="G198" s="2">
        <f>IFERROR(__xludf.DUMMYFUNCTION("""COMPUTED_VALUE"""),45576.66666666667)</f>
        <v>45576.66667</v>
      </c>
      <c r="H198" s="1">
        <f>IFERROR(__xludf.DUMMYFUNCTION("""COMPUTED_VALUE"""),2999.96)</f>
        <v>2999.96</v>
      </c>
      <c r="J198" s="2">
        <f>IFERROR(__xludf.DUMMYFUNCTION("""COMPUTED_VALUE"""),45576.66666666667)</f>
        <v>45576.66667</v>
      </c>
      <c r="K198" s="1">
        <f>IFERROR(__xludf.DUMMYFUNCTION("""COMPUTED_VALUE"""),3025.91)</f>
        <v>3025.91</v>
      </c>
      <c r="M198" s="2">
        <f>IFERROR(__xludf.DUMMYFUNCTION("""COMPUTED_VALUE"""),45576.66666666667)</f>
        <v>45576.66667</v>
      </c>
      <c r="N198" s="1">
        <f>IFERROR(__xludf.DUMMYFUNCTION("""COMPUTED_VALUE"""),6.2597027E7)</f>
        <v>62597027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IFERROR(__xludf.DUMMYFUNCTION("""COMPUTED_VALUE"""),3021.85)</f>
        <v>3021.85</v>
      </c>
      <c r="D199" s="2">
        <f>IFERROR(__xludf.DUMMYFUNCTION("""COMPUTED_VALUE"""),45579.66666666667)</f>
        <v>45579.66667</v>
      </c>
      <c r="E199" s="1">
        <f>IFERROR(__xludf.DUMMYFUNCTION("""COMPUTED_VALUE"""),3044.79)</f>
        <v>3044.79</v>
      </c>
      <c r="G199" s="2">
        <f>IFERROR(__xludf.DUMMYFUNCTION("""COMPUTED_VALUE"""),45579.66666666667)</f>
        <v>45579.66667</v>
      </c>
      <c r="H199" s="1">
        <f>IFERROR(__xludf.DUMMYFUNCTION("""COMPUTED_VALUE"""),3011.88)</f>
        <v>3011.88</v>
      </c>
      <c r="J199" s="2">
        <f>IFERROR(__xludf.DUMMYFUNCTION("""COMPUTED_VALUE"""),45579.66666666667)</f>
        <v>45579.66667</v>
      </c>
      <c r="K199" s="1">
        <f>IFERROR(__xludf.DUMMYFUNCTION("""COMPUTED_VALUE"""),3038.8)</f>
        <v>3038.8</v>
      </c>
      <c r="M199" s="2">
        <f>IFERROR(__xludf.DUMMYFUNCTION("""COMPUTED_VALUE"""),45579.66666666667)</f>
        <v>45579.66667</v>
      </c>
      <c r="N199" s="1">
        <f>IFERROR(__xludf.DUMMYFUNCTION("""COMPUTED_VALUE"""),5.4225569E7)</f>
        <v>54225569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IFERROR(__xludf.DUMMYFUNCTION("""COMPUTED_VALUE"""),3039.4)</f>
        <v>3039.4</v>
      </c>
      <c r="D200" s="2">
        <f>IFERROR(__xludf.DUMMYFUNCTION("""COMPUTED_VALUE"""),45580.66666666667)</f>
        <v>45580.66667</v>
      </c>
      <c r="E200" s="1">
        <f>IFERROR(__xludf.DUMMYFUNCTION("""COMPUTED_VALUE"""),3062.07)</f>
        <v>3062.07</v>
      </c>
      <c r="G200" s="2">
        <f>IFERROR(__xludf.DUMMYFUNCTION("""COMPUTED_VALUE"""),45580.66666666667)</f>
        <v>45580.66667</v>
      </c>
      <c r="H200" s="1">
        <f>IFERROR(__xludf.DUMMYFUNCTION("""COMPUTED_VALUE"""),3025.04)</f>
        <v>3025.04</v>
      </c>
      <c r="J200" s="2">
        <f>IFERROR(__xludf.DUMMYFUNCTION("""COMPUTED_VALUE"""),45580.66666666667)</f>
        <v>45580.66667</v>
      </c>
      <c r="K200" s="1">
        <f>IFERROR(__xludf.DUMMYFUNCTION("""COMPUTED_VALUE"""),3029.95)</f>
        <v>3029.95</v>
      </c>
      <c r="M200" s="2">
        <f>IFERROR(__xludf.DUMMYFUNCTION("""COMPUTED_VALUE"""),45580.66666666667)</f>
        <v>45580.66667</v>
      </c>
      <c r="N200" s="1">
        <f>IFERROR(__xludf.DUMMYFUNCTION("""COMPUTED_VALUE"""),7.2631511E7)</f>
        <v>72631511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IFERROR(__xludf.DUMMYFUNCTION("""COMPUTED_VALUE"""),3019.67)</f>
        <v>3019.67</v>
      </c>
      <c r="D201" s="2">
        <f>IFERROR(__xludf.DUMMYFUNCTION("""COMPUTED_VALUE"""),45581.66666666667)</f>
        <v>45581.66667</v>
      </c>
      <c r="E201" s="1">
        <f>IFERROR(__xludf.DUMMYFUNCTION("""COMPUTED_VALUE"""),3025.59)</f>
        <v>3025.59</v>
      </c>
      <c r="G201" s="2">
        <f>IFERROR(__xludf.DUMMYFUNCTION("""COMPUTED_VALUE"""),45581.66666666667)</f>
        <v>45581.66667</v>
      </c>
      <c r="H201" s="1">
        <f>IFERROR(__xludf.DUMMYFUNCTION("""COMPUTED_VALUE"""),2998.38)</f>
        <v>2998.38</v>
      </c>
      <c r="J201" s="2">
        <f>IFERROR(__xludf.DUMMYFUNCTION("""COMPUTED_VALUE"""),45581.66666666667)</f>
        <v>45581.66667</v>
      </c>
      <c r="K201" s="1">
        <f>IFERROR(__xludf.DUMMYFUNCTION("""COMPUTED_VALUE"""),3009.95)</f>
        <v>3009.95</v>
      </c>
      <c r="M201" s="2">
        <f>IFERROR(__xludf.DUMMYFUNCTION("""COMPUTED_VALUE"""),45581.66666666667)</f>
        <v>45581.66667</v>
      </c>
      <c r="N201" s="1">
        <f>IFERROR(__xludf.DUMMYFUNCTION("""COMPUTED_VALUE"""),6.4126965E7)</f>
        <v>64126965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IFERROR(__xludf.DUMMYFUNCTION("""COMPUTED_VALUE"""),3034.06)</f>
        <v>3034.06</v>
      </c>
      <c r="D202" s="2">
        <f>IFERROR(__xludf.DUMMYFUNCTION("""COMPUTED_VALUE"""),45582.66666666667)</f>
        <v>45582.66667</v>
      </c>
      <c r="E202" s="1">
        <f>IFERROR(__xludf.DUMMYFUNCTION("""COMPUTED_VALUE"""),3049.7)</f>
        <v>3049.7</v>
      </c>
      <c r="G202" s="2">
        <f>IFERROR(__xludf.DUMMYFUNCTION("""COMPUTED_VALUE"""),45582.66666666667)</f>
        <v>45582.66667</v>
      </c>
      <c r="H202" s="1">
        <f>IFERROR(__xludf.DUMMYFUNCTION("""COMPUTED_VALUE"""),3006.31)</f>
        <v>3006.31</v>
      </c>
      <c r="J202" s="2">
        <f>IFERROR(__xludf.DUMMYFUNCTION("""COMPUTED_VALUE"""),45582.66666666667)</f>
        <v>45582.66667</v>
      </c>
      <c r="K202" s="1">
        <f>IFERROR(__xludf.DUMMYFUNCTION("""COMPUTED_VALUE"""),3008.86)</f>
        <v>3008.86</v>
      </c>
      <c r="M202" s="2">
        <f>IFERROR(__xludf.DUMMYFUNCTION("""COMPUTED_VALUE"""),45582.66666666667)</f>
        <v>45582.66667</v>
      </c>
      <c r="N202" s="1">
        <f>IFERROR(__xludf.DUMMYFUNCTION("""COMPUTED_VALUE"""),6.6861482E7)</f>
        <v>66861482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IFERROR(__xludf.DUMMYFUNCTION("""COMPUTED_VALUE"""),3008.61)</f>
        <v>3008.61</v>
      </c>
      <c r="D203" s="2">
        <f>IFERROR(__xludf.DUMMYFUNCTION("""COMPUTED_VALUE"""),45583.66666666667)</f>
        <v>45583.66667</v>
      </c>
      <c r="E203" s="1">
        <f>IFERROR(__xludf.DUMMYFUNCTION("""COMPUTED_VALUE"""),3021.27)</f>
        <v>3021.27</v>
      </c>
      <c r="G203" s="2">
        <f>IFERROR(__xludf.DUMMYFUNCTION("""COMPUTED_VALUE"""),45583.66666666667)</f>
        <v>45583.66667</v>
      </c>
      <c r="H203" s="1">
        <f>IFERROR(__xludf.DUMMYFUNCTION("""COMPUTED_VALUE"""),2994.62)</f>
        <v>2994.62</v>
      </c>
      <c r="J203" s="2">
        <f>IFERROR(__xludf.DUMMYFUNCTION("""COMPUTED_VALUE"""),45583.66666666667)</f>
        <v>45583.66667</v>
      </c>
      <c r="K203" s="1">
        <f>IFERROR(__xludf.DUMMYFUNCTION("""COMPUTED_VALUE"""),3010.94)</f>
        <v>3010.94</v>
      </c>
      <c r="M203" s="2">
        <f>IFERROR(__xludf.DUMMYFUNCTION("""COMPUTED_VALUE"""),45583.66666666667)</f>
        <v>45583.66667</v>
      </c>
      <c r="N203" s="1">
        <f>IFERROR(__xludf.DUMMYFUNCTION("""COMPUTED_VALUE"""),6.4722138E7)</f>
        <v>64722138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IFERROR(__xludf.DUMMYFUNCTION("""COMPUTED_VALUE"""),3004.81)</f>
        <v>3004.81</v>
      </c>
      <c r="D204" s="2">
        <f>IFERROR(__xludf.DUMMYFUNCTION("""COMPUTED_VALUE"""),45586.66666666667)</f>
        <v>45586.66667</v>
      </c>
      <c r="E204" s="1">
        <f>IFERROR(__xludf.DUMMYFUNCTION("""COMPUTED_VALUE"""),3007.62)</f>
        <v>3007.62</v>
      </c>
      <c r="G204" s="2">
        <f>IFERROR(__xludf.DUMMYFUNCTION("""COMPUTED_VALUE"""),45586.66666666667)</f>
        <v>45586.66667</v>
      </c>
      <c r="H204" s="1">
        <f>IFERROR(__xludf.DUMMYFUNCTION("""COMPUTED_VALUE"""),2968.01)</f>
        <v>2968.01</v>
      </c>
      <c r="J204" s="2">
        <f>IFERROR(__xludf.DUMMYFUNCTION("""COMPUTED_VALUE"""),45586.66666666667)</f>
        <v>45586.66667</v>
      </c>
      <c r="K204" s="1">
        <f>IFERROR(__xludf.DUMMYFUNCTION("""COMPUTED_VALUE"""),2974.05)</f>
        <v>2974.05</v>
      </c>
      <c r="M204" s="2">
        <f>IFERROR(__xludf.DUMMYFUNCTION("""COMPUTED_VALUE"""),45586.66666666667)</f>
        <v>45586.66667</v>
      </c>
      <c r="N204" s="1">
        <f>IFERROR(__xludf.DUMMYFUNCTION("""COMPUTED_VALUE"""),6.0381287E7)</f>
        <v>60381287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IFERROR(__xludf.DUMMYFUNCTION("""COMPUTED_VALUE"""),2960.83)</f>
        <v>2960.83</v>
      </c>
      <c r="D205" s="2">
        <f>IFERROR(__xludf.DUMMYFUNCTION("""COMPUTED_VALUE"""),45587.66666666667)</f>
        <v>45587.66667</v>
      </c>
      <c r="E205" s="1">
        <f>IFERROR(__xludf.DUMMYFUNCTION("""COMPUTED_VALUE"""),2967.98)</f>
        <v>2967.98</v>
      </c>
      <c r="G205" s="2">
        <f>IFERROR(__xludf.DUMMYFUNCTION("""COMPUTED_VALUE"""),45587.66666666667)</f>
        <v>45587.66667</v>
      </c>
      <c r="H205" s="1">
        <f>IFERROR(__xludf.DUMMYFUNCTION("""COMPUTED_VALUE"""),2942.86)</f>
        <v>2942.86</v>
      </c>
      <c r="J205" s="2">
        <f>IFERROR(__xludf.DUMMYFUNCTION("""COMPUTED_VALUE"""),45587.66666666667)</f>
        <v>45587.66667</v>
      </c>
      <c r="K205" s="1">
        <f>IFERROR(__xludf.DUMMYFUNCTION("""COMPUTED_VALUE"""),2961.31)</f>
        <v>2961.31</v>
      </c>
      <c r="M205" s="2">
        <f>IFERROR(__xludf.DUMMYFUNCTION("""COMPUTED_VALUE"""),45587.66666666667)</f>
        <v>45587.66667</v>
      </c>
      <c r="N205" s="1">
        <f>IFERROR(__xludf.DUMMYFUNCTION("""COMPUTED_VALUE"""),6.5642276E7)</f>
        <v>65642276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IFERROR(__xludf.DUMMYFUNCTION("""COMPUTED_VALUE"""),2954.28)</f>
        <v>2954.28</v>
      </c>
      <c r="D206" s="2">
        <f>IFERROR(__xludf.DUMMYFUNCTION("""COMPUTED_VALUE"""),45588.66666666667)</f>
        <v>45588.66667</v>
      </c>
      <c r="E206" s="1">
        <f>IFERROR(__xludf.DUMMYFUNCTION("""COMPUTED_VALUE"""),2954.28)</f>
        <v>2954.28</v>
      </c>
      <c r="G206" s="2">
        <f>IFERROR(__xludf.DUMMYFUNCTION("""COMPUTED_VALUE"""),45588.66666666667)</f>
        <v>45588.66667</v>
      </c>
      <c r="H206" s="1">
        <f>IFERROR(__xludf.DUMMYFUNCTION("""COMPUTED_VALUE"""),2911.82)</f>
        <v>2911.82</v>
      </c>
      <c r="J206" s="2">
        <f>IFERROR(__xludf.DUMMYFUNCTION("""COMPUTED_VALUE"""),45588.66666666667)</f>
        <v>45588.66667</v>
      </c>
      <c r="K206" s="1">
        <f>IFERROR(__xludf.DUMMYFUNCTION("""COMPUTED_VALUE"""),2925.68)</f>
        <v>2925.68</v>
      </c>
      <c r="M206" s="2">
        <f>IFERROR(__xludf.DUMMYFUNCTION("""COMPUTED_VALUE"""),45588.66666666667)</f>
        <v>45588.66667</v>
      </c>
      <c r="N206" s="1">
        <f>IFERROR(__xludf.DUMMYFUNCTION("""COMPUTED_VALUE"""),6.3717207E7)</f>
        <v>63717207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IFERROR(__xludf.DUMMYFUNCTION("""COMPUTED_VALUE"""),2925.35)</f>
        <v>2925.35</v>
      </c>
      <c r="D207" s="2">
        <f>IFERROR(__xludf.DUMMYFUNCTION("""COMPUTED_VALUE"""),45589.66666666667)</f>
        <v>45589.66667</v>
      </c>
      <c r="E207" s="1">
        <f>IFERROR(__xludf.DUMMYFUNCTION("""COMPUTED_VALUE"""),2943.49)</f>
        <v>2943.49</v>
      </c>
      <c r="G207" s="2">
        <f>IFERROR(__xludf.DUMMYFUNCTION("""COMPUTED_VALUE"""),45589.66666666667)</f>
        <v>45589.66667</v>
      </c>
      <c r="H207" s="1">
        <f>IFERROR(__xludf.DUMMYFUNCTION("""COMPUTED_VALUE"""),2906.97)</f>
        <v>2906.97</v>
      </c>
      <c r="J207" s="2">
        <f>IFERROR(__xludf.DUMMYFUNCTION("""COMPUTED_VALUE"""),45589.66666666667)</f>
        <v>45589.66667</v>
      </c>
      <c r="K207" s="1">
        <f>IFERROR(__xludf.DUMMYFUNCTION("""COMPUTED_VALUE"""),2907.37)</f>
        <v>2907.37</v>
      </c>
      <c r="M207" s="2">
        <f>IFERROR(__xludf.DUMMYFUNCTION("""COMPUTED_VALUE"""),45589.66666666667)</f>
        <v>45589.66667</v>
      </c>
      <c r="N207" s="1">
        <f>IFERROR(__xludf.DUMMYFUNCTION("""COMPUTED_VALUE"""),7.3197306E7)</f>
        <v>73197306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IFERROR(__xludf.DUMMYFUNCTION("""COMPUTED_VALUE"""),2914.27)</f>
        <v>2914.27</v>
      </c>
      <c r="D208" s="2">
        <f>IFERROR(__xludf.DUMMYFUNCTION("""COMPUTED_VALUE"""),45590.66666666667)</f>
        <v>45590.66667</v>
      </c>
      <c r="E208" s="1">
        <f>IFERROR(__xludf.DUMMYFUNCTION("""COMPUTED_VALUE"""),2921.68)</f>
        <v>2921.68</v>
      </c>
      <c r="G208" s="2">
        <f>IFERROR(__xludf.DUMMYFUNCTION("""COMPUTED_VALUE"""),45590.66666666667)</f>
        <v>45590.66667</v>
      </c>
      <c r="H208" s="1">
        <f>IFERROR(__xludf.DUMMYFUNCTION("""COMPUTED_VALUE"""),2891.42)</f>
        <v>2891.42</v>
      </c>
      <c r="J208" s="2">
        <f>IFERROR(__xludf.DUMMYFUNCTION("""COMPUTED_VALUE"""),45590.66666666667)</f>
        <v>45590.66667</v>
      </c>
      <c r="K208" s="1">
        <f>IFERROR(__xludf.DUMMYFUNCTION("""COMPUTED_VALUE"""),2894.46)</f>
        <v>2894.46</v>
      </c>
      <c r="M208" s="2">
        <f>IFERROR(__xludf.DUMMYFUNCTION("""COMPUTED_VALUE"""),45590.66666666667)</f>
        <v>45590.66667</v>
      </c>
      <c r="N208" s="1">
        <f>IFERROR(__xludf.DUMMYFUNCTION("""COMPUTED_VALUE"""),6.3013754E7)</f>
        <v>63013754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IFERROR(__xludf.DUMMYFUNCTION("""COMPUTED_VALUE"""),2901.34)</f>
        <v>2901.34</v>
      </c>
      <c r="D209" s="2">
        <f>IFERROR(__xludf.DUMMYFUNCTION("""COMPUTED_VALUE"""),45593.66666666667)</f>
        <v>45593.66667</v>
      </c>
      <c r="E209" s="1">
        <f>IFERROR(__xludf.DUMMYFUNCTION("""COMPUTED_VALUE"""),2920.72)</f>
        <v>2920.72</v>
      </c>
      <c r="G209" s="2">
        <f>IFERROR(__xludf.DUMMYFUNCTION("""COMPUTED_VALUE"""),45593.66666666667)</f>
        <v>45593.66667</v>
      </c>
      <c r="H209" s="1">
        <f>IFERROR(__xludf.DUMMYFUNCTION("""COMPUTED_VALUE"""),2897.8)</f>
        <v>2897.8</v>
      </c>
      <c r="J209" s="2">
        <f>IFERROR(__xludf.DUMMYFUNCTION("""COMPUTED_VALUE"""),45593.66666666667)</f>
        <v>45593.66667</v>
      </c>
      <c r="K209" s="1">
        <f>IFERROR(__xludf.DUMMYFUNCTION("""COMPUTED_VALUE"""),2905.34)</f>
        <v>2905.34</v>
      </c>
      <c r="M209" s="2">
        <f>IFERROR(__xludf.DUMMYFUNCTION("""COMPUTED_VALUE"""),45593.66666666667)</f>
        <v>45593.66667</v>
      </c>
      <c r="N209" s="1">
        <f>IFERROR(__xludf.DUMMYFUNCTION("""COMPUTED_VALUE"""),6.5551465E7)</f>
        <v>65551465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IFERROR(__xludf.DUMMYFUNCTION("""COMPUTED_VALUE"""),2904.83)</f>
        <v>2904.83</v>
      </c>
      <c r="D210" s="2">
        <f>IFERROR(__xludf.DUMMYFUNCTION("""COMPUTED_VALUE"""),45594.66666666667)</f>
        <v>45594.66667</v>
      </c>
      <c r="E210" s="1">
        <f>IFERROR(__xludf.DUMMYFUNCTION("""COMPUTED_VALUE"""),2906.01)</f>
        <v>2906.01</v>
      </c>
      <c r="G210" s="2">
        <f>IFERROR(__xludf.DUMMYFUNCTION("""COMPUTED_VALUE"""),45594.66666666667)</f>
        <v>45594.66667</v>
      </c>
      <c r="H210" s="1">
        <f>IFERROR(__xludf.DUMMYFUNCTION("""COMPUTED_VALUE"""),2893.87)</f>
        <v>2893.87</v>
      </c>
      <c r="J210" s="2">
        <f>IFERROR(__xludf.DUMMYFUNCTION("""COMPUTED_VALUE"""),45594.66666666667)</f>
        <v>45594.66667</v>
      </c>
      <c r="K210" s="1">
        <f>IFERROR(__xludf.DUMMYFUNCTION("""COMPUTED_VALUE"""),2895.78)</f>
        <v>2895.78</v>
      </c>
      <c r="M210" s="2">
        <f>IFERROR(__xludf.DUMMYFUNCTION("""COMPUTED_VALUE"""),45594.66666666667)</f>
        <v>45594.66667</v>
      </c>
      <c r="N210" s="1">
        <f>IFERROR(__xludf.DUMMYFUNCTION("""COMPUTED_VALUE"""),7.485143E7)</f>
        <v>74851430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IFERROR(__xludf.DUMMYFUNCTION("""COMPUTED_VALUE"""),2902.7)</f>
        <v>2902.7</v>
      </c>
      <c r="D211" s="2">
        <f>IFERROR(__xludf.DUMMYFUNCTION("""COMPUTED_VALUE"""),45595.66666666667)</f>
        <v>45595.66667</v>
      </c>
      <c r="E211" s="1">
        <f>IFERROR(__xludf.DUMMYFUNCTION("""COMPUTED_VALUE"""),2946.92)</f>
        <v>2946.92</v>
      </c>
      <c r="G211" s="2">
        <f>IFERROR(__xludf.DUMMYFUNCTION("""COMPUTED_VALUE"""),45595.66666666667)</f>
        <v>45595.66667</v>
      </c>
      <c r="H211" s="1">
        <f>IFERROR(__xludf.DUMMYFUNCTION("""COMPUTED_VALUE"""),2896.14)</f>
        <v>2896.14</v>
      </c>
      <c r="J211" s="2">
        <f>IFERROR(__xludf.DUMMYFUNCTION("""COMPUTED_VALUE"""),45595.66666666667)</f>
        <v>45595.66667</v>
      </c>
      <c r="K211" s="1">
        <f>IFERROR(__xludf.DUMMYFUNCTION("""COMPUTED_VALUE"""),2937.91)</f>
        <v>2937.91</v>
      </c>
      <c r="M211" s="2">
        <f>IFERROR(__xludf.DUMMYFUNCTION("""COMPUTED_VALUE"""),45595.66666666667)</f>
        <v>45595.66667</v>
      </c>
      <c r="N211" s="1">
        <f>IFERROR(__xludf.DUMMYFUNCTION("""COMPUTED_VALUE"""),8.4511723E7)</f>
        <v>84511723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IFERROR(__xludf.DUMMYFUNCTION("""COMPUTED_VALUE"""),2928.78)</f>
        <v>2928.78</v>
      </c>
      <c r="D212" s="2">
        <f>IFERROR(__xludf.DUMMYFUNCTION("""COMPUTED_VALUE"""),45596.66666666667)</f>
        <v>45596.66667</v>
      </c>
      <c r="E212" s="1">
        <f>IFERROR(__xludf.DUMMYFUNCTION("""COMPUTED_VALUE"""),2942.9)</f>
        <v>2942.9</v>
      </c>
      <c r="G212" s="2">
        <f>IFERROR(__xludf.DUMMYFUNCTION("""COMPUTED_VALUE"""),45596.66666666667)</f>
        <v>45596.66667</v>
      </c>
      <c r="H212" s="1">
        <f>IFERROR(__xludf.DUMMYFUNCTION("""COMPUTED_VALUE"""),2916.45)</f>
        <v>2916.45</v>
      </c>
      <c r="J212" s="2">
        <f>IFERROR(__xludf.DUMMYFUNCTION("""COMPUTED_VALUE"""),45596.66666666667)</f>
        <v>45596.66667</v>
      </c>
      <c r="K212" s="1">
        <f>IFERROR(__xludf.DUMMYFUNCTION("""COMPUTED_VALUE"""),2920.18)</f>
        <v>2920.18</v>
      </c>
      <c r="M212" s="2">
        <f>IFERROR(__xludf.DUMMYFUNCTION("""COMPUTED_VALUE"""),45596.66666666667)</f>
        <v>45596.66667</v>
      </c>
      <c r="N212" s="1">
        <f>IFERROR(__xludf.DUMMYFUNCTION("""COMPUTED_VALUE"""),8.4158865E7)</f>
        <v>84158865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IFERROR(__xludf.DUMMYFUNCTION("""COMPUTED_VALUE"""),2925.97)</f>
        <v>2925.97</v>
      </c>
      <c r="D213" s="2">
        <f>IFERROR(__xludf.DUMMYFUNCTION("""COMPUTED_VALUE"""),45597.66666666667)</f>
        <v>45597.66667</v>
      </c>
      <c r="E213" s="1">
        <f>IFERROR(__xludf.DUMMYFUNCTION("""COMPUTED_VALUE"""),2960.81)</f>
        <v>2960.81</v>
      </c>
      <c r="G213" s="2">
        <f>IFERROR(__xludf.DUMMYFUNCTION("""COMPUTED_VALUE"""),45597.66666666667)</f>
        <v>45597.66667</v>
      </c>
      <c r="H213" s="1">
        <f>IFERROR(__xludf.DUMMYFUNCTION("""COMPUTED_VALUE"""),2925.97)</f>
        <v>2925.97</v>
      </c>
      <c r="J213" s="2">
        <f>IFERROR(__xludf.DUMMYFUNCTION("""COMPUTED_VALUE"""),45597.66666666667)</f>
        <v>45597.66667</v>
      </c>
      <c r="K213" s="1">
        <f>IFERROR(__xludf.DUMMYFUNCTION("""COMPUTED_VALUE"""),2953.67)</f>
        <v>2953.67</v>
      </c>
      <c r="M213" s="2">
        <f>IFERROR(__xludf.DUMMYFUNCTION("""COMPUTED_VALUE"""),45597.66666666667)</f>
        <v>45597.66667</v>
      </c>
      <c r="N213" s="1">
        <f>IFERROR(__xludf.DUMMYFUNCTION("""COMPUTED_VALUE"""),8.3852196E7)</f>
        <v>83852196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IFERROR(__xludf.DUMMYFUNCTION("""COMPUTED_VALUE"""),2955.22)</f>
        <v>2955.22</v>
      </c>
      <c r="D214" s="2">
        <f>IFERROR(__xludf.DUMMYFUNCTION("""COMPUTED_VALUE"""),45600.66666666667)</f>
        <v>45600.66667</v>
      </c>
      <c r="E214" s="1">
        <f>IFERROR(__xludf.DUMMYFUNCTION("""COMPUTED_VALUE"""),2966.72)</f>
        <v>2966.72</v>
      </c>
      <c r="G214" s="2">
        <f>IFERROR(__xludf.DUMMYFUNCTION("""COMPUTED_VALUE"""),45600.66666666667)</f>
        <v>45600.66667</v>
      </c>
      <c r="H214" s="1">
        <f>IFERROR(__xludf.DUMMYFUNCTION("""COMPUTED_VALUE"""),2935.0)</f>
        <v>2935</v>
      </c>
      <c r="J214" s="2">
        <f>IFERROR(__xludf.DUMMYFUNCTION("""COMPUTED_VALUE"""),45600.66666666667)</f>
        <v>45600.66667</v>
      </c>
      <c r="K214" s="1">
        <f>IFERROR(__xludf.DUMMYFUNCTION("""COMPUTED_VALUE"""),2942.17)</f>
        <v>2942.17</v>
      </c>
      <c r="M214" s="2">
        <f>IFERROR(__xludf.DUMMYFUNCTION("""COMPUTED_VALUE"""),45600.66666666667)</f>
        <v>45600.66667</v>
      </c>
      <c r="N214" s="1">
        <f>IFERROR(__xludf.DUMMYFUNCTION("""COMPUTED_VALUE"""),8.2804433E7)</f>
        <v>82804433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IFERROR(__xludf.DUMMYFUNCTION("""COMPUTED_VALUE"""),2934.02)</f>
        <v>2934.02</v>
      </c>
      <c r="D215" s="2">
        <f>IFERROR(__xludf.DUMMYFUNCTION("""COMPUTED_VALUE"""),45601.66666666667)</f>
        <v>45601.66667</v>
      </c>
      <c r="E215" s="1">
        <f>IFERROR(__xludf.DUMMYFUNCTION("""COMPUTED_VALUE"""),2979.04)</f>
        <v>2979.04</v>
      </c>
      <c r="G215" s="2">
        <f>IFERROR(__xludf.DUMMYFUNCTION("""COMPUTED_VALUE"""),45601.66666666667)</f>
        <v>45601.66667</v>
      </c>
      <c r="H215" s="1">
        <f>IFERROR(__xludf.DUMMYFUNCTION("""COMPUTED_VALUE"""),2921.31)</f>
        <v>2921.31</v>
      </c>
      <c r="J215" s="2">
        <f>IFERROR(__xludf.DUMMYFUNCTION("""COMPUTED_VALUE"""),45601.66666666667)</f>
        <v>45601.66667</v>
      </c>
      <c r="K215" s="1">
        <f>IFERROR(__xludf.DUMMYFUNCTION("""COMPUTED_VALUE"""),2977.55)</f>
        <v>2977.55</v>
      </c>
      <c r="M215" s="2">
        <f>IFERROR(__xludf.DUMMYFUNCTION("""COMPUTED_VALUE"""),45601.66666666667)</f>
        <v>45601.66667</v>
      </c>
      <c r="N215" s="1">
        <f>IFERROR(__xludf.DUMMYFUNCTION("""COMPUTED_VALUE"""),8.1961298E7)</f>
        <v>81961298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IFERROR(__xludf.DUMMYFUNCTION("""COMPUTED_VALUE"""),3005.48)</f>
        <v>3005.48</v>
      </c>
      <c r="D216" s="2">
        <f>IFERROR(__xludf.DUMMYFUNCTION("""COMPUTED_VALUE"""),45602.66666666667)</f>
        <v>45602.66667</v>
      </c>
      <c r="E216" s="1">
        <f>IFERROR(__xludf.DUMMYFUNCTION("""COMPUTED_VALUE"""),3016.27)</f>
        <v>3016.27</v>
      </c>
      <c r="G216" s="2">
        <f>IFERROR(__xludf.DUMMYFUNCTION("""COMPUTED_VALUE"""),45602.66666666667)</f>
        <v>45602.66667</v>
      </c>
      <c r="H216" s="1">
        <f>IFERROR(__xludf.DUMMYFUNCTION("""COMPUTED_VALUE"""),2958.17)</f>
        <v>2958.17</v>
      </c>
      <c r="J216" s="2">
        <f>IFERROR(__xludf.DUMMYFUNCTION("""COMPUTED_VALUE"""),45602.66666666667)</f>
        <v>45602.66667</v>
      </c>
      <c r="K216" s="1">
        <f>IFERROR(__xludf.DUMMYFUNCTION("""COMPUTED_VALUE"""),2978.4)</f>
        <v>2978.4</v>
      </c>
      <c r="M216" s="2">
        <f>IFERROR(__xludf.DUMMYFUNCTION("""COMPUTED_VALUE"""),45602.66666666667)</f>
        <v>45602.66667</v>
      </c>
      <c r="N216" s="1">
        <f>IFERROR(__xludf.DUMMYFUNCTION("""COMPUTED_VALUE"""),1.20084994E8)</f>
        <v>120084994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IFERROR(__xludf.DUMMYFUNCTION("""COMPUTED_VALUE"""),2991.46)</f>
        <v>2991.46</v>
      </c>
      <c r="D217" s="2">
        <f>IFERROR(__xludf.DUMMYFUNCTION("""COMPUTED_VALUE"""),45603.66666666667)</f>
        <v>45603.66667</v>
      </c>
      <c r="E217" s="1">
        <f>IFERROR(__xludf.DUMMYFUNCTION("""COMPUTED_VALUE"""),3000.3)</f>
        <v>3000.3</v>
      </c>
      <c r="G217" s="2">
        <f>IFERROR(__xludf.DUMMYFUNCTION("""COMPUTED_VALUE"""),45603.66666666667)</f>
        <v>45603.66667</v>
      </c>
      <c r="H217" s="1">
        <f>IFERROR(__xludf.DUMMYFUNCTION("""COMPUTED_VALUE"""),2977.98)</f>
        <v>2977.98</v>
      </c>
      <c r="J217" s="2">
        <f>IFERROR(__xludf.DUMMYFUNCTION("""COMPUTED_VALUE"""),45603.66666666667)</f>
        <v>45603.66667</v>
      </c>
      <c r="K217" s="1">
        <f>IFERROR(__xludf.DUMMYFUNCTION("""COMPUTED_VALUE"""),2988.61)</f>
        <v>2988.61</v>
      </c>
      <c r="M217" s="2">
        <f>IFERROR(__xludf.DUMMYFUNCTION("""COMPUTED_VALUE"""),45603.66666666667)</f>
        <v>45603.66667</v>
      </c>
      <c r="N217" s="1">
        <f>IFERROR(__xludf.DUMMYFUNCTION("""COMPUTED_VALUE"""),9.5656839E7)</f>
        <v>95656839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IFERROR(__xludf.DUMMYFUNCTION("""COMPUTED_VALUE"""),2989.71)</f>
        <v>2989.71</v>
      </c>
      <c r="D218" s="2">
        <f>IFERROR(__xludf.DUMMYFUNCTION("""COMPUTED_VALUE"""),45604.66666666667)</f>
        <v>45604.66667</v>
      </c>
      <c r="E218" s="1">
        <f>IFERROR(__xludf.DUMMYFUNCTION("""COMPUTED_VALUE"""),2997.32)</f>
        <v>2997.32</v>
      </c>
      <c r="G218" s="2">
        <f>IFERROR(__xludf.DUMMYFUNCTION("""COMPUTED_VALUE"""),45604.66666666667)</f>
        <v>45604.66667</v>
      </c>
      <c r="H218" s="1">
        <f>IFERROR(__xludf.DUMMYFUNCTION("""COMPUTED_VALUE"""),2973.71)</f>
        <v>2973.71</v>
      </c>
      <c r="J218" s="2">
        <f>IFERROR(__xludf.DUMMYFUNCTION("""COMPUTED_VALUE"""),45604.66666666667)</f>
        <v>45604.66667</v>
      </c>
      <c r="K218" s="1">
        <f>IFERROR(__xludf.DUMMYFUNCTION("""COMPUTED_VALUE"""),2985.77)</f>
        <v>2985.77</v>
      </c>
      <c r="M218" s="2">
        <f>IFERROR(__xludf.DUMMYFUNCTION("""COMPUTED_VALUE"""),45604.66666666667)</f>
        <v>45604.66667</v>
      </c>
      <c r="N218" s="1">
        <f>IFERROR(__xludf.DUMMYFUNCTION("""COMPUTED_VALUE"""),8.8167547E7)</f>
        <v>88167547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IFERROR(__xludf.DUMMYFUNCTION("""COMPUTED_VALUE"""),2984.25)</f>
        <v>2984.25</v>
      </c>
      <c r="D219" s="2">
        <f>IFERROR(__xludf.DUMMYFUNCTION("""COMPUTED_VALUE"""),45607.66666666667)</f>
        <v>45607.66667</v>
      </c>
      <c r="E219" s="1">
        <f>IFERROR(__xludf.DUMMYFUNCTION("""COMPUTED_VALUE"""),2984.25)</f>
        <v>2984.25</v>
      </c>
      <c r="G219" s="2">
        <f>IFERROR(__xludf.DUMMYFUNCTION("""COMPUTED_VALUE"""),45607.66666666667)</f>
        <v>45607.66667</v>
      </c>
      <c r="H219" s="1">
        <f>IFERROR(__xludf.DUMMYFUNCTION("""COMPUTED_VALUE"""),2881.81)</f>
        <v>2881.81</v>
      </c>
      <c r="J219" s="2">
        <f>IFERROR(__xludf.DUMMYFUNCTION("""COMPUTED_VALUE"""),45607.66666666667)</f>
        <v>45607.66667</v>
      </c>
      <c r="K219" s="1">
        <f>IFERROR(__xludf.DUMMYFUNCTION("""COMPUTED_VALUE"""),2886.14)</f>
        <v>2886.14</v>
      </c>
      <c r="M219" s="2">
        <f>IFERROR(__xludf.DUMMYFUNCTION("""COMPUTED_VALUE"""),45607.66666666667)</f>
        <v>45607.66667</v>
      </c>
      <c r="N219" s="1">
        <f>IFERROR(__xludf.DUMMYFUNCTION("""COMPUTED_VALUE"""),1.18659285E8)</f>
        <v>118659285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IFERROR(__xludf.DUMMYFUNCTION("""COMPUTED_VALUE"""),2885.44)</f>
        <v>2885.44</v>
      </c>
      <c r="D220" s="2">
        <f>IFERROR(__xludf.DUMMYFUNCTION("""COMPUTED_VALUE"""),45608.66666666667)</f>
        <v>45608.66667</v>
      </c>
      <c r="E220" s="1">
        <f>IFERROR(__xludf.DUMMYFUNCTION("""COMPUTED_VALUE"""),2890.62)</f>
        <v>2890.62</v>
      </c>
      <c r="G220" s="2">
        <f>IFERROR(__xludf.DUMMYFUNCTION("""COMPUTED_VALUE"""),45608.66666666667)</f>
        <v>45608.66667</v>
      </c>
      <c r="H220" s="1">
        <f>IFERROR(__xludf.DUMMYFUNCTION("""COMPUTED_VALUE"""),2824.18)</f>
        <v>2824.18</v>
      </c>
      <c r="J220" s="2">
        <f>IFERROR(__xludf.DUMMYFUNCTION("""COMPUTED_VALUE"""),45608.66666666667)</f>
        <v>45608.66667</v>
      </c>
      <c r="K220" s="1">
        <f>IFERROR(__xludf.DUMMYFUNCTION("""COMPUTED_VALUE"""),2825.19)</f>
        <v>2825.19</v>
      </c>
      <c r="M220" s="2">
        <f>IFERROR(__xludf.DUMMYFUNCTION("""COMPUTED_VALUE"""),45608.66666666667)</f>
        <v>45608.66667</v>
      </c>
      <c r="N220" s="1">
        <f>IFERROR(__xludf.DUMMYFUNCTION("""COMPUTED_VALUE"""),9.8252562E7)</f>
        <v>98252562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IFERROR(__xludf.DUMMYFUNCTION("""COMPUTED_VALUE"""),2829.07)</f>
        <v>2829.07</v>
      </c>
      <c r="D221" s="2">
        <f>IFERROR(__xludf.DUMMYFUNCTION("""COMPUTED_VALUE"""),45609.66666666667)</f>
        <v>45609.66667</v>
      </c>
      <c r="E221" s="1">
        <f>IFERROR(__xludf.DUMMYFUNCTION("""COMPUTED_VALUE"""),2844.68)</f>
        <v>2844.68</v>
      </c>
      <c r="G221" s="2">
        <f>IFERROR(__xludf.DUMMYFUNCTION("""COMPUTED_VALUE"""),45609.66666666667)</f>
        <v>45609.66667</v>
      </c>
      <c r="H221" s="1">
        <f>IFERROR(__xludf.DUMMYFUNCTION("""COMPUTED_VALUE"""),2825.66)</f>
        <v>2825.66</v>
      </c>
      <c r="J221" s="2">
        <f>IFERROR(__xludf.DUMMYFUNCTION("""COMPUTED_VALUE"""),45609.66666666667)</f>
        <v>45609.66667</v>
      </c>
      <c r="K221" s="1">
        <f>IFERROR(__xludf.DUMMYFUNCTION("""COMPUTED_VALUE"""),2826.06)</f>
        <v>2826.06</v>
      </c>
      <c r="M221" s="2">
        <f>IFERROR(__xludf.DUMMYFUNCTION("""COMPUTED_VALUE"""),45609.66666666667)</f>
        <v>45609.66667</v>
      </c>
      <c r="N221" s="1">
        <f>IFERROR(__xludf.DUMMYFUNCTION("""COMPUTED_VALUE"""),1.04411608E8)</f>
        <v>104411608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IFERROR(__xludf.DUMMYFUNCTION("""COMPUTED_VALUE"""),2818.62)</f>
        <v>2818.62</v>
      </c>
      <c r="D222" s="2">
        <f>IFERROR(__xludf.DUMMYFUNCTION("""COMPUTED_VALUE"""),45610.66666666667)</f>
        <v>45610.66667</v>
      </c>
      <c r="E222" s="1">
        <f>IFERROR(__xludf.DUMMYFUNCTION("""COMPUTED_VALUE"""),2818.62)</f>
        <v>2818.62</v>
      </c>
      <c r="G222" s="2">
        <f>IFERROR(__xludf.DUMMYFUNCTION("""COMPUTED_VALUE"""),45610.66666666667)</f>
        <v>45610.66667</v>
      </c>
      <c r="H222" s="1">
        <f>IFERROR(__xludf.DUMMYFUNCTION("""COMPUTED_VALUE"""),2772.79)</f>
        <v>2772.79</v>
      </c>
      <c r="J222" s="2">
        <f>IFERROR(__xludf.DUMMYFUNCTION("""COMPUTED_VALUE"""),45610.66666666667)</f>
        <v>45610.66667</v>
      </c>
      <c r="K222" s="1">
        <f>IFERROR(__xludf.DUMMYFUNCTION("""COMPUTED_VALUE"""),2775.8)</f>
        <v>2775.8</v>
      </c>
      <c r="M222" s="2">
        <f>IFERROR(__xludf.DUMMYFUNCTION("""COMPUTED_VALUE"""),45610.66666666667)</f>
        <v>45610.66667</v>
      </c>
      <c r="N222" s="1">
        <f>IFERROR(__xludf.DUMMYFUNCTION("""COMPUTED_VALUE"""),1.10452124E8)</f>
        <v>110452124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IFERROR(__xludf.DUMMYFUNCTION("""COMPUTED_VALUE"""),2767.65)</f>
        <v>2767.65</v>
      </c>
      <c r="D223" s="2">
        <f>IFERROR(__xludf.DUMMYFUNCTION("""COMPUTED_VALUE"""),45611.66666666667)</f>
        <v>45611.66667</v>
      </c>
      <c r="E223" s="1">
        <f>IFERROR(__xludf.DUMMYFUNCTION("""COMPUTED_VALUE"""),2767.65)</f>
        <v>2767.65</v>
      </c>
      <c r="G223" s="2">
        <f>IFERROR(__xludf.DUMMYFUNCTION("""COMPUTED_VALUE"""),45611.66666666667)</f>
        <v>45611.66667</v>
      </c>
      <c r="H223" s="1">
        <f>IFERROR(__xludf.DUMMYFUNCTION("""COMPUTED_VALUE"""),2660.98)</f>
        <v>2660.98</v>
      </c>
      <c r="J223" s="2">
        <f>IFERROR(__xludf.DUMMYFUNCTION("""COMPUTED_VALUE"""),45611.66666666667)</f>
        <v>45611.66667</v>
      </c>
      <c r="K223" s="1">
        <f>IFERROR(__xludf.DUMMYFUNCTION("""COMPUTED_VALUE"""),2663.09)</f>
        <v>2663.09</v>
      </c>
      <c r="M223" s="2">
        <f>IFERROR(__xludf.DUMMYFUNCTION("""COMPUTED_VALUE"""),45611.66666666667)</f>
        <v>45611.66667</v>
      </c>
      <c r="N223" s="1">
        <f>IFERROR(__xludf.DUMMYFUNCTION("""COMPUTED_VALUE"""),1.62994245E8)</f>
        <v>162994245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IFERROR(__xludf.DUMMYFUNCTION("""COMPUTED_VALUE"""),2665.05)</f>
        <v>2665.05</v>
      </c>
      <c r="D224" s="2">
        <f>IFERROR(__xludf.DUMMYFUNCTION("""COMPUTED_VALUE"""),45614.66666666667)</f>
        <v>45614.66667</v>
      </c>
      <c r="E224" s="1">
        <f>IFERROR(__xludf.DUMMYFUNCTION("""COMPUTED_VALUE"""),2666.02)</f>
        <v>2666.02</v>
      </c>
      <c r="G224" s="2">
        <f>IFERROR(__xludf.DUMMYFUNCTION("""COMPUTED_VALUE"""),45614.66666666667)</f>
        <v>45614.66667</v>
      </c>
      <c r="H224" s="1">
        <f>IFERROR(__xludf.DUMMYFUNCTION("""COMPUTED_VALUE"""),2640.59)</f>
        <v>2640.59</v>
      </c>
      <c r="J224" s="2">
        <f>IFERROR(__xludf.DUMMYFUNCTION("""COMPUTED_VALUE"""),45614.66666666667)</f>
        <v>45614.66667</v>
      </c>
      <c r="K224" s="1">
        <f>IFERROR(__xludf.DUMMYFUNCTION("""COMPUTED_VALUE"""),2651.58)</f>
        <v>2651.58</v>
      </c>
      <c r="M224" s="2">
        <f>IFERROR(__xludf.DUMMYFUNCTION("""COMPUTED_VALUE"""),45614.66666666667)</f>
        <v>45614.66667</v>
      </c>
      <c r="N224" s="1">
        <f>IFERROR(__xludf.DUMMYFUNCTION("""COMPUTED_VALUE"""),1.17852749E8)</f>
        <v>117852749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IFERROR(__xludf.DUMMYFUNCTION("""COMPUTED_VALUE"""),2642.06)</f>
        <v>2642.06</v>
      </c>
      <c r="D225" s="2">
        <f>IFERROR(__xludf.DUMMYFUNCTION("""COMPUTED_VALUE"""),45615.66666666667)</f>
        <v>45615.66667</v>
      </c>
      <c r="E225" s="1">
        <f>IFERROR(__xludf.DUMMYFUNCTION("""COMPUTED_VALUE"""),2656.76)</f>
        <v>2656.76</v>
      </c>
      <c r="G225" s="2">
        <f>IFERROR(__xludf.DUMMYFUNCTION("""COMPUTED_VALUE"""),45615.66666666667)</f>
        <v>45615.66667</v>
      </c>
      <c r="H225" s="1">
        <f>IFERROR(__xludf.DUMMYFUNCTION("""COMPUTED_VALUE"""),2626.73)</f>
        <v>2626.73</v>
      </c>
      <c r="J225" s="2">
        <f>IFERROR(__xludf.DUMMYFUNCTION("""COMPUTED_VALUE"""),45615.66666666667)</f>
        <v>45615.66667</v>
      </c>
      <c r="K225" s="1">
        <f>IFERROR(__xludf.DUMMYFUNCTION("""COMPUTED_VALUE"""),2649.63)</f>
        <v>2649.63</v>
      </c>
      <c r="M225" s="2">
        <f>IFERROR(__xludf.DUMMYFUNCTION("""COMPUTED_VALUE"""),45615.66666666667)</f>
        <v>45615.66667</v>
      </c>
      <c r="N225" s="1">
        <f>IFERROR(__xludf.DUMMYFUNCTION("""COMPUTED_VALUE"""),1.17326893E8)</f>
        <v>117326893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IFERROR(__xludf.DUMMYFUNCTION("""COMPUTED_VALUE"""),2650.81)</f>
        <v>2650.81</v>
      </c>
      <c r="D226" s="2">
        <f>IFERROR(__xludf.DUMMYFUNCTION("""COMPUTED_VALUE"""),45616.66666666667)</f>
        <v>45616.66667</v>
      </c>
      <c r="E226" s="1">
        <f>IFERROR(__xludf.DUMMYFUNCTION("""COMPUTED_VALUE"""),2683.89)</f>
        <v>2683.89</v>
      </c>
      <c r="G226" s="2">
        <f>IFERROR(__xludf.DUMMYFUNCTION("""COMPUTED_VALUE"""),45616.66666666667)</f>
        <v>45616.66667</v>
      </c>
      <c r="H226" s="1">
        <f>IFERROR(__xludf.DUMMYFUNCTION("""COMPUTED_VALUE"""),2641.31)</f>
        <v>2641.31</v>
      </c>
      <c r="J226" s="2">
        <f>IFERROR(__xludf.DUMMYFUNCTION("""COMPUTED_VALUE"""),45616.66666666667)</f>
        <v>45616.66667</v>
      </c>
      <c r="K226" s="1">
        <f>IFERROR(__xludf.DUMMYFUNCTION("""COMPUTED_VALUE"""),2682.71)</f>
        <v>2682.71</v>
      </c>
      <c r="M226" s="2">
        <f>IFERROR(__xludf.DUMMYFUNCTION("""COMPUTED_VALUE"""),45616.66666666667)</f>
        <v>45616.66667</v>
      </c>
      <c r="N226" s="1">
        <f>IFERROR(__xludf.DUMMYFUNCTION("""COMPUTED_VALUE"""),9.23887E7)</f>
        <v>92388700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IFERROR(__xludf.DUMMYFUNCTION("""COMPUTED_VALUE"""),2689.61)</f>
        <v>2689.61</v>
      </c>
      <c r="D227" s="2">
        <f>IFERROR(__xludf.DUMMYFUNCTION("""COMPUTED_VALUE"""),45617.66666666667)</f>
        <v>45617.66667</v>
      </c>
      <c r="E227" s="1">
        <f>IFERROR(__xludf.DUMMYFUNCTION("""COMPUTED_VALUE"""),2719.26)</f>
        <v>2719.26</v>
      </c>
      <c r="G227" s="2">
        <f>IFERROR(__xludf.DUMMYFUNCTION("""COMPUTED_VALUE"""),45617.66666666667)</f>
        <v>45617.66667</v>
      </c>
      <c r="H227" s="1">
        <f>IFERROR(__xludf.DUMMYFUNCTION("""COMPUTED_VALUE"""),2666.51)</f>
        <v>2666.51</v>
      </c>
      <c r="J227" s="2">
        <f>IFERROR(__xludf.DUMMYFUNCTION("""COMPUTED_VALUE"""),45617.66666666667)</f>
        <v>45617.66667</v>
      </c>
      <c r="K227" s="1">
        <f>IFERROR(__xludf.DUMMYFUNCTION("""COMPUTED_VALUE"""),2715.5)</f>
        <v>2715.5</v>
      </c>
      <c r="M227" s="2">
        <f>IFERROR(__xludf.DUMMYFUNCTION("""COMPUTED_VALUE"""),45617.66666666667)</f>
        <v>45617.66667</v>
      </c>
      <c r="N227" s="1">
        <f>IFERROR(__xludf.DUMMYFUNCTION("""COMPUTED_VALUE"""),9.1173541E7)</f>
        <v>91173541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IFERROR(__xludf.DUMMYFUNCTION("""COMPUTED_VALUE"""),2718.46)</f>
        <v>2718.46</v>
      </c>
      <c r="D228" s="2">
        <f>IFERROR(__xludf.DUMMYFUNCTION("""COMPUTED_VALUE"""),45618.66666666667)</f>
        <v>45618.66667</v>
      </c>
      <c r="E228" s="1">
        <f>IFERROR(__xludf.DUMMYFUNCTION("""COMPUTED_VALUE"""),2756.7)</f>
        <v>2756.7</v>
      </c>
      <c r="G228" s="2">
        <f>IFERROR(__xludf.DUMMYFUNCTION("""COMPUTED_VALUE"""),45618.66666666667)</f>
        <v>45618.66667</v>
      </c>
      <c r="H228" s="1">
        <f>IFERROR(__xludf.DUMMYFUNCTION("""COMPUTED_VALUE"""),2718.3)</f>
        <v>2718.3</v>
      </c>
      <c r="J228" s="2">
        <f>IFERROR(__xludf.DUMMYFUNCTION("""COMPUTED_VALUE"""),45618.66666666667)</f>
        <v>45618.66667</v>
      </c>
      <c r="K228" s="1">
        <f>IFERROR(__xludf.DUMMYFUNCTION("""COMPUTED_VALUE"""),2744.53)</f>
        <v>2744.53</v>
      </c>
      <c r="M228" s="2">
        <f>IFERROR(__xludf.DUMMYFUNCTION("""COMPUTED_VALUE"""),45618.66666666667)</f>
        <v>45618.66667</v>
      </c>
      <c r="N228" s="1">
        <f>IFERROR(__xludf.DUMMYFUNCTION("""COMPUTED_VALUE"""),1.06946571E8)</f>
        <v>106946571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IFERROR(__xludf.DUMMYFUNCTION("""COMPUTED_VALUE"""),2752.76)</f>
        <v>2752.76</v>
      </c>
      <c r="D229" s="2">
        <f>IFERROR(__xludf.DUMMYFUNCTION("""COMPUTED_VALUE"""),45621.66666666667)</f>
        <v>45621.66667</v>
      </c>
      <c r="E229" s="1">
        <f>IFERROR(__xludf.DUMMYFUNCTION("""COMPUTED_VALUE"""),2787.26)</f>
        <v>2787.26</v>
      </c>
      <c r="G229" s="2">
        <f>IFERROR(__xludf.DUMMYFUNCTION("""COMPUTED_VALUE"""),45621.66666666667)</f>
        <v>45621.66667</v>
      </c>
      <c r="H229" s="1">
        <f>IFERROR(__xludf.DUMMYFUNCTION("""COMPUTED_VALUE"""),2752.76)</f>
        <v>2752.76</v>
      </c>
      <c r="J229" s="2">
        <f>IFERROR(__xludf.DUMMYFUNCTION("""COMPUTED_VALUE"""),45621.66666666667)</f>
        <v>45621.66667</v>
      </c>
      <c r="K229" s="1">
        <f>IFERROR(__xludf.DUMMYFUNCTION("""COMPUTED_VALUE"""),2766.51)</f>
        <v>2766.51</v>
      </c>
      <c r="M229" s="2">
        <f>IFERROR(__xludf.DUMMYFUNCTION("""COMPUTED_VALUE"""),45621.66666666667)</f>
        <v>45621.66667</v>
      </c>
      <c r="N229" s="1">
        <f>IFERROR(__xludf.DUMMYFUNCTION("""COMPUTED_VALUE"""),1.37037509E8)</f>
        <v>137037509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IFERROR(__xludf.DUMMYFUNCTION("""COMPUTED_VALUE"""),2741.75)</f>
        <v>2741.75</v>
      </c>
      <c r="D230" s="2">
        <f>IFERROR(__xludf.DUMMYFUNCTION("""COMPUTED_VALUE"""),45622.66666666667)</f>
        <v>45622.66667</v>
      </c>
      <c r="E230" s="1">
        <f>IFERROR(__xludf.DUMMYFUNCTION("""COMPUTED_VALUE"""),2777.13)</f>
        <v>2777.13</v>
      </c>
      <c r="G230" s="2">
        <f>IFERROR(__xludf.DUMMYFUNCTION("""COMPUTED_VALUE"""),45622.66666666667)</f>
        <v>45622.66667</v>
      </c>
      <c r="H230" s="1">
        <f>IFERROR(__xludf.DUMMYFUNCTION("""COMPUTED_VALUE"""),2717.99)</f>
        <v>2717.99</v>
      </c>
      <c r="J230" s="2">
        <f>IFERROR(__xludf.DUMMYFUNCTION("""COMPUTED_VALUE"""),45622.66666666667)</f>
        <v>45622.66667</v>
      </c>
      <c r="K230" s="1">
        <f>IFERROR(__xludf.DUMMYFUNCTION("""COMPUTED_VALUE"""),2774.89)</f>
        <v>2774.89</v>
      </c>
      <c r="M230" s="2">
        <f>IFERROR(__xludf.DUMMYFUNCTION("""COMPUTED_VALUE"""),45622.66666666667)</f>
        <v>45622.66667</v>
      </c>
      <c r="N230" s="1">
        <f>IFERROR(__xludf.DUMMYFUNCTION("""COMPUTED_VALUE"""),1.05987593E8)</f>
        <v>105987593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IFERROR(__xludf.DUMMYFUNCTION("""COMPUTED_VALUE"""),2778.46)</f>
        <v>2778.46</v>
      </c>
      <c r="D231" s="2">
        <f>IFERROR(__xludf.DUMMYFUNCTION("""COMPUTED_VALUE"""),45623.66666666667)</f>
        <v>45623.66667</v>
      </c>
      <c r="E231" s="1">
        <f>IFERROR(__xludf.DUMMYFUNCTION("""COMPUTED_VALUE"""),2812.7)</f>
        <v>2812.7</v>
      </c>
      <c r="G231" s="2">
        <f>IFERROR(__xludf.DUMMYFUNCTION("""COMPUTED_VALUE"""),45623.66666666667)</f>
        <v>45623.66667</v>
      </c>
      <c r="H231" s="1">
        <f>IFERROR(__xludf.DUMMYFUNCTION("""COMPUTED_VALUE"""),2778.46)</f>
        <v>2778.46</v>
      </c>
      <c r="J231" s="2">
        <f>IFERROR(__xludf.DUMMYFUNCTION("""COMPUTED_VALUE"""),45623.66666666667)</f>
        <v>45623.66667</v>
      </c>
      <c r="K231" s="1">
        <f>IFERROR(__xludf.DUMMYFUNCTION("""COMPUTED_VALUE"""),2800.42)</f>
        <v>2800.42</v>
      </c>
      <c r="M231" s="2">
        <f>IFERROR(__xludf.DUMMYFUNCTION("""COMPUTED_VALUE"""),45623.66666666667)</f>
        <v>45623.66667</v>
      </c>
      <c r="N231" s="1">
        <f>IFERROR(__xludf.DUMMYFUNCTION("""COMPUTED_VALUE"""),7.7531165E7)</f>
        <v>77531165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IFERROR(__xludf.DUMMYFUNCTION("""COMPUTED_VALUE"""),2801.18)</f>
        <v>2801.18</v>
      </c>
      <c r="D232" s="2">
        <f>IFERROR(__xludf.DUMMYFUNCTION("""COMPUTED_VALUE"""),45625.54166666667)</f>
        <v>45625.54167</v>
      </c>
      <c r="E232" s="1">
        <f>IFERROR(__xludf.DUMMYFUNCTION("""COMPUTED_VALUE"""),2817.85)</f>
        <v>2817.85</v>
      </c>
      <c r="G232" s="2">
        <f>IFERROR(__xludf.DUMMYFUNCTION("""COMPUTED_VALUE"""),45625.54166666667)</f>
        <v>45625.54167</v>
      </c>
      <c r="H232" s="1">
        <f>IFERROR(__xludf.DUMMYFUNCTION("""COMPUTED_VALUE"""),2797.76)</f>
        <v>2797.76</v>
      </c>
      <c r="J232" s="2">
        <f>IFERROR(__xludf.DUMMYFUNCTION("""COMPUTED_VALUE"""),45625.54166666667)</f>
        <v>45625.54167</v>
      </c>
      <c r="K232" s="1">
        <f>IFERROR(__xludf.DUMMYFUNCTION("""COMPUTED_VALUE"""),2808.35)</f>
        <v>2808.35</v>
      </c>
      <c r="M232" s="2">
        <f>IFERROR(__xludf.DUMMYFUNCTION("""COMPUTED_VALUE"""),45625.54166666667)</f>
        <v>45625.54167</v>
      </c>
      <c r="N232" s="1">
        <f>IFERROR(__xludf.DUMMYFUNCTION("""COMPUTED_VALUE"""),4.5465265E7)</f>
        <v>45465265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IFERROR(__xludf.DUMMYFUNCTION("""COMPUTED_VALUE"""),2804.79)</f>
        <v>2804.79</v>
      </c>
      <c r="D233" s="2">
        <f>IFERROR(__xludf.DUMMYFUNCTION("""COMPUTED_VALUE"""),45628.66666666667)</f>
        <v>45628.66667</v>
      </c>
      <c r="E233" s="1">
        <f>IFERROR(__xludf.DUMMYFUNCTION("""COMPUTED_VALUE"""),2814.29)</f>
        <v>2814.29</v>
      </c>
      <c r="G233" s="2">
        <f>IFERROR(__xludf.DUMMYFUNCTION("""COMPUTED_VALUE"""),45628.66666666667)</f>
        <v>45628.66667</v>
      </c>
      <c r="H233" s="1">
        <f>IFERROR(__xludf.DUMMYFUNCTION("""COMPUTED_VALUE"""),2786.66)</f>
        <v>2786.66</v>
      </c>
      <c r="J233" s="2">
        <f>IFERROR(__xludf.DUMMYFUNCTION("""COMPUTED_VALUE"""),45628.66666666667)</f>
        <v>45628.66667</v>
      </c>
      <c r="K233" s="1">
        <f>IFERROR(__xludf.DUMMYFUNCTION("""COMPUTED_VALUE"""),2808.45)</f>
        <v>2808.45</v>
      </c>
      <c r="M233" s="2">
        <f>IFERROR(__xludf.DUMMYFUNCTION("""COMPUTED_VALUE"""),45628.66666666667)</f>
        <v>45628.66667</v>
      </c>
      <c r="N233" s="1">
        <f>IFERROR(__xludf.DUMMYFUNCTION("""COMPUTED_VALUE"""),7.6177555E7)</f>
        <v>76177555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IFERROR(__xludf.DUMMYFUNCTION("""COMPUTED_VALUE"""),2803.07)</f>
        <v>2803.07</v>
      </c>
      <c r="D234" s="2">
        <f>IFERROR(__xludf.DUMMYFUNCTION("""COMPUTED_VALUE"""),45629.66666666667)</f>
        <v>45629.66667</v>
      </c>
      <c r="E234" s="1">
        <f>IFERROR(__xludf.DUMMYFUNCTION("""COMPUTED_VALUE"""),2810.39)</f>
        <v>2810.39</v>
      </c>
      <c r="G234" s="2">
        <f>IFERROR(__xludf.DUMMYFUNCTION("""COMPUTED_VALUE"""),45629.66666666667)</f>
        <v>45629.66667</v>
      </c>
      <c r="H234" s="1">
        <f>IFERROR(__xludf.DUMMYFUNCTION("""COMPUTED_VALUE"""),2790.64)</f>
        <v>2790.64</v>
      </c>
      <c r="J234" s="2">
        <f>IFERROR(__xludf.DUMMYFUNCTION("""COMPUTED_VALUE"""),45629.66666666667)</f>
        <v>45629.66667</v>
      </c>
      <c r="K234" s="1">
        <f>IFERROR(__xludf.DUMMYFUNCTION("""COMPUTED_VALUE"""),2791.34)</f>
        <v>2791.34</v>
      </c>
      <c r="M234" s="2">
        <f>IFERROR(__xludf.DUMMYFUNCTION("""COMPUTED_VALUE"""),45629.66666666667)</f>
        <v>45629.66667</v>
      </c>
      <c r="N234" s="1">
        <f>IFERROR(__xludf.DUMMYFUNCTION("""COMPUTED_VALUE"""),7.7268243E7)</f>
        <v>77268243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IFERROR(__xludf.DUMMYFUNCTION("""COMPUTED_VALUE"""),2783.7)</f>
        <v>2783.7</v>
      </c>
      <c r="D235" s="2">
        <f>IFERROR(__xludf.DUMMYFUNCTION("""COMPUTED_VALUE"""),45630.66666666667)</f>
        <v>45630.66667</v>
      </c>
      <c r="E235" s="1">
        <f>IFERROR(__xludf.DUMMYFUNCTION("""COMPUTED_VALUE"""),2793.49)</f>
        <v>2793.49</v>
      </c>
      <c r="G235" s="2">
        <f>IFERROR(__xludf.DUMMYFUNCTION("""COMPUTED_VALUE"""),45630.66666666667)</f>
        <v>45630.66667</v>
      </c>
      <c r="H235" s="1">
        <f>IFERROR(__xludf.DUMMYFUNCTION("""COMPUTED_VALUE"""),2758.66)</f>
        <v>2758.66</v>
      </c>
      <c r="J235" s="2">
        <f>IFERROR(__xludf.DUMMYFUNCTION("""COMPUTED_VALUE"""),45630.66666666667)</f>
        <v>45630.66667</v>
      </c>
      <c r="K235" s="1">
        <f>IFERROR(__xludf.DUMMYFUNCTION("""COMPUTED_VALUE"""),2780.04)</f>
        <v>2780.04</v>
      </c>
      <c r="M235" s="2">
        <f>IFERROR(__xludf.DUMMYFUNCTION("""COMPUTED_VALUE"""),45630.66666666667)</f>
        <v>45630.66667</v>
      </c>
      <c r="N235" s="1">
        <f>IFERROR(__xludf.DUMMYFUNCTION("""COMPUTED_VALUE"""),8.4367474E7)</f>
        <v>84367474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IFERROR(__xludf.DUMMYFUNCTION("""COMPUTED_VALUE"""),2772.74)</f>
        <v>2772.74</v>
      </c>
      <c r="D236" s="2">
        <f>IFERROR(__xludf.DUMMYFUNCTION("""COMPUTED_VALUE"""),45631.66666666667)</f>
        <v>45631.66667</v>
      </c>
      <c r="E236" s="1">
        <f>IFERROR(__xludf.DUMMYFUNCTION("""COMPUTED_VALUE"""),2772.74)</f>
        <v>2772.74</v>
      </c>
      <c r="G236" s="2">
        <f>IFERROR(__xludf.DUMMYFUNCTION("""COMPUTED_VALUE"""),45631.66666666667)</f>
        <v>45631.66667</v>
      </c>
      <c r="H236" s="1">
        <f>IFERROR(__xludf.DUMMYFUNCTION("""COMPUTED_VALUE"""),2750.32)</f>
        <v>2750.32</v>
      </c>
      <c r="J236" s="2">
        <f>IFERROR(__xludf.DUMMYFUNCTION("""COMPUTED_VALUE"""),45631.66666666667)</f>
        <v>45631.66667</v>
      </c>
      <c r="K236" s="1">
        <f>IFERROR(__xludf.DUMMYFUNCTION("""COMPUTED_VALUE"""),2754.03)</f>
        <v>2754.03</v>
      </c>
      <c r="M236" s="2">
        <f>IFERROR(__xludf.DUMMYFUNCTION("""COMPUTED_VALUE"""),45631.66666666667)</f>
        <v>45631.66667</v>
      </c>
      <c r="N236" s="1">
        <f>IFERROR(__xludf.DUMMYFUNCTION("""COMPUTED_VALUE"""),9.2372106E7)</f>
        <v>92372106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IFERROR(__xludf.DUMMYFUNCTION("""COMPUTED_VALUE"""),2758.51)</f>
        <v>2758.51</v>
      </c>
      <c r="D237" s="2">
        <f>IFERROR(__xludf.DUMMYFUNCTION("""COMPUTED_VALUE"""),45632.66666666667)</f>
        <v>45632.66667</v>
      </c>
      <c r="E237" s="1">
        <f>IFERROR(__xludf.DUMMYFUNCTION("""COMPUTED_VALUE"""),2783.79)</f>
        <v>2783.79</v>
      </c>
      <c r="G237" s="2">
        <f>IFERROR(__xludf.DUMMYFUNCTION("""COMPUTED_VALUE"""),45632.66666666667)</f>
        <v>45632.66667</v>
      </c>
      <c r="H237" s="1">
        <f>IFERROR(__xludf.DUMMYFUNCTION("""COMPUTED_VALUE"""),2756.07)</f>
        <v>2756.07</v>
      </c>
      <c r="J237" s="2">
        <f>IFERROR(__xludf.DUMMYFUNCTION("""COMPUTED_VALUE"""),45632.66666666667)</f>
        <v>45632.66667</v>
      </c>
      <c r="K237" s="1">
        <f>IFERROR(__xludf.DUMMYFUNCTION("""COMPUTED_VALUE"""),2771.91)</f>
        <v>2771.91</v>
      </c>
      <c r="M237" s="2">
        <f>IFERROR(__xludf.DUMMYFUNCTION("""COMPUTED_VALUE"""),45632.66666666667)</f>
        <v>45632.66667</v>
      </c>
      <c r="N237" s="1">
        <f>IFERROR(__xludf.DUMMYFUNCTION("""COMPUTED_VALUE"""),7.2010381E7)</f>
        <v>72010381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IFERROR(__xludf.DUMMYFUNCTION("""COMPUTED_VALUE"""),2770.83)</f>
        <v>2770.83</v>
      </c>
      <c r="D238" s="2">
        <f>IFERROR(__xludf.DUMMYFUNCTION("""COMPUTED_VALUE"""),45635.66666666667)</f>
        <v>45635.66667</v>
      </c>
      <c r="E238" s="1">
        <f>IFERROR(__xludf.DUMMYFUNCTION("""COMPUTED_VALUE"""),2813.3)</f>
        <v>2813.3</v>
      </c>
      <c r="G238" s="2">
        <f>IFERROR(__xludf.DUMMYFUNCTION("""COMPUTED_VALUE"""),45635.66666666667)</f>
        <v>45635.66667</v>
      </c>
      <c r="H238" s="1">
        <f>IFERROR(__xludf.DUMMYFUNCTION("""COMPUTED_VALUE"""),2768.15)</f>
        <v>2768.15</v>
      </c>
      <c r="J238" s="2">
        <f>IFERROR(__xludf.DUMMYFUNCTION("""COMPUTED_VALUE"""),45635.66666666667)</f>
        <v>45635.66667</v>
      </c>
      <c r="K238" s="1">
        <f>IFERROR(__xludf.DUMMYFUNCTION("""COMPUTED_VALUE"""),2800.91)</f>
        <v>2800.91</v>
      </c>
      <c r="M238" s="2">
        <f>IFERROR(__xludf.DUMMYFUNCTION("""COMPUTED_VALUE"""),45635.66666666667)</f>
        <v>45635.66667</v>
      </c>
      <c r="N238" s="1">
        <f>IFERROR(__xludf.DUMMYFUNCTION("""COMPUTED_VALUE"""),7.8388458E7)</f>
        <v>78388458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IFERROR(__xludf.DUMMYFUNCTION("""COMPUTED_VALUE"""),2798.79)</f>
        <v>2798.79</v>
      </c>
      <c r="D239" s="2">
        <f>IFERROR(__xludf.DUMMYFUNCTION("""COMPUTED_VALUE"""),45636.66666666667)</f>
        <v>45636.66667</v>
      </c>
      <c r="E239" s="1">
        <f>IFERROR(__xludf.DUMMYFUNCTION("""COMPUTED_VALUE"""),2807.63)</f>
        <v>2807.63</v>
      </c>
      <c r="G239" s="2">
        <f>IFERROR(__xludf.DUMMYFUNCTION("""COMPUTED_VALUE"""),45636.66666666667)</f>
        <v>45636.66667</v>
      </c>
      <c r="H239" s="1">
        <f>IFERROR(__xludf.DUMMYFUNCTION("""COMPUTED_VALUE"""),2770.42)</f>
        <v>2770.42</v>
      </c>
      <c r="J239" s="2">
        <f>IFERROR(__xludf.DUMMYFUNCTION("""COMPUTED_VALUE"""),45636.66666666667)</f>
        <v>45636.66667</v>
      </c>
      <c r="K239" s="1">
        <f>IFERROR(__xludf.DUMMYFUNCTION("""COMPUTED_VALUE"""),2784.53)</f>
        <v>2784.53</v>
      </c>
      <c r="M239" s="2">
        <f>IFERROR(__xludf.DUMMYFUNCTION("""COMPUTED_VALUE"""),45636.66666666667)</f>
        <v>45636.66667</v>
      </c>
      <c r="N239" s="1">
        <f>IFERROR(__xludf.DUMMYFUNCTION("""COMPUTED_VALUE"""),7.6657986E7)</f>
        <v>76657986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IFERROR(__xludf.DUMMYFUNCTION("""COMPUTED_VALUE"""),2790.68)</f>
        <v>2790.68</v>
      </c>
      <c r="D240" s="2">
        <f>IFERROR(__xludf.DUMMYFUNCTION("""COMPUTED_VALUE"""),45637.66666666667)</f>
        <v>45637.66667</v>
      </c>
      <c r="E240" s="1">
        <f>IFERROR(__xludf.DUMMYFUNCTION("""COMPUTED_VALUE"""),2798.6)</f>
        <v>2798.6</v>
      </c>
      <c r="G240" s="2">
        <f>IFERROR(__xludf.DUMMYFUNCTION("""COMPUTED_VALUE"""),45637.66666666667)</f>
        <v>45637.66667</v>
      </c>
      <c r="H240" s="1">
        <f>IFERROR(__xludf.DUMMYFUNCTION("""COMPUTED_VALUE"""),2772.47)</f>
        <v>2772.47</v>
      </c>
      <c r="J240" s="2">
        <f>IFERROR(__xludf.DUMMYFUNCTION("""COMPUTED_VALUE"""),45637.66666666667)</f>
        <v>45637.66667</v>
      </c>
      <c r="K240" s="1">
        <f>IFERROR(__xludf.DUMMYFUNCTION("""COMPUTED_VALUE"""),2776.21)</f>
        <v>2776.21</v>
      </c>
      <c r="M240" s="2">
        <f>IFERROR(__xludf.DUMMYFUNCTION("""COMPUTED_VALUE"""),45637.66666666667)</f>
        <v>45637.66667</v>
      </c>
      <c r="N240" s="1">
        <f>IFERROR(__xludf.DUMMYFUNCTION("""COMPUTED_VALUE"""),7.414311E7)</f>
        <v>74143110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IFERROR(__xludf.DUMMYFUNCTION("""COMPUTED_VALUE"""),2772.75)</f>
        <v>2772.75</v>
      </c>
      <c r="D241" s="2">
        <f>IFERROR(__xludf.DUMMYFUNCTION("""COMPUTED_VALUE"""),45638.66666666667)</f>
        <v>45638.66667</v>
      </c>
      <c r="E241" s="1">
        <f>IFERROR(__xludf.DUMMYFUNCTION("""COMPUTED_VALUE"""),2777.77)</f>
        <v>2777.77</v>
      </c>
      <c r="G241" s="2">
        <f>IFERROR(__xludf.DUMMYFUNCTION("""COMPUTED_VALUE"""),45638.66666666667)</f>
        <v>45638.66667</v>
      </c>
      <c r="H241" s="1">
        <f>IFERROR(__xludf.DUMMYFUNCTION("""COMPUTED_VALUE"""),2752.01)</f>
        <v>2752.01</v>
      </c>
      <c r="J241" s="2">
        <f>IFERROR(__xludf.DUMMYFUNCTION("""COMPUTED_VALUE"""),45638.66666666667)</f>
        <v>45638.66667</v>
      </c>
      <c r="K241" s="1">
        <f>IFERROR(__xludf.DUMMYFUNCTION("""COMPUTED_VALUE"""),2752.66)</f>
        <v>2752.66</v>
      </c>
      <c r="M241" s="2">
        <f>IFERROR(__xludf.DUMMYFUNCTION("""COMPUTED_VALUE"""),45638.66666666667)</f>
        <v>45638.66667</v>
      </c>
      <c r="N241" s="1">
        <f>IFERROR(__xludf.DUMMYFUNCTION("""COMPUTED_VALUE"""),7.0897789E7)</f>
        <v>70897789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IFERROR(__xludf.DUMMYFUNCTION("""COMPUTED_VALUE"""),2749.29)</f>
        <v>2749.29</v>
      </c>
      <c r="D242" s="2">
        <f>IFERROR(__xludf.DUMMYFUNCTION("""COMPUTED_VALUE"""),45639.66666666667)</f>
        <v>45639.66667</v>
      </c>
      <c r="E242" s="1">
        <f>IFERROR(__xludf.DUMMYFUNCTION("""COMPUTED_VALUE"""),2749.29)</f>
        <v>2749.29</v>
      </c>
      <c r="G242" s="2">
        <f>IFERROR(__xludf.DUMMYFUNCTION("""COMPUTED_VALUE"""),45639.66666666667)</f>
        <v>45639.66667</v>
      </c>
      <c r="H242" s="1">
        <f>IFERROR(__xludf.DUMMYFUNCTION("""COMPUTED_VALUE"""),2723.72)</f>
        <v>2723.72</v>
      </c>
      <c r="J242" s="2">
        <f>IFERROR(__xludf.DUMMYFUNCTION("""COMPUTED_VALUE"""),45639.66666666667)</f>
        <v>45639.66667</v>
      </c>
      <c r="K242" s="1">
        <f>IFERROR(__xludf.DUMMYFUNCTION("""COMPUTED_VALUE"""),2740.98)</f>
        <v>2740.98</v>
      </c>
      <c r="M242" s="2">
        <f>IFERROR(__xludf.DUMMYFUNCTION("""COMPUTED_VALUE"""),45639.66666666667)</f>
        <v>45639.66667</v>
      </c>
      <c r="N242" s="1">
        <f>IFERROR(__xludf.DUMMYFUNCTION("""COMPUTED_VALUE"""),7.3697918E7)</f>
        <v>73697918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IFERROR(__xludf.DUMMYFUNCTION("""COMPUTED_VALUE"""),2741.73)</f>
        <v>2741.73</v>
      </c>
      <c r="D243" s="2">
        <f>IFERROR(__xludf.DUMMYFUNCTION("""COMPUTED_VALUE"""),45642.66666666667)</f>
        <v>45642.66667</v>
      </c>
      <c r="E243" s="1">
        <f>IFERROR(__xludf.DUMMYFUNCTION("""COMPUTED_VALUE"""),2761.12)</f>
        <v>2761.12</v>
      </c>
      <c r="G243" s="2">
        <f>IFERROR(__xludf.DUMMYFUNCTION("""COMPUTED_VALUE"""),45642.66666666667)</f>
        <v>45642.66667</v>
      </c>
      <c r="H243" s="1">
        <f>IFERROR(__xludf.DUMMYFUNCTION("""COMPUTED_VALUE"""),2735.66)</f>
        <v>2735.66</v>
      </c>
      <c r="J243" s="2">
        <f>IFERROR(__xludf.DUMMYFUNCTION("""COMPUTED_VALUE"""),45642.66666666667)</f>
        <v>45642.66667</v>
      </c>
      <c r="K243" s="1">
        <f>IFERROR(__xludf.DUMMYFUNCTION("""COMPUTED_VALUE"""),2738.69)</f>
        <v>2738.69</v>
      </c>
      <c r="M243" s="2">
        <f>IFERROR(__xludf.DUMMYFUNCTION("""COMPUTED_VALUE"""),45642.66666666667)</f>
        <v>45642.66667</v>
      </c>
      <c r="N243" s="1">
        <f>IFERROR(__xludf.DUMMYFUNCTION("""COMPUTED_VALUE"""),9.3393096E7)</f>
        <v>93393096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IFERROR(__xludf.DUMMYFUNCTION("""COMPUTED_VALUE"""),2731.81)</f>
        <v>2731.81</v>
      </c>
      <c r="D244" s="2">
        <f>IFERROR(__xludf.DUMMYFUNCTION("""COMPUTED_VALUE"""),45643.66666666667)</f>
        <v>45643.66667</v>
      </c>
      <c r="E244" s="1">
        <f>IFERROR(__xludf.DUMMYFUNCTION("""COMPUTED_VALUE"""),2771.72)</f>
        <v>2771.72</v>
      </c>
      <c r="G244" s="2">
        <f>IFERROR(__xludf.DUMMYFUNCTION("""COMPUTED_VALUE"""),45643.66666666667)</f>
        <v>45643.66667</v>
      </c>
      <c r="H244" s="1">
        <f>IFERROR(__xludf.DUMMYFUNCTION("""COMPUTED_VALUE"""),2729.18)</f>
        <v>2729.18</v>
      </c>
      <c r="J244" s="2">
        <f>IFERROR(__xludf.DUMMYFUNCTION("""COMPUTED_VALUE"""),45643.66666666667)</f>
        <v>45643.66667</v>
      </c>
      <c r="K244" s="1">
        <f>IFERROR(__xludf.DUMMYFUNCTION("""COMPUTED_VALUE"""),2750.97)</f>
        <v>2750.97</v>
      </c>
      <c r="M244" s="2">
        <f>IFERROR(__xludf.DUMMYFUNCTION("""COMPUTED_VALUE"""),45643.66666666667)</f>
        <v>45643.66667</v>
      </c>
      <c r="N244" s="1">
        <f>IFERROR(__xludf.DUMMYFUNCTION("""COMPUTED_VALUE"""),8.3982406E7)</f>
        <v>83982406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IFERROR(__xludf.DUMMYFUNCTION("""COMPUTED_VALUE"""),2747.36)</f>
        <v>2747.36</v>
      </c>
      <c r="D245" s="2">
        <f>IFERROR(__xludf.DUMMYFUNCTION("""COMPUTED_VALUE"""),45644.66666666667)</f>
        <v>45644.66667</v>
      </c>
      <c r="E245" s="1">
        <f>IFERROR(__xludf.DUMMYFUNCTION("""COMPUTED_VALUE"""),2753.51)</f>
        <v>2753.51</v>
      </c>
      <c r="G245" s="2">
        <f>IFERROR(__xludf.DUMMYFUNCTION("""COMPUTED_VALUE"""),45644.66666666667)</f>
        <v>45644.66667</v>
      </c>
      <c r="H245" s="1">
        <f>IFERROR(__xludf.DUMMYFUNCTION("""COMPUTED_VALUE"""),2670.11)</f>
        <v>2670.11</v>
      </c>
      <c r="J245" s="2">
        <f>IFERROR(__xludf.DUMMYFUNCTION("""COMPUTED_VALUE"""),45644.66666666667)</f>
        <v>45644.66667</v>
      </c>
      <c r="K245" s="1">
        <f>IFERROR(__xludf.DUMMYFUNCTION("""COMPUTED_VALUE"""),2671.03)</f>
        <v>2671.03</v>
      </c>
      <c r="M245" s="2">
        <f>IFERROR(__xludf.DUMMYFUNCTION("""COMPUTED_VALUE"""),45644.66666666667)</f>
        <v>45644.66667</v>
      </c>
      <c r="N245" s="1">
        <f>IFERROR(__xludf.DUMMYFUNCTION("""COMPUTED_VALUE"""),9.1775153E7)</f>
        <v>91775153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IFERROR(__xludf.DUMMYFUNCTION("""COMPUTED_VALUE"""),2645.87)</f>
        <v>2645.87</v>
      </c>
      <c r="D246" s="2">
        <f>IFERROR(__xludf.DUMMYFUNCTION("""COMPUTED_VALUE"""),45645.66666666667)</f>
        <v>45645.66667</v>
      </c>
      <c r="E246" s="1">
        <f>IFERROR(__xludf.DUMMYFUNCTION("""COMPUTED_VALUE"""),2658.43)</f>
        <v>2658.43</v>
      </c>
      <c r="G246" s="2">
        <f>IFERROR(__xludf.DUMMYFUNCTION("""COMPUTED_VALUE"""),45645.66666666667)</f>
        <v>45645.66667</v>
      </c>
      <c r="H246" s="1">
        <f>IFERROR(__xludf.DUMMYFUNCTION("""COMPUTED_VALUE"""),2619.53)</f>
        <v>2619.53</v>
      </c>
      <c r="J246" s="2">
        <f>IFERROR(__xludf.DUMMYFUNCTION("""COMPUTED_VALUE"""),45645.66666666667)</f>
        <v>45645.66667</v>
      </c>
      <c r="K246" s="1">
        <f>IFERROR(__xludf.DUMMYFUNCTION("""COMPUTED_VALUE"""),2644.76)</f>
        <v>2644.76</v>
      </c>
      <c r="M246" s="2">
        <f>IFERROR(__xludf.DUMMYFUNCTION("""COMPUTED_VALUE"""),45645.66666666667)</f>
        <v>45645.66667</v>
      </c>
      <c r="N246" s="1">
        <f>IFERROR(__xludf.DUMMYFUNCTION("""COMPUTED_VALUE"""),1.02588846E8)</f>
        <v>102588846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IFERROR(__xludf.DUMMYFUNCTION("""COMPUTED_VALUE"""),2649.85)</f>
        <v>2649.85</v>
      </c>
      <c r="D247" s="2">
        <f>IFERROR(__xludf.DUMMYFUNCTION("""COMPUTED_VALUE"""),45646.66666666667)</f>
        <v>45646.66667</v>
      </c>
      <c r="E247" s="1">
        <f>IFERROR(__xludf.DUMMYFUNCTION("""COMPUTED_VALUE"""),2701.51)</f>
        <v>2701.51</v>
      </c>
      <c r="G247" s="2">
        <f>IFERROR(__xludf.DUMMYFUNCTION("""COMPUTED_VALUE"""),45646.66666666667)</f>
        <v>45646.66667</v>
      </c>
      <c r="H247" s="1">
        <f>IFERROR(__xludf.DUMMYFUNCTION("""COMPUTED_VALUE"""),2640.49)</f>
        <v>2640.49</v>
      </c>
      <c r="J247" s="2">
        <f>IFERROR(__xludf.DUMMYFUNCTION("""COMPUTED_VALUE"""),45646.66666666667)</f>
        <v>45646.66667</v>
      </c>
      <c r="K247" s="1">
        <f>IFERROR(__xludf.DUMMYFUNCTION("""COMPUTED_VALUE"""),2679.39)</f>
        <v>2679.39</v>
      </c>
      <c r="M247" s="2">
        <f>IFERROR(__xludf.DUMMYFUNCTION("""COMPUTED_VALUE"""),45646.66666666667)</f>
        <v>45646.66667</v>
      </c>
      <c r="N247" s="1">
        <f>IFERROR(__xludf.DUMMYFUNCTION("""COMPUTED_VALUE"""),2.5255823E8)</f>
        <v>252558230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IFERROR(__xludf.DUMMYFUNCTION("""COMPUTED_VALUE"""),2676.26)</f>
        <v>2676.26</v>
      </c>
      <c r="D248" s="2">
        <f>IFERROR(__xludf.DUMMYFUNCTION("""COMPUTED_VALUE"""),45649.66666666667)</f>
        <v>45649.66667</v>
      </c>
      <c r="E248" s="1">
        <f>IFERROR(__xludf.DUMMYFUNCTION("""COMPUTED_VALUE"""),2701.41)</f>
        <v>2701.41</v>
      </c>
      <c r="G248" s="2">
        <f>IFERROR(__xludf.DUMMYFUNCTION("""COMPUTED_VALUE"""),45649.66666666667)</f>
        <v>45649.66667</v>
      </c>
      <c r="H248" s="1">
        <f>IFERROR(__xludf.DUMMYFUNCTION("""COMPUTED_VALUE"""),2666.14)</f>
        <v>2666.14</v>
      </c>
      <c r="J248" s="2">
        <f>IFERROR(__xludf.DUMMYFUNCTION("""COMPUTED_VALUE"""),45649.66666666667)</f>
        <v>45649.66667</v>
      </c>
      <c r="K248" s="1">
        <f>IFERROR(__xludf.DUMMYFUNCTION("""COMPUTED_VALUE"""),2699.88)</f>
        <v>2699.88</v>
      </c>
      <c r="M248" s="2">
        <f>IFERROR(__xludf.DUMMYFUNCTION("""COMPUTED_VALUE"""),45649.66666666667)</f>
        <v>45649.66667</v>
      </c>
      <c r="N248" s="1">
        <f>IFERROR(__xludf.DUMMYFUNCTION("""COMPUTED_VALUE"""),7.2113899E7)</f>
        <v>72113899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IFERROR(__xludf.DUMMYFUNCTION("""COMPUTED_VALUE"""),2695.14)</f>
        <v>2695.14</v>
      </c>
      <c r="D249" s="2">
        <f>IFERROR(__xludf.DUMMYFUNCTION("""COMPUTED_VALUE"""),45650.54166666667)</f>
        <v>45650.54167</v>
      </c>
      <c r="E249" s="1">
        <f>IFERROR(__xludf.DUMMYFUNCTION("""COMPUTED_VALUE"""),2715.36)</f>
        <v>2715.36</v>
      </c>
      <c r="G249" s="2">
        <f>IFERROR(__xludf.DUMMYFUNCTION("""COMPUTED_VALUE"""),45650.54166666667)</f>
        <v>45650.54167</v>
      </c>
      <c r="H249" s="1">
        <f>IFERROR(__xludf.DUMMYFUNCTION("""COMPUTED_VALUE"""),2686.74)</f>
        <v>2686.74</v>
      </c>
      <c r="J249" s="2">
        <f>IFERROR(__xludf.DUMMYFUNCTION("""COMPUTED_VALUE"""),45650.54166666667)</f>
        <v>45650.54167</v>
      </c>
      <c r="K249" s="1">
        <f>IFERROR(__xludf.DUMMYFUNCTION("""COMPUTED_VALUE"""),2715.36)</f>
        <v>2715.36</v>
      </c>
      <c r="M249" s="2">
        <f>IFERROR(__xludf.DUMMYFUNCTION("""COMPUTED_VALUE"""),45650.54166666667)</f>
        <v>45650.54167</v>
      </c>
      <c r="N249" s="1">
        <f>IFERROR(__xludf.DUMMYFUNCTION("""COMPUTED_VALUE"""),2.6457098E7)</f>
        <v>26457098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IFERROR(__xludf.DUMMYFUNCTION("""COMPUTED_VALUE"""),2704.37)</f>
        <v>2704.37</v>
      </c>
      <c r="D250" s="2">
        <f>IFERROR(__xludf.DUMMYFUNCTION("""COMPUTED_VALUE"""),45652.66666666667)</f>
        <v>45652.66667</v>
      </c>
      <c r="E250" s="1">
        <f>IFERROR(__xludf.DUMMYFUNCTION("""COMPUTED_VALUE"""),2716.66)</f>
        <v>2716.66</v>
      </c>
      <c r="G250" s="2">
        <f>IFERROR(__xludf.DUMMYFUNCTION("""COMPUTED_VALUE"""),45652.66666666667)</f>
        <v>45652.66667</v>
      </c>
      <c r="H250" s="1">
        <f>IFERROR(__xludf.DUMMYFUNCTION("""COMPUTED_VALUE"""),2698.87)</f>
        <v>2698.87</v>
      </c>
      <c r="J250" s="2">
        <f>IFERROR(__xludf.DUMMYFUNCTION("""COMPUTED_VALUE"""),45652.66666666667)</f>
        <v>45652.66667</v>
      </c>
      <c r="K250" s="1">
        <f>IFERROR(__xludf.DUMMYFUNCTION("""COMPUTED_VALUE"""),2714.74)</f>
        <v>2714.74</v>
      </c>
      <c r="M250" s="2">
        <f>IFERROR(__xludf.DUMMYFUNCTION("""COMPUTED_VALUE"""),45652.66666666667)</f>
        <v>45652.66667</v>
      </c>
      <c r="N250" s="1">
        <f>IFERROR(__xludf.DUMMYFUNCTION("""COMPUTED_VALUE"""),4.1915911E7)</f>
        <v>41915911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IFERROR(__xludf.DUMMYFUNCTION("""COMPUTED_VALUE"""),2700.25)</f>
        <v>2700.25</v>
      </c>
      <c r="D251" s="2">
        <f>IFERROR(__xludf.DUMMYFUNCTION("""COMPUTED_VALUE"""),45653.66666666667)</f>
        <v>45653.66667</v>
      </c>
      <c r="E251" s="1">
        <f>IFERROR(__xludf.DUMMYFUNCTION("""COMPUTED_VALUE"""),2717.77)</f>
        <v>2717.77</v>
      </c>
      <c r="G251" s="2">
        <f>IFERROR(__xludf.DUMMYFUNCTION("""COMPUTED_VALUE"""),45653.66666666667)</f>
        <v>45653.66667</v>
      </c>
      <c r="H251" s="1">
        <f>IFERROR(__xludf.DUMMYFUNCTION("""COMPUTED_VALUE"""),2691.2)</f>
        <v>2691.2</v>
      </c>
      <c r="J251" s="2">
        <f>IFERROR(__xludf.DUMMYFUNCTION("""COMPUTED_VALUE"""),45653.66666666667)</f>
        <v>45653.66667</v>
      </c>
      <c r="K251" s="1">
        <f>IFERROR(__xludf.DUMMYFUNCTION("""COMPUTED_VALUE"""),2702.39)</f>
        <v>2702.39</v>
      </c>
      <c r="M251" s="2">
        <f>IFERROR(__xludf.DUMMYFUNCTION("""COMPUTED_VALUE"""),45653.66666666667)</f>
        <v>45653.66667</v>
      </c>
      <c r="N251" s="1">
        <f>IFERROR(__xludf.DUMMYFUNCTION("""COMPUTED_VALUE"""),4.7537538E7)</f>
        <v>47537538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IFERROR(__xludf.DUMMYFUNCTION("""COMPUTED_VALUE"""),2694.31)</f>
        <v>2694.31</v>
      </c>
      <c r="D252" s="2">
        <f>IFERROR(__xludf.DUMMYFUNCTION("""COMPUTED_VALUE"""),45656.66666666667)</f>
        <v>45656.66667</v>
      </c>
      <c r="E252" s="1">
        <f>IFERROR(__xludf.DUMMYFUNCTION("""COMPUTED_VALUE"""),2694.31)</f>
        <v>2694.31</v>
      </c>
      <c r="G252" s="2">
        <f>IFERROR(__xludf.DUMMYFUNCTION("""COMPUTED_VALUE"""),45656.66666666667)</f>
        <v>45656.66667</v>
      </c>
      <c r="H252" s="1">
        <f>IFERROR(__xludf.DUMMYFUNCTION("""COMPUTED_VALUE"""),2656.37)</f>
        <v>2656.37</v>
      </c>
      <c r="J252" s="2">
        <f>IFERROR(__xludf.DUMMYFUNCTION("""COMPUTED_VALUE"""),45656.66666666667)</f>
        <v>45656.66667</v>
      </c>
      <c r="K252" s="1">
        <f>IFERROR(__xludf.DUMMYFUNCTION("""COMPUTED_VALUE"""),2667.59)</f>
        <v>2667.59</v>
      </c>
      <c r="M252" s="2">
        <f>IFERROR(__xludf.DUMMYFUNCTION("""COMPUTED_VALUE"""),45656.66666666667)</f>
        <v>45656.66667</v>
      </c>
      <c r="N252" s="1">
        <f>IFERROR(__xludf.DUMMYFUNCTION("""COMPUTED_VALUE"""),5.5465689E7)</f>
        <v>55465689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IFERROR(__xludf.DUMMYFUNCTION("""COMPUTED_VALUE"""),2672.87)</f>
        <v>2672.87</v>
      </c>
      <c r="D253" s="2">
        <f>IFERROR(__xludf.DUMMYFUNCTION("""COMPUTED_VALUE"""),45657.66666666667)</f>
        <v>45657.66667</v>
      </c>
      <c r="E253" s="1">
        <f>IFERROR(__xludf.DUMMYFUNCTION("""COMPUTED_VALUE"""),2692.22)</f>
        <v>2692.22</v>
      </c>
      <c r="G253" s="2">
        <f>IFERROR(__xludf.DUMMYFUNCTION("""COMPUTED_VALUE"""),45657.66666666667)</f>
        <v>45657.66667</v>
      </c>
      <c r="H253" s="1">
        <f>IFERROR(__xludf.DUMMYFUNCTION("""COMPUTED_VALUE"""),2664.07)</f>
        <v>2664.07</v>
      </c>
      <c r="J253" s="2">
        <f>IFERROR(__xludf.DUMMYFUNCTION("""COMPUTED_VALUE"""),45657.66666666667)</f>
        <v>45657.66667</v>
      </c>
      <c r="K253" s="1">
        <f>IFERROR(__xludf.DUMMYFUNCTION("""COMPUTED_VALUE"""),2679.88)</f>
        <v>2679.88</v>
      </c>
      <c r="M253" s="2">
        <f>IFERROR(__xludf.DUMMYFUNCTION("""COMPUTED_VALUE"""),45657.66666666667)</f>
        <v>45657.66667</v>
      </c>
      <c r="N253" s="1">
        <f>IFERROR(__xludf.DUMMYFUNCTION("""COMPUTED_VALUE"""),5.2316404E7)</f>
        <v>52316404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IFERROR(__xludf.DUMMYFUNCTION("""COMPUTED_VALUE"""),2690.45)</f>
        <v>2690.45</v>
      </c>
      <c r="D254" s="2">
        <f>IFERROR(__xludf.DUMMYFUNCTION("""COMPUTED_VALUE"""),45659.66666666667)</f>
        <v>45659.66667</v>
      </c>
      <c r="E254" s="1">
        <f>IFERROR(__xludf.DUMMYFUNCTION("""COMPUTED_VALUE"""),2706.92)</f>
        <v>2706.92</v>
      </c>
      <c r="G254" s="2">
        <f>IFERROR(__xludf.DUMMYFUNCTION("""COMPUTED_VALUE"""),45659.66666666667)</f>
        <v>45659.66667</v>
      </c>
      <c r="H254" s="1">
        <f>IFERROR(__xludf.DUMMYFUNCTION("""COMPUTED_VALUE"""),2676.72)</f>
        <v>2676.72</v>
      </c>
      <c r="J254" s="2">
        <f>IFERROR(__xludf.DUMMYFUNCTION("""COMPUTED_VALUE"""),45659.66666666667)</f>
        <v>45659.66667</v>
      </c>
      <c r="K254" s="1">
        <f>IFERROR(__xludf.DUMMYFUNCTION("""COMPUTED_VALUE"""),2687.66)</f>
        <v>2687.66</v>
      </c>
      <c r="M254" s="2">
        <f>IFERROR(__xludf.DUMMYFUNCTION("""COMPUTED_VALUE"""),45659.66666666667)</f>
        <v>45659.66667</v>
      </c>
      <c r="N254" s="1">
        <f>IFERROR(__xludf.DUMMYFUNCTION("""COMPUTED_VALUE"""),5.8687779E7)</f>
        <v>58687779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IFERROR(__xludf.DUMMYFUNCTION("""COMPUTED_VALUE"""),2690.04)</f>
        <v>2690.04</v>
      </c>
      <c r="D255" s="2">
        <f>IFERROR(__xludf.DUMMYFUNCTION("""COMPUTED_VALUE"""),45660.66666666667)</f>
        <v>45660.66667</v>
      </c>
      <c r="E255" s="1">
        <f>IFERROR(__xludf.DUMMYFUNCTION("""COMPUTED_VALUE"""),2727.15)</f>
        <v>2727.15</v>
      </c>
      <c r="G255" s="2">
        <f>IFERROR(__xludf.DUMMYFUNCTION("""COMPUTED_VALUE"""),45660.66666666667)</f>
        <v>45660.66667</v>
      </c>
      <c r="H255" s="1">
        <f>IFERROR(__xludf.DUMMYFUNCTION("""COMPUTED_VALUE"""),2689.52)</f>
        <v>2689.52</v>
      </c>
      <c r="J255" s="2">
        <f>IFERROR(__xludf.DUMMYFUNCTION("""COMPUTED_VALUE"""),45660.66666666667)</f>
        <v>45660.66667</v>
      </c>
      <c r="K255" s="1">
        <f>IFERROR(__xludf.DUMMYFUNCTION("""COMPUTED_VALUE"""),2717.64)</f>
        <v>2717.64</v>
      </c>
      <c r="M255" s="2">
        <f>IFERROR(__xludf.DUMMYFUNCTION("""COMPUTED_VALUE"""),45660.66666666667)</f>
        <v>45660.66667</v>
      </c>
      <c r="N255" s="1">
        <f>IFERROR(__xludf.DUMMYFUNCTION("""COMPUTED_VALUE"""),5.8825429E7)</f>
        <v>58825429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IFERROR(__xludf.DUMMYFUNCTION("""COMPUTED_VALUE"""),2713.0)</f>
        <v>2713</v>
      </c>
      <c r="D256" s="2">
        <f>IFERROR(__xludf.DUMMYFUNCTION("""COMPUTED_VALUE"""),45663.66666666667)</f>
        <v>45663.66667</v>
      </c>
      <c r="E256" s="1">
        <f>IFERROR(__xludf.DUMMYFUNCTION("""COMPUTED_VALUE"""),2744.49)</f>
        <v>2744.49</v>
      </c>
      <c r="G256" s="2">
        <f>IFERROR(__xludf.DUMMYFUNCTION("""COMPUTED_VALUE"""),45663.66666666667)</f>
        <v>45663.66667</v>
      </c>
      <c r="H256" s="1">
        <f>IFERROR(__xludf.DUMMYFUNCTION("""COMPUTED_VALUE"""),2706.09)</f>
        <v>2706.09</v>
      </c>
      <c r="J256" s="2">
        <f>IFERROR(__xludf.DUMMYFUNCTION("""COMPUTED_VALUE"""),45663.66666666667)</f>
        <v>45663.66667</v>
      </c>
      <c r="K256" s="1">
        <f>IFERROR(__xludf.DUMMYFUNCTION("""COMPUTED_VALUE"""),2721.98)</f>
        <v>2721.98</v>
      </c>
      <c r="M256" s="2">
        <f>IFERROR(__xludf.DUMMYFUNCTION("""COMPUTED_VALUE"""),45663.66666666667)</f>
        <v>45663.66667</v>
      </c>
      <c r="N256" s="1">
        <f>IFERROR(__xludf.DUMMYFUNCTION("""COMPUTED_VALUE"""),8.5300893E7)</f>
        <v>85300893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IFERROR(__xludf.DUMMYFUNCTION("""COMPUTED_VALUE"""),2726.09)</f>
        <v>2726.09</v>
      </c>
      <c r="D257" s="2">
        <f>IFERROR(__xludf.DUMMYFUNCTION("""COMPUTED_VALUE"""),45664.66666666667)</f>
        <v>45664.66667</v>
      </c>
      <c r="E257" s="1">
        <f>IFERROR(__xludf.DUMMYFUNCTION("""COMPUTED_VALUE"""),2769.86)</f>
        <v>2769.86</v>
      </c>
      <c r="G257" s="2">
        <f>IFERROR(__xludf.DUMMYFUNCTION("""COMPUTED_VALUE"""),45664.66666666667)</f>
        <v>45664.66667</v>
      </c>
      <c r="H257" s="1">
        <f>IFERROR(__xludf.DUMMYFUNCTION("""COMPUTED_VALUE"""),2726.09)</f>
        <v>2726.09</v>
      </c>
      <c r="J257" s="2">
        <f>IFERROR(__xludf.DUMMYFUNCTION("""COMPUTED_VALUE"""),45664.66666666667)</f>
        <v>45664.66667</v>
      </c>
      <c r="K257" s="1">
        <f>IFERROR(__xludf.DUMMYFUNCTION("""COMPUTED_VALUE"""),2741.73)</f>
        <v>2741.73</v>
      </c>
      <c r="M257" s="2">
        <f>IFERROR(__xludf.DUMMYFUNCTION("""COMPUTED_VALUE"""),45664.66666666667)</f>
        <v>45664.66667</v>
      </c>
      <c r="N257" s="1">
        <f>IFERROR(__xludf.DUMMYFUNCTION("""COMPUTED_VALUE"""),8.9895134E7)</f>
        <v>89895134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IFERROR(__xludf.DUMMYFUNCTION("""COMPUTED_VALUE"""),2742.53)</f>
        <v>2742.53</v>
      </c>
      <c r="D258" s="2">
        <f>IFERROR(__xludf.DUMMYFUNCTION("""COMPUTED_VALUE"""),45665.66666666667)</f>
        <v>45665.66667</v>
      </c>
      <c r="E258" s="1">
        <f>IFERROR(__xludf.DUMMYFUNCTION("""COMPUTED_VALUE"""),2742.53)</f>
        <v>2742.53</v>
      </c>
      <c r="G258" s="2">
        <f>IFERROR(__xludf.DUMMYFUNCTION("""COMPUTED_VALUE"""),45665.66666666667)</f>
        <v>45665.66667</v>
      </c>
      <c r="H258" s="1">
        <f>IFERROR(__xludf.DUMMYFUNCTION("""COMPUTED_VALUE"""),2710.38)</f>
        <v>2710.38</v>
      </c>
      <c r="J258" s="2">
        <f>IFERROR(__xludf.DUMMYFUNCTION("""COMPUTED_VALUE"""),45665.66666666667)</f>
        <v>45665.66667</v>
      </c>
      <c r="K258" s="1">
        <f>IFERROR(__xludf.DUMMYFUNCTION("""COMPUTED_VALUE"""),2736.93)</f>
        <v>2736.93</v>
      </c>
      <c r="M258" s="2">
        <f>IFERROR(__xludf.DUMMYFUNCTION("""COMPUTED_VALUE"""),45665.66666666667)</f>
        <v>45665.66667</v>
      </c>
      <c r="N258" s="1">
        <f>IFERROR(__xludf.DUMMYFUNCTION("""COMPUTED_VALUE"""),7.8800605E7)</f>
        <v>78800605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IFERROR(__xludf.DUMMYFUNCTION("""COMPUTED_VALUE"""),2719.82)</f>
        <v>2719.82</v>
      </c>
      <c r="D259" s="2">
        <f>IFERROR(__xludf.DUMMYFUNCTION("""COMPUTED_VALUE"""),45667.66666666667)</f>
        <v>45667.66667</v>
      </c>
      <c r="E259" s="1">
        <f>IFERROR(__xludf.DUMMYFUNCTION("""COMPUTED_VALUE"""),2730.19)</f>
        <v>2730.19</v>
      </c>
      <c r="G259" s="2">
        <f>IFERROR(__xludf.DUMMYFUNCTION("""COMPUTED_VALUE"""),45667.66666666667)</f>
        <v>45667.66667</v>
      </c>
      <c r="H259" s="1">
        <f>IFERROR(__xludf.DUMMYFUNCTION("""COMPUTED_VALUE"""),2694.59)</f>
        <v>2694.59</v>
      </c>
      <c r="J259" s="2">
        <f>IFERROR(__xludf.DUMMYFUNCTION("""COMPUTED_VALUE"""),45667.66666666667)</f>
        <v>45667.66667</v>
      </c>
      <c r="K259" s="1">
        <f>IFERROR(__xludf.DUMMYFUNCTION("""COMPUTED_VALUE"""),2704.02)</f>
        <v>2704.02</v>
      </c>
      <c r="M259" s="2">
        <f>IFERROR(__xludf.DUMMYFUNCTION("""COMPUTED_VALUE"""),45667.66666666667)</f>
        <v>45667.66667</v>
      </c>
      <c r="N259" s="1">
        <f>IFERROR(__xludf.DUMMYFUNCTION("""COMPUTED_VALUE"""),8.7613557E7)</f>
        <v>87613557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IFERROR(__xludf.DUMMYFUNCTION("""COMPUTED_VALUE"""),2698.85)</f>
        <v>2698.85</v>
      </c>
      <c r="D260" s="2">
        <f>IFERROR(__xludf.DUMMYFUNCTION("""COMPUTED_VALUE"""),45670.66666666667)</f>
        <v>45670.66667</v>
      </c>
      <c r="E260" s="1">
        <f>IFERROR(__xludf.DUMMYFUNCTION("""COMPUTED_VALUE"""),2755.02)</f>
        <v>2755.02</v>
      </c>
      <c r="G260" s="2">
        <f>IFERROR(__xludf.DUMMYFUNCTION("""COMPUTED_VALUE"""),45670.66666666667)</f>
        <v>45670.66667</v>
      </c>
      <c r="H260" s="1">
        <f>IFERROR(__xludf.DUMMYFUNCTION("""COMPUTED_VALUE"""),2695.81)</f>
        <v>2695.81</v>
      </c>
      <c r="J260" s="2">
        <f>IFERROR(__xludf.DUMMYFUNCTION("""COMPUTED_VALUE"""),45670.66666666667)</f>
        <v>45670.66667</v>
      </c>
      <c r="K260" s="1">
        <f>IFERROR(__xludf.DUMMYFUNCTION("""COMPUTED_VALUE"""),2752.75)</f>
        <v>2752.75</v>
      </c>
      <c r="M260" s="2">
        <f>IFERROR(__xludf.DUMMYFUNCTION("""COMPUTED_VALUE"""),45670.66666666667)</f>
        <v>45670.66667</v>
      </c>
      <c r="N260" s="1">
        <f>IFERROR(__xludf.DUMMYFUNCTION("""COMPUTED_VALUE"""),1.23520423E8)</f>
        <v>123520423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IFERROR(__xludf.DUMMYFUNCTION("""COMPUTED_VALUE"""),2753.22)</f>
        <v>2753.22</v>
      </c>
      <c r="D261" s="2">
        <f>IFERROR(__xludf.DUMMYFUNCTION("""COMPUTED_VALUE"""),45671.66666666667)</f>
        <v>45671.66667</v>
      </c>
      <c r="E261" s="1">
        <f>IFERROR(__xludf.DUMMYFUNCTION("""COMPUTED_VALUE"""),2755.47)</f>
        <v>2755.47</v>
      </c>
      <c r="G261" s="2">
        <f>IFERROR(__xludf.DUMMYFUNCTION("""COMPUTED_VALUE"""),45671.66666666667)</f>
        <v>45671.66667</v>
      </c>
      <c r="H261" s="1">
        <f>IFERROR(__xludf.DUMMYFUNCTION("""COMPUTED_VALUE"""),2705.9)</f>
        <v>2705.9</v>
      </c>
      <c r="J261" s="2">
        <f>IFERROR(__xludf.DUMMYFUNCTION("""COMPUTED_VALUE"""),45671.66666666667)</f>
        <v>45671.66667</v>
      </c>
      <c r="K261" s="1">
        <f>IFERROR(__xludf.DUMMYFUNCTION("""COMPUTED_VALUE"""),2721.61)</f>
        <v>2721.61</v>
      </c>
      <c r="M261" s="2">
        <f>IFERROR(__xludf.DUMMYFUNCTION("""COMPUTED_VALUE"""),45671.66666666667)</f>
        <v>45671.66667</v>
      </c>
      <c r="N261" s="1">
        <f>IFERROR(__xludf.DUMMYFUNCTION("""COMPUTED_VALUE"""),9.8793875E7)</f>
        <v>98793875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IFERROR(__xludf.DUMMYFUNCTION("""COMPUTED_VALUE"""),2731.24)</f>
        <v>2731.24</v>
      </c>
      <c r="D262" s="2">
        <f>IFERROR(__xludf.DUMMYFUNCTION("""COMPUTED_VALUE"""),45672.66666666667)</f>
        <v>45672.66667</v>
      </c>
      <c r="E262" s="1">
        <f>IFERROR(__xludf.DUMMYFUNCTION("""COMPUTED_VALUE"""),2753.67)</f>
        <v>2753.67</v>
      </c>
      <c r="G262" s="2">
        <f>IFERROR(__xludf.DUMMYFUNCTION("""COMPUTED_VALUE"""),45672.66666666667)</f>
        <v>45672.66667</v>
      </c>
      <c r="H262" s="1">
        <f>IFERROR(__xludf.DUMMYFUNCTION("""COMPUTED_VALUE"""),2698.37)</f>
        <v>2698.37</v>
      </c>
      <c r="J262" s="2">
        <f>IFERROR(__xludf.DUMMYFUNCTION("""COMPUTED_VALUE"""),45672.66666666667)</f>
        <v>45672.66667</v>
      </c>
      <c r="K262" s="1">
        <f>IFERROR(__xludf.DUMMYFUNCTION("""COMPUTED_VALUE"""),2723.59)</f>
        <v>2723.59</v>
      </c>
      <c r="M262" s="2">
        <f>IFERROR(__xludf.DUMMYFUNCTION("""COMPUTED_VALUE"""),45672.66666666667)</f>
        <v>45672.66667</v>
      </c>
      <c r="N262" s="1">
        <f>IFERROR(__xludf.DUMMYFUNCTION("""COMPUTED_VALUE"""),9.8337184E7)</f>
        <v>98337184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IFERROR(__xludf.DUMMYFUNCTION("""COMPUTED_VALUE"""),2722.35)</f>
        <v>2722.35</v>
      </c>
      <c r="D263" s="2">
        <f>IFERROR(__xludf.DUMMYFUNCTION("""COMPUTED_VALUE"""),45673.66666666667)</f>
        <v>45673.66667</v>
      </c>
      <c r="E263" s="1">
        <f>IFERROR(__xludf.DUMMYFUNCTION("""COMPUTED_VALUE"""),2741.89)</f>
        <v>2741.89</v>
      </c>
      <c r="G263" s="2">
        <f>IFERROR(__xludf.DUMMYFUNCTION("""COMPUTED_VALUE"""),45673.66666666667)</f>
        <v>45673.66667</v>
      </c>
      <c r="H263" s="1">
        <f>IFERROR(__xludf.DUMMYFUNCTION("""COMPUTED_VALUE"""),2702.07)</f>
        <v>2702.07</v>
      </c>
      <c r="J263" s="2">
        <f>IFERROR(__xludf.DUMMYFUNCTION("""COMPUTED_VALUE"""),45673.66666666667)</f>
        <v>45673.66667</v>
      </c>
      <c r="K263" s="1">
        <f>IFERROR(__xludf.DUMMYFUNCTION("""COMPUTED_VALUE"""),2739.33)</f>
        <v>2739.33</v>
      </c>
      <c r="M263" s="2">
        <f>IFERROR(__xludf.DUMMYFUNCTION("""COMPUTED_VALUE"""),45673.66666666667)</f>
        <v>45673.66667</v>
      </c>
      <c r="N263" s="1">
        <f>IFERROR(__xludf.DUMMYFUNCTION("""COMPUTED_VALUE"""),8.8084943E7)</f>
        <v>88084943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IFERROR(__xludf.DUMMYFUNCTION("""COMPUTED_VALUE"""),2750.13)</f>
        <v>2750.13</v>
      </c>
      <c r="D264" s="2">
        <f>IFERROR(__xludf.DUMMYFUNCTION("""COMPUTED_VALUE"""),45674.66666666667)</f>
        <v>45674.66667</v>
      </c>
      <c r="E264" s="1">
        <f>IFERROR(__xludf.DUMMYFUNCTION("""COMPUTED_VALUE"""),2755.0)</f>
        <v>2755</v>
      </c>
      <c r="G264" s="2">
        <f>IFERROR(__xludf.DUMMYFUNCTION("""COMPUTED_VALUE"""),45674.66666666667)</f>
        <v>45674.66667</v>
      </c>
      <c r="H264" s="1">
        <f>IFERROR(__xludf.DUMMYFUNCTION("""COMPUTED_VALUE"""),2725.88)</f>
        <v>2725.88</v>
      </c>
      <c r="J264" s="2">
        <f>IFERROR(__xludf.DUMMYFUNCTION("""COMPUTED_VALUE"""),45674.66666666667)</f>
        <v>45674.66667</v>
      </c>
      <c r="K264" s="1">
        <f>IFERROR(__xludf.DUMMYFUNCTION("""COMPUTED_VALUE"""),2726.79)</f>
        <v>2726.79</v>
      </c>
      <c r="M264" s="2">
        <f>IFERROR(__xludf.DUMMYFUNCTION("""COMPUTED_VALUE"""),45674.66666666667)</f>
        <v>45674.66667</v>
      </c>
      <c r="N264" s="1">
        <f>IFERROR(__xludf.DUMMYFUNCTION("""COMPUTED_VALUE"""),8.4853578E7)</f>
        <v>84853578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IFERROR(__xludf.DUMMYFUNCTION("""COMPUTED_VALUE"""),2737.91)</f>
        <v>2737.91</v>
      </c>
      <c r="D265" s="2">
        <f>IFERROR(__xludf.DUMMYFUNCTION("""COMPUTED_VALUE"""),45678.66666666667)</f>
        <v>45678.66667</v>
      </c>
      <c r="E265" s="1">
        <f>IFERROR(__xludf.DUMMYFUNCTION("""COMPUTED_VALUE"""),2780.83)</f>
        <v>2780.83</v>
      </c>
      <c r="G265" s="2">
        <f>IFERROR(__xludf.DUMMYFUNCTION("""COMPUTED_VALUE"""),45678.66666666667)</f>
        <v>45678.66667</v>
      </c>
      <c r="H265" s="1">
        <f>IFERROR(__xludf.DUMMYFUNCTION("""COMPUTED_VALUE"""),2737.91)</f>
        <v>2737.91</v>
      </c>
      <c r="J265" s="2">
        <f>IFERROR(__xludf.DUMMYFUNCTION("""COMPUTED_VALUE"""),45678.66666666667)</f>
        <v>45678.66667</v>
      </c>
      <c r="K265" s="1">
        <f>IFERROR(__xludf.DUMMYFUNCTION("""COMPUTED_VALUE"""),2780.49)</f>
        <v>2780.49</v>
      </c>
      <c r="M265" s="2">
        <f>IFERROR(__xludf.DUMMYFUNCTION("""COMPUTED_VALUE"""),45678.66666666667)</f>
        <v>45678.66667</v>
      </c>
      <c r="N265" s="1">
        <f>IFERROR(__xludf.DUMMYFUNCTION("""COMPUTED_VALUE"""),1.01352778E8)</f>
        <v>101352778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IFERROR(__xludf.DUMMYFUNCTION("""COMPUTED_VALUE"""),2778.76)</f>
        <v>2778.76</v>
      </c>
      <c r="D266" s="2">
        <f>IFERROR(__xludf.DUMMYFUNCTION("""COMPUTED_VALUE"""),45679.66666666667)</f>
        <v>45679.66667</v>
      </c>
      <c r="E266" s="1">
        <f>IFERROR(__xludf.DUMMYFUNCTION("""COMPUTED_VALUE"""),2785.51)</f>
        <v>2785.51</v>
      </c>
      <c r="G266" s="2">
        <f>IFERROR(__xludf.DUMMYFUNCTION("""COMPUTED_VALUE"""),45679.66666666667)</f>
        <v>45679.66667</v>
      </c>
      <c r="H266" s="1">
        <f>IFERROR(__xludf.DUMMYFUNCTION("""COMPUTED_VALUE"""),2762.42)</f>
        <v>2762.42</v>
      </c>
      <c r="J266" s="2">
        <f>IFERROR(__xludf.DUMMYFUNCTION("""COMPUTED_VALUE"""),45679.66666666667)</f>
        <v>45679.66667</v>
      </c>
      <c r="K266" s="1">
        <f>IFERROR(__xludf.DUMMYFUNCTION("""COMPUTED_VALUE"""),2770.71)</f>
        <v>2770.71</v>
      </c>
      <c r="M266" s="2">
        <f>IFERROR(__xludf.DUMMYFUNCTION("""COMPUTED_VALUE"""),45679.66666666667)</f>
        <v>45679.66667</v>
      </c>
      <c r="N266" s="1">
        <f>IFERROR(__xludf.DUMMYFUNCTION("""COMPUTED_VALUE"""),9.8048954E7)</f>
        <v>98048954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IFERROR(__xludf.DUMMYFUNCTION("""COMPUTED_VALUE"""),2771.67)</f>
        <v>2771.67</v>
      </c>
      <c r="D267" s="2">
        <f>IFERROR(__xludf.DUMMYFUNCTION("""COMPUTED_VALUE"""),45680.66666666667)</f>
        <v>45680.66667</v>
      </c>
      <c r="E267" s="1">
        <f>IFERROR(__xludf.DUMMYFUNCTION("""COMPUTED_VALUE"""),2795.26)</f>
        <v>2795.26</v>
      </c>
      <c r="G267" s="2">
        <f>IFERROR(__xludf.DUMMYFUNCTION("""COMPUTED_VALUE"""),45680.66666666667)</f>
        <v>45680.66667</v>
      </c>
      <c r="H267" s="1">
        <f>IFERROR(__xludf.DUMMYFUNCTION("""COMPUTED_VALUE"""),2739.86)</f>
        <v>2739.86</v>
      </c>
      <c r="J267" s="2">
        <f>IFERROR(__xludf.DUMMYFUNCTION("""COMPUTED_VALUE"""),45680.66666666667)</f>
        <v>45680.66667</v>
      </c>
      <c r="K267" s="1">
        <f>IFERROR(__xludf.DUMMYFUNCTION("""COMPUTED_VALUE"""),2794.87)</f>
        <v>2794.87</v>
      </c>
      <c r="M267" s="2">
        <f>IFERROR(__xludf.DUMMYFUNCTION("""COMPUTED_VALUE"""),45680.66666666667)</f>
        <v>45680.66667</v>
      </c>
      <c r="N267" s="1">
        <f>IFERROR(__xludf.DUMMYFUNCTION("""COMPUTED_VALUE"""),8.960005E7)</f>
        <v>89600050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IFERROR(__xludf.DUMMYFUNCTION("""COMPUTED_VALUE"""),2788.68)</f>
        <v>2788.68</v>
      </c>
      <c r="D268" s="2">
        <f>IFERROR(__xludf.DUMMYFUNCTION("""COMPUTED_VALUE"""),45681.66666666667)</f>
        <v>45681.66667</v>
      </c>
      <c r="E268" s="1">
        <f>IFERROR(__xludf.DUMMYFUNCTION("""COMPUTED_VALUE"""),2799.27)</f>
        <v>2799.27</v>
      </c>
      <c r="G268" s="2">
        <f>IFERROR(__xludf.DUMMYFUNCTION("""COMPUTED_VALUE"""),45681.66666666667)</f>
        <v>45681.66667</v>
      </c>
      <c r="H268" s="1">
        <f>IFERROR(__xludf.DUMMYFUNCTION("""COMPUTED_VALUE"""),2777.25)</f>
        <v>2777.25</v>
      </c>
      <c r="J268" s="2">
        <f>IFERROR(__xludf.DUMMYFUNCTION("""COMPUTED_VALUE"""),45681.66666666667)</f>
        <v>45681.66667</v>
      </c>
      <c r="K268" s="1">
        <f>IFERROR(__xludf.DUMMYFUNCTION("""COMPUTED_VALUE"""),2785.44)</f>
        <v>2785.44</v>
      </c>
      <c r="M268" s="2">
        <f>IFERROR(__xludf.DUMMYFUNCTION("""COMPUTED_VALUE"""),45681.66666666667)</f>
        <v>45681.66667</v>
      </c>
      <c r="N268" s="1">
        <f>IFERROR(__xludf.DUMMYFUNCTION("""COMPUTED_VALUE"""),1.04493023E8)</f>
        <v>104493023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IFERROR(__xludf.DUMMYFUNCTION("""COMPUTED_VALUE"""),2790.79)</f>
        <v>2790.79</v>
      </c>
      <c r="D269" s="2">
        <f>IFERROR(__xludf.DUMMYFUNCTION("""COMPUTED_VALUE"""),45684.66666666667)</f>
        <v>45684.66667</v>
      </c>
      <c r="E269" s="1">
        <f>IFERROR(__xludf.DUMMYFUNCTION("""COMPUTED_VALUE"""),2834.35)</f>
        <v>2834.35</v>
      </c>
      <c r="G269" s="2">
        <f>IFERROR(__xludf.DUMMYFUNCTION("""COMPUTED_VALUE"""),45684.66666666667)</f>
        <v>45684.66667</v>
      </c>
      <c r="H269" s="1">
        <f>IFERROR(__xludf.DUMMYFUNCTION("""COMPUTED_VALUE"""),2790.79)</f>
        <v>2790.79</v>
      </c>
      <c r="J269" s="2">
        <f>IFERROR(__xludf.DUMMYFUNCTION("""COMPUTED_VALUE"""),45684.66666666667)</f>
        <v>45684.66667</v>
      </c>
      <c r="K269" s="1">
        <f>IFERROR(__xludf.DUMMYFUNCTION("""COMPUTED_VALUE"""),2833.67)</f>
        <v>2833.67</v>
      </c>
      <c r="M269" s="2">
        <f>IFERROR(__xludf.DUMMYFUNCTION("""COMPUTED_VALUE"""),45684.66666666667)</f>
        <v>45684.66667</v>
      </c>
      <c r="N269" s="1">
        <f>IFERROR(__xludf.DUMMYFUNCTION("""COMPUTED_VALUE"""),8.6422795E7)</f>
        <v>86422795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IFERROR(__xludf.DUMMYFUNCTION("""COMPUTED_VALUE"""),2842.02)</f>
        <v>2842.02</v>
      </c>
      <c r="D270" s="2">
        <f>IFERROR(__xludf.DUMMYFUNCTION("""COMPUTED_VALUE"""),45685.66666666667)</f>
        <v>45685.66667</v>
      </c>
      <c r="E270" s="1">
        <f>IFERROR(__xludf.DUMMYFUNCTION("""COMPUTED_VALUE"""),2853.23)</f>
        <v>2853.23</v>
      </c>
      <c r="G270" s="2">
        <f>IFERROR(__xludf.DUMMYFUNCTION("""COMPUTED_VALUE"""),45685.66666666667)</f>
        <v>45685.66667</v>
      </c>
      <c r="H270" s="1">
        <f>IFERROR(__xludf.DUMMYFUNCTION("""COMPUTED_VALUE"""),2818.39)</f>
        <v>2818.39</v>
      </c>
      <c r="J270" s="2">
        <f>IFERROR(__xludf.DUMMYFUNCTION("""COMPUTED_VALUE"""),45685.66666666667)</f>
        <v>45685.66667</v>
      </c>
      <c r="K270" s="1">
        <f>IFERROR(__xludf.DUMMYFUNCTION("""COMPUTED_VALUE"""),2819.27)</f>
        <v>2819.27</v>
      </c>
      <c r="M270" s="2">
        <f>IFERROR(__xludf.DUMMYFUNCTION("""COMPUTED_VALUE"""),45685.66666666667)</f>
        <v>45685.66667</v>
      </c>
      <c r="N270" s="1">
        <f>IFERROR(__xludf.DUMMYFUNCTION("""COMPUTED_VALUE"""),8.3707578E7)</f>
        <v>83707578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IFERROR(__xludf.DUMMYFUNCTION("""COMPUTED_VALUE"""),2813.61)</f>
        <v>2813.61</v>
      </c>
      <c r="D271" s="2">
        <f>IFERROR(__xludf.DUMMYFUNCTION("""COMPUTED_VALUE"""),45686.66666666667)</f>
        <v>45686.66667</v>
      </c>
      <c r="E271" s="1">
        <f>IFERROR(__xludf.DUMMYFUNCTION("""COMPUTED_VALUE"""),2813.61)</f>
        <v>2813.61</v>
      </c>
      <c r="G271" s="2">
        <f>IFERROR(__xludf.DUMMYFUNCTION("""COMPUTED_VALUE"""),45686.66666666667)</f>
        <v>45686.66667</v>
      </c>
      <c r="H271" s="1">
        <f>IFERROR(__xludf.DUMMYFUNCTION("""COMPUTED_VALUE"""),2763.98)</f>
        <v>2763.98</v>
      </c>
      <c r="J271" s="2">
        <f>IFERROR(__xludf.DUMMYFUNCTION("""COMPUTED_VALUE"""),45686.66666666667)</f>
        <v>45686.66667</v>
      </c>
      <c r="K271" s="1">
        <f>IFERROR(__xludf.DUMMYFUNCTION("""COMPUTED_VALUE"""),2774.89)</f>
        <v>2774.89</v>
      </c>
      <c r="M271" s="2">
        <f>IFERROR(__xludf.DUMMYFUNCTION("""COMPUTED_VALUE"""),45686.66666666667)</f>
        <v>45686.66667</v>
      </c>
      <c r="N271" s="1">
        <f>IFERROR(__xludf.DUMMYFUNCTION("""COMPUTED_VALUE"""),8.4457401E7)</f>
        <v>84457401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IFERROR(__xludf.DUMMYFUNCTION("""COMPUTED_VALUE"""),2800.86)</f>
        <v>2800.86</v>
      </c>
      <c r="D272" s="2">
        <f>IFERROR(__xludf.DUMMYFUNCTION("""COMPUTED_VALUE"""),45687.66666666667)</f>
        <v>45687.66667</v>
      </c>
      <c r="E272" s="1">
        <f>IFERROR(__xludf.DUMMYFUNCTION("""COMPUTED_VALUE"""),2828.73)</f>
        <v>2828.73</v>
      </c>
      <c r="G272" s="2">
        <f>IFERROR(__xludf.DUMMYFUNCTION("""COMPUTED_VALUE"""),45687.66666666667)</f>
        <v>45687.66667</v>
      </c>
      <c r="H272" s="1">
        <f>IFERROR(__xludf.DUMMYFUNCTION("""COMPUTED_VALUE"""),2800.86)</f>
        <v>2800.86</v>
      </c>
      <c r="J272" s="2">
        <f>IFERROR(__xludf.DUMMYFUNCTION("""COMPUTED_VALUE"""),45687.66666666667)</f>
        <v>45687.66667</v>
      </c>
      <c r="K272" s="1">
        <f>IFERROR(__xludf.DUMMYFUNCTION("""COMPUTED_VALUE"""),2816.2)</f>
        <v>2816.2</v>
      </c>
      <c r="M272" s="2">
        <f>IFERROR(__xludf.DUMMYFUNCTION("""COMPUTED_VALUE"""),45687.66666666667)</f>
        <v>45687.66667</v>
      </c>
      <c r="N272" s="1">
        <f>IFERROR(__xludf.DUMMYFUNCTION("""COMPUTED_VALUE"""),8.0991035E7)</f>
        <v>80991035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IFERROR(__xludf.DUMMYFUNCTION("""COMPUTED_VALUE"""),2816.17)</f>
        <v>2816.17</v>
      </c>
      <c r="D273" s="2">
        <f>IFERROR(__xludf.DUMMYFUNCTION("""COMPUTED_VALUE"""),45688.66666666667)</f>
        <v>45688.66667</v>
      </c>
      <c r="E273" s="1">
        <f>IFERROR(__xludf.DUMMYFUNCTION("""COMPUTED_VALUE"""),2882.21)</f>
        <v>2882.21</v>
      </c>
      <c r="G273" s="2">
        <f>IFERROR(__xludf.DUMMYFUNCTION("""COMPUTED_VALUE"""),45688.66666666667)</f>
        <v>45688.66667</v>
      </c>
      <c r="H273" s="1">
        <f>IFERROR(__xludf.DUMMYFUNCTION("""COMPUTED_VALUE"""),2816.17)</f>
        <v>2816.17</v>
      </c>
      <c r="J273" s="2">
        <f>IFERROR(__xludf.DUMMYFUNCTION("""COMPUTED_VALUE"""),45688.66666666667)</f>
        <v>45688.66667</v>
      </c>
      <c r="K273" s="1">
        <f>IFERROR(__xludf.DUMMYFUNCTION("""COMPUTED_VALUE"""),2839.55)</f>
        <v>2839.55</v>
      </c>
      <c r="M273" s="2">
        <f>IFERROR(__xludf.DUMMYFUNCTION("""COMPUTED_VALUE"""),45688.66666666667)</f>
        <v>45688.66667</v>
      </c>
      <c r="N273" s="1">
        <f>IFERROR(__xludf.DUMMYFUNCTION("""COMPUTED_VALUE"""),8.9183957E7)</f>
        <v>89183957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IFERROR(__xludf.DUMMYFUNCTION("""COMPUTED_VALUE"""),2825.09)</f>
        <v>2825.09</v>
      </c>
      <c r="D274" s="2">
        <f>IFERROR(__xludf.DUMMYFUNCTION("""COMPUTED_VALUE"""),45691.66666666667)</f>
        <v>45691.66667</v>
      </c>
      <c r="E274" s="1">
        <f>IFERROR(__xludf.DUMMYFUNCTION("""COMPUTED_VALUE"""),2861.17)</f>
        <v>2861.17</v>
      </c>
      <c r="G274" s="2">
        <f>IFERROR(__xludf.DUMMYFUNCTION("""COMPUTED_VALUE"""),45691.66666666667)</f>
        <v>45691.66667</v>
      </c>
      <c r="H274" s="1">
        <f>IFERROR(__xludf.DUMMYFUNCTION("""COMPUTED_VALUE"""),2812.17)</f>
        <v>2812.17</v>
      </c>
      <c r="J274" s="2">
        <f>IFERROR(__xludf.DUMMYFUNCTION("""COMPUTED_VALUE"""),45691.66666666667)</f>
        <v>45691.66667</v>
      </c>
      <c r="K274" s="1">
        <f>IFERROR(__xludf.DUMMYFUNCTION("""COMPUTED_VALUE"""),2843.51)</f>
        <v>2843.51</v>
      </c>
      <c r="M274" s="2">
        <f>IFERROR(__xludf.DUMMYFUNCTION("""COMPUTED_VALUE"""),45691.66666666667)</f>
        <v>45691.66667</v>
      </c>
      <c r="N274" s="1">
        <f>IFERROR(__xludf.DUMMYFUNCTION("""COMPUTED_VALUE"""),9.6914621E7)</f>
        <v>96914621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IFERROR(__xludf.DUMMYFUNCTION("""COMPUTED_VALUE"""),2838.82)</f>
        <v>2838.82</v>
      </c>
      <c r="D275" s="2">
        <f>IFERROR(__xludf.DUMMYFUNCTION("""COMPUTED_VALUE"""),45692.66666666667)</f>
        <v>45692.66667</v>
      </c>
      <c r="E275" s="1">
        <f>IFERROR(__xludf.DUMMYFUNCTION("""COMPUTED_VALUE"""),2848.36)</f>
        <v>2848.36</v>
      </c>
      <c r="G275" s="2">
        <f>IFERROR(__xludf.DUMMYFUNCTION("""COMPUTED_VALUE"""),45692.66666666667)</f>
        <v>45692.66667</v>
      </c>
      <c r="H275" s="1">
        <f>IFERROR(__xludf.DUMMYFUNCTION("""COMPUTED_VALUE"""),2812.49)</f>
        <v>2812.49</v>
      </c>
      <c r="J275" s="2">
        <f>IFERROR(__xludf.DUMMYFUNCTION("""COMPUTED_VALUE"""),45692.66666666667)</f>
        <v>45692.66667</v>
      </c>
      <c r="K275" s="1">
        <f>IFERROR(__xludf.DUMMYFUNCTION("""COMPUTED_VALUE"""),2842.39)</f>
        <v>2842.39</v>
      </c>
      <c r="M275" s="2">
        <f>IFERROR(__xludf.DUMMYFUNCTION("""COMPUTED_VALUE"""),45692.66666666667)</f>
        <v>45692.66667</v>
      </c>
      <c r="N275" s="1">
        <f>IFERROR(__xludf.DUMMYFUNCTION("""COMPUTED_VALUE"""),9.9606806E7)</f>
        <v>99606806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IFERROR(__xludf.DUMMYFUNCTION("""COMPUTED_VALUE"""),2847.64)</f>
        <v>2847.64</v>
      </c>
      <c r="D276" s="2">
        <f>IFERROR(__xludf.DUMMYFUNCTION("""COMPUTED_VALUE"""),45693.66666666667)</f>
        <v>45693.66667</v>
      </c>
      <c r="E276" s="1">
        <f>IFERROR(__xludf.DUMMYFUNCTION("""COMPUTED_VALUE"""),2894.04)</f>
        <v>2894.04</v>
      </c>
      <c r="G276" s="2">
        <f>IFERROR(__xludf.DUMMYFUNCTION("""COMPUTED_VALUE"""),45693.66666666667)</f>
        <v>45693.66667</v>
      </c>
      <c r="H276" s="1">
        <f>IFERROR(__xludf.DUMMYFUNCTION("""COMPUTED_VALUE"""),2847.64)</f>
        <v>2847.64</v>
      </c>
      <c r="J276" s="2">
        <f>IFERROR(__xludf.DUMMYFUNCTION("""COMPUTED_VALUE"""),45693.66666666667)</f>
        <v>45693.66667</v>
      </c>
      <c r="K276" s="1">
        <f>IFERROR(__xludf.DUMMYFUNCTION("""COMPUTED_VALUE"""),2885.32)</f>
        <v>2885.32</v>
      </c>
      <c r="M276" s="2">
        <f>IFERROR(__xludf.DUMMYFUNCTION("""COMPUTED_VALUE"""),45693.66666666667)</f>
        <v>45693.66667</v>
      </c>
      <c r="N276" s="1">
        <f>IFERROR(__xludf.DUMMYFUNCTION("""COMPUTED_VALUE"""),8.3872777E7)</f>
        <v>83872777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IFERROR(__xludf.DUMMYFUNCTION("""COMPUTED_VALUE"""),2886.78)</f>
        <v>2886.78</v>
      </c>
      <c r="D277" s="2">
        <f>IFERROR(__xludf.DUMMYFUNCTION("""COMPUTED_VALUE"""),45694.66666666667)</f>
        <v>45694.66667</v>
      </c>
      <c r="E277" s="1">
        <f>IFERROR(__xludf.DUMMYFUNCTION("""COMPUTED_VALUE"""),2892.29)</f>
        <v>2892.29</v>
      </c>
      <c r="G277" s="2">
        <f>IFERROR(__xludf.DUMMYFUNCTION("""COMPUTED_VALUE"""),45694.66666666667)</f>
        <v>45694.66667</v>
      </c>
      <c r="H277" s="1">
        <f>IFERROR(__xludf.DUMMYFUNCTION("""COMPUTED_VALUE"""),2856.35)</f>
        <v>2856.35</v>
      </c>
      <c r="J277" s="2">
        <f>IFERROR(__xludf.DUMMYFUNCTION("""COMPUTED_VALUE"""),45694.66666666667)</f>
        <v>45694.66667</v>
      </c>
      <c r="K277" s="1">
        <f>IFERROR(__xludf.DUMMYFUNCTION("""COMPUTED_VALUE"""),2859.67)</f>
        <v>2859.67</v>
      </c>
      <c r="M277" s="2">
        <f>IFERROR(__xludf.DUMMYFUNCTION("""COMPUTED_VALUE"""),45694.66666666667)</f>
        <v>45694.66667</v>
      </c>
      <c r="N277" s="1">
        <f>IFERROR(__xludf.DUMMYFUNCTION("""COMPUTED_VALUE"""),7.9328292E7)</f>
        <v>79328292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IFERROR(__xludf.DUMMYFUNCTION("""COMPUTED_VALUE"""),2866.25)</f>
        <v>2866.25</v>
      </c>
      <c r="D278" s="2">
        <f>IFERROR(__xludf.DUMMYFUNCTION("""COMPUTED_VALUE"""),45695.66666666667)</f>
        <v>45695.66667</v>
      </c>
      <c r="E278" s="1">
        <f>IFERROR(__xludf.DUMMYFUNCTION("""COMPUTED_VALUE"""),2866.25)</f>
        <v>2866.25</v>
      </c>
      <c r="G278" s="2">
        <f>IFERROR(__xludf.DUMMYFUNCTION("""COMPUTED_VALUE"""),45695.66666666667)</f>
        <v>45695.66667</v>
      </c>
      <c r="H278" s="1">
        <f>IFERROR(__xludf.DUMMYFUNCTION("""COMPUTED_VALUE"""),2812.03)</f>
        <v>2812.03</v>
      </c>
      <c r="J278" s="2">
        <f>IFERROR(__xludf.DUMMYFUNCTION("""COMPUTED_VALUE"""),45695.66666666667)</f>
        <v>45695.66667</v>
      </c>
      <c r="K278" s="1">
        <f>IFERROR(__xludf.DUMMYFUNCTION("""COMPUTED_VALUE"""),2813.14)</f>
        <v>2813.14</v>
      </c>
      <c r="M278" s="2">
        <f>IFERROR(__xludf.DUMMYFUNCTION("""COMPUTED_VALUE"""),45695.66666666667)</f>
        <v>45695.66667</v>
      </c>
      <c r="N278" s="1">
        <f>IFERROR(__xludf.DUMMYFUNCTION("""COMPUTED_VALUE"""),9.9440473E7)</f>
        <v>99440473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IFERROR(__xludf.DUMMYFUNCTION("""COMPUTED_VALUE"""),2814.95)</f>
        <v>2814.95</v>
      </c>
      <c r="D279" s="2">
        <f>IFERROR(__xludf.DUMMYFUNCTION("""COMPUTED_VALUE"""),45698.66666666667)</f>
        <v>45698.66667</v>
      </c>
      <c r="E279" s="1">
        <f>IFERROR(__xludf.DUMMYFUNCTION("""COMPUTED_VALUE"""),2814.95)</f>
        <v>2814.95</v>
      </c>
      <c r="G279" s="2">
        <f>IFERROR(__xludf.DUMMYFUNCTION("""COMPUTED_VALUE"""),45698.66666666667)</f>
        <v>45698.66667</v>
      </c>
      <c r="H279" s="1">
        <f>IFERROR(__xludf.DUMMYFUNCTION("""COMPUTED_VALUE"""),2770.09)</f>
        <v>2770.09</v>
      </c>
      <c r="J279" s="2">
        <f>IFERROR(__xludf.DUMMYFUNCTION("""COMPUTED_VALUE"""),45698.66666666667)</f>
        <v>45698.66667</v>
      </c>
      <c r="K279" s="1">
        <f>IFERROR(__xludf.DUMMYFUNCTION("""COMPUTED_VALUE"""),2780.33)</f>
        <v>2780.33</v>
      </c>
      <c r="M279" s="2">
        <f>IFERROR(__xludf.DUMMYFUNCTION("""COMPUTED_VALUE"""),45698.66666666667)</f>
        <v>45698.66667</v>
      </c>
      <c r="N279" s="1">
        <f>IFERROR(__xludf.DUMMYFUNCTION("""COMPUTED_VALUE"""),1.09654832E8)</f>
        <v>109654832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IFERROR(__xludf.DUMMYFUNCTION("""COMPUTED_VALUE"""),2760.44)</f>
        <v>2760.44</v>
      </c>
      <c r="D280" s="2">
        <f>IFERROR(__xludf.DUMMYFUNCTION("""COMPUTED_VALUE"""),45699.66666666667)</f>
        <v>45699.66667</v>
      </c>
      <c r="E280" s="1">
        <f>IFERROR(__xludf.DUMMYFUNCTION("""COMPUTED_VALUE"""),2762.33)</f>
        <v>2762.33</v>
      </c>
      <c r="G280" s="2">
        <f>IFERROR(__xludf.DUMMYFUNCTION("""COMPUTED_VALUE"""),45699.66666666667)</f>
        <v>45699.66667</v>
      </c>
      <c r="H280" s="1">
        <f>IFERROR(__xludf.DUMMYFUNCTION("""COMPUTED_VALUE"""),2747.7)</f>
        <v>2747.7</v>
      </c>
      <c r="J280" s="2">
        <f>IFERROR(__xludf.DUMMYFUNCTION("""COMPUTED_VALUE"""),45699.66666666667)</f>
        <v>45699.66667</v>
      </c>
      <c r="K280" s="1">
        <f>IFERROR(__xludf.DUMMYFUNCTION("""COMPUTED_VALUE"""),2756.36)</f>
        <v>2756.36</v>
      </c>
      <c r="M280" s="2">
        <f>IFERROR(__xludf.DUMMYFUNCTION("""COMPUTED_VALUE"""),45699.66666666667)</f>
        <v>45699.66667</v>
      </c>
      <c r="N280" s="1">
        <f>IFERROR(__xludf.DUMMYFUNCTION("""COMPUTED_VALUE"""),9.581591E7)</f>
        <v>95815910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IFERROR(__xludf.DUMMYFUNCTION("""COMPUTED_VALUE"""),2755.26)</f>
        <v>2755.26</v>
      </c>
      <c r="D281" s="2">
        <f>IFERROR(__xludf.DUMMYFUNCTION("""COMPUTED_VALUE"""),45700.66666666667)</f>
        <v>45700.66667</v>
      </c>
      <c r="E281" s="1">
        <f>IFERROR(__xludf.DUMMYFUNCTION("""COMPUTED_VALUE"""),2767.18)</f>
        <v>2767.18</v>
      </c>
      <c r="G281" s="2">
        <f>IFERROR(__xludf.DUMMYFUNCTION("""COMPUTED_VALUE"""),45700.66666666667)</f>
        <v>45700.66667</v>
      </c>
      <c r="H281" s="1">
        <f>IFERROR(__xludf.DUMMYFUNCTION("""COMPUTED_VALUE"""),2736.17)</f>
        <v>2736.17</v>
      </c>
      <c r="J281" s="2">
        <f>IFERROR(__xludf.DUMMYFUNCTION("""COMPUTED_VALUE"""),45700.66666666667)</f>
        <v>45700.66667</v>
      </c>
      <c r="K281" s="1">
        <f>IFERROR(__xludf.DUMMYFUNCTION("""COMPUTED_VALUE"""),2764.26)</f>
        <v>2764.26</v>
      </c>
      <c r="M281" s="2">
        <f>IFERROR(__xludf.DUMMYFUNCTION("""COMPUTED_VALUE"""),45700.66666666667)</f>
        <v>45700.66667</v>
      </c>
      <c r="N281" s="1">
        <f>IFERROR(__xludf.DUMMYFUNCTION("""COMPUTED_VALUE"""),1.04979376E8)</f>
        <v>104979376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IFERROR(__xludf.DUMMYFUNCTION("""COMPUTED_VALUE"""),2772.83)</f>
        <v>2772.83</v>
      </c>
      <c r="D282" s="2">
        <f>IFERROR(__xludf.DUMMYFUNCTION("""COMPUTED_VALUE"""),45701.66666666667)</f>
        <v>45701.66667</v>
      </c>
      <c r="E282" s="1">
        <f>IFERROR(__xludf.DUMMYFUNCTION("""COMPUTED_VALUE"""),2776.04)</f>
        <v>2776.04</v>
      </c>
      <c r="G282" s="2">
        <f>IFERROR(__xludf.DUMMYFUNCTION("""COMPUTED_VALUE"""),45701.66666666667)</f>
        <v>45701.66667</v>
      </c>
      <c r="H282" s="1">
        <f>IFERROR(__xludf.DUMMYFUNCTION("""COMPUTED_VALUE"""),2745.59)</f>
        <v>2745.59</v>
      </c>
      <c r="J282" s="2">
        <f>IFERROR(__xludf.DUMMYFUNCTION("""COMPUTED_VALUE"""),45701.66666666667)</f>
        <v>45701.66667</v>
      </c>
      <c r="K282" s="1">
        <f>IFERROR(__xludf.DUMMYFUNCTION("""COMPUTED_VALUE"""),2760.69)</f>
        <v>2760.69</v>
      </c>
      <c r="M282" s="2">
        <f>IFERROR(__xludf.DUMMYFUNCTION("""COMPUTED_VALUE"""),45701.66666666667)</f>
        <v>45701.66667</v>
      </c>
      <c r="N282" s="1">
        <f>IFERROR(__xludf.DUMMYFUNCTION("""COMPUTED_VALUE"""),1.06693203E8)</f>
        <v>106693203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IFERROR(__xludf.DUMMYFUNCTION("""COMPUTED_VALUE"""),2762.27)</f>
        <v>2762.27</v>
      </c>
      <c r="D283" s="2">
        <f>IFERROR(__xludf.DUMMYFUNCTION("""COMPUTED_VALUE"""),45702.66666666667)</f>
        <v>45702.66667</v>
      </c>
      <c r="E283" s="1">
        <f>IFERROR(__xludf.DUMMYFUNCTION("""COMPUTED_VALUE"""),2776.34)</f>
        <v>2776.34</v>
      </c>
      <c r="G283" s="2">
        <f>IFERROR(__xludf.DUMMYFUNCTION("""COMPUTED_VALUE"""),45702.66666666667)</f>
        <v>45702.66667</v>
      </c>
      <c r="H283" s="1">
        <f>IFERROR(__xludf.DUMMYFUNCTION("""COMPUTED_VALUE"""),2744.19)</f>
        <v>2744.19</v>
      </c>
      <c r="J283" s="2">
        <f>IFERROR(__xludf.DUMMYFUNCTION("""COMPUTED_VALUE"""),45702.66666666667)</f>
        <v>45702.66667</v>
      </c>
      <c r="K283" s="1">
        <f>IFERROR(__xludf.DUMMYFUNCTION("""COMPUTED_VALUE"""),2746.34)</f>
        <v>2746.34</v>
      </c>
      <c r="M283" s="2">
        <f>IFERROR(__xludf.DUMMYFUNCTION("""COMPUTED_VALUE"""),45702.66666666667)</f>
        <v>45702.66667</v>
      </c>
      <c r="N283" s="1">
        <f>IFERROR(__xludf.DUMMYFUNCTION("""COMPUTED_VALUE"""),1.06521517E8)</f>
        <v>106521517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IFERROR(__xludf.DUMMYFUNCTION("""COMPUTED_VALUE"""),2747.33)</f>
        <v>2747.33</v>
      </c>
      <c r="D284" s="2">
        <f>IFERROR(__xludf.DUMMYFUNCTION("""COMPUTED_VALUE"""),45706.66666666667)</f>
        <v>45706.66667</v>
      </c>
      <c r="E284" s="1">
        <f>IFERROR(__xludf.DUMMYFUNCTION("""COMPUTED_VALUE"""),2773.18)</f>
        <v>2773.18</v>
      </c>
      <c r="G284" s="2">
        <f>IFERROR(__xludf.DUMMYFUNCTION("""COMPUTED_VALUE"""),45706.66666666667)</f>
        <v>45706.66667</v>
      </c>
      <c r="H284" s="1">
        <f>IFERROR(__xludf.DUMMYFUNCTION("""COMPUTED_VALUE"""),2739.84)</f>
        <v>2739.84</v>
      </c>
      <c r="J284" s="2">
        <f>IFERROR(__xludf.DUMMYFUNCTION("""COMPUTED_VALUE"""),45706.66666666667)</f>
        <v>45706.66667</v>
      </c>
      <c r="K284" s="1">
        <f>IFERROR(__xludf.DUMMYFUNCTION("""COMPUTED_VALUE"""),2755.42)</f>
        <v>2755.42</v>
      </c>
      <c r="M284" s="2">
        <f>IFERROR(__xludf.DUMMYFUNCTION("""COMPUTED_VALUE"""),45706.66666666667)</f>
        <v>45706.66667</v>
      </c>
      <c r="N284" s="1">
        <f>IFERROR(__xludf.DUMMYFUNCTION("""COMPUTED_VALUE"""),1.15681021E8)</f>
        <v>115681021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IFERROR(__xludf.DUMMYFUNCTION("""COMPUTED_VALUE"""),2757.17)</f>
        <v>2757.17</v>
      </c>
      <c r="D285" s="2">
        <f>IFERROR(__xludf.DUMMYFUNCTION("""COMPUTED_VALUE"""),45707.66666666667)</f>
        <v>45707.66667</v>
      </c>
      <c r="E285" s="1">
        <f>IFERROR(__xludf.DUMMYFUNCTION("""COMPUTED_VALUE"""),2787.7)</f>
        <v>2787.7</v>
      </c>
      <c r="G285" s="2">
        <f>IFERROR(__xludf.DUMMYFUNCTION("""COMPUTED_VALUE"""),45707.66666666667)</f>
        <v>45707.66667</v>
      </c>
      <c r="H285" s="1">
        <f>IFERROR(__xludf.DUMMYFUNCTION("""COMPUTED_VALUE"""),2752.44)</f>
        <v>2752.44</v>
      </c>
      <c r="J285" s="2">
        <f>IFERROR(__xludf.DUMMYFUNCTION("""COMPUTED_VALUE"""),45707.66666666667)</f>
        <v>45707.66667</v>
      </c>
      <c r="K285" s="1">
        <f>IFERROR(__xludf.DUMMYFUNCTION("""COMPUTED_VALUE"""),2785.55)</f>
        <v>2785.55</v>
      </c>
      <c r="M285" s="2">
        <f>IFERROR(__xludf.DUMMYFUNCTION("""COMPUTED_VALUE"""),45707.66666666667)</f>
        <v>45707.66667</v>
      </c>
      <c r="N285" s="1">
        <f>IFERROR(__xludf.DUMMYFUNCTION("""COMPUTED_VALUE"""),9.6420449E7)</f>
        <v>96420449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IFERROR(__xludf.DUMMYFUNCTION("""COMPUTED_VALUE"""),2789.27)</f>
        <v>2789.27</v>
      </c>
      <c r="D286" s="2">
        <f>IFERROR(__xludf.DUMMYFUNCTION("""COMPUTED_VALUE"""),45708.66666666667)</f>
        <v>45708.66667</v>
      </c>
      <c r="E286" s="1">
        <f>IFERROR(__xludf.DUMMYFUNCTION("""COMPUTED_VALUE"""),2817.0)</f>
        <v>2817</v>
      </c>
      <c r="G286" s="2">
        <f>IFERROR(__xludf.DUMMYFUNCTION("""COMPUTED_VALUE"""),45708.66666666667)</f>
        <v>45708.66667</v>
      </c>
      <c r="H286" s="1">
        <f>IFERROR(__xludf.DUMMYFUNCTION("""COMPUTED_VALUE"""),2789.27)</f>
        <v>2789.27</v>
      </c>
      <c r="J286" s="2">
        <f>IFERROR(__xludf.DUMMYFUNCTION("""COMPUTED_VALUE"""),45708.66666666667)</f>
        <v>45708.66667</v>
      </c>
      <c r="K286" s="1">
        <f>IFERROR(__xludf.DUMMYFUNCTION("""COMPUTED_VALUE"""),2814.6)</f>
        <v>2814.6</v>
      </c>
      <c r="M286" s="2">
        <f>IFERROR(__xludf.DUMMYFUNCTION("""COMPUTED_VALUE"""),45708.66666666667)</f>
        <v>45708.66667</v>
      </c>
      <c r="N286" s="1">
        <f>IFERROR(__xludf.DUMMYFUNCTION("""COMPUTED_VALUE"""),1.00458245E8)</f>
        <v>100458245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IFERROR(__xludf.DUMMYFUNCTION("""COMPUTED_VALUE"""),2820.23)</f>
        <v>2820.23</v>
      </c>
      <c r="D287" s="2">
        <f>IFERROR(__xludf.DUMMYFUNCTION("""COMPUTED_VALUE"""),45709.66666666667)</f>
        <v>45709.66667</v>
      </c>
      <c r="E287" s="1">
        <f>IFERROR(__xludf.DUMMYFUNCTION("""COMPUTED_VALUE"""),2834.98)</f>
        <v>2834.98</v>
      </c>
      <c r="G287" s="2">
        <f>IFERROR(__xludf.DUMMYFUNCTION("""COMPUTED_VALUE"""),45709.66666666667)</f>
        <v>45709.66667</v>
      </c>
      <c r="H287" s="1">
        <f>IFERROR(__xludf.DUMMYFUNCTION("""COMPUTED_VALUE"""),2814.0)</f>
        <v>2814</v>
      </c>
      <c r="J287" s="2">
        <f>IFERROR(__xludf.DUMMYFUNCTION("""COMPUTED_VALUE"""),45709.66666666667)</f>
        <v>45709.66667</v>
      </c>
      <c r="K287" s="1">
        <f>IFERROR(__xludf.DUMMYFUNCTION("""COMPUTED_VALUE"""),2818.38)</f>
        <v>2818.38</v>
      </c>
      <c r="M287" s="2">
        <f>IFERROR(__xludf.DUMMYFUNCTION("""COMPUTED_VALUE"""),45709.66666666667)</f>
        <v>45709.66667</v>
      </c>
      <c r="N287" s="1">
        <f>IFERROR(__xludf.DUMMYFUNCTION("""COMPUTED_VALUE"""),1.11427269E8)</f>
        <v>111427269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IFERROR(__xludf.DUMMYFUNCTION("""COMPUTED_VALUE"""),2815.8)</f>
        <v>2815.8</v>
      </c>
      <c r="D288" s="2">
        <f>IFERROR(__xludf.DUMMYFUNCTION("""COMPUTED_VALUE"""),45712.66666666667)</f>
        <v>45712.66667</v>
      </c>
      <c r="E288" s="1">
        <f>IFERROR(__xludf.DUMMYFUNCTION("""COMPUTED_VALUE"""),2860.13)</f>
        <v>2860.13</v>
      </c>
      <c r="G288" s="2">
        <f>IFERROR(__xludf.DUMMYFUNCTION("""COMPUTED_VALUE"""),45712.66666666667)</f>
        <v>45712.66667</v>
      </c>
      <c r="H288" s="1">
        <f>IFERROR(__xludf.DUMMYFUNCTION("""COMPUTED_VALUE"""),2815.8)</f>
        <v>2815.8</v>
      </c>
      <c r="J288" s="2">
        <f>IFERROR(__xludf.DUMMYFUNCTION("""COMPUTED_VALUE"""),45712.66666666667)</f>
        <v>45712.66667</v>
      </c>
      <c r="K288" s="1">
        <f>IFERROR(__xludf.DUMMYFUNCTION("""COMPUTED_VALUE"""),2840.98)</f>
        <v>2840.98</v>
      </c>
      <c r="M288" s="2">
        <f>IFERROR(__xludf.DUMMYFUNCTION("""COMPUTED_VALUE"""),45712.66666666667)</f>
        <v>45712.66667</v>
      </c>
      <c r="N288" s="1">
        <f>IFERROR(__xludf.DUMMYFUNCTION("""COMPUTED_VALUE"""),9.5530321E7)</f>
        <v>95530321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IFERROR(__xludf.DUMMYFUNCTION("""COMPUTED_VALUE"""),2845.14)</f>
        <v>2845.14</v>
      </c>
      <c r="D289" s="2">
        <f>IFERROR(__xludf.DUMMYFUNCTION("""COMPUTED_VALUE"""),45713.66666666667)</f>
        <v>45713.66667</v>
      </c>
      <c r="E289" s="1">
        <f>IFERROR(__xludf.DUMMYFUNCTION("""COMPUTED_VALUE"""),2858.08)</f>
        <v>2858.08</v>
      </c>
      <c r="G289" s="2">
        <f>IFERROR(__xludf.DUMMYFUNCTION("""COMPUTED_VALUE"""),45713.66666666667)</f>
        <v>45713.66667</v>
      </c>
      <c r="H289" s="1">
        <f>IFERROR(__xludf.DUMMYFUNCTION("""COMPUTED_VALUE"""),2830.86)</f>
        <v>2830.86</v>
      </c>
      <c r="J289" s="2">
        <f>IFERROR(__xludf.DUMMYFUNCTION("""COMPUTED_VALUE"""),45713.66666666667)</f>
        <v>45713.66667</v>
      </c>
      <c r="K289" s="1">
        <f>IFERROR(__xludf.DUMMYFUNCTION("""COMPUTED_VALUE"""),2844.9)</f>
        <v>2844.9</v>
      </c>
      <c r="M289" s="2">
        <f>IFERROR(__xludf.DUMMYFUNCTION("""COMPUTED_VALUE"""),45713.66666666667)</f>
        <v>45713.66667</v>
      </c>
      <c r="N289" s="1">
        <f>IFERROR(__xludf.DUMMYFUNCTION("""COMPUTED_VALUE"""),1.06525612E8)</f>
        <v>106525612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IFERROR(__xludf.DUMMYFUNCTION("""COMPUTED_VALUE"""),2843.63)</f>
        <v>2843.63</v>
      </c>
      <c r="D290" s="2">
        <f>IFERROR(__xludf.DUMMYFUNCTION("""COMPUTED_VALUE"""),45714.66666666667)</f>
        <v>45714.66667</v>
      </c>
      <c r="E290" s="1">
        <f>IFERROR(__xludf.DUMMYFUNCTION("""COMPUTED_VALUE"""),2844.72)</f>
        <v>2844.72</v>
      </c>
      <c r="G290" s="2">
        <f>IFERROR(__xludf.DUMMYFUNCTION("""COMPUTED_VALUE"""),45714.66666666667)</f>
        <v>45714.66667</v>
      </c>
      <c r="H290" s="1">
        <f>IFERROR(__xludf.DUMMYFUNCTION("""COMPUTED_VALUE"""),2811.28)</f>
        <v>2811.28</v>
      </c>
      <c r="J290" s="2">
        <f>IFERROR(__xludf.DUMMYFUNCTION("""COMPUTED_VALUE"""),45714.66666666667)</f>
        <v>45714.66667</v>
      </c>
      <c r="K290" s="1">
        <f>IFERROR(__xludf.DUMMYFUNCTION("""COMPUTED_VALUE"""),2817.4)</f>
        <v>2817.4</v>
      </c>
      <c r="M290" s="2">
        <f>IFERROR(__xludf.DUMMYFUNCTION("""COMPUTED_VALUE"""),45714.66666666667)</f>
        <v>45714.66667</v>
      </c>
      <c r="N290" s="1">
        <f>IFERROR(__xludf.DUMMYFUNCTION("""COMPUTED_VALUE"""),7.7055235E7)</f>
        <v>77055235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IFERROR(__xludf.DUMMYFUNCTION("""COMPUTED_VALUE"""),2811.59)</f>
        <v>2811.59</v>
      </c>
      <c r="D291" s="2">
        <f>IFERROR(__xludf.DUMMYFUNCTION("""COMPUTED_VALUE"""),45715.66666666667)</f>
        <v>45715.66667</v>
      </c>
      <c r="E291" s="1">
        <f>IFERROR(__xludf.DUMMYFUNCTION("""COMPUTED_VALUE"""),2836.31)</f>
        <v>2836.31</v>
      </c>
      <c r="G291" s="2">
        <f>IFERROR(__xludf.DUMMYFUNCTION("""COMPUTED_VALUE"""),45715.66666666667)</f>
        <v>45715.66667</v>
      </c>
      <c r="H291" s="1">
        <f>IFERROR(__xludf.DUMMYFUNCTION("""COMPUTED_VALUE"""),2791.62)</f>
        <v>2791.62</v>
      </c>
      <c r="J291" s="2">
        <f>IFERROR(__xludf.DUMMYFUNCTION("""COMPUTED_VALUE"""),45715.66666666667)</f>
        <v>45715.66667</v>
      </c>
      <c r="K291" s="1">
        <f>IFERROR(__xludf.DUMMYFUNCTION("""COMPUTED_VALUE"""),2793.1)</f>
        <v>2793.1</v>
      </c>
      <c r="M291" s="2">
        <f>IFERROR(__xludf.DUMMYFUNCTION("""COMPUTED_VALUE"""),45715.66666666667)</f>
        <v>45715.66667</v>
      </c>
      <c r="N291" s="1">
        <f>IFERROR(__xludf.DUMMYFUNCTION("""COMPUTED_VALUE"""),9.4772132E7)</f>
        <v>94772132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IFERROR(__xludf.DUMMYFUNCTION("""COMPUTED_VALUE"""),2796.95)</f>
        <v>2796.95</v>
      </c>
      <c r="D292" s="2">
        <f>IFERROR(__xludf.DUMMYFUNCTION("""COMPUTED_VALUE"""),45716.66666666667)</f>
        <v>45716.66667</v>
      </c>
      <c r="E292" s="1">
        <f>IFERROR(__xludf.DUMMYFUNCTION("""COMPUTED_VALUE"""),2831.74)</f>
        <v>2831.74</v>
      </c>
      <c r="G292" s="2">
        <f>IFERROR(__xludf.DUMMYFUNCTION("""COMPUTED_VALUE"""),45716.66666666667)</f>
        <v>45716.66667</v>
      </c>
      <c r="H292" s="1">
        <f>IFERROR(__xludf.DUMMYFUNCTION("""COMPUTED_VALUE"""),2790.63)</f>
        <v>2790.63</v>
      </c>
      <c r="J292" s="2">
        <f>IFERROR(__xludf.DUMMYFUNCTION("""COMPUTED_VALUE"""),45716.66666666667)</f>
        <v>45716.66667</v>
      </c>
      <c r="K292" s="1">
        <f>IFERROR(__xludf.DUMMYFUNCTION("""COMPUTED_VALUE"""),2829.61)</f>
        <v>2829.61</v>
      </c>
      <c r="M292" s="2">
        <f>IFERROR(__xludf.DUMMYFUNCTION("""COMPUTED_VALUE"""),45716.66666666667)</f>
        <v>45716.66667</v>
      </c>
      <c r="N292" s="1">
        <f>IFERROR(__xludf.DUMMYFUNCTION("""COMPUTED_VALUE"""),1.28597033E8)</f>
        <v>128597033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IFERROR(__xludf.DUMMYFUNCTION("""COMPUTED_VALUE"""),2829.52)</f>
        <v>2829.52</v>
      </c>
      <c r="D293" s="2">
        <f>IFERROR(__xludf.DUMMYFUNCTION("""COMPUTED_VALUE"""),45719.66666666667)</f>
        <v>45719.66667</v>
      </c>
      <c r="E293" s="1">
        <f>IFERROR(__xludf.DUMMYFUNCTION("""COMPUTED_VALUE"""),2845.55)</f>
        <v>2845.55</v>
      </c>
      <c r="G293" s="2">
        <f>IFERROR(__xludf.DUMMYFUNCTION("""COMPUTED_VALUE"""),45719.66666666667)</f>
        <v>45719.66667</v>
      </c>
      <c r="H293" s="1">
        <f>IFERROR(__xludf.DUMMYFUNCTION("""COMPUTED_VALUE"""),2806.71)</f>
        <v>2806.71</v>
      </c>
      <c r="J293" s="2">
        <f>IFERROR(__xludf.DUMMYFUNCTION("""COMPUTED_VALUE"""),45719.66666666667)</f>
        <v>45719.66667</v>
      </c>
      <c r="K293" s="1">
        <f>IFERROR(__xludf.DUMMYFUNCTION("""COMPUTED_VALUE"""),2817.45)</f>
        <v>2817.45</v>
      </c>
      <c r="M293" s="2">
        <f>IFERROR(__xludf.DUMMYFUNCTION("""COMPUTED_VALUE"""),45719.66666666667)</f>
        <v>45719.66667</v>
      </c>
      <c r="N293" s="1">
        <f>IFERROR(__xludf.DUMMYFUNCTION("""COMPUTED_VALUE"""),1.03974619E8)</f>
        <v>103974619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IFERROR(__xludf.DUMMYFUNCTION("""COMPUTED_VALUE"""),2817.01)</f>
        <v>2817.01</v>
      </c>
      <c r="D294" s="2">
        <f>IFERROR(__xludf.DUMMYFUNCTION("""COMPUTED_VALUE"""),45720.66666666667)</f>
        <v>45720.66667</v>
      </c>
      <c r="E294" s="1">
        <f>IFERROR(__xludf.DUMMYFUNCTION("""COMPUTED_VALUE"""),2830.84)</f>
        <v>2830.84</v>
      </c>
      <c r="G294" s="2">
        <f>IFERROR(__xludf.DUMMYFUNCTION("""COMPUTED_VALUE"""),45720.66666666667)</f>
        <v>45720.66667</v>
      </c>
      <c r="H294" s="1">
        <f>IFERROR(__xludf.DUMMYFUNCTION("""COMPUTED_VALUE"""),2792.24)</f>
        <v>2792.24</v>
      </c>
      <c r="J294" s="2">
        <f>IFERROR(__xludf.DUMMYFUNCTION("""COMPUTED_VALUE"""),45720.66666666667)</f>
        <v>45720.66667</v>
      </c>
      <c r="K294" s="1">
        <f>IFERROR(__xludf.DUMMYFUNCTION("""COMPUTED_VALUE"""),2796.35)</f>
        <v>2796.35</v>
      </c>
      <c r="M294" s="2">
        <f>IFERROR(__xludf.DUMMYFUNCTION("""COMPUTED_VALUE"""),45720.66666666667)</f>
        <v>45720.66667</v>
      </c>
      <c r="N294" s="1">
        <f>IFERROR(__xludf.DUMMYFUNCTION("""COMPUTED_VALUE"""),1.22031618E8)</f>
        <v>122031618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IFERROR(__xludf.DUMMYFUNCTION("""COMPUTED_VALUE"""),2790.04)</f>
        <v>2790.04</v>
      </c>
      <c r="D295" s="2">
        <f>IFERROR(__xludf.DUMMYFUNCTION("""COMPUTED_VALUE"""),45721.66666666667)</f>
        <v>45721.66667</v>
      </c>
      <c r="E295" s="1">
        <f>IFERROR(__xludf.DUMMYFUNCTION("""COMPUTED_VALUE"""),2849.37)</f>
        <v>2849.37</v>
      </c>
      <c r="G295" s="2">
        <f>IFERROR(__xludf.DUMMYFUNCTION("""COMPUTED_VALUE"""),45721.66666666667)</f>
        <v>45721.66667</v>
      </c>
      <c r="H295" s="1">
        <f>IFERROR(__xludf.DUMMYFUNCTION("""COMPUTED_VALUE"""),2787.41)</f>
        <v>2787.41</v>
      </c>
      <c r="J295" s="2">
        <f>IFERROR(__xludf.DUMMYFUNCTION("""COMPUTED_VALUE"""),45721.66666666667)</f>
        <v>45721.66667</v>
      </c>
      <c r="K295" s="1">
        <f>IFERROR(__xludf.DUMMYFUNCTION("""COMPUTED_VALUE"""),2843.97)</f>
        <v>2843.97</v>
      </c>
      <c r="M295" s="2">
        <f>IFERROR(__xludf.DUMMYFUNCTION("""COMPUTED_VALUE"""),45721.66666666667)</f>
        <v>45721.66667</v>
      </c>
      <c r="N295" s="1">
        <f>IFERROR(__xludf.DUMMYFUNCTION("""COMPUTED_VALUE"""),1.15846541E8)</f>
        <v>115846541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IFERROR(__xludf.DUMMYFUNCTION("""COMPUTED_VALUE"""),2839.35)</f>
        <v>2839.35</v>
      </c>
      <c r="D296" s="2">
        <f>IFERROR(__xludf.DUMMYFUNCTION("""COMPUTED_VALUE"""),45722.66666666667)</f>
        <v>45722.66667</v>
      </c>
      <c r="E296" s="1">
        <f>IFERROR(__xludf.DUMMYFUNCTION("""COMPUTED_VALUE"""),2860.0)</f>
        <v>2860</v>
      </c>
      <c r="G296" s="2">
        <f>IFERROR(__xludf.DUMMYFUNCTION("""COMPUTED_VALUE"""),45722.66666666667)</f>
        <v>45722.66667</v>
      </c>
      <c r="H296" s="1">
        <f>IFERROR(__xludf.DUMMYFUNCTION("""COMPUTED_VALUE"""),2826.64)</f>
        <v>2826.64</v>
      </c>
      <c r="J296" s="2">
        <f>IFERROR(__xludf.DUMMYFUNCTION("""COMPUTED_VALUE"""),45722.66666666667)</f>
        <v>45722.66667</v>
      </c>
      <c r="K296" s="1">
        <f>IFERROR(__xludf.DUMMYFUNCTION("""COMPUTED_VALUE"""),2849.58)</f>
        <v>2849.58</v>
      </c>
      <c r="M296" s="2">
        <f>IFERROR(__xludf.DUMMYFUNCTION("""COMPUTED_VALUE"""),45722.66666666667)</f>
        <v>45722.66667</v>
      </c>
      <c r="N296" s="1">
        <f>IFERROR(__xludf.DUMMYFUNCTION("""COMPUTED_VALUE"""),9.1283983E7)</f>
        <v>91283983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IFERROR(__xludf.DUMMYFUNCTION("""COMPUTED_VALUE"""),2845.51)</f>
        <v>2845.51</v>
      </c>
      <c r="D297" s="2">
        <f>IFERROR(__xludf.DUMMYFUNCTION("""COMPUTED_VALUE"""),45723.66666666667)</f>
        <v>45723.66667</v>
      </c>
      <c r="E297" s="1">
        <f>IFERROR(__xludf.DUMMYFUNCTION("""COMPUTED_VALUE"""),2900.51)</f>
        <v>2900.51</v>
      </c>
      <c r="G297" s="2">
        <f>IFERROR(__xludf.DUMMYFUNCTION("""COMPUTED_VALUE"""),45723.66666666667)</f>
        <v>45723.66667</v>
      </c>
      <c r="H297" s="1">
        <f>IFERROR(__xludf.DUMMYFUNCTION("""COMPUTED_VALUE"""),2838.15)</f>
        <v>2838.15</v>
      </c>
      <c r="J297" s="2">
        <f>IFERROR(__xludf.DUMMYFUNCTION("""COMPUTED_VALUE"""),45723.66666666667)</f>
        <v>45723.66667</v>
      </c>
      <c r="K297" s="1">
        <f>IFERROR(__xludf.DUMMYFUNCTION("""COMPUTED_VALUE"""),2879.64)</f>
        <v>2879.64</v>
      </c>
      <c r="M297" s="2">
        <f>IFERROR(__xludf.DUMMYFUNCTION("""COMPUTED_VALUE"""),45723.66666666667)</f>
        <v>45723.66667</v>
      </c>
      <c r="N297" s="1">
        <f>IFERROR(__xludf.DUMMYFUNCTION("""COMPUTED_VALUE"""),1.26965388E8)</f>
        <v>126965388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IFERROR(__xludf.DUMMYFUNCTION("""COMPUTED_VALUE"""),2853.47)</f>
        <v>2853.47</v>
      </c>
      <c r="D298" s="2">
        <f>IFERROR(__xludf.DUMMYFUNCTION("""COMPUTED_VALUE"""),45726.66666666667)</f>
        <v>45726.66667</v>
      </c>
      <c r="E298" s="1">
        <f>IFERROR(__xludf.DUMMYFUNCTION("""COMPUTED_VALUE"""),2914.36)</f>
        <v>2914.36</v>
      </c>
      <c r="G298" s="2">
        <f>IFERROR(__xludf.DUMMYFUNCTION("""COMPUTED_VALUE"""),45726.66666666667)</f>
        <v>45726.66667</v>
      </c>
      <c r="H298" s="1">
        <f>IFERROR(__xludf.DUMMYFUNCTION("""COMPUTED_VALUE"""),2849.73)</f>
        <v>2849.73</v>
      </c>
      <c r="J298" s="2">
        <f>IFERROR(__xludf.DUMMYFUNCTION("""COMPUTED_VALUE"""),45726.66666666667)</f>
        <v>45726.66667</v>
      </c>
      <c r="K298" s="1">
        <f>IFERROR(__xludf.DUMMYFUNCTION("""COMPUTED_VALUE"""),2875.27)</f>
        <v>2875.27</v>
      </c>
      <c r="M298" s="2">
        <f>IFERROR(__xludf.DUMMYFUNCTION("""COMPUTED_VALUE"""),45726.66666666667)</f>
        <v>45726.66667</v>
      </c>
      <c r="N298" s="1">
        <f>IFERROR(__xludf.DUMMYFUNCTION("""COMPUTED_VALUE"""),1.26436755E8)</f>
        <v>126436755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IFERROR(__xludf.DUMMYFUNCTION("""COMPUTED_VALUE"""),2875.17)</f>
        <v>2875.17</v>
      </c>
      <c r="D299" s="2">
        <f>IFERROR(__xludf.DUMMYFUNCTION("""COMPUTED_VALUE"""),45727.66666666667)</f>
        <v>45727.66667</v>
      </c>
      <c r="E299" s="1">
        <f>IFERROR(__xludf.DUMMYFUNCTION("""COMPUTED_VALUE"""),2875.17)</f>
        <v>2875.17</v>
      </c>
      <c r="G299" s="2">
        <f>IFERROR(__xludf.DUMMYFUNCTION("""COMPUTED_VALUE"""),45727.66666666667)</f>
        <v>45727.66667</v>
      </c>
      <c r="H299" s="1">
        <f>IFERROR(__xludf.DUMMYFUNCTION("""COMPUTED_VALUE"""),2800.85)</f>
        <v>2800.85</v>
      </c>
      <c r="J299" s="2">
        <f>IFERROR(__xludf.DUMMYFUNCTION("""COMPUTED_VALUE"""),45727.66666666667)</f>
        <v>45727.66667</v>
      </c>
      <c r="K299" s="1">
        <f>IFERROR(__xludf.DUMMYFUNCTION("""COMPUTED_VALUE"""),2823.32)</f>
        <v>2823.32</v>
      </c>
      <c r="M299" s="2">
        <f>IFERROR(__xludf.DUMMYFUNCTION("""COMPUTED_VALUE"""),45727.66666666667)</f>
        <v>45727.66667</v>
      </c>
      <c r="N299" s="1">
        <f>IFERROR(__xludf.DUMMYFUNCTION("""COMPUTED_VALUE"""),1.13555357E8)</f>
        <v>113555357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IFERROR(__xludf.DUMMYFUNCTION("""COMPUTED_VALUE"""),2817.29)</f>
        <v>2817.29</v>
      </c>
      <c r="D300" s="2">
        <f>IFERROR(__xludf.DUMMYFUNCTION("""COMPUTED_VALUE"""),45728.66666666667)</f>
        <v>45728.66667</v>
      </c>
      <c r="E300" s="1">
        <f>IFERROR(__xludf.DUMMYFUNCTION("""COMPUTED_VALUE"""),2824.14)</f>
        <v>2824.14</v>
      </c>
      <c r="G300" s="2">
        <f>IFERROR(__xludf.DUMMYFUNCTION("""COMPUTED_VALUE"""),45728.66666666667)</f>
        <v>45728.66667</v>
      </c>
      <c r="H300" s="1">
        <f>IFERROR(__xludf.DUMMYFUNCTION("""COMPUTED_VALUE"""),2792.72)</f>
        <v>2792.72</v>
      </c>
      <c r="J300" s="2">
        <f>IFERROR(__xludf.DUMMYFUNCTION("""COMPUTED_VALUE"""),45728.66666666667)</f>
        <v>45728.66667</v>
      </c>
      <c r="K300" s="1">
        <f>IFERROR(__xludf.DUMMYFUNCTION("""COMPUTED_VALUE"""),2808.47)</f>
        <v>2808.47</v>
      </c>
      <c r="M300" s="2">
        <f>IFERROR(__xludf.DUMMYFUNCTION("""COMPUTED_VALUE"""),45728.66666666667)</f>
        <v>45728.66667</v>
      </c>
      <c r="N300" s="1">
        <f>IFERROR(__xludf.DUMMYFUNCTION("""COMPUTED_VALUE"""),9.6827833E7)</f>
        <v>96827833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IFERROR(__xludf.DUMMYFUNCTION("""COMPUTED_VALUE"""),2804.86)</f>
        <v>2804.86</v>
      </c>
      <c r="D301" s="2">
        <f>IFERROR(__xludf.DUMMYFUNCTION("""COMPUTED_VALUE"""),45729.66666666667)</f>
        <v>45729.66667</v>
      </c>
      <c r="E301" s="1">
        <f>IFERROR(__xludf.DUMMYFUNCTION("""COMPUTED_VALUE"""),2829.47)</f>
        <v>2829.47</v>
      </c>
      <c r="G301" s="2">
        <f>IFERROR(__xludf.DUMMYFUNCTION("""COMPUTED_VALUE"""),45729.66666666667)</f>
        <v>45729.66667</v>
      </c>
      <c r="H301" s="1">
        <f>IFERROR(__xludf.DUMMYFUNCTION("""COMPUTED_VALUE"""),2788.32)</f>
        <v>2788.32</v>
      </c>
      <c r="J301" s="2">
        <f>IFERROR(__xludf.DUMMYFUNCTION("""COMPUTED_VALUE"""),45729.66666666667)</f>
        <v>45729.66667</v>
      </c>
      <c r="K301" s="1">
        <f>IFERROR(__xludf.DUMMYFUNCTION("""COMPUTED_VALUE"""),2795.23)</f>
        <v>2795.23</v>
      </c>
      <c r="M301" s="2">
        <f>IFERROR(__xludf.DUMMYFUNCTION("""COMPUTED_VALUE"""),45729.66666666667)</f>
        <v>45729.66667</v>
      </c>
      <c r="N301" s="1">
        <f>IFERROR(__xludf.DUMMYFUNCTION("""COMPUTED_VALUE"""),8.6013076E7)</f>
        <v>86013076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IFERROR(__xludf.DUMMYFUNCTION("""COMPUTED_VALUE"""),2795.07)</f>
        <v>2795.07</v>
      </c>
      <c r="D302" s="2">
        <f>IFERROR(__xludf.DUMMYFUNCTION("""COMPUTED_VALUE"""),45730.66666666667)</f>
        <v>45730.66667</v>
      </c>
      <c r="E302" s="1">
        <f>IFERROR(__xludf.DUMMYFUNCTION("""COMPUTED_VALUE"""),2824.79)</f>
        <v>2824.79</v>
      </c>
      <c r="G302" s="2">
        <f>IFERROR(__xludf.DUMMYFUNCTION("""COMPUTED_VALUE"""),45730.66666666667)</f>
        <v>45730.66667</v>
      </c>
      <c r="H302" s="1">
        <f>IFERROR(__xludf.DUMMYFUNCTION("""COMPUTED_VALUE"""),2791.36)</f>
        <v>2791.36</v>
      </c>
      <c r="J302" s="2">
        <f>IFERROR(__xludf.DUMMYFUNCTION("""COMPUTED_VALUE"""),45730.66666666667)</f>
        <v>45730.66667</v>
      </c>
      <c r="K302" s="1">
        <f>IFERROR(__xludf.DUMMYFUNCTION("""COMPUTED_VALUE"""),2820.17)</f>
        <v>2820.17</v>
      </c>
      <c r="M302" s="2">
        <f>IFERROR(__xludf.DUMMYFUNCTION("""COMPUTED_VALUE"""),45730.66666666667)</f>
        <v>45730.66667</v>
      </c>
      <c r="N302" s="1">
        <f>IFERROR(__xludf.DUMMYFUNCTION("""COMPUTED_VALUE"""),8.3748714E7)</f>
        <v>83748714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IFERROR(__xludf.DUMMYFUNCTION("""COMPUTED_VALUE"""),2822.66)</f>
        <v>2822.66</v>
      </c>
      <c r="D303" s="2">
        <f>IFERROR(__xludf.DUMMYFUNCTION("""COMPUTED_VALUE"""),45733.66666666667)</f>
        <v>45733.66667</v>
      </c>
      <c r="E303" s="1">
        <f>IFERROR(__xludf.DUMMYFUNCTION("""COMPUTED_VALUE"""),2856.8)</f>
        <v>2856.8</v>
      </c>
      <c r="G303" s="2">
        <f>IFERROR(__xludf.DUMMYFUNCTION("""COMPUTED_VALUE"""),45733.66666666667)</f>
        <v>45733.66667</v>
      </c>
      <c r="H303" s="1">
        <f>IFERROR(__xludf.DUMMYFUNCTION("""COMPUTED_VALUE"""),2813.23)</f>
        <v>2813.23</v>
      </c>
      <c r="J303" s="2">
        <f>IFERROR(__xludf.DUMMYFUNCTION("""COMPUTED_VALUE"""),45733.66666666667)</f>
        <v>45733.66667</v>
      </c>
      <c r="K303" s="1">
        <f>IFERROR(__xludf.DUMMYFUNCTION("""COMPUTED_VALUE"""),2849.3)</f>
        <v>2849.3</v>
      </c>
      <c r="M303" s="2">
        <f>IFERROR(__xludf.DUMMYFUNCTION("""COMPUTED_VALUE"""),45733.66666666667)</f>
        <v>45733.66667</v>
      </c>
      <c r="N303" s="1">
        <f>IFERROR(__xludf.DUMMYFUNCTION("""COMPUTED_VALUE"""),7.8577807E7)</f>
        <v>78577807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IFERROR(__xludf.DUMMYFUNCTION("""COMPUTED_VALUE"""),2841.08)</f>
        <v>2841.08</v>
      </c>
      <c r="D304" s="2">
        <f>IFERROR(__xludf.DUMMYFUNCTION("""COMPUTED_VALUE"""),45734.66666666667)</f>
        <v>45734.66667</v>
      </c>
      <c r="E304" s="1">
        <f>IFERROR(__xludf.DUMMYFUNCTION("""COMPUTED_VALUE"""),2841.08)</f>
        <v>2841.08</v>
      </c>
      <c r="G304" s="2">
        <f>IFERROR(__xludf.DUMMYFUNCTION("""COMPUTED_VALUE"""),45734.66666666667)</f>
        <v>45734.66667</v>
      </c>
      <c r="H304" s="1">
        <f>IFERROR(__xludf.DUMMYFUNCTION("""COMPUTED_VALUE"""),2823.4)</f>
        <v>2823.4</v>
      </c>
      <c r="J304" s="2">
        <f>IFERROR(__xludf.DUMMYFUNCTION("""COMPUTED_VALUE"""),45734.66666666667)</f>
        <v>45734.66667</v>
      </c>
      <c r="K304" s="1">
        <f>IFERROR(__xludf.DUMMYFUNCTION("""COMPUTED_VALUE"""),2833.35)</f>
        <v>2833.35</v>
      </c>
      <c r="M304" s="2">
        <f>IFERROR(__xludf.DUMMYFUNCTION("""COMPUTED_VALUE"""),45734.66666666667)</f>
        <v>45734.66667</v>
      </c>
      <c r="N304" s="1">
        <f>IFERROR(__xludf.DUMMYFUNCTION("""COMPUTED_VALUE"""),9.3815073E7)</f>
        <v>93815073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IFERROR(__xludf.DUMMYFUNCTION("""COMPUTED_VALUE"""),2829.72)</f>
        <v>2829.72</v>
      </c>
      <c r="D305" s="2">
        <f>IFERROR(__xludf.DUMMYFUNCTION("""COMPUTED_VALUE"""),45735.66666666667)</f>
        <v>45735.66667</v>
      </c>
      <c r="E305" s="1">
        <f>IFERROR(__xludf.DUMMYFUNCTION("""COMPUTED_VALUE"""),2831.09)</f>
        <v>2831.09</v>
      </c>
      <c r="G305" s="2">
        <f>IFERROR(__xludf.DUMMYFUNCTION("""COMPUTED_VALUE"""),45735.66666666667)</f>
        <v>45735.66667</v>
      </c>
      <c r="H305" s="1">
        <f>IFERROR(__xludf.DUMMYFUNCTION("""COMPUTED_VALUE"""),2797.61)</f>
        <v>2797.61</v>
      </c>
      <c r="J305" s="2">
        <f>IFERROR(__xludf.DUMMYFUNCTION("""COMPUTED_VALUE"""),45735.66666666667)</f>
        <v>45735.66667</v>
      </c>
      <c r="K305" s="1">
        <f>IFERROR(__xludf.DUMMYFUNCTION("""COMPUTED_VALUE"""),2818.29)</f>
        <v>2818.29</v>
      </c>
      <c r="M305" s="2">
        <f>IFERROR(__xludf.DUMMYFUNCTION("""COMPUTED_VALUE"""),45735.66666666667)</f>
        <v>45735.66667</v>
      </c>
      <c r="N305" s="1">
        <f>IFERROR(__xludf.DUMMYFUNCTION("""COMPUTED_VALUE"""),1.02096417E8)</f>
        <v>102096417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IFERROR(__xludf.DUMMYFUNCTION("""COMPUTED_VALUE"""),2810.88)</f>
        <v>2810.88</v>
      </c>
      <c r="D306" s="2">
        <f>IFERROR(__xludf.DUMMYFUNCTION("""COMPUTED_VALUE"""),45736.66666666667)</f>
        <v>45736.66667</v>
      </c>
      <c r="E306" s="1">
        <f>IFERROR(__xludf.DUMMYFUNCTION("""COMPUTED_VALUE"""),2819.26)</f>
        <v>2819.26</v>
      </c>
      <c r="G306" s="2">
        <f>IFERROR(__xludf.DUMMYFUNCTION("""COMPUTED_VALUE"""),45736.66666666667)</f>
        <v>45736.66667</v>
      </c>
      <c r="H306" s="1">
        <f>IFERROR(__xludf.DUMMYFUNCTION("""COMPUTED_VALUE"""),2791.81)</f>
        <v>2791.81</v>
      </c>
      <c r="J306" s="2">
        <f>IFERROR(__xludf.DUMMYFUNCTION("""COMPUTED_VALUE"""),45736.66666666667)</f>
        <v>45736.66667</v>
      </c>
      <c r="K306" s="1">
        <f>IFERROR(__xludf.DUMMYFUNCTION("""COMPUTED_VALUE"""),2799.91)</f>
        <v>2799.91</v>
      </c>
      <c r="M306" s="2">
        <f>IFERROR(__xludf.DUMMYFUNCTION("""COMPUTED_VALUE"""),45736.66666666667)</f>
        <v>45736.66667</v>
      </c>
      <c r="N306" s="1">
        <f>IFERROR(__xludf.DUMMYFUNCTION("""COMPUTED_VALUE"""),9.7999049E7)</f>
        <v>97999049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IFERROR(__xludf.DUMMYFUNCTION("""COMPUTED_VALUE"""),2795.24)</f>
        <v>2795.24</v>
      </c>
      <c r="D307" s="2">
        <f>IFERROR(__xludf.DUMMYFUNCTION("""COMPUTED_VALUE"""),45737.66666666667)</f>
        <v>45737.66667</v>
      </c>
      <c r="E307" s="1">
        <f>IFERROR(__xludf.DUMMYFUNCTION("""COMPUTED_VALUE"""),2807.89)</f>
        <v>2807.89</v>
      </c>
      <c r="G307" s="2">
        <f>IFERROR(__xludf.DUMMYFUNCTION("""COMPUTED_VALUE"""),45737.66666666667)</f>
        <v>45737.66667</v>
      </c>
      <c r="H307" s="1">
        <f>IFERROR(__xludf.DUMMYFUNCTION("""COMPUTED_VALUE"""),2783.26)</f>
        <v>2783.26</v>
      </c>
      <c r="J307" s="2">
        <f>IFERROR(__xludf.DUMMYFUNCTION("""COMPUTED_VALUE"""),45737.66666666667)</f>
        <v>45737.66667</v>
      </c>
      <c r="K307" s="1">
        <f>IFERROR(__xludf.DUMMYFUNCTION("""COMPUTED_VALUE"""),2805.54)</f>
        <v>2805.54</v>
      </c>
      <c r="M307" s="2">
        <f>IFERROR(__xludf.DUMMYFUNCTION("""COMPUTED_VALUE"""),45737.66666666667)</f>
        <v>45737.66667</v>
      </c>
      <c r="N307" s="1">
        <f>IFERROR(__xludf.DUMMYFUNCTION("""COMPUTED_VALUE"""),1.88082707E8)</f>
        <v>188082707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IFERROR(__xludf.DUMMYFUNCTION("""COMPUTED_VALUE"""),2810.84)</f>
        <v>2810.84</v>
      </c>
      <c r="D308" s="2">
        <f>IFERROR(__xludf.DUMMYFUNCTION("""COMPUTED_VALUE"""),45740.66666666667)</f>
        <v>45740.66667</v>
      </c>
      <c r="E308" s="1">
        <f>IFERROR(__xludf.DUMMYFUNCTION("""COMPUTED_VALUE"""),2832.09)</f>
        <v>2832.09</v>
      </c>
      <c r="G308" s="2">
        <f>IFERROR(__xludf.DUMMYFUNCTION("""COMPUTED_VALUE"""),45740.66666666667)</f>
        <v>45740.66667</v>
      </c>
      <c r="H308" s="1">
        <f>IFERROR(__xludf.DUMMYFUNCTION("""COMPUTED_VALUE"""),2804.48)</f>
        <v>2804.48</v>
      </c>
      <c r="J308" s="2">
        <f>IFERROR(__xludf.DUMMYFUNCTION("""COMPUTED_VALUE"""),45740.66666666667)</f>
        <v>45740.66667</v>
      </c>
      <c r="K308" s="1">
        <f>IFERROR(__xludf.DUMMYFUNCTION("""COMPUTED_VALUE"""),2818.41)</f>
        <v>2818.41</v>
      </c>
      <c r="M308" s="2">
        <f>IFERROR(__xludf.DUMMYFUNCTION("""COMPUTED_VALUE"""),45740.66666666667)</f>
        <v>45740.66667</v>
      </c>
      <c r="N308" s="1">
        <f>IFERROR(__xludf.DUMMYFUNCTION("""COMPUTED_VALUE"""),9.1467749E7)</f>
        <v>91467749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IFERROR(__xludf.DUMMYFUNCTION("""COMPUTED_VALUE"""),2820.16)</f>
        <v>2820.16</v>
      </c>
      <c r="D309" s="2">
        <f>IFERROR(__xludf.DUMMYFUNCTION("""COMPUTED_VALUE"""),45741.66666666667)</f>
        <v>45741.66667</v>
      </c>
      <c r="E309" s="1">
        <f>IFERROR(__xludf.DUMMYFUNCTION("""COMPUTED_VALUE"""),2820.58)</f>
        <v>2820.58</v>
      </c>
      <c r="G309" s="2">
        <f>IFERROR(__xludf.DUMMYFUNCTION("""COMPUTED_VALUE"""),45741.66666666667)</f>
        <v>45741.66667</v>
      </c>
      <c r="H309" s="1">
        <f>IFERROR(__xludf.DUMMYFUNCTION("""COMPUTED_VALUE"""),2747.11)</f>
        <v>2747.11</v>
      </c>
      <c r="J309" s="2">
        <f>IFERROR(__xludf.DUMMYFUNCTION("""COMPUTED_VALUE"""),45741.66666666667)</f>
        <v>45741.66667</v>
      </c>
      <c r="K309" s="1">
        <f>IFERROR(__xludf.DUMMYFUNCTION("""COMPUTED_VALUE"""),2767.7)</f>
        <v>2767.7</v>
      </c>
      <c r="M309" s="2">
        <f>IFERROR(__xludf.DUMMYFUNCTION("""COMPUTED_VALUE"""),45741.66666666667)</f>
        <v>45741.66667</v>
      </c>
      <c r="N309" s="1">
        <f>IFERROR(__xludf.DUMMYFUNCTION("""COMPUTED_VALUE"""),9.2826144E7)</f>
        <v>92826144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IFERROR(__xludf.DUMMYFUNCTION("""COMPUTED_VALUE"""),2768.66)</f>
        <v>2768.66</v>
      </c>
      <c r="D310" s="2">
        <f>IFERROR(__xludf.DUMMYFUNCTION("""COMPUTED_VALUE"""),45742.66666666667)</f>
        <v>45742.66667</v>
      </c>
      <c r="E310" s="1">
        <f>IFERROR(__xludf.DUMMYFUNCTION("""COMPUTED_VALUE"""),2775.2)</f>
        <v>2775.2</v>
      </c>
      <c r="G310" s="2">
        <f>IFERROR(__xludf.DUMMYFUNCTION("""COMPUTED_VALUE"""),45742.66666666667)</f>
        <v>45742.66667</v>
      </c>
      <c r="H310" s="1">
        <f>IFERROR(__xludf.DUMMYFUNCTION("""COMPUTED_VALUE"""),2744.62)</f>
        <v>2744.62</v>
      </c>
      <c r="J310" s="2">
        <f>IFERROR(__xludf.DUMMYFUNCTION("""COMPUTED_VALUE"""),45742.66666666667)</f>
        <v>45742.66667</v>
      </c>
      <c r="K310" s="1">
        <f>IFERROR(__xludf.DUMMYFUNCTION("""COMPUTED_VALUE"""),2752.06)</f>
        <v>2752.06</v>
      </c>
      <c r="M310" s="2">
        <f>IFERROR(__xludf.DUMMYFUNCTION("""COMPUTED_VALUE"""),45742.66666666667)</f>
        <v>45742.66667</v>
      </c>
      <c r="N310" s="1">
        <f>IFERROR(__xludf.DUMMYFUNCTION("""COMPUTED_VALUE"""),8.3095476E7)</f>
        <v>83095476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IFERROR(__xludf.DUMMYFUNCTION("""COMPUTED_VALUE"""),2750.92)</f>
        <v>2750.92</v>
      </c>
      <c r="D311" s="2">
        <f>IFERROR(__xludf.DUMMYFUNCTION("""COMPUTED_VALUE"""),45743.66666666667)</f>
        <v>45743.66667</v>
      </c>
      <c r="E311" s="1">
        <f>IFERROR(__xludf.DUMMYFUNCTION("""COMPUTED_VALUE"""),2770.79)</f>
        <v>2770.79</v>
      </c>
      <c r="G311" s="2">
        <f>IFERROR(__xludf.DUMMYFUNCTION("""COMPUTED_VALUE"""),45743.66666666667)</f>
        <v>45743.66667</v>
      </c>
      <c r="H311" s="1">
        <f>IFERROR(__xludf.DUMMYFUNCTION("""COMPUTED_VALUE"""),2747.32)</f>
        <v>2747.32</v>
      </c>
      <c r="J311" s="2">
        <f>IFERROR(__xludf.DUMMYFUNCTION("""COMPUTED_VALUE"""),45743.66666666667)</f>
        <v>45743.66667</v>
      </c>
      <c r="K311" s="1">
        <f>IFERROR(__xludf.DUMMYFUNCTION("""COMPUTED_VALUE"""),2759.18)</f>
        <v>2759.18</v>
      </c>
      <c r="M311" s="2">
        <f>IFERROR(__xludf.DUMMYFUNCTION("""COMPUTED_VALUE"""),45743.66666666667)</f>
        <v>45743.66667</v>
      </c>
      <c r="N311" s="1">
        <f>IFERROR(__xludf.DUMMYFUNCTION("""COMPUTED_VALUE"""),7.2384816E7)</f>
        <v>72384816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IFERROR(__xludf.DUMMYFUNCTION("""COMPUTED_VALUE"""),2761.26)</f>
        <v>2761.26</v>
      </c>
      <c r="D312" s="2">
        <f>IFERROR(__xludf.DUMMYFUNCTION("""COMPUTED_VALUE"""),45744.66666666667)</f>
        <v>45744.66667</v>
      </c>
      <c r="E312" s="1">
        <f>IFERROR(__xludf.DUMMYFUNCTION("""COMPUTED_VALUE"""),2762.66)</f>
        <v>2762.66</v>
      </c>
      <c r="G312" s="2">
        <f>IFERROR(__xludf.DUMMYFUNCTION("""COMPUTED_VALUE"""),45744.66666666667)</f>
        <v>45744.66667</v>
      </c>
      <c r="H312" s="1">
        <f>IFERROR(__xludf.DUMMYFUNCTION("""COMPUTED_VALUE"""),2733.12)</f>
        <v>2733.12</v>
      </c>
      <c r="J312" s="2">
        <f>IFERROR(__xludf.DUMMYFUNCTION("""COMPUTED_VALUE"""),45744.66666666667)</f>
        <v>45744.66667</v>
      </c>
      <c r="K312" s="1">
        <f>IFERROR(__xludf.DUMMYFUNCTION("""COMPUTED_VALUE"""),2742.19)</f>
        <v>2742.19</v>
      </c>
      <c r="M312" s="2">
        <f>IFERROR(__xludf.DUMMYFUNCTION("""COMPUTED_VALUE"""),45744.66666666667)</f>
        <v>45744.66667</v>
      </c>
      <c r="N312" s="1">
        <f>IFERROR(__xludf.DUMMYFUNCTION("""COMPUTED_VALUE"""),7.260593E7)</f>
        <v>72605930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IFERROR(__xludf.DUMMYFUNCTION("""COMPUTED_VALUE"""),2720.8)</f>
        <v>2720.8</v>
      </c>
      <c r="D313" s="2">
        <f>IFERROR(__xludf.DUMMYFUNCTION("""COMPUTED_VALUE"""),45747.66666666667)</f>
        <v>45747.66667</v>
      </c>
      <c r="E313" s="1">
        <f>IFERROR(__xludf.DUMMYFUNCTION("""COMPUTED_VALUE"""),2752.64)</f>
        <v>2752.64</v>
      </c>
      <c r="G313" s="2">
        <f>IFERROR(__xludf.DUMMYFUNCTION("""COMPUTED_VALUE"""),45747.66666666667)</f>
        <v>45747.66667</v>
      </c>
      <c r="H313" s="1">
        <f>IFERROR(__xludf.DUMMYFUNCTION("""COMPUTED_VALUE"""),2682.43)</f>
        <v>2682.43</v>
      </c>
      <c r="J313" s="2">
        <f>IFERROR(__xludf.DUMMYFUNCTION("""COMPUTED_VALUE"""),45747.66666666667)</f>
        <v>45747.66667</v>
      </c>
      <c r="K313" s="1">
        <f>IFERROR(__xludf.DUMMYFUNCTION("""COMPUTED_VALUE"""),2739.62)</f>
        <v>2739.62</v>
      </c>
      <c r="M313" s="2">
        <f>IFERROR(__xludf.DUMMYFUNCTION("""COMPUTED_VALUE"""),45747.66666666667)</f>
        <v>45747.66667</v>
      </c>
      <c r="N313" s="1">
        <f>IFERROR(__xludf.DUMMYFUNCTION("""COMPUTED_VALUE"""),1.39850194E8)</f>
        <v>139850194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IFERROR(__xludf.DUMMYFUNCTION("""COMPUTED_VALUE"""),2738.4)</f>
        <v>2738.4</v>
      </c>
      <c r="D314" s="2">
        <f>IFERROR(__xludf.DUMMYFUNCTION("""COMPUTED_VALUE"""),45748.66666666667)</f>
        <v>45748.66667</v>
      </c>
      <c r="E314" s="1">
        <f>IFERROR(__xludf.DUMMYFUNCTION("""COMPUTED_VALUE"""),2747.36)</f>
        <v>2747.36</v>
      </c>
      <c r="G314" s="2">
        <f>IFERROR(__xludf.DUMMYFUNCTION("""COMPUTED_VALUE"""),45748.66666666667)</f>
        <v>45748.66667</v>
      </c>
      <c r="H314" s="1">
        <f>IFERROR(__xludf.DUMMYFUNCTION("""COMPUTED_VALUE"""),2678.74)</f>
        <v>2678.74</v>
      </c>
      <c r="J314" s="2">
        <f>IFERROR(__xludf.DUMMYFUNCTION("""COMPUTED_VALUE"""),45748.66666666667)</f>
        <v>45748.66667</v>
      </c>
      <c r="K314" s="1">
        <f>IFERROR(__xludf.DUMMYFUNCTION("""COMPUTED_VALUE"""),2686.19)</f>
        <v>2686.19</v>
      </c>
      <c r="M314" s="2">
        <f>IFERROR(__xludf.DUMMYFUNCTION("""COMPUTED_VALUE"""),45748.66666666667)</f>
        <v>45748.66667</v>
      </c>
      <c r="N314" s="1">
        <f>IFERROR(__xludf.DUMMYFUNCTION("""COMPUTED_VALUE"""),1.20872263E8)</f>
        <v>120872263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IFERROR(__xludf.DUMMYFUNCTION("""COMPUTED_VALUE"""),2675.24)</f>
        <v>2675.24</v>
      </c>
      <c r="D315" s="2">
        <f>IFERROR(__xludf.DUMMYFUNCTION("""COMPUTED_VALUE"""),45749.66666666667)</f>
        <v>45749.66667</v>
      </c>
      <c r="E315" s="1">
        <f>IFERROR(__xludf.DUMMYFUNCTION("""COMPUTED_VALUE"""),2708.65)</f>
        <v>2708.65</v>
      </c>
      <c r="G315" s="2">
        <f>IFERROR(__xludf.DUMMYFUNCTION("""COMPUTED_VALUE"""),45749.66666666667)</f>
        <v>45749.66667</v>
      </c>
      <c r="H315" s="1">
        <f>IFERROR(__xludf.DUMMYFUNCTION("""COMPUTED_VALUE"""),2663.9)</f>
        <v>2663.9</v>
      </c>
      <c r="J315" s="2">
        <f>IFERROR(__xludf.DUMMYFUNCTION("""COMPUTED_VALUE"""),45749.66666666667)</f>
        <v>45749.66667</v>
      </c>
      <c r="K315" s="1">
        <f>IFERROR(__xludf.DUMMYFUNCTION("""COMPUTED_VALUE"""),2708.24)</f>
        <v>2708.24</v>
      </c>
      <c r="M315" s="2">
        <f>IFERROR(__xludf.DUMMYFUNCTION("""COMPUTED_VALUE"""),45749.66666666667)</f>
        <v>45749.66667</v>
      </c>
      <c r="N315" s="1">
        <f>IFERROR(__xludf.DUMMYFUNCTION("""COMPUTED_VALUE"""),1.12970181E8)</f>
        <v>112970181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IFERROR(__xludf.DUMMYFUNCTION("""COMPUTED_VALUE"""),2706.23)</f>
        <v>2706.23</v>
      </c>
      <c r="D316" s="2">
        <f>IFERROR(__xludf.DUMMYFUNCTION("""COMPUTED_VALUE"""),45750.66666666667)</f>
        <v>45750.66667</v>
      </c>
      <c r="E316" s="1">
        <f>IFERROR(__xludf.DUMMYFUNCTION("""COMPUTED_VALUE"""),2716.35)</f>
        <v>2716.35</v>
      </c>
      <c r="G316" s="2">
        <f>IFERROR(__xludf.DUMMYFUNCTION("""COMPUTED_VALUE"""),45750.66666666667)</f>
        <v>45750.66667</v>
      </c>
      <c r="H316" s="1">
        <f>IFERROR(__xludf.DUMMYFUNCTION("""COMPUTED_VALUE"""),2652.98)</f>
        <v>2652.98</v>
      </c>
      <c r="J316" s="2">
        <f>IFERROR(__xludf.DUMMYFUNCTION("""COMPUTED_VALUE"""),45750.66666666667)</f>
        <v>45750.66667</v>
      </c>
      <c r="K316" s="1">
        <f>IFERROR(__xludf.DUMMYFUNCTION("""COMPUTED_VALUE"""),2654.5)</f>
        <v>2654.5</v>
      </c>
      <c r="M316" s="2">
        <f>IFERROR(__xludf.DUMMYFUNCTION("""COMPUTED_VALUE"""),45750.66666666667)</f>
        <v>45750.66667</v>
      </c>
      <c r="N316" s="1">
        <f>IFERROR(__xludf.DUMMYFUNCTION("""COMPUTED_VALUE"""),1.33945363E8)</f>
        <v>133945363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IFERROR(__xludf.DUMMYFUNCTION("""COMPUTED_VALUE"""),2642.92)</f>
        <v>2642.92</v>
      </c>
      <c r="D317" s="2">
        <f>IFERROR(__xludf.DUMMYFUNCTION("""COMPUTED_VALUE"""),45751.66666666667)</f>
        <v>45751.66667</v>
      </c>
      <c r="E317" s="1">
        <f>IFERROR(__xludf.DUMMYFUNCTION("""COMPUTED_VALUE"""),2642.92)</f>
        <v>2642.92</v>
      </c>
      <c r="G317" s="2">
        <f>IFERROR(__xludf.DUMMYFUNCTION("""COMPUTED_VALUE"""),45751.66666666667)</f>
        <v>45751.66667</v>
      </c>
      <c r="H317" s="1">
        <f>IFERROR(__xludf.DUMMYFUNCTION("""COMPUTED_VALUE"""),2492.69)</f>
        <v>2492.69</v>
      </c>
      <c r="J317" s="2">
        <f>IFERROR(__xludf.DUMMYFUNCTION("""COMPUTED_VALUE"""),45751.66666666667)</f>
        <v>45751.66667</v>
      </c>
      <c r="K317" s="1">
        <f>IFERROR(__xludf.DUMMYFUNCTION("""COMPUTED_VALUE"""),2495.06)</f>
        <v>2495.06</v>
      </c>
      <c r="M317" s="2">
        <f>IFERROR(__xludf.DUMMYFUNCTION("""COMPUTED_VALUE"""),45751.66666666667)</f>
        <v>45751.66667</v>
      </c>
      <c r="N317" s="1">
        <f>IFERROR(__xludf.DUMMYFUNCTION("""COMPUTED_VALUE"""),1.85793223E8)</f>
        <v>185793223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IFERROR(__xludf.DUMMYFUNCTION("""COMPUTED_VALUE"""),2469.02)</f>
        <v>2469.02</v>
      </c>
      <c r="D318" s="2">
        <f>IFERROR(__xludf.DUMMYFUNCTION("""COMPUTED_VALUE"""),45754.66666666667)</f>
        <v>45754.66667</v>
      </c>
      <c r="E318" s="1">
        <f>IFERROR(__xludf.DUMMYFUNCTION("""COMPUTED_VALUE"""),2546.32)</f>
        <v>2546.32</v>
      </c>
      <c r="G318" s="2">
        <f>IFERROR(__xludf.DUMMYFUNCTION("""COMPUTED_VALUE"""),45754.66666666667)</f>
        <v>45754.66667</v>
      </c>
      <c r="H318" s="1">
        <f>IFERROR(__xludf.DUMMYFUNCTION("""COMPUTED_VALUE"""),2383.62)</f>
        <v>2383.62</v>
      </c>
      <c r="J318" s="2">
        <f>IFERROR(__xludf.DUMMYFUNCTION("""COMPUTED_VALUE"""),45754.66666666667)</f>
        <v>45754.66667</v>
      </c>
      <c r="K318" s="1">
        <f>IFERROR(__xludf.DUMMYFUNCTION("""COMPUTED_VALUE"""),2483.77)</f>
        <v>2483.77</v>
      </c>
      <c r="M318" s="2">
        <f>IFERROR(__xludf.DUMMYFUNCTION("""COMPUTED_VALUE"""),45754.66666666667)</f>
        <v>45754.66667</v>
      </c>
      <c r="N318" s="1">
        <f>IFERROR(__xludf.DUMMYFUNCTION("""COMPUTED_VALUE"""),1.78589908E8)</f>
        <v>178589908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IFERROR(__xludf.DUMMYFUNCTION("""COMPUTED_VALUE"""),2517.01)</f>
        <v>2517.01</v>
      </c>
      <c r="D319" s="2">
        <f>IFERROR(__xludf.DUMMYFUNCTION("""COMPUTED_VALUE"""),45755.66666666667)</f>
        <v>45755.66667</v>
      </c>
      <c r="E319" s="1">
        <f>IFERROR(__xludf.DUMMYFUNCTION("""COMPUTED_VALUE"""),2522.42)</f>
        <v>2522.42</v>
      </c>
      <c r="G319" s="2">
        <f>IFERROR(__xludf.DUMMYFUNCTION("""COMPUTED_VALUE"""),45755.66666666667)</f>
        <v>45755.66667</v>
      </c>
      <c r="H319" s="1">
        <f>IFERROR(__xludf.DUMMYFUNCTION("""COMPUTED_VALUE"""),2350.9)</f>
        <v>2350.9</v>
      </c>
      <c r="J319" s="2">
        <f>IFERROR(__xludf.DUMMYFUNCTION("""COMPUTED_VALUE"""),45755.66666666667)</f>
        <v>45755.66667</v>
      </c>
      <c r="K319" s="1">
        <f>IFERROR(__xludf.DUMMYFUNCTION("""COMPUTED_VALUE"""),2383.94)</f>
        <v>2383.94</v>
      </c>
      <c r="M319" s="2">
        <f>IFERROR(__xludf.DUMMYFUNCTION("""COMPUTED_VALUE"""),45755.66666666667)</f>
        <v>45755.66667</v>
      </c>
      <c r="N319" s="1">
        <f>IFERROR(__xludf.DUMMYFUNCTION("""COMPUTED_VALUE"""),1.50827083E8)</f>
        <v>150827083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IFERROR(__xludf.DUMMYFUNCTION("""COMPUTED_VALUE"""),2332.62)</f>
        <v>2332.62</v>
      </c>
      <c r="D320" s="2">
        <f>IFERROR(__xludf.DUMMYFUNCTION("""COMPUTED_VALUE"""),45756.66666666667)</f>
        <v>45756.66667</v>
      </c>
      <c r="E320" s="1">
        <f>IFERROR(__xludf.DUMMYFUNCTION("""COMPUTED_VALUE"""),2516.83)</f>
        <v>2516.83</v>
      </c>
      <c r="G320" s="2">
        <f>IFERROR(__xludf.DUMMYFUNCTION("""COMPUTED_VALUE"""),45756.66666666667)</f>
        <v>45756.66667</v>
      </c>
      <c r="H320" s="1">
        <f>IFERROR(__xludf.DUMMYFUNCTION("""COMPUTED_VALUE"""),2297.4)</f>
        <v>2297.4</v>
      </c>
      <c r="J320" s="2">
        <f>IFERROR(__xludf.DUMMYFUNCTION("""COMPUTED_VALUE"""),45756.66666666667)</f>
        <v>45756.66667</v>
      </c>
      <c r="K320" s="1">
        <f>IFERROR(__xludf.DUMMYFUNCTION("""COMPUTED_VALUE"""),2511.45)</f>
        <v>2511.45</v>
      </c>
      <c r="M320" s="2">
        <f>IFERROR(__xludf.DUMMYFUNCTION("""COMPUTED_VALUE"""),45756.66666666667)</f>
        <v>45756.66667</v>
      </c>
      <c r="N320" s="1">
        <f>IFERROR(__xludf.DUMMYFUNCTION("""COMPUTED_VALUE"""),2.07350453E8)</f>
        <v>207350453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IFERROR(__xludf.DUMMYFUNCTION("""COMPUTED_VALUE"""),2482.06)</f>
        <v>2482.06</v>
      </c>
      <c r="D321" s="2">
        <f>IFERROR(__xludf.DUMMYFUNCTION("""COMPUTED_VALUE"""),45757.66666666667)</f>
        <v>45757.66667</v>
      </c>
      <c r="E321" s="1">
        <f>IFERROR(__xludf.DUMMYFUNCTION("""COMPUTED_VALUE"""),2482.06)</f>
        <v>2482.06</v>
      </c>
      <c r="G321" s="2">
        <f>IFERROR(__xludf.DUMMYFUNCTION("""COMPUTED_VALUE"""),45757.66666666667)</f>
        <v>45757.66667</v>
      </c>
      <c r="H321" s="1">
        <f>IFERROR(__xludf.DUMMYFUNCTION("""COMPUTED_VALUE"""),2315.38)</f>
        <v>2315.38</v>
      </c>
      <c r="J321" s="2">
        <f>IFERROR(__xludf.DUMMYFUNCTION("""COMPUTED_VALUE"""),45757.66666666667)</f>
        <v>45757.66667</v>
      </c>
      <c r="K321" s="1">
        <f>IFERROR(__xludf.DUMMYFUNCTION("""COMPUTED_VALUE"""),2397.61)</f>
        <v>2397.61</v>
      </c>
      <c r="M321" s="2">
        <f>IFERROR(__xludf.DUMMYFUNCTION("""COMPUTED_VALUE"""),45757.66666666667)</f>
        <v>45757.66667</v>
      </c>
      <c r="N321" s="1">
        <f>IFERROR(__xludf.DUMMYFUNCTION("""COMPUTED_VALUE"""),1.59080672E8)</f>
        <v>159080672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IFERROR(__xludf.DUMMYFUNCTION("""COMPUTED_VALUE"""),2403.14)</f>
        <v>2403.14</v>
      </c>
      <c r="D322" s="2">
        <f>IFERROR(__xludf.DUMMYFUNCTION("""COMPUTED_VALUE"""),45758.66666666667)</f>
        <v>45758.66667</v>
      </c>
      <c r="E322" s="1">
        <f>IFERROR(__xludf.DUMMYFUNCTION("""COMPUTED_VALUE"""),2462.4)</f>
        <v>2462.4</v>
      </c>
      <c r="G322" s="2">
        <f>IFERROR(__xludf.DUMMYFUNCTION("""COMPUTED_VALUE"""),45758.66666666667)</f>
        <v>45758.66667</v>
      </c>
      <c r="H322" s="1">
        <f>IFERROR(__xludf.DUMMYFUNCTION("""COMPUTED_VALUE"""),2369.71)</f>
        <v>2369.71</v>
      </c>
      <c r="J322" s="2">
        <f>IFERROR(__xludf.DUMMYFUNCTION("""COMPUTED_VALUE"""),45758.66666666667)</f>
        <v>45758.66667</v>
      </c>
      <c r="K322" s="1">
        <f>IFERROR(__xludf.DUMMYFUNCTION("""COMPUTED_VALUE"""),2450.44)</f>
        <v>2450.44</v>
      </c>
      <c r="M322" s="2">
        <f>IFERROR(__xludf.DUMMYFUNCTION("""COMPUTED_VALUE"""),45758.66666666667)</f>
        <v>45758.66667</v>
      </c>
      <c r="N322" s="1">
        <f>IFERROR(__xludf.DUMMYFUNCTION("""COMPUTED_VALUE"""),1.46996263E8)</f>
        <v>146996263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IFERROR(__xludf.DUMMYFUNCTION("""COMPUTED_VALUE"""),2471.28)</f>
        <v>2471.28</v>
      </c>
      <c r="D323" s="2">
        <f>IFERROR(__xludf.DUMMYFUNCTION("""COMPUTED_VALUE"""),45761.66666666667)</f>
        <v>45761.66667</v>
      </c>
      <c r="E323" s="1">
        <f>IFERROR(__xludf.DUMMYFUNCTION("""COMPUTED_VALUE"""),2523.49)</f>
        <v>2523.49</v>
      </c>
      <c r="G323" s="2">
        <f>IFERROR(__xludf.DUMMYFUNCTION("""COMPUTED_VALUE"""),45761.66666666667)</f>
        <v>45761.66667</v>
      </c>
      <c r="H323" s="1">
        <f>IFERROR(__xludf.DUMMYFUNCTION("""COMPUTED_VALUE"""),2471.28)</f>
        <v>2471.28</v>
      </c>
      <c r="J323" s="2">
        <f>IFERROR(__xludf.DUMMYFUNCTION("""COMPUTED_VALUE"""),45761.66666666667)</f>
        <v>45761.66667</v>
      </c>
      <c r="K323" s="1">
        <f>IFERROR(__xludf.DUMMYFUNCTION("""COMPUTED_VALUE"""),2511.92)</f>
        <v>2511.92</v>
      </c>
      <c r="M323" s="2">
        <f>IFERROR(__xludf.DUMMYFUNCTION("""COMPUTED_VALUE"""),45761.66666666667)</f>
        <v>45761.66667</v>
      </c>
      <c r="N323" s="1">
        <f>IFERROR(__xludf.DUMMYFUNCTION("""COMPUTED_VALUE"""),1.04165447E8)</f>
        <v>104165447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IFERROR(__xludf.DUMMYFUNCTION("""COMPUTED_VALUE"""),2504.1)</f>
        <v>2504.1</v>
      </c>
      <c r="D324" s="2">
        <f>IFERROR(__xludf.DUMMYFUNCTION("""COMPUTED_VALUE"""),45762.66666666667)</f>
        <v>45762.66667</v>
      </c>
      <c r="E324" s="1">
        <f>IFERROR(__xludf.DUMMYFUNCTION("""COMPUTED_VALUE"""),2520.62)</f>
        <v>2520.62</v>
      </c>
      <c r="G324" s="2">
        <f>IFERROR(__xludf.DUMMYFUNCTION("""COMPUTED_VALUE"""),45762.66666666667)</f>
        <v>45762.66667</v>
      </c>
      <c r="H324" s="1">
        <f>IFERROR(__xludf.DUMMYFUNCTION("""COMPUTED_VALUE"""),2476.31)</f>
        <v>2476.31</v>
      </c>
      <c r="J324" s="2">
        <f>IFERROR(__xludf.DUMMYFUNCTION("""COMPUTED_VALUE"""),45762.66666666667)</f>
        <v>45762.66667</v>
      </c>
      <c r="K324" s="1">
        <f>IFERROR(__xludf.DUMMYFUNCTION("""COMPUTED_VALUE"""),2487.57)</f>
        <v>2487.57</v>
      </c>
      <c r="M324" s="2">
        <f>IFERROR(__xludf.DUMMYFUNCTION("""COMPUTED_VALUE"""),45762.66666666667)</f>
        <v>45762.66667</v>
      </c>
      <c r="N324" s="1">
        <f>IFERROR(__xludf.DUMMYFUNCTION("""COMPUTED_VALUE"""),9.601785E7)</f>
        <v>96017850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IFERROR(__xludf.DUMMYFUNCTION("""COMPUTED_VALUE"""),2489.42)</f>
        <v>2489.42</v>
      </c>
      <c r="D325" s="2">
        <f>IFERROR(__xludf.DUMMYFUNCTION("""COMPUTED_VALUE"""),45763.66666666667)</f>
        <v>45763.66667</v>
      </c>
      <c r="E325" s="1">
        <f>IFERROR(__xludf.DUMMYFUNCTION("""COMPUTED_VALUE"""),2494.44)</f>
        <v>2494.44</v>
      </c>
      <c r="G325" s="2">
        <f>IFERROR(__xludf.DUMMYFUNCTION("""COMPUTED_VALUE"""),45763.66666666667)</f>
        <v>45763.66667</v>
      </c>
      <c r="H325" s="1">
        <f>IFERROR(__xludf.DUMMYFUNCTION("""COMPUTED_VALUE"""),2426.0)</f>
        <v>2426</v>
      </c>
      <c r="J325" s="2">
        <f>IFERROR(__xludf.DUMMYFUNCTION("""COMPUTED_VALUE"""),45763.66666666667)</f>
        <v>45763.66667</v>
      </c>
      <c r="K325" s="1">
        <f>IFERROR(__xludf.DUMMYFUNCTION("""COMPUTED_VALUE"""),2441.52)</f>
        <v>2441.52</v>
      </c>
      <c r="M325" s="2">
        <f>IFERROR(__xludf.DUMMYFUNCTION("""COMPUTED_VALUE"""),45763.66666666667)</f>
        <v>45763.66667</v>
      </c>
      <c r="N325" s="1">
        <f>IFERROR(__xludf.DUMMYFUNCTION("""COMPUTED_VALUE"""),9.6490528E7)</f>
        <v>96490528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IFERROR(__xludf.DUMMYFUNCTION("""COMPUTED_VALUE"""),2435.49)</f>
        <v>2435.49</v>
      </c>
      <c r="D326" s="2">
        <f>IFERROR(__xludf.DUMMYFUNCTION("""COMPUTED_VALUE"""),45764.66666666667)</f>
        <v>45764.66667</v>
      </c>
      <c r="E326" s="1">
        <f>IFERROR(__xludf.DUMMYFUNCTION("""COMPUTED_VALUE"""),2448.18)</f>
        <v>2448.18</v>
      </c>
      <c r="G326" s="2">
        <f>IFERROR(__xludf.DUMMYFUNCTION("""COMPUTED_VALUE"""),45764.66666666667)</f>
        <v>45764.66667</v>
      </c>
      <c r="H326" s="1">
        <f>IFERROR(__xludf.DUMMYFUNCTION("""COMPUTED_VALUE"""),2413.24)</f>
        <v>2413.24</v>
      </c>
      <c r="J326" s="2">
        <f>IFERROR(__xludf.DUMMYFUNCTION("""COMPUTED_VALUE"""),45764.66666666667)</f>
        <v>45764.66667</v>
      </c>
      <c r="K326" s="1">
        <f>IFERROR(__xludf.DUMMYFUNCTION("""COMPUTED_VALUE"""),2431.22)</f>
        <v>2431.22</v>
      </c>
      <c r="M326" s="2">
        <f>IFERROR(__xludf.DUMMYFUNCTION("""COMPUTED_VALUE"""),45764.66666666667)</f>
        <v>45764.66667</v>
      </c>
      <c r="N326" s="1">
        <f>IFERROR(__xludf.DUMMYFUNCTION("""COMPUTED_VALUE"""),9.9984576E7)</f>
        <v>99984576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IFERROR(__xludf.DUMMYFUNCTION("""COMPUTED_VALUE"""),2422.86)</f>
        <v>2422.86</v>
      </c>
      <c r="D327" s="2">
        <f>IFERROR(__xludf.DUMMYFUNCTION("""COMPUTED_VALUE"""),45768.66666666667)</f>
        <v>45768.66667</v>
      </c>
      <c r="E327" s="1">
        <f>IFERROR(__xludf.DUMMYFUNCTION("""COMPUTED_VALUE"""),2425.84)</f>
        <v>2425.84</v>
      </c>
      <c r="G327" s="2">
        <f>IFERROR(__xludf.DUMMYFUNCTION("""COMPUTED_VALUE"""),45768.66666666667)</f>
        <v>45768.66667</v>
      </c>
      <c r="H327" s="1">
        <f>IFERROR(__xludf.DUMMYFUNCTION("""COMPUTED_VALUE"""),2379.55)</f>
        <v>2379.55</v>
      </c>
      <c r="J327" s="2">
        <f>IFERROR(__xludf.DUMMYFUNCTION("""COMPUTED_VALUE"""),45768.66666666667)</f>
        <v>45768.66667</v>
      </c>
      <c r="K327" s="1">
        <f>IFERROR(__xludf.DUMMYFUNCTION("""COMPUTED_VALUE"""),2400.14)</f>
        <v>2400.14</v>
      </c>
      <c r="M327" s="2">
        <f>IFERROR(__xludf.DUMMYFUNCTION("""COMPUTED_VALUE"""),45768.66666666667)</f>
        <v>45768.66667</v>
      </c>
      <c r="N327" s="1">
        <f>IFERROR(__xludf.DUMMYFUNCTION("""COMPUTED_VALUE"""),9.6442832E7)</f>
        <v>96442832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IFERROR(__xludf.DUMMYFUNCTION("""COMPUTED_VALUE"""),2406.48)</f>
        <v>2406.48</v>
      </c>
      <c r="D328" s="2">
        <f>IFERROR(__xludf.DUMMYFUNCTION("""COMPUTED_VALUE"""),45769.66666666667)</f>
        <v>45769.66667</v>
      </c>
      <c r="E328" s="1">
        <f>IFERROR(__xludf.DUMMYFUNCTION("""COMPUTED_VALUE"""),2470.47)</f>
        <v>2470.47</v>
      </c>
      <c r="G328" s="2">
        <f>IFERROR(__xludf.DUMMYFUNCTION("""COMPUTED_VALUE"""),45769.66666666667)</f>
        <v>45769.66667</v>
      </c>
      <c r="H328" s="1">
        <f>IFERROR(__xludf.DUMMYFUNCTION("""COMPUTED_VALUE"""),2406.48)</f>
        <v>2406.48</v>
      </c>
      <c r="J328" s="2">
        <f>IFERROR(__xludf.DUMMYFUNCTION("""COMPUTED_VALUE"""),45769.66666666667)</f>
        <v>45769.66667</v>
      </c>
      <c r="K328" s="1">
        <f>IFERROR(__xludf.DUMMYFUNCTION("""COMPUTED_VALUE"""),2460.39)</f>
        <v>2460.39</v>
      </c>
      <c r="M328" s="2">
        <f>IFERROR(__xludf.DUMMYFUNCTION("""COMPUTED_VALUE"""),45769.66666666667)</f>
        <v>45769.66667</v>
      </c>
      <c r="N328" s="1">
        <f>IFERROR(__xludf.DUMMYFUNCTION("""COMPUTED_VALUE"""),1.04776649E8)</f>
        <v>104776649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IFERROR(__xludf.DUMMYFUNCTION("""COMPUTED_VALUE"""),2493.13)</f>
        <v>2493.13</v>
      </c>
      <c r="D329" s="2">
        <f>IFERROR(__xludf.DUMMYFUNCTION("""COMPUTED_VALUE"""),45770.66666666667)</f>
        <v>45770.66667</v>
      </c>
      <c r="E329" s="1">
        <f>IFERROR(__xludf.DUMMYFUNCTION("""COMPUTED_VALUE"""),2536.59)</f>
        <v>2536.59</v>
      </c>
      <c r="G329" s="2">
        <f>IFERROR(__xludf.DUMMYFUNCTION("""COMPUTED_VALUE"""),45770.66666666667)</f>
        <v>45770.66667</v>
      </c>
      <c r="H329" s="1">
        <f>IFERROR(__xludf.DUMMYFUNCTION("""COMPUTED_VALUE"""),2476.13)</f>
        <v>2476.13</v>
      </c>
      <c r="J329" s="2">
        <f>IFERROR(__xludf.DUMMYFUNCTION("""COMPUTED_VALUE"""),45770.66666666667)</f>
        <v>45770.66667</v>
      </c>
      <c r="K329" s="1">
        <f>IFERROR(__xludf.DUMMYFUNCTION("""COMPUTED_VALUE"""),2486.53)</f>
        <v>2486.53</v>
      </c>
      <c r="M329" s="2">
        <f>IFERROR(__xludf.DUMMYFUNCTION("""COMPUTED_VALUE"""),45770.66666666667)</f>
        <v>45770.66667</v>
      </c>
      <c r="N329" s="1">
        <f>IFERROR(__xludf.DUMMYFUNCTION("""COMPUTED_VALUE"""),1.03804469E8)</f>
        <v>103804469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IFERROR(__xludf.DUMMYFUNCTION("""COMPUTED_VALUE"""),2488.57)</f>
        <v>2488.57</v>
      </c>
      <c r="D330" s="2">
        <f>IFERROR(__xludf.DUMMYFUNCTION("""COMPUTED_VALUE"""),45771.66666666667)</f>
        <v>45771.66667</v>
      </c>
      <c r="E330" s="1">
        <f>IFERROR(__xludf.DUMMYFUNCTION("""COMPUTED_VALUE"""),2508.41)</f>
        <v>2508.41</v>
      </c>
      <c r="G330" s="2">
        <f>IFERROR(__xludf.DUMMYFUNCTION("""COMPUTED_VALUE"""),45771.66666666667)</f>
        <v>45771.66667</v>
      </c>
      <c r="H330" s="1">
        <f>IFERROR(__xludf.DUMMYFUNCTION("""COMPUTED_VALUE"""),2462.43)</f>
        <v>2462.43</v>
      </c>
      <c r="J330" s="2">
        <f>IFERROR(__xludf.DUMMYFUNCTION("""COMPUTED_VALUE"""),45771.66666666667)</f>
        <v>45771.66667</v>
      </c>
      <c r="K330" s="1">
        <f>IFERROR(__xludf.DUMMYFUNCTION("""COMPUTED_VALUE"""),2507.53)</f>
        <v>2507.53</v>
      </c>
      <c r="M330" s="2">
        <f>IFERROR(__xludf.DUMMYFUNCTION("""COMPUTED_VALUE"""),45771.66666666667)</f>
        <v>45771.66667</v>
      </c>
      <c r="N330" s="1">
        <f>IFERROR(__xludf.DUMMYFUNCTION("""COMPUTED_VALUE"""),1.03691029E8)</f>
        <v>103691029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IFERROR(__xludf.DUMMYFUNCTION("""COMPUTED_VALUE"""),2522.28)</f>
        <v>2522.28</v>
      </c>
      <c r="D331" s="2">
        <f>IFERROR(__xludf.DUMMYFUNCTION("""COMPUTED_VALUE"""),45772.66666666667)</f>
        <v>45772.66667</v>
      </c>
      <c r="E331" s="1">
        <f>IFERROR(__xludf.DUMMYFUNCTION("""COMPUTED_VALUE"""),2525.99)</f>
        <v>2525.99</v>
      </c>
      <c r="G331" s="2">
        <f>IFERROR(__xludf.DUMMYFUNCTION("""COMPUTED_VALUE"""),45772.66666666667)</f>
        <v>45772.66667</v>
      </c>
      <c r="H331" s="1">
        <f>IFERROR(__xludf.DUMMYFUNCTION("""COMPUTED_VALUE"""),2467.66)</f>
        <v>2467.66</v>
      </c>
      <c r="J331" s="2">
        <f>IFERROR(__xludf.DUMMYFUNCTION("""COMPUTED_VALUE"""),45772.66666666667)</f>
        <v>45772.66667</v>
      </c>
      <c r="K331" s="1">
        <f>IFERROR(__xludf.DUMMYFUNCTION("""COMPUTED_VALUE"""),2516.6)</f>
        <v>2516.6</v>
      </c>
      <c r="M331" s="2">
        <f>IFERROR(__xludf.DUMMYFUNCTION("""COMPUTED_VALUE"""),45772.66666666667)</f>
        <v>45772.66667</v>
      </c>
      <c r="N331" s="1">
        <f>IFERROR(__xludf.DUMMYFUNCTION("""COMPUTED_VALUE"""),1.43987895E8)</f>
        <v>143987895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IFERROR(__xludf.DUMMYFUNCTION("""COMPUTED_VALUE"""),2525.28)</f>
        <v>2525.28</v>
      </c>
      <c r="D332" s="2">
        <f>IFERROR(__xludf.DUMMYFUNCTION("""COMPUTED_VALUE"""),45775.66666666667)</f>
        <v>45775.66667</v>
      </c>
      <c r="E332" s="1">
        <f>IFERROR(__xludf.DUMMYFUNCTION("""COMPUTED_VALUE"""),2551.19)</f>
        <v>2551.19</v>
      </c>
      <c r="G332" s="2">
        <f>IFERROR(__xludf.DUMMYFUNCTION("""COMPUTED_VALUE"""),45775.66666666667)</f>
        <v>45775.66667</v>
      </c>
      <c r="H332" s="1">
        <f>IFERROR(__xludf.DUMMYFUNCTION("""COMPUTED_VALUE"""),2520.89)</f>
        <v>2520.89</v>
      </c>
      <c r="J332" s="2">
        <f>IFERROR(__xludf.DUMMYFUNCTION("""COMPUTED_VALUE"""),45775.66666666667)</f>
        <v>45775.66667</v>
      </c>
      <c r="K332" s="1">
        <f>IFERROR(__xludf.DUMMYFUNCTION("""COMPUTED_VALUE"""),2546.24)</f>
        <v>2546.24</v>
      </c>
      <c r="M332" s="2">
        <f>IFERROR(__xludf.DUMMYFUNCTION("""COMPUTED_VALUE"""),45775.66666666667)</f>
        <v>45775.66667</v>
      </c>
      <c r="N332" s="1">
        <f>IFERROR(__xludf.DUMMYFUNCTION("""COMPUTED_VALUE"""),1.12431392E8)</f>
        <v>112431392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IFERROR(__xludf.DUMMYFUNCTION("""COMPUTED_VALUE"""),2536.48)</f>
        <v>2536.48</v>
      </c>
      <c r="D333" s="2">
        <f>IFERROR(__xludf.DUMMYFUNCTION("""COMPUTED_VALUE"""),45776.66666666667)</f>
        <v>45776.66667</v>
      </c>
      <c r="E333" s="1">
        <f>IFERROR(__xludf.DUMMYFUNCTION("""COMPUTED_VALUE"""),2574.64)</f>
        <v>2574.64</v>
      </c>
      <c r="G333" s="2">
        <f>IFERROR(__xludf.DUMMYFUNCTION("""COMPUTED_VALUE"""),45776.66666666667)</f>
        <v>45776.66667</v>
      </c>
      <c r="H333" s="1">
        <f>IFERROR(__xludf.DUMMYFUNCTION("""COMPUTED_VALUE"""),2514.18)</f>
        <v>2514.18</v>
      </c>
      <c r="J333" s="2">
        <f>IFERROR(__xludf.DUMMYFUNCTION("""COMPUTED_VALUE"""),45776.66666666667)</f>
        <v>45776.66667</v>
      </c>
      <c r="K333" s="1">
        <f>IFERROR(__xludf.DUMMYFUNCTION("""COMPUTED_VALUE"""),2557.84)</f>
        <v>2557.84</v>
      </c>
      <c r="M333" s="2">
        <f>IFERROR(__xludf.DUMMYFUNCTION("""COMPUTED_VALUE"""),45776.66666666667)</f>
        <v>45776.66667</v>
      </c>
      <c r="N333" s="1">
        <f>IFERROR(__xludf.DUMMYFUNCTION("""COMPUTED_VALUE"""),1.07013415E8)</f>
        <v>107013415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IFERROR(__xludf.DUMMYFUNCTION("""COMPUTED_VALUE"""),2560.9)</f>
        <v>2560.9</v>
      </c>
      <c r="D334" s="2">
        <f>IFERROR(__xludf.DUMMYFUNCTION("""COMPUTED_VALUE"""),45777.66666666667)</f>
        <v>45777.66667</v>
      </c>
      <c r="E334" s="1">
        <f>IFERROR(__xludf.DUMMYFUNCTION("""COMPUTED_VALUE"""),2589.83)</f>
        <v>2589.83</v>
      </c>
      <c r="G334" s="2">
        <f>IFERROR(__xludf.DUMMYFUNCTION("""COMPUTED_VALUE"""),45777.66666666667)</f>
        <v>45777.66667</v>
      </c>
      <c r="H334" s="1">
        <f>IFERROR(__xludf.DUMMYFUNCTION("""COMPUTED_VALUE"""),2534.81)</f>
        <v>2534.81</v>
      </c>
      <c r="J334" s="2">
        <f>IFERROR(__xludf.DUMMYFUNCTION("""COMPUTED_VALUE"""),45777.66666666667)</f>
        <v>45777.66667</v>
      </c>
      <c r="K334" s="1">
        <f>IFERROR(__xludf.DUMMYFUNCTION("""COMPUTED_VALUE"""),2585.3)</f>
        <v>2585.3</v>
      </c>
      <c r="M334" s="2">
        <f>IFERROR(__xludf.DUMMYFUNCTION("""COMPUTED_VALUE"""),45777.66666666667)</f>
        <v>45777.66667</v>
      </c>
      <c r="N334" s="1">
        <f>IFERROR(__xludf.DUMMYFUNCTION("""COMPUTED_VALUE"""),1.12335914E8)</f>
        <v>112335914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IFERROR(__xludf.DUMMYFUNCTION("""COMPUTED_VALUE"""),2575.99)</f>
        <v>2575.99</v>
      </c>
      <c r="D335" s="2">
        <f>IFERROR(__xludf.DUMMYFUNCTION("""COMPUTED_VALUE"""),45778.66666666667)</f>
        <v>45778.66667</v>
      </c>
      <c r="E335" s="1">
        <f>IFERROR(__xludf.DUMMYFUNCTION("""COMPUTED_VALUE"""),2582.22)</f>
        <v>2582.22</v>
      </c>
      <c r="G335" s="2">
        <f>IFERROR(__xludf.DUMMYFUNCTION("""COMPUTED_VALUE"""),45778.66666666667)</f>
        <v>45778.66667</v>
      </c>
      <c r="H335" s="1">
        <f>IFERROR(__xludf.DUMMYFUNCTION("""COMPUTED_VALUE"""),2518.77)</f>
        <v>2518.77</v>
      </c>
      <c r="J335" s="2">
        <f>IFERROR(__xludf.DUMMYFUNCTION("""COMPUTED_VALUE"""),45778.66666666667)</f>
        <v>45778.66667</v>
      </c>
      <c r="K335" s="1">
        <f>IFERROR(__xludf.DUMMYFUNCTION("""COMPUTED_VALUE"""),2545.28)</f>
        <v>2545.28</v>
      </c>
      <c r="M335" s="2">
        <f>IFERROR(__xludf.DUMMYFUNCTION("""COMPUTED_VALUE"""),45778.66666666667)</f>
        <v>45778.66667</v>
      </c>
      <c r="N335" s="1">
        <f>IFERROR(__xludf.DUMMYFUNCTION("""COMPUTED_VALUE"""),1.19701788E8)</f>
        <v>119701788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IFERROR(__xludf.DUMMYFUNCTION("""COMPUTED_VALUE"""),2569.39)</f>
        <v>2569.39</v>
      </c>
      <c r="D336" s="2">
        <f>IFERROR(__xludf.DUMMYFUNCTION("""COMPUTED_VALUE"""),45779.66666666667)</f>
        <v>45779.66667</v>
      </c>
      <c r="E336" s="1">
        <f>IFERROR(__xludf.DUMMYFUNCTION("""COMPUTED_VALUE"""),2598.7)</f>
        <v>2598.7</v>
      </c>
      <c r="G336" s="2">
        <f>IFERROR(__xludf.DUMMYFUNCTION("""COMPUTED_VALUE"""),45779.66666666667)</f>
        <v>45779.66667</v>
      </c>
      <c r="H336" s="1">
        <f>IFERROR(__xludf.DUMMYFUNCTION("""COMPUTED_VALUE"""),2561.44)</f>
        <v>2561.44</v>
      </c>
      <c r="J336" s="2">
        <f>IFERROR(__xludf.DUMMYFUNCTION("""COMPUTED_VALUE"""),45779.66666666667)</f>
        <v>45779.66667</v>
      </c>
      <c r="K336" s="1">
        <f>IFERROR(__xludf.DUMMYFUNCTION("""COMPUTED_VALUE"""),2580.92)</f>
        <v>2580.92</v>
      </c>
      <c r="M336" s="2">
        <f>IFERROR(__xludf.DUMMYFUNCTION("""COMPUTED_VALUE"""),45779.66666666667)</f>
        <v>45779.66667</v>
      </c>
      <c r="N336" s="1">
        <f>IFERROR(__xludf.DUMMYFUNCTION("""COMPUTED_VALUE"""),1.05664198E8)</f>
        <v>105664198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IFERROR(__xludf.DUMMYFUNCTION("""COMPUTED_VALUE"""),2578.43)</f>
        <v>2578.43</v>
      </c>
      <c r="D337" s="2">
        <f>IFERROR(__xludf.DUMMYFUNCTION("""COMPUTED_VALUE"""),45782.66666666667)</f>
        <v>45782.66667</v>
      </c>
      <c r="E337" s="1">
        <f>IFERROR(__xludf.DUMMYFUNCTION("""COMPUTED_VALUE"""),2583.85)</f>
        <v>2583.85</v>
      </c>
      <c r="G337" s="2">
        <f>IFERROR(__xludf.DUMMYFUNCTION("""COMPUTED_VALUE"""),45782.66666666667)</f>
        <v>45782.66667</v>
      </c>
      <c r="H337" s="1">
        <f>IFERROR(__xludf.DUMMYFUNCTION("""COMPUTED_VALUE"""),2560.16)</f>
        <v>2560.16</v>
      </c>
      <c r="J337" s="2">
        <f>IFERROR(__xludf.DUMMYFUNCTION("""COMPUTED_VALUE"""),45782.66666666667)</f>
        <v>45782.66667</v>
      </c>
      <c r="K337" s="1">
        <f>IFERROR(__xludf.DUMMYFUNCTION("""COMPUTED_VALUE"""),2569.0)</f>
        <v>2569</v>
      </c>
      <c r="M337" s="2">
        <f>IFERROR(__xludf.DUMMYFUNCTION("""COMPUTED_VALUE"""),45782.66666666667)</f>
        <v>45782.66667</v>
      </c>
      <c r="N337" s="1">
        <f>IFERROR(__xludf.DUMMYFUNCTION("""COMPUTED_VALUE"""),8.8353915E7)</f>
        <v>88353915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IFERROR(__xludf.DUMMYFUNCTION("""COMPUTED_VALUE"""),2550.14)</f>
        <v>2550.14</v>
      </c>
      <c r="D338" s="2">
        <f>IFERROR(__xludf.DUMMYFUNCTION("""COMPUTED_VALUE"""),45783.66666666667)</f>
        <v>45783.66667</v>
      </c>
      <c r="E338" s="1">
        <f>IFERROR(__xludf.DUMMYFUNCTION("""COMPUTED_VALUE"""),2550.14)</f>
        <v>2550.14</v>
      </c>
      <c r="G338" s="2">
        <f>IFERROR(__xludf.DUMMYFUNCTION("""COMPUTED_VALUE"""),45783.66666666667)</f>
        <v>45783.66667</v>
      </c>
      <c r="H338" s="1">
        <f>IFERROR(__xludf.DUMMYFUNCTION("""COMPUTED_VALUE"""),2440.44)</f>
        <v>2440.44</v>
      </c>
      <c r="J338" s="2">
        <f>IFERROR(__xludf.DUMMYFUNCTION("""COMPUTED_VALUE"""),45783.66666666667)</f>
        <v>45783.66667</v>
      </c>
      <c r="K338" s="1">
        <f>IFERROR(__xludf.DUMMYFUNCTION("""COMPUTED_VALUE"""),2449.14)</f>
        <v>2449.14</v>
      </c>
      <c r="M338" s="2">
        <f>IFERROR(__xludf.DUMMYFUNCTION("""COMPUTED_VALUE"""),45783.66666666667)</f>
        <v>45783.66667</v>
      </c>
      <c r="N338" s="1">
        <f>IFERROR(__xludf.DUMMYFUNCTION("""COMPUTED_VALUE"""),1.67331774E8)</f>
        <v>167331774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IFERROR(__xludf.DUMMYFUNCTION("""COMPUTED_VALUE"""),2457.88)</f>
        <v>2457.88</v>
      </c>
      <c r="D339" s="2">
        <f>IFERROR(__xludf.DUMMYFUNCTION("""COMPUTED_VALUE"""),45784.66666666667)</f>
        <v>45784.66667</v>
      </c>
      <c r="E339" s="1">
        <f>IFERROR(__xludf.DUMMYFUNCTION("""COMPUTED_VALUE"""),2482.51)</f>
        <v>2482.51</v>
      </c>
      <c r="G339" s="2">
        <f>IFERROR(__xludf.DUMMYFUNCTION("""COMPUTED_VALUE"""),45784.66666666667)</f>
        <v>45784.66667</v>
      </c>
      <c r="H339" s="1">
        <f>IFERROR(__xludf.DUMMYFUNCTION("""COMPUTED_VALUE"""),2448.1)</f>
        <v>2448.1</v>
      </c>
      <c r="J339" s="2">
        <f>IFERROR(__xludf.DUMMYFUNCTION("""COMPUTED_VALUE"""),45784.66666666667)</f>
        <v>45784.66667</v>
      </c>
      <c r="K339" s="1">
        <f>IFERROR(__xludf.DUMMYFUNCTION("""COMPUTED_VALUE"""),2469.99)</f>
        <v>2469.99</v>
      </c>
      <c r="M339" s="2">
        <f>IFERROR(__xludf.DUMMYFUNCTION("""COMPUTED_VALUE"""),45784.66666666667)</f>
        <v>45784.66667</v>
      </c>
      <c r="N339" s="1">
        <f>IFERROR(__xludf.DUMMYFUNCTION("""COMPUTED_VALUE"""),1.60244015E8)</f>
        <v>160244015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IFERROR(__xludf.DUMMYFUNCTION("""COMPUTED_VALUE"""),2456.12)</f>
        <v>2456.12</v>
      </c>
      <c r="D340" s="2">
        <f>IFERROR(__xludf.DUMMYFUNCTION("""COMPUTED_VALUE"""),45785.66666666667)</f>
        <v>45785.66667</v>
      </c>
      <c r="E340" s="1">
        <f>IFERROR(__xludf.DUMMYFUNCTION("""COMPUTED_VALUE"""),2476.61)</f>
        <v>2476.61</v>
      </c>
      <c r="G340" s="2">
        <f>IFERROR(__xludf.DUMMYFUNCTION("""COMPUTED_VALUE"""),45785.66666666667)</f>
        <v>45785.66667</v>
      </c>
      <c r="H340" s="1">
        <f>IFERROR(__xludf.DUMMYFUNCTION("""COMPUTED_VALUE"""),2419.89)</f>
        <v>2419.89</v>
      </c>
      <c r="J340" s="2">
        <f>IFERROR(__xludf.DUMMYFUNCTION("""COMPUTED_VALUE"""),45785.66666666667)</f>
        <v>45785.66667</v>
      </c>
      <c r="K340" s="1">
        <f>IFERROR(__xludf.DUMMYFUNCTION("""COMPUTED_VALUE"""),2456.96)</f>
        <v>2456.96</v>
      </c>
      <c r="M340" s="2">
        <f>IFERROR(__xludf.DUMMYFUNCTION("""COMPUTED_VALUE"""),45785.66666666667)</f>
        <v>45785.66667</v>
      </c>
      <c r="N340" s="1">
        <f>IFERROR(__xludf.DUMMYFUNCTION("""COMPUTED_VALUE"""),1.5108336E8)</f>
        <v>151083360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IFERROR(__xludf.DUMMYFUNCTION("""COMPUTED_VALUE"""),2458.51)</f>
        <v>2458.51</v>
      </c>
      <c r="D341" s="2">
        <f>IFERROR(__xludf.DUMMYFUNCTION("""COMPUTED_VALUE"""),45786.66666666667)</f>
        <v>45786.66667</v>
      </c>
      <c r="E341" s="1">
        <f>IFERROR(__xludf.DUMMYFUNCTION("""COMPUTED_VALUE"""),2474.14)</f>
        <v>2474.14</v>
      </c>
      <c r="G341" s="2">
        <f>IFERROR(__xludf.DUMMYFUNCTION("""COMPUTED_VALUE"""),45786.66666666667)</f>
        <v>45786.66667</v>
      </c>
      <c r="H341" s="1">
        <f>IFERROR(__xludf.DUMMYFUNCTION("""COMPUTED_VALUE"""),2412.36)</f>
        <v>2412.36</v>
      </c>
      <c r="J341" s="2">
        <f>IFERROR(__xludf.DUMMYFUNCTION("""COMPUTED_VALUE"""),45786.66666666667)</f>
        <v>45786.66667</v>
      </c>
      <c r="K341" s="1">
        <f>IFERROR(__xludf.DUMMYFUNCTION("""COMPUTED_VALUE"""),2414.99)</f>
        <v>2414.99</v>
      </c>
      <c r="M341" s="2">
        <f>IFERROR(__xludf.DUMMYFUNCTION("""COMPUTED_VALUE"""),45786.66666666667)</f>
        <v>45786.66667</v>
      </c>
      <c r="N341" s="1">
        <f>IFERROR(__xludf.DUMMYFUNCTION("""COMPUTED_VALUE"""),1.16491758E8)</f>
        <v>116491758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IFERROR(__xludf.DUMMYFUNCTION("""COMPUTED_VALUE"""),2427.23)</f>
        <v>2427.23</v>
      </c>
      <c r="D342" s="2">
        <f>IFERROR(__xludf.DUMMYFUNCTION("""COMPUTED_VALUE"""),45789.66666666667)</f>
        <v>45789.66667</v>
      </c>
      <c r="E342" s="1">
        <f>IFERROR(__xludf.DUMMYFUNCTION("""COMPUTED_VALUE"""),2544.25)</f>
        <v>2544.25</v>
      </c>
      <c r="G342" s="2">
        <f>IFERROR(__xludf.DUMMYFUNCTION("""COMPUTED_VALUE"""),45789.66666666667)</f>
        <v>45789.66667</v>
      </c>
      <c r="H342" s="1">
        <f>IFERROR(__xludf.DUMMYFUNCTION("""COMPUTED_VALUE"""),2427.23)</f>
        <v>2427.23</v>
      </c>
      <c r="J342" s="2">
        <f>IFERROR(__xludf.DUMMYFUNCTION("""COMPUTED_VALUE"""),45789.66666666667)</f>
        <v>45789.66667</v>
      </c>
      <c r="K342" s="1">
        <f>IFERROR(__xludf.DUMMYFUNCTION("""COMPUTED_VALUE"""),2536.29)</f>
        <v>2536.29</v>
      </c>
      <c r="M342" s="2">
        <f>IFERROR(__xludf.DUMMYFUNCTION("""COMPUTED_VALUE"""),45789.66666666667)</f>
        <v>45789.66667</v>
      </c>
      <c r="N342" s="1">
        <f>IFERROR(__xludf.DUMMYFUNCTION("""COMPUTED_VALUE"""),1.4908931E8)</f>
        <v>149089310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IFERROR(__xludf.DUMMYFUNCTION("""COMPUTED_VALUE"""),2528.4)</f>
        <v>2528.4</v>
      </c>
      <c r="D343" s="2">
        <f>IFERROR(__xludf.DUMMYFUNCTION("""COMPUTED_VALUE"""),45790.66666666667)</f>
        <v>45790.66667</v>
      </c>
      <c r="E343" s="1">
        <f>IFERROR(__xludf.DUMMYFUNCTION("""COMPUTED_VALUE"""),2528.4)</f>
        <v>2528.4</v>
      </c>
      <c r="G343" s="2">
        <f>IFERROR(__xludf.DUMMYFUNCTION("""COMPUTED_VALUE"""),45790.66666666667)</f>
        <v>45790.66667</v>
      </c>
      <c r="H343" s="1">
        <f>IFERROR(__xludf.DUMMYFUNCTION("""COMPUTED_VALUE"""),2489.84)</f>
        <v>2489.84</v>
      </c>
      <c r="J343" s="2">
        <f>IFERROR(__xludf.DUMMYFUNCTION("""COMPUTED_VALUE"""),45790.66666666667)</f>
        <v>45790.66667</v>
      </c>
      <c r="K343" s="1">
        <f>IFERROR(__xludf.DUMMYFUNCTION("""COMPUTED_VALUE"""),2497.37)</f>
        <v>2497.37</v>
      </c>
      <c r="M343" s="2">
        <f>IFERROR(__xludf.DUMMYFUNCTION("""COMPUTED_VALUE"""),45790.66666666667)</f>
        <v>45790.66667</v>
      </c>
      <c r="N343" s="1">
        <f>IFERROR(__xludf.DUMMYFUNCTION("""COMPUTED_VALUE"""),1.32796197E8)</f>
        <v>132796197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IFERROR(__xludf.DUMMYFUNCTION("""COMPUTED_VALUE"""),2499.52)</f>
        <v>2499.52</v>
      </c>
      <c r="D344" s="2">
        <f>IFERROR(__xludf.DUMMYFUNCTION("""COMPUTED_VALUE"""),45791.66666666667)</f>
        <v>45791.66667</v>
      </c>
      <c r="E344" s="1">
        <f>IFERROR(__xludf.DUMMYFUNCTION("""COMPUTED_VALUE"""),2499.52)</f>
        <v>2499.52</v>
      </c>
      <c r="G344" s="2">
        <f>IFERROR(__xludf.DUMMYFUNCTION("""COMPUTED_VALUE"""),45791.66666666667)</f>
        <v>45791.66667</v>
      </c>
      <c r="H344" s="1">
        <f>IFERROR(__xludf.DUMMYFUNCTION("""COMPUTED_VALUE"""),2403.72)</f>
        <v>2403.72</v>
      </c>
      <c r="J344" s="2">
        <f>IFERROR(__xludf.DUMMYFUNCTION("""COMPUTED_VALUE"""),45791.66666666667)</f>
        <v>45791.66667</v>
      </c>
      <c r="K344" s="1">
        <f>IFERROR(__xludf.DUMMYFUNCTION("""COMPUTED_VALUE"""),2407.28)</f>
        <v>2407.28</v>
      </c>
      <c r="M344" s="2">
        <f>IFERROR(__xludf.DUMMYFUNCTION("""COMPUTED_VALUE"""),45791.66666666667)</f>
        <v>45791.66667</v>
      </c>
      <c r="N344" s="1">
        <f>IFERROR(__xludf.DUMMYFUNCTION("""COMPUTED_VALUE"""),1.43169045E8)</f>
        <v>143169045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IFERROR(__xludf.DUMMYFUNCTION("""COMPUTED_VALUE"""),2414.32)</f>
        <v>2414.32</v>
      </c>
      <c r="D345" s="2">
        <f>IFERROR(__xludf.DUMMYFUNCTION("""COMPUTED_VALUE"""),45792.66666666667)</f>
        <v>45792.66667</v>
      </c>
      <c r="E345" s="1">
        <f>IFERROR(__xludf.DUMMYFUNCTION("""COMPUTED_VALUE"""),2454.47)</f>
        <v>2454.47</v>
      </c>
      <c r="G345" s="2">
        <f>IFERROR(__xludf.DUMMYFUNCTION("""COMPUTED_VALUE"""),45792.66666666667)</f>
        <v>45792.66667</v>
      </c>
      <c r="H345" s="1">
        <f>IFERROR(__xludf.DUMMYFUNCTION("""COMPUTED_VALUE"""),2384.9)</f>
        <v>2384.9</v>
      </c>
      <c r="J345" s="2">
        <f>IFERROR(__xludf.DUMMYFUNCTION("""COMPUTED_VALUE"""),45792.66666666667)</f>
        <v>45792.66667</v>
      </c>
      <c r="K345" s="1">
        <f>IFERROR(__xludf.DUMMYFUNCTION("""COMPUTED_VALUE"""),2453.8)</f>
        <v>2453.8</v>
      </c>
      <c r="M345" s="2">
        <f>IFERROR(__xludf.DUMMYFUNCTION("""COMPUTED_VALUE"""),45792.66666666667)</f>
        <v>45792.66667</v>
      </c>
      <c r="N345" s="1">
        <f>IFERROR(__xludf.DUMMYFUNCTION("""COMPUTED_VALUE"""),1.33443516E8)</f>
        <v>133443516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IFERROR(__xludf.DUMMYFUNCTION("""COMPUTED_VALUE"""),2456.41)</f>
        <v>2456.41</v>
      </c>
      <c r="D346" s="2">
        <f>IFERROR(__xludf.DUMMYFUNCTION("""COMPUTED_VALUE"""),45793.66666666667)</f>
        <v>45793.66667</v>
      </c>
      <c r="E346" s="1">
        <f>IFERROR(__xludf.DUMMYFUNCTION("""COMPUTED_VALUE"""),2492.19)</f>
        <v>2492.19</v>
      </c>
      <c r="G346" s="2">
        <f>IFERROR(__xludf.DUMMYFUNCTION("""COMPUTED_VALUE"""),45793.66666666667)</f>
        <v>45793.66667</v>
      </c>
      <c r="H346" s="1">
        <f>IFERROR(__xludf.DUMMYFUNCTION("""COMPUTED_VALUE"""),2437.14)</f>
        <v>2437.14</v>
      </c>
      <c r="J346" s="2">
        <f>IFERROR(__xludf.DUMMYFUNCTION("""COMPUTED_VALUE"""),45793.66666666667)</f>
        <v>45793.66667</v>
      </c>
      <c r="K346" s="1">
        <f>IFERROR(__xludf.DUMMYFUNCTION("""COMPUTED_VALUE"""),2491.88)</f>
        <v>2491.88</v>
      </c>
      <c r="M346" s="2">
        <f>IFERROR(__xludf.DUMMYFUNCTION("""COMPUTED_VALUE"""),45793.66666666667)</f>
        <v>45793.66667</v>
      </c>
      <c r="N346" s="1">
        <f>IFERROR(__xludf.DUMMYFUNCTION("""COMPUTED_VALUE"""),1.25083218E8)</f>
        <v>125083218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IFERROR(__xludf.DUMMYFUNCTION("""COMPUTED_VALUE"""),2486.11)</f>
        <v>2486.11</v>
      </c>
      <c r="D347" s="2">
        <f>IFERROR(__xludf.DUMMYFUNCTION("""COMPUTED_VALUE"""),45796.66666666667)</f>
        <v>45796.66667</v>
      </c>
      <c r="E347" s="1">
        <f>IFERROR(__xludf.DUMMYFUNCTION("""COMPUTED_VALUE"""),2515.67)</f>
        <v>2515.67</v>
      </c>
      <c r="G347" s="2">
        <f>IFERROR(__xludf.DUMMYFUNCTION("""COMPUTED_VALUE"""),45796.66666666667)</f>
        <v>45796.66667</v>
      </c>
      <c r="H347" s="1">
        <f>IFERROR(__xludf.DUMMYFUNCTION("""COMPUTED_VALUE"""),2479.7)</f>
        <v>2479.7</v>
      </c>
      <c r="J347" s="2">
        <f>IFERROR(__xludf.DUMMYFUNCTION("""COMPUTED_VALUE"""),45796.66666666667)</f>
        <v>45796.66667</v>
      </c>
      <c r="K347" s="1">
        <f>IFERROR(__xludf.DUMMYFUNCTION("""COMPUTED_VALUE"""),2515.36)</f>
        <v>2515.36</v>
      </c>
      <c r="M347" s="2">
        <f>IFERROR(__xludf.DUMMYFUNCTION("""COMPUTED_VALUE"""),45796.66666666667)</f>
        <v>45796.66667</v>
      </c>
      <c r="N347" s="1">
        <f>IFERROR(__xludf.DUMMYFUNCTION("""COMPUTED_VALUE"""),1.00774688E8)</f>
        <v>100774688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IFERROR(__xludf.DUMMYFUNCTION("""COMPUTED_VALUE"""),2514.31)</f>
        <v>2514.31</v>
      </c>
      <c r="D348" s="2">
        <f>IFERROR(__xludf.DUMMYFUNCTION("""COMPUTED_VALUE"""),45797.66666666667)</f>
        <v>45797.66667</v>
      </c>
      <c r="E348" s="1">
        <f>IFERROR(__xludf.DUMMYFUNCTION("""COMPUTED_VALUE"""),2537.59)</f>
        <v>2537.59</v>
      </c>
      <c r="G348" s="2">
        <f>IFERROR(__xludf.DUMMYFUNCTION("""COMPUTED_VALUE"""),45797.66666666667)</f>
        <v>45797.66667</v>
      </c>
      <c r="H348" s="1">
        <f>IFERROR(__xludf.DUMMYFUNCTION("""COMPUTED_VALUE"""),2508.35)</f>
        <v>2508.35</v>
      </c>
      <c r="J348" s="2">
        <f>IFERROR(__xludf.DUMMYFUNCTION("""COMPUTED_VALUE"""),45797.66666666667)</f>
        <v>45797.66667</v>
      </c>
      <c r="K348" s="1">
        <f>IFERROR(__xludf.DUMMYFUNCTION("""COMPUTED_VALUE"""),2533.12)</f>
        <v>2533.12</v>
      </c>
      <c r="M348" s="2">
        <f>IFERROR(__xludf.DUMMYFUNCTION("""COMPUTED_VALUE"""),45797.66666666667)</f>
        <v>45797.66667</v>
      </c>
      <c r="N348" s="1">
        <f>IFERROR(__xludf.DUMMYFUNCTION("""COMPUTED_VALUE"""),1.37628471E8)</f>
        <v>137628471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IFERROR(__xludf.DUMMYFUNCTION("""COMPUTED_VALUE"""),2521.83)</f>
        <v>2521.83</v>
      </c>
      <c r="D349" s="2">
        <f>IFERROR(__xludf.DUMMYFUNCTION("""COMPUTED_VALUE"""),45798.66666666667)</f>
        <v>45798.66667</v>
      </c>
      <c r="E349" s="1">
        <f>IFERROR(__xludf.DUMMYFUNCTION("""COMPUTED_VALUE"""),2522.54)</f>
        <v>2522.54</v>
      </c>
      <c r="G349" s="2">
        <f>IFERROR(__xludf.DUMMYFUNCTION("""COMPUTED_VALUE"""),45798.66666666667)</f>
        <v>45798.66667</v>
      </c>
      <c r="H349" s="1">
        <f>IFERROR(__xludf.DUMMYFUNCTION("""COMPUTED_VALUE"""),2463.96)</f>
        <v>2463.96</v>
      </c>
      <c r="J349" s="2">
        <f>IFERROR(__xludf.DUMMYFUNCTION("""COMPUTED_VALUE"""),45798.66666666667)</f>
        <v>45798.66667</v>
      </c>
      <c r="K349" s="1">
        <f>IFERROR(__xludf.DUMMYFUNCTION("""COMPUTED_VALUE"""),2465.61)</f>
        <v>2465.61</v>
      </c>
      <c r="M349" s="2">
        <f>IFERROR(__xludf.DUMMYFUNCTION("""COMPUTED_VALUE"""),45798.66666666667)</f>
        <v>45798.66667</v>
      </c>
      <c r="N349" s="1">
        <f>IFERROR(__xludf.DUMMYFUNCTION("""COMPUTED_VALUE"""),1.15989124E8)</f>
        <v>115989124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IFERROR(__xludf.DUMMYFUNCTION("""COMPUTED_VALUE"""),2455.7)</f>
        <v>2455.7</v>
      </c>
      <c r="D350" s="2">
        <f>IFERROR(__xludf.DUMMYFUNCTION("""COMPUTED_VALUE"""),45799.66666666667)</f>
        <v>45799.66667</v>
      </c>
      <c r="E350" s="1">
        <f>IFERROR(__xludf.DUMMYFUNCTION("""COMPUTED_VALUE"""),2474.75)</f>
        <v>2474.75</v>
      </c>
      <c r="G350" s="2">
        <f>IFERROR(__xludf.DUMMYFUNCTION("""COMPUTED_VALUE"""),45799.66666666667)</f>
        <v>45799.66667</v>
      </c>
      <c r="H350" s="1">
        <f>IFERROR(__xludf.DUMMYFUNCTION("""COMPUTED_VALUE"""),2445.34)</f>
        <v>2445.34</v>
      </c>
      <c r="J350" s="2">
        <f>IFERROR(__xludf.DUMMYFUNCTION("""COMPUTED_VALUE"""),45799.66666666667)</f>
        <v>45799.66667</v>
      </c>
      <c r="K350" s="1">
        <f>IFERROR(__xludf.DUMMYFUNCTION("""COMPUTED_VALUE"""),2466.6)</f>
        <v>2466.6</v>
      </c>
      <c r="M350" s="2">
        <f>IFERROR(__xludf.DUMMYFUNCTION("""COMPUTED_VALUE"""),45799.66666666667)</f>
        <v>45799.66667</v>
      </c>
      <c r="N350" s="1">
        <f>IFERROR(__xludf.DUMMYFUNCTION("""COMPUTED_VALUE"""),9.5894763E7)</f>
        <v>95894763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IFERROR(__xludf.DUMMYFUNCTION("""COMPUTED_VALUE"""),2452.47)</f>
        <v>2452.47</v>
      </c>
      <c r="D351" s="2">
        <f>IFERROR(__xludf.DUMMYFUNCTION("""COMPUTED_VALUE"""),45800.66666666667)</f>
        <v>45800.66667</v>
      </c>
      <c r="E351" s="1">
        <f>IFERROR(__xludf.DUMMYFUNCTION("""COMPUTED_VALUE"""),2465.27)</f>
        <v>2465.27</v>
      </c>
      <c r="G351" s="2">
        <f>IFERROR(__xludf.DUMMYFUNCTION("""COMPUTED_VALUE"""),45800.66666666667)</f>
        <v>45800.66667</v>
      </c>
      <c r="H351" s="1">
        <f>IFERROR(__xludf.DUMMYFUNCTION("""COMPUTED_VALUE"""),2437.88)</f>
        <v>2437.88</v>
      </c>
      <c r="J351" s="2">
        <f>IFERROR(__xludf.DUMMYFUNCTION("""COMPUTED_VALUE"""),45800.66666666667)</f>
        <v>45800.66667</v>
      </c>
      <c r="K351" s="1">
        <f>IFERROR(__xludf.DUMMYFUNCTION("""COMPUTED_VALUE"""),2457.96)</f>
        <v>2457.96</v>
      </c>
      <c r="M351" s="2">
        <f>IFERROR(__xludf.DUMMYFUNCTION("""COMPUTED_VALUE"""),45800.66666666667)</f>
        <v>45800.66667</v>
      </c>
      <c r="N351" s="1">
        <f>IFERROR(__xludf.DUMMYFUNCTION("""COMPUTED_VALUE"""),7.7599872E7)</f>
        <v>77599872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IFERROR(__xludf.DUMMYFUNCTION("""COMPUTED_VALUE"""),2475.91)</f>
        <v>2475.91</v>
      </c>
      <c r="D352" s="2">
        <f>IFERROR(__xludf.DUMMYFUNCTION("""COMPUTED_VALUE"""),45804.66666666667)</f>
        <v>45804.66667</v>
      </c>
      <c r="E352" s="1">
        <f>IFERROR(__xludf.DUMMYFUNCTION("""COMPUTED_VALUE"""),2513.04)</f>
        <v>2513.04</v>
      </c>
      <c r="G352" s="2">
        <f>IFERROR(__xludf.DUMMYFUNCTION("""COMPUTED_VALUE"""),45804.66666666667)</f>
        <v>45804.66667</v>
      </c>
      <c r="H352" s="1">
        <f>IFERROR(__xludf.DUMMYFUNCTION("""COMPUTED_VALUE"""),2475.91)</f>
        <v>2475.91</v>
      </c>
      <c r="J352" s="2">
        <f>IFERROR(__xludf.DUMMYFUNCTION("""COMPUTED_VALUE"""),45804.66666666667)</f>
        <v>45804.66667</v>
      </c>
      <c r="K352" s="1">
        <f>IFERROR(__xludf.DUMMYFUNCTION("""COMPUTED_VALUE"""),2507.64)</f>
        <v>2507.64</v>
      </c>
      <c r="M352" s="2">
        <f>IFERROR(__xludf.DUMMYFUNCTION("""COMPUTED_VALUE"""),45804.66666666667)</f>
        <v>45804.66667</v>
      </c>
      <c r="N352" s="1">
        <f>IFERROR(__xludf.DUMMYFUNCTION("""COMPUTED_VALUE"""),1.1687295E8)</f>
        <v>116872950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IFERROR(__xludf.DUMMYFUNCTION("""COMPUTED_VALUE"""),2506.98)</f>
        <v>2506.98</v>
      </c>
      <c r="D353" s="2">
        <f>IFERROR(__xludf.DUMMYFUNCTION("""COMPUTED_VALUE"""),45805.66666666667)</f>
        <v>45805.66667</v>
      </c>
      <c r="E353" s="1">
        <f>IFERROR(__xludf.DUMMYFUNCTION("""COMPUTED_VALUE"""),2516.71)</f>
        <v>2516.71</v>
      </c>
      <c r="G353" s="2">
        <f>IFERROR(__xludf.DUMMYFUNCTION("""COMPUTED_VALUE"""),45805.66666666667)</f>
        <v>45805.66667</v>
      </c>
      <c r="H353" s="1">
        <f>IFERROR(__xludf.DUMMYFUNCTION("""COMPUTED_VALUE"""),2482.71)</f>
        <v>2482.71</v>
      </c>
      <c r="J353" s="2">
        <f>IFERROR(__xludf.DUMMYFUNCTION("""COMPUTED_VALUE"""),45805.66666666667)</f>
        <v>45805.66667</v>
      </c>
      <c r="K353" s="1">
        <f>IFERROR(__xludf.DUMMYFUNCTION("""COMPUTED_VALUE"""),2489.61)</f>
        <v>2489.61</v>
      </c>
      <c r="M353" s="2">
        <f>IFERROR(__xludf.DUMMYFUNCTION("""COMPUTED_VALUE"""),45805.66666666667)</f>
        <v>45805.66667</v>
      </c>
      <c r="N353" s="1">
        <f>IFERROR(__xludf.DUMMYFUNCTION("""COMPUTED_VALUE"""),9.7114313E7)</f>
        <v>97114313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IFERROR(__xludf.DUMMYFUNCTION("""COMPUTED_VALUE"""),2500.58)</f>
        <v>2500.58</v>
      </c>
      <c r="D354" s="2">
        <f>IFERROR(__xludf.DUMMYFUNCTION("""COMPUTED_VALUE"""),45806.66666666667)</f>
        <v>45806.66667</v>
      </c>
      <c r="E354" s="1">
        <f>IFERROR(__xludf.DUMMYFUNCTION("""COMPUTED_VALUE"""),2525.51)</f>
        <v>2525.51</v>
      </c>
      <c r="G354" s="2">
        <f>IFERROR(__xludf.DUMMYFUNCTION("""COMPUTED_VALUE"""),45806.66666666667)</f>
        <v>45806.66667</v>
      </c>
      <c r="H354" s="1">
        <f>IFERROR(__xludf.DUMMYFUNCTION("""COMPUTED_VALUE"""),2490.05)</f>
        <v>2490.05</v>
      </c>
      <c r="J354" s="2">
        <f>IFERROR(__xludf.DUMMYFUNCTION("""COMPUTED_VALUE"""),45806.66666666667)</f>
        <v>45806.66667</v>
      </c>
      <c r="K354" s="1">
        <f>IFERROR(__xludf.DUMMYFUNCTION("""COMPUTED_VALUE"""),2523.73)</f>
        <v>2523.73</v>
      </c>
      <c r="M354" s="2">
        <f>IFERROR(__xludf.DUMMYFUNCTION("""COMPUTED_VALUE"""),45806.66666666667)</f>
        <v>45806.66667</v>
      </c>
      <c r="N354" s="1">
        <f>IFERROR(__xludf.DUMMYFUNCTION("""COMPUTED_VALUE"""),1.03610871E8)</f>
        <v>103610871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IFERROR(__xludf.DUMMYFUNCTION("""COMPUTED_VALUE"""),2502.77)</f>
        <v>2502.77</v>
      </c>
      <c r="D355" s="2">
        <f>IFERROR(__xludf.DUMMYFUNCTION("""COMPUTED_VALUE"""),45807.66666666667)</f>
        <v>45807.66667</v>
      </c>
      <c r="E355" s="1">
        <f>IFERROR(__xludf.DUMMYFUNCTION("""COMPUTED_VALUE"""),2506.8)</f>
        <v>2506.8</v>
      </c>
      <c r="G355" s="2">
        <f>IFERROR(__xludf.DUMMYFUNCTION("""COMPUTED_VALUE"""),45807.66666666667)</f>
        <v>45807.66667</v>
      </c>
      <c r="H355" s="1">
        <f>IFERROR(__xludf.DUMMYFUNCTION("""COMPUTED_VALUE"""),2471.07)</f>
        <v>2471.07</v>
      </c>
      <c r="J355" s="2">
        <f>IFERROR(__xludf.DUMMYFUNCTION("""COMPUTED_VALUE"""),45807.66666666667)</f>
        <v>45807.66667</v>
      </c>
      <c r="K355" s="1">
        <f>IFERROR(__xludf.DUMMYFUNCTION("""COMPUTED_VALUE"""),2499.41)</f>
        <v>2499.41</v>
      </c>
      <c r="M355" s="2">
        <f>IFERROR(__xludf.DUMMYFUNCTION("""COMPUTED_VALUE"""),45807.66666666667)</f>
        <v>45807.66667</v>
      </c>
      <c r="N355" s="1">
        <f>IFERROR(__xludf.DUMMYFUNCTION("""COMPUTED_VALUE"""),1.90657053E8)</f>
        <v>190657053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IFERROR(__xludf.DUMMYFUNCTION("""COMPUTED_VALUE"""),2497.23)</f>
        <v>2497.23</v>
      </c>
      <c r="D356" s="2">
        <f>IFERROR(__xludf.DUMMYFUNCTION("""COMPUTED_VALUE"""),45810.66666666667)</f>
        <v>45810.66667</v>
      </c>
      <c r="E356" s="1">
        <f>IFERROR(__xludf.DUMMYFUNCTION("""COMPUTED_VALUE"""),2504.36)</f>
        <v>2504.36</v>
      </c>
      <c r="G356" s="2">
        <f>IFERROR(__xludf.DUMMYFUNCTION("""COMPUTED_VALUE"""),45810.66666666667)</f>
        <v>45810.66667</v>
      </c>
      <c r="H356" s="1">
        <f>IFERROR(__xludf.DUMMYFUNCTION("""COMPUTED_VALUE"""),2468.87)</f>
        <v>2468.87</v>
      </c>
      <c r="J356" s="2">
        <f>IFERROR(__xludf.DUMMYFUNCTION("""COMPUTED_VALUE"""),45810.66666666667)</f>
        <v>45810.66667</v>
      </c>
      <c r="K356" s="1">
        <f>IFERROR(__xludf.DUMMYFUNCTION("""COMPUTED_VALUE"""),2501.3)</f>
        <v>2501.3</v>
      </c>
      <c r="M356" s="2">
        <f>IFERROR(__xludf.DUMMYFUNCTION("""COMPUTED_VALUE"""),45810.66666666667)</f>
        <v>45810.66667</v>
      </c>
      <c r="N356" s="1">
        <f>IFERROR(__xludf.DUMMYFUNCTION("""COMPUTED_VALUE"""),1.59840555E8)</f>
        <v>159840555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IFERROR(__xludf.DUMMYFUNCTION("""COMPUTED_VALUE"""),2494.45)</f>
        <v>2494.45</v>
      </c>
      <c r="D357" s="2">
        <f>IFERROR(__xludf.DUMMYFUNCTION("""COMPUTED_VALUE"""),45811.66666666667)</f>
        <v>45811.66667</v>
      </c>
      <c r="E357" s="1">
        <f>IFERROR(__xludf.DUMMYFUNCTION("""COMPUTED_VALUE"""),2530.83)</f>
        <v>2530.83</v>
      </c>
      <c r="G357" s="2">
        <f>IFERROR(__xludf.DUMMYFUNCTION("""COMPUTED_VALUE"""),45811.66666666667)</f>
        <v>45811.66667</v>
      </c>
      <c r="H357" s="1">
        <f>IFERROR(__xludf.DUMMYFUNCTION("""COMPUTED_VALUE"""),2475.9)</f>
        <v>2475.9</v>
      </c>
      <c r="J357" s="2">
        <f>IFERROR(__xludf.DUMMYFUNCTION("""COMPUTED_VALUE"""),45811.66666666667)</f>
        <v>45811.66667</v>
      </c>
      <c r="K357" s="1">
        <f>IFERROR(__xludf.DUMMYFUNCTION("""COMPUTED_VALUE"""),2515.31)</f>
        <v>2515.31</v>
      </c>
      <c r="M357" s="2">
        <f>IFERROR(__xludf.DUMMYFUNCTION("""COMPUTED_VALUE"""),45811.66666666667)</f>
        <v>45811.66667</v>
      </c>
      <c r="N357" s="1">
        <f>IFERROR(__xludf.DUMMYFUNCTION("""COMPUTED_VALUE"""),1.45385894E8)</f>
        <v>145385894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IFERROR(__xludf.DUMMYFUNCTION("""COMPUTED_VALUE"""),2522.21)</f>
        <v>2522.21</v>
      </c>
      <c r="D358" s="2">
        <f>IFERROR(__xludf.DUMMYFUNCTION("""COMPUTED_VALUE"""),45812.66666666667)</f>
        <v>45812.66667</v>
      </c>
      <c r="E358" s="1">
        <f>IFERROR(__xludf.DUMMYFUNCTION("""COMPUTED_VALUE"""),2553.98)</f>
        <v>2553.98</v>
      </c>
      <c r="G358" s="2">
        <f>IFERROR(__xludf.DUMMYFUNCTION("""COMPUTED_VALUE"""),45812.66666666667)</f>
        <v>45812.66667</v>
      </c>
      <c r="H358" s="1">
        <f>IFERROR(__xludf.DUMMYFUNCTION("""COMPUTED_VALUE"""),2522.18)</f>
        <v>2522.18</v>
      </c>
      <c r="J358" s="2">
        <f>IFERROR(__xludf.DUMMYFUNCTION("""COMPUTED_VALUE"""),45812.66666666667)</f>
        <v>45812.66667</v>
      </c>
      <c r="K358" s="1">
        <f>IFERROR(__xludf.DUMMYFUNCTION("""COMPUTED_VALUE"""),2522.43)</f>
        <v>2522.43</v>
      </c>
      <c r="M358" s="2">
        <f>IFERROR(__xludf.DUMMYFUNCTION("""COMPUTED_VALUE"""),45812.66666666667)</f>
        <v>45812.66667</v>
      </c>
      <c r="N358" s="1">
        <f>IFERROR(__xludf.DUMMYFUNCTION("""COMPUTED_VALUE"""),1.01377548E8)</f>
        <v>101377548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IFERROR(__xludf.DUMMYFUNCTION("""COMPUTED_VALUE"""),2523.68)</f>
        <v>2523.68</v>
      </c>
      <c r="D359" s="2">
        <f>IFERROR(__xludf.DUMMYFUNCTION("""COMPUTED_VALUE"""),45813.66666666667)</f>
        <v>45813.66667</v>
      </c>
      <c r="E359" s="1">
        <f>IFERROR(__xludf.DUMMYFUNCTION("""COMPUTED_VALUE"""),2538.46)</f>
        <v>2538.46</v>
      </c>
      <c r="G359" s="2">
        <f>IFERROR(__xludf.DUMMYFUNCTION("""COMPUTED_VALUE"""),45813.66666666667)</f>
        <v>45813.66667</v>
      </c>
      <c r="H359" s="1">
        <f>IFERROR(__xludf.DUMMYFUNCTION("""COMPUTED_VALUE"""),2500.51)</f>
        <v>2500.51</v>
      </c>
      <c r="J359" s="2">
        <f>IFERROR(__xludf.DUMMYFUNCTION("""COMPUTED_VALUE"""),45813.66666666667)</f>
        <v>45813.66667</v>
      </c>
      <c r="K359" s="1">
        <f>IFERROR(__xludf.DUMMYFUNCTION("""COMPUTED_VALUE"""),2515.16)</f>
        <v>2515.16</v>
      </c>
      <c r="M359" s="2">
        <f>IFERROR(__xludf.DUMMYFUNCTION("""COMPUTED_VALUE"""),45813.66666666667)</f>
        <v>45813.66667</v>
      </c>
      <c r="N359" s="1">
        <f>IFERROR(__xludf.DUMMYFUNCTION("""COMPUTED_VALUE"""),1.05220637E8)</f>
        <v>105220637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IFERROR(__xludf.DUMMYFUNCTION("""COMPUTED_VALUE"""),2532.28)</f>
        <v>2532.28</v>
      </c>
      <c r="D360" s="2">
        <f>IFERROR(__xludf.DUMMYFUNCTION("""COMPUTED_VALUE"""),45814.66666666667)</f>
        <v>45814.66667</v>
      </c>
      <c r="E360" s="1">
        <f>IFERROR(__xludf.DUMMYFUNCTION("""COMPUTED_VALUE"""),2559.58)</f>
        <v>2559.58</v>
      </c>
      <c r="G360" s="2">
        <f>IFERROR(__xludf.DUMMYFUNCTION("""COMPUTED_VALUE"""),45814.66666666667)</f>
        <v>45814.66667</v>
      </c>
      <c r="H360" s="1">
        <f>IFERROR(__xludf.DUMMYFUNCTION("""COMPUTED_VALUE"""),2532.28)</f>
        <v>2532.28</v>
      </c>
      <c r="J360" s="2">
        <f>IFERROR(__xludf.DUMMYFUNCTION("""COMPUTED_VALUE"""),45814.66666666667)</f>
        <v>45814.66667</v>
      </c>
      <c r="K360" s="1">
        <f>IFERROR(__xludf.DUMMYFUNCTION("""COMPUTED_VALUE"""),2550.21)</f>
        <v>2550.21</v>
      </c>
      <c r="M360" s="2">
        <f>IFERROR(__xludf.DUMMYFUNCTION("""COMPUTED_VALUE"""),45814.66666666667)</f>
        <v>45814.66667</v>
      </c>
      <c r="N360" s="1">
        <f>IFERROR(__xludf.DUMMYFUNCTION("""COMPUTED_VALUE"""),9.9411371E7)</f>
        <v>99411371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IFERROR(__xludf.DUMMYFUNCTION("""COMPUTED_VALUE"""),2560.02)</f>
        <v>2560.02</v>
      </c>
      <c r="D361" s="2">
        <f>IFERROR(__xludf.DUMMYFUNCTION("""COMPUTED_VALUE"""),45817.66666666667)</f>
        <v>45817.66667</v>
      </c>
      <c r="E361" s="1">
        <f>IFERROR(__xludf.DUMMYFUNCTION("""COMPUTED_VALUE"""),2575.46)</f>
        <v>2575.46</v>
      </c>
      <c r="G361" s="2">
        <f>IFERROR(__xludf.DUMMYFUNCTION("""COMPUTED_VALUE"""),45817.66666666667)</f>
        <v>45817.66667</v>
      </c>
      <c r="H361" s="1">
        <f>IFERROR(__xludf.DUMMYFUNCTION("""COMPUTED_VALUE"""),2544.19)</f>
        <v>2544.19</v>
      </c>
      <c r="J361" s="2">
        <f>IFERROR(__xludf.DUMMYFUNCTION("""COMPUTED_VALUE"""),45817.66666666667)</f>
        <v>45817.66667</v>
      </c>
      <c r="K361" s="1">
        <f>IFERROR(__xludf.DUMMYFUNCTION("""COMPUTED_VALUE"""),2563.54)</f>
        <v>2563.54</v>
      </c>
      <c r="M361" s="2">
        <f>IFERROR(__xludf.DUMMYFUNCTION("""COMPUTED_VALUE"""),45817.66666666667)</f>
        <v>45817.66667</v>
      </c>
      <c r="N361" s="1">
        <f>IFERROR(__xludf.DUMMYFUNCTION("""COMPUTED_VALUE"""),1.06295139E8)</f>
        <v>106295139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IFERROR(__xludf.DUMMYFUNCTION("""COMPUTED_VALUE"""),2562.38)</f>
        <v>2562.38</v>
      </c>
      <c r="D362" s="2">
        <f>IFERROR(__xludf.DUMMYFUNCTION("""COMPUTED_VALUE"""),45818.66666666667)</f>
        <v>45818.66667</v>
      </c>
      <c r="E362" s="1">
        <f>IFERROR(__xludf.DUMMYFUNCTION("""COMPUTED_VALUE"""),2600.07)</f>
        <v>2600.07</v>
      </c>
      <c r="G362" s="2">
        <f>IFERROR(__xludf.DUMMYFUNCTION("""COMPUTED_VALUE"""),45818.66666666667)</f>
        <v>45818.66667</v>
      </c>
      <c r="H362" s="1">
        <f>IFERROR(__xludf.DUMMYFUNCTION("""COMPUTED_VALUE"""),2562.38)</f>
        <v>2562.38</v>
      </c>
      <c r="J362" s="2">
        <f>IFERROR(__xludf.DUMMYFUNCTION("""COMPUTED_VALUE"""),45818.66666666667)</f>
        <v>45818.66667</v>
      </c>
      <c r="K362" s="1">
        <f>IFERROR(__xludf.DUMMYFUNCTION("""COMPUTED_VALUE"""),2584.14)</f>
        <v>2584.14</v>
      </c>
      <c r="M362" s="2">
        <f>IFERROR(__xludf.DUMMYFUNCTION("""COMPUTED_VALUE"""),45818.66666666667)</f>
        <v>45818.66667</v>
      </c>
      <c r="N362" s="1">
        <f>IFERROR(__xludf.DUMMYFUNCTION("""COMPUTED_VALUE"""),1.30213578E8)</f>
        <v>130213578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IFERROR(__xludf.DUMMYFUNCTION("""COMPUTED_VALUE"""),2586.4)</f>
        <v>2586.4</v>
      </c>
      <c r="D363" s="2">
        <f>IFERROR(__xludf.DUMMYFUNCTION("""COMPUTED_VALUE"""),45819.66666666667)</f>
        <v>45819.66667</v>
      </c>
      <c r="E363" s="1">
        <f>IFERROR(__xludf.DUMMYFUNCTION("""COMPUTED_VALUE"""),2608.57)</f>
        <v>2608.57</v>
      </c>
      <c r="G363" s="2">
        <f>IFERROR(__xludf.DUMMYFUNCTION("""COMPUTED_VALUE"""),45819.66666666667)</f>
        <v>45819.66667</v>
      </c>
      <c r="H363" s="1">
        <f>IFERROR(__xludf.DUMMYFUNCTION("""COMPUTED_VALUE"""),2581.94)</f>
        <v>2581.94</v>
      </c>
      <c r="J363" s="2">
        <f>IFERROR(__xludf.DUMMYFUNCTION("""COMPUTED_VALUE"""),45819.66666666667)</f>
        <v>45819.66667</v>
      </c>
      <c r="K363" s="1">
        <f>IFERROR(__xludf.DUMMYFUNCTION("""COMPUTED_VALUE"""),2584.49)</f>
        <v>2584.49</v>
      </c>
      <c r="M363" s="2">
        <f>IFERROR(__xludf.DUMMYFUNCTION("""COMPUTED_VALUE"""),45819.66666666667)</f>
        <v>45819.66667</v>
      </c>
      <c r="N363" s="1">
        <f>IFERROR(__xludf.DUMMYFUNCTION("""COMPUTED_VALUE"""),1.12118905E8)</f>
        <v>112118905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IFERROR(__xludf.DUMMYFUNCTION("""COMPUTED_VALUE"""),2587.88)</f>
        <v>2587.88</v>
      </c>
      <c r="D364" s="2">
        <f>IFERROR(__xludf.DUMMYFUNCTION("""COMPUTED_VALUE"""),45820.66666666667)</f>
        <v>45820.66667</v>
      </c>
      <c r="E364" s="1">
        <f>IFERROR(__xludf.DUMMYFUNCTION("""COMPUTED_VALUE"""),2603.94)</f>
        <v>2603.94</v>
      </c>
      <c r="G364" s="2">
        <f>IFERROR(__xludf.DUMMYFUNCTION("""COMPUTED_VALUE"""),45820.66666666667)</f>
        <v>45820.66667</v>
      </c>
      <c r="H364" s="1">
        <f>IFERROR(__xludf.DUMMYFUNCTION("""COMPUTED_VALUE"""),2575.34)</f>
        <v>2575.34</v>
      </c>
      <c r="J364" s="2">
        <f>IFERROR(__xludf.DUMMYFUNCTION("""COMPUTED_VALUE"""),45820.66666666667)</f>
        <v>45820.66667</v>
      </c>
      <c r="K364" s="1">
        <f>IFERROR(__xludf.DUMMYFUNCTION("""COMPUTED_VALUE"""),2603.31)</f>
        <v>2603.31</v>
      </c>
      <c r="M364" s="2">
        <f>IFERROR(__xludf.DUMMYFUNCTION("""COMPUTED_VALUE"""),45820.66666666667)</f>
        <v>45820.66667</v>
      </c>
      <c r="N364" s="1">
        <f>IFERROR(__xludf.DUMMYFUNCTION("""COMPUTED_VALUE"""),9.4036503E7)</f>
        <v>94036503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IFERROR(__xludf.DUMMYFUNCTION("""COMPUTED_VALUE"""),2581.53)</f>
        <v>2581.53</v>
      </c>
      <c r="D365" s="2">
        <f>IFERROR(__xludf.DUMMYFUNCTION("""COMPUTED_VALUE"""),45821.66666666667)</f>
        <v>45821.66667</v>
      </c>
      <c r="E365" s="1">
        <f>IFERROR(__xludf.DUMMYFUNCTION("""COMPUTED_VALUE"""),2597.23)</f>
        <v>2597.23</v>
      </c>
      <c r="G365" s="2">
        <f>IFERROR(__xludf.DUMMYFUNCTION("""COMPUTED_VALUE"""),45821.66666666667)</f>
        <v>45821.66667</v>
      </c>
      <c r="H365" s="1">
        <f>IFERROR(__xludf.DUMMYFUNCTION("""COMPUTED_VALUE"""),2563.59)</f>
        <v>2563.59</v>
      </c>
      <c r="J365" s="2">
        <f>IFERROR(__xludf.DUMMYFUNCTION("""COMPUTED_VALUE"""),45821.66666666667)</f>
        <v>45821.66667</v>
      </c>
      <c r="K365" s="1">
        <f>IFERROR(__xludf.DUMMYFUNCTION("""COMPUTED_VALUE"""),2570.71)</f>
        <v>2570.71</v>
      </c>
      <c r="M365" s="2">
        <f>IFERROR(__xludf.DUMMYFUNCTION("""COMPUTED_VALUE"""),45821.66666666667)</f>
        <v>45821.66667</v>
      </c>
      <c r="N365" s="1">
        <f>IFERROR(__xludf.DUMMYFUNCTION("""COMPUTED_VALUE"""),9.3230872E7)</f>
        <v>93230872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IFERROR(__xludf.DUMMYFUNCTION("""COMPUTED_VALUE"""),2577.59)</f>
        <v>2577.59</v>
      </c>
      <c r="D366" s="2">
        <f>IFERROR(__xludf.DUMMYFUNCTION("""COMPUTED_VALUE"""),45824.66666666667)</f>
        <v>45824.66667</v>
      </c>
      <c r="E366" s="1">
        <f>IFERROR(__xludf.DUMMYFUNCTION("""COMPUTED_VALUE"""),2587.86)</f>
        <v>2587.86</v>
      </c>
      <c r="G366" s="2">
        <f>IFERROR(__xludf.DUMMYFUNCTION("""COMPUTED_VALUE"""),45824.66666666667)</f>
        <v>45824.66667</v>
      </c>
      <c r="H366" s="1">
        <f>IFERROR(__xludf.DUMMYFUNCTION("""COMPUTED_VALUE"""),2542.06)</f>
        <v>2542.06</v>
      </c>
      <c r="J366" s="2">
        <f>IFERROR(__xludf.DUMMYFUNCTION("""COMPUTED_VALUE"""),45824.66666666667)</f>
        <v>45824.66667</v>
      </c>
      <c r="K366" s="1">
        <f>IFERROR(__xludf.DUMMYFUNCTION("""COMPUTED_VALUE"""),2576.91)</f>
        <v>2576.91</v>
      </c>
      <c r="M366" s="2">
        <f>IFERROR(__xludf.DUMMYFUNCTION("""COMPUTED_VALUE"""),45824.66666666667)</f>
        <v>45824.66667</v>
      </c>
      <c r="N366" s="1">
        <f>IFERROR(__xludf.DUMMYFUNCTION("""COMPUTED_VALUE"""),1.38597248E8)</f>
        <v>138597248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IFERROR(__xludf.DUMMYFUNCTION("""COMPUTED_VALUE"""),2567.81)</f>
        <v>2567.81</v>
      </c>
      <c r="D367" s="2">
        <f>IFERROR(__xludf.DUMMYFUNCTION("""COMPUTED_VALUE"""),45825.66666666667)</f>
        <v>45825.66667</v>
      </c>
      <c r="E367" s="1">
        <f>IFERROR(__xludf.DUMMYFUNCTION("""COMPUTED_VALUE"""),2568.76)</f>
        <v>2568.76</v>
      </c>
      <c r="G367" s="2">
        <f>IFERROR(__xludf.DUMMYFUNCTION("""COMPUTED_VALUE"""),45825.66666666667)</f>
        <v>45825.66667</v>
      </c>
      <c r="H367" s="1">
        <f>IFERROR(__xludf.DUMMYFUNCTION("""COMPUTED_VALUE"""),2512.12)</f>
        <v>2512.12</v>
      </c>
      <c r="J367" s="2">
        <f>IFERROR(__xludf.DUMMYFUNCTION("""COMPUTED_VALUE"""),45825.66666666667)</f>
        <v>45825.66667</v>
      </c>
      <c r="K367" s="1">
        <f>IFERROR(__xludf.DUMMYFUNCTION("""COMPUTED_VALUE"""),2515.67)</f>
        <v>2515.67</v>
      </c>
      <c r="M367" s="2">
        <f>IFERROR(__xludf.DUMMYFUNCTION("""COMPUTED_VALUE"""),45825.66666666667)</f>
        <v>45825.66667</v>
      </c>
      <c r="N367" s="1">
        <f>IFERROR(__xludf.DUMMYFUNCTION("""COMPUTED_VALUE"""),1.16528244E8)</f>
        <v>116528244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IFERROR(__xludf.DUMMYFUNCTION("""COMPUTED_VALUE"""),2517.56)</f>
        <v>2517.56</v>
      </c>
      <c r="D368" s="2">
        <f>IFERROR(__xludf.DUMMYFUNCTION("""COMPUTED_VALUE"""),45826.66666666667)</f>
        <v>45826.66667</v>
      </c>
      <c r="E368" s="1">
        <f>IFERROR(__xludf.DUMMYFUNCTION("""COMPUTED_VALUE"""),2541.64)</f>
        <v>2541.64</v>
      </c>
      <c r="G368" s="2">
        <f>IFERROR(__xludf.DUMMYFUNCTION("""COMPUTED_VALUE"""),45826.66666666667)</f>
        <v>45826.66667</v>
      </c>
      <c r="H368" s="1">
        <f>IFERROR(__xludf.DUMMYFUNCTION("""COMPUTED_VALUE"""),2497.89)</f>
        <v>2497.89</v>
      </c>
      <c r="J368" s="2">
        <f>IFERROR(__xludf.DUMMYFUNCTION("""COMPUTED_VALUE"""),45826.66666666667)</f>
        <v>45826.66667</v>
      </c>
      <c r="K368" s="1">
        <f>IFERROR(__xludf.DUMMYFUNCTION("""COMPUTED_VALUE"""),2521.33)</f>
        <v>2521.33</v>
      </c>
      <c r="M368" s="2">
        <f>IFERROR(__xludf.DUMMYFUNCTION("""COMPUTED_VALUE"""),45826.66666666667)</f>
        <v>45826.66667</v>
      </c>
      <c r="N368" s="1">
        <f>IFERROR(__xludf.DUMMYFUNCTION("""COMPUTED_VALUE"""),1.16560259E8)</f>
        <v>116560259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IFERROR(__xludf.DUMMYFUNCTION("""COMPUTED_VALUE"""),2530.45)</f>
        <v>2530.45</v>
      </c>
      <c r="D369" s="2">
        <f>IFERROR(__xludf.DUMMYFUNCTION("""COMPUTED_VALUE"""),45828.66666666667)</f>
        <v>45828.66667</v>
      </c>
      <c r="E369" s="1">
        <f>IFERROR(__xludf.DUMMYFUNCTION("""COMPUTED_VALUE"""),2544.3)</f>
        <v>2544.3</v>
      </c>
      <c r="G369" s="2">
        <f>IFERROR(__xludf.DUMMYFUNCTION("""COMPUTED_VALUE"""),45828.66666666667)</f>
        <v>45828.66667</v>
      </c>
      <c r="H369" s="1">
        <f>IFERROR(__xludf.DUMMYFUNCTION("""COMPUTED_VALUE"""),2511.85)</f>
        <v>2511.85</v>
      </c>
      <c r="J369" s="2">
        <f>IFERROR(__xludf.DUMMYFUNCTION("""COMPUTED_VALUE"""),45828.66666666667)</f>
        <v>45828.66667</v>
      </c>
      <c r="K369" s="1">
        <f>IFERROR(__xludf.DUMMYFUNCTION("""COMPUTED_VALUE"""),2525.23)</f>
        <v>2525.23</v>
      </c>
      <c r="M369" s="2">
        <f>IFERROR(__xludf.DUMMYFUNCTION("""COMPUTED_VALUE"""),45828.66666666667)</f>
        <v>45828.66667</v>
      </c>
      <c r="N369" s="1">
        <f>IFERROR(__xludf.DUMMYFUNCTION("""COMPUTED_VALUE"""),2.09622182E8)</f>
        <v>209622182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IFERROR(__xludf.DUMMYFUNCTION("""COMPUTED_VALUE"""),2527.31)</f>
        <v>2527.31</v>
      </c>
      <c r="D370" s="2">
        <f>IFERROR(__xludf.DUMMYFUNCTION("""COMPUTED_VALUE"""),45831.66666666667)</f>
        <v>45831.66667</v>
      </c>
      <c r="E370" s="1">
        <f>IFERROR(__xludf.DUMMYFUNCTION("""COMPUTED_VALUE"""),2532.26)</f>
        <v>2532.26</v>
      </c>
      <c r="G370" s="2">
        <f>IFERROR(__xludf.DUMMYFUNCTION("""COMPUTED_VALUE"""),45831.66666666667)</f>
        <v>45831.66667</v>
      </c>
      <c r="H370" s="1">
        <f>IFERROR(__xludf.DUMMYFUNCTION("""COMPUTED_VALUE"""),2488.3)</f>
        <v>2488.3</v>
      </c>
      <c r="J370" s="2">
        <f>IFERROR(__xludf.DUMMYFUNCTION("""COMPUTED_VALUE"""),45831.66666666667)</f>
        <v>45831.66667</v>
      </c>
      <c r="K370" s="1">
        <f>IFERROR(__xludf.DUMMYFUNCTION("""COMPUTED_VALUE"""),2504.71)</f>
        <v>2504.71</v>
      </c>
      <c r="M370" s="2">
        <f>IFERROR(__xludf.DUMMYFUNCTION("""COMPUTED_VALUE"""),45831.66666666667)</f>
        <v>45831.66667</v>
      </c>
      <c r="N370" s="1">
        <f>IFERROR(__xludf.DUMMYFUNCTION("""COMPUTED_VALUE"""),1.15222093E8)</f>
        <v>115222093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IFERROR(__xludf.DUMMYFUNCTION("""COMPUTED_VALUE"""),2511.5)</f>
        <v>2511.5</v>
      </c>
      <c r="D371" s="2">
        <f>IFERROR(__xludf.DUMMYFUNCTION("""COMPUTED_VALUE"""),45832.66666666667)</f>
        <v>45832.66667</v>
      </c>
      <c r="E371" s="1">
        <f>IFERROR(__xludf.DUMMYFUNCTION("""COMPUTED_VALUE"""),2544.94)</f>
        <v>2544.94</v>
      </c>
      <c r="G371" s="2">
        <f>IFERROR(__xludf.DUMMYFUNCTION("""COMPUTED_VALUE"""),45832.66666666667)</f>
        <v>45832.66667</v>
      </c>
      <c r="H371" s="1">
        <f>IFERROR(__xludf.DUMMYFUNCTION("""COMPUTED_VALUE"""),2507.15)</f>
        <v>2507.15</v>
      </c>
      <c r="J371" s="2">
        <f>IFERROR(__xludf.DUMMYFUNCTION("""COMPUTED_VALUE"""),45832.66666666667)</f>
        <v>45832.66667</v>
      </c>
      <c r="K371" s="1">
        <f>IFERROR(__xludf.DUMMYFUNCTION("""COMPUTED_VALUE"""),2538.75)</f>
        <v>2538.75</v>
      </c>
      <c r="M371" s="2">
        <f>IFERROR(__xludf.DUMMYFUNCTION("""COMPUTED_VALUE"""),45832.66666666667)</f>
        <v>45832.66667</v>
      </c>
      <c r="N371" s="1">
        <f>IFERROR(__xludf.DUMMYFUNCTION("""COMPUTED_VALUE"""),1.09886381E8)</f>
        <v>109886381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IFERROR(__xludf.DUMMYFUNCTION("""COMPUTED_VALUE"""),2536.66)</f>
        <v>2536.66</v>
      </c>
      <c r="D372" s="2">
        <f>IFERROR(__xludf.DUMMYFUNCTION("""COMPUTED_VALUE"""),45833.66666666667)</f>
        <v>45833.66667</v>
      </c>
      <c r="E372" s="1">
        <f>IFERROR(__xludf.DUMMYFUNCTION("""COMPUTED_VALUE"""),2549.0)</f>
        <v>2549</v>
      </c>
      <c r="G372" s="2">
        <f>IFERROR(__xludf.DUMMYFUNCTION("""COMPUTED_VALUE"""),45833.66666666667)</f>
        <v>45833.66667</v>
      </c>
      <c r="H372" s="1">
        <f>IFERROR(__xludf.DUMMYFUNCTION("""COMPUTED_VALUE"""),2518.39)</f>
        <v>2518.39</v>
      </c>
      <c r="J372" s="2">
        <f>IFERROR(__xludf.DUMMYFUNCTION("""COMPUTED_VALUE"""),45833.66666666667)</f>
        <v>45833.66667</v>
      </c>
      <c r="K372" s="1">
        <f>IFERROR(__xludf.DUMMYFUNCTION("""COMPUTED_VALUE"""),2541.32)</f>
        <v>2541.32</v>
      </c>
      <c r="M372" s="2">
        <f>IFERROR(__xludf.DUMMYFUNCTION("""COMPUTED_VALUE"""),45833.66666666667)</f>
        <v>45833.66667</v>
      </c>
      <c r="N372" s="1">
        <f>IFERROR(__xludf.DUMMYFUNCTION("""COMPUTED_VALUE"""),1.12561116E8)</f>
        <v>112561116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IFERROR(__xludf.DUMMYFUNCTION("""COMPUTED_VALUE"""),2549.3)</f>
        <v>2549.3</v>
      </c>
      <c r="D373" s="2">
        <f>IFERROR(__xludf.DUMMYFUNCTION("""COMPUTED_VALUE"""),45834.66666666667)</f>
        <v>45834.66667</v>
      </c>
      <c r="E373" s="1">
        <f>IFERROR(__xludf.DUMMYFUNCTION("""COMPUTED_VALUE"""),2572.94)</f>
        <v>2572.94</v>
      </c>
      <c r="G373" s="2">
        <f>IFERROR(__xludf.DUMMYFUNCTION("""COMPUTED_VALUE"""),45834.66666666667)</f>
        <v>45834.66667</v>
      </c>
      <c r="H373" s="1">
        <f>IFERROR(__xludf.DUMMYFUNCTION("""COMPUTED_VALUE"""),2541.08)</f>
        <v>2541.08</v>
      </c>
      <c r="J373" s="2">
        <f>IFERROR(__xludf.DUMMYFUNCTION("""COMPUTED_VALUE"""),45834.66666666667)</f>
        <v>45834.66667</v>
      </c>
      <c r="K373" s="1">
        <f>IFERROR(__xludf.DUMMYFUNCTION("""COMPUTED_VALUE"""),2549.92)</f>
        <v>2549.92</v>
      </c>
      <c r="M373" s="2">
        <f>IFERROR(__xludf.DUMMYFUNCTION("""COMPUTED_VALUE"""),45834.66666666667)</f>
        <v>45834.66667</v>
      </c>
      <c r="N373" s="1">
        <f>IFERROR(__xludf.DUMMYFUNCTION("""COMPUTED_VALUE"""),1.11894429E8)</f>
        <v>111894429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IFERROR(__xludf.DUMMYFUNCTION("""COMPUTED_VALUE"""),2553.61)</f>
        <v>2553.61</v>
      </c>
      <c r="D374" s="2">
        <f>IFERROR(__xludf.DUMMYFUNCTION("""COMPUTED_VALUE"""),45835.66666666667)</f>
        <v>45835.66667</v>
      </c>
      <c r="E374" s="1">
        <f>IFERROR(__xludf.DUMMYFUNCTION("""COMPUTED_VALUE"""),2563.32)</f>
        <v>2563.32</v>
      </c>
      <c r="G374" s="2">
        <f>IFERROR(__xludf.DUMMYFUNCTION("""COMPUTED_VALUE"""),45835.66666666667)</f>
        <v>45835.66667</v>
      </c>
      <c r="H374" s="1">
        <f>IFERROR(__xludf.DUMMYFUNCTION("""COMPUTED_VALUE"""),2530.33)</f>
        <v>2530.33</v>
      </c>
      <c r="J374" s="2">
        <f>IFERROR(__xludf.DUMMYFUNCTION("""COMPUTED_VALUE"""),45835.66666666667)</f>
        <v>45835.66667</v>
      </c>
      <c r="K374" s="1">
        <f>IFERROR(__xludf.DUMMYFUNCTION("""COMPUTED_VALUE"""),2532.89)</f>
        <v>2532.89</v>
      </c>
      <c r="M374" s="2">
        <f>IFERROR(__xludf.DUMMYFUNCTION("""COMPUTED_VALUE"""),45835.66666666667)</f>
        <v>45835.66667</v>
      </c>
      <c r="N374" s="1">
        <f>IFERROR(__xludf.DUMMYFUNCTION("""COMPUTED_VALUE"""),2.55659689E8)</f>
        <v>255659689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IFERROR(__xludf.DUMMYFUNCTION("""COMPUTED_VALUE"""),2534.54)</f>
        <v>2534.54</v>
      </c>
      <c r="D375" s="2">
        <f>IFERROR(__xludf.DUMMYFUNCTION("""COMPUTED_VALUE"""),45838.66666666667)</f>
        <v>45838.66667</v>
      </c>
      <c r="E375" s="1">
        <f>IFERROR(__xludf.DUMMYFUNCTION("""COMPUTED_VALUE"""),2555.25)</f>
        <v>2555.25</v>
      </c>
      <c r="G375" s="2">
        <f>IFERROR(__xludf.DUMMYFUNCTION("""COMPUTED_VALUE"""),45838.66666666667)</f>
        <v>45838.66667</v>
      </c>
      <c r="H375" s="1">
        <f>IFERROR(__xludf.DUMMYFUNCTION("""COMPUTED_VALUE"""),2527.42)</f>
        <v>2527.42</v>
      </c>
      <c r="J375" s="2">
        <f>IFERROR(__xludf.DUMMYFUNCTION("""COMPUTED_VALUE"""),45838.66666666667)</f>
        <v>45838.66667</v>
      </c>
      <c r="K375" s="1">
        <f>IFERROR(__xludf.DUMMYFUNCTION("""COMPUTED_VALUE"""),2544.44)</f>
        <v>2544.44</v>
      </c>
      <c r="M375" s="2">
        <f>IFERROR(__xludf.DUMMYFUNCTION("""COMPUTED_VALUE"""),45838.66666666667)</f>
        <v>45838.66667</v>
      </c>
      <c r="N375" s="1">
        <f>IFERROR(__xludf.DUMMYFUNCTION("""COMPUTED_VALUE"""),1.08317457E8)</f>
        <v>108317457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IFERROR(__xludf.DUMMYFUNCTION("""COMPUTED_VALUE"""),2540.0)</f>
        <v>2540</v>
      </c>
      <c r="D376" s="2">
        <f>IFERROR(__xludf.DUMMYFUNCTION("""COMPUTED_VALUE"""),45839.66666666667)</f>
        <v>45839.66667</v>
      </c>
      <c r="E376" s="1">
        <f>IFERROR(__xludf.DUMMYFUNCTION("""COMPUTED_VALUE"""),2633.54)</f>
        <v>2633.54</v>
      </c>
      <c r="G376" s="2">
        <f>IFERROR(__xludf.DUMMYFUNCTION("""COMPUTED_VALUE"""),45839.66666666667)</f>
        <v>45839.66667</v>
      </c>
      <c r="H376" s="1">
        <f>IFERROR(__xludf.DUMMYFUNCTION("""COMPUTED_VALUE"""),2536.44)</f>
        <v>2536.44</v>
      </c>
      <c r="J376" s="2">
        <f>IFERROR(__xludf.DUMMYFUNCTION("""COMPUTED_VALUE"""),45839.66666666667)</f>
        <v>45839.66667</v>
      </c>
      <c r="K376" s="1">
        <f>IFERROR(__xludf.DUMMYFUNCTION("""COMPUTED_VALUE"""),2596.83)</f>
        <v>2596.83</v>
      </c>
      <c r="M376" s="2">
        <f>IFERROR(__xludf.DUMMYFUNCTION("""COMPUTED_VALUE"""),45839.66666666667)</f>
        <v>45839.66667</v>
      </c>
      <c r="N376" s="1">
        <f>IFERROR(__xludf.DUMMYFUNCTION("""COMPUTED_VALUE"""),1.37472886E8)</f>
        <v>137472886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IFERROR(__xludf.DUMMYFUNCTION("""COMPUTED_VALUE"""),2594.71)</f>
        <v>2594.71</v>
      </c>
      <c r="D377" s="2">
        <f>IFERROR(__xludf.DUMMYFUNCTION("""COMPUTED_VALUE"""),45840.66666666667)</f>
        <v>45840.66667</v>
      </c>
      <c r="E377" s="1">
        <f>IFERROR(__xludf.DUMMYFUNCTION("""COMPUTED_VALUE"""),2633.58)</f>
        <v>2633.58</v>
      </c>
      <c r="G377" s="2">
        <f>IFERROR(__xludf.DUMMYFUNCTION("""COMPUTED_VALUE"""),45840.66666666667)</f>
        <v>45840.66667</v>
      </c>
      <c r="H377" s="1">
        <f>IFERROR(__xludf.DUMMYFUNCTION("""COMPUTED_VALUE"""),2594.71)</f>
        <v>2594.71</v>
      </c>
      <c r="J377" s="2">
        <f>IFERROR(__xludf.DUMMYFUNCTION("""COMPUTED_VALUE"""),45840.66666666667)</f>
        <v>45840.66667</v>
      </c>
      <c r="K377" s="1">
        <f>IFERROR(__xludf.DUMMYFUNCTION("""COMPUTED_VALUE"""),2623.77)</f>
        <v>2623.77</v>
      </c>
      <c r="M377" s="2">
        <f>IFERROR(__xludf.DUMMYFUNCTION("""COMPUTED_VALUE"""),45840.66666666667)</f>
        <v>45840.66667</v>
      </c>
      <c r="N377" s="1">
        <f>IFERROR(__xludf.DUMMYFUNCTION("""COMPUTED_VALUE"""),1.17567753E8)</f>
        <v>117567753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IFERROR(__xludf.DUMMYFUNCTION("""COMPUTED_VALUE"""),2630.02)</f>
        <v>2630.02</v>
      </c>
      <c r="D378" s="2">
        <f>IFERROR(__xludf.DUMMYFUNCTION("""COMPUTED_VALUE"""),45841.54166666667)</f>
        <v>45841.54167</v>
      </c>
      <c r="E378" s="1">
        <f>IFERROR(__xludf.DUMMYFUNCTION("""COMPUTED_VALUE"""),2632.25)</f>
        <v>2632.25</v>
      </c>
      <c r="G378" s="2">
        <f>IFERROR(__xludf.DUMMYFUNCTION("""COMPUTED_VALUE"""),45841.54166666667)</f>
        <v>45841.54167</v>
      </c>
      <c r="H378" s="1">
        <f>IFERROR(__xludf.DUMMYFUNCTION("""COMPUTED_VALUE"""),2616.27)</f>
        <v>2616.27</v>
      </c>
      <c r="J378" s="2">
        <f>IFERROR(__xludf.DUMMYFUNCTION("""COMPUTED_VALUE"""),45841.54166666667)</f>
        <v>45841.54167</v>
      </c>
      <c r="K378" s="1">
        <f>IFERROR(__xludf.DUMMYFUNCTION("""COMPUTED_VALUE"""),2625.58)</f>
        <v>2625.58</v>
      </c>
      <c r="M378" s="2">
        <f>IFERROR(__xludf.DUMMYFUNCTION("""COMPUTED_VALUE"""),45841.54166666667)</f>
        <v>45841.54167</v>
      </c>
      <c r="N378" s="1">
        <f>IFERROR(__xludf.DUMMYFUNCTION("""COMPUTED_VALUE"""),6.426656E7)</f>
        <v>64266560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IFERROR(__xludf.DUMMYFUNCTION("""COMPUTED_VALUE"""),2625.13)</f>
        <v>2625.13</v>
      </c>
      <c r="D379" s="2">
        <f>IFERROR(__xludf.DUMMYFUNCTION("""COMPUTED_VALUE"""),45845.66666666667)</f>
        <v>45845.66667</v>
      </c>
      <c r="E379" s="1">
        <f>IFERROR(__xludf.DUMMYFUNCTION("""COMPUTED_VALUE"""),2625.13)</f>
        <v>2625.13</v>
      </c>
      <c r="G379" s="2">
        <f>IFERROR(__xludf.DUMMYFUNCTION("""COMPUTED_VALUE"""),45845.66666666667)</f>
        <v>45845.66667</v>
      </c>
      <c r="H379" s="1">
        <f>IFERROR(__xludf.DUMMYFUNCTION("""COMPUTED_VALUE"""),2574.3)</f>
        <v>2574.3</v>
      </c>
      <c r="J379" s="2">
        <f>IFERROR(__xludf.DUMMYFUNCTION("""COMPUTED_VALUE"""),45845.66666666667)</f>
        <v>45845.66667</v>
      </c>
      <c r="K379" s="1">
        <f>IFERROR(__xludf.DUMMYFUNCTION("""COMPUTED_VALUE"""),2590.13)</f>
        <v>2590.13</v>
      </c>
      <c r="M379" s="2">
        <f>IFERROR(__xludf.DUMMYFUNCTION("""COMPUTED_VALUE"""),45845.66666666667)</f>
        <v>45845.66667</v>
      </c>
      <c r="N379" s="1">
        <f>IFERROR(__xludf.DUMMYFUNCTION("""COMPUTED_VALUE"""),1.08898284E8)</f>
        <v>108898284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IFERROR(__xludf.DUMMYFUNCTION("""COMPUTED_VALUE"""),2586.21)</f>
        <v>2586.21</v>
      </c>
      <c r="D380" s="2">
        <f>IFERROR(__xludf.DUMMYFUNCTION("""COMPUTED_VALUE"""),45846.66666666667)</f>
        <v>45846.66667</v>
      </c>
      <c r="E380" s="1">
        <f>IFERROR(__xludf.DUMMYFUNCTION("""COMPUTED_VALUE"""),2651.91)</f>
        <v>2651.91</v>
      </c>
      <c r="G380" s="2">
        <f>IFERROR(__xludf.DUMMYFUNCTION("""COMPUTED_VALUE"""),45846.66666666667)</f>
        <v>45846.66667</v>
      </c>
      <c r="H380" s="1">
        <f>IFERROR(__xludf.DUMMYFUNCTION("""COMPUTED_VALUE"""),2585.3)</f>
        <v>2585.3</v>
      </c>
      <c r="J380" s="2">
        <f>IFERROR(__xludf.DUMMYFUNCTION("""COMPUTED_VALUE"""),45846.66666666667)</f>
        <v>45846.66667</v>
      </c>
      <c r="K380" s="1">
        <f>IFERROR(__xludf.DUMMYFUNCTION("""COMPUTED_VALUE"""),2617.67)</f>
        <v>2617.67</v>
      </c>
      <c r="M380" s="2">
        <f>IFERROR(__xludf.DUMMYFUNCTION("""COMPUTED_VALUE"""),45846.66666666667)</f>
        <v>45846.66667</v>
      </c>
      <c r="N380" s="1">
        <f>IFERROR(__xludf.DUMMYFUNCTION("""COMPUTED_VALUE"""),1.14911062E8)</f>
        <v>114911062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IFERROR(__xludf.DUMMYFUNCTION("""COMPUTED_VALUE"""),2623.98)</f>
        <v>2623.98</v>
      </c>
      <c r="D381" s="2">
        <f>IFERROR(__xludf.DUMMYFUNCTION("""COMPUTED_VALUE"""),45847.66666666667)</f>
        <v>45847.66667</v>
      </c>
      <c r="E381" s="1">
        <f>IFERROR(__xludf.DUMMYFUNCTION("""COMPUTED_VALUE"""),2646.52)</f>
        <v>2646.52</v>
      </c>
      <c r="G381" s="2">
        <f>IFERROR(__xludf.DUMMYFUNCTION("""COMPUTED_VALUE"""),45847.66666666667)</f>
        <v>45847.66667</v>
      </c>
      <c r="H381" s="1">
        <f>IFERROR(__xludf.DUMMYFUNCTION("""COMPUTED_VALUE"""),2607.36)</f>
        <v>2607.36</v>
      </c>
      <c r="J381" s="2">
        <f>IFERROR(__xludf.DUMMYFUNCTION("""COMPUTED_VALUE"""),45847.66666666667)</f>
        <v>45847.66667</v>
      </c>
      <c r="K381" s="1">
        <f>IFERROR(__xludf.DUMMYFUNCTION("""COMPUTED_VALUE"""),2634.75)</f>
        <v>2634.75</v>
      </c>
      <c r="M381" s="2">
        <f>IFERROR(__xludf.DUMMYFUNCTION("""COMPUTED_VALUE"""),45847.66666666667)</f>
        <v>45847.66667</v>
      </c>
      <c r="N381" s="1">
        <f>IFERROR(__xludf.DUMMYFUNCTION("""COMPUTED_VALUE"""),1.12929881E8)</f>
        <v>112929881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IFERROR(__xludf.DUMMYFUNCTION("""COMPUTED_VALUE"""),2633.72)</f>
        <v>2633.72</v>
      </c>
      <c r="D382" s="2">
        <f>IFERROR(__xludf.DUMMYFUNCTION("""COMPUTED_VALUE"""),45848.66666666667)</f>
        <v>45848.66667</v>
      </c>
      <c r="E382" s="1">
        <f>IFERROR(__xludf.DUMMYFUNCTION("""COMPUTED_VALUE"""),2701.31)</f>
        <v>2701.31</v>
      </c>
      <c r="G382" s="2">
        <f>IFERROR(__xludf.DUMMYFUNCTION("""COMPUTED_VALUE"""),45848.66666666667)</f>
        <v>45848.66667</v>
      </c>
      <c r="H382" s="1">
        <f>IFERROR(__xludf.DUMMYFUNCTION("""COMPUTED_VALUE"""),2628.44)</f>
        <v>2628.44</v>
      </c>
      <c r="J382" s="2">
        <f>IFERROR(__xludf.DUMMYFUNCTION("""COMPUTED_VALUE"""),45848.66666666667)</f>
        <v>45848.66667</v>
      </c>
      <c r="K382" s="1">
        <f>IFERROR(__xludf.DUMMYFUNCTION("""COMPUTED_VALUE"""),2676.37)</f>
        <v>2676.37</v>
      </c>
      <c r="M382" s="2">
        <f>IFERROR(__xludf.DUMMYFUNCTION("""COMPUTED_VALUE"""),45848.66666666667)</f>
        <v>45848.66667</v>
      </c>
      <c r="N382" s="1">
        <f>IFERROR(__xludf.DUMMYFUNCTION("""COMPUTED_VALUE"""),1.20054137E8)</f>
        <v>120054137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IFERROR(__xludf.DUMMYFUNCTION("""COMPUTED_VALUE"""),2664.37)</f>
        <v>2664.37</v>
      </c>
      <c r="D383" s="2">
        <f>IFERROR(__xludf.DUMMYFUNCTION("""COMPUTED_VALUE"""),45849.66666666667)</f>
        <v>45849.66667</v>
      </c>
      <c r="E383" s="1">
        <f>IFERROR(__xludf.DUMMYFUNCTION("""COMPUTED_VALUE"""),2664.37)</f>
        <v>2664.37</v>
      </c>
      <c r="G383" s="2">
        <f>IFERROR(__xludf.DUMMYFUNCTION("""COMPUTED_VALUE"""),45849.66666666667)</f>
        <v>45849.66667</v>
      </c>
      <c r="H383" s="1">
        <f>IFERROR(__xludf.DUMMYFUNCTION("""COMPUTED_VALUE"""),2633.71)</f>
        <v>2633.71</v>
      </c>
      <c r="J383" s="2">
        <f>IFERROR(__xludf.DUMMYFUNCTION("""COMPUTED_VALUE"""),45849.66666666667)</f>
        <v>45849.66667</v>
      </c>
      <c r="K383" s="1">
        <f>IFERROR(__xludf.DUMMYFUNCTION("""COMPUTED_VALUE"""),2642.69)</f>
        <v>2642.69</v>
      </c>
      <c r="M383" s="2">
        <f>IFERROR(__xludf.DUMMYFUNCTION("""COMPUTED_VALUE"""),45849.66666666667)</f>
        <v>45849.66667</v>
      </c>
      <c r="N383" s="1">
        <f>IFERROR(__xludf.DUMMYFUNCTION("""COMPUTED_VALUE"""),9.5006284E7)</f>
        <v>95006284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IFERROR(__xludf.DUMMYFUNCTION("""COMPUTED_VALUE"""),2632.21)</f>
        <v>2632.21</v>
      </c>
      <c r="D384" s="2">
        <f>IFERROR(__xludf.DUMMYFUNCTION("""COMPUTED_VALUE"""),45852.66666666667)</f>
        <v>45852.66667</v>
      </c>
      <c r="E384" s="1">
        <f>IFERROR(__xludf.DUMMYFUNCTION("""COMPUTED_VALUE"""),2634.13)</f>
        <v>2634.13</v>
      </c>
      <c r="G384" s="2">
        <f>IFERROR(__xludf.DUMMYFUNCTION("""COMPUTED_VALUE"""),45852.66666666667)</f>
        <v>45852.66667</v>
      </c>
      <c r="H384" s="1">
        <f>IFERROR(__xludf.DUMMYFUNCTION("""COMPUTED_VALUE"""),2613.55)</f>
        <v>2613.55</v>
      </c>
      <c r="J384" s="2">
        <f>IFERROR(__xludf.DUMMYFUNCTION("""COMPUTED_VALUE"""),45852.66666666667)</f>
        <v>45852.66667</v>
      </c>
      <c r="K384" s="1">
        <f>IFERROR(__xludf.DUMMYFUNCTION("""COMPUTED_VALUE"""),2625.99)</f>
        <v>2625.99</v>
      </c>
      <c r="M384" s="2">
        <f>IFERROR(__xludf.DUMMYFUNCTION("""COMPUTED_VALUE"""),45852.66666666667)</f>
        <v>45852.66667</v>
      </c>
      <c r="N384" s="1">
        <f>IFERROR(__xludf.DUMMYFUNCTION("""COMPUTED_VALUE"""),1.0741961E8)</f>
        <v>107419610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IFERROR(__xludf.DUMMYFUNCTION("""COMPUTED_VALUE"""),2627.49)</f>
        <v>2627.49</v>
      </c>
      <c r="D385" s="2">
        <f>IFERROR(__xludf.DUMMYFUNCTION("""COMPUTED_VALUE"""),45853.66666666667)</f>
        <v>45853.66667</v>
      </c>
      <c r="E385" s="1">
        <f>IFERROR(__xludf.DUMMYFUNCTION("""COMPUTED_VALUE"""),2628.89)</f>
        <v>2628.89</v>
      </c>
      <c r="G385" s="2">
        <f>IFERROR(__xludf.DUMMYFUNCTION("""COMPUTED_VALUE"""),45853.66666666667)</f>
        <v>45853.66667</v>
      </c>
      <c r="H385" s="1">
        <f>IFERROR(__xludf.DUMMYFUNCTION("""COMPUTED_VALUE"""),2560.94)</f>
        <v>2560.94</v>
      </c>
      <c r="J385" s="2">
        <f>IFERROR(__xludf.DUMMYFUNCTION("""COMPUTED_VALUE"""),45853.66666666667)</f>
        <v>45853.66667</v>
      </c>
      <c r="K385" s="1">
        <f>IFERROR(__xludf.DUMMYFUNCTION("""COMPUTED_VALUE"""),2561.88)</f>
        <v>2561.88</v>
      </c>
      <c r="M385" s="2">
        <f>IFERROR(__xludf.DUMMYFUNCTION("""COMPUTED_VALUE"""),45853.66666666667)</f>
        <v>45853.66667</v>
      </c>
      <c r="N385" s="1">
        <f>IFERROR(__xludf.DUMMYFUNCTION("""COMPUTED_VALUE"""),1.05873943E8)</f>
        <v>105873943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IFERROR(__xludf.DUMMYFUNCTION("""COMPUTED_VALUE"""),2565.78)</f>
        <v>2565.78</v>
      </c>
      <c r="D386" s="2">
        <f>IFERROR(__xludf.DUMMYFUNCTION("""COMPUTED_VALUE"""),45854.66666666667)</f>
        <v>45854.66667</v>
      </c>
      <c r="E386" s="1">
        <f>IFERROR(__xludf.DUMMYFUNCTION("""COMPUTED_VALUE"""),2597.62)</f>
        <v>2597.62</v>
      </c>
      <c r="G386" s="2">
        <f>IFERROR(__xludf.DUMMYFUNCTION("""COMPUTED_VALUE"""),45854.66666666667)</f>
        <v>45854.66667</v>
      </c>
      <c r="H386" s="1">
        <f>IFERROR(__xludf.DUMMYFUNCTION("""COMPUTED_VALUE"""),2565.78)</f>
        <v>2565.78</v>
      </c>
      <c r="J386" s="2">
        <f>IFERROR(__xludf.DUMMYFUNCTION("""COMPUTED_VALUE"""),45854.66666666667)</f>
        <v>45854.66667</v>
      </c>
      <c r="K386" s="1">
        <f>IFERROR(__xludf.DUMMYFUNCTION("""COMPUTED_VALUE"""),2592.68)</f>
        <v>2592.68</v>
      </c>
      <c r="M386" s="2">
        <f>IFERROR(__xludf.DUMMYFUNCTION("""COMPUTED_VALUE"""),45854.66666666667)</f>
        <v>45854.66667</v>
      </c>
      <c r="N386" s="1">
        <f>IFERROR(__xludf.DUMMYFUNCTION("""COMPUTED_VALUE"""),1.21259616E8)</f>
        <v>121259616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IFERROR(__xludf.DUMMYFUNCTION("""COMPUTED_VALUE"""),2589.92)</f>
        <v>2589.92</v>
      </c>
      <c r="D387" s="2">
        <f>IFERROR(__xludf.DUMMYFUNCTION("""COMPUTED_VALUE"""),45855.66666666667)</f>
        <v>45855.66667</v>
      </c>
      <c r="E387" s="1">
        <f>IFERROR(__xludf.DUMMYFUNCTION("""COMPUTED_VALUE"""),2606.74)</f>
        <v>2606.74</v>
      </c>
      <c r="G387" s="2">
        <f>IFERROR(__xludf.DUMMYFUNCTION("""COMPUTED_VALUE"""),45855.66666666667)</f>
        <v>45855.66667</v>
      </c>
      <c r="H387" s="1">
        <f>IFERROR(__xludf.DUMMYFUNCTION("""COMPUTED_VALUE"""),2582.08)</f>
        <v>2582.08</v>
      </c>
      <c r="J387" s="2">
        <f>IFERROR(__xludf.DUMMYFUNCTION("""COMPUTED_VALUE"""),45855.66666666667)</f>
        <v>45855.66667</v>
      </c>
      <c r="K387" s="1">
        <f>IFERROR(__xludf.DUMMYFUNCTION("""COMPUTED_VALUE"""),2602.75)</f>
        <v>2602.75</v>
      </c>
      <c r="M387" s="2">
        <f>IFERROR(__xludf.DUMMYFUNCTION("""COMPUTED_VALUE"""),45855.66666666667)</f>
        <v>45855.66667</v>
      </c>
      <c r="N387" s="1">
        <f>IFERROR(__xludf.DUMMYFUNCTION("""COMPUTED_VALUE"""),9.9904528E7)</f>
        <v>99904528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IFERROR(__xludf.DUMMYFUNCTION("""COMPUTED_VALUE"""),2610.58)</f>
        <v>2610.58</v>
      </c>
      <c r="D388" s="2">
        <f>IFERROR(__xludf.DUMMYFUNCTION("""COMPUTED_VALUE"""),45856.66666666667)</f>
        <v>45856.66667</v>
      </c>
      <c r="E388" s="1">
        <f>IFERROR(__xludf.DUMMYFUNCTION("""COMPUTED_VALUE"""),2618.87)</f>
        <v>2618.87</v>
      </c>
      <c r="G388" s="2">
        <f>IFERROR(__xludf.DUMMYFUNCTION("""COMPUTED_VALUE"""),45856.66666666667)</f>
        <v>45856.66667</v>
      </c>
      <c r="H388" s="1">
        <f>IFERROR(__xludf.DUMMYFUNCTION("""COMPUTED_VALUE"""),2554.65)</f>
        <v>2554.65</v>
      </c>
      <c r="J388" s="2">
        <f>IFERROR(__xludf.DUMMYFUNCTION("""COMPUTED_VALUE"""),45856.66666666667)</f>
        <v>45856.66667</v>
      </c>
      <c r="K388" s="1">
        <f>IFERROR(__xludf.DUMMYFUNCTION("""COMPUTED_VALUE"""),2561.95)</f>
        <v>2561.95</v>
      </c>
      <c r="M388" s="2">
        <f>IFERROR(__xludf.DUMMYFUNCTION("""COMPUTED_VALUE"""),45856.66666666667)</f>
        <v>45856.66667</v>
      </c>
      <c r="N388" s="1">
        <f>IFERROR(__xludf.DUMMYFUNCTION("""COMPUTED_VALUE"""),1.75456414E8)</f>
        <v>175456414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IFERROR(__xludf.DUMMYFUNCTION("""COMPUTED_VALUE"""),2561.1)</f>
        <v>2561.1</v>
      </c>
      <c r="D389" s="2">
        <f>IFERROR(__xludf.DUMMYFUNCTION("""COMPUTED_VALUE"""),45859.66666666667)</f>
        <v>45859.66667</v>
      </c>
      <c r="E389" s="1">
        <f>IFERROR(__xludf.DUMMYFUNCTION("""COMPUTED_VALUE"""),2569.09)</f>
        <v>2569.09</v>
      </c>
      <c r="G389" s="2">
        <f>IFERROR(__xludf.DUMMYFUNCTION("""COMPUTED_VALUE"""),45859.66666666667)</f>
        <v>45859.66667</v>
      </c>
      <c r="H389" s="1">
        <f>IFERROR(__xludf.DUMMYFUNCTION("""COMPUTED_VALUE"""),2530.51)</f>
        <v>2530.51</v>
      </c>
      <c r="J389" s="2">
        <f>IFERROR(__xludf.DUMMYFUNCTION("""COMPUTED_VALUE"""),45859.66666666667)</f>
        <v>45859.66667</v>
      </c>
      <c r="K389" s="1">
        <f>IFERROR(__xludf.DUMMYFUNCTION("""COMPUTED_VALUE"""),2530.94)</f>
        <v>2530.94</v>
      </c>
      <c r="M389" s="2">
        <f>IFERROR(__xludf.DUMMYFUNCTION("""COMPUTED_VALUE"""),45859.66666666667)</f>
        <v>45859.66667</v>
      </c>
      <c r="N389" s="1">
        <f>IFERROR(__xludf.DUMMYFUNCTION("""COMPUTED_VALUE"""),1.43264615E8)</f>
        <v>143264615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IFERROR(__xludf.DUMMYFUNCTION("""COMPUTED_VALUE"""),2540.81)</f>
        <v>2540.81</v>
      </c>
      <c r="D390" s="2">
        <f>IFERROR(__xludf.DUMMYFUNCTION("""COMPUTED_VALUE"""),45860.66666666667)</f>
        <v>45860.66667</v>
      </c>
      <c r="E390" s="1">
        <f>IFERROR(__xludf.DUMMYFUNCTION("""COMPUTED_VALUE"""),2613.06)</f>
        <v>2613.06</v>
      </c>
      <c r="G390" s="2">
        <f>IFERROR(__xludf.DUMMYFUNCTION("""COMPUTED_VALUE"""),45860.66666666667)</f>
        <v>45860.66667</v>
      </c>
      <c r="H390" s="1">
        <f>IFERROR(__xludf.DUMMYFUNCTION("""COMPUTED_VALUE"""),2540.28)</f>
        <v>2540.28</v>
      </c>
      <c r="J390" s="2">
        <f>IFERROR(__xludf.DUMMYFUNCTION("""COMPUTED_VALUE"""),45860.66666666667)</f>
        <v>45860.66667</v>
      </c>
      <c r="K390" s="1">
        <f>IFERROR(__xludf.DUMMYFUNCTION("""COMPUTED_VALUE"""),2608.95)</f>
        <v>2608.95</v>
      </c>
      <c r="M390" s="2">
        <f>IFERROR(__xludf.DUMMYFUNCTION("""COMPUTED_VALUE"""),45860.66666666667)</f>
        <v>45860.66667</v>
      </c>
      <c r="N390" s="1">
        <f>IFERROR(__xludf.DUMMYFUNCTION("""COMPUTED_VALUE"""),1.37621765E8)</f>
        <v>137621765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IFERROR(__xludf.DUMMYFUNCTION("""COMPUTED_VALUE"""),2650.37)</f>
        <v>2650.37</v>
      </c>
      <c r="D391" s="2">
        <f>IFERROR(__xludf.DUMMYFUNCTION("""COMPUTED_VALUE"""),45861.66666666667)</f>
        <v>45861.66667</v>
      </c>
      <c r="E391" s="1">
        <f>IFERROR(__xludf.DUMMYFUNCTION("""COMPUTED_VALUE"""),2695.41)</f>
        <v>2695.41</v>
      </c>
      <c r="G391" s="2">
        <f>IFERROR(__xludf.DUMMYFUNCTION("""COMPUTED_VALUE"""),45861.66666666667)</f>
        <v>45861.66667</v>
      </c>
      <c r="H391" s="1">
        <f>IFERROR(__xludf.DUMMYFUNCTION("""COMPUTED_VALUE"""),2650.37)</f>
        <v>2650.37</v>
      </c>
      <c r="J391" s="2">
        <f>IFERROR(__xludf.DUMMYFUNCTION("""COMPUTED_VALUE"""),45861.66666666667)</f>
        <v>45861.66667</v>
      </c>
      <c r="K391" s="1">
        <f>IFERROR(__xludf.DUMMYFUNCTION("""COMPUTED_VALUE"""),2682.54)</f>
        <v>2682.54</v>
      </c>
      <c r="M391" s="2">
        <f>IFERROR(__xludf.DUMMYFUNCTION("""COMPUTED_VALUE"""),45861.66666666667)</f>
        <v>45861.66667</v>
      </c>
      <c r="N391" s="1">
        <f>IFERROR(__xludf.DUMMYFUNCTION("""COMPUTED_VALUE"""),1.30033423E8)</f>
        <v>130033423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IFERROR(__xludf.DUMMYFUNCTION("""COMPUTED_VALUE"""),2685.24)</f>
        <v>2685.24</v>
      </c>
      <c r="D392" s="2">
        <f>IFERROR(__xludf.DUMMYFUNCTION("""COMPUTED_VALUE"""),45862.66666666667)</f>
        <v>45862.66667</v>
      </c>
      <c r="E392" s="1">
        <f>IFERROR(__xludf.DUMMYFUNCTION("""COMPUTED_VALUE"""),2723.04)</f>
        <v>2723.04</v>
      </c>
      <c r="G392" s="2">
        <f>IFERROR(__xludf.DUMMYFUNCTION("""COMPUTED_VALUE"""),45862.66666666667)</f>
        <v>45862.66667</v>
      </c>
      <c r="H392" s="1">
        <f>IFERROR(__xludf.DUMMYFUNCTION("""COMPUTED_VALUE"""),2684.53)</f>
        <v>2684.53</v>
      </c>
      <c r="J392" s="2">
        <f>IFERROR(__xludf.DUMMYFUNCTION("""COMPUTED_VALUE"""),45862.66666666667)</f>
        <v>45862.66667</v>
      </c>
      <c r="K392" s="1">
        <f>IFERROR(__xludf.DUMMYFUNCTION("""COMPUTED_VALUE"""),2703.53)</f>
        <v>2703.53</v>
      </c>
      <c r="M392" s="2">
        <f>IFERROR(__xludf.DUMMYFUNCTION("""COMPUTED_VALUE"""),45862.66666666667)</f>
        <v>45862.66667</v>
      </c>
      <c r="N392" s="1">
        <f>IFERROR(__xludf.DUMMYFUNCTION("""COMPUTED_VALUE"""),1.56058298E8)</f>
        <v>156058298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IFERROR(__xludf.DUMMYFUNCTION("""COMPUTED_VALUE"""),2709.62)</f>
        <v>2709.62</v>
      </c>
      <c r="D393" s="2">
        <f>IFERROR(__xludf.DUMMYFUNCTION("""COMPUTED_VALUE"""),45863.66666666667)</f>
        <v>45863.66667</v>
      </c>
      <c r="E393" s="1">
        <f>IFERROR(__xludf.DUMMYFUNCTION("""COMPUTED_VALUE"""),2717.13)</f>
        <v>2717.13</v>
      </c>
      <c r="G393" s="2">
        <f>IFERROR(__xludf.DUMMYFUNCTION("""COMPUTED_VALUE"""),45863.66666666667)</f>
        <v>45863.66667</v>
      </c>
      <c r="H393" s="1">
        <f>IFERROR(__xludf.DUMMYFUNCTION("""COMPUTED_VALUE"""),2692.41)</f>
        <v>2692.41</v>
      </c>
      <c r="J393" s="2">
        <f>IFERROR(__xludf.DUMMYFUNCTION("""COMPUTED_VALUE"""),45863.66666666667)</f>
        <v>45863.66667</v>
      </c>
      <c r="K393" s="1">
        <f>IFERROR(__xludf.DUMMYFUNCTION("""COMPUTED_VALUE"""),2708.16)</f>
        <v>2708.16</v>
      </c>
      <c r="M393" s="2">
        <f>IFERROR(__xludf.DUMMYFUNCTION("""COMPUTED_VALUE"""),45863.66666666667)</f>
        <v>45863.66667</v>
      </c>
      <c r="N393" s="1">
        <f>IFERROR(__xludf.DUMMYFUNCTION("""COMPUTED_VALUE"""),1.09200569E8)</f>
        <v>109200569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IFERROR(__xludf.DUMMYFUNCTION("""COMPUTED_VALUE"""),2702.41)</f>
        <v>2702.41</v>
      </c>
      <c r="D394" s="2">
        <f>IFERROR(__xludf.DUMMYFUNCTION("""COMPUTED_VALUE"""),45866.66666666667)</f>
        <v>45866.66667</v>
      </c>
      <c r="E394" s="1">
        <f>IFERROR(__xludf.DUMMYFUNCTION("""COMPUTED_VALUE"""),2706.89)</f>
        <v>2706.89</v>
      </c>
      <c r="G394" s="2">
        <f>IFERROR(__xludf.DUMMYFUNCTION("""COMPUTED_VALUE"""),45866.66666666667)</f>
        <v>45866.66667</v>
      </c>
      <c r="H394" s="1">
        <f>IFERROR(__xludf.DUMMYFUNCTION("""COMPUTED_VALUE"""),2676.52)</f>
        <v>2676.52</v>
      </c>
      <c r="J394" s="2">
        <f>IFERROR(__xludf.DUMMYFUNCTION("""COMPUTED_VALUE"""),45866.66666666667)</f>
        <v>45866.66667</v>
      </c>
      <c r="K394" s="1">
        <f>IFERROR(__xludf.DUMMYFUNCTION("""COMPUTED_VALUE"""),2680.47)</f>
        <v>2680.47</v>
      </c>
      <c r="M394" s="2">
        <f>IFERROR(__xludf.DUMMYFUNCTION("""COMPUTED_VALUE"""),45866.66666666667)</f>
        <v>45866.66667</v>
      </c>
      <c r="N394" s="1">
        <f>IFERROR(__xludf.DUMMYFUNCTION("""COMPUTED_VALUE"""),1.19213633E8)</f>
        <v>119213633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IFERROR(__xludf.DUMMYFUNCTION("""COMPUTED_VALUE"""),2682.55)</f>
        <v>2682.55</v>
      </c>
      <c r="D395" s="2">
        <f>IFERROR(__xludf.DUMMYFUNCTION("""COMPUTED_VALUE"""),45867.66666666667)</f>
        <v>45867.66667</v>
      </c>
      <c r="E395" s="1">
        <f>IFERROR(__xludf.DUMMYFUNCTION("""COMPUTED_VALUE"""),2702.97)</f>
        <v>2702.97</v>
      </c>
      <c r="G395" s="2">
        <f>IFERROR(__xludf.DUMMYFUNCTION("""COMPUTED_VALUE"""),45867.66666666667)</f>
        <v>45867.66667</v>
      </c>
      <c r="H395" s="1">
        <f>IFERROR(__xludf.DUMMYFUNCTION("""COMPUTED_VALUE"""),2670.44)</f>
        <v>2670.44</v>
      </c>
      <c r="J395" s="2">
        <f>IFERROR(__xludf.DUMMYFUNCTION("""COMPUTED_VALUE"""),45867.66666666667)</f>
        <v>45867.66667</v>
      </c>
      <c r="K395" s="1">
        <f>IFERROR(__xludf.DUMMYFUNCTION("""COMPUTED_VALUE"""),2696.35)</f>
        <v>2696.35</v>
      </c>
      <c r="M395" s="2">
        <f>IFERROR(__xludf.DUMMYFUNCTION("""COMPUTED_VALUE"""),45867.66666666667)</f>
        <v>45867.66667</v>
      </c>
      <c r="N395" s="1">
        <f>IFERROR(__xludf.DUMMYFUNCTION("""COMPUTED_VALUE"""),1.84887252E8)</f>
        <v>184887252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IFERROR(__xludf.DUMMYFUNCTION("""COMPUTED_VALUE"""),2703.17)</f>
        <v>2703.17</v>
      </c>
      <c r="D396" s="2">
        <f>IFERROR(__xludf.DUMMYFUNCTION("""COMPUTED_VALUE"""),45868.66666666667)</f>
        <v>45868.66667</v>
      </c>
      <c r="E396" s="1">
        <f>IFERROR(__xludf.DUMMYFUNCTION("""COMPUTED_VALUE"""),2709.9)</f>
        <v>2709.9</v>
      </c>
      <c r="G396" s="2">
        <f>IFERROR(__xludf.DUMMYFUNCTION("""COMPUTED_VALUE"""),45868.66666666667)</f>
        <v>45868.66667</v>
      </c>
      <c r="H396" s="1">
        <f>IFERROR(__xludf.DUMMYFUNCTION("""COMPUTED_VALUE"""),2665.48)</f>
        <v>2665.48</v>
      </c>
      <c r="J396" s="2">
        <f>IFERROR(__xludf.DUMMYFUNCTION("""COMPUTED_VALUE"""),45868.66666666667)</f>
        <v>45868.66667</v>
      </c>
      <c r="K396" s="1">
        <f>IFERROR(__xludf.DUMMYFUNCTION("""COMPUTED_VALUE"""),2680.45)</f>
        <v>2680.45</v>
      </c>
      <c r="M396" s="2">
        <f>IFERROR(__xludf.DUMMYFUNCTION("""COMPUTED_VALUE"""),45868.66666666667)</f>
        <v>45868.66667</v>
      </c>
      <c r="N396" s="1">
        <f>IFERROR(__xludf.DUMMYFUNCTION("""COMPUTED_VALUE"""),1.48060659E8)</f>
        <v>148060659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IFERROR(__xludf.DUMMYFUNCTION("""COMPUTED_VALUE"""),2698.54)</f>
        <v>2698.54</v>
      </c>
      <c r="D397" s="2">
        <f>IFERROR(__xludf.DUMMYFUNCTION("""COMPUTED_VALUE"""),45869.66666666667)</f>
        <v>45869.66667</v>
      </c>
      <c r="E397" s="1">
        <f>IFERROR(__xludf.DUMMYFUNCTION("""COMPUTED_VALUE"""),2715.13)</f>
        <v>2715.13</v>
      </c>
      <c r="G397" s="2">
        <f>IFERROR(__xludf.DUMMYFUNCTION("""COMPUTED_VALUE"""),45869.66666666667)</f>
        <v>45869.66667</v>
      </c>
      <c r="H397" s="1">
        <f>IFERROR(__xludf.DUMMYFUNCTION("""COMPUTED_VALUE"""),2633.04)</f>
        <v>2633.04</v>
      </c>
      <c r="J397" s="2">
        <f>IFERROR(__xludf.DUMMYFUNCTION("""COMPUTED_VALUE"""),45869.66666666667)</f>
        <v>45869.66667</v>
      </c>
      <c r="K397" s="1">
        <f>IFERROR(__xludf.DUMMYFUNCTION("""COMPUTED_VALUE"""),2641.81)</f>
        <v>2641.81</v>
      </c>
      <c r="M397" s="2">
        <f>IFERROR(__xludf.DUMMYFUNCTION("""COMPUTED_VALUE"""),45869.66666666667)</f>
        <v>45869.66667</v>
      </c>
      <c r="N397" s="1">
        <f>IFERROR(__xludf.DUMMYFUNCTION("""COMPUTED_VALUE"""),1.56374327E8)</f>
        <v>156374327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IFERROR(__xludf.DUMMYFUNCTION("""COMPUTED_VALUE"""),2643.26)</f>
        <v>2643.26</v>
      </c>
      <c r="D398" s="2">
        <f>IFERROR(__xludf.DUMMYFUNCTION("""COMPUTED_VALUE"""),45870.66666666667)</f>
        <v>45870.66667</v>
      </c>
      <c r="E398" s="1">
        <f>IFERROR(__xludf.DUMMYFUNCTION("""COMPUTED_VALUE"""),2672.75)</f>
        <v>2672.75</v>
      </c>
      <c r="G398" s="2">
        <f>IFERROR(__xludf.DUMMYFUNCTION("""COMPUTED_VALUE"""),45870.66666666667)</f>
        <v>45870.66667</v>
      </c>
      <c r="H398" s="1">
        <f>IFERROR(__xludf.DUMMYFUNCTION("""COMPUTED_VALUE"""),2619.01)</f>
        <v>2619.01</v>
      </c>
      <c r="J398" s="2">
        <f>IFERROR(__xludf.DUMMYFUNCTION("""COMPUTED_VALUE"""),45870.66666666667)</f>
        <v>45870.66667</v>
      </c>
      <c r="K398" s="1">
        <f>IFERROR(__xludf.DUMMYFUNCTION("""COMPUTED_VALUE"""),2664.54)</f>
        <v>2664.54</v>
      </c>
      <c r="M398" s="2">
        <f>IFERROR(__xludf.DUMMYFUNCTION("""COMPUTED_VALUE"""),45870.66666666667)</f>
        <v>45870.66667</v>
      </c>
      <c r="N398" s="1">
        <f>IFERROR(__xludf.DUMMYFUNCTION("""COMPUTED_VALUE"""),1.82808248E8)</f>
        <v>182808248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IFERROR(__xludf.DUMMYFUNCTION("""COMPUTED_VALUE"""),2665.8)</f>
        <v>2665.8</v>
      </c>
      <c r="D399" s="2">
        <f>IFERROR(__xludf.DUMMYFUNCTION("""COMPUTED_VALUE"""),45873.66666666667)</f>
        <v>45873.66667</v>
      </c>
      <c r="E399" s="1">
        <f>IFERROR(__xludf.DUMMYFUNCTION("""COMPUTED_VALUE"""),2698.08)</f>
        <v>2698.08</v>
      </c>
      <c r="G399" s="2">
        <f>IFERROR(__xludf.DUMMYFUNCTION("""COMPUTED_VALUE"""),45873.66666666667)</f>
        <v>45873.66667</v>
      </c>
      <c r="H399" s="1">
        <f>IFERROR(__xludf.DUMMYFUNCTION("""COMPUTED_VALUE"""),2655.06)</f>
        <v>2655.06</v>
      </c>
      <c r="J399" s="2">
        <f>IFERROR(__xludf.DUMMYFUNCTION("""COMPUTED_VALUE"""),45873.66666666667)</f>
        <v>45873.66667</v>
      </c>
      <c r="K399" s="1">
        <f>IFERROR(__xludf.DUMMYFUNCTION("""COMPUTED_VALUE"""),2697.08)</f>
        <v>2697.08</v>
      </c>
      <c r="M399" s="2">
        <f>IFERROR(__xludf.DUMMYFUNCTION("""COMPUTED_VALUE"""),45873.66666666667)</f>
        <v>45873.66667</v>
      </c>
      <c r="N399" s="1">
        <f>IFERROR(__xludf.DUMMYFUNCTION("""COMPUTED_VALUE"""),1.37427843E8)</f>
        <v>137427843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IFERROR(__xludf.DUMMYFUNCTION("""COMPUTED_VALUE"""),2667.51)</f>
        <v>2667.51</v>
      </c>
      <c r="D400" s="2">
        <f>IFERROR(__xludf.DUMMYFUNCTION("""COMPUTED_VALUE"""),45874.66666666667)</f>
        <v>45874.66667</v>
      </c>
      <c r="E400" s="1">
        <f>IFERROR(__xludf.DUMMYFUNCTION("""COMPUTED_VALUE"""),2675.08)</f>
        <v>2675.08</v>
      </c>
      <c r="G400" s="2">
        <f>IFERROR(__xludf.DUMMYFUNCTION("""COMPUTED_VALUE"""),45874.66666666667)</f>
        <v>45874.66667</v>
      </c>
      <c r="H400" s="1">
        <f>IFERROR(__xludf.DUMMYFUNCTION("""COMPUTED_VALUE"""),2650.21)</f>
        <v>2650.21</v>
      </c>
      <c r="J400" s="2">
        <f>IFERROR(__xludf.DUMMYFUNCTION("""COMPUTED_VALUE"""),45874.66666666667)</f>
        <v>45874.66667</v>
      </c>
      <c r="K400" s="1">
        <f>IFERROR(__xludf.DUMMYFUNCTION("""COMPUTED_VALUE"""),2655.87)</f>
        <v>2655.87</v>
      </c>
      <c r="M400" s="2">
        <f>IFERROR(__xludf.DUMMYFUNCTION("""COMPUTED_VALUE"""),45874.66666666667)</f>
        <v>45874.66667</v>
      </c>
      <c r="N400" s="1">
        <f>IFERROR(__xludf.DUMMYFUNCTION("""COMPUTED_VALUE"""),1.39189465E8)</f>
        <v>139189465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IFERROR(__xludf.DUMMYFUNCTION("""COMPUTED_VALUE"""),2649.37)</f>
        <v>2649.37</v>
      </c>
      <c r="D401" s="2">
        <f>IFERROR(__xludf.DUMMYFUNCTION("""COMPUTED_VALUE"""),45875.66666666667)</f>
        <v>45875.66667</v>
      </c>
      <c r="E401" s="1">
        <f>IFERROR(__xludf.DUMMYFUNCTION("""COMPUTED_VALUE"""),2649.37)</f>
        <v>2649.37</v>
      </c>
      <c r="G401" s="2">
        <f>IFERROR(__xludf.DUMMYFUNCTION("""COMPUTED_VALUE"""),45875.66666666667)</f>
        <v>45875.66667</v>
      </c>
      <c r="H401" s="1">
        <f>IFERROR(__xludf.DUMMYFUNCTION("""COMPUTED_VALUE"""),2591.36)</f>
        <v>2591.36</v>
      </c>
      <c r="J401" s="2">
        <f>IFERROR(__xludf.DUMMYFUNCTION("""COMPUTED_VALUE"""),45875.66666666667)</f>
        <v>45875.66667</v>
      </c>
      <c r="K401" s="1">
        <f>IFERROR(__xludf.DUMMYFUNCTION("""COMPUTED_VALUE"""),2605.64)</f>
        <v>2605.64</v>
      </c>
      <c r="M401" s="2">
        <f>IFERROR(__xludf.DUMMYFUNCTION("""COMPUTED_VALUE"""),45875.66666666667)</f>
        <v>45875.66667</v>
      </c>
      <c r="N401" s="1">
        <f>IFERROR(__xludf.DUMMYFUNCTION("""COMPUTED_VALUE"""),1.35843962E8)</f>
        <v>135843962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IFERROR(__xludf.DUMMYFUNCTION("""COMPUTED_VALUE"""),2613.26)</f>
        <v>2613.26</v>
      </c>
      <c r="D402" s="2">
        <f>IFERROR(__xludf.DUMMYFUNCTION("""COMPUTED_VALUE"""),45876.66666666667)</f>
        <v>45876.66667</v>
      </c>
      <c r="E402" s="1">
        <f>IFERROR(__xludf.DUMMYFUNCTION("""COMPUTED_VALUE"""),2629.5)</f>
        <v>2629.5</v>
      </c>
      <c r="G402" s="2">
        <f>IFERROR(__xludf.DUMMYFUNCTION("""COMPUTED_VALUE"""),45876.66666666667)</f>
        <v>45876.66667</v>
      </c>
      <c r="H402" s="1">
        <f>IFERROR(__xludf.DUMMYFUNCTION("""COMPUTED_VALUE"""),2598.5)</f>
        <v>2598.5</v>
      </c>
      <c r="J402" s="2">
        <f>IFERROR(__xludf.DUMMYFUNCTION("""COMPUTED_VALUE"""),45876.66666666667)</f>
        <v>45876.66667</v>
      </c>
      <c r="K402" s="1">
        <f>IFERROR(__xludf.DUMMYFUNCTION("""COMPUTED_VALUE"""),2618.35)</f>
        <v>2618.35</v>
      </c>
      <c r="M402" s="2">
        <f>IFERROR(__xludf.DUMMYFUNCTION("""COMPUTED_VALUE"""),45876.66666666667)</f>
        <v>45876.66667</v>
      </c>
      <c r="N402" s="1">
        <f>IFERROR(__xludf.DUMMYFUNCTION("""COMPUTED_VALUE"""),1.39710676E8)</f>
        <v>139710676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IFERROR(__xludf.DUMMYFUNCTION("""COMPUTED_VALUE"""),2633.35)</f>
        <v>2633.35</v>
      </c>
      <c r="D403" s="2">
        <f>IFERROR(__xludf.DUMMYFUNCTION("""COMPUTED_VALUE"""),45877.66666666667)</f>
        <v>45877.66667</v>
      </c>
      <c r="E403" s="1">
        <f>IFERROR(__xludf.DUMMYFUNCTION("""COMPUTED_VALUE"""),2656.3)</f>
        <v>2656.3</v>
      </c>
      <c r="G403" s="2">
        <f>IFERROR(__xludf.DUMMYFUNCTION("""COMPUTED_VALUE"""),45877.66666666667)</f>
        <v>45877.66667</v>
      </c>
      <c r="H403" s="1">
        <f>IFERROR(__xludf.DUMMYFUNCTION("""COMPUTED_VALUE"""),2630.87)</f>
        <v>2630.87</v>
      </c>
      <c r="J403" s="2">
        <f>IFERROR(__xludf.DUMMYFUNCTION("""COMPUTED_VALUE"""),45877.66666666667)</f>
        <v>45877.66667</v>
      </c>
      <c r="K403" s="1">
        <f>IFERROR(__xludf.DUMMYFUNCTION("""COMPUTED_VALUE"""),2646.51)</f>
        <v>2646.51</v>
      </c>
      <c r="M403" s="2">
        <f>IFERROR(__xludf.DUMMYFUNCTION("""COMPUTED_VALUE"""),45877.66666666667)</f>
        <v>45877.66667</v>
      </c>
      <c r="N403" s="1">
        <f>IFERROR(__xludf.DUMMYFUNCTION("""COMPUTED_VALUE"""),1.15123722E8)</f>
        <v>115123722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IFERROR(__xludf.DUMMYFUNCTION("""COMPUTED_VALUE"""),2646.4)</f>
        <v>2646.4</v>
      </c>
      <c r="D404" s="2">
        <f>IFERROR(__xludf.DUMMYFUNCTION("""COMPUTED_VALUE"""),45880.66666666667)</f>
        <v>45880.66667</v>
      </c>
      <c r="E404" s="1">
        <f>IFERROR(__xludf.DUMMYFUNCTION("""COMPUTED_VALUE"""),2669.23)</f>
        <v>2669.23</v>
      </c>
      <c r="G404" s="2">
        <f>IFERROR(__xludf.DUMMYFUNCTION("""COMPUTED_VALUE"""),45880.66666666667)</f>
        <v>45880.66667</v>
      </c>
      <c r="H404" s="1">
        <f>IFERROR(__xludf.DUMMYFUNCTION("""COMPUTED_VALUE"""),2639.19)</f>
        <v>2639.19</v>
      </c>
      <c r="J404" s="2">
        <f>IFERROR(__xludf.DUMMYFUNCTION("""COMPUTED_VALUE"""),45880.66666666667)</f>
        <v>45880.66667</v>
      </c>
      <c r="K404" s="1">
        <f>IFERROR(__xludf.DUMMYFUNCTION("""COMPUTED_VALUE"""),2648.58)</f>
        <v>2648.58</v>
      </c>
      <c r="M404" s="2">
        <f>IFERROR(__xludf.DUMMYFUNCTION("""COMPUTED_VALUE"""),45880.66666666667)</f>
        <v>45880.66667</v>
      </c>
      <c r="N404" s="1">
        <f>IFERROR(__xludf.DUMMYFUNCTION("""COMPUTED_VALUE"""),1.18147731E8)</f>
        <v>118147731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IFERROR(__xludf.DUMMYFUNCTION("""COMPUTED_VALUE"""),2650.56)</f>
        <v>2650.56</v>
      </c>
      <c r="D405" s="2">
        <f>IFERROR(__xludf.DUMMYFUNCTION("""COMPUTED_VALUE"""),45881.66666666667)</f>
        <v>45881.66667</v>
      </c>
      <c r="E405" s="1">
        <f>IFERROR(__xludf.DUMMYFUNCTION("""COMPUTED_VALUE"""),2688.4)</f>
        <v>2688.4</v>
      </c>
      <c r="G405" s="2">
        <f>IFERROR(__xludf.DUMMYFUNCTION("""COMPUTED_VALUE"""),45881.66666666667)</f>
        <v>45881.66667</v>
      </c>
      <c r="H405" s="1">
        <f>IFERROR(__xludf.DUMMYFUNCTION("""COMPUTED_VALUE"""),2650.08)</f>
        <v>2650.08</v>
      </c>
      <c r="J405" s="2">
        <f>IFERROR(__xludf.DUMMYFUNCTION("""COMPUTED_VALUE"""),45881.66666666667)</f>
        <v>45881.66667</v>
      </c>
      <c r="K405" s="1">
        <f>IFERROR(__xludf.DUMMYFUNCTION("""COMPUTED_VALUE"""),2687.81)</f>
        <v>2687.81</v>
      </c>
      <c r="M405" s="2">
        <f>IFERROR(__xludf.DUMMYFUNCTION("""COMPUTED_VALUE"""),45881.66666666667)</f>
        <v>45881.66667</v>
      </c>
      <c r="N405" s="1">
        <f>IFERROR(__xludf.DUMMYFUNCTION("""COMPUTED_VALUE"""),1.13548509E8)</f>
        <v>113548509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IFERROR(__xludf.DUMMYFUNCTION("""COMPUTED_VALUE"""),2690.87)</f>
        <v>2690.87</v>
      </c>
      <c r="D406" s="2">
        <f>IFERROR(__xludf.DUMMYFUNCTION("""COMPUTED_VALUE"""),45882.66666666667)</f>
        <v>45882.66667</v>
      </c>
      <c r="E406" s="1">
        <f>IFERROR(__xludf.DUMMYFUNCTION("""COMPUTED_VALUE"""),2737.5)</f>
        <v>2737.5</v>
      </c>
      <c r="G406" s="2">
        <f>IFERROR(__xludf.DUMMYFUNCTION("""COMPUTED_VALUE"""),45882.66666666667)</f>
        <v>45882.66667</v>
      </c>
      <c r="H406" s="1">
        <f>IFERROR(__xludf.DUMMYFUNCTION("""COMPUTED_VALUE"""),2690.87)</f>
        <v>2690.87</v>
      </c>
      <c r="J406" s="2">
        <f>IFERROR(__xludf.DUMMYFUNCTION("""COMPUTED_VALUE"""),45882.66666666667)</f>
        <v>45882.66667</v>
      </c>
      <c r="K406" s="1">
        <f>IFERROR(__xludf.DUMMYFUNCTION("""COMPUTED_VALUE"""),2734.23)</f>
        <v>2734.23</v>
      </c>
      <c r="M406" s="2">
        <f>IFERROR(__xludf.DUMMYFUNCTION("""COMPUTED_VALUE"""),45882.66666666667)</f>
        <v>45882.66667</v>
      </c>
      <c r="N406" s="1">
        <f>IFERROR(__xludf.DUMMYFUNCTION("""COMPUTED_VALUE"""),1.24881794E8)</f>
        <v>124881794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IFERROR(__xludf.DUMMYFUNCTION("""COMPUTED_VALUE"""),2730.69)</f>
        <v>2730.69</v>
      </c>
      <c r="D407" s="2">
        <f>IFERROR(__xludf.DUMMYFUNCTION("""COMPUTED_VALUE"""),45883.66666666667)</f>
        <v>45883.66667</v>
      </c>
      <c r="E407" s="1">
        <f>IFERROR(__xludf.DUMMYFUNCTION("""COMPUTED_VALUE"""),2745.59)</f>
        <v>2745.59</v>
      </c>
      <c r="G407" s="2">
        <f>IFERROR(__xludf.DUMMYFUNCTION("""COMPUTED_VALUE"""),45883.66666666667)</f>
        <v>45883.66667</v>
      </c>
      <c r="H407" s="1">
        <f>IFERROR(__xludf.DUMMYFUNCTION("""COMPUTED_VALUE"""),2714.57)</f>
        <v>2714.57</v>
      </c>
      <c r="J407" s="2">
        <f>IFERROR(__xludf.DUMMYFUNCTION("""COMPUTED_VALUE"""),45883.66666666667)</f>
        <v>45883.66667</v>
      </c>
      <c r="K407" s="1">
        <f>IFERROR(__xludf.DUMMYFUNCTION("""COMPUTED_VALUE"""),2742.76)</f>
        <v>2742.76</v>
      </c>
      <c r="M407" s="2">
        <f>IFERROR(__xludf.DUMMYFUNCTION("""COMPUTED_VALUE"""),45883.66666666667)</f>
        <v>45883.66667</v>
      </c>
      <c r="N407" s="1">
        <f>IFERROR(__xludf.DUMMYFUNCTION("""COMPUTED_VALUE"""),9.8021592E7)</f>
        <v>98021592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IFERROR(__xludf.DUMMYFUNCTION("""COMPUTED_VALUE"""),2746.32)</f>
        <v>2746.32</v>
      </c>
      <c r="D408" s="2">
        <f>IFERROR(__xludf.DUMMYFUNCTION("""COMPUTED_VALUE"""),45884.66666666667)</f>
        <v>45884.66667</v>
      </c>
      <c r="E408" s="1">
        <f>IFERROR(__xludf.DUMMYFUNCTION("""COMPUTED_VALUE"""),2771.97)</f>
        <v>2771.97</v>
      </c>
      <c r="G408" s="2">
        <f>IFERROR(__xludf.DUMMYFUNCTION("""COMPUTED_VALUE"""),45884.66666666667)</f>
        <v>45884.66667</v>
      </c>
      <c r="H408" s="1">
        <f>IFERROR(__xludf.DUMMYFUNCTION("""COMPUTED_VALUE"""),2746.32)</f>
        <v>2746.32</v>
      </c>
      <c r="J408" s="2">
        <f>IFERROR(__xludf.DUMMYFUNCTION("""COMPUTED_VALUE"""),45884.66666666667)</f>
        <v>45884.66667</v>
      </c>
      <c r="K408" s="1">
        <f>IFERROR(__xludf.DUMMYFUNCTION("""COMPUTED_VALUE"""),2767.36)</f>
        <v>2767.36</v>
      </c>
      <c r="M408" s="2">
        <f>IFERROR(__xludf.DUMMYFUNCTION("""COMPUTED_VALUE"""),45884.66666666667)</f>
        <v>45884.66667</v>
      </c>
      <c r="N408" s="1">
        <f>IFERROR(__xludf.DUMMYFUNCTION("""COMPUTED_VALUE"""),1.05619173E8)</f>
        <v>105619173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IFERROR(__xludf.DUMMYFUNCTION("""COMPUTED_VALUE"""),2768.91)</f>
        <v>2768.91</v>
      </c>
      <c r="D409" s="2">
        <f>IFERROR(__xludf.DUMMYFUNCTION("""COMPUTED_VALUE"""),45887.66666666667)</f>
        <v>45887.66667</v>
      </c>
      <c r="E409" s="1">
        <f>IFERROR(__xludf.DUMMYFUNCTION("""COMPUTED_VALUE"""),2781.76)</f>
        <v>2781.76</v>
      </c>
      <c r="G409" s="2">
        <f>IFERROR(__xludf.DUMMYFUNCTION("""COMPUTED_VALUE"""),45887.66666666667)</f>
        <v>45887.66667</v>
      </c>
      <c r="H409" s="1">
        <f>IFERROR(__xludf.DUMMYFUNCTION("""COMPUTED_VALUE"""),2752.33)</f>
        <v>2752.33</v>
      </c>
      <c r="J409" s="2">
        <f>IFERROR(__xludf.DUMMYFUNCTION("""COMPUTED_VALUE"""),45887.66666666667)</f>
        <v>45887.66667</v>
      </c>
      <c r="K409" s="1">
        <f>IFERROR(__xludf.DUMMYFUNCTION("""COMPUTED_VALUE"""),2755.18)</f>
        <v>2755.18</v>
      </c>
      <c r="M409" s="2">
        <f>IFERROR(__xludf.DUMMYFUNCTION("""COMPUTED_VALUE"""),45887.66666666667)</f>
        <v>45887.66667</v>
      </c>
      <c r="N409" s="1">
        <f>IFERROR(__xludf.DUMMYFUNCTION("""COMPUTED_VALUE"""),9.2970137E7)</f>
        <v>92970137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IFERROR(__xludf.DUMMYFUNCTION("""COMPUTED_VALUE"""),2757.42)</f>
        <v>2757.42</v>
      </c>
      <c r="D410" s="2">
        <f>IFERROR(__xludf.DUMMYFUNCTION("""COMPUTED_VALUE"""),45888.66666666667)</f>
        <v>45888.66667</v>
      </c>
      <c r="E410" s="1">
        <f>IFERROR(__xludf.DUMMYFUNCTION("""COMPUTED_VALUE"""),2786.11)</f>
        <v>2786.11</v>
      </c>
      <c r="G410" s="2">
        <f>IFERROR(__xludf.DUMMYFUNCTION("""COMPUTED_VALUE"""),45888.66666666667)</f>
        <v>45888.66667</v>
      </c>
      <c r="H410" s="1">
        <f>IFERROR(__xludf.DUMMYFUNCTION("""COMPUTED_VALUE"""),2755.25)</f>
        <v>2755.25</v>
      </c>
      <c r="J410" s="2">
        <f>IFERROR(__xludf.DUMMYFUNCTION("""COMPUTED_VALUE"""),45888.66666666667)</f>
        <v>45888.66667</v>
      </c>
      <c r="K410" s="1">
        <f>IFERROR(__xludf.DUMMYFUNCTION("""COMPUTED_VALUE"""),2771.45)</f>
        <v>2771.45</v>
      </c>
      <c r="M410" s="2">
        <f>IFERROR(__xludf.DUMMYFUNCTION("""COMPUTED_VALUE"""),45888.66666666667)</f>
        <v>45888.66667</v>
      </c>
      <c r="N410" s="1">
        <f>IFERROR(__xludf.DUMMYFUNCTION("""COMPUTED_VALUE"""),9.1072989E7)</f>
        <v>91072989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IFERROR(__xludf.DUMMYFUNCTION("""COMPUTED_VALUE"""),2772.72)</f>
        <v>2772.72</v>
      </c>
      <c r="D411" s="2">
        <f>IFERROR(__xludf.DUMMYFUNCTION("""COMPUTED_VALUE"""),45889.66666666667)</f>
        <v>45889.66667</v>
      </c>
      <c r="E411" s="1">
        <f>IFERROR(__xludf.DUMMYFUNCTION("""COMPUTED_VALUE"""),2807.9)</f>
        <v>2807.9</v>
      </c>
      <c r="G411" s="2">
        <f>IFERROR(__xludf.DUMMYFUNCTION("""COMPUTED_VALUE"""),45889.66666666667)</f>
        <v>45889.66667</v>
      </c>
      <c r="H411" s="1">
        <f>IFERROR(__xludf.DUMMYFUNCTION("""COMPUTED_VALUE"""),2772.72)</f>
        <v>2772.72</v>
      </c>
      <c r="J411" s="2">
        <f>IFERROR(__xludf.DUMMYFUNCTION("""COMPUTED_VALUE"""),45889.66666666667)</f>
        <v>45889.66667</v>
      </c>
      <c r="K411" s="1">
        <f>IFERROR(__xludf.DUMMYFUNCTION("""COMPUTED_VALUE"""),2784.25)</f>
        <v>2784.25</v>
      </c>
      <c r="M411" s="2">
        <f>IFERROR(__xludf.DUMMYFUNCTION("""COMPUTED_VALUE"""),45889.66666666667)</f>
        <v>45889.66667</v>
      </c>
      <c r="N411" s="1">
        <f>IFERROR(__xludf.DUMMYFUNCTION("""COMPUTED_VALUE"""),9.0758904E7)</f>
        <v>90758904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IFERROR(__xludf.DUMMYFUNCTION("""COMPUTED_VALUE"""),2772.77)</f>
        <v>2772.77</v>
      </c>
      <c r="D412" s="2">
        <f>IFERROR(__xludf.DUMMYFUNCTION("""COMPUTED_VALUE"""),45890.66666666667)</f>
        <v>45890.66667</v>
      </c>
      <c r="E412" s="1">
        <f>IFERROR(__xludf.DUMMYFUNCTION("""COMPUTED_VALUE"""),2793.85)</f>
        <v>2793.85</v>
      </c>
      <c r="G412" s="2">
        <f>IFERROR(__xludf.DUMMYFUNCTION("""COMPUTED_VALUE"""),45890.66666666667)</f>
        <v>45890.66667</v>
      </c>
      <c r="H412" s="1">
        <f>IFERROR(__xludf.DUMMYFUNCTION("""COMPUTED_VALUE"""),2759.81)</f>
        <v>2759.81</v>
      </c>
      <c r="J412" s="2">
        <f>IFERROR(__xludf.DUMMYFUNCTION("""COMPUTED_VALUE"""),45890.66666666667)</f>
        <v>45890.66667</v>
      </c>
      <c r="K412" s="1">
        <f>IFERROR(__xludf.DUMMYFUNCTION("""COMPUTED_VALUE"""),2763.42)</f>
        <v>2763.42</v>
      </c>
      <c r="M412" s="2">
        <f>IFERROR(__xludf.DUMMYFUNCTION("""COMPUTED_VALUE"""),45890.66666666667)</f>
        <v>45890.66667</v>
      </c>
      <c r="N412" s="1">
        <f>IFERROR(__xludf.DUMMYFUNCTION("""COMPUTED_VALUE"""),9.0830958E7)</f>
        <v>90830958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IFERROR(__xludf.DUMMYFUNCTION("""COMPUTED_VALUE"""),2778.45)</f>
        <v>2778.45</v>
      </c>
      <c r="D413" s="2">
        <f>IFERROR(__xludf.DUMMYFUNCTION("""COMPUTED_VALUE"""),45891.66666666667)</f>
        <v>45891.66667</v>
      </c>
      <c r="E413" s="1">
        <f>IFERROR(__xludf.DUMMYFUNCTION("""COMPUTED_VALUE"""),2808.17)</f>
        <v>2808.17</v>
      </c>
      <c r="G413" s="2">
        <f>IFERROR(__xludf.DUMMYFUNCTION("""COMPUTED_VALUE"""),45891.66666666667)</f>
        <v>45891.66667</v>
      </c>
      <c r="H413" s="1">
        <f>IFERROR(__xludf.DUMMYFUNCTION("""COMPUTED_VALUE"""),2776.72)</f>
        <v>2776.72</v>
      </c>
      <c r="J413" s="2">
        <f>IFERROR(__xludf.DUMMYFUNCTION("""COMPUTED_VALUE"""),45891.66666666667)</f>
        <v>45891.66667</v>
      </c>
      <c r="K413" s="1">
        <f>IFERROR(__xludf.DUMMYFUNCTION("""COMPUTED_VALUE"""),2790.72)</f>
        <v>2790.72</v>
      </c>
      <c r="M413" s="2">
        <f>IFERROR(__xludf.DUMMYFUNCTION("""COMPUTED_VALUE"""),45891.66666666667)</f>
        <v>45891.66667</v>
      </c>
      <c r="N413" s="1">
        <f>IFERROR(__xludf.DUMMYFUNCTION("""COMPUTED_VALUE"""),9.602587E7)</f>
        <v>96025870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IFERROR(__xludf.DUMMYFUNCTION("""COMPUTED_VALUE"""),2788.65)</f>
        <v>2788.65</v>
      </c>
      <c r="D414" s="2">
        <f>IFERROR(__xludf.DUMMYFUNCTION("""COMPUTED_VALUE"""),45894.66666666667)</f>
        <v>45894.66667</v>
      </c>
      <c r="E414" s="1">
        <f>IFERROR(__xludf.DUMMYFUNCTION("""COMPUTED_VALUE"""),2793.26)</f>
        <v>2793.26</v>
      </c>
      <c r="G414" s="2">
        <f>IFERROR(__xludf.DUMMYFUNCTION("""COMPUTED_VALUE"""),45894.66666666667)</f>
        <v>45894.66667</v>
      </c>
      <c r="H414" s="1">
        <f>IFERROR(__xludf.DUMMYFUNCTION("""COMPUTED_VALUE"""),2739.84)</f>
        <v>2739.84</v>
      </c>
      <c r="J414" s="2">
        <f>IFERROR(__xludf.DUMMYFUNCTION("""COMPUTED_VALUE"""),45894.66666666667)</f>
        <v>45894.66667</v>
      </c>
      <c r="K414" s="1">
        <f>IFERROR(__xludf.DUMMYFUNCTION("""COMPUTED_VALUE"""),2744.43)</f>
        <v>2744.43</v>
      </c>
      <c r="M414" s="2">
        <f>IFERROR(__xludf.DUMMYFUNCTION("""COMPUTED_VALUE"""),45894.66666666667)</f>
        <v>45894.66667</v>
      </c>
      <c r="N414" s="1">
        <f>IFERROR(__xludf.DUMMYFUNCTION("""COMPUTED_VALUE"""),9.2258514E7)</f>
        <v>92258514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IFERROR(__xludf.DUMMYFUNCTION("""COMPUTED_VALUE"""),2743.12)</f>
        <v>2743.12</v>
      </c>
      <c r="D415" s="2">
        <f>IFERROR(__xludf.DUMMYFUNCTION("""COMPUTED_VALUE"""),45895.66666666667)</f>
        <v>45895.66667</v>
      </c>
      <c r="E415" s="1">
        <f>IFERROR(__xludf.DUMMYFUNCTION("""COMPUTED_VALUE"""),2753.57)</f>
        <v>2753.57</v>
      </c>
      <c r="G415" s="2">
        <f>IFERROR(__xludf.DUMMYFUNCTION("""COMPUTED_VALUE"""),45895.66666666667)</f>
        <v>45895.66667</v>
      </c>
      <c r="H415" s="1">
        <f>IFERROR(__xludf.DUMMYFUNCTION("""COMPUTED_VALUE"""),2737.51)</f>
        <v>2737.51</v>
      </c>
      <c r="J415" s="2">
        <f>IFERROR(__xludf.DUMMYFUNCTION("""COMPUTED_VALUE"""),45895.66666666667)</f>
        <v>45895.66667</v>
      </c>
      <c r="K415" s="1">
        <f>IFERROR(__xludf.DUMMYFUNCTION("""COMPUTED_VALUE"""),2751.0)</f>
        <v>2751</v>
      </c>
      <c r="M415" s="2">
        <f>IFERROR(__xludf.DUMMYFUNCTION("""COMPUTED_VALUE"""),45895.66666666667)</f>
        <v>45895.66667</v>
      </c>
      <c r="N415" s="1">
        <f>IFERROR(__xludf.DUMMYFUNCTION("""COMPUTED_VALUE"""),1.53093534E8)</f>
        <v>153093534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IFERROR(__xludf.DUMMYFUNCTION("""COMPUTED_VALUE"""),2748.87)</f>
        <v>2748.87</v>
      </c>
      <c r="D416" s="2">
        <f>IFERROR(__xludf.DUMMYFUNCTION("""COMPUTED_VALUE"""),45896.66666666667)</f>
        <v>45896.66667</v>
      </c>
      <c r="E416" s="1">
        <f>IFERROR(__xludf.DUMMYFUNCTION("""COMPUTED_VALUE"""),2764.96)</f>
        <v>2764.96</v>
      </c>
      <c r="G416" s="2">
        <f>IFERROR(__xludf.DUMMYFUNCTION("""COMPUTED_VALUE"""),45896.66666666667)</f>
        <v>45896.66667</v>
      </c>
      <c r="H416" s="1">
        <f>IFERROR(__xludf.DUMMYFUNCTION("""COMPUTED_VALUE"""),2741.62)</f>
        <v>2741.62</v>
      </c>
      <c r="J416" s="2">
        <f>IFERROR(__xludf.DUMMYFUNCTION("""COMPUTED_VALUE"""),45896.66666666667)</f>
        <v>45896.66667</v>
      </c>
      <c r="K416" s="1">
        <f>IFERROR(__xludf.DUMMYFUNCTION("""COMPUTED_VALUE"""),2747.87)</f>
        <v>2747.87</v>
      </c>
      <c r="M416" s="2">
        <f>IFERROR(__xludf.DUMMYFUNCTION("""COMPUTED_VALUE"""),45896.66666666667)</f>
        <v>45896.66667</v>
      </c>
      <c r="N416" s="1">
        <f>IFERROR(__xludf.DUMMYFUNCTION("""COMPUTED_VALUE"""),1.0212453E8)</f>
        <v>102124530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IFERROR(__xludf.DUMMYFUNCTION("""COMPUTED_VALUE"""),2743.82)</f>
        <v>2743.82</v>
      </c>
      <c r="D417" s="2">
        <f>IFERROR(__xludf.DUMMYFUNCTION("""COMPUTED_VALUE"""),45897.66666666667)</f>
        <v>45897.66667</v>
      </c>
      <c r="E417" s="1">
        <f>IFERROR(__xludf.DUMMYFUNCTION("""COMPUTED_VALUE"""),2747.85)</f>
        <v>2747.85</v>
      </c>
      <c r="G417" s="2">
        <f>IFERROR(__xludf.DUMMYFUNCTION("""COMPUTED_VALUE"""),45897.66666666667)</f>
        <v>45897.66667</v>
      </c>
      <c r="H417" s="1">
        <f>IFERROR(__xludf.DUMMYFUNCTION("""COMPUTED_VALUE"""),2731.28)</f>
        <v>2731.28</v>
      </c>
      <c r="J417" s="2">
        <f>IFERROR(__xludf.DUMMYFUNCTION("""COMPUTED_VALUE"""),45897.66666666667)</f>
        <v>45897.66667</v>
      </c>
      <c r="K417" s="1">
        <f>IFERROR(__xludf.DUMMYFUNCTION("""COMPUTED_VALUE"""),2745.63)</f>
        <v>2745.63</v>
      </c>
      <c r="M417" s="2">
        <f>IFERROR(__xludf.DUMMYFUNCTION("""COMPUTED_VALUE"""),45897.66666666667)</f>
        <v>45897.66667</v>
      </c>
      <c r="N417" s="1">
        <f>IFERROR(__xludf.DUMMYFUNCTION("""COMPUTED_VALUE"""),8.967861E7)</f>
        <v>89678610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IFERROR(__xludf.DUMMYFUNCTION("""COMPUTED_VALUE"""),2745.61)</f>
        <v>2745.61</v>
      </c>
      <c r="D418" s="2">
        <f>IFERROR(__xludf.DUMMYFUNCTION("""COMPUTED_VALUE"""),45898.66666666667)</f>
        <v>45898.66667</v>
      </c>
      <c r="E418" s="1">
        <f>IFERROR(__xludf.DUMMYFUNCTION("""COMPUTED_VALUE"""),2761.37)</f>
        <v>2761.37</v>
      </c>
      <c r="G418" s="2">
        <f>IFERROR(__xludf.DUMMYFUNCTION("""COMPUTED_VALUE"""),45898.66666666667)</f>
        <v>45898.66667</v>
      </c>
      <c r="H418" s="1">
        <f>IFERROR(__xludf.DUMMYFUNCTION("""COMPUTED_VALUE"""),2743.44)</f>
        <v>2743.44</v>
      </c>
      <c r="J418" s="2">
        <f>IFERROR(__xludf.DUMMYFUNCTION("""COMPUTED_VALUE"""),45898.66666666667)</f>
        <v>45898.66667</v>
      </c>
      <c r="K418" s="1">
        <f>IFERROR(__xludf.DUMMYFUNCTION("""COMPUTED_VALUE"""),2760.27)</f>
        <v>2760.27</v>
      </c>
      <c r="M418" s="2">
        <f>IFERROR(__xludf.DUMMYFUNCTION("""COMPUTED_VALUE"""),45898.66666666667)</f>
        <v>45898.66667</v>
      </c>
      <c r="N418" s="1">
        <f>IFERROR(__xludf.DUMMYFUNCTION("""COMPUTED_VALUE"""),9.9406424E7)</f>
        <v>99406424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IFERROR(__xludf.DUMMYFUNCTION("""COMPUTED_VALUE"""),2769.92)</f>
        <v>2769.92</v>
      </c>
      <c r="D419" s="2">
        <f>IFERROR(__xludf.DUMMYFUNCTION("""COMPUTED_VALUE"""),45902.66666666667)</f>
        <v>45902.66667</v>
      </c>
      <c r="E419" s="1">
        <f>IFERROR(__xludf.DUMMYFUNCTION("""COMPUTED_VALUE"""),2776.33)</f>
        <v>2776.33</v>
      </c>
      <c r="G419" s="2">
        <f>IFERROR(__xludf.DUMMYFUNCTION("""COMPUTED_VALUE"""),45902.66666666667)</f>
        <v>45902.66667</v>
      </c>
      <c r="H419" s="1">
        <f>IFERROR(__xludf.DUMMYFUNCTION("""COMPUTED_VALUE"""),2744.84)</f>
        <v>2744.84</v>
      </c>
      <c r="J419" s="2">
        <f>IFERROR(__xludf.DUMMYFUNCTION("""COMPUTED_VALUE"""),45902.66666666667)</f>
        <v>45902.66667</v>
      </c>
      <c r="K419" s="1">
        <f>IFERROR(__xludf.DUMMYFUNCTION("""COMPUTED_VALUE"""),2775.59)</f>
        <v>2775.59</v>
      </c>
      <c r="M419" s="2">
        <f>IFERROR(__xludf.DUMMYFUNCTION("""COMPUTED_VALUE"""),45902.66666666667)</f>
        <v>45902.66667</v>
      </c>
      <c r="N419" s="1">
        <f>IFERROR(__xludf.DUMMYFUNCTION("""COMPUTED_VALUE"""),1.33281426E8)</f>
        <v>133281426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IFERROR(__xludf.DUMMYFUNCTION("""COMPUTED_VALUE"""),2775.06)</f>
        <v>2775.06</v>
      </c>
      <c r="D420" s="2">
        <f>IFERROR(__xludf.DUMMYFUNCTION("""COMPUTED_VALUE"""),45903.66666666667)</f>
        <v>45903.66667</v>
      </c>
      <c r="E420" s="1">
        <f>IFERROR(__xludf.DUMMYFUNCTION("""COMPUTED_VALUE"""),2789.69)</f>
        <v>2789.69</v>
      </c>
      <c r="G420" s="2">
        <f>IFERROR(__xludf.DUMMYFUNCTION("""COMPUTED_VALUE"""),45903.66666666667)</f>
        <v>45903.66667</v>
      </c>
      <c r="H420" s="1">
        <f>IFERROR(__xludf.DUMMYFUNCTION("""COMPUTED_VALUE"""),2751.87)</f>
        <v>2751.87</v>
      </c>
      <c r="J420" s="2">
        <f>IFERROR(__xludf.DUMMYFUNCTION("""COMPUTED_VALUE"""),45903.66666666667)</f>
        <v>45903.66667</v>
      </c>
      <c r="K420" s="1">
        <f>IFERROR(__xludf.DUMMYFUNCTION("""COMPUTED_VALUE"""),2759.25)</f>
        <v>2759.25</v>
      </c>
      <c r="M420" s="2">
        <f>IFERROR(__xludf.DUMMYFUNCTION("""COMPUTED_VALUE"""),45903.66666666667)</f>
        <v>45903.66667</v>
      </c>
      <c r="N420" s="1">
        <f>IFERROR(__xludf.DUMMYFUNCTION("""COMPUTED_VALUE"""),1.38698213E8)</f>
        <v>138698213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IFERROR(__xludf.DUMMYFUNCTION("""COMPUTED_VALUE"""),2760.08)</f>
        <v>2760.08</v>
      </c>
      <c r="D421" s="2">
        <f>IFERROR(__xludf.DUMMYFUNCTION("""COMPUTED_VALUE"""),45904.66666666667)</f>
        <v>45904.66667</v>
      </c>
      <c r="E421" s="1">
        <f>IFERROR(__xludf.DUMMYFUNCTION("""COMPUTED_VALUE"""),2766.06)</f>
        <v>2766.06</v>
      </c>
      <c r="G421" s="2">
        <f>IFERROR(__xludf.DUMMYFUNCTION("""COMPUTED_VALUE"""),45904.66666666667)</f>
        <v>45904.66667</v>
      </c>
      <c r="H421" s="1">
        <f>IFERROR(__xludf.DUMMYFUNCTION("""COMPUTED_VALUE"""),2737.57)</f>
        <v>2737.57</v>
      </c>
      <c r="J421" s="2">
        <f>IFERROR(__xludf.DUMMYFUNCTION("""COMPUTED_VALUE"""),45904.66666666667)</f>
        <v>45904.66667</v>
      </c>
      <c r="K421" s="1">
        <f>IFERROR(__xludf.DUMMYFUNCTION("""COMPUTED_VALUE"""),2766.06)</f>
        <v>2766.06</v>
      </c>
      <c r="M421" s="2">
        <f>IFERROR(__xludf.DUMMYFUNCTION("""COMPUTED_VALUE"""),45904.66666666667)</f>
        <v>45904.66667</v>
      </c>
      <c r="N421" s="1">
        <f>IFERROR(__xludf.DUMMYFUNCTION("""COMPUTED_VALUE"""),1.27719907E8)</f>
        <v>127719907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IFERROR(__xludf.DUMMYFUNCTION("""COMPUTED_VALUE"""),2765.31)</f>
        <v>2765.31</v>
      </c>
      <c r="D422" s="2">
        <f>IFERROR(__xludf.DUMMYFUNCTION("""COMPUTED_VALUE"""),45905.66666666667)</f>
        <v>45905.66667</v>
      </c>
      <c r="E422" s="1">
        <f>IFERROR(__xludf.DUMMYFUNCTION("""COMPUTED_VALUE"""),2804.65)</f>
        <v>2804.65</v>
      </c>
      <c r="G422" s="2">
        <f>IFERROR(__xludf.DUMMYFUNCTION("""COMPUTED_VALUE"""),45905.66666666667)</f>
        <v>45905.66667</v>
      </c>
      <c r="H422" s="1">
        <f>IFERROR(__xludf.DUMMYFUNCTION("""COMPUTED_VALUE"""),2764.6)</f>
        <v>2764.6</v>
      </c>
      <c r="J422" s="2">
        <f>IFERROR(__xludf.DUMMYFUNCTION("""COMPUTED_VALUE"""),45905.66666666667)</f>
        <v>45905.66667</v>
      </c>
      <c r="K422" s="1">
        <f>IFERROR(__xludf.DUMMYFUNCTION("""COMPUTED_VALUE"""),2789.57)</f>
        <v>2789.57</v>
      </c>
      <c r="M422" s="2">
        <f>IFERROR(__xludf.DUMMYFUNCTION("""COMPUTED_VALUE"""),45905.66666666667)</f>
        <v>45905.66667</v>
      </c>
      <c r="N422" s="1">
        <f>IFERROR(__xludf.DUMMYFUNCTION("""COMPUTED_VALUE"""),1.17743092E8)</f>
        <v>117743092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IFERROR(__xludf.DUMMYFUNCTION("""COMPUTED_VALUE"""),2774.12)</f>
        <v>2774.12</v>
      </c>
      <c r="D423" s="2">
        <f>IFERROR(__xludf.DUMMYFUNCTION("""COMPUTED_VALUE"""),45908.66666666667)</f>
        <v>45908.66667</v>
      </c>
      <c r="E423" s="1">
        <f>IFERROR(__xludf.DUMMYFUNCTION("""COMPUTED_VALUE"""),2774.12)</f>
        <v>2774.12</v>
      </c>
      <c r="G423" s="2">
        <f>IFERROR(__xludf.DUMMYFUNCTION("""COMPUTED_VALUE"""),45908.66666666667)</f>
        <v>45908.66667</v>
      </c>
      <c r="H423" s="1">
        <f>IFERROR(__xludf.DUMMYFUNCTION("""COMPUTED_VALUE"""),2738.76)</f>
        <v>2738.76</v>
      </c>
      <c r="J423" s="2">
        <f>IFERROR(__xludf.DUMMYFUNCTION("""COMPUTED_VALUE"""),45908.66666666667)</f>
        <v>45908.66667</v>
      </c>
      <c r="K423" s="1">
        <f>IFERROR(__xludf.DUMMYFUNCTION("""COMPUTED_VALUE"""),2770.0)</f>
        <v>2770</v>
      </c>
      <c r="M423" s="2">
        <f>IFERROR(__xludf.DUMMYFUNCTION("""COMPUTED_VALUE"""),45908.66666666667)</f>
        <v>45908.66667</v>
      </c>
      <c r="N423" s="1">
        <f>IFERROR(__xludf.DUMMYFUNCTION("""COMPUTED_VALUE"""),1.24845729E8)</f>
        <v>124845729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IFERROR(__xludf.DUMMYFUNCTION("""COMPUTED_VALUE"""),2768.22)</f>
        <v>2768.22</v>
      </c>
      <c r="D424" s="2">
        <f>IFERROR(__xludf.DUMMYFUNCTION("""COMPUTED_VALUE"""),45909.66666666667)</f>
        <v>45909.66667</v>
      </c>
      <c r="E424" s="1">
        <f>IFERROR(__xludf.DUMMYFUNCTION("""COMPUTED_VALUE"""),2780.86)</f>
        <v>2780.86</v>
      </c>
      <c r="G424" s="2">
        <f>IFERROR(__xludf.DUMMYFUNCTION("""COMPUTED_VALUE"""),45909.66666666667)</f>
        <v>45909.66667</v>
      </c>
      <c r="H424" s="1">
        <f>IFERROR(__xludf.DUMMYFUNCTION("""COMPUTED_VALUE"""),2756.18)</f>
        <v>2756.18</v>
      </c>
      <c r="J424" s="2">
        <f>IFERROR(__xludf.DUMMYFUNCTION("""COMPUTED_VALUE"""),45909.66666666667)</f>
        <v>45909.66667</v>
      </c>
      <c r="K424" s="1">
        <f>IFERROR(__xludf.DUMMYFUNCTION("""COMPUTED_VALUE"""),2770.64)</f>
        <v>2770.64</v>
      </c>
      <c r="M424" s="2">
        <f>IFERROR(__xludf.DUMMYFUNCTION("""COMPUTED_VALUE"""),45909.66666666667)</f>
        <v>45909.66667</v>
      </c>
      <c r="N424" s="1">
        <f>IFERROR(__xludf.DUMMYFUNCTION("""COMPUTED_VALUE"""),9.832918E7)</f>
        <v>98329180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IFERROR(__xludf.DUMMYFUNCTION("""COMPUTED_VALUE"""),2767.56)</f>
        <v>2767.56</v>
      </c>
      <c r="D425" s="2">
        <f>IFERROR(__xludf.DUMMYFUNCTION("""COMPUTED_VALUE"""),45910.66666666667)</f>
        <v>45910.66667</v>
      </c>
      <c r="E425" s="1">
        <f>IFERROR(__xludf.DUMMYFUNCTION("""COMPUTED_VALUE"""),2772.67)</f>
        <v>2772.67</v>
      </c>
      <c r="G425" s="2">
        <f>IFERROR(__xludf.DUMMYFUNCTION("""COMPUTED_VALUE"""),45910.66666666667)</f>
        <v>45910.66667</v>
      </c>
      <c r="H425" s="1">
        <f>IFERROR(__xludf.DUMMYFUNCTION("""COMPUTED_VALUE"""),2742.11)</f>
        <v>2742.11</v>
      </c>
      <c r="J425" s="2">
        <f>IFERROR(__xludf.DUMMYFUNCTION("""COMPUTED_VALUE"""),45910.66666666667)</f>
        <v>45910.66667</v>
      </c>
      <c r="K425" s="1">
        <f>IFERROR(__xludf.DUMMYFUNCTION("""COMPUTED_VALUE"""),2747.28)</f>
        <v>2747.28</v>
      </c>
      <c r="M425" s="2">
        <f>IFERROR(__xludf.DUMMYFUNCTION("""COMPUTED_VALUE"""),45910.66666666667)</f>
        <v>45910.66667</v>
      </c>
      <c r="N425" s="1">
        <f>IFERROR(__xludf.DUMMYFUNCTION("""COMPUTED_VALUE"""),1.1125176E8)</f>
        <v>111251760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IFERROR(__xludf.DUMMYFUNCTION("""COMPUTED_VALUE"""),2782.38)</f>
        <v>2782.38</v>
      </c>
      <c r="D426" s="2">
        <f>IFERROR(__xludf.DUMMYFUNCTION("""COMPUTED_VALUE"""),45911.66666666667)</f>
        <v>45911.66667</v>
      </c>
      <c r="E426" s="1">
        <f>IFERROR(__xludf.DUMMYFUNCTION("""COMPUTED_VALUE"""),2823.65)</f>
        <v>2823.65</v>
      </c>
      <c r="G426" s="2">
        <f>IFERROR(__xludf.DUMMYFUNCTION("""COMPUTED_VALUE"""),45911.66666666667)</f>
        <v>45911.66667</v>
      </c>
      <c r="H426" s="1">
        <f>IFERROR(__xludf.DUMMYFUNCTION("""COMPUTED_VALUE"""),2778.53)</f>
        <v>2778.53</v>
      </c>
      <c r="J426" s="2">
        <f>IFERROR(__xludf.DUMMYFUNCTION("""COMPUTED_VALUE"""),45911.66666666667)</f>
        <v>45911.66667</v>
      </c>
      <c r="K426" s="1">
        <f>IFERROR(__xludf.DUMMYFUNCTION("""COMPUTED_VALUE"""),2819.92)</f>
        <v>2819.92</v>
      </c>
      <c r="M426" s="2">
        <f>IFERROR(__xludf.DUMMYFUNCTION("""COMPUTED_VALUE"""),45911.66666666667)</f>
        <v>45911.66667</v>
      </c>
      <c r="N426" s="1">
        <f>IFERROR(__xludf.DUMMYFUNCTION("""COMPUTED_VALUE"""),1.20434994E8)</f>
        <v>120434994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IFERROR(__xludf.DUMMYFUNCTION("""COMPUTED_VALUE"""),2810.37)</f>
        <v>2810.37</v>
      </c>
      <c r="D427" s="2">
        <f>IFERROR(__xludf.DUMMYFUNCTION("""COMPUTED_VALUE"""),45912.66666666667)</f>
        <v>45912.66667</v>
      </c>
      <c r="E427" s="1">
        <f>IFERROR(__xludf.DUMMYFUNCTION("""COMPUTED_VALUE"""),2811.09)</f>
        <v>2811.09</v>
      </c>
      <c r="G427" s="2">
        <f>IFERROR(__xludf.DUMMYFUNCTION("""COMPUTED_VALUE"""),45912.66666666667)</f>
        <v>45912.66667</v>
      </c>
      <c r="H427" s="1">
        <f>IFERROR(__xludf.DUMMYFUNCTION("""COMPUTED_VALUE"""),2766.86)</f>
        <v>2766.86</v>
      </c>
      <c r="J427" s="2">
        <f>IFERROR(__xludf.DUMMYFUNCTION("""COMPUTED_VALUE"""),45912.66666666667)</f>
        <v>45912.66667</v>
      </c>
      <c r="K427" s="1">
        <f>IFERROR(__xludf.DUMMYFUNCTION("""COMPUTED_VALUE"""),2767.21)</f>
        <v>2767.21</v>
      </c>
      <c r="M427" s="2">
        <f>IFERROR(__xludf.DUMMYFUNCTION("""COMPUTED_VALUE"""),45912.66666666667)</f>
        <v>45912.66667</v>
      </c>
      <c r="N427" s="1">
        <f>IFERROR(__xludf.DUMMYFUNCTION("""COMPUTED_VALUE"""),1.15077745E8)</f>
        <v>115077745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IFERROR(__xludf.DUMMYFUNCTION("""COMPUTED_VALUE"""),2766.74)</f>
        <v>2766.74</v>
      </c>
      <c r="D428" s="2">
        <f>IFERROR(__xludf.DUMMYFUNCTION("""COMPUTED_VALUE"""),45915.66666666667)</f>
        <v>45915.66667</v>
      </c>
      <c r="E428" s="1">
        <f>IFERROR(__xludf.DUMMYFUNCTION("""COMPUTED_VALUE"""),2774.84)</f>
        <v>2774.84</v>
      </c>
      <c r="G428" s="2">
        <f>IFERROR(__xludf.DUMMYFUNCTION("""COMPUTED_VALUE"""),45915.66666666667)</f>
        <v>45915.66667</v>
      </c>
      <c r="H428" s="1">
        <f>IFERROR(__xludf.DUMMYFUNCTION("""COMPUTED_VALUE"""),2735.86)</f>
        <v>2735.86</v>
      </c>
      <c r="J428" s="2">
        <f>IFERROR(__xludf.DUMMYFUNCTION("""COMPUTED_VALUE"""),45915.66666666667)</f>
        <v>45915.66667</v>
      </c>
      <c r="K428" s="1">
        <f>IFERROR(__xludf.DUMMYFUNCTION("""COMPUTED_VALUE"""),2755.99)</f>
        <v>2755.99</v>
      </c>
      <c r="M428" s="2">
        <f>IFERROR(__xludf.DUMMYFUNCTION("""COMPUTED_VALUE"""),45915.66666666667)</f>
        <v>45915.66667</v>
      </c>
      <c r="N428" s="1">
        <f>IFERROR(__xludf.DUMMYFUNCTION("""COMPUTED_VALUE"""),1.06034769E8)</f>
        <v>106034769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IFERROR(__xludf.DUMMYFUNCTION("""COMPUTED_VALUE"""),2759.09)</f>
        <v>2759.09</v>
      </c>
      <c r="D429" s="2">
        <f>IFERROR(__xludf.DUMMYFUNCTION("""COMPUTED_VALUE"""),45916.66666666667)</f>
        <v>45916.66667</v>
      </c>
      <c r="E429" s="1">
        <f>IFERROR(__xludf.DUMMYFUNCTION("""COMPUTED_VALUE"""),2775.91)</f>
        <v>2775.91</v>
      </c>
      <c r="G429" s="2">
        <f>IFERROR(__xludf.DUMMYFUNCTION("""COMPUTED_VALUE"""),45916.66666666667)</f>
        <v>45916.66667</v>
      </c>
      <c r="H429" s="1">
        <f>IFERROR(__xludf.DUMMYFUNCTION("""COMPUTED_VALUE"""),2749.87)</f>
        <v>2749.87</v>
      </c>
      <c r="J429" s="2">
        <f>IFERROR(__xludf.DUMMYFUNCTION("""COMPUTED_VALUE"""),45916.66666666667)</f>
        <v>45916.66667</v>
      </c>
      <c r="K429" s="1">
        <f>IFERROR(__xludf.DUMMYFUNCTION("""COMPUTED_VALUE"""),2759.46)</f>
        <v>2759.46</v>
      </c>
      <c r="M429" s="2">
        <f>IFERROR(__xludf.DUMMYFUNCTION("""COMPUTED_VALUE"""),45916.66666666667)</f>
        <v>45916.66667</v>
      </c>
      <c r="N429" s="1">
        <f>IFERROR(__xludf.DUMMYFUNCTION("""COMPUTED_VALUE"""),1.11076194E8)</f>
        <v>111076194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IFERROR(__xludf.DUMMYFUNCTION("""COMPUTED_VALUE"""),2772.39)</f>
        <v>2772.39</v>
      </c>
      <c r="D430" s="2">
        <f>IFERROR(__xludf.DUMMYFUNCTION("""COMPUTED_VALUE"""),45917.66666666667)</f>
        <v>45917.66667</v>
      </c>
      <c r="E430" s="1">
        <f>IFERROR(__xludf.DUMMYFUNCTION("""COMPUTED_VALUE"""),2805.33)</f>
        <v>2805.33</v>
      </c>
      <c r="G430" s="2">
        <f>IFERROR(__xludf.DUMMYFUNCTION("""COMPUTED_VALUE"""),45917.66666666667)</f>
        <v>45917.66667</v>
      </c>
      <c r="H430" s="1">
        <f>IFERROR(__xludf.DUMMYFUNCTION("""COMPUTED_VALUE"""),2763.31)</f>
        <v>2763.31</v>
      </c>
      <c r="J430" s="2">
        <f>IFERROR(__xludf.DUMMYFUNCTION("""COMPUTED_VALUE"""),45917.66666666667)</f>
        <v>45917.66667</v>
      </c>
      <c r="K430" s="1">
        <f>IFERROR(__xludf.DUMMYFUNCTION("""COMPUTED_VALUE"""),2774.09)</f>
        <v>2774.09</v>
      </c>
      <c r="M430" s="2">
        <f>IFERROR(__xludf.DUMMYFUNCTION("""COMPUTED_VALUE"""),45917.66666666667)</f>
        <v>45917.66667</v>
      </c>
      <c r="N430" s="1">
        <f>IFERROR(__xludf.DUMMYFUNCTION("""COMPUTED_VALUE"""),1.3143205E8)</f>
        <v>131432050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IFERROR(__xludf.DUMMYFUNCTION("""COMPUTED_VALUE"""),2775.89)</f>
        <v>2775.89</v>
      </c>
      <c r="D431" s="2">
        <f>IFERROR(__xludf.DUMMYFUNCTION("""COMPUTED_VALUE"""),45918.66666666667)</f>
        <v>45918.66667</v>
      </c>
      <c r="E431" s="1">
        <f>IFERROR(__xludf.DUMMYFUNCTION("""COMPUTED_VALUE"""),2804.47)</f>
        <v>2804.47</v>
      </c>
      <c r="G431" s="2">
        <f>IFERROR(__xludf.DUMMYFUNCTION("""COMPUTED_VALUE"""),45918.66666666667)</f>
        <v>45918.66667</v>
      </c>
      <c r="H431" s="1">
        <f>IFERROR(__xludf.DUMMYFUNCTION("""COMPUTED_VALUE"""),2775.89)</f>
        <v>2775.89</v>
      </c>
      <c r="J431" s="2">
        <f>IFERROR(__xludf.DUMMYFUNCTION("""COMPUTED_VALUE"""),45918.66666666667)</f>
        <v>45918.66667</v>
      </c>
      <c r="K431" s="1">
        <f>IFERROR(__xludf.DUMMYFUNCTION("""COMPUTED_VALUE"""),2802.91)</f>
        <v>2802.91</v>
      </c>
      <c r="M431" s="2">
        <f>IFERROR(__xludf.DUMMYFUNCTION("""COMPUTED_VALUE"""),45918.66666666667)</f>
        <v>45918.66667</v>
      </c>
      <c r="N431" s="1">
        <f>IFERROR(__xludf.DUMMYFUNCTION("""COMPUTED_VALUE"""),1.02349882E8)</f>
        <v>102349882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IFERROR(__xludf.DUMMYFUNCTION("""COMPUTED_VALUE"""),2805.17)</f>
        <v>2805.17</v>
      </c>
      <c r="D432" s="2">
        <f>IFERROR(__xludf.DUMMYFUNCTION("""COMPUTED_VALUE"""),45919.66666666667)</f>
        <v>45919.66667</v>
      </c>
      <c r="E432" s="1">
        <f>IFERROR(__xludf.DUMMYFUNCTION("""COMPUTED_VALUE"""),2818.26)</f>
        <v>2818.26</v>
      </c>
      <c r="G432" s="2">
        <f>IFERROR(__xludf.DUMMYFUNCTION("""COMPUTED_VALUE"""),45919.66666666667)</f>
        <v>45919.66667</v>
      </c>
      <c r="H432" s="1">
        <f>IFERROR(__xludf.DUMMYFUNCTION("""COMPUTED_VALUE"""),2794.82)</f>
        <v>2794.82</v>
      </c>
      <c r="J432" s="2">
        <f>IFERROR(__xludf.DUMMYFUNCTION("""COMPUTED_VALUE"""),45919.66666666667)</f>
        <v>45919.66667</v>
      </c>
      <c r="K432" s="1">
        <f>IFERROR(__xludf.DUMMYFUNCTION("""COMPUTED_VALUE"""),2802.77)</f>
        <v>2802.77</v>
      </c>
      <c r="M432" s="2">
        <f>IFERROR(__xludf.DUMMYFUNCTION("""COMPUTED_VALUE"""),45919.66666666667)</f>
        <v>45919.66667</v>
      </c>
      <c r="N432" s="1">
        <f>IFERROR(__xludf.DUMMYFUNCTION("""COMPUTED_VALUE"""),2.11247257E8)</f>
        <v>211247257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IFERROR(__xludf.DUMMYFUNCTION("""COMPUTED_VALUE"""),2799.71)</f>
        <v>2799.71</v>
      </c>
      <c r="D433" s="2">
        <f>IFERROR(__xludf.DUMMYFUNCTION("""COMPUTED_VALUE"""),45922.66666666667)</f>
        <v>45922.66667</v>
      </c>
      <c r="E433" s="1">
        <f>IFERROR(__xludf.DUMMYFUNCTION("""COMPUTED_VALUE"""),2813.68)</f>
        <v>2813.68</v>
      </c>
      <c r="G433" s="2">
        <f>IFERROR(__xludf.DUMMYFUNCTION("""COMPUTED_VALUE"""),45922.66666666667)</f>
        <v>45922.66667</v>
      </c>
      <c r="H433" s="1">
        <f>IFERROR(__xludf.DUMMYFUNCTION("""COMPUTED_VALUE"""),2784.93)</f>
        <v>2784.93</v>
      </c>
      <c r="J433" s="2">
        <f>IFERROR(__xludf.DUMMYFUNCTION("""COMPUTED_VALUE"""),45922.66666666667)</f>
        <v>45922.66667</v>
      </c>
      <c r="K433" s="1">
        <f>IFERROR(__xludf.DUMMYFUNCTION("""COMPUTED_VALUE"""),2794.96)</f>
        <v>2794.96</v>
      </c>
      <c r="M433" s="2">
        <f>IFERROR(__xludf.DUMMYFUNCTION("""COMPUTED_VALUE"""),45922.66666666667)</f>
        <v>45922.66667</v>
      </c>
      <c r="N433" s="1">
        <f>IFERROR(__xludf.DUMMYFUNCTION("""COMPUTED_VALUE"""),9.9589053E7)</f>
        <v>99589053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IFERROR(__xludf.DUMMYFUNCTION("""COMPUTED_VALUE"""),2787.74)</f>
        <v>2787.74</v>
      </c>
      <c r="D434" s="2">
        <f>IFERROR(__xludf.DUMMYFUNCTION("""COMPUTED_VALUE"""),45923.66666666667)</f>
        <v>45923.66667</v>
      </c>
      <c r="E434" s="1">
        <f>IFERROR(__xludf.DUMMYFUNCTION("""COMPUTED_VALUE"""),2797.71)</f>
        <v>2797.71</v>
      </c>
      <c r="G434" s="2">
        <f>IFERROR(__xludf.DUMMYFUNCTION("""COMPUTED_VALUE"""),45923.66666666667)</f>
        <v>45923.66667</v>
      </c>
      <c r="H434" s="1">
        <f>IFERROR(__xludf.DUMMYFUNCTION("""COMPUTED_VALUE"""),2779.2)</f>
        <v>2779.2</v>
      </c>
      <c r="J434" s="2">
        <f>IFERROR(__xludf.DUMMYFUNCTION("""COMPUTED_VALUE"""),45923.66666666667)</f>
        <v>45923.66667</v>
      </c>
      <c r="K434" s="1">
        <f>IFERROR(__xludf.DUMMYFUNCTION("""COMPUTED_VALUE"""),2784.21)</f>
        <v>2784.21</v>
      </c>
      <c r="M434" s="2">
        <f>IFERROR(__xludf.DUMMYFUNCTION("""COMPUTED_VALUE"""),45923.66666666667)</f>
        <v>45923.66667</v>
      </c>
      <c r="N434" s="1">
        <f>IFERROR(__xludf.DUMMYFUNCTION("""COMPUTED_VALUE"""),8.8695832E7)</f>
        <v>88695832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IFERROR(__xludf.DUMMYFUNCTION("""COMPUTED_VALUE"""),2776.34)</f>
        <v>2776.34</v>
      </c>
      <c r="D435" s="2">
        <f>IFERROR(__xludf.DUMMYFUNCTION("""COMPUTED_VALUE"""),45924.66666666667)</f>
        <v>45924.66667</v>
      </c>
      <c r="E435" s="1">
        <f>IFERROR(__xludf.DUMMYFUNCTION("""COMPUTED_VALUE"""),2779.58)</f>
        <v>2779.58</v>
      </c>
      <c r="G435" s="2">
        <f>IFERROR(__xludf.DUMMYFUNCTION("""COMPUTED_VALUE"""),45924.66666666667)</f>
        <v>45924.66667</v>
      </c>
      <c r="H435" s="1">
        <f>IFERROR(__xludf.DUMMYFUNCTION("""COMPUTED_VALUE"""),2744.71)</f>
        <v>2744.71</v>
      </c>
      <c r="J435" s="2">
        <f>IFERROR(__xludf.DUMMYFUNCTION("""COMPUTED_VALUE"""),45924.66666666667)</f>
        <v>45924.66667</v>
      </c>
      <c r="K435" s="1">
        <f>IFERROR(__xludf.DUMMYFUNCTION("""COMPUTED_VALUE"""),2754.81)</f>
        <v>2754.81</v>
      </c>
      <c r="M435" s="2">
        <f>IFERROR(__xludf.DUMMYFUNCTION("""COMPUTED_VALUE"""),45924.66666666667)</f>
        <v>45924.66667</v>
      </c>
      <c r="N435" s="1">
        <f>IFERROR(__xludf.DUMMYFUNCTION("""COMPUTED_VALUE"""),9.0901488E7)</f>
        <v>90901488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IFERROR(__xludf.DUMMYFUNCTION("""COMPUTED_VALUE"""),2755.05)</f>
        <v>2755.05</v>
      </c>
      <c r="D436" s="2">
        <f>IFERROR(__xludf.DUMMYFUNCTION("""COMPUTED_VALUE"""),45925.66666666667)</f>
        <v>45925.66667</v>
      </c>
      <c r="E436" s="1">
        <f>IFERROR(__xludf.DUMMYFUNCTION("""COMPUTED_VALUE"""),2757.87)</f>
        <v>2757.87</v>
      </c>
      <c r="G436" s="2">
        <f>IFERROR(__xludf.DUMMYFUNCTION("""COMPUTED_VALUE"""),45925.66666666667)</f>
        <v>45925.66667</v>
      </c>
      <c r="H436" s="1">
        <f>IFERROR(__xludf.DUMMYFUNCTION("""COMPUTED_VALUE"""),2703.4)</f>
        <v>2703.4</v>
      </c>
      <c r="J436" s="2">
        <f>IFERROR(__xludf.DUMMYFUNCTION("""COMPUTED_VALUE"""),45925.66666666667)</f>
        <v>45925.66667</v>
      </c>
      <c r="K436" s="1">
        <f>IFERROR(__xludf.DUMMYFUNCTION("""COMPUTED_VALUE"""),2708.23)</f>
        <v>2708.23</v>
      </c>
      <c r="M436" s="2">
        <f>IFERROR(__xludf.DUMMYFUNCTION("""COMPUTED_VALUE"""),45925.66666666667)</f>
        <v>45925.66667</v>
      </c>
      <c r="N436" s="1">
        <f>IFERROR(__xludf.DUMMYFUNCTION("""COMPUTED_VALUE"""),1.03292061E8)</f>
        <v>103292061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IFERROR(__xludf.DUMMYFUNCTION("""COMPUTED_VALUE"""),2722.52)</f>
        <v>2722.52</v>
      </c>
      <c r="D437" s="2">
        <f>IFERROR(__xludf.DUMMYFUNCTION("""COMPUTED_VALUE"""),45926.66666666667)</f>
        <v>45926.66667</v>
      </c>
      <c r="E437" s="1">
        <f>IFERROR(__xludf.DUMMYFUNCTION("""COMPUTED_VALUE"""),2737.87)</f>
        <v>2737.87</v>
      </c>
      <c r="G437" s="2">
        <f>IFERROR(__xludf.DUMMYFUNCTION("""COMPUTED_VALUE"""),45926.66666666667)</f>
        <v>45926.66667</v>
      </c>
      <c r="H437" s="1">
        <f>IFERROR(__xludf.DUMMYFUNCTION("""COMPUTED_VALUE"""),2711.36)</f>
        <v>2711.36</v>
      </c>
      <c r="J437" s="2">
        <f>IFERROR(__xludf.DUMMYFUNCTION("""COMPUTED_VALUE"""),45926.66666666667)</f>
        <v>45926.66667</v>
      </c>
      <c r="K437" s="1">
        <f>IFERROR(__xludf.DUMMYFUNCTION("""COMPUTED_VALUE"""),2735.97)</f>
        <v>2735.97</v>
      </c>
      <c r="M437" s="2">
        <f>IFERROR(__xludf.DUMMYFUNCTION("""COMPUTED_VALUE"""),45926.66666666667)</f>
        <v>45926.66667</v>
      </c>
      <c r="N437" s="1">
        <f>IFERROR(__xludf.DUMMYFUNCTION("""COMPUTED_VALUE"""),8.3376282E7)</f>
        <v>83376282</v>
      </c>
    </row>
  </sheetData>
  <drawing r:id="rId1"/>
</worksheet>
</file>