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IFERROR(__xludf.DUMMYFUNCTION("GOOGLEFINANCE(""DJUSCA"",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IFERROR(__xludf.DUMMYFUNCTION("GOOGLEFINANCE(""DJUSCA"",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IFERROR(__xludf.DUMMYFUNCTION("GOOGLEFINANCE(""DJUSCA"",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IFERROR(__xludf.DUMMYFUNCTION("GOOGLEFINANCE(""DJUSCA"",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IFERROR(__xludf.DUMMYFUNCTION("GOOGLEFINANCE(""DJUSCA"",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IFERROR(__xludf.DUMMYFUNCTION("""COMPUTED_VALUE"""),679.85)</f>
        <v>679.85</v>
      </c>
      <c r="D2" s="2">
        <f>IFERROR(__xludf.DUMMYFUNCTION("""COMPUTED_VALUE"""),45293.66666666667)</f>
        <v>45293.66667</v>
      </c>
      <c r="E2" s="1">
        <f>IFERROR(__xludf.DUMMYFUNCTION("""COMPUTED_VALUE"""),697.15)</f>
        <v>697.15</v>
      </c>
      <c r="G2" s="2">
        <f>IFERROR(__xludf.DUMMYFUNCTION("""COMPUTED_VALUE"""),45293.66666666667)</f>
        <v>45293.66667</v>
      </c>
      <c r="H2" s="1">
        <f>IFERROR(__xludf.DUMMYFUNCTION("""COMPUTED_VALUE"""),678.62)</f>
        <v>678.62</v>
      </c>
      <c r="J2" s="2">
        <f>IFERROR(__xludf.DUMMYFUNCTION("""COMPUTED_VALUE"""),45293.66666666667)</f>
        <v>45293.66667</v>
      </c>
      <c r="K2" s="1">
        <f>IFERROR(__xludf.DUMMYFUNCTION("""COMPUTED_VALUE"""),691.25)</f>
        <v>691.25</v>
      </c>
      <c r="M2" s="2">
        <f>IFERROR(__xludf.DUMMYFUNCTION("""COMPUTED_VALUE"""),45293.66666666667)</f>
        <v>45293.66667</v>
      </c>
      <c r="N2" s="1">
        <f>IFERROR(__xludf.DUMMYFUNCTION("""COMPUTED_VALUE"""),3.4019454E7)</f>
        <v>34019454</v>
      </c>
    </row>
    <row r="3">
      <c r="A3" s="2">
        <f>IFERROR(__xludf.DUMMYFUNCTION("""COMPUTED_VALUE"""),45294.66666666667)</f>
        <v>45294.66667</v>
      </c>
      <c r="B3" s="1">
        <f>IFERROR(__xludf.DUMMYFUNCTION("""COMPUTED_VALUE"""),683.03)</f>
        <v>683.03</v>
      </c>
      <c r="D3" s="2">
        <f>IFERROR(__xludf.DUMMYFUNCTION("""COMPUTED_VALUE"""),45294.66666666667)</f>
        <v>45294.66667</v>
      </c>
      <c r="E3" s="1">
        <f>IFERROR(__xludf.DUMMYFUNCTION("""COMPUTED_VALUE"""),683.03)</f>
        <v>683.03</v>
      </c>
      <c r="G3" s="2">
        <f>IFERROR(__xludf.DUMMYFUNCTION("""COMPUTED_VALUE"""),45294.66666666667)</f>
        <v>45294.66667</v>
      </c>
      <c r="H3" s="1">
        <f>IFERROR(__xludf.DUMMYFUNCTION("""COMPUTED_VALUE"""),668.34)</f>
        <v>668.34</v>
      </c>
      <c r="J3" s="2">
        <f>IFERROR(__xludf.DUMMYFUNCTION("""COMPUTED_VALUE"""),45294.66666666667)</f>
        <v>45294.66667</v>
      </c>
      <c r="K3" s="1">
        <f>IFERROR(__xludf.DUMMYFUNCTION("""COMPUTED_VALUE"""),670.43)</f>
        <v>670.43</v>
      </c>
      <c r="M3" s="2">
        <f>IFERROR(__xludf.DUMMYFUNCTION("""COMPUTED_VALUE"""),45294.66666666667)</f>
        <v>45294.66667</v>
      </c>
      <c r="N3" s="1">
        <f>IFERROR(__xludf.DUMMYFUNCTION("""COMPUTED_VALUE"""),3.5002479E7)</f>
        <v>35002479</v>
      </c>
    </row>
    <row r="4">
      <c r="A4" s="2">
        <f>IFERROR(__xludf.DUMMYFUNCTION("""COMPUTED_VALUE"""),45295.66666666667)</f>
        <v>45295.66667</v>
      </c>
      <c r="B4" s="1">
        <f>IFERROR(__xludf.DUMMYFUNCTION("""COMPUTED_VALUE"""),669.53)</f>
        <v>669.53</v>
      </c>
      <c r="D4" s="2">
        <f>IFERROR(__xludf.DUMMYFUNCTION("""COMPUTED_VALUE"""),45295.66666666667)</f>
        <v>45295.66667</v>
      </c>
      <c r="E4" s="1">
        <f>IFERROR(__xludf.DUMMYFUNCTION("""COMPUTED_VALUE"""),675.59)</f>
        <v>675.59</v>
      </c>
      <c r="G4" s="2">
        <f>IFERROR(__xludf.DUMMYFUNCTION("""COMPUTED_VALUE"""),45295.66666666667)</f>
        <v>45295.66667</v>
      </c>
      <c r="H4" s="1">
        <f>IFERROR(__xludf.DUMMYFUNCTION("""COMPUTED_VALUE"""),668.4)</f>
        <v>668.4</v>
      </c>
      <c r="J4" s="2">
        <f>IFERROR(__xludf.DUMMYFUNCTION("""COMPUTED_VALUE"""),45295.66666666667)</f>
        <v>45295.66667</v>
      </c>
      <c r="K4" s="1">
        <f>IFERROR(__xludf.DUMMYFUNCTION("""COMPUTED_VALUE"""),670.8)</f>
        <v>670.8</v>
      </c>
      <c r="M4" s="2">
        <f>IFERROR(__xludf.DUMMYFUNCTION("""COMPUTED_VALUE"""),45295.66666666667)</f>
        <v>45295.66667</v>
      </c>
      <c r="N4" s="1">
        <f>IFERROR(__xludf.DUMMYFUNCTION("""COMPUTED_VALUE"""),2.7654469E7)</f>
        <v>27654469</v>
      </c>
    </row>
    <row r="5">
      <c r="A5" s="2">
        <f>IFERROR(__xludf.DUMMYFUNCTION("""COMPUTED_VALUE"""),45296.66666666667)</f>
        <v>45296.66667</v>
      </c>
      <c r="B5" s="1">
        <f>IFERROR(__xludf.DUMMYFUNCTION("""COMPUTED_VALUE"""),665.3)</f>
        <v>665.3</v>
      </c>
      <c r="D5" s="2">
        <f>IFERROR(__xludf.DUMMYFUNCTION("""COMPUTED_VALUE"""),45296.66666666667)</f>
        <v>45296.66667</v>
      </c>
      <c r="E5" s="1">
        <f>IFERROR(__xludf.DUMMYFUNCTION("""COMPUTED_VALUE"""),680.77)</f>
        <v>680.77</v>
      </c>
      <c r="G5" s="2">
        <f>IFERROR(__xludf.DUMMYFUNCTION("""COMPUTED_VALUE"""),45296.66666666667)</f>
        <v>45296.66667</v>
      </c>
      <c r="H5" s="1">
        <f>IFERROR(__xludf.DUMMYFUNCTION("""COMPUTED_VALUE"""),664.46)</f>
        <v>664.46</v>
      </c>
      <c r="J5" s="2">
        <f>IFERROR(__xludf.DUMMYFUNCTION("""COMPUTED_VALUE"""),45296.66666666667)</f>
        <v>45296.66667</v>
      </c>
      <c r="K5" s="1">
        <f>IFERROR(__xludf.DUMMYFUNCTION("""COMPUTED_VALUE"""),674.78)</f>
        <v>674.78</v>
      </c>
      <c r="M5" s="2">
        <f>IFERROR(__xludf.DUMMYFUNCTION("""COMPUTED_VALUE"""),45296.66666666667)</f>
        <v>45296.66667</v>
      </c>
      <c r="N5" s="1">
        <f>IFERROR(__xludf.DUMMYFUNCTION("""COMPUTED_VALUE"""),2.3976298E7)</f>
        <v>23976298</v>
      </c>
    </row>
    <row r="6">
      <c r="A6" s="2">
        <f>IFERROR(__xludf.DUMMYFUNCTION("""COMPUTED_VALUE"""),45299.66666666667)</f>
        <v>45299.66667</v>
      </c>
      <c r="B6" s="1">
        <f>IFERROR(__xludf.DUMMYFUNCTION("""COMPUTED_VALUE"""),674.02)</f>
        <v>674.02</v>
      </c>
      <c r="D6" s="2">
        <f>IFERROR(__xludf.DUMMYFUNCTION("""COMPUTED_VALUE"""),45299.66666666667)</f>
        <v>45299.66667</v>
      </c>
      <c r="E6" s="1">
        <f>IFERROR(__xludf.DUMMYFUNCTION("""COMPUTED_VALUE"""),687.67)</f>
        <v>687.67</v>
      </c>
      <c r="G6" s="2">
        <f>IFERROR(__xludf.DUMMYFUNCTION("""COMPUTED_VALUE"""),45299.66666666667)</f>
        <v>45299.66667</v>
      </c>
      <c r="H6" s="1">
        <f>IFERROR(__xludf.DUMMYFUNCTION("""COMPUTED_VALUE"""),672.39)</f>
        <v>672.39</v>
      </c>
      <c r="J6" s="2">
        <f>IFERROR(__xludf.DUMMYFUNCTION("""COMPUTED_VALUE"""),45299.66666666667)</f>
        <v>45299.66667</v>
      </c>
      <c r="K6" s="1">
        <f>IFERROR(__xludf.DUMMYFUNCTION("""COMPUTED_VALUE"""),686.65)</f>
        <v>686.65</v>
      </c>
      <c r="M6" s="2">
        <f>IFERROR(__xludf.DUMMYFUNCTION("""COMPUTED_VALUE"""),45299.66666666667)</f>
        <v>45299.66667</v>
      </c>
      <c r="N6" s="1">
        <f>IFERROR(__xludf.DUMMYFUNCTION("""COMPUTED_VALUE"""),3.2374914E7)</f>
        <v>32374914</v>
      </c>
    </row>
    <row r="7">
      <c r="A7" s="2">
        <f>IFERROR(__xludf.DUMMYFUNCTION("""COMPUTED_VALUE"""),45300.66666666667)</f>
        <v>45300.66667</v>
      </c>
      <c r="B7" s="1">
        <f>IFERROR(__xludf.DUMMYFUNCTION("""COMPUTED_VALUE"""),679.2)</f>
        <v>679.2</v>
      </c>
      <c r="D7" s="2">
        <f>IFERROR(__xludf.DUMMYFUNCTION("""COMPUTED_VALUE"""),45300.66666666667)</f>
        <v>45300.66667</v>
      </c>
      <c r="E7" s="1">
        <f>IFERROR(__xludf.DUMMYFUNCTION("""COMPUTED_VALUE"""),682.56)</f>
        <v>682.56</v>
      </c>
      <c r="G7" s="2">
        <f>IFERROR(__xludf.DUMMYFUNCTION("""COMPUTED_VALUE"""),45300.66666666667)</f>
        <v>45300.66667</v>
      </c>
      <c r="H7" s="1">
        <f>IFERROR(__xludf.DUMMYFUNCTION("""COMPUTED_VALUE"""),673.19)</f>
        <v>673.19</v>
      </c>
      <c r="J7" s="2">
        <f>IFERROR(__xludf.DUMMYFUNCTION("""COMPUTED_VALUE"""),45300.66666666667)</f>
        <v>45300.66667</v>
      </c>
      <c r="K7" s="1">
        <f>IFERROR(__xludf.DUMMYFUNCTION("""COMPUTED_VALUE"""),676.07)</f>
        <v>676.07</v>
      </c>
      <c r="M7" s="2">
        <f>IFERROR(__xludf.DUMMYFUNCTION("""COMPUTED_VALUE"""),45300.66666666667)</f>
        <v>45300.66667</v>
      </c>
      <c r="N7" s="1">
        <f>IFERROR(__xludf.DUMMYFUNCTION("""COMPUTED_VALUE"""),3.338511E7)</f>
        <v>33385110</v>
      </c>
    </row>
    <row r="8">
      <c r="A8" s="2">
        <f>IFERROR(__xludf.DUMMYFUNCTION("""COMPUTED_VALUE"""),45301.66666666667)</f>
        <v>45301.66667</v>
      </c>
      <c r="B8" s="1">
        <f>IFERROR(__xludf.DUMMYFUNCTION("""COMPUTED_VALUE"""),675.17)</f>
        <v>675.17</v>
      </c>
      <c r="D8" s="2">
        <f>IFERROR(__xludf.DUMMYFUNCTION("""COMPUTED_VALUE"""),45301.66666666667)</f>
        <v>45301.66667</v>
      </c>
      <c r="E8" s="1">
        <f>IFERROR(__xludf.DUMMYFUNCTION("""COMPUTED_VALUE"""),676.36)</f>
        <v>676.36</v>
      </c>
      <c r="G8" s="2">
        <f>IFERROR(__xludf.DUMMYFUNCTION("""COMPUTED_VALUE"""),45301.66666666667)</f>
        <v>45301.66667</v>
      </c>
      <c r="H8" s="1">
        <f>IFERROR(__xludf.DUMMYFUNCTION("""COMPUTED_VALUE"""),665.56)</f>
        <v>665.56</v>
      </c>
      <c r="J8" s="2">
        <f>IFERROR(__xludf.DUMMYFUNCTION("""COMPUTED_VALUE"""),45301.66666666667)</f>
        <v>45301.66667</v>
      </c>
      <c r="K8" s="1">
        <f>IFERROR(__xludf.DUMMYFUNCTION("""COMPUTED_VALUE"""),667.32)</f>
        <v>667.32</v>
      </c>
      <c r="M8" s="2">
        <f>IFERROR(__xludf.DUMMYFUNCTION("""COMPUTED_VALUE"""),45301.66666666667)</f>
        <v>45301.66667</v>
      </c>
      <c r="N8" s="1">
        <f>IFERROR(__xludf.DUMMYFUNCTION("""COMPUTED_VALUE"""),2.6558988E7)</f>
        <v>26558988</v>
      </c>
    </row>
    <row r="9">
      <c r="A9" s="2">
        <f>IFERROR(__xludf.DUMMYFUNCTION("""COMPUTED_VALUE"""),45302.66666666667)</f>
        <v>45302.66667</v>
      </c>
      <c r="B9" s="1">
        <f>IFERROR(__xludf.DUMMYFUNCTION("""COMPUTED_VALUE"""),666.02)</f>
        <v>666.02</v>
      </c>
      <c r="D9" s="2">
        <f>IFERROR(__xludf.DUMMYFUNCTION("""COMPUTED_VALUE"""),45302.66666666667)</f>
        <v>45302.66667</v>
      </c>
      <c r="E9" s="1">
        <f>IFERROR(__xludf.DUMMYFUNCTION("""COMPUTED_VALUE"""),668.62)</f>
        <v>668.62</v>
      </c>
      <c r="G9" s="2">
        <f>IFERROR(__xludf.DUMMYFUNCTION("""COMPUTED_VALUE"""),45302.66666666667)</f>
        <v>45302.66667</v>
      </c>
      <c r="H9" s="1">
        <f>IFERROR(__xludf.DUMMYFUNCTION("""COMPUTED_VALUE"""),654.95)</f>
        <v>654.95</v>
      </c>
      <c r="J9" s="2">
        <f>IFERROR(__xludf.DUMMYFUNCTION("""COMPUTED_VALUE"""),45302.66666666667)</f>
        <v>45302.66667</v>
      </c>
      <c r="K9" s="1">
        <f>IFERROR(__xludf.DUMMYFUNCTION("""COMPUTED_VALUE"""),667.99)</f>
        <v>667.99</v>
      </c>
      <c r="M9" s="2">
        <f>IFERROR(__xludf.DUMMYFUNCTION("""COMPUTED_VALUE"""),45302.66666666667)</f>
        <v>45302.66667</v>
      </c>
      <c r="N9" s="1">
        <f>IFERROR(__xludf.DUMMYFUNCTION("""COMPUTED_VALUE"""),3.2123918E7)</f>
        <v>32123918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IFERROR(__xludf.DUMMYFUNCTION("""COMPUTED_VALUE"""),670.05)</f>
        <v>670.05</v>
      </c>
      <c r="D10" s="2">
        <f>IFERROR(__xludf.DUMMYFUNCTION("""COMPUTED_VALUE"""),45303.66666666667)</f>
        <v>45303.66667</v>
      </c>
      <c r="E10" s="1">
        <f>IFERROR(__xludf.DUMMYFUNCTION("""COMPUTED_VALUE"""),674.78)</f>
        <v>674.78</v>
      </c>
      <c r="G10" s="2">
        <f>IFERROR(__xludf.DUMMYFUNCTION("""COMPUTED_VALUE"""),45303.66666666667)</f>
        <v>45303.66667</v>
      </c>
      <c r="H10" s="1">
        <f>IFERROR(__xludf.DUMMYFUNCTION("""COMPUTED_VALUE"""),658.79)</f>
        <v>658.79</v>
      </c>
      <c r="J10" s="2">
        <f>IFERROR(__xludf.DUMMYFUNCTION("""COMPUTED_VALUE"""),45303.66666666667)</f>
        <v>45303.66667</v>
      </c>
      <c r="K10" s="1">
        <f>IFERROR(__xludf.DUMMYFUNCTION("""COMPUTED_VALUE"""),661.22)</f>
        <v>661.22</v>
      </c>
      <c r="M10" s="2">
        <f>IFERROR(__xludf.DUMMYFUNCTION("""COMPUTED_VALUE"""),45303.66666666667)</f>
        <v>45303.66667</v>
      </c>
      <c r="N10" s="1">
        <f>IFERROR(__xludf.DUMMYFUNCTION("""COMPUTED_VALUE"""),2.9165593E7)</f>
        <v>29165593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IFERROR(__xludf.DUMMYFUNCTION("""COMPUTED_VALUE"""),655.01)</f>
        <v>655.01</v>
      </c>
      <c r="D11" s="2">
        <f>IFERROR(__xludf.DUMMYFUNCTION("""COMPUTED_VALUE"""),45307.66666666667)</f>
        <v>45307.66667</v>
      </c>
      <c r="E11" s="1">
        <f>IFERROR(__xludf.DUMMYFUNCTION("""COMPUTED_VALUE"""),663.58)</f>
        <v>663.58</v>
      </c>
      <c r="G11" s="2">
        <f>IFERROR(__xludf.DUMMYFUNCTION("""COMPUTED_VALUE"""),45307.66666666667)</f>
        <v>45307.66667</v>
      </c>
      <c r="H11" s="1">
        <f>IFERROR(__xludf.DUMMYFUNCTION("""COMPUTED_VALUE"""),655.01)</f>
        <v>655.01</v>
      </c>
      <c r="J11" s="2">
        <f>IFERROR(__xludf.DUMMYFUNCTION("""COMPUTED_VALUE"""),45307.66666666667)</f>
        <v>45307.66667</v>
      </c>
      <c r="K11" s="1">
        <f>IFERROR(__xludf.DUMMYFUNCTION("""COMPUTED_VALUE"""),663.08)</f>
        <v>663.08</v>
      </c>
      <c r="M11" s="2">
        <f>IFERROR(__xludf.DUMMYFUNCTION("""COMPUTED_VALUE"""),45307.66666666667)</f>
        <v>45307.66667</v>
      </c>
      <c r="N11" s="1">
        <f>IFERROR(__xludf.DUMMYFUNCTION("""COMPUTED_VALUE"""),3.2217966E7)</f>
        <v>32217966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IFERROR(__xludf.DUMMYFUNCTION("""COMPUTED_VALUE"""),654.68)</f>
        <v>654.68</v>
      </c>
      <c r="D12" s="2">
        <f>IFERROR(__xludf.DUMMYFUNCTION("""COMPUTED_VALUE"""),45308.66666666667)</f>
        <v>45308.66667</v>
      </c>
      <c r="E12" s="1">
        <f>IFERROR(__xludf.DUMMYFUNCTION("""COMPUTED_VALUE"""),663.37)</f>
        <v>663.37</v>
      </c>
      <c r="G12" s="2">
        <f>IFERROR(__xludf.DUMMYFUNCTION("""COMPUTED_VALUE"""),45308.66666666667)</f>
        <v>45308.66667</v>
      </c>
      <c r="H12" s="1">
        <f>IFERROR(__xludf.DUMMYFUNCTION("""COMPUTED_VALUE"""),652.09)</f>
        <v>652.09</v>
      </c>
      <c r="J12" s="2">
        <f>IFERROR(__xludf.DUMMYFUNCTION("""COMPUTED_VALUE"""),45308.66666666667)</f>
        <v>45308.66667</v>
      </c>
      <c r="K12" s="1">
        <f>IFERROR(__xludf.DUMMYFUNCTION("""COMPUTED_VALUE"""),660.97)</f>
        <v>660.97</v>
      </c>
      <c r="M12" s="2">
        <f>IFERROR(__xludf.DUMMYFUNCTION("""COMPUTED_VALUE"""),45308.66666666667)</f>
        <v>45308.66667</v>
      </c>
      <c r="N12" s="1">
        <f>IFERROR(__xludf.DUMMYFUNCTION("""COMPUTED_VALUE"""),4.2987764E7)</f>
        <v>42987764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IFERROR(__xludf.DUMMYFUNCTION("""COMPUTED_VALUE"""),673.36)</f>
        <v>673.36</v>
      </c>
      <c r="D13" s="2">
        <f>IFERROR(__xludf.DUMMYFUNCTION("""COMPUTED_VALUE"""),45309.66666666667)</f>
        <v>45309.66667</v>
      </c>
      <c r="E13" s="1">
        <f>IFERROR(__xludf.DUMMYFUNCTION("""COMPUTED_VALUE"""),686.19)</f>
        <v>686.19</v>
      </c>
      <c r="G13" s="2">
        <f>IFERROR(__xludf.DUMMYFUNCTION("""COMPUTED_VALUE"""),45309.66666666667)</f>
        <v>45309.66667</v>
      </c>
      <c r="H13" s="1">
        <f>IFERROR(__xludf.DUMMYFUNCTION("""COMPUTED_VALUE"""),672.62)</f>
        <v>672.62</v>
      </c>
      <c r="J13" s="2">
        <f>IFERROR(__xludf.DUMMYFUNCTION("""COMPUTED_VALUE"""),45309.66666666667)</f>
        <v>45309.66667</v>
      </c>
      <c r="K13" s="1">
        <f>IFERROR(__xludf.DUMMYFUNCTION("""COMPUTED_VALUE"""),685.87)</f>
        <v>685.87</v>
      </c>
      <c r="M13" s="2">
        <f>IFERROR(__xludf.DUMMYFUNCTION("""COMPUTED_VALUE"""),45309.66666666667)</f>
        <v>45309.66667</v>
      </c>
      <c r="N13" s="1">
        <f>IFERROR(__xludf.DUMMYFUNCTION("""COMPUTED_VALUE"""),5.0772405E7)</f>
        <v>50772405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IFERROR(__xludf.DUMMYFUNCTION("""COMPUTED_VALUE"""),689.13)</f>
        <v>689.13</v>
      </c>
      <c r="D14" s="2">
        <f>IFERROR(__xludf.DUMMYFUNCTION("""COMPUTED_VALUE"""),45310.66666666667)</f>
        <v>45310.66667</v>
      </c>
      <c r="E14" s="1">
        <f>IFERROR(__xludf.DUMMYFUNCTION("""COMPUTED_VALUE"""),689.13)</f>
        <v>689.13</v>
      </c>
      <c r="G14" s="2">
        <f>IFERROR(__xludf.DUMMYFUNCTION("""COMPUTED_VALUE"""),45310.66666666667)</f>
        <v>45310.66667</v>
      </c>
      <c r="H14" s="1">
        <f>IFERROR(__xludf.DUMMYFUNCTION("""COMPUTED_VALUE"""),675.18)</f>
        <v>675.18</v>
      </c>
      <c r="J14" s="2">
        <f>IFERROR(__xludf.DUMMYFUNCTION("""COMPUTED_VALUE"""),45310.66666666667)</f>
        <v>45310.66667</v>
      </c>
      <c r="K14" s="1">
        <f>IFERROR(__xludf.DUMMYFUNCTION("""COMPUTED_VALUE"""),684.65)</f>
        <v>684.65</v>
      </c>
      <c r="M14" s="2">
        <f>IFERROR(__xludf.DUMMYFUNCTION("""COMPUTED_VALUE"""),45310.66666666667)</f>
        <v>45310.66667</v>
      </c>
      <c r="N14" s="1">
        <f>IFERROR(__xludf.DUMMYFUNCTION("""COMPUTED_VALUE"""),4.1518217E7)</f>
        <v>41518217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IFERROR(__xludf.DUMMYFUNCTION("""COMPUTED_VALUE"""),688.05)</f>
        <v>688.05</v>
      </c>
      <c r="D15" s="2">
        <f>IFERROR(__xludf.DUMMYFUNCTION("""COMPUTED_VALUE"""),45313.66666666667)</f>
        <v>45313.66667</v>
      </c>
      <c r="E15" s="1">
        <f>IFERROR(__xludf.DUMMYFUNCTION("""COMPUTED_VALUE"""),691.24)</f>
        <v>691.24</v>
      </c>
      <c r="G15" s="2">
        <f>IFERROR(__xludf.DUMMYFUNCTION("""COMPUTED_VALUE"""),45313.66666666667)</f>
        <v>45313.66667</v>
      </c>
      <c r="H15" s="1">
        <f>IFERROR(__xludf.DUMMYFUNCTION("""COMPUTED_VALUE"""),675.47)</f>
        <v>675.47</v>
      </c>
      <c r="J15" s="2">
        <f>IFERROR(__xludf.DUMMYFUNCTION("""COMPUTED_VALUE"""),45313.66666666667)</f>
        <v>45313.66667</v>
      </c>
      <c r="K15" s="1">
        <f>IFERROR(__xludf.DUMMYFUNCTION("""COMPUTED_VALUE"""),678.69)</f>
        <v>678.69</v>
      </c>
      <c r="M15" s="2">
        <f>IFERROR(__xludf.DUMMYFUNCTION("""COMPUTED_VALUE"""),45313.66666666667)</f>
        <v>45313.66667</v>
      </c>
      <c r="N15" s="1">
        <f>IFERROR(__xludf.DUMMYFUNCTION("""COMPUTED_VALUE"""),3.2523468E7)</f>
        <v>32523468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IFERROR(__xludf.DUMMYFUNCTION("""COMPUTED_VALUE"""),685.35)</f>
        <v>685.35</v>
      </c>
      <c r="D16" s="2">
        <f>IFERROR(__xludf.DUMMYFUNCTION("""COMPUTED_VALUE"""),45314.66666666667)</f>
        <v>45314.66667</v>
      </c>
      <c r="E16" s="1">
        <f>IFERROR(__xludf.DUMMYFUNCTION("""COMPUTED_VALUE"""),691.37)</f>
        <v>691.37</v>
      </c>
      <c r="G16" s="2">
        <f>IFERROR(__xludf.DUMMYFUNCTION("""COMPUTED_VALUE"""),45314.66666666667)</f>
        <v>45314.66667</v>
      </c>
      <c r="H16" s="1">
        <f>IFERROR(__xludf.DUMMYFUNCTION("""COMPUTED_VALUE"""),680.94)</f>
        <v>680.94</v>
      </c>
      <c r="J16" s="2">
        <f>IFERROR(__xludf.DUMMYFUNCTION("""COMPUTED_VALUE"""),45314.66666666667)</f>
        <v>45314.66667</v>
      </c>
      <c r="K16" s="1">
        <f>IFERROR(__xludf.DUMMYFUNCTION("""COMPUTED_VALUE"""),686.21)</f>
        <v>686.21</v>
      </c>
      <c r="M16" s="2">
        <f>IFERROR(__xludf.DUMMYFUNCTION("""COMPUTED_VALUE"""),45314.66666666667)</f>
        <v>45314.66667</v>
      </c>
      <c r="N16" s="1">
        <f>IFERROR(__xludf.DUMMYFUNCTION("""COMPUTED_VALUE"""),2.8803902E7)</f>
        <v>28803902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IFERROR(__xludf.DUMMYFUNCTION("""COMPUTED_VALUE"""),695.71)</f>
        <v>695.71</v>
      </c>
      <c r="D17" s="2">
        <f>IFERROR(__xludf.DUMMYFUNCTION("""COMPUTED_VALUE"""),45315.66666666667)</f>
        <v>45315.66667</v>
      </c>
      <c r="E17" s="1">
        <f>IFERROR(__xludf.DUMMYFUNCTION("""COMPUTED_VALUE"""),699.15)</f>
        <v>699.15</v>
      </c>
      <c r="G17" s="2">
        <f>IFERROR(__xludf.DUMMYFUNCTION("""COMPUTED_VALUE"""),45315.66666666667)</f>
        <v>45315.66667</v>
      </c>
      <c r="H17" s="1">
        <f>IFERROR(__xludf.DUMMYFUNCTION("""COMPUTED_VALUE"""),683.41)</f>
        <v>683.41</v>
      </c>
      <c r="J17" s="2">
        <f>IFERROR(__xludf.DUMMYFUNCTION("""COMPUTED_VALUE"""),45315.66666666667)</f>
        <v>45315.66667</v>
      </c>
      <c r="K17" s="1">
        <f>IFERROR(__xludf.DUMMYFUNCTION("""COMPUTED_VALUE"""),684.14)</f>
        <v>684.14</v>
      </c>
      <c r="M17" s="2">
        <f>IFERROR(__xludf.DUMMYFUNCTION("""COMPUTED_VALUE"""),45315.66666666667)</f>
        <v>45315.66667</v>
      </c>
      <c r="N17" s="1">
        <f>IFERROR(__xludf.DUMMYFUNCTION("""COMPUTED_VALUE"""),4.980885E7)</f>
        <v>49808850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IFERROR(__xludf.DUMMYFUNCTION("""COMPUTED_VALUE"""),696.83)</f>
        <v>696.83</v>
      </c>
      <c r="D18" s="2">
        <f>IFERROR(__xludf.DUMMYFUNCTION("""COMPUTED_VALUE"""),45316.66666666667)</f>
        <v>45316.66667</v>
      </c>
      <c r="E18" s="1">
        <f>IFERROR(__xludf.DUMMYFUNCTION("""COMPUTED_VALUE"""),696.83)</f>
        <v>696.83</v>
      </c>
      <c r="G18" s="2">
        <f>IFERROR(__xludf.DUMMYFUNCTION("""COMPUTED_VALUE"""),45316.66666666667)</f>
        <v>45316.66667</v>
      </c>
      <c r="H18" s="1">
        <f>IFERROR(__xludf.DUMMYFUNCTION("""COMPUTED_VALUE"""),685.66)</f>
        <v>685.66</v>
      </c>
      <c r="J18" s="2">
        <f>IFERROR(__xludf.DUMMYFUNCTION("""COMPUTED_VALUE"""),45316.66666666667)</f>
        <v>45316.66667</v>
      </c>
      <c r="K18" s="1">
        <f>IFERROR(__xludf.DUMMYFUNCTION("""COMPUTED_VALUE"""),691.34)</f>
        <v>691.34</v>
      </c>
      <c r="M18" s="2">
        <f>IFERROR(__xludf.DUMMYFUNCTION("""COMPUTED_VALUE"""),45316.66666666667)</f>
        <v>45316.66667</v>
      </c>
      <c r="N18" s="1">
        <f>IFERROR(__xludf.DUMMYFUNCTION("""COMPUTED_VALUE"""),3.3911814E7)</f>
        <v>33911814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IFERROR(__xludf.DUMMYFUNCTION("""COMPUTED_VALUE"""),693.89)</f>
        <v>693.89</v>
      </c>
      <c r="D19" s="2">
        <f>IFERROR(__xludf.DUMMYFUNCTION("""COMPUTED_VALUE"""),45317.66666666667)</f>
        <v>45317.66667</v>
      </c>
      <c r="E19" s="1">
        <f>IFERROR(__xludf.DUMMYFUNCTION("""COMPUTED_VALUE"""),693.89)</f>
        <v>693.89</v>
      </c>
      <c r="G19" s="2">
        <f>IFERROR(__xludf.DUMMYFUNCTION("""COMPUTED_VALUE"""),45317.66666666667)</f>
        <v>45317.66667</v>
      </c>
      <c r="H19" s="1">
        <f>IFERROR(__xludf.DUMMYFUNCTION("""COMPUTED_VALUE"""),685.46)</f>
        <v>685.46</v>
      </c>
      <c r="J19" s="2">
        <f>IFERROR(__xludf.DUMMYFUNCTION("""COMPUTED_VALUE"""),45317.66666666667)</f>
        <v>45317.66667</v>
      </c>
      <c r="K19" s="1">
        <f>IFERROR(__xludf.DUMMYFUNCTION("""COMPUTED_VALUE"""),688.97)</f>
        <v>688.97</v>
      </c>
      <c r="M19" s="2">
        <f>IFERROR(__xludf.DUMMYFUNCTION("""COMPUTED_VALUE"""),45317.66666666667)</f>
        <v>45317.66667</v>
      </c>
      <c r="N19" s="1">
        <f>IFERROR(__xludf.DUMMYFUNCTION("""COMPUTED_VALUE"""),2.4104045E7)</f>
        <v>24104045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IFERROR(__xludf.DUMMYFUNCTION("""COMPUTED_VALUE"""),688.65)</f>
        <v>688.65</v>
      </c>
      <c r="D20" s="2">
        <f>IFERROR(__xludf.DUMMYFUNCTION("""COMPUTED_VALUE"""),45320.66666666667)</f>
        <v>45320.66667</v>
      </c>
      <c r="E20" s="1">
        <f>IFERROR(__xludf.DUMMYFUNCTION("""COMPUTED_VALUE"""),698.73)</f>
        <v>698.73</v>
      </c>
      <c r="G20" s="2">
        <f>IFERROR(__xludf.DUMMYFUNCTION("""COMPUTED_VALUE"""),45320.66666666667)</f>
        <v>45320.66667</v>
      </c>
      <c r="H20" s="1">
        <f>IFERROR(__xludf.DUMMYFUNCTION("""COMPUTED_VALUE"""),683.2)</f>
        <v>683.2</v>
      </c>
      <c r="J20" s="2">
        <f>IFERROR(__xludf.DUMMYFUNCTION("""COMPUTED_VALUE"""),45320.66666666667)</f>
        <v>45320.66667</v>
      </c>
      <c r="K20" s="1">
        <f>IFERROR(__xludf.DUMMYFUNCTION("""COMPUTED_VALUE"""),698.61)</f>
        <v>698.61</v>
      </c>
      <c r="M20" s="2">
        <f>IFERROR(__xludf.DUMMYFUNCTION("""COMPUTED_VALUE"""),45320.66666666667)</f>
        <v>45320.66667</v>
      </c>
      <c r="N20" s="1">
        <f>IFERROR(__xludf.DUMMYFUNCTION("""COMPUTED_VALUE"""),3.4017276E7)</f>
        <v>34017276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IFERROR(__xludf.DUMMYFUNCTION("""COMPUTED_VALUE"""),694.95)</f>
        <v>694.95</v>
      </c>
      <c r="D21" s="2">
        <f>IFERROR(__xludf.DUMMYFUNCTION("""COMPUTED_VALUE"""),45321.66666666667)</f>
        <v>45321.66667</v>
      </c>
      <c r="E21" s="1">
        <f>IFERROR(__xludf.DUMMYFUNCTION("""COMPUTED_VALUE"""),696.08)</f>
        <v>696.08</v>
      </c>
      <c r="G21" s="2">
        <f>IFERROR(__xludf.DUMMYFUNCTION("""COMPUTED_VALUE"""),45321.66666666667)</f>
        <v>45321.66667</v>
      </c>
      <c r="H21" s="1">
        <f>IFERROR(__xludf.DUMMYFUNCTION("""COMPUTED_VALUE"""),689.62)</f>
        <v>689.62</v>
      </c>
      <c r="J21" s="2">
        <f>IFERROR(__xludf.DUMMYFUNCTION("""COMPUTED_VALUE"""),45321.66666666667)</f>
        <v>45321.66667</v>
      </c>
      <c r="K21" s="1">
        <f>IFERROR(__xludf.DUMMYFUNCTION("""COMPUTED_VALUE"""),692.64)</f>
        <v>692.64</v>
      </c>
      <c r="M21" s="2">
        <f>IFERROR(__xludf.DUMMYFUNCTION("""COMPUTED_VALUE"""),45321.66666666667)</f>
        <v>45321.66667</v>
      </c>
      <c r="N21" s="1">
        <f>IFERROR(__xludf.DUMMYFUNCTION("""COMPUTED_VALUE"""),2.8879688E7)</f>
        <v>28879688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IFERROR(__xludf.DUMMYFUNCTION("""COMPUTED_VALUE"""),690.07)</f>
        <v>690.07</v>
      </c>
      <c r="D22" s="2">
        <f>IFERROR(__xludf.DUMMYFUNCTION("""COMPUTED_VALUE"""),45322.66666666667)</f>
        <v>45322.66667</v>
      </c>
      <c r="E22" s="1">
        <f>IFERROR(__xludf.DUMMYFUNCTION("""COMPUTED_VALUE"""),697.25)</f>
        <v>697.25</v>
      </c>
      <c r="G22" s="2">
        <f>IFERROR(__xludf.DUMMYFUNCTION("""COMPUTED_VALUE"""),45322.66666666667)</f>
        <v>45322.66667</v>
      </c>
      <c r="H22" s="1">
        <f>IFERROR(__xludf.DUMMYFUNCTION("""COMPUTED_VALUE"""),681.64)</f>
        <v>681.64</v>
      </c>
      <c r="J22" s="2">
        <f>IFERROR(__xludf.DUMMYFUNCTION("""COMPUTED_VALUE"""),45322.66666666667)</f>
        <v>45322.66667</v>
      </c>
      <c r="K22" s="1">
        <f>IFERROR(__xludf.DUMMYFUNCTION("""COMPUTED_VALUE"""),681.69)</f>
        <v>681.69</v>
      </c>
      <c r="M22" s="2">
        <f>IFERROR(__xludf.DUMMYFUNCTION("""COMPUTED_VALUE"""),45322.66666666667)</f>
        <v>45322.66667</v>
      </c>
      <c r="N22" s="1">
        <f>IFERROR(__xludf.DUMMYFUNCTION("""COMPUTED_VALUE"""),2.7882743E7)</f>
        <v>27882743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IFERROR(__xludf.DUMMYFUNCTION("""COMPUTED_VALUE"""),689.91)</f>
        <v>689.91</v>
      </c>
      <c r="D23" s="2">
        <f>IFERROR(__xludf.DUMMYFUNCTION("""COMPUTED_VALUE"""),45323.66666666667)</f>
        <v>45323.66667</v>
      </c>
      <c r="E23" s="1">
        <f>IFERROR(__xludf.DUMMYFUNCTION("""COMPUTED_VALUE"""),698.52)</f>
        <v>698.52</v>
      </c>
      <c r="G23" s="2">
        <f>IFERROR(__xludf.DUMMYFUNCTION("""COMPUTED_VALUE"""),45323.66666666667)</f>
        <v>45323.66667</v>
      </c>
      <c r="H23" s="1">
        <f>IFERROR(__xludf.DUMMYFUNCTION("""COMPUTED_VALUE"""),684.53)</f>
        <v>684.53</v>
      </c>
      <c r="J23" s="2">
        <f>IFERROR(__xludf.DUMMYFUNCTION("""COMPUTED_VALUE"""),45323.66666666667)</f>
        <v>45323.66667</v>
      </c>
      <c r="K23" s="1">
        <f>IFERROR(__xludf.DUMMYFUNCTION("""COMPUTED_VALUE"""),698.47)</f>
        <v>698.47</v>
      </c>
      <c r="M23" s="2">
        <f>IFERROR(__xludf.DUMMYFUNCTION("""COMPUTED_VALUE"""),45323.66666666667)</f>
        <v>45323.66667</v>
      </c>
      <c r="N23" s="1">
        <f>IFERROR(__xludf.DUMMYFUNCTION("""COMPUTED_VALUE"""),3.7655938E7)</f>
        <v>37655938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IFERROR(__xludf.DUMMYFUNCTION("""COMPUTED_VALUE"""),692.76)</f>
        <v>692.76</v>
      </c>
      <c r="D24" s="2">
        <f>IFERROR(__xludf.DUMMYFUNCTION("""COMPUTED_VALUE"""),45324.66666666667)</f>
        <v>45324.66667</v>
      </c>
      <c r="E24" s="1">
        <f>IFERROR(__xludf.DUMMYFUNCTION("""COMPUTED_VALUE"""),703.51)</f>
        <v>703.51</v>
      </c>
      <c r="G24" s="2">
        <f>IFERROR(__xludf.DUMMYFUNCTION("""COMPUTED_VALUE"""),45324.66666666667)</f>
        <v>45324.66667</v>
      </c>
      <c r="H24" s="1">
        <f>IFERROR(__xludf.DUMMYFUNCTION("""COMPUTED_VALUE"""),686.21)</f>
        <v>686.21</v>
      </c>
      <c r="J24" s="2">
        <f>IFERROR(__xludf.DUMMYFUNCTION("""COMPUTED_VALUE"""),45324.66666666667)</f>
        <v>45324.66667</v>
      </c>
      <c r="K24" s="1">
        <f>IFERROR(__xludf.DUMMYFUNCTION("""COMPUTED_VALUE"""),699.52)</f>
        <v>699.52</v>
      </c>
      <c r="M24" s="2">
        <f>IFERROR(__xludf.DUMMYFUNCTION("""COMPUTED_VALUE"""),45324.66666666667)</f>
        <v>45324.66667</v>
      </c>
      <c r="N24" s="1">
        <f>IFERROR(__xludf.DUMMYFUNCTION("""COMPUTED_VALUE"""),3.2450557E7)</f>
        <v>32450557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IFERROR(__xludf.DUMMYFUNCTION("""COMPUTED_VALUE"""),696.38)</f>
        <v>696.38</v>
      </c>
      <c r="D25" s="2">
        <f>IFERROR(__xludf.DUMMYFUNCTION("""COMPUTED_VALUE"""),45327.66666666667)</f>
        <v>45327.66667</v>
      </c>
      <c r="E25" s="1">
        <f>IFERROR(__xludf.DUMMYFUNCTION("""COMPUTED_VALUE"""),701.27)</f>
        <v>701.27</v>
      </c>
      <c r="G25" s="2">
        <f>IFERROR(__xludf.DUMMYFUNCTION("""COMPUTED_VALUE"""),45327.66666666667)</f>
        <v>45327.66667</v>
      </c>
      <c r="H25" s="1">
        <f>IFERROR(__xludf.DUMMYFUNCTION("""COMPUTED_VALUE"""),689.75)</f>
        <v>689.75</v>
      </c>
      <c r="J25" s="2">
        <f>IFERROR(__xludf.DUMMYFUNCTION("""COMPUTED_VALUE"""),45327.66666666667)</f>
        <v>45327.66667</v>
      </c>
      <c r="K25" s="1">
        <f>IFERROR(__xludf.DUMMYFUNCTION("""COMPUTED_VALUE"""),698.64)</f>
        <v>698.64</v>
      </c>
      <c r="M25" s="2">
        <f>IFERROR(__xludf.DUMMYFUNCTION("""COMPUTED_VALUE"""),45327.66666666667)</f>
        <v>45327.66667</v>
      </c>
      <c r="N25" s="1">
        <f>IFERROR(__xludf.DUMMYFUNCTION("""COMPUTED_VALUE"""),3.1170421E7)</f>
        <v>31170421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IFERROR(__xludf.DUMMYFUNCTION("""COMPUTED_VALUE"""),702.64)</f>
        <v>702.64</v>
      </c>
      <c r="D26" s="2">
        <f>IFERROR(__xludf.DUMMYFUNCTION("""COMPUTED_VALUE"""),45328.66666666667)</f>
        <v>45328.66667</v>
      </c>
      <c r="E26" s="1">
        <f>IFERROR(__xludf.DUMMYFUNCTION("""COMPUTED_VALUE"""),713.09)</f>
        <v>713.09</v>
      </c>
      <c r="G26" s="2">
        <f>IFERROR(__xludf.DUMMYFUNCTION("""COMPUTED_VALUE"""),45328.66666666667)</f>
        <v>45328.66667</v>
      </c>
      <c r="H26" s="1">
        <f>IFERROR(__xludf.DUMMYFUNCTION("""COMPUTED_VALUE"""),698.71)</f>
        <v>698.71</v>
      </c>
      <c r="J26" s="2">
        <f>IFERROR(__xludf.DUMMYFUNCTION("""COMPUTED_VALUE"""),45328.66666666667)</f>
        <v>45328.66667</v>
      </c>
      <c r="K26" s="1">
        <f>IFERROR(__xludf.DUMMYFUNCTION("""COMPUTED_VALUE"""),707.26)</f>
        <v>707.26</v>
      </c>
      <c r="M26" s="2">
        <f>IFERROR(__xludf.DUMMYFUNCTION("""COMPUTED_VALUE"""),45328.66666666667)</f>
        <v>45328.66667</v>
      </c>
      <c r="N26" s="1">
        <f>IFERROR(__xludf.DUMMYFUNCTION("""COMPUTED_VALUE"""),3.1571649E7)</f>
        <v>31571649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IFERROR(__xludf.DUMMYFUNCTION("""COMPUTED_VALUE"""),710.41)</f>
        <v>710.41</v>
      </c>
      <c r="D27" s="2">
        <f>IFERROR(__xludf.DUMMYFUNCTION("""COMPUTED_VALUE"""),45329.66666666667)</f>
        <v>45329.66667</v>
      </c>
      <c r="E27" s="1">
        <f>IFERROR(__xludf.DUMMYFUNCTION("""COMPUTED_VALUE"""),715.51)</f>
        <v>715.51</v>
      </c>
      <c r="G27" s="2">
        <f>IFERROR(__xludf.DUMMYFUNCTION("""COMPUTED_VALUE"""),45329.66666666667)</f>
        <v>45329.66667</v>
      </c>
      <c r="H27" s="1">
        <f>IFERROR(__xludf.DUMMYFUNCTION("""COMPUTED_VALUE"""),706.08)</f>
        <v>706.08</v>
      </c>
      <c r="J27" s="2">
        <f>IFERROR(__xludf.DUMMYFUNCTION("""COMPUTED_VALUE"""),45329.66666666667)</f>
        <v>45329.66667</v>
      </c>
      <c r="K27" s="1">
        <f>IFERROR(__xludf.DUMMYFUNCTION("""COMPUTED_VALUE"""),713.16)</f>
        <v>713.16</v>
      </c>
      <c r="M27" s="2">
        <f>IFERROR(__xludf.DUMMYFUNCTION("""COMPUTED_VALUE"""),45329.66666666667)</f>
        <v>45329.66667</v>
      </c>
      <c r="N27" s="1">
        <f>IFERROR(__xludf.DUMMYFUNCTION("""COMPUTED_VALUE"""),3.0258972E7)</f>
        <v>30258972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IFERROR(__xludf.DUMMYFUNCTION("""COMPUTED_VALUE"""),723.57)</f>
        <v>723.57</v>
      </c>
      <c r="D28" s="2">
        <f>IFERROR(__xludf.DUMMYFUNCTION("""COMPUTED_VALUE"""),45330.66666666667)</f>
        <v>45330.66667</v>
      </c>
      <c r="E28" s="1">
        <f>IFERROR(__xludf.DUMMYFUNCTION("""COMPUTED_VALUE"""),733.76)</f>
        <v>733.76</v>
      </c>
      <c r="G28" s="2">
        <f>IFERROR(__xludf.DUMMYFUNCTION("""COMPUTED_VALUE"""),45330.66666666667)</f>
        <v>45330.66667</v>
      </c>
      <c r="H28" s="1">
        <f>IFERROR(__xludf.DUMMYFUNCTION("""COMPUTED_VALUE"""),722.64)</f>
        <v>722.64</v>
      </c>
      <c r="J28" s="2">
        <f>IFERROR(__xludf.DUMMYFUNCTION("""COMPUTED_VALUE"""),45330.66666666667)</f>
        <v>45330.66667</v>
      </c>
      <c r="K28" s="1">
        <f>IFERROR(__xludf.DUMMYFUNCTION("""COMPUTED_VALUE"""),729.02)</f>
        <v>729.02</v>
      </c>
      <c r="M28" s="2">
        <f>IFERROR(__xludf.DUMMYFUNCTION("""COMPUTED_VALUE"""),45330.66666666667)</f>
        <v>45330.66667</v>
      </c>
      <c r="N28" s="1">
        <f>IFERROR(__xludf.DUMMYFUNCTION("""COMPUTED_VALUE"""),3.7113205E7)</f>
        <v>37113205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IFERROR(__xludf.DUMMYFUNCTION("""COMPUTED_VALUE"""),733.73)</f>
        <v>733.73</v>
      </c>
      <c r="D29" s="2">
        <f>IFERROR(__xludf.DUMMYFUNCTION("""COMPUTED_VALUE"""),45331.66666666667)</f>
        <v>45331.66667</v>
      </c>
      <c r="E29" s="1">
        <f>IFERROR(__xludf.DUMMYFUNCTION("""COMPUTED_VALUE"""),738.49)</f>
        <v>738.49</v>
      </c>
      <c r="G29" s="2">
        <f>IFERROR(__xludf.DUMMYFUNCTION("""COMPUTED_VALUE"""),45331.66666666667)</f>
        <v>45331.66667</v>
      </c>
      <c r="H29" s="1">
        <f>IFERROR(__xludf.DUMMYFUNCTION("""COMPUTED_VALUE"""),729.73)</f>
        <v>729.73</v>
      </c>
      <c r="J29" s="2">
        <f>IFERROR(__xludf.DUMMYFUNCTION("""COMPUTED_VALUE"""),45331.66666666667)</f>
        <v>45331.66667</v>
      </c>
      <c r="K29" s="1">
        <f>IFERROR(__xludf.DUMMYFUNCTION("""COMPUTED_VALUE"""),735.63)</f>
        <v>735.63</v>
      </c>
      <c r="M29" s="2">
        <f>IFERROR(__xludf.DUMMYFUNCTION("""COMPUTED_VALUE"""),45331.66666666667)</f>
        <v>45331.66667</v>
      </c>
      <c r="N29" s="1">
        <f>IFERROR(__xludf.DUMMYFUNCTION("""COMPUTED_VALUE"""),3.5459749E7)</f>
        <v>35459749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IFERROR(__xludf.DUMMYFUNCTION("""COMPUTED_VALUE"""),729.86)</f>
        <v>729.86</v>
      </c>
      <c r="D30" s="2">
        <f>IFERROR(__xludf.DUMMYFUNCTION("""COMPUTED_VALUE"""),45334.66666666667)</f>
        <v>45334.66667</v>
      </c>
      <c r="E30" s="1">
        <f>IFERROR(__xludf.DUMMYFUNCTION("""COMPUTED_VALUE"""),741.25)</f>
        <v>741.25</v>
      </c>
      <c r="G30" s="2">
        <f>IFERROR(__xludf.DUMMYFUNCTION("""COMPUTED_VALUE"""),45334.66666666667)</f>
        <v>45334.66667</v>
      </c>
      <c r="H30" s="1">
        <f>IFERROR(__xludf.DUMMYFUNCTION("""COMPUTED_VALUE"""),727.21)</f>
        <v>727.21</v>
      </c>
      <c r="J30" s="2">
        <f>IFERROR(__xludf.DUMMYFUNCTION("""COMPUTED_VALUE"""),45334.66666666667)</f>
        <v>45334.66667</v>
      </c>
      <c r="K30" s="1">
        <f>IFERROR(__xludf.DUMMYFUNCTION("""COMPUTED_VALUE"""),739.46)</f>
        <v>739.46</v>
      </c>
      <c r="M30" s="2">
        <f>IFERROR(__xludf.DUMMYFUNCTION("""COMPUTED_VALUE"""),45334.66666666667)</f>
        <v>45334.66667</v>
      </c>
      <c r="N30" s="1">
        <f>IFERROR(__xludf.DUMMYFUNCTION("""COMPUTED_VALUE"""),3.6064817E7)</f>
        <v>36064817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IFERROR(__xludf.DUMMYFUNCTION("""COMPUTED_VALUE"""),719.1)</f>
        <v>719.1</v>
      </c>
      <c r="D31" s="2">
        <f>IFERROR(__xludf.DUMMYFUNCTION("""COMPUTED_VALUE"""),45335.66666666667)</f>
        <v>45335.66667</v>
      </c>
      <c r="E31" s="1">
        <f>IFERROR(__xludf.DUMMYFUNCTION("""COMPUTED_VALUE"""),727.9)</f>
        <v>727.9</v>
      </c>
      <c r="G31" s="2">
        <f>IFERROR(__xludf.DUMMYFUNCTION("""COMPUTED_VALUE"""),45335.66666666667)</f>
        <v>45335.66667</v>
      </c>
      <c r="H31" s="1">
        <f>IFERROR(__xludf.DUMMYFUNCTION("""COMPUTED_VALUE"""),711.6)</f>
        <v>711.6</v>
      </c>
      <c r="J31" s="2">
        <f>IFERROR(__xludf.DUMMYFUNCTION("""COMPUTED_VALUE"""),45335.66666666667)</f>
        <v>45335.66667</v>
      </c>
      <c r="K31" s="1">
        <f>IFERROR(__xludf.DUMMYFUNCTION("""COMPUTED_VALUE"""),720.73)</f>
        <v>720.73</v>
      </c>
      <c r="M31" s="2">
        <f>IFERROR(__xludf.DUMMYFUNCTION("""COMPUTED_VALUE"""),45335.66666666667)</f>
        <v>45335.66667</v>
      </c>
      <c r="N31" s="1">
        <f>IFERROR(__xludf.DUMMYFUNCTION("""COMPUTED_VALUE"""),3.738595E7)</f>
        <v>37385950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IFERROR(__xludf.DUMMYFUNCTION("""COMPUTED_VALUE"""),722.84)</f>
        <v>722.84</v>
      </c>
      <c r="D32" s="2">
        <f>IFERROR(__xludf.DUMMYFUNCTION("""COMPUTED_VALUE"""),45336.66666666667)</f>
        <v>45336.66667</v>
      </c>
      <c r="E32" s="1">
        <f>IFERROR(__xludf.DUMMYFUNCTION("""COMPUTED_VALUE"""),725.69)</f>
        <v>725.69</v>
      </c>
      <c r="G32" s="2">
        <f>IFERROR(__xludf.DUMMYFUNCTION("""COMPUTED_VALUE"""),45336.66666666667)</f>
        <v>45336.66667</v>
      </c>
      <c r="H32" s="1">
        <f>IFERROR(__xludf.DUMMYFUNCTION("""COMPUTED_VALUE"""),714.63)</f>
        <v>714.63</v>
      </c>
      <c r="J32" s="2">
        <f>IFERROR(__xludf.DUMMYFUNCTION("""COMPUTED_VALUE"""),45336.66666666667)</f>
        <v>45336.66667</v>
      </c>
      <c r="K32" s="1">
        <f>IFERROR(__xludf.DUMMYFUNCTION("""COMPUTED_VALUE"""),724.89)</f>
        <v>724.89</v>
      </c>
      <c r="M32" s="2">
        <f>IFERROR(__xludf.DUMMYFUNCTION("""COMPUTED_VALUE"""),45336.66666666667)</f>
        <v>45336.66667</v>
      </c>
      <c r="N32" s="1">
        <f>IFERROR(__xludf.DUMMYFUNCTION("""COMPUTED_VALUE"""),4.4542805E7)</f>
        <v>44542805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IFERROR(__xludf.DUMMYFUNCTION("""COMPUTED_VALUE"""),724.32)</f>
        <v>724.32</v>
      </c>
      <c r="D33" s="2">
        <f>IFERROR(__xludf.DUMMYFUNCTION("""COMPUTED_VALUE"""),45337.66666666667)</f>
        <v>45337.66667</v>
      </c>
      <c r="E33" s="1">
        <f>IFERROR(__xludf.DUMMYFUNCTION("""COMPUTED_VALUE"""),728.99)</f>
        <v>728.99</v>
      </c>
      <c r="G33" s="2">
        <f>IFERROR(__xludf.DUMMYFUNCTION("""COMPUTED_VALUE"""),45337.66666666667)</f>
        <v>45337.66667</v>
      </c>
      <c r="H33" s="1">
        <f>IFERROR(__xludf.DUMMYFUNCTION("""COMPUTED_VALUE"""),720.1)</f>
        <v>720.1</v>
      </c>
      <c r="J33" s="2">
        <f>IFERROR(__xludf.DUMMYFUNCTION("""COMPUTED_VALUE"""),45337.66666666667)</f>
        <v>45337.66667</v>
      </c>
      <c r="K33" s="1">
        <f>IFERROR(__xludf.DUMMYFUNCTION("""COMPUTED_VALUE"""),726.69)</f>
        <v>726.69</v>
      </c>
      <c r="M33" s="2">
        <f>IFERROR(__xludf.DUMMYFUNCTION("""COMPUTED_VALUE"""),45337.66666666667)</f>
        <v>45337.66667</v>
      </c>
      <c r="N33" s="1">
        <f>IFERROR(__xludf.DUMMYFUNCTION("""COMPUTED_VALUE"""),5.8939432E7)</f>
        <v>58939432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IFERROR(__xludf.DUMMYFUNCTION("""COMPUTED_VALUE"""),713.51)</f>
        <v>713.51</v>
      </c>
      <c r="D34" s="2">
        <f>IFERROR(__xludf.DUMMYFUNCTION("""COMPUTED_VALUE"""),45338.66666666667)</f>
        <v>45338.66667</v>
      </c>
      <c r="E34" s="1">
        <f>IFERROR(__xludf.DUMMYFUNCTION("""COMPUTED_VALUE"""),729.41)</f>
        <v>729.41</v>
      </c>
      <c r="G34" s="2">
        <f>IFERROR(__xludf.DUMMYFUNCTION("""COMPUTED_VALUE"""),45338.66666666667)</f>
        <v>45338.66667</v>
      </c>
      <c r="H34" s="1">
        <f>IFERROR(__xludf.DUMMYFUNCTION("""COMPUTED_VALUE"""),713.15)</f>
        <v>713.15</v>
      </c>
      <c r="J34" s="2">
        <f>IFERROR(__xludf.DUMMYFUNCTION("""COMPUTED_VALUE"""),45338.66666666667)</f>
        <v>45338.66667</v>
      </c>
      <c r="K34" s="1">
        <f>IFERROR(__xludf.DUMMYFUNCTION("""COMPUTED_VALUE"""),723.5)</f>
        <v>723.5</v>
      </c>
      <c r="M34" s="2">
        <f>IFERROR(__xludf.DUMMYFUNCTION("""COMPUTED_VALUE"""),45338.66666666667)</f>
        <v>45338.66667</v>
      </c>
      <c r="N34" s="1">
        <f>IFERROR(__xludf.DUMMYFUNCTION("""COMPUTED_VALUE"""),5.8821514E7)</f>
        <v>58821514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IFERROR(__xludf.DUMMYFUNCTION("""COMPUTED_VALUE"""),717.82)</f>
        <v>717.82</v>
      </c>
      <c r="D35" s="2">
        <f>IFERROR(__xludf.DUMMYFUNCTION("""COMPUTED_VALUE"""),45342.66666666667)</f>
        <v>45342.66667</v>
      </c>
      <c r="E35" s="1">
        <f>IFERROR(__xludf.DUMMYFUNCTION("""COMPUTED_VALUE"""),717.82)</f>
        <v>717.82</v>
      </c>
      <c r="G35" s="2">
        <f>IFERROR(__xludf.DUMMYFUNCTION("""COMPUTED_VALUE"""),45342.66666666667)</f>
        <v>45342.66667</v>
      </c>
      <c r="H35" s="1">
        <f>IFERROR(__xludf.DUMMYFUNCTION("""COMPUTED_VALUE"""),694.14)</f>
        <v>694.14</v>
      </c>
      <c r="J35" s="2">
        <f>IFERROR(__xludf.DUMMYFUNCTION("""COMPUTED_VALUE"""),45342.66666666667)</f>
        <v>45342.66667</v>
      </c>
      <c r="K35" s="1">
        <f>IFERROR(__xludf.DUMMYFUNCTION("""COMPUTED_VALUE"""),698.13)</f>
        <v>698.13</v>
      </c>
      <c r="M35" s="2">
        <f>IFERROR(__xludf.DUMMYFUNCTION("""COMPUTED_VALUE"""),45342.66666666667)</f>
        <v>45342.66667</v>
      </c>
      <c r="N35" s="1">
        <f>IFERROR(__xludf.DUMMYFUNCTION("""COMPUTED_VALUE"""),5.014645E7)</f>
        <v>50146450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IFERROR(__xludf.DUMMYFUNCTION("""COMPUTED_VALUE"""),692.63)</f>
        <v>692.63</v>
      </c>
      <c r="D36" s="2">
        <f>IFERROR(__xludf.DUMMYFUNCTION("""COMPUTED_VALUE"""),45343.66666666667)</f>
        <v>45343.66667</v>
      </c>
      <c r="E36" s="1">
        <f>IFERROR(__xludf.DUMMYFUNCTION("""COMPUTED_VALUE"""),702.94)</f>
        <v>702.94</v>
      </c>
      <c r="G36" s="2">
        <f>IFERROR(__xludf.DUMMYFUNCTION("""COMPUTED_VALUE"""),45343.66666666667)</f>
        <v>45343.66667</v>
      </c>
      <c r="H36" s="1">
        <f>IFERROR(__xludf.DUMMYFUNCTION("""COMPUTED_VALUE"""),689.4)</f>
        <v>689.4</v>
      </c>
      <c r="J36" s="2">
        <f>IFERROR(__xludf.DUMMYFUNCTION("""COMPUTED_VALUE"""),45343.66666666667)</f>
        <v>45343.66667</v>
      </c>
      <c r="K36" s="1">
        <f>IFERROR(__xludf.DUMMYFUNCTION("""COMPUTED_VALUE"""),698.55)</f>
        <v>698.55</v>
      </c>
      <c r="M36" s="2">
        <f>IFERROR(__xludf.DUMMYFUNCTION("""COMPUTED_VALUE"""),45343.66666666667)</f>
        <v>45343.66667</v>
      </c>
      <c r="N36" s="1">
        <f>IFERROR(__xludf.DUMMYFUNCTION("""COMPUTED_VALUE"""),3.6741108E7)</f>
        <v>36741108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IFERROR(__xludf.DUMMYFUNCTION("""COMPUTED_VALUE"""),710.98)</f>
        <v>710.98</v>
      </c>
      <c r="D37" s="2">
        <f>IFERROR(__xludf.DUMMYFUNCTION("""COMPUTED_VALUE"""),45344.66666666667)</f>
        <v>45344.66667</v>
      </c>
      <c r="E37" s="1">
        <f>IFERROR(__xludf.DUMMYFUNCTION("""COMPUTED_VALUE"""),710.98)</f>
        <v>710.98</v>
      </c>
      <c r="G37" s="2">
        <f>IFERROR(__xludf.DUMMYFUNCTION("""COMPUTED_VALUE"""),45344.66666666667)</f>
        <v>45344.66667</v>
      </c>
      <c r="H37" s="1">
        <f>IFERROR(__xludf.DUMMYFUNCTION("""COMPUTED_VALUE"""),697.44)</f>
        <v>697.44</v>
      </c>
      <c r="J37" s="2">
        <f>IFERROR(__xludf.DUMMYFUNCTION("""COMPUTED_VALUE"""),45344.66666666667)</f>
        <v>45344.66667</v>
      </c>
      <c r="K37" s="1">
        <f>IFERROR(__xludf.DUMMYFUNCTION("""COMPUTED_VALUE"""),701.2)</f>
        <v>701.2</v>
      </c>
      <c r="M37" s="2">
        <f>IFERROR(__xludf.DUMMYFUNCTION("""COMPUTED_VALUE"""),45344.66666666667)</f>
        <v>45344.66667</v>
      </c>
      <c r="N37" s="1">
        <f>IFERROR(__xludf.DUMMYFUNCTION("""COMPUTED_VALUE"""),3.322727E7)</f>
        <v>33227270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IFERROR(__xludf.DUMMYFUNCTION("""COMPUTED_VALUE"""),705.4)</f>
        <v>705.4</v>
      </c>
      <c r="D38" s="2">
        <f>IFERROR(__xludf.DUMMYFUNCTION("""COMPUTED_VALUE"""),45345.66666666667)</f>
        <v>45345.66667</v>
      </c>
      <c r="E38" s="1">
        <f>IFERROR(__xludf.DUMMYFUNCTION("""COMPUTED_VALUE"""),719.83)</f>
        <v>719.83</v>
      </c>
      <c r="G38" s="2">
        <f>IFERROR(__xludf.DUMMYFUNCTION("""COMPUTED_VALUE"""),45345.66666666667)</f>
        <v>45345.66667</v>
      </c>
      <c r="H38" s="1">
        <f>IFERROR(__xludf.DUMMYFUNCTION("""COMPUTED_VALUE"""),705.2)</f>
        <v>705.2</v>
      </c>
      <c r="J38" s="2">
        <f>IFERROR(__xludf.DUMMYFUNCTION("""COMPUTED_VALUE"""),45345.66666666667)</f>
        <v>45345.66667</v>
      </c>
      <c r="K38" s="1">
        <f>IFERROR(__xludf.DUMMYFUNCTION("""COMPUTED_VALUE"""),711.88)</f>
        <v>711.88</v>
      </c>
      <c r="M38" s="2">
        <f>IFERROR(__xludf.DUMMYFUNCTION("""COMPUTED_VALUE"""),45345.66666666667)</f>
        <v>45345.66667</v>
      </c>
      <c r="N38" s="1">
        <f>IFERROR(__xludf.DUMMYFUNCTION("""COMPUTED_VALUE"""),3.9340683E7)</f>
        <v>39340683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IFERROR(__xludf.DUMMYFUNCTION("""COMPUTED_VALUE"""),709.75)</f>
        <v>709.75</v>
      </c>
      <c r="D39" s="2">
        <f>IFERROR(__xludf.DUMMYFUNCTION("""COMPUTED_VALUE"""),45348.66666666667)</f>
        <v>45348.66667</v>
      </c>
      <c r="E39" s="1">
        <f>IFERROR(__xludf.DUMMYFUNCTION("""COMPUTED_VALUE"""),714.43)</f>
        <v>714.43</v>
      </c>
      <c r="G39" s="2">
        <f>IFERROR(__xludf.DUMMYFUNCTION("""COMPUTED_VALUE"""),45348.66666666667)</f>
        <v>45348.66667</v>
      </c>
      <c r="H39" s="1">
        <f>IFERROR(__xludf.DUMMYFUNCTION("""COMPUTED_VALUE"""),700.85)</f>
        <v>700.85</v>
      </c>
      <c r="J39" s="2">
        <f>IFERROR(__xludf.DUMMYFUNCTION("""COMPUTED_VALUE"""),45348.66666666667)</f>
        <v>45348.66667</v>
      </c>
      <c r="K39" s="1">
        <f>IFERROR(__xludf.DUMMYFUNCTION("""COMPUTED_VALUE"""),701.38)</f>
        <v>701.38</v>
      </c>
      <c r="M39" s="2">
        <f>IFERROR(__xludf.DUMMYFUNCTION("""COMPUTED_VALUE"""),45348.66666666667)</f>
        <v>45348.66667</v>
      </c>
      <c r="N39" s="1">
        <f>IFERROR(__xludf.DUMMYFUNCTION("""COMPUTED_VALUE"""),2.8978317E7)</f>
        <v>28978317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IFERROR(__xludf.DUMMYFUNCTION("""COMPUTED_VALUE"""),706.6)</f>
        <v>706.6</v>
      </c>
      <c r="D40" s="2">
        <f>IFERROR(__xludf.DUMMYFUNCTION("""COMPUTED_VALUE"""),45349.66666666667)</f>
        <v>45349.66667</v>
      </c>
      <c r="E40" s="1">
        <f>IFERROR(__xludf.DUMMYFUNCTION("""COMPUTED_VALUE"""),714.67)</f>
        <v>714.67</v>
      </c>
      <c r="G40" s="2">
        <f>IFERROR(__xludf.DUMMYFUNCTION("""COMPUTED_VALUE"""),45349.66666666667)</f>
        <v>45349.66667</v>
      </c>
      <c r="H40" s="1">
        <f>IFERROR(__xludf.DUMMYFUNCTION("""COMPUTED_VALUE"""),705.25)</f>
        <v>705.25</v>
      </c>
      <c r="J40" s="2">
        <f>IFERROR(__xludf.DUMMYFUNCTION("""COMPUTED_VALUE"""),45349.66666666667)</f>
        <v>45349.66667</v>
      </c>
      <c r="K40" s="1">
        <f>IFERROR(__xludf.DUMMYFUNCTION("""COMPUTED_VALUE"""),708.49)</f>
        <v>708.49</v>
      </c>
      <c r="M40" s="2">
        <f>IFERROR(__xludf.DUMMYFUNCTION("""COMPUTED_VALUE"""),45349.66666666667)</f>
        <v>45349.66667</v>
      </c>
      <c r="N40" s="1">
        <f>IFERROR(__xludf.DUMMYFUNCTION("""COMPUTED_VALUE"""),3.1457592E7)</f>
        <v>31457592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IFERROR(__xludf.DUMMYFUNCTION("""COMPUTED_VALUE"""),704.97)</f>
        <v>704.97</v>
      </c>
      <c r="D41" s="2">
        <f>IFERROR(__xludf.DUMMYFUNCTION("""COMPUTED_VALUE"""),45350.66666666667)</f>
        <v>45350.66667</v>
      </c>
      <c r="E41" s="1">
        <f>IFERROR(__xludf.DUMMYFUNCTION("""COMPUTED_VALUE"""),716.25)</f>
        <v>716.25</v>
      </c>
      <c r="G41" s="2">
        <f>IFERROR(__xludf.DUMMYFUNCTION("""COMPUTED_VALUE"""),45350.66666666667)</f>
        <v>45350.66667</v>
      </c>
      <c r="H41" s="1">
        <f>IFERROR(__xludf.DUMMYFUNCTION("""COMPUTED_VALUE"""),704.54)</f>
        <v>704.54</v>
      </c>
      <c r="J41" s="2">
        <f>IFERROR(__xludf.DUMMYFUNCTION("""COMPUTED_VALUE"""),45350.66666666667)</f>
        <v>45350.66667</v>
      </c>
      <c r="K41" s="1">
        <f>IFERROR(__xludf.DUMMYFUNCTION("""COMPUTED_VALUE"""),713.28)</f>
        <v>713.28</v>
      </c>
      <c r="M41" s="2">
        <f>IFERROR(__xludf.DUMMYFUNCTION("""COMPUTED_VALUE"""),45350.66666666667)</f>
        <v>45350.66667</v>
      </c>
      <c r="N41" s="1">
        <f>IFERROR(__xludf.DUMMYFUNCTION("""COMPUTED_VALUE"""),2.6669701E7)</f>
        <v>26669701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IFERROR(__xludf.DUMMYFUNCTION("""COMPUTED_VALUE"""),719.53)</f>
        <v>719.53</v>
      </c>
      <c r="D42" s="2">
        <f>IFERROR(__xludf.DUMMYFUNCTION("""COMPUTED_VALUE"""),45351.66666666667)</f>
        <v>45351.66667</v>
      </c>
      <c r="E42" s="1">
        <f>IFERROR(__xludf.DUMMYFUNCTION("""COMPUTED_VALUE"""),731.22)</f>
        <v>731.22</v>
      </c>
      <c r="G42" s="2">
        <f>IFERROR(__xludf.DUMMYFUNCTION("""COMPUTED_VALUE"""),45351.66666666667)</f>
        <v>45351.66667</v>
      </c>
      <c r="H42" s="1">
        <f>IFERROR(__xludf.DUMMYFUNCTION("""COMPUTED_VALUE"""),716.71)</f>
        <v>716.71</v>
      </c>
      <c r="J42" s="2">
        <f>IFERROR(__xludf.DUMMYFUNCTION("""COMPUTED_VALUE"""),45351.66666666667)</f>
        <v>45351.66667</v>
      </c>
      <c r="K42" s="1">
        <f>IFERROR(__xludf.DUMMYFUNCTION("""COMPUTED_VALUE"""),730.16)</f>
        <v>730.16</v>
      </c>
      <c r="M42" s="2">
        <f>IFERROR(__xludf.DUMMYFUNCTION("""COMPUTED_VALUE"""),45351.66666666667)</f>
        <v>45351.66667</v>
      </c>
      <c r="N42" s="1">
        <f>IFERROR(__xludf.DUMMYFUNCTION("""COMPUTED_VALUE"""),3.3893273E7)</f>
        <v>33893273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IFERROR(__xludf.DUMMYFUNCTION("""COMPUTED_VALUE"""),723.74)</f>
        <v>723.74</v>
      </c>
      <c r="D43" s="2">
        <f>IFERROR(__xludf.DUMMYFUNCTION("""COMPUTED_VALUE"""),45352.66666666667)</f>
        <v>45352.66667</v>
      </c>
      <c r="E43" s="1">
        <f>IFERROR(__xludf.DUMMYFUNCTION("""COMPUTED_VALUE"""),723.74)</f>
        <v>723.74</v>
      </c>
      <c r="G43" s="2">
        <f>IFERROR(__xludf.DUMMYFUNCTION("""COMPUTED_VALUE"""),45352.66666666667)</f>
        <v>45352.66667</v>
      </c>
      <c r="H43" s="1">
        <f>IFERROR(__xludf.DUMMYFUNCTION("""COMPUTED_VALUE"""),706.76)</f>
        <v>706.76</v>
      </c>
      <c r="J43" s="2">
        <f>IFERROR(__xludf.DUMMYFUNCTION("""COMPUTED_VALUE"""),45352.66666666667)</f>
        <v>45352.66667</v>
      </c>
      <c r="K43" s="1">
        <f>IFERROR(__xludf.DUMMYFUNCTION("""COMPUTED_VALUE"""),717.16)</f>
        <v>717.16</v>
      </c>
      <c r="M43" s="2">
        <f>IFERROR(__xludf.DUMMYFUNCTION("""COMPUTED_VALUE"""),45352.66666666667)</f>
        <v>45352.66667</v>
      </c>
      <c r="N43" s="1">
        <f>IFERROR(__xludf.DUMMYFUNCTION("""COMPUTED_VALUE"""),3.652334E7)</f>
        <v>36523340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IFERROR(__xludf.DUMMYFUNCTION("""COMPUTED_VALUE"""),715.01)</f>
        <v>715.01</v>
      </c>
      <c r="D44" s="2">
        <f>IFERROR(__xludf.DUMMYFUNCTION("""COMPUTED_VALUE"""),45355.66666666667)</f>
        <v>45355.66667</v>
      </c>
      <c r="E44" s="1">
        <f>IFERROR(__xludf.DUMMYFUNCTION("""COMPUTED_VALUE"""),716.06)</f>
        <v>716.06</v>
      </c>
      <c r="G44" s="2">
        <f>IFERROR(__xludf.DUMMYFUNCTION("""COMPUTED_VALUE"""),45355.66666666667)</f>
        <v>45355.66667</v>
      </c>
      <c r="H44" s="1">
        <f>IFERROR(__xludf.DUMMYFUNCTION("""COMPUTED_VALUE"""),708.05)</f>
        <v>708.05</v>
      </c>
      <c r="J44" s="2">
        <f>IFERROR(__xludf.DUMMYFUNCTION("""COMPUTED_VALUE"""),45355.66666666667)</f>
        <v>45355.66667</v>
      </c>
      <c r="K44" s="1">
        <f>IFERROR(__xludf.DUMMYFUNCTION("""COMPUTED_VALUE"""),710.95)</f>
        <v>710.95</v>
      </c>
      <c r="M44" s="2">
        <f>IFERROR(__xludf.DUMMYFUNCTION("""COMPUTED_VALUE"""),45355.66666666667)</f>
        <v>45355.66667</v>
      </c>
      <c r="N44" s="1">
        <f>IFERROR(__xludf.DUMMYFUNCTION("""COMPUTED_VALUE"""),3.1003496E7)</f>
        <v>31003496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IFERROR(__xludf.DUMMYFUNCTION("""COMPUTED_VALUE"""),705.55)</f>
        <v>705.55</v>
      </c>
      <c r="D45" s="2">
        <f>IFERROR(__xludf.DUMMYFUNCTION("""COMPUTED_VALUE"""),45356.66666666667)</f>
        <v>45356.66667</v>
      </c>
      <c r="E45" s="1">
        <f>IFERROR(__xludf.DUMMYFUNCTION("""COMPUTED_VALUE"""),706.63)</f>
        <v>706.63</v>
      </c>
      <c r="G45" s="2">
        <f>IFERROR(__xludf.DUMMYFUNCTION("""COMPUTED_VALUE"""),45356.66666666667)</f>
        <v>45356.66667</v>
      </c>
      <c r="H45" s="1">
        <f>IFERROR(__xludf.DUMMYFUNCTION("""COMPUTED_VALUE"""),697.06)</f>
        <v>697.06</v>
      </c>
      <c r="J45" s="2">
        <f>IFERROR(__xludf.DUMMYFUNCTION("""COMPUTED_VALUE"""),45356.66666666667)</f>
        <v>45356.66667</v>
      </c>
      <c r="K45" s="1">
        <f>IFERROR(__xludf.DUMMYFUNCTION("""COMPUTED_VALUE"""),698.81)</f>
        <v>698.81</v>
      </c>
      <c r="M45" s="2">
        <f>IFERROR(__xludf.DUMMYFUNCTION("""COMPUTED_VALUE"""),45356.66666666667)</f>
        <v>45356.66667</v>
      </c>
      <c r="N45" s="1">
        <f>IFERROR(__xludf.DUMMYFUNCTION("""COMPUTED_VALUE"""),2.6980624E7)</f>
        <v>26980624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IFERROR(__xludf.DUMMYFUNCTION("""COMPUTED_VALUE"""),705.31)</f>
        <v>705.31</v>
      </c>
      <c r="D46" s="2">
        <f>IFERROR(__xludf.DUMMYFUNCTION("""COMPUTED_VALUE"""),45357.66666666667)</f>
        <v>45357.66667</v>
      </c>
      <c r="E46" s="1">
        <f>IFERROR(__xludf.DUMMYFUNCTION("""COMPUTED_VALUE"""),706.82)</f>
        <v>706.82</v>
      </c>
      <c r="G46" s="2">
        <f>IFERROR(__xludf.DUMMYFUNCTION("""COMPUTED_VALUE"""),45357.66666666667)</f>
        <v>45357.66667</v>
      </c>
      <c r="H46" s="1">
        <f>IFERROR(__xludf.DUMMYFUNCTION("""COMPUTED_VALUE"""),693.76)</f>
        <v>693.76</v>
      </c>
      <c r="J46" s="2">
        <f>IFERROR(__xludf.DUMMYFUNCTION("""COMPUTED_VALUE"""),45357.66666666667)</f>
        <v>45357.66667</v>
      </c>
      <c r="K46" s="1">
        <f>IFERROR(__xludf.DUMMYFUNCTION("""COMPUTED_VALUE"""),694.89)</f>
        <v>694.89</v>
      </c>
      <c r="M46" s="2">
        <f>IFERROR(__xludf.DUMMYFUNCTION("""COMPUTED_VALUE"""),45357.66666666667)</f>
        <v>45357.66667</v>
      </c>
      <c r="N46" s="1">
        <f>IFERROR(__xludf.DUMMYFUNCTION("""COMPUTED_VALUE"""),2.2411029E7)</f>
        <v>22411029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IFERROR(__xludf.DUMMYFUNCTION("""COMPUTED_VALUE"""),698.0)</f>
        <v>698</v>
      </c>
      <c r="D47" s="2">
        <f>IFERROR(__xludf.DUMMYFUNCTION("""COMPUTED_VALUE"""),45358.66666666667)</f>
        <v>45358.66667</v>
      </c>
      <c r="E47" s="1">
        <f>IFERROR(__xludf.DUMMYFUNCTION("""COMPUTED_VALUE"""),710.77)</f>
        <v>710.77</v>
      </c>
      <c r="G47" s="2">
        <f>IFERROR(__xludf.DUMMYFUNCTION("""COMPUTED_VALUE"""),45358.66666666667)</f>
        <v>45358.66667</v>
      </c>
      <c r="H47" s="1">
        <f>IFERROR(__xludf.DUMMYFUNCTION("""COMPUTED_VALUE"""),698.0)</f>
        <v>698</v>
      </c>
      <c r="J47" s="2">
        <f>IFERROR(__xludf.DUMMYFUNCTION("""COMPUTED_VALUE"""),45358.66666666667)</f>
        <v>45358.66667</v>
      </c>
      <c r="K47" s="1">
        <f>IFERROR(__xludf.DUMMYFUNCTION("""COMPUTED_VALUE"""),707.88)</f>
        <v>707.88</v>
      </c>
      <c r="M47" s="2">
        <f>IFERROR(__xludf.DUMMYFUNCTION("""COMPUTED_VALUE"""),45358.66666666667)</f>
        <v>45358.66667</v>
      </c>
      <c r="N47" s="1">
        <f>IFERROR(__xludf.DUMMYFUNCTION("""COMPUTED_VALUE"""),2.6133626E7)</f>
        <v>26133626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IFERROR(__xludf.DUMMYFUNCTION("""COMPUTED_VALUE"""),710.02)</f>
        <v>710.02</v>
      </c>
      <c r="D48" s="2">
        <f>IFERROR(__xludf.DUMMYFUNCTION("""COMPUTED_VALUE"""),45359.66666666667)</f>
        <v>45359.66667</v>
      </c>
      <c r="E48" s="1">
        <f>IFERROR(__xludf.DUMMYFUNCTION("""COMPUTED_VALUE"""),719.04)</f>
        <v>719.04</v>
      </c>
      <c r="G48" s="2">
        <f>IFERROR(__xludf.DUMMYFUNCTION("""COMPUTED_VALUE"""),45359.66666666667)</f>
        <v>45359.66667</v>
      </c>
      <c r="H48" s="1">
        <f>IFERROR(__xludf.DUMMYFUNCTION("""COMPUTED_VALUE"""),701.86)</f>
        <v>701.86</v>
      </c>
      <c r="J48" s="2">
        <f>IFERROR(__xludf.DUMMYFUNCTION("""COMPUTED_VALUE"""),45359.66666666667)</f>
        <v>45359.66667</v>
      </c>
      <c r="K48" s="1">
        <f>IFERROR(__xludf.DUMMYFUNCTION("""COMPUTED_VALUE"""),702.85)</f>
        <v>702.85</v>
      </c>
      <c r="M48" s="2">
        <f>IFERROR(__xludf.DUMMYFUNCTION("""COMPUTED_VALUE"""),45359.66666666667)</f>
        <v>45359.66667</v>
      </c>
      <c r="N48" s="1">
        <f>IFERROR(__xludf.DUMMYFUNCTION("""COMPUTED_VALUE"""),2.674099E7)</f>
        <v>26740990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IFERROR(__xludf.DUMMYFUNCTION("""COMPUTED_VALUE"""),700.84)</f>
        <v>700.84</v>
      </c>
      <c r="D49" s="2">
        <f>IFERROR(__xludf.DUMMYFUNCTION("""COMPUTED_VALUE"""),45362.66666666667)</f>
        <v>45362.66667</v>
      </c>
      <c r="E49" s="1">
        <f>IFERROR(__xludf.DUMMYFUNCTION("""COMPUTED_VALUE"""),713.5)</f>
        <v>713.5</v>
      </c>
      <c r="G49" s="2">
        <f>IFERROR(__xludf.DUMMYFUNCTION("""COMPUTED_VALUE"""),45362.66666666667)</f>
        <v>45362.66667</v>
      </c>
      <c r="H49" s="1">
        <f>IFERROR(__xludf.DUMMYFUNCTION("""COMPUTED_VALUE"""),699.21)</f>
        <v>699.21</v>
      </c>
      <c r="J49" s="2">
        <f>IFERROR(__xludf.DUMMYFUNCTION("""COMPUTED_VALUE"""),45362.66666666667)</f>
        <v>45362.66667</v>
      </c>
      <c r="K49" s="1">
        <f>IFERROR(__xludf.DUMMYFUNCTION("""COMPUTED_VALUE"""),708.98)</f>
        <v>708.98</v>
      </c>
      <c r="M49" s="2">
        <f>IFERROR(__xludf.DUMMYFUNCTION("""COMPUTED_VALUE"""),45362.66666666667)</f>
        <v>45362.66667</v>
      </c>
      <c r="N49" s="1">
        <f>IFERROR(__xludf.DUMMYFUNCTION("""COMPUTED_VALUE"""),2.3612321E7)</f>
        <v>23612321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IFERROR(__xludf.DUMMYFUNCTION("""COMPUTED_VALUE"""),710.45)</f>
        <v>710.45</v>
      </c>
      <c r="D50" s="2">
        <f>IFERROR(__xludf.DUMMYFUNCTION("""COMPUTED_VALUE"""),45363.66666666667)</f>
        <v>45363.66667</v>
      </c>
      <c r="E50" s="1">
        <f>IFERROR(__xludf.DUMMYFUNCTION("""COMPUTED_VALUE"""),717.79)</f>
        <v>717.79</v>
      </c>
      <c r="G50" s="2">
        <f>IFERROR(__xludf.DUMMYFUNCTION("""COMPUTED_VALUE"""),45363.66666666667)</f>
        <v>45363.66667</v>
      </c>
      <c r="H50" s="1">
        <f>IFERROR(__xludf.DUMMYFUNCTION("""COMPUTED_VALUE"""),710.2)</f>
        <v>710.2</v>
      </c>
      <c r="J50" s="2">
        <f>IFERROR(__xludf.DUMMYFUNCTION("""COMPUTED_VALUE"""),45363.66666666667)</f>
        <v>45363.66667</v>
      </c>
      <c r="K50" s="1">
        <f>IFERROR(__xludf.DUMMYFUNCTION("""COMPUTED_VALUE"""),713.97)</f>
        <v>713.97</v>
      </c>
      <c r="M50" s="2">
        <f>IFERROR(__xludf.DUMMYFUNCTION("""COMPUTED_VALUE"""),45363.66666666667)</f>
        <v>45363.66667</v>
      </c>
      <c r="N50" s="1">
        <f>IFERROR(__xludf.DUMMYFUNCTION("""COMPUTED_VALUE"""),2.4780157E7)</f>
        <v>24780157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IFERROR(__xludf.DUMMYFUNCTION("""COMPUTED_VALUE"""),712.88)</f>
        <v>712.88</v>
      </c>
      <c r="D51" s="2">
        <f>IFERROR(__xludf.DUMMYFUNCTION("""COMPUTED_VALUE"""),45364.66666666667)</f>
        <v>45364.66667</v>
      </c>
      <c r="E51" s="1">
        <f>IFERROR(__xludf.DUMMYFUNCTION("""COMPUTED_VALUE"""),723.43)</f>
        <v>723.43</v>
      </c>
      <c r="G51" s="2">
        <f>IFERROR(__xludf.DUMMYFUNCTION("""COMPUTED_VALUE"""),45364.66666666667)</f>
        <v>45364.66667</v>
      </c>
      <c r="H51" s="1">
        <f>IFERROR(__xludf.DUMMYFUNCTION("""COMPUTED_VALUE"""),712.37)</f>
        <v>712.37</v>
      </c>
      <c r="J51" s="2">
        <f>IFERROR(__xludf.DUMMYFUNCTION("""COMPUTED_VALUE"""),45364.66666666667)</f>
        <v>45364.66667</v>
      </c>
      <c r="K51" s="1">
        <f>IFERROR(__xludf.DUMMYFUNCTION("""COMPUTED_VALUE"""),713.04)</f>
        <v>713.04</v>
      </c>
      <c r="M51" s="2">
        <f>IFERROR(__xludf.DUMMYFUNCTION("""COMPUTED_VALUE"""),45364.66666666667)</f>
        <v>45364.66667</v>
      </c>
      <c r="N51" s="1">
        <f>IFERROR(__xludf.DUMMYFUNCTION("""COMPUTED_VALUE"""),2.2478347E7)</f>
        <v>22478347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IFERROR(__xludf.DUMMYFUNCTION("""COMPUTED_VALUE"""),711.01)</f>
        <v>711.01</v>
      </c>
      <c r="D52" s="2">
        <f>IFERROR(__xludf.DUMMYFUNCTION("""COMPUTED_VALUE"""),45365.66666666667)</f>
        <v>45365.66667</v>
      </c>
      <c r="E52" s="1">
        <f>IFERROR(__xludf.DUMMYFUNCTION("""COMPUTED_VALUE"""),712.29)</f>
        <v>712.29</v>
      </c>
      <c r="G52" s="2">
        <f>IFERROR(__xludf.DUMMYFUNCTION("""COMPUTED_VALUE"""),45365.66666666667)</f>
        <v>45365.66667</v>
      </c>
      <c r="H52" s="1">
        <f>IFERROR(__xludf.DUMMYFUNCTION("""COMPUTED_VALUE"""),700.41)</f>
        <v>700.41</v>
      </c>
      <c r="J52" s="2">
        <f>IFERROR(__xludf.DUMMYFUNCTION("""COMPUTED_VALUE"""),45365.66666666667)</f>
        <v>45365.66667</v>
      </c>
      <c r="K52" s="1">
        <f>IFERROR(__xludf.DUMMYFUNCTION("""COMPUTED_VALUE"""),704.42)</f>
        <v>704.42</v>
      </c>
      <c r="M52" s="2">
        <f>IFERROR(__xludf.DUMMYFUNCTION("""COMPUTED_VALUE"""),45365.66666666667)</f>
        <v>45365.66667</v>
      </c>
      <c r="N52" s="1">
        <f>IFERROR(__xludf.DUMMYFUNCTION("""COMPUTED_VALUE"""),2.764158E7)</f>
        <v>27641580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IFERROR(__xludf.DUMMYFUNCTION("""COMPUTED_VALUE"""),698.94)</f>
        <v>698.94</v>
      </c>
      <c r="D53" s="2">
        <f>IFERROR(__xludf.DUMMYFUNCTION("""COMPUTED_VALUE"""),45366.66666666667)</f>
        <v>45366.66667</v>
      </c>
      <c r="E53" s="1">
        <f>IFERROR(__xludf.DUMMYFUNCTION("""COMPUTED_VALUE"""),708.86)</f>
        <v>708.86</v>
      </c>
      <c r="G53" s="2">
        <f>IFERROR(__xludf.DUMMYFUNCTION("""COMPUTED_VALUE"""),45366.66666666667)</f>
        <v>45366.66667</v>
      </c>
      <c r="H53" s="1">
        <f>IFERROR(__xludf.DUMMYFUNCTION("""COMPUTED_VALUE"""),696.08)</f>
        <v>696.08</v>
      </c>
      <c r="J53" s="2">
        <f>IFERROR(__xludf.DUMMYFUNCTION("""COMPUTED_VALUE"""),45366.66666666667)</f>
        <v>45366.66667</v>
      </c>
      <c r="K53" s="1">
        <f>IFERROR(__xludf.DUMMYFUNCTION("""COMPUTED_VALUE"""),696.76)</f>
        <v>696.76</v>
      </c>
      <c r="M53" s="2">
        <f>IFERROR(__xludf.DUMMYFUNCTION("""COMPUTED_VALUE"""),45366.66666666667)</f>
        <v>45366.66667</v>
      </c>
      <c r="N53" s="1">
        <f>IFERROR(__xludf.DUMMYFUNCTION("""COMPUTED_VALUE"""),3.8950602E7)</f>
        <v>38950602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IFERROR(__xludf.DUMMYFUNCTION("""COMPUTED_VALUE"""),698.87)</f>
        <v>698.87</v>
      </c>
      <c r="D54" s="2">
        <f>IFERROR(__xludf.DUMMYFUNCTION("""COMPUTED_VALUE"""),45369.66666666667)</f>
        <v>45369.66667</v>
      </c>
      <c r="E54" s="1">
        <f>IFERROR(__xludf.DUMMYFUNCTION("""COMPUTED_VALUE"""),708.91)</f>
        <v>708.91</v>
      </c>
      <c r="G54" s="2">
        <f>IFERROR(__xludf.DUMMYFUNCTION("""COMPUTED_VALUE"""),45369.66666666667)</f>
        <v>45369.66667</v>
      </c>
      <c r="H54" s="1">
        <f>IFERROR(__xludf.DUMMYFUNCTION("""COMPUTED_VALUE"""),696.05)</f>
        <v>696.05</v>
      </c>
      <c r="J54" s="2">
        <f>IFERROR(__xludf.DUMMYFUNCTION("""COMPUTED_VALUE"""),45369.66666666667)</f>
        <v>45369.66667</v>
      </c>
      <c r="K54" s="1">
        <f>IFERROR(__xludf.DUMMYFUNCTION("""COMPUTED_VALUE"""),704.27)</f>
        <v>704.27</v>
      </c>
      <c r="M54" s="2">
        <f>IFERROR(__xludf.DUMMYFUNCTION("""COMPUTED_VALUE"""),45369.66666666667)</f>
        <v>45369.66667</v>
      </c>
      <c r="N54" s="1">
        <f>IFERROR(__xludf.DUMMYFUNCTION("""COMPUTED_VALUE"""),3.3125821E7)</f>
        <v>33125821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IFERROR(__xludf.DUMMYFUNCTION("""COMPUTED_VALUE"""),702.41)</f>
        <v>702.41</v>
      </c>
      <c r="D55" s="2">
        <f>IFERROR(__xludf.DUMMYFUNCTION("""COMPUTED_VALUE"""),45370.66666666667)</f>
        <v>45370.66667</v>
      </c>
      <c r="E55" s="1">
        <f>IFERROR(__xludf.DUMMYFUNCTION("""COMPUTED_VALUE"""),709.54)</f>
        <v>709.54</v>
      </c>
      <c r="G55" s="2">
        <f>IFERROR(__xludf.DUMMYFUNCTION("""COMPUTED_VALUE"""),45370.66666666667)</f>
        <v>45370.66667</v>
      </c>
      <c r="H55" s="1">
        <f>IFERROR(__xludf.DUMMYFUNCTION("""COMPUTED_VALUE"""),698.23)</f>
        <v>698.23</v>
      </c>
      <c r="J55" s="2">
        <f>IFERROR(__xludf.DUMMYFUNCTION("""COMPUTED_VALUE"""),45370.66666666667)</f>
        <v>45370.66667</v>
      </c>
      <c r="K55" s="1">
        <f>IFERROR(__xludf.DUMMYFUNCTION("""COMPUTED_VALUE"""),709.47)</f>
        <v>709.47</v>
      </c>
      <c r="M55" s="2">
        <f>IFERROR(__xludf.DUMMYFUNCTION("""COMPUTED_VALUE"""),45370.66666666667)</f>
        <v>45370.66667</v>
      </c>
      <c r="N55" s="1">
        <f>IFERROR(__xludf.DUMMYFUNCTION("""COMPUTED_VALUE"""),2.4703825E7)</f>
        <v>24703825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IFERROR(__xludf.DUMMYFUNCTION("""COMPUTED_VALUE"""),710.77)</f>
        <v>710.77</v>
      </c>
      <c r="D56" s="2">
        <f>IFERROR(__xludf.DUMMYFUNCTION("""COMPUTED_VALUE"""),45371.66666666667)</f>
        <v>45371.66667</v>
      </c>
      <c r="E56" s="1">
        <f>IFERROR(__xludf.DUMMYFUNCTION("""COMPUTED_VALUE"""),725.46)</f>
        <v>725.46</v>
      </c>
      <c r="G56" s="2">
        <f>IFERROR(__xludf.DUMMYFUNCTION("""COMPUTED_VALUE"""),45371.66666666667)</f>
        <v>45371.66667</v>
      </c>
      <c r="H56" s="1">
        <f>IFERROR(__xludf.DUMMYFUNCTION("""COMPUTED_VALUE"""),709.62)</f>
        <v>709.62</v>
      </c>
      <c r="J56" s="2">
        <f>IFERROR(__xludf.DUMMYFUNCTION("""COMPUTED_VALUE"""),45371.66666666667)</f>
        <v>45371.66667</v>
      </c>
      <c r="K56" s="1">
        <f>IFERROR(__xludf.DUMMYFUNCTION("""COMPUTED_VALUE"""),724.77)</f>
        <v>724.77</v>
      </c>
      <c r="M56" s="2">
        <f>IFERROR(__xludf.DUMMYFUNCTION("""COMPUTED_VALUE"""),45371.66666666667)</f>
        <v>45371.66667</v>
      </c>
      <c r="N56" s="1">
        <f>IFERROR(__xludf.DUMMYFUNCTION("""COMPUTED_VALUE"""),3.2176452E7)</f>
        <v>32176452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IFERROR(__xludf.DUMMYFUNCTION("""COMPUTED_VALUE"""),729.56)</f>
        <v>729.56</v>
      </c>
      <c r="D57" s="2">
        <f>IFERROR(__xludf.DUMMYFUNCTION("""COMPUTED_VALUE"""),45372.66666666667)</f>
        <v>45372.66667</v>
      </c>
      <c r="E57" s="1">
        <f>IFERROR(__xludf.DUMMYFUNCTION("""COMPUTED_VALUE"""),737.53)</f>
        <v>737.53</v>
      </c>
      <c r="G57" s="2">
        <f>IFERROR(__xludf.DUMMYFUNCTION("""COMPUTED_VALUE"""),45372.66666666667)</f>
        <v>45372.66667</v>
      </c>
      <c r="H57" s="1">
        <f>IFERROR(__xludf.DUMMYFUNCTION("""COMPUTED_VALUE"""),729.56)</f>
        <v>729.56</v>
      </c>
      <c r="J57" s="2">
        <f>IFERROR(__xludf.DUMMYFUNCTION("""COMPUTED_VALUE"""),45372.66666666667)</f>
        <v>45372.66667</v>
      </c>
      <c r="K57" s="1">
        <f>IFERROR(__xludf.DUMMYFUNCTION("""COMPUTED_VALUE"""),731.83)</f>
        <v>731.83</v>
      </c>
      <c r="M57" s="2">
        <f>IFERROR(__xludf.DUMMYFUNCTION("""COMPUTED_VALUE"""),45372.66666666667)</f>
        <v>45372.66667</v>
      </c>
      <c r="N57" s="1">
        <f>IFERROR(__xludf.DUMMYFUNCTION("""COMPUTED_VALUE"""),2.9928154E7)</f>
        <v>29928154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IFERROR(__xludf.DUMMYFUNCTION("""COMPUTED_VALUE"""),731.78)</f>
        <v>731.78</v>
      </c>
      <c r="D58" s="2">
        <f>IFERROR(__xludf.DUMMYFUNCTION("""COMPUTED_VALUE"""),45373.66666666667)</f>
        <v>45373.66667</v>
      </c>
      <c r="E58" s="1">
        <f>IFERROR(__xludf.DUMMYFUNCTION("""COMPUTED_VALUE"""),734.98)</f>
        <v>734.98</v>
      </c>
      <c r="G58" s="2">
        <f>IFERROR(__xludf.DUMMYFUNCTION("""COMPUTED_VALUE"""),45373.66666666667)</f>
        <v>45373.66667</v>
      </c>
      <c r="H58" s="1">
        <f>IFERROR(__xludf.DUMMYFUNCTION("""COMPUTED_VALUE"""),723.93)</f>
        <v>723.93</v>
      </c>
      <c r="J58" s="2">
        <f>IFERROR(__xludf.DUMMYFUNCTION("""COMPUTED_VALUE"""),45373.66666666667)</f>
        <v>45373.66667</v>
      </c>
      <c r="K58" s="1">
        <f>IFERROR(__xludf.DUMMYFUNCTION("""COMPUTED_VALUE"""),724.75)</f>
        <v>724.75</v>
      </c>
      <c r="M58" s="2">
        <f>IFERROR(__xludf.DUMMYFUNCTION("""COMPUTED_VALUE"""),45373.66666666667)</f>
        <v>45373.66667</v>
      </c>
      <c r="N58" s="1">
        <f>IFERROR(__xludf.DUMMYFUNCTION("""COMPUTED_VALUE"""),2.181306E7)</f>
        <v>21813060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IFERROR(__xludf.DUMMYFUNCTION("""COMPUTED_VALUE"""),725.46)</f>
        <v>725.46</v>
      </c>
      <c r="D59" s="2">
        <f>IFERROR(__xludf.DUMMYFUNCTION("""COMPUTED_VALUE"""),45376.66666666667)</f>
        <v>45376.66667</v>
      </c>
      <c r="E59" s="1">
        <f>IFERROR(__xludf.DUMMYFUNCTION("""COMPUTED_VALUE"""),728.92)</f>
        <v>728.92</v>
      </c>
      <c r="G59" s="2">
        <f>IFERROR(__xludf.DUMMYFUNCTION("""COMPUTED_VALUE"""),45376.66666666667)</f>
        <v>45376.66667</v>
      </c>
      <c r="H59" s="1">
        <f>IFERROR(__xludf.DUMMYFUNCTION("""COMPUTED_VALUE"""),722.2)</f>
        <v>722.2</v>
      </c>
      <c r="J59" s="2">
        <f>IFERROR(__xludf.DUMMYFUNCTION("""COMPUTED_VALUE"""),45376.66666666667)</f>
        <v>45376.66667</v>
      </c>
      <c r="K59" s="1">
        <f>IFERROR(__xludf.DUMMYFUNCTION("""COMPUTED_VALUE"""),726.93)</f>
        <v>726.93</v>
      </c>
      <c r="M59" s="2">
        <f>IFERROR(__xludf.DUMMYFUNCTION("""COMPUTED_VALUE"""),45376.66666666667)</f>
        <v>45376.66667</v>
      </c>
      <c r="N59" s="1">
        <f>IFERROR(__xludf.DUMMYFUNCTION("""COMPUTED_VALUE"""),2.8544864E7)</f>
        <v>28544864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IFERROR(__xludf.DUMMYFUNCTION("""COMPUTED_VALUE"""),736.51)</f>
        <v>736.51</v>
      </c>
      <c r="D60" s="2">
        <f>IFERROR(__xludf.DUMMYFUNCTION("""COMPUTED_VALUE"""),45377.66666666667)</f>
        <v>45377.66667</v>
      </c>
      <c r="E60" s="1">
        <f>IFERROR(__xludf.DUMMYFUNCTION("""COMPUTED_VALUE"""),746.74)</f>
        <v>746.74</v>
      </c>
      <c r="G60" s="2">
        <f>IFERROR(__xludf.DUMMYFUNCTION("""COMPUTED_VALUE"""),45377.66666666667)</f>
        <v>45377.66667</v>
      </c>
      <c r="H60" s="1">
        <f>IFERROR(__xludf.DUMMYFUNCTION("""COMPUTED_VALUE"""),735.7)</f>
        <v>735.7</v>
      </c>
      <c r="J60" s="2">
        <f>IFERROR(__xludf.DUMMYFUNCTION("""COMPUTED_VALUE"""),45377.66666666667)</f>
        <v>45377.66667</v>
      </c>
      <c r="K60" s="1">
        <f>IFERROR(__xludf.DUMMYFUNCTION("""COMPUTED_VALUE"""),742.18)</f>
        <v>742.18</v>
      </c>
      <c r="M60" s="2">
        <f>IFERROR(__xludf.DUMMYFUNCTION("""COMPUTED_VALUE"""),45377.66666666667)</f>
        <v>45377.66667</v>
      </c>
      <c r="N60" s="1">
        <f>IFERROR(__xludf.DUMMYFUNCTION("""COMPUTED_VALUE"""),3.395728E7)</f>
        <v>33957280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IFERROR(__xludf.DUMMYFUNCTION("""COMPUTED_VALUE"""),748.11)</f>
        <v>748.11</v>
      </c>
      <c r="D61" s="2">
        <f>IFERROR(__xludf.DUMMYFUNCTION("""COMPUTED_VALUE"""),45378.66666666667)</f>
        <v>45378.66667</v>
      </c>
      <c r="E61" s="1">
        <f>IFERROR(__xludf.DUMMYFUNCTION("""COMPUTED_VALUE"""),749.45)</f>
        <v>749.45</v>
      </c>
      <c r="G61" s="2">
        <f>IFERROR(__xludf.DUMMYFUNCTION("""COMPUTED_VALUE"""),45378.66666666667)</f>
        <v>45378.66667</v>
      </c>
      <c r="H61" s="1">
        <f>IFERROR(__xludf.DUMMYFUNCTION("""COMPUTED_VALUE"""),728.93)</f>
        <v>728.93</v>
      </c>
      <c r="J61" s="2">
        <f>IFERROR(__xludf.DUMMYFUNCTION("""COMPUTED_VALUE"""),45378.66666666667)</f>
        <v>45378.66667</v>
      </c>
      <c r="K61" s="1">
        <f>IFERROR(__xludf.DUMMYFUNCTION("""COMPUTED_VALUE"""),736.82)</f>
        <v>736.82</v>
      </c>
      <c r="M61" s="2">
        <f>IFERROR(__xludf.DUMMYFUNCTION("""COMPUTED_VALUE"""),45378.66666666667)</f>
        <v>45378.66667</v>
      </c>
      <c r="N61" s="1">
        <f>IFERROR(__xludf.DUMMYFUNCTION("""COMPUTED_VALUE"""),4.5423684E7)</f>
        <v>45423684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IFERROR(__xludf.DUMMYFUNCTION("""COMPUTED_VALUE"""),742.2)</f>
        <v>742.2</v>
      </c>
      <c r="D62" s="2">
        <f>IFERROR(__xludf.DUMMYFUNCTION("""COMPUTED_VALUE"""),45379.66666666667)</f>
        <v>45379.66667</v>
      </c>
      <c r="E62" s="1">
        <f>IFERROR(__xludf.DUMMYFUNCTION("""COMPUTED_VALUE"""),746.16)</f>
        <v>746.16</v>
      </c>
      <c r="G62" s="2">
        <f>IFERROR(__xludf.DUMMYFUNCTION("""COMPUTED_VALUE"""),45379.66666666667)</f>
        <v>45379.66667</v>
      </c>
      <c r="H62" s="1">
        <f>IFERROR(__xludf.DUMMYFUNCTION("""COMPUTED_VALUE"""),737.69)</f>
        <v>737.69</v>
      </c>
      <c r="J62" s="2">
        <f>IFERROR(__xludf.DUMMYFUNCTION("""COMPUTED_VALUE"""),45379.66666666667)</f>
        <v>45379.66667</v>
      </c>
      <c r="K62" s="1">
        <f>IFERROR(__xludf.DUMMYFUNCTION("""COMPUTED_VALUE"""),738.67)</f>
        <v>738.67</v>
      </c>
      <c r="M62" s="2">
        <f>IFERROR(__xludf.DUMMYFUNCTION("""COMPUTED_VALUE"""),45379.66666666667)</f>
        <v>45379.66667</v>
      </c>
      <c r="N62" s="1">
        <f>IFERROR(__xludf.DUMMYFUNCTION("""COMPUTED_VALUE"""),2.8965833E7)</f>
        <v>28965833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IFERROR(__xludf.DUMMYFUNCTION("""COMPUTED_VALUE"""),741.31)</f>
        <v>741.31</v>
      </c>
      <c r="D63" s="2">
        <f>IFERROR(__xludf.DUMMYFUNCTION("""COMPUTED_VALUE"""),45383.66666666667)</f>
        <v>45383.66667</v>
      </c>
      <c r="E63" s="1">
        <f>IFERROR(__xludf.DUMMYFUNCTION("""COMPUTED_VALUE"""),753.18)</f>
        <v>753.18</v>
      </c>
      <c r="G63" s="2">
        <f>IFERROR(__xludf.DUMMYFUNCTION("""COMPUTED_VALUE"""),45383.66666666667)</f>
        <v>45383.66667</v>
      </c>
      <c r="H63" s="1">
        <f>IFERROR(__xludf.DUMMYFUNCTION("""COMPUTED_VALUE"""),740.75)</f>
        <v>740.75</v>
      </c>
      <c r="J63" s="2">
        <f>IFERROR(__xludf.DUMMYFUNCTION("""COMPUTED_VALUE"""),45383.66666666667)</f>
        <v>45383.66667</v>
      </c>
      <c r="K63" s="1">
        <f>IFERROR(__xludf.DUMMYFUNCTION("""COMPUTED_VALUE"""),744.14)</f>
        <v>744.14</v>
      </c>
      <c r="M63" s="2">
        <f>IFERROR(__xludf.DUMMYFUNCTION("""COMPUTED_VALUE"""),45383.66666666667)</f>
        <v>45383.66667</v>
      </c>
      <c r="N63" s="1">
        <f>IFERROR(__xludf.DUMMYFUNCTION("""COMPUTED_VALUE"""),2.766098E7)</f>
        <v>27660980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IFERROR(__xludf.DUMMYFUNCTION("""COMPUTED_VALUE"""),735.01)</f>
        <v>735.01</v>
      </c>
      <c r="D64" s="2">
        <f>IFERROR(__xludf.DUMMYFUNCTION("""COMPUTED_VALUE"""),45384.66666666667)</f>
        <v>45384.66667</v>
      </c>
      <c r="E64" s="1">
        <f>IFERROR(__xludf.DUMMYFUNCTION("""COMPUTED_VALUE"""),737.0)</f>
        <v>737</v>
      </c>
      <c r="G64" s="2">
        <f>IFERROR(__xludf.DUMMYFUNCTION("""COMPUTED_VALUE"""),45384.66666666667)</f>
        <v>45384.66667</v>
      </c>
      <c r="H64" s="1">
        <f>IFERROR(__xludf.DUMMYFUNCTION("""COMPUTED_VALUE"""),726.26)</f>
        <v>726.26</v>
      </c>
      <c r="J64" s="2">
        <f>IFERROR(__xludf.DUMMYFUNCTION("""COMPUTED_VALUE"""),45384.66666666667)</f>
        <v>45384.66667</v>
      </c>
      <c r="K64" s="1">
        <f>IFERROR(__xludf.DUMMYFUNCTION("""COMPUTED_VALUE"""),735.19)</f>
        <v>735.19</v>
      </c>
      <c r="M64" s="2">
        <f>IFERROR(__xludf.DUMMYFUNCTION("""COMPUTED_VALUE"""),45384.66666666667)</f>
        <v>45384.66667</v>
      </c>
      <c r="N64" s="1">
        <f>IFERROR(__xludf.DUMMYFUNCTION("""COMPUTED_VALUE"""),2.5543757E7)</f>
        <v>25543757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IFERROR(__xludf.DUMMYFUNCTION("""COMPUTED_VALUE"""),733.42)</f>
        <v>733.42</v>
      </c>
      <c r="D65" s="2">
        <f>IFERROR(__xludf.DUMMYFUNCTION("""COMPUTED_VALUE"""),45385.66666666667)</f>
        <v>45385.66667</v>
      </c>
      <c r="E65" s="1">
        <f>IFERROR(__xludf.DUMMYFUNCTION("""COMPUTED_VALUE"""),746.08)</f>
        <v>746.08</v>
      </c>
      <c r="G65" s="2">
        <f>IFERROR(__xludf.DUMMYFUNCTION("""COMPUTED_VALUE"""),45385.66666666667)</f>
        <v>45385.66667</v>
      </c>
      <c r="H65" s="1">
        <f>IFERROR(__xludf.DUMMYFUNCTION("""COMPUTED_VALUE"""),730.58)</f>
        <v>730.58</v>
      </c>
      <c r="J65" s="2">
        <f>IFERROR(__xludf.DUMMYFUNCTION("""COMPUTED_VALUE"""),45385.66666666667)</f>
        <v>45385.66667</v>
      </c>
      <c r="K65" s="1">
        <f>IFERROR(__xludf.DUMMYFUNCTION("""COMPUTED_VALUE"""),743.78)</f>
        <v>743.78</v>
      </c>
      <c r="M65" s="2">
        <f>IFERROR(__xludf.DUMMYFUNCTION("""COMPUTED_VALUE"""),45385.66666666667)</f>
        <v>45385.66667</v>
      </c>
      <c r="N65" s="1">
        <f>IFERROR(__xludf.DUMMYFUNCTION("""COMPUTED_VALUE"""),2.4748663E7)</f>
        <v>24748663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IFERROR(__xludf.DUMMYFUNCTION("""COMPUTED_VALUE"""),752.46)</f>
        <v>752.46</v>
      </c>
      <c r="D66" s="2">
        <f>IFERROR(__xludf.DUMMYFUNCTION("""COMPUTED_VALUE"""),45386.66666666667)</f>
        <v>45386.66667</v>
      </c>
      <c r="E66" s="1">
        <f>IFERROR(__xludf.DUMMYFUNCTION("""COMPUTED_VALUE"""),758.69)</f>
        <v>758.69</v>
      </c>
      <c r="G66" s="2">
        <f>IFERROR(__xludf.DUMMYFUNCTION("""COMPUTED_VALUE"""),45386.66666666667)</f>
        <v>45386.66667</v>
      </c>
      <c r="H66" s="1">
        <f>IFERROR(__xludf.DUMMYFUNCTION("""COMPUTED_VALUE"""),732.3)</f>
        <v>732.3</v>
      </c>
      <c r="J66" s="2">
        <f>IFERROR(__xludf.DUMMYFUNCTION("""COMPUTED_VALUE"""),45386.66666666667)</f>
        <v>45386.66667</v>
      </c>
      <c r="K66" s="1">
        <f>IFERROR(__xludf.DUMMYFUNCTION("""COMPUTED_VALUE"""),732.95)</f>
        <v>732.95</v>
      </c>
      <c r="M66" s="2">
        <f>IFERROR(__xludf.DUMMYFUNCTION("""COMPUTED_VALUE"""),45386.66666666667)</f>
        <v>45386.66667</v>
      </c>
      <c r="N66" s="1">
        <f>IFERROR(__xludf.DUMMYFUNCTION("""COMPUTED_VALUE"""),3.3559057E7)</f>
        <v>33559057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IFERROR(__xludf.DUMMYFUNCTION("""COMPUTED_VALUE"""),732.81)</f>
        <v>732.81</v>
      </c>
      <c r="D67" s="2">
        <f>IFERROR(__xludf.DUMMYFUNCTION("""COMPUTED_VALUE"""),45387.66666666667)</f>
        <v>45387.66667</v>
      </c>
      <c r="E67" s="1">
        <f>IFERROR(__xludf.DUMMYFUNCTION("""COMPUTED_VALUE"""),747.69)</f>
        <v>747.69</v>
      </c>
      <c r="G67" s="2">
        <f>IFERROR(__xludf.DUMMYFUNCTION("""COMPUTED_VALUE"""),45387.66666666667)</f>
        <v>45387.66667</v>
      </c>
      <c r="H67" s="1">
        <f>IFERROR(__xludf.DUMMYFUNCTION("""COMPUTED_VALUE"""),731.56)</f>
        <v>731.56</v>
      </c>
      <c r="J67" s="2">
        <f>IFERROR(__xludf.DUMMYFUNCTION("""COMPUTED_VALUE"""),45387.66666666667)</f>
        <v>45387.66667</v>
      </c>
      <c r="K67" s="1">
        <f>IFERROR(__xludf.DUMMYFUNCTION("""COMPUTED_VALUE"""),745.08)</f>
        <v>745.08</v>
      </c>
      <c r="M67" s="2">
        <f>IFERROR(__xludf.DUMMYFUNCTION("""COMPUTED_VALUE"""),45387.66666666667)</f>
        <v>45387.66667</v>
      </c>
      <c r="N67" s="1">
        <f>IFERROR(__xludf.DUMMYFUNCTION("""COMPUTED_VALUE"""),2.5888519E7)</f>
        <v>25888519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IFERROR(__xludf.DUMMYFUNCTION("""COMPUTED_VALUE"""),747.96)</f>
        <v>747.96</v>
      </c>
      <c r="D68" s="2">
        <f>IFERROR(__xludf.DUMMYFUNCTION("""COMPUTED_VALUE"""),45390.66666666667)</f>
        <v>45390.66667</v>
      </c>
      <c r="E68" s="1">
        <f>IFERROR(__xludf.DUMMYFUNCTION("""COMPUTED_VALUE"""),749.39)</f>
        <v>749.39</v>
      </c>
      <c r="G68" s="2">
        <f>IFERROR(__xludf.DUMMYFUNCTION("""COMPUTED_VALUE"""),45390.66666666667)</f>
        <v>45390.66667</v>
      </c>
      <c r="H68" s="1">
        <f>IFERROR(__xludf.DUMMYFUNCTION("""COMPUTED_VALUE"""),735.86)</f>
        <v>735.86</v>
      </c>
      <c r="J68" s="2">
        <f>IFERROR(__xludf.DUMMYFUNCTION("""COMPUTED_VALUE"""),45390.66666666667)</f>
        <v>45390.66667</v>
      </c>
      <c r="K68" s="1">
        <f>IFERROR(__xludf.DUMMYFUNCTION("""COMPUTED_VALUE"""),736.9)</f>
        <v>736.9</v>
      </c>
      <c r="M68" s="2">
        <f>IFERROR(__xludf.DUMMYFUNCTION("""COMPUTED_VALUE"""),45390.66666666667)</f>
        <v>45390.66667</v>
      </c>
      <c r="N68" s="1">
        <f>IFERROR(__xludf.DUMMYFUNCTION("""COMPUTED_VALUE"""),2.2353518E7)</f>
        <v>22353518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IFERROR(__xludf.DUMMYFUNCTION("""COMPUTED_VALUE"""),737.17)</f>
        <v>737.17</v>
      </c>
      <c r="D69" s="2">
        <f>IFERROR(__xludf.DUMMYFUNCTION("""COMPUTED_VALUE"""),45391.66666666667)</f>
        <v>45391.66667</v>
      </c>
      <c r="E69" s="1">
        <f>IFERROR(__xludf.DUMMYFUNCTION("""COMPUTED_VALUE"""),741.86)</f>
        <v>741.86</v>
      </c>
      <c r="G69" s="2">
        <f>IFERROR(__xludf.DUMMYFUNCTION("""COMPUTED_VALUE"""),45391.66666666667)</f>
        <v>45391.66667</v>
      </c>
      <c r="H69" s="1">
        <f>IFERROR(__xludf.DUMMYFUNCTION("""COMPUTED_VALUE"""),732.34)</f>
        <v>732.34</v>
      </c>
      <c r="J69" s="2">
        <f>IFERROR(__xludf.DUMMYFUNCTION("""COMPUTED_VALUE"""),45391.66666666667)</f>
        <v>45391.66667</v>
      </c>
      <c r="K69" s="1">
        <f>IFERROR(__xludf.DUMMYFUNCTION("""COMPUTED_VALUE"""),741.2)</f>
        <v>741.2</v>
      </c>
      <c r="M69" s="2">
        <f>IFERROR(__xludf.DUMMYFUNCTION("""COMPUTED_VALUE"""),45391.66666666667)</f>
        <v>45391.66667</v>
      </c>
      <c r="N69" s="1">
        <f>IFERROR(__xludf.DUMMYFUNCTION("""COMPUTED_VALUE"""),1.9141417E7)</f>
        <v>19141417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IFERROR(__xludf.DUMMYFUNCTION("""COMPUTED_VALUE"""),727.94)</f>
        <v>727.94</v>
      </c>
      <c r="D70" s="2">
        <f>IFERROR(__xludf.DUMMYFUNCTION("""COMPUTED_VALUE"""),45392.66666666667)</f>
        <v>45392.66667</v>
      </c>
      <c r="E70" s="1">
        <f>IFERROR(__xludf.DUMMYFUNCTION("""COMPUTED_VALUE"""),732.3)</f>
        <v>732.3</v>
      </c>
      <c r="G70" s="2">
        <f>IFERROR(__xludf.DUMMYFUNCTION("""COMPUTED_VALUE"""),45392.66666666667)</f>
        <v>45392.66667</v>
      </c>
      <c r="H70" s="1">
        <f>IFERROR(__xludf.DUMMYFUNCTION("""COMPUTED_VALUE"""),718.25)</f>
        <v>718.25</v>
      </c>
      <c r="J70" s="2">
        <f>IFERROR(__xludf.DUMMYFUNCTION("""COMPUTED_VALUE"""),45392.66666666667)</f>
        <v>45392.66667</v>
      </c>
      <c r="K70" s="1">
        <f>IFERROR(__xludf.DUMMYFUNCTION("""COMPUTED_VALUE"""),723.46)</f>
        <v>723.46</v>
      </c>
      <c r="M70" s="2">
        <f>IFERROR(__xludf.DUMMYFUNCTION("""COMPUTED_VALUE"""),45392.66666666667)</f>
        <v>45392.66667</v>
      </c>
      <c r="N70" s="1">
        <f>IFERROR(__xludf.DUMMYFUNCTION("""COMPUTED_VALUE"""),2.5772183E7)</f>
        <v>25772183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IFERROR(__xludf.DUMMYFUNCTION("""COMPUTED_VALUE"""),722.71)</f>
        <v>722.71</v>
      </c>
      <c r="D71" s="2">
        <f>IFERROR(__xludf.DUMMYFUNCTION("""COMPUTED_VALUE"""),45393.66666666667)</f>
        <v>45393.66667</v>
      </c>
      <c r="E71" s="1">
        <f>IFERROR(__xludf.DUMMYFUNCTION("""COMPUTED_VALUE"""),729.86)</f>
        <v>729.86</v>
      </c>
      <c r="G71" s="2">
        <f>IFERROR(__xludf.DUMMYFUNCTION("""COMPUTED_VALUE"""),45393.66666666667)</f>
        <v>45393.66667</v>
      </c>
      <c r="H71" s="1">
        <f>IFERROR(__xludf.DUMMYFUNCTION("""COMPUTED_VALUE"""),715.25)</f>
        <v>715.25</v>
      </c>
      <c r="J71" s="2">
        <f>IFERROR(__xludf.DUMMYFUNCTION("""COMPUTED_VALUE"""),45393.66666666667)</f>
        <v>45393.66667</v>
      </c>
      <c r="K71" s="1">
        <f>IFERROR(__xludf.DUMMYFUNCTION("""COMPUTED_VALUE"""),726.33)</f>
        <v>726.33</v>
      </c>
      <c r="M71" s="2">
        <f>IFERROR(__xludf.DUMMYFUNCTION("""COMPUTED_VALUE"""),45393.66666666667)</f>
        <v>45393.66667</v>
      </c>
      <c r="N71" s="1">
        <f>IFERROR(__xludf.DUMMYFUNCTION("""COMPUTED_VALUE"""),2.5636449E7)</f>
        <v>25636449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IFERROR(__xludf.DUMMYFUNCTION("""COMPUTED_VALUE"""),716.6)</f>
        <v>716.6</v>
      </c>
      <c r="D72" s="2">
        <f>IFERROR(__xludf.DUMMYFUNCTION("""COMPUTED_VALUE"""),45394.66666666667)</f>
        <v>45394.66667</v>
      </c>
      <c r="E72" s="1">
        <f>IFERROR(__xludf.DUMMYFUNCTION("""COMPUTED_VALUE"""),718.25)</f>
        <v>718.25</v>
      </c>
      <c r="G72" s="2">
        <f>IFERROR(__xludf.DUMMYFUNCTION("""COMPUTED_VALUE"""),45394.66666666667)</f>
        <v>45394.66667</v>
      </c>
      <c r="H72" s="1">
        <f>IFERROR(__xludf.DUMMYFUNCTION("""COMPUTED_VALUE"""),701.71)</f>
        <v>701.71</v>
      </c>
      <c r="J72" s="2">
        <f>IFERROR(__xludf.DUMMYFUNCTION("""COMPUTED_VALUE"""),45394.66666666667)</f>
        <v>45394.66667</v>
      </c>
      <c r="K72" s="1">
        <f>IFERROR(__xludf.DUMMYFUNCTION("""COMPUTED_VALUE"""),703.3)</f>
        <v>703.3</v>
      </c>
      <c r="M72" s="2">
        <f>IFERROR(__xludf.DUMMYFUNCTION("""COMPUTED_VALUE"""),45394.66666666667)</f>
        <v>45394.66667</v>
      </c>
      <c r="N72" s="1">
        <f>IFERROR(__xludf.DUMMYFUNCTION("""COMPUTED_VALUE"""),3.0706223E7)</f>
        <v>30706223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IFERROR(__xludf.DUMMYFUNCTION("""COMPUTED_VALUE"""),710.16)</f>
        <v>710.16</v>
      </c>
      <c r="D73" s="2">
        <f>IFERROR(__xludf.DUMMYFUNCTION("""COMPUTED_VALUE"""),45397.66666666667)</f>
        <v>45397.66667</v>
      </c>
      <c r="E73" s="1">
        <f>IFERROR(__xludf.DUMMYFUNCTION("""COMPUTED_VALUE"""),719.36)</f>
        <v>719.36</v>
      </c>
      <c r="G73" s="2">
        <f>IFERROR(__xludf.DUMMYFUNCTION("""COMPUTED_VALUE"""),45397.66666666667)</f>
        <v>45397.66667</v>
      </c>
      <c r="H73" s="1">
        <f>IFERROR(__xludf.DUMMYFUNCTION("""COMPUTED_VALUE"""),697.56)</f>
        <v>697.56</v>
      </c>
      <c r="J73" s="2">
        <f>IFERROR(__xludf.DUMMYFUNCTION("""COMPUTED_VALUE"""),45397.66666666667)</f>
        <v>45397.66667</v>
      </c>
      <c r="K73" s="1">
        <f>IFERROR(__xludf.DUMMYFUNCTION("""COMPUTED_VALUE"""),700.41)</f>
        <v>700.41</v>
      </c>
      <c r="M73" s="2">
        <f>IFERROR(__xludf.DUMMYFUNCTION("""COMPUTED_VALUE"""),45397.66666666667)</f>
        <v>45397.66667</v>
      </c>
      <c r="N73" s="1">
        <f>IFERROR(__xludf.DUMMYFUNCTION("""COMPUTED_VALUE"""),2.6853055E7)</f>
        <v>26853055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IFERROR(__xludf.DUMMYFUNCTION("""COMPUTED_VALUE"""),699.05)</f>
        <v>699.05</v>
      </c>
      <c r="D74" s="2">
        <f>IFERROR(__xludf.DUMMYFUNCTION("""COMPUTED_VALUE"""),45398.66666666667)</f>
        <v>45398.66667</v>
      </c>
      <c r="E74" s="1">
        <f>IFERROR(__xludf.DUMMYFUNCTION("""COMPUTED_VALUE"""),708.42)</f>
        <v>708.42</v>
      </c>
      <c r="G74" s="2">
        <f>IFERROR(__xludf.DUMMYFUNCTION("""COMPUTED_VALUE"""),45398.66666666667)</f>
        <v>45398.66667</v>
      </c>
      <c r="H74" s="1">
        <f>IFERROR(__xludf.DUMMYFUNCTION("""COMPUTED_VALUE"""),693.12)</f>
        <v>693.12</v>
      </c>
      <c r="J74" s="2">
        <f>IFERROR(__xludf.DUMMYFUNCTION("""COMPUTED_VALUE"""),45398.66666666667)</f>
        <v>45398.66667</v>
      </c>
      <c r="K74" s="1">
        <f>IFERROR(__xludf.DUMMYFUNCTION("""COMPUTED_VALUE"""),703.63)</f>
        <v>703.63</v>
      </c>
      <c r="M74" s="2">
        <f>IFERROR(__xludf.DUMMYFUNCTION("""COMPUTED_VALUE"""),45398.66666666667)</f>
        <v>45398.66667</v>
      </c>
      <c r="N74" s="1">
        <f>IFERROR(__xludf.DUMMYFUNCTION("""COMPUTED_VALUE"""),3.0951587E7)</f>
        <v>30951587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IFERROR(__xludf.DUMMYFUNCTION("""COMPUTED_VALUE"""),706.61)</f>
        <v>706.61</v>
      </c>
      <c r="D75" s="2">
        <f>IFERROR(__xludf.DUMMYFUNCTION("""COMPUTED_VALUE"""),45399.66666666667)</f>
        <v>45399.66667</v>
      </c>
      <c r="E75" s="1">
        <f>IFERROR(__xludf.DUMMYFUNCTION("""COMPUTED_VALUE"""),709.46)</f>
        <v>709.46</v>
      </c>
      <c r="G75" s="2">
        <f>IFERROR(__xludf.DUMMYFUNCTION("""COMPUTED_VALUE"""),45399.66666666667)</f>
        <v>45399.66667</v>
      </c>
      <c r="H75" s="1">
        <f>IFERROR(__xludf.DUMMYFUNCTION("""COMPUTED_VALUE"""),685.49)</f>
        <v>685.49</v>
      </c>
      <c r="J75" s="2">
        <f>IFERROR(__xludf.DUMMYFUNCTION("""COMPUTED_VALUE"""),45399.66666666667)</f>
        <v>45399.66667</v>
      </c>
      <c r="K75" s="1">
        <f>IFERROR(__xludf.DUMMYFUNCTION("""COMPUTED_VALUE"""),685.7)</f>
        <v>685.7</v>
      </c>
      <c r="M75" s="2">
        <f>IFERROR(__xludf.DUMMYFUNCTION("""COMPUTED_VALUE"""),45399.66666666667)</f>
        <v>45399.66667</v>
      </c>
      <c r="N75" s="1">
        <f>IFERROR(__xludf.DUMMYFUNCTION("""COMPUTED_VALUE"""),3.762437E7)</f>
        <v>37624370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IFERROR(__xludf.DUMMYFUNCTION("""COMPUTED_VALUE"""),680.85)</f>
        <v>680.85</v>
      </c>
      <c r="D76" s="2">
        <f>IFERROR(__xludf.DUMMYFUNCTION("""COMPUTED_VALUE"""),45400.66666666667)</f>
        <v>45400.66667</v>
      </c>
      <c r="E76" s="1">
        <f>IFERROR(__xludf.DUMMYFUNCTION("""COMPUTED_VALUE"""),680.85)</f>
        <v>680.85</v>
      </c>
      <c r="G76" s="2">
        <f>IFERROR(__xludf.DUMMYFUNCTION("""COMPUTED_VALUE"""),45400.66666666667)</f>
        <v>45400.66667</v>
      </c>
      <c r="H76" s="1">
        <f>IFERROR(__xludf.DUMMYFUNCTION("""COMPUTED_VALUE"""),666.37)</f>
        <v>666.37</v>
      </c>
      <c r="J76" s="2">
        <f>IFERROR(__xludf.DUMMYFUNCTION("""COMPUTED_VALUE"""),45400.66666666667)</f>
        <v>45400.66667</v>
      </c>
      <c r="K76" s="1">
        <f>IFERROR(__xludf.DUMMYFUNCTION("""COMPUTED_VALUE"""),667.89)</f>
        <v>667.89</v>
      </c>
      <c r="M76" s="2">
        <f>IFERROR(__xludf.DUMMYFUNCTION("""COMPUTED_VALUE"""),45400.66666666667)</f>
        <v>45400.66667</v>
      </c>
      <c r="N76" s="1">
        <f>IFERROR(__xludf.DUMMYFUNCTION("""COMPUTED_VALUE"""),4.6331776E7)</f>
        <v>46331776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IFERROR(__xludf.DUMMYFUNCTION("""COMPUTED_VALUE"""),668.67)</f>
        <v>668.67</v>
      </c>
      <c r="D77" s="2">
        <f>IFERROR(__xludf.DUMMYFUNCTION("""COMPUTED_VALUE"""),45401.66666666667)</f>
        <v>45401.66667</v>
      </c>
      <c r="E77" s="1">
        <f>IFERROR(__xludf.DUMMYFUNCTION("""COMPUTED_VALUE"""),676.12)</f>
        <v>676.12</v>
      </c>
      <c r="G77" s="2">
        <f>IFERROR(__xludf.DUMMYFUNCTION("""COMPUTED_VALUE"""),45401.66666666667)</f>
        <v>45401.66667</v>
      </c>
      <c r="H77" s="1">
        <f>IFERROR(__xludf.DUMMYFUNCTION("""COMPUTED_VALUE"""),659.9)</f>
        <v>659.9</v>
      </c>
      <c r="J77" s="2">
        <f>IFERROR(__xludf.DUMMYFUNCTION("""COMPUTED_VALUE"""),45401.66666666667)</f>
        <v>45401.66667</v>
      </c>
      <c r="K77" s="1">
        <f>IFERROR(__xludf.DUMMYFUNCTION("""COMPUTED_VALUE"""),663.2)</f>
        <v>663.2</v>
      </c>
      <c r="M77" s="2">
        <f>IFERROR(__xludf.DUMMYFUNCTION("""COMPUTED_VALUE"""),45401.66666666667)</f>
        <v>45401.66667</v>
      </c>
      <c r="N77" s="1">
        <f>IFERROR(__xludf.DUMMYFUNCTION("""COMPUTED_VALUE"""),3.4036461E7)</f>
        <v>34036461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IFERROR(__xludf.DUMMYFUNCTION("""COMPUTED_VALUE"""),669.24)</f>
        <v>669.24</v>
      </c>
      <c r="D78" s="2">
        <f>IFERROR(__xludf.DUMMYFUNCTION("""COMPUTED_VALUE"""),45404.66666666667)</f>
        <v>45404.66667</v>
      </c>
      <c r="E78" s="1">
        <f>IFERROR(__xludf.DUMMYFUNCTION("""COMPUTED_VALUE"""),676.65)</f>
        <v>676.65</v>
      </c>
      <c r="G78" s="2">
        <f>IFERROR(__xludf.DUMMYFUNCTION("""COMPUTED_VALUE"""),45404.66666666667)</f>
        <v>45404.66667</v>
      </c>
      <c r="H78" s="1">
        <f>IFERROR(__xludf.DUMMYFUNCTION("""COMPUTED_VALUE"""),666.61)</f>
        <v>666.61</v>
      </c>
      <c r="J78" s="2">
        <f>IFERROR(__xludf.DUMMYFUNCTION("""COMPUTED_VALUE"""),45404.66666666667)</f>
        <v>45404.66667</v>
      </c>
      <c r="K78" s="1">
        <f>IFERROR(__xludf.DUMMYFUNCTION("""COMPUTED_VALUE"""),671.84)</f>
        <v>671.84</v>
      </c>
      <c r="M78" s="2">
        <f>IFERROR(__xludf.DUMMYFUNCTION("""COMPUTED_VALUE"""),45404.66666666667)</f>
        <v>45404.66667</v>
      </c>
      <c r="N78" s="1">
        <f>IFERROR(__xludf.DUMMYFUNCTION("""COMPUTED_VALUE"""),3.2153908E7)</f>
        <v>32153908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IFERROR(__xludf.DUMMYFUNCTION("""COMPUTED_VALUE"""),678.01)</f>
        <v>678.01</v>
      </c>
      <c r="D79" s="2">
        <f>IFERROR(__xludf.DUMMYFUNCTION("""COMPUTED_VALUE"""),45405.66666666667)</f>
        <v>45405.66667</v>
      </c>
      <c r="E79" s="1">
        <f>IFERROR(__xludf.DUMMYFUNCTION("""COMPUTED_VALUE"""),683.91)</f>
        <v>683.91</v>
      </c>
      <c r="G79" s="2">
        <f>IFERROR(__xludf.DUMMYFUNCTION("""COMPUTED_VALUE"""),45405.66666666667)</f>
        <v>45405.66667</v>
      </c>
      <c r="H79" s="1">
        <f>IFERROR(__xludf.DUMMYFUNCTION("""COMPUTED_VALUE"""),676.88)</f>
        <v>676.88</v>
      </c>
      <c r="J79" s="2">
        <f>IFERROR(__xludf.DUMMYFUNCTION("""COMPUTED_VALUE"""),45405.66666666667)</f>
        <v>45405.66667</v>
      </c>
      <c r="K79" s="1">
        <f>IFERROR(__xludf.DUMMYFUNCTION("""COMPUTED_VALUE"""),680.33)</f>
        <v>680.33</v>
      </c>
      <c r="M79" s="2">
        <f>IFERROR(__xludf.DUMMYFUNCTION("""COMPUTED_VALUE"""),45405.66666666667)</f>
        <v>45405.66667</v>
      </c>
      <c r="N79" s="1">
        <f>IFERROR(__xludf.DUMMYFUNCTION("""COMPUTED_VALUE"""),2.7225754E7)</f>
        <v>27225754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IFERROR(__xludf.DUMMYFUNCTION("""COMPUTED_VALUE"""),678.9)</f>
        <v>678.9</v>
      </c>
      <c r="D80" s="2">
        <f>IFERROR(__xludf.DUMMYFUNCTION("""COMPUTED_VALUE"""),45406.66666666667)</f>
        <v>45406.66667</v>
      </c>
      <c r="E80" s="1">
        <f>IFERROR(__xludf.DUMMYFUNCTION("""COMPUTED_VALUE"""),684.2)</f>
        <v>684.2</v>
      </c>
      <c r="G80" s="2">
        <f>IFERROR(__xludf.DUMMYFUNCTION("""COMPUTED_VALUE"""),45406.66666666667)</f>
        <v>45406.66667</v>
      </c>
      <c r="H80" s="1">
        <f>IFERROR(__xludf.DUMMYFUNCTION("""COMPUTED_VALUE"""),668.84)</f>
        <v>668.84</v>
      </c>
      <c r="J80" s="2">
        <f>IFERROR(__xludf.DUMMYFUNCTION("""COMPUTED_VALUE"""),45406.66666666667)</f>
        <v>45406.66667</v>
      </c>
      <c r="K80" s="1">
        <f>IFERROR(__xludf.DUMMYFUNCTION("""COMPUTED_VALUE"""),676.02)</f>
        <v>676.02</v>
      </c>
      <c r="M80" s="2">
        <f>IFERROR(__xludf.DUMMYFUNCTION("""COMPUTED_VALUE"""),45406.66666666667)</f>
        <v>45406.66667</v>
      </c>
      <c r="N80" s="1">
        <f>IFERROR(__xludf.DUMMYFUNCTION("""COMPUTED_VALUE"""),3.1914295E7)</f>
        <v>31914295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IFERROR(__xludf.DUMMYFUNCTION("""COMPUTED_VALUE"""),671.17)</f>
        <v>671.17</v>
      </c>
      <c r="D81" s="2">
        <f>IFERROR(__xludf.DUMMYFUNCTION("""COMPUTED_VALUE"""),45407.66666666667)</f>
        <v>45407.66667</v>
      </c>
      <c r="E81" s="1">
        <f>IFERROR(__xludf.DUMMYFUNCTION("""COMPUTED_VALUE"""),679.26)</f>
        <v>679.26</v>
      </c>
      <c r="G81" s="2">
        <f>IFERROR(__xludf.DUMMYFUNCTION("""COMPUTED_VALUE"""),45407.66666666667)</f>
        <v>45407.66667</v>
      </c>
      <c r="H81" s="1">
        <f>IFERROR(__xludf.DUMMYFUNCTION("""COMPUTED_VALUE"""),667.76)</f>
        <v>667.76</v>
      </c>
      <c r="J81" s="2">
        <f>IFERROR(__xludf.DUMMYFUNCTION("""COMPUTED_VALUE"""),45407.66666666667)</f>
        <v>45407.66667</v>
      </c>
      <c r="K81" s="1">
        <f>IFERROR(__xludf.DUMMYFUNCTION("""COMPUTED_VALUE"""),675.37)</f>
        <v>675.37</v>
      </c>
      <c r="M81" s="2">
        <f>IFERROR(__xludf.DUMMYFUNCTION("""COMPUTED_VALUE"""),45407.66666666667)</f>
        <v>45407.66667</v>
      </c>
      <c r="N81" s="1">
        <f>IFERROR(__xludf.DUMMYFUNCTION("""COMPUTED_VALUE"""),3.2427038E7)</f>
        <v>32427038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IFERROR(__xludf.DUMMYFUNCTION("""COMPUTED_VALUE"""),672.5)</f>
        <v>672.5</v>
      </c>
      <c r="D82" s="2">
        <f>IFERROR(__xludf.DUMMYFUNCTION("""COMPUTED_VALUE"""),45408.66666666667)</f>
        <v>45408.66667</v>
      </c>
      <c r="E82" s="1">
        <f>IFERROR(__xludf.DUMMYFUNCTION("""COMPUTED_VALUE"""),677.69)</f>
        <v>677.69</v>
      </c>
      <c r="G82" s="2">
        <f>IFERROR(__xludf.DUMMYFUNCTION("""COMPUTED_VALUE"""),45408.66666666667)</f>
        <v>45408.66667</v>
      </c>
      <c r="H82" s="1">
        <f>IFERROR(__xludf.DUMMYFUNCTION("""COMPUTED_VALUE"""),663.27)</f>
        <v>663.27</v>
      </c>
      <c r="J82" s="2">
        <f>IFERROR(__xludf.DUMMYFUNCTION("""COMPUTED_VALUE"""),45408.66666666667)</f>
        <v>45408.66667</v>
      </c>
      <c r="K82" s="1">
        <f>IFERROR(__xludf.DUMMYFUNCTION("""COMPUTED_VALUE"""),670.7)</f>
        <v>670.7</v>
      </c>
      <c r="M82" s="2">
        <f>IFERROR(__xludf.DUMMYFUNCTION("""COMPUTED_VALUE"""),45408.66666666667)</f>
        <v>45408.66667</v>
      </c>
      <c r="N82" s="1">
        <f>IFERROR(__xludf.DUMMYFUNCTION("""COMPUTED_VALUE"""),3.9007422E7)</f>
        <v>39007422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IFERROR(__xludf.DUMMYFUNCTION("""COMPUTED_VALUE"""),679.05)</f>
        <v>679.05</v>
      </c>
      <c r="D83" s="2">
        <f>IFERROR(__xludf.DUMMYFUNCTION("""COMPUTED_VALUE"""),45411.66666666667)</f>
        <v>45411.66667</v>
      </c>
      <c r="E83" s="1">
        <f>IFERROR(__xludf.DUMMYFUNCTION("""COMPUTED_VALUE"""),685.17)</f>
        <v>685.17</v>
      </c>
      <c r="G83" s="2">
        <f>IFERROR(__xludf.DUMMYFUNCTION("""COMPUTED_VALUE"""),45411.66666666667)</f>
        <v>45411.66667</v>
      </c>
      <c r="H83" s="1">
        <f>IFERROR(__xludf.DUMMYFUNCTION("""COMPUTED_VALUE"""),671.37)</f>
        <v>671.37</v>
      </c>
      <c r="J83" s="2">
        <f>IFERROR(__xludf.DUMMYFUNCTION("""COMPUTED_VALUE"""),45411.66666666667)</f>
        <v>45411.66667</v>
      </c>
      <c r="K83" s="1">
        <f>IFERROR(__xludf.DUMMYFUNCTION("""COMPUTED_VALUE"""),675.23)</f>
        <v>675.23</v>
      </c>
      <c r="M83" s="2">
        <f>IFERROR(__xludf.DUMMYFUNCTION("""COMPUTED_VALUE"""),45411.66666666667)</f>
        <v>45411.66667</v>
      </c>
      <c r="N83" s="1">
        <f>IFERROR(__xludf.DUMMYFUNCTION("""COMPUTED_VALUE"""),3.2374107E7)</f>
        <v>32374107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IFERROR(__xludf.DUMMYFUNCTION("""COMPUTED_VALUE"""),669.49)</f>
        <v>669.49</v>
      </c>
      <c r="D84" s="2">
        <f>IFERROR(__xludf.DUMMYFUNCTION("""COMPUTED_VALUE"""),45412.66666666667)</f>
        <v>45412.66667</v>
      </c>
      <c r="E84" s="1">
        <f>IFERROR(__xludf.DUMMYFUNCTION("""COMPUTED_VALUE"""),670.6)</f>
        <v>670.6</v>
      </c>
      <c r="G84" s="2">
        <f>IFERROR(__xludf.DUMMYFUNCTION("""COMPUTED_VALUE"""),45412.66666666667)</f>
        <v>45412.66667</v>
      </c>
      <c r="H84" s="1">
        <f>IFERROR(__xludf.DUMMYFUNCTION("""COMPUTED_VALUE"""),652.41)</f>
        <v>652.41</v>
      </c>
      <c r="J84" s="2">
        <f>IFERROR(__xludf.DUMMYFUNCTION("""COMPUTED_VALUE"""),45412.66666666667)</f>
        <v>45412.66667</v>
      </c>
      <c r="K84" s="1">
        <f>IFERROR(__xludf.DUMMYFUNCTION("""COMPUTED_VALUE"""),652.5)</f>
        <v>652.5</v>
      </c>
      <c r="M84" s="2">
        <f>IFERROR(__xludf.DUMMYFUNCTION("""COMPUTED_VALUE"""),45412.66666666667)</f>
        <v>45412.66667</v>
      </c>
      <c r="N84" s="1">
        <f>IFERROR(__xludf.DUMMYFUNCTION("""COMPUTED_VALUE"""),3.6421622E7)</f>
        <v>36421622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IFERROR(__xludf.DUMMYFUNCTION("""COMPUTED_VALUE"""),647.3)</f>
        <v>647.3</v>
      </c>
      <c r="D85" s="2">
        <f>IFERROR(__xludf.DUMMYFUNCTION("""COMPUTED_VALUE"""),45413.66666666667)</f>
        <v>45413.66667</v>
      </c>
      <c r="E85" s="1">
        <f>IFERROR(__xludf.DUMMYFUNCTION("""COMPUTED_VALUE"""),669.7)</f>
        <v>669.7</v>
      </c>
      <c r="G85" s="2">
        <f>IFERROR(__xludf.DUMMYFUNCTION("""COMPUTED_VALUE"""),45413.66666666667)</f>
        <v>45413.66667</v>
      </c>
      <c r="H85" s="1">
        <f>IFERROR(__xludf.DUMMYFUNCTION("""COMPUTED_VALUE"""),647.26)</f>
        <v>647.26</v>
      </c>
      <c r="J85" s="2">
        <f>IFERROR(__xludf.DUMMYFUNCTION("""COMPUTED_VALUE"""),45413.66666666667)</f>
        <v>45413.66667</v>
      </c>
      <c r="K85" s="1">
        <f>IFERROR(__xludf.DUMMYFUNCTION("""COMPUTED_VALUE"""),657.0)</f>
        <v>657</v>
      </c>
      <c r="M85" s="2">
        <f>IFERROR(__xludf.DUMMYFUNCTION("""COMPUTED_VALUE"""),45413.66666666667)</f>
        <v>45413.66667</v>
      </c>
      <c r="N85" s="1">
        <f>IFERROR(__xludf.DUMMYFUNCTION("""COMPUTED_VALUE"""),4.6159967E7)</f>
        <v>46159967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IFERROR(__xludf.DUMMYFUNCTION("""COMPUTED_VALUE"""),674.09)</f>
        <v>674.09</v>
      </c>
      <c r="D86" s="2">
        <f>IFERROR(__xludf.DUMMYFUNCTION("""COMPUTED_VALUE"""),45414.66666666667)</f>
        <v>45414.66667</v>
      </c>
      <c r="E86" s="1">
        <f>IFERROR(__xludf.DUMMYFUNCTION("""COMPUTED_VALUE"""),674.09)</f>
        <v>674.09</v>
      </c>
      <c r="G86" s="2">
        <f>IFERROR(__xludf.DUMMYFUNCTION("""COMPUTED_VALUE"""),45414.66666666667)</f>
        <v>45414.66667</v>
      </c>
      <c r="H86" s="1">
        <f>IFERROR(__xludf.DUMMYFUNCTION("""COMPUTED_VALUE"""),655.94)</f>
        <v>655.94</v>
      </c>
      <c r="J86" s="2">
        <f>IFERROR(__xludf.DUMMYFUNCTION("""COMPUTED_VALUE"""),45414.66666666667)</f>
        <v>45414.66667</v>
      </c>
      <c r="K86" s="1">
        <f>IFERROR(__xludf.DUMMYFUNCTION("""COMPUTED_VALUE"""),670.64)</f>
        <v>670.64</v>
      </c>
      <c r="M86" s="2">
        <f>IFERROR(__xludf.DUMMYFUNCTION("""COMPUTED_VALUE"""),45414.66666666667)</f>
        <v>45414.66667</v>
      </c>
      <c r="N86" s="1">
        <f>IFERROR(__xludf.DUMMYFUNCTION("""COMPUTED_VALUE"""),6.505686E7)</f>
        <v>65056860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IFERROR(__xludf.DUMMYFUNCTION("""COMPUTED_VALUE"""),686.43)</f>
        <v>686.43</v>
      </c>
      <c r="D87" s="2">
        <f>IFERROR(__xludf.DUMMYFUNCTION("""COMPUTED_VALUE"""),45415.66666666667)</f>
        <v>45415.66667</v>
      </c>
      <c r="E87" s="1">
        <f>IFERROR(__xludf.DUMMYFUNCTION("""COMPUTED_VALUE"""),687.45)</f>
        <v>687.45</v>
      </c>
      <c r="G87" s="2">
        <f>IFERROR(__xludf.DUMMYFUNCTION("""COMPUTED_VALUE"""),45415.66666666667)</f>
        <v>45415.66667</v>
      </c>
      <c r="H87" s="1">
        <f>IFERROR(__xludf.DUMMYFUNCTION("""COMPUTED_VALUE"""),669.03)</f>
        <v>669.03</v>
      </c>
      <c r="J87" s="2">
        <f>IFERROR(__xludf.DUMMYFUNCTION("""COMPUTED_VALUE"""),45415.66666666667)</f>
        <v>45415.66667</v>
      </c>
      <c r="K87" s="1">
        <f>IFERROR(__xludf.DUMMYFUNCTION("""COMPUTED_VALUE"""),670.47)</f>
        <v>670.47</v>
      </c>
      <c r="M87" s="2">
        <f>IFERROR(__xludf.DUMMYFUNCTION("""COMPUTED_VALUE"""),45415.66666666667)</f>
        <v>45415.66667</v>
      </c>
      <c r="N87" s="1">
        <f>IFERROR(__xludf.DUMMYFUNCTION("""COMPUTED_VALUE"""),5.1756214E7)</f>
        <v>51756214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IFERROR(__xludf.DUMMYFUNCTION("""COMPUTED_VALUE"""),676.57)</f>
        <v>676.57</v>
      </c>
      <c r="D88" s="2">
        <f>IFERROR(__xludf.DUMMYFUNCTION("""COMPUTED_VALUE"""),45418.66666666667)</f>
        <v>45418.66667</v>
      </c>
      <c r="E88" s="1">
        <f>IFERROR(__xludf.DUMMYFUNCTION("""COMPUTED_VALUE"""),683.9)</f>
        <v>683.9</v>
      </c>
      <c r="G88" s="2">
        <f>IFERROR(__xludf.DUMMYFUNCTION("""COMPUTED_VALUE"""),45418.66666666667)</f>
        <v>45418.66667</v>
      </c>
      <c r="H88" s="1">
        <f>IFERROR(__xludf.DUMMYFUNCTION("""COMPUTED_VALUE"""),676.57)</f>
        <v>676.57</v>
      </c>
      <c r="J88" s="2">
        <f>IFERROR(__xludf.DUMMYFUNCTION("""COMPUTED_VALUE"""),45418.66666666667)</f>
        <v>45418.66667</v>
      </c>
      <c r="K88" s="1">
        <f>IFERROR(__xludf.DUMMYFUNCTION("""COMPUTED_VALUE"""),683.9)</f>
        <v>683.9</v>
      </c>
      <c r="M88" s="2">
        <f>IFERROR(__xludf.DUMMYFUNCTION("""COMPUTED_VALUE"""),45418.66666666667)</f>
        <v>45418.66667</v>
      </c>
      <c r="N88" s="1">
        <f>IFERROR(__xludf.DUMMYFUNCTION("""COMPUTED_VALUE"""),3.538351E7)</f>
        <v>35383510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IFERROR(__xludf.DUMMYFUNCTION("""COMPUTED_VALUE"""),682.18)</f>
        <v>682.18</v>
      </c>
      <c r="D89" s="2">
        <f>IFERROR(__xludf.DUMMYFUNCTION("""COMPUTED_VALUE"""),45419.66666666667)</f>
        <v>45419.66667</v>
      </c>
      <c r="E89" s="1">
        <f>IFERROR(__xludf.DUMMYFUNCTION("""COMPUTED_VALUE"""),692.99)</f>
        <v>692.99</v>
      </c>
      <c r="G89" s="2">
        <f>IFERROR(__xludf.DUMMYFUNCTION("""COMPUTED_VALUE"""),45419.66666666667)</f>
        <v>45419.66667</v>
      </c>
      <c r="H89" s="1">
        <f>IFERROR(__xludf.DUMMYFUNCTION("""COMPUTED_VALUE"""),682.18)</f>
        <v>682.18</v>
      </c>
      <c r="J89" s="2">
        <f>IFERROR(__xludf.DUMMYFUNCTION("""COMPUTED_VALUE"""),45419.66666666667)</f>
        <v>45419.66667</v>
      </c>
      <c r="K89" s="1">
        <f>IFERROR(__xludf.DUMMYFUNCTION("""COMPUTED_VALUE"""),682.98)</f>
        <v>682.98</v>
      </c>
      <c r="M89" s="2">
        <f>IFERROR(__xludf.DUMMYFUNCTION("""COMPUTED_VALUE"""),45419.66666666667)</f>
        <v>45419.66667</v>
      </c>
      <c r="N89" s="1">
        <f>IFERROR(__xludf.DUMMYFUNCTION("""COMPUTED_VALUE"""),3.2853259E7)</f>
        <v>32853259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IFERROR(__xludf.DUMMYFUNCTION("""COMPUTED_VALUE"""),679.67)</f>
        <v>679.67</v>
      </c>
      <c r="D90" s="2">
        <f>IFERROR(__xludf.DUMMYFUNCTION("""COMPUTED_VALUE"""),45420.66666666667)</f>
        <v>45420.66667</v>
      </c>
      <c r="E90" s="1">
        <f>IFERROR(__xludf.DUMMYFUNCTION("""COMPUTED_VALUE"""),680.73)</f>
        <v>680.73</v>
      </c>
      <c r="G90" s="2">
        <f>IFERROR(__xludf.DUMMYFUNCTION("""COMPUTED_VALUE"""),45420.66666666667)</f>
        <v>45420.66667</v>
      </c>
      <c r="H90" s="1">
        <f>IFERROR(__xludf.DUMMYFUNCTION("""COMPUTED_VALUE"""),674.06)</f>
        <v>674.06</v>
      </c>
      <c r="J90" s="2">
        <f>IFERROR(__xludf.DUMMYFUNCTION("""COMPUTED_VALUE"""),45420.66666666667)</f>
        <v>45420.66667</v>
      </c>
      <c r="K90" s="1">
        <f>IFERROR(__xludf.DUMMYFUNCTION("""COMPUTED_VALUE"""),677.58)</f>
        <v>677.58</v>
      </c>
      <c r="M90" s="2">
        <f>IFERROR(__xludf.DUMMYFUNCTION("""COMPUTED_VALUE"""),45420.66666666667)</f>
        <v>45420.66667</v>
      </c>
      <c r="N90" s="1">
        <f>IFERROR(__xludf.DUMMYFUNCTION("""COMPUTED_VALUE"""),3.1840198E7)</f>
        <v>31840198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IFERROR(__xludf.DUMMYFUNCTION("""COMPUTED_VALUE"""),678.59)</f>
        <v>678.59</v>
      </c>
      <c r="D91" s="2">
        <f>IFERROR(__xludf.DUMMYFUNCTION("""COMPUTED_VALUE"""),45421.66666666667)</f>
        <v>45421.66667</v>
      </c>
      <c r="E91" s="1">
        <f>IFERROR(__xludf.DUMMYFUNCTION("""COMPUTED_VALUE"""),685.61)</f>
        <v>685.61</v>
      </c>
      <c r="G91" s="2">
        <f>IFERROR(__xludf.DUMMYFUNCTION("""COMPUTED_VALUE"""),45421.66666666667)</f>
        <v>45421.66667</v>
      </c>
      <c r="H91" s="1">
        <f>IFERROR(__xludf.DUMMYFUNCTION("""COMPUTED_VALUE"""),674.84)</f>
        <v>674.84</v>
      </c>
      <c r="J91" s="2">
        <f>IFERROR(__xludf.DUMMYFUNCTION("""COMPUTED_VALUE"""),45421.66666666667)</f>
        <v>45421.66667</v>
      </c>
      <c r="K91" s="1">
        <f>IFERROR(__xludf.DUMMYFUNCTION("""COMPUTED_VALUE"""),684.95)</f>
        <v>684.95</v>
      </c>
      <c r="M91" s="2">
        <f>IFERROR(__xludf.DUMMYFUNCTION("""COMPUTED_VALUE"""),45421.66666666667)</f>
        <v>45421.66667</v>
      </c>
      <c r="N91" s="1">
        <f>IFERROR(__xludf.DUMMYFUNCTION("""COMPUTED_VALUE"""),2.6216161E7)</f>
        <v>26216161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IFERROR(__xludf.DUMMYFUNCTION("""COMPUTED_VALUE"""),687.29)</f>
        <v>687.29</v>
      </c>
      <c r="D92" s="2">
        <f>IFERROR(__xludf.DUMMYFUNCTION("""COMPUTED_VALUE"""),45422.66666666667)</f>
        <v>45422.66667</v>
      </c>
      <c r="E92" s="1">
        <f>IFERROR(__xludf.DUMMYFUNCTION("""COMPUTED_VALUE"""),687.71)</f>
        <v>687.71</v>
      </c>
      <c r="G92" s="2">
        <f>IFERROR(__xludf.DUMMYFUNCTION("""COMPUTED_VALUE"""),45422.66666666667)</f>
        <v>45422.66667</v>
      </c>
      <c r="H92" s="1">
        <f>IFERROR(__xludf.DUMMYFUNCTION("""COMPUTED_VALUE"""),674.45)</f>
        <v>674.45</v>
      </c>
      <c r="J92" s="2">
        <f>IFERROR(__xludf.DUMMYFUNCTION("""COMPUTED_VALUE"""),45422.66666666667)</f>
        <v>45422.66667</v>
      </c>
      <c r="K92" s="1">
        <f>IFERROR(__xludf.DUMMYFUNCTION("""COMPUTED_VALUE"""),677.1)</f>
        <v>677.1</v>
      </c>
      <c r="M92" s="2">
        <f>IFERROR(__xludf.DUMMYFUNCTION("""COMPUTED_VALUE"""),45422.66666666667)</f>
        <v>45422.66667</v>
      </c>
      <c r="N92" s="1">
        <f>IFERROR(__xludf.DUMMYFUNCTION("""COMPUTED_VALUE"""),2.4858507E7)</f>
        <v>24858507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IFERROR(__xludf.DUMMYFUNCTION("""COMPUTED_VALUE"""),683.68)</f>
        <v>683.68</v>
      </c>
      <c r="D93" s="2">
        <f>IFERROR(__xludf.DUMMYFUNCTION("""COMPUTED_VALUE"""),45425.66666666667)</f>
        <v>45425.66667</v>
      </c>
      <c r="E93" s="1">
        <f>IFERROR(__xludf.DUMMYFUNCTION("""COMPUTED_VALUE"""),685.46)</f>
        <v>685.46</v>
      </c>
      <c r="G93" s="2">
        <f>IFERROR(__xludf.DUMMYFUNCTION("""COMPUTED_VALUE"""),45425.66666666667)</f>
        <v>45425.66667</v>
      </c>
      <c r="H93" s="1">
        <f>IFERROR(__xludf.DUMMYFUNCTION("""COMPUTED_VALUE"""),676.82)</f>
        <v>676.82</v>
      </c>
      <c r="J93" s="2">
        <f>IFERROR(__xludf.DUMMYFUNCTION("""COMPUTED_VALUE"""),45425.66666666667)</f>
        <v>45425.66667</v>
      </c>
      <c r="K93" s="1">
        <f>IFERROR(__xludf.DUMMYFUNCTION("""COMPUTED_VALUE"""),678.61)</f>
        <v>678.61</v>
      </c>
      <c r="M93" s="2">
        <f>IFERROR(__xludf.DUMMYFUNCTION("""COMPUTED_VALUE"""),45425.66666666667)</f>
        <v>45425.66667</v>
      </c>
      <c r="N93" s="1">
        <f>IFERROR(__xludf.DUMMYFUNCTION("""COMPUTED_VALUE"""),2.2327887E7)</f>
        <v>22327887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IFERROR(__xludf.DUMMYFUNCTION("""COMPUTED_VALUE"""),679.58)</f>
        <v>679.58</v>
      </c>
      <c r="D94" s="2">
        <f>IFERROR(__xludf.DUMMYFUNCTION("""COMPUTED_VALUE"""),45426.66666666667)</f>
        <v>45426.66667</v>
      </c>
      <c r="E94" s="1">
        <f>IFERROR(__xludf.DUMMYFUNCTION("""COMPUTED_VALUE"""),684.3)</f>
        <v>684.3</v>
      </c>
      <c r="G94" s="2">
        <f>IFERROR(__xludf.DUMMYFUNCTION("""COMPUTED_VALUE"""),45426.66666666667)</f>
        <v>45426.66667</v>
      </c>
      <c r="H94" s="1">
        <f>IFERROR(__xludf.DUMMYFUNCTION("""COMPUTED_VALUE"""),676.94)</f>
        <v>676.94</v>
      </c>
      <c r="J94" s="2">
        <f>IFERROR(__xludf.DUMMYFUNCTION("""COMPUTED_VALUE"""),45426.66666666667)</f>
        <v>45426.66667</v>
      </c>
      <c r="K94" s="1">
        <f>IFERROR(__xludf.DUMMYFUNCTION("""COMPUTED_VALUE"""),683.26)</f>
        <v>683.26</v>
      </c>
      <c r="M94" s="2">
        <f>IFERROR(__xludf.DUMMYFUNCTION("""COMPUTED_VALUE"""),45426.66666666667)</f>
        <v>45426.66667</v>
      </c>
      <c r="N94" s="1">
        <f>IFERROR(__xludf.DUMMYFUNCTION("""COMPUTED_VALUE"""),3.0552398E7)</f>
        <v>30552398</v>
      </c>
    </row>
    <row r="95">
      <c r="A95" s="2">
        <f>IFERROR(__xludf.DUMMYFUNCTION("""COMPUTED_VALUE"""),45427.66666666667)</f>
        <v>45427.66667</v>
      </c>
      <c r="B95" s="1">
        <f>IFERROR(__xludf.DUMMYFUNCTION("""COMPUTED_VALUE"""),689.29)</f>
        <v>689.29</v>
      </c>
      <c r="D95" s="2">
        <f>IFERROR(__xludf.DUMMYFUNCTION("""COMPUTED_VALUE"""),45427.66666666667)</f>
        <v>45427.66667</v>
      </c>
      <c r="E95" s="1">
        <f>IFERROR(__xludf.DUMMYFUNCTION("""COMPUTED_VALUE"""),689.82)</f>
        <v>689.82</v>
      </c>
      <c r="G95" s="2">
        <f>IFERROR(__xludf.DUMMYFUNCTION("""COMPUTED_VALUE"""),45427.66666666667)</f>
        <v>45427.66667</v>
      </c>
      <c r="H95" s="1">
        <f>IFERROR(__xludf.DUMMYFUNCTION("""COMPUTED_VALUE"""),682.18)</f>
        <v>682.18</v>
      </c>
      <c r="J95" s="2">
        <f>IFERROR(__xludf.DUMMYFUNCTION("""COMPUTED_VALUE"""),45427.66666666667)</f>
        <v>45427.66667</v>
      </c>
      <c r="K95" s="1">
        <f>IFERROR(__xludf.DUMMYFUNCTION("""COMPUTED_VALUE"""),689.56)</f>
        <v>689.56</v>
      </c>
      <c r="M95" s="2">
        <f>IFERROR(__xludf.DUMMYFUNCTION("""COMPUTED_VALUE"""),45427.66666666667)</f>
        <v>45427.66667</v>
      </c>
      <c r="N95" s="1">
        <f>IFERROR(__xludf.DUMMYFUNCTION("""COMPUTED_VALUE"""),3.2937015E7)</f>
        <v>32937015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IFERROR(__xludf.DUMMYFUNCTION("""COMPUTED_VALUE"""),689.72)</f>
        <v>689.72</v>
      </c>
      <c r="D96" s="2">
        <f>IFERROR(__xludf.DUMMYFUNCTION("""COMPUTED_VALUE"""),45428.66666666667)</f>
        <v>45428.66667</v>
      </c>
      <c r="E96" s="1">
        <f>IFERROR(__xludf.DUMMYFUNCTION("""COMPUTED_VALUE"""),692.7)</f>
        <v>692.7</v>
      </c>
      <c r="G96" s="2">
        <f>IFERROR(__xludf.DUMMYFUNCTION("""COMPUTED_VALUE"""),45428.66666666667)</f>
        <v>45428.66667</v>
      </c>
      <c r="H96" s="1">
        <f>IFERROR(__xludf.DUMMYFUNCTION("""COMPUTED_VALUE"""),685.56)</f>
        <v>685.56</v>
      </c>
      <c r="J96" s="2">
        <f>IFERROR(__xludf.DUMMYFUNCTION("""COMPUTED_VALUE"""),45428.66666666667)</f>
        <v>45428.66667</v>
      </c>
      <c r="K96" s="1">
        <f>IFERROR(__xludf.DUMMYFUNCTION("""COMPUTED_VALUE"""),685.61)</f>
        <v>685.61</v>
      </c>
      <c r="M96" s="2">
        <f>IFERROR(__xludf.DUMMYFUNCTION("""COMPUTED_VALUE"""),45428.66666666667)</f>
        <v>45428.66667</v>
      </c>
      <c r="N96" s="1">
        <f>IFERROR(__xludf.DUMMYFUNCTION("""COMPUTED_VALUE"""),2.5096154E7)</f>
        <v>25096154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IFERROR(__xludf.DUMMYFUNCTION("""COMPUTED_VALUE"""),685.51)</f>
        <v>685.51</v>
      </c>
      <c r="D97" s="2">
        <f>IFERROR(__xludf.DUMMYFUNCTION("""COMPUTED_VALUE"""),45429.66666666667)</f>
        <v>45429.66667</v>
      </c>
      <c r="E97" s="1">
        <f>IFERROR(__xludf.DUMMYFUNCTION("""COMPUTED_VALUE"""),687.28)</f>
        <v>687.28</v>
      </c>
      <c r="G97" s="2">
        <f>IFERROR(__xludf.DUMMYFUNCTION("""COMPUTED_VALUE"""),45429.66666666667)</f>
        <v>45429.66667</v>
      </c>
      <c r="H97" s="1">
        <f>IFERROR(__xludf.DUMMYFUNCTION("""COMPUTED_VALUE"""),680.51)</f>
        <v>680.51</v>
      </c>
      <c r="J97" s="2">
        <f>IFERROR(__xludf.DUMMYFUNCTION("""COMPUTED_VALUE"""),45429.66666666667)</f>
        <v>45429.66667</v>
      </c>
      <c r="K97" s="1">
        <f>IFERROR(__xludf.DUMMYFUNCTION("""COMPUTED_VALUE"""),681.01)</f>
        <v>681.01</v>
      </c>
      <c r="M97" s="2">
        <f>IFERROR(__xludf.DUMMYFUNCTION("""COMPUTED_VALUE"""),45429.66666666667)</f>
        <v>45429.66667</v>
      </c>
      <c r="N97" s="1">
        <f>IFERROR(__xludf.DUMMYFUNCTION("""COMPUTED_VALUE"""),2.8657454E7)</f>
        <v>28657454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IFERROR(__xludf.DUMMYFUNCTION("""COMPUTED_VALUE"""),682.06)</f>
        <v>682.06</v>
      </c>
      <c r="D98" s="2">
        <f>IFERROR(__xludf.DUMMYFUNCTION("""COMPUTED_VALUE"""),45432.66666666667)</f>
        <v>45432.66667</v>
      </c>
      <c r="E98" s="1">
        <f>IFERROR(__xludf.DUMMYFUNCTION("""COMPUTED_VALUE"""),684.63)</f>
        <v>684.63</v>
      </c>
      <c r="G98" s="2">
        <f>IFERROR(__xludf.DUMMYFUNCTION("""COMPUTED_VALUE"""),45432.66666666667)</f>
        <v>45432.66667</v>
      </c>
      <c r="H98" s="1">
        <f>IFERROR(__xludf.DUMMYFUNCTION("""COMPUTED_VALUE"""),678.28)</f>
        <v>678.28</v>
      </c>
      <c r="J98" s="2">
        <f>IFERROR(__xludf.DUMMYFUNCTION("""COMPUTED_VALUE"""),45432.66666666667)</f>
        <v>45432.66667</v>
      </c>
      <c r="K98" s="1">
        <f>IFERROR(__xludf.DUMMYFUNCTION("""COMPUTED_VALUE"""),684.03)</f>
        <v>684.03</v>
      </c>
      <c r="M98" s="2">
        <f>IFERROR(__xludf.DUMMYFUNCTION("""COMPUTED_VALUE"""),45432.66666666667)</f>
        <v>45432.66667</v>
      </c>
      <c r="N98" s="1">
        <f>IFERROR(__xludf.DUMMYFUNCTION("""COMPUTED_VALUE"""),2.6671701E7)</f>
        <v>26671701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IFERROR(__xludf.DUMMYFUNCTION("""COMPUTED_VALUE"""),682.45)</f>
        <v>682.45</v>
      </c>
      <c r="D99" s="2">
        <f>IFERROR(__xludf.DUMMYFUNCTION("""COMPUTED_VALUE"""),45433.66666666667)</f>
        <v>45433.66667</v>
      </c>
      <c r="E99" s="1">
        <f>IFERROR(__xludf.DUMMYFUNCTION("""COMPUTED_VALUE"""),683.85)</f>
        <v>683.85</v>
      </c>
      <c r="G99" s="2">
        <f>IFERROR(__xludf.DUMMYFUNCTION("""COMPUTED_VALUE"""),45433.66666666667)</f>
        <v>45433.66667</v>
      </c>
      <c r="H99" s="1">
        <f>IFERROR(__xludf.DUMMYFUNCTION("""COMPUTED_VALUE"""),678.81)</f>
        <v>678.81</v>
      </c>
      <c r="J99" s="2">
        <f>IFERROR(__xludf.DUMMYFUNCTION("""COMPUTED_VALUE"""),45433.66666666667)</f>
        <v>45433.66667</v>
      </c>
      <c r="K99" s="1">
        <f>IFERROR(__xludf.DUMMYFUNCTION("""COMPUTED_VALUE"""),679.41)</f>
        <v>679.41</v>
      </c>
      <c r="M99" s="2">
        <f>IFERROR(__xludf.DUMMYFUNCTION("""COMPUTED_VALUE"""),45433.66666666667)</f>
        <v>45433.66667</v>
      </c>
      <c r="N99" s="1">
        <f>IFERROR(__xludf.DUMMYFUNCTION("""COMPUTED_VALUE"""),2.8519676E7)</f>
        <v>28519676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IFERROR(__xludf.DUMMYFUNCTION("""COMPUTED_VALUE"""),677.57)</f>
        <v>677.57</v>
      </c>
      <c r="D100" s="2">
        <f>IFERROR(__xludf.DUMMYFUNCTION("""COMPUTED_VALUE"""),45434.66666666667)</f>
        <v>45434.66667</v>
      </c>
      <c r="E100" s="1">
        <f>IFERROR(__xludf.DUMMYFUNCTION("""COMPUTED_VALUE"""),677.57)</f>
        <v>677.57</v>
      </c>
      <c r="G100" s="2">
        <f>IFERROR(__xludf.DUMMYFUNCTION("""COMPUTED_VALUE"""),45434.66666666667)</f>
        <v>45434.66667</v>
      </c>
      <c r="H100" s="1">
        <f>IFERROR(__xludf.DUMMYFUNCTION("""COMPUTED_VALUE"""),665.14)</f>
        <v>665.14</v>
      </c>
      <c r="J100" s="2">
        <f>IFERROR(__xludf.DUMMYFUNCTION("""COMPUTED_VALUE"""),45434.66666666667)</f>
        <v>45434.66667</v>
      </c>
      <c r="K100" s="1">
        <f>IFERROR(__xludf.DUMMYFUNCTION("""COMPUTED_VALUE"""),667.43)</f>
        <v>667.43</v>
      </c>
      <c r="M100" s="2">
        <f>IFERROR(__xludf.DUMMYFUNCTION("""COMPUTED_VALUE"""),45434.66666666667)</f>
        <v>45434.66667</v>
      </c>
      <c r="N100" s="1">
        <f>IFERROR(__xludf.DUMMYFUNCTION("""COMPUTED_VALUE"""),2.9495734E7)</f>
        <v>29495734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IFERROR(__xludf.DUMMYFUNCTION("""COMPUTED_VALUE"""),668.84)</f>
        <v>668.84</v>
      </c>
      <c r="D101" s="2">
        <f>IFERROR(__xludf.DUMMYFUNCTION("""COMPUTED_VALUE"""),45435.66666666667)</f>
        <v>45435.66667</v>
      </c>
      <c r="E101" s="1">
        <f>IFERROR(__xludf.DUMMYFUNCTION("""COMPUTED_VALUE"""),668.93)</f>
        <v>668.93</v>
      </c>
      <c r="G101" s="2">
        <f>IFERROR(__xludf.DUMMYFUNCTION("""COMPUTED_VALUE"""),45435.66666666667)</f>
        <v>45435.66667</v>
      </c>
      <c r="H101" s="1">
        <f>IFERROR(__xludf.DUMMYFUNCTION("""COMPUTED_VALUE"""),644.41)</f>
        <v>644.41</v>
      </c>
      <c r="J101" s="2">
        <f>IFERROR(__xludf.DUMMYFUNCTION("""COMPUTED_VALUE"""),45435.66666666667)</f>
        <v>45435.66667</v>
      </c>
      <c r="K101" s="1">
        <f>IFERROR(__xludf.DUMMYFUNCTION("""COMPUTED_VALUE"""),649.86)</f>
        <v>649.86</v>
      </c>
      <c r="M101" s="2">
        <f>IFERROR(__xludf.DUMMYFUNCTION("""COMPUTED_VALUE"""),45435.66666666667)</f>
        <v>45435.66667</v>
      </c>
      <c r="N101" s="1">
        <f>IFERROR(__xludf.DUMMYFUNCTION("""COMPUTED_VALUE"""),4.4151993E7)</f>
        <v>44151993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IFERROR(__xludf.DUMMYFUNCTION("""COMPUTED_VALUE"""),652.98)</f>
        <v>652.98</v>
      </c>
      <c r="D102" s="2">
        <f>IFERROR(__xludf.DUMMYFUNCTION("""COMPUTED_VALUE"""),45436.66666666667)</f>
        <v>45436.66667</v>
      </c>
      <c r="E102" s="1">
        <f>IFERROR(__xludf.DUMMYFUNCTION("""COMPUTED_VALUE"""),658.49)</f>
        <v>658.49</v>
      </c>
      <c r="G102" s="2">
        <f>IFERROR(__xludf.DUMMYFUNCTION("""COMPUTED_VALUE"""),45436.66666666667)</f>
        <v>45436.66667</v>
      </c>
      <c r="H102" s="1">
        <f>IFERROR(__xludf.DUMMYFUNCTION("""COMPUTED_VALUE"""),652.98)</f>
        <v>652.98</v>
      </c>
      <c r="J102" s="2">
        <f>IFERROR(__xludf.DUMMYFUNCTION("""COMPUTED_VALUE"""),45436.66666666667)</f>
        <v>45436.66667</v>
      </c>
      <c r="K102" s="1">
        <f>IFERROR(__xludf.DUMMYFUNCTION("""COMPUTED_VALUE"""),654.75)</f>
        <v>654.75</v>
      </c>
      <c r="M102" s="2">
        <f>IFERROR(__xludf.DUMMYFUNCTION("""COMPUTED_VALUE"""),45436.66666666667)</f>
        <v>45436.66667</v>
      </c>
      <c r="N102" s="1">
        <f>IFERROR(__xludf.DUMMYFUNCTION("""COMPUTED_VALUE"""),2.788543E7)</f>
        <v>27885430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IFERROR(__xludf.DUMMYFUNCTION("""COMPUTED_VALUE"""),643.5)</f>
        <v>643.5</v>
      </c>
      <c r="D103" s="2">
        <f>IFERROR(__xludf.DUMMYFUNCTION("""COMPUTED_VALUE"""),45440.66666666667)</f>
        <v>45440.66667</v>
      </c>
      <c r="E103" s="1">
        <f>IFERROR(__xludf.DUMMYFUNCTION("""COMPUTED_VALUE"""),643.89)</f>
        <v>643.89</v>
      </c>
      <c r="G103" s="2">
        <f>IFERROR(__xludf.DUMMYFUNCTION("""COMPUTED_VALUE"""),45440.66666666667)</f>
        <v>45440.66667</v>
      </c>
      <c r="H103" s="1">
        <f>IFERROR(__xludf.DUMMYFUNCTION("""COMPUTED_VALUE"""),630.4)</f>
        <v>630.4</v>
      </c>
      <c r="J103" s="2">
        <f>IFERROR(__xludf.DUMMYFUNCTION("""COMPUTED_VALUE"""),45440.66666666667)</f>
        <v>45440.66667</v>
      </c>
      <c r="K103" s="1">
        <f>IFERROR(__xludf.DUMMYFUNCTION("""COMPUTED_VALUE"""),634.13)</f>
        <v>634.13</v>
      </c>
      <c r="M103" s="2">
        <f>IFERROR(__xludf.DUMMYFUNCTION("""COMPUTED_VALUE"""),45440.66666666667)</f>
        <v>45440.66667</v>
      </c>
      <c r="N103" s="1">
        <f>IFERROR(__xludf.DUMMYFUNCTION("""COMPUTED_VALUE"""),6.3632736E7)</f>
        <v>63632736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IFERROR(__xludf.DUMMYFUNCTION("""COMPUTED_VALUE"""),626.34)</f>
        <v>626.34</v>
      </c>
      <c r="D104" s="2">
        <f>IFERROR(__xludf.DUMMYFUNCTION("""COMPUTED_VALUE"""),45441.66666666667)</f>
        <v>45441.66667</v>
      </c>
      <c r="E104" s="1">
        <f>IFERROR(__xludf.DUMMYFUNCTION("""COMPUTED_VALUE"""),629.34)</f>
        <v>629.34</v>
      </c>
      <c r="G104" s="2">
        <f>IFERROR(__xludf.DUMMYFUNCTION("""COMPUTED_VALUE"""),45441.66666666667)</f>
        <v>45441.66667</v>
      </c>
      <c r="H104" s="1">
        <f>IFERROR(__xludf.DUMMYFUNCTION("""COMPUTED_VALUE"""),622.58)</f>
        <v>622.58</v>
      </c>
      <c r="J104" s="2">
        <f>IFERROR(__xludf.DUMMYFUNCTION("""COMPUTED_VALUE"""),45441.66666666667)</f>
        <v>45441.66667</v>
      </c>
      <c r="K104" s="1">
        <f>IFERROR(__xludf.DUMMYFUNCTION("""COMPUTED_VALUE"""),624.77)</f>
        <v>624.77</v>
      </c>
      <c r="M104" s="2">
        <f>IFERROR(__xludf.DUMMYFUNCTION("""COMPUTED_VALUE"""),45441.66666666667)</f>
        <v>45441.66667</v>
      </c>
      <c r="N104" s="1">
        <f>IFERROR(__xludf.DUMMYFUNCTION("""COMPUTED_VALUE"""),3.3795316E7)</f>
        <v>33795316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IFERROR(__xludf.DUMMYFUNCTION("""COMPUTED_VALUE"""),625.75)</f>
        <v>625.75</v>
      </c>
      <c r="D105" s="2">
        <f>IFERROR(__xludf.DUMMYFUNCTION("""COMPUTED_VALUE"""),45442.66666666667)</f>
        <v>45442.66667</v>
      </c>
      <c r="E105" s="1">
        <f>IFERROR(__xludf.DUMMYFUNCTION("""COMPUTED_VALUE"""),628.63)</f>
        <v>628.63</v>
      </c>
      <c r="G105" s="2">
        <f>IFERROR(__xludf.DUMMYFUNCTION("""COMPUTED_VALUE"""),45442.66666666667)</f>
        <v>45442.66667</v>
      </c>
      <c r="H105" s="1">
        <f>IFERROR(__xludf.DUMMYFUNCTION("""COMPUTED_VALUE"""),620.27)</f>
        <v>620.27</v>
      </c>
      <c r="J105" s="2">
        <f>IFERROR(__xludf.DUMMYFUNCTION("""COMPUTED_VALUE"""),45442.66666666667)</f>
        <v>45442.66667</v>
      </c>
      <c r="K105" s="1">
        <f>IFERROR(__xludf.DUMMYFUNCTION("""COMPUTED_VALUE"""),622.1)</f>
        <v>622.1</v>
      </c>
      <c r="M105" s="2">
        <f>IFERROR(__xludf.DUMMYFUNCTION("""COMPUTED_VALUE"""),45442.66666666667)</f>
        <v>45442.66667</v>
      </c>
      <c r="N105" s="1">
        <f>IFERROR(__xludf.DUMMYFUNCTION("""COMPUTED_VALUE"""),3.1489379E7)</f>
        <v>31489379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IFERROR(__xludf.DUMMYFUNCTION("""COMPUTED_VALUE"""),627.63)</f>
        <v>627.63</v>
      </c>
      <c r="D106" s="2">
        <f>IFERROR(__xludf.DUMMYFUNCTION("""COMPUTED_VALUE"""),45443.66666666667)</f>
        <v>45443.66667</v>
      </c>
      <c r="E106" s="1">
        <f>IFERROR(__xludf.DUMMYFUNCTION("""COMPUTED_VALUE"""),640.96)</f>
        <v>640.96</v>
      </c>
      <c r="G106" s="2">
        <f>IFERROR(__xludf.DUMMYFUNCTION("""COMPUTED_VALUE"""),45443.66666666667)</f>
        <v>45443.66667</v>
      </c>
      <c r="H106" s="1">
        <f>IFERROR(__xludf.DUMMYFUNCTION("""COMPUTED_VALUE"""),625.14)</f>
        <v>625.14</v>
      </c>
      <c r="J106" s="2">
        <f>IFERROR(__xludf.DUMMYFUNCTION("""COMPUTED_VALUE"""),45443.66666666667)</f>
        <v>45443.66667</v>
      </c>
      <c r="K106" s="1">
        <f>IFERROR(__xludf.DUMMYFUNCTION("""COMPUTED_VALUE"""),640.55)</f>
        <v>640.55</v>
      </c>
      <c r="M106" s="2">
        <f>IFERROR(__xludf.DUMMYFUNCTION("""COMPUTED_VALUE"""),45443.66666666667)</f>
        <v>45443.66667</v>
      </c>
      <c r="N106" s="1">
        <f>IFERROR(__xludf.DUMMYFUNCTION("""COMPUTED_VALUE"""),8.2217039E7)</f>
        <v>82217039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IFERROR(__xludf.DUMMYFUNCTION("""COMPUTED_VALUE"""),643.78)</f>
        <v>643.78</v>
      </c>
      <c r="D107" s="2">
        <f>IFERROR(__xludf.DUMMYFUNCTION("""COMPUTED_VALUE"""),45446.66666666667)</f>
        <v>45446.66667</v>
      </c>
      <c r="E107" s="1">
        <f>IFERROR(__xludf.DUMMYFUNCTION("""COMPUTED_VALUE"""),645.47)</f>
        <v>645.47</v>
      </c>
      <c r="G107" s="2">
        <f>IFERROR(__xludf.DUMMYFUNCTION("""COMPUTED_VALUE"""),45446.66666666667)</f>
        <v>45446.66667</v>
      </c>
      <c r="H107" s="1">
        <f>IFERROR(__xludf.DUMMYFUNCTION("""COMPUTED_VALUE"""),633.59)</f>
        <v>633.59</v>
      </c>
      <c r="J107" s="2">
        <f>IFERROR(__xludf.DUMMYFUNCTION("""COMPUTED_VALUE"""),45446.66666666667)</f>
        <v>45446.66667</v>
      </c>
      <c r="K107" s="1">
        <f>IFERROR(__xludf.DUMMYFUNCTION("""COMPUTED_VALUE"""),644.78)</f>
        <v>644.78</v>
      </c>
      <c r="M107" s="2">
        <f>IFERROR(__xludf.DUMMYFUNCTION("""COMPUTED_VALUE"""),45446.66666666667)</f>
        <v>45446.66667</v>
      </c>
      <c r="N107" s="1">
        <f>IFERROR(__xludf.DUMMYFUNCTION("""COMPUTED_VALUE"""),3.8127295E7)</f>
        <v>38127295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IFERROR(__xludf.DUMMYFUNCTION("""COMPUTED_VALUE"""),644.14)</f>
        <v>644.14</v>
      </c>
      <c r="D108" s="2">
        <f>IFERROR(__xludf.DUMMYFUNCTION("""COMPUTED_VALUE"""),45447.66666666667)</f>
        <v>45447.66667</v>
      </c>
      <c r="E108" s="1">
        <f>IFERROR(__xludf.DUMMYFUNCTION("""COMPUTED_VALUE"""),644.88)</f>
        <v>644.88</v>
      </c>
      <c r="G108" s="2">
        <f>IFERROR(__xludf.DUMMYFUNCTION("""COMPUTED_VALUE"""),45447.66666666667)</f>
        <v>45447.66667</v>
      </c>
      <c r="H108" s="1">
        <f>IFERROR(__xludf.DUMMYFUNCTION("""COMPUTED_VALUE"""),633.55)</f>
        <v>633.55</v>
      </c>
      <c r="J108" s="2">
        <f>IFERROR(__xludf.DUMMYFUNCTION("""COMPUTED_VALUE"""),45447.66666666667)</f>
        <v>45447.66667</v>
      </c>
      <c r="K108" s="1">
        <f>IFERROR(__xludf.DUMMYFUNCTION("""COMPUTED_VALUE"""),636.28)</f>
        <v>636.28</v>
      </c>
      <c r="M108" s="2">
        <f>IFERROR(__xludf.DUMMYFUNCTION("""COMPUTED_VALUE"""),45447.66666666667)</f>
        <v>45447.66667</v>
      </c>
      <c r="N108" s="1">
        <f>IFERROR(__xludf.DUMMYFUNCTION("""COMPUTED_VALUE"""),3.6162095E7)</f>
        <v>36162095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IFERROR(__xludf.DUMMYFUNCTION("""COMPUTED_VALUE"""),637.76)</f>
        <v>637.76</v>
      </c>
      <c r="D109" s="2">
        <f>IFERROR(__xludf.DUMMYFUNCTION("""COMPUTED_VALUE"""),45448.66666666667)</f>
        <v>45448.66667</v>
      </c>
      <c r="E109" s="1">
        <f>IFERROR(__xludf.DUMMYFUNCTION("""COMPUTED_VALUE"""),646.99)</f>
        <v>646.99</v>
      </c>
      <c r="G109" s="2">
        <f>IFERROR(__xludf.DUMMYFUNCTION("""COMPUTED_VALUE"""),45448.66666666667)</f>
        <v>45448.66667</v>
      </c>
      <c r="H109" s="1">
        <f>IFERROR(__xludf.DUMMYFUNCTION("""COMPUTED_VALUE"""),635.68)</f>
        <v>635.68</v>
      </c>
      <c r="J109" s="2">
        <f>IFERROR(__xludf.DUMMYFUNCTION("""COMPUTED_VALUE"""),45448.66666666667)</f>
        <v>45448.66667</v>
      </c>
      <c r="K109" s="1">
        <f>IFERROR(__xludf.DUMMYFUNCTION("""COMPUTED_VALUE"""),646.22)</f>
        <v>646.22</v>
      </c>
      <c r="M109" s="2">
        <f>IFERROR(__xludf.DUMMYFUNCTION("""COMPUTED_VALUE"""),45448.66666666667)</f>
        <v>45448.66667</v>
      </c>
      <c r="N109" s="1">
        <f>IFERROR(__xludf.DUMMYFUNCTION("""COMPUTED_VALUE"""),4.4392604E7)</f>
        <v>44392604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IFERROR(__xludf.DUMMYFUNCTION("""COMPUTED_VALUE"""),645.3)</f>
        <v>645.3</v>
      </c>
      <c r="D110" s="2">
        <f>IFERROR(__xludf.DUMMYFUNCTION("""COMPUTED_VALUE"""),45449.66666666667)</f>
        <v>45449.66667</v>
      </c>
      <c r="E110" s="1">
        <f>IFERROR(__xludf.DUMMYFUNCTION("""COMPUTED_VALUE"""),652.18)</f>
        <v>652.18</v>
      </c>
      <c r="G110" s="2">
        <f>IFERROR(__xludf.DUMMYFUNCTION("""COMPUTED_VALUE"""),45449.66666666667)</f>
        <v>45449.66667</v>
      </c>
      <c r="H110" s="1">
        <f>IFERROR(__xludf.DUMMYFUNCTION("""COMPUTED_VALUE"""),642.25)</f>
        <v>642.25</v>
      </c>
      <c r="J110" s="2">
        <f>IFERROR(__xludf.DUMMYFUNCTION("""COMPUTED_VALUE"""),45449.66666666667)</f>
        <v>45449.66667</v>
      </c>
      <c r="K110" s="1">
        <f>IFERROR(__xludf.DUMMYFUNCTION("""COMPUTED_VALUE"""),650.29)</f>
        <v>650.29</v>
      </c>
      <c r="M110" s="2">
        <f>IFERROR(__xludf.DUMMYFUNCTION("""COMPUTED_VALUE"""),45449.66666666667)</f>
        <v>45449.66667</v>
      </c>
      <c r="N110" s="1">
        <f>IFERROR(__xludf.DUMMYFUNCTION("""COMPUTED_VALUE"""),3.385622E7)</f>
        <v>33856220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IFERROR(__xludf.DUMMYFUNCTION("""COMPUTED_VALUE"""),645.13)</f>
        <v>645.13</v>
      </c>
      <c r="D111" s="2">
        <f>IFERROR(__xludf.DUMMYFUNCTION("""COMPUTED_VALUE"""),45450.66666666667)</f>
        <v>45450.66667</v>
      </c>
      <c r="E111" s="1">
        <f>IFERROR(__xludf.DUMMYFUNCTION("""COMPUTED_VALUE"""),654.99)</f>
        <v>654.99</v>
      </c>
      <c r="G111" s="2">
        <f>IFERROR(__xludf.DUMMYFUNCTION("""COMPUTED_VALUE"""),45450.66666666667)</f>
        <v>45450.66667</v>
      </c>
      <c r="H111" s="1">
        <f>IFERROR(__xludf.DUMMYFUNCTION("""COMPUTED_VALUE"""),643.41)</f>
        <v>643.41</v>
      </c>
      <c r="J111" s="2">
        <f>IFERROR(__xludf.DUMMYFUNCTION("""COMPUTED_VALUE"""),45450.66666666667)</f>
        <v>45450.66667</v>
      </c>
      <c r="K111" s="1">
        <f>IFERROR(__xludf.DUMMYFUNCTION("""COMPUTED_VALUE"""),650.9)</f>
        <v>650.9</v>
      </c>
      <c r="M111" s="2">
        <f>IFERROR(__xludf.DUMMYFUNCTION("""COMPUTED_VALUE"""),45450.66666666667)</f>
        <v>45450.66667</v>
      </c>
      <c r="N111" s="1">
        <f>IFERROR(__xludf.DUMMYFUNCTION("""COMPUTED_VALUE"""),3.0583179E7)</f>
        <v>30583179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IFERROR(__xludf.DUMMYFUNCTION("""COMPUTED_VALUE"""),649.86)</f>
        <v>649.86</v>
      </c>
      <c r="D112" s="2">
        <f>IFERROR(__xludf.DUMMYFUNCTION("""COMPUTED_VALUE"""),45453.66666666667)</f>
        <v>45453.66667</v>
      </c>
      <c r="E112" s="1">
        <f>IFERROR(__xludf.DUMMYFUNCTION("""COMPUTED_VALUE"""),656.12)</f>
        <v>656.12</v>
      </c>
      <c r="G112" s="2">
        <f>IFERROR(__xludf.DUMMYFUNCTION("""COMPUTED_VALUE"""),45453.66666666667)</f>
        <v>45453.66667</v>
      </c>
      <c r="H112" s="1">
        <f>IFERROR(__xludf.DUMMYFUNCTION("""COMPUTED_VALUE"""),647.9)</f>
        <v>647.9</v>
      </c>
      <c r="J112" s="2">
        <f>IFERROR(__xludf.DUMMYFUNCTION("""COMPUTED_VALUE"""),45453.66666666667)</f>
        <v>45453.66667</v>
      </c>
      <c r="K112" s="1">
        <f>IFERROR(__xludf.DUMMYFUNCTION("""COMPUTED_VALUE"""),653.94)</f>
        <v>653.94</v>
      </c>
      <c r="M112" s="2">
        <f>IFERROR(__xludf.DUMMYFUNCTION("""COMPUTED_VALUE"""),45453.66666666667)</f>
        <v>45453.66667</v>
      </c>
      <c r="N112" s="1">
        <f>IFERROR(__xludf.DUMMYFUNCTION("""COMPUTED_VALUE"""),2.9551737E7)</f>
        <v>29551737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IFERROR(__xludf.DUMMYFUNCTION("""COMPUTED_VALUE"""),651.11)</f>
        <v>651.11</v>
      </c>
      <c r="D113" s="2">
        <f>IFERROR(__xludf.DUMMYFUNCTION("""COMPUTED_VALUE"""),45454.66666666667)</f>
        <v>45454.66667</v>
      </c>
      <c r="E113" s="1">
        <f>IFERROR(__xludf.DUMMYFUNCTION("""COMPUTED_VALUE"""),654.25)</f>
        <v>654.25</v>
      </c>
      <c r="G113" s="2">
        <f>IFERROR(__xludf.DUMMYFUNCTION("""COMPUTED_VALUE"""),45454.66666666667)</f>
        <v>45454.66667</v>
      </c>
      <c r="H113" s="1">
        <f>IFERROR(__xludf.DUMMYFUNCTION("""COMPUTED_VALUE"""),643.94)</f>
        <v>643.94</v>
      </c>
      <c r="J113" s="2">
        <f>IFERROR(__xludf.DUMMYFUNCTION("""COMPUTED_VALUE"""),45454.66666666667)</f>
        <v>45454.66667</v>
      </c>
      <c r="K113" s="1">
        <f>IFERROR(__xludf.DUMMYFUNCTION("""COMPUTED_VALUE"""),653.07)</f>
        <v>653.07</v>
      </c>
      <c r="M113" s="2">
        <f>IFERROR(__xludf.DUMMYFUNCTION("""COMPUTED_VALUE"""),45454.66666666667)</f>
        <v>45454.66667</v>
      </c>
      <c r="N113" s="1">
        <f>IFERROR(__xludf.DUMMYFUNCTION("""COMPUTED_VALUE"""),2.5943696E7)</f>
        <v>25943696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IFERROR(__xludf.DUMMYFUNCTION("""COMPUTED_VALUE"""),664.16)</f>
        <v>664.16</v>
      </c>
      <c r="D114" s="2">
        <f>IFERROR(__xludf.DUMMYFUNCTION("""COMPUTED_VALUE"""),45455.66666666667)</f>
        <v>45455.66667</v>
      </c>
      <c r="E114" s="1">
        <f>IFERROR(__xludf.DUMMYFUNCTION("""COMPUTED_VALUE"""),670.85)</f>
        <v>670.85</v>
      </c>
      <c r="G114" s="2">
        <f>IFERROR(__xludf.DUMMYFUNCTION("""COMPUTED_VALUE"""),45455.66666666667)</f>
        <v>45455.66667</v>
      </c>
      <c r="H114" s="1">
        <f>IFERROR(__xludf.DUMMYFUNCTION("""COMPUTED_VALUE"""),654.6)</f>
        <v>654.6</v>
      </c>
      <c r="J114" s="2">
        <f>IFERROR(__xludf.DUMMYFUNCTION("""COMPUTED_VALUE"""),45455.66666666667)</f>
        <v>45455.66667</v>
      </c>
      <c r="K114" s="1">
        <f>IFERROR(__xludf.DUMMYFUNCTION("""COMPUTED_VALUE"""),658.75)</f>
        <v>658.75</v>
      </c>
      <c r="M114" s="2">
        <f>IFERROR(__xludf.DUMMYFUNCTION("""COMPUTED_VALUE"""),45455.66666666667)</f>
        <v>45455.66667</v>
      </c>
      <c r="N114" s="1">
        <f>IFERROR(__xludf.DUMMYFUNCTION("""COMPUTED_VALUE"""),4.4223791E7)</f>
        <v>44223791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IFERROR(__xludf.DUMMYFUNCTION("""COMPUTED_VALUE"""),657.55)</f>
        <v>657.55</v>
      </c>
      <c r="D115" s="2">
        <f>IFERROR(__xludf.DUMMYFUNCTION("""COMPUTED_VALUE"""),45456.66666666667)</f>
        <v>45456.66667</v>
      </c>
      <c r="E115" s="1">
        <f>IFERROR(__xludf.DUMMYFUNCTION("""COMPUTED_VALUE"""),660.58)</f>
        <v>660.58</v>
      </c>
      <c r="G115" s="2">
        <f>IFERROR(__xludf.DUMMYFUNCTION("""COMPUTED_VALUE"""),45456.66666666667)</f>
        <v>45456.66667</v>
      </c>
      <c r="H115" s="1">
        <f>IFERROR(__xludf.DUMMYFUNCTION("""COMPUTED_VALUE"""),654.34)</f>
        <v>654.34</v>
      </c>
      <c r="J115" s="2">
        <f>IFERROR(__xludf.DUMMYFUNCTION("""COMPUTED_VALUE"""),45456.66666666667)</f>
        <v>45456.66667</v>
      </c>
      <c r="K115" s="1">
        <f>IFERROR(__xludf.DUMMYFUNCTION("""COMPUTED_VALUE"""),658.17)</f>
        <v>658.17</v>
      </c>
      <c r="M115" s="2">
        <f>IFERROR(__xludf.DUMMYFUNCTION("""COMPUTED_VALUE"""),45456.66666666667)</f>
        <v>45456.66667</v>
      </c>
      <c r="N115" s="1">
        <f>IFERROR(__xludf.DUMMYFUNCTION("""COMPUTED_VALUE"""),2.8929236E7)</f>
        <v>28929236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IFERROR(__xludf.DUMMYFUNCTION("""COMPUTED_VALUE"""),652.97)</f>
        <v>652.97</v>
      </c>
      <c r="D116" s="2">
        <f>IFERROR(__xludf.DUMMYFUNCTION("""COMPUTED_VALUE"""),45457.66666666667)</f>
        <v>45457.66667</v>
      </c>
      <c r="E116" s="1">
        <f>IFERROR(__xludf.DUMMYFUNCTION("""COMPUTED_VALUE"""),652.97)</f>
        <v>652.97</v>
      </c>
      <c r="G116" s="2">
        <f>IFERROR(__xludf.DUMMYFUNCTION("""COMPUTED_VALUE"""),45457.66666666667)</f>
        <v>45457.66667</v>
      </c>
      <c r="H116" s="1">
        <f>IFERROR(__xludf.DUMMYFUNCTION("""COMPUTED_VALUE"""),640.32)</f>
        <v>640.32</v>
      </c>
      <c r="J116" s="2">
        <f>IFERROR(__xludf.DUMMYFUNCTION("""COMPUTED_VALUE"""),45457.66666666667)</f>
        <v>45457.66667</v>
      </c>
      <c r="K116" s="1">
        <f>IFERROR(__xludf.DUMMYFUNCTION("""COMPUTED_VALUE"""),646.56)</f>
        <v>646.56</v>
      </c>
      <c r="M116" s="2">
        <f>IFERROR(__xludf.DUMMYFUNCTION("""COMPUTED_VALUE"""),45457.66666666667)</f>
        <v>45457.66667</v>
      </c>
      <c r="N116" s="1">
        <f>IFERROR(__xludf.DUMMYFUNCTION("""COMPUTED_VALUE"""),3.2854252E7)</f>
        <v>32854252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IFERROR(__xludf.DUMMYFUNCTION("""COMPUTED_VALUE"""),645.78)</f>
        <v>645.78</v>
      </c>
      <c r="D117" s="2">
        <f>IFERROR(__xludf.DUMMYFUNCTION("""COMPUTED_VALUE"""),45460.66666666667)</f>
        <v>45460.66667</v>
      </c>
      <c r="E117" s="1">
        <f>IFERROR(__xludf.DUMMYFUNCTION("""COMPUTED_VALUE"""),665.95)</f>
        <v>665.95</v>
      </c>
      <c r="G117" s="2">
        <f>IFERROR(__xludf.DUMMYFUNCTION("""COMPUTED_VALUE"""),45460.66666666667)</f>
        <v>45460.66667</v>
      </c>
      <c r="H117" s="1">
        <f>IFERROR(__xludf.DUMMYFUNCTION("""COMPUTED_VALUE"""),645.12)</f>
        <v>645.12</v>
      </c>
      <c r="J117" s="2">
        <f>IFERROR(__xludf.DUMMYFUNCTION("""COMPUTED_VALUE"""),45460.66666666667)</f>
        <v>45460.66667</v>
      </c>
      <c r="K117" s="1">
        <f>IFERROR(__xludf.DUMMYFUNCTION("""COMPUTED_VALUE"""),665.64)</f>
        <v>665.64</v>
      </c>
      <c r="M117" s="2">
        <f>IFERROR(__xludf.DUMMYFUNCTION("""COMPUTED_VALUE"""),45460.66666666667)</f>
        <v>45460.66667</v>
      </c>
      <c r="N117" s="1">
        <f>IFERROR(__xludf.DUMMYFUNCTION("""COMPUTED_VALUE"""),3.9081201E7)</f>
        <v>39081201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IFERROR(__xludf.DUMMYFUNCTION("""COMPUTED_VALUE"""),663.59)</f>
        <v>663.59</v>
      </c>
      <c r="D118" s="2">
        <f>IFERROR(__xludf.DUMMYFUNCTION("""COMPUTED_VALUE"""),45461.66666666667)</f>
        <v>45461.66667</v>
      </c>
      <c r="E118" s="1">
        <f>IFERROR(__xludf.DUMMYFUNCTION("""COMPUTED_VALUE"""),675.8)</f>
        <v>675.8</v>
      </c>
      <c r="G118" s="2">
        <f>IFERROR(__xludf.DUMMYFUNCTION("""COMPUTED_VALUE"""),45461.66666666667)</f>
        <v>45461.66667</v>
      </c>
      <c r="H118" s="1">
        <f>IFERROR(__xludf.DUMMYFUNCTION("""COMPUTED_VALUE"""),663.59)</f>
        <v>663.59</v>
      </c>
      <c r="J118" s="2">
        <f>IFERROR(__xludf.DUMMYFUNCTION("""COMPUTED_VALUE"""),45461.66666666667)</f>
        <v>45461.66667</v>
      </c>
      <c r="K118" s="1">
        <f>IFERROR(__xludf.DUMMYFUNCTION("""COMPUTED_VALUE"""),673.82)</f>
        <v>673.82</v>
      </c>
      <c r="M118" s="2">
        <f>IFERROR(__xludf.DUMMYFUNCTION("""COMPUTED_VALUE"""),45461.66666666667)</f>
        <v>45461.66667</v>
      </c>
      <c r="N118" s="1">
        <f>IFERROR(__xludf.DUMMYFUNCTION("""COMPUTED_VALUE"""),3.3464983E7)</f>
        <v>33464983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IFERROR(__xludf.DUMMYFUNCTION("""COMPUTED_VALUE"""),673.17)</f>
        <v>673.17</v>
      </c>
      <c r="D119" s="2">
        <f>IFERROR(__xludf.DUMMYFUNCTION("""COMPUTED_VALUE"""),45463.66666666667)</f>
        <v>45463.66667</v>
      </c>
      <c r="E119" s="1">
        <f>IFERROR(__xludf.DUMMYFUNCTION("""COMPUTED_VALUE"""),687.33)</f>
        <v>687.33</v>
      </c>
      <c r="G119" s="2">
        <f>IFERROR(__xludf.DUMMYFUNCTION("""COMPUTED_VALUE"""),45463.66666666667)</f>
        <v>45463.66667</v>
      </c>
      <c r="H119" s="1">
        <f>IFERROR(__xludf.DUMMYFUNCTION("""COMPUTED_VALUE"""),672.9)</f>
        <v>672.9</v>
      </c>
      <c r="J119" s="2">
        <f>IFERROR(__xludf.DUMMYFUNCTION("""COMPUTED_VALUE"""),45463.66666666667)</f>
        <v>45463.66667</v>
      </c>
      <c r="K119" s="1">
        <f>IFERROR(__xludf.DUMMYFUNCTION("""COMPUTED_VALUE"""),681.46)</f>
        <v>681.46</v>
      </c>
      <c r="M119" s="2">
        <f>IFERROR(__xludf.DUMMYFUNCTION("""COMPUTED_VALUE"""),45463.66666666667)</f>
        <v>45463.66667</v>
      </c>
      <c r="N119" s="1">
        <f>IFERROR(__xludf.DUMMYFUNCTION("""COMPUTED_VALUE"""),5.0700872E7)</f>
        <v>50700872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IFERROR(__xludf.DUMMYFUNCTION("""COMPUTED_VALUE"""),681.93)</f>
        <v>681.93</v>
      </c>
      <c r="D120" s="2">
        <f>IFERROR(__xludf.DUMMYFUNCTION("""COMPUTED_VALUE"""),45464.66666666667)</f>
        <v>45464.66667</v>
      </c>
      <c r="E120" s="1">
        <f>IFERROR(__xludf.DUMMYFUNCTION("""COMPUTED_VALUE"""),686.12)</f>
        <v>686.12</v>
      </c>
      <c r="G120" s="2">
        <f>IFERROR(__xludf.DUMMYFUNCTION("""COMPUTED_VALUE"""),45464.66666666667)</f>
        <v>45464.66667</v>
      </c>
      <c r="H120" s="1">
        <f>IFERROR(__xludf.DUMMYFUNCTION("""COMPUTED_VALUE"""),677.41)</f>
        <v>677.41</v>
      </c>
      <c r="J120" s="2">
        <f>IFERROR(__xludf.DUMMYFUNCTION("""COMPUTED_VALUE"""),45464.66666666667)</f>
        <v>45464.66667</v>
      </c>
      <c r="K120" s="1">
        <f>IFERROR(__xludf.DUMMYFUNCTION("""COMPUTED_VALUE"""),685.61)</f>
        <v>685.61</v>
      </c>
      <c r="M120" s="2">
        <f>IFERROR(__xludf.DUMMYFUNCTION("""COMPUTED_VALUE"""),45464.66666666667)</f>
        <v>45464.66667</v>
      </c>
      <c r="N120" s="1">
        <f>IFERROR(__xludf.DUMMYFUNCTION("""COMPUTED_VALUE"""),9.0333693E7)</f>
        <v>90333693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IFERROR(__xludf.DUMMYFUNCTION("""COMPUTED_VALUE"""),684.39)</f>
        <v>684.39</v>
      </c>
      <c r="D121" s="2">
        <f>IFERROR(__xludf.DUMMYFUNCTION("""COMPUTED_VALUE"""),45467.66666666667)</f>
        <v>45467.66667</v>
      </c>
      <c r="E121" s="1">
        <f>IFERROR(__xludf.DUMMYFUNCTION("""COMPUTED_VALUE"""),684.39)</f>
        <v>684.39</v>
      </c>
      <c r="G121" s="2">
        <f>IFERROR(__xludf.DUMMYFUNCTION("""COMPUTED_VALUE"""),45467.66666666667)</f>
        <v>45467.66667</v>
      </c>
      <c r="H121" s="1">
        <f>IFERROR(__xludf.DUMMYFUNCTION("""COMPUTED_VALUE"""),675.41)</f>
        <v>675.41</v>
      </c>
      <c r="J121" s="2">
        <f>IFERROR(__xludf.DUMMYFUNCTION("""COMPUTED_VALUE"""),45467.66666666667)</f>
        <v>45467.66667</v>
      </c>
      <c r="K121" s="1">
        <f>IFERROR(__xludf.DUMMYFUNCTION("""COMPUTED_VALUE"""),675.51)</f>
        <v>675.51</v>
      </c>
      <c r="M121" s="2">
        <f>IFERROR(__xludf.DUMMYFUNCTION("""COMPUTED_VALUE"""),45467.66666666667)</f>
        <v>45467.66667</v>
      </c>
      <c r="N121" s="1">
        <f>IFERROR(__xludf.DUMMYFUNCTION("""COMPUTED_VALUE"""),3.713769E7)</f>
        <v>37137690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IFERROR(__xludf.DUMMYFUNCTION("""COMPUTED_VALUE"""),672.31)</f>
        <v>672.31</v>
      </c>
      <c r="D122" s="2">
        <f>IFERROR(__xludf.DUMMYFUNCTION("""COMPUTED_VALUE"""),45468.66666666667)</f>
        <v>45468.66667</v>
      </c>
      <c r="E122" s="1">
        <f>IFERROR(__xludf.DUMMYFUNCTION("""COMPUTED_VALUE"""),672.67)</f>
        <v>672.67</v>
      </c>
      <c r="G122" s="2">
        <f>IFERROR(__xludf.DUMMYFUNCTION("""COMPUTED_VALUE"""),45468.66666666667)</f>
        <v>45468.66667</v>
      </c>
      <c r="H122" s="1">
        <f>IFERROR(__xludf.DUMMYFUNCTION("""COMPUTED_VALUE"""),661.09)</f>
        <v>661.09</v>
      </c>
      <c r="J122" s="2">
        <f>IFERROR(__xludf.DUMMYFUNCTION("""COMPUTED_VALUE"""),45468.66666666667)</f>
        <v>45468.66667</v>
      </c>
      <c r="K122" s="1">
        <f>IFERROR(__xludf.DUMMYFUNCTION("""COMPUTED_VALUE"""),662.44)</f>
        <v>662.44</v>
      </c>
      <c r="M122" s="2">
        <f>IFERROR(__xludf.DUMMYFUNCTION("""COMPUTED_VALUE"""),45468.66666666667)</f>
        <v>45468.66667</v>
      </c>
      <c r="N122" s="1">
        <f>IFERROR(__xludf.DUMMYFUNCTION("""COMPUTED_VALUE"""),3.5824834E7)</f>
        <v>35824834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IFERROR(__xludf.DUMMYFUNCTION("""COMPUTED_VALUE"""),658.97)</f>
        <v>658.97</v>
      </c>
      <c r="D123" s="2">
        <f>IFERROR(__xludf.DUMMYFUNCTION("""COMPUTED_VALUE"""),45469.66666666667)</f>
        <v>45469.66667</v>
      </c>
      <c r="E123" s="1">
        <f>IFERROR(__xludf.DUMMYFUNCTION("""COMPUTED_VALUE"""),663.74)</f>
        <v>663.74</v>
      </c>
      <c r="G123" s="2">
        <f>IFERROR(__xludf.DUMMYFUNCTION("""COMPUTED_VALUE"""),45469.66666666667)</f>
        <v>45469.66667</v>
      </c>
      <c r="H123" s="1">
        <f>IFERROR(__xludf.DUMMYFUNCTION("""COMPUTED_VALUE"""),656.76)</f>
        <v>656.76</v>
      </c>
      <c r="J123" s="2">
        <f>IFERROR(__xludf.DUMMYFUNCTION("""COMPUTED_VALUE"""),45469.66666666667)</f>
        <v>45469.66667</v>
      </c>
      <c r="K123" s="1">
        <f>IFERROR(__xludf.DUMMYFUNCTION("""COMPUTED_VALUE"""),662.9)</f>
        <v>662.9</v>
      </c>
      <c r="M123" s="2">
        <f>IFERROR(__xludf.DUMMYFUNCTION("""COMPUTED_VALUE"""),45469.66666666667)</f>
        <v>45469.66667</v>
      </c>
      <c r="N123" s="1">
        <f>IFERROR(__xludf.DUMMYFUNCTION("""COMPUTED_VALUE"""),3.6653426E7)</f>
        <v>36653426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IFERROR(__xludf.DUMMYFUNCTION("""COMPUTED_VALUE"""),663.57)</f>
        <v>663.57</v>
      </c>
      <c r="D124" s="2">
        <f>IFERROR(__xludf.DUMMYFUNCTION("""COMPUTED_VALUE"""),45470.66666666667)</f>
        <v>45470.66667</v>
      </c>
      <c r="E124" s="1">
        <f>IFERROR(__xludf.DUMMYFUNCTION("""COMPUTED_VALUE"""),669.85)</f>
        <v>669.85</v>
      </c>
      <c r="G124" s="2">
        <f>IFERROR(__xludf.DUMMYFUNCTION("""COMPUTED_VALUE"""),45470.66666666667)</f>
        <v>45470.66667</v>
      </c>
      <c r="H124" s="1">
        <f>IFERROR(__xludf.DUMMYFUNCTION("""COMPUTED_VALUE"""),661.52)</f>
        <v>661.52</v>
      </c>
      <c r="J124" s="2">
        <f>IFERROR(__xludf.DUMMYFUNCTION("""COMPUTED_VALUE"""),45470.66666666667)</f>
        <v>45470.66667</v>
      </c>
      <c r="K124" s="1">
        <f>IFERROR(__xludf.DUMMYFUNCTION("""COMPUTED_VALUE"""),668.03)</f>
        <v>668.03</v>
      </c>
      <c r="M124" s="2">
        <f>IFERROR(__xludf.DUMMYFUNCTION("""COMPUTED_VALUE"""),45470.66666666667)</f>
        <v>45470.66667</v>
      </c>
      <c r="N124" s="1">
        <f>IFERROR(__xludf.DUMMYFUNCTION("""COMPUTED_VALUE"""),3.5896067E7)</f>
        <v>35896067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IFERROR(__xludf.DUMMYFUNCTION("""COMPUTED_VALUE"""),669.36)</f>
        <v>669.36</v>
      </c>
      <c r="D125" s="2">
        <f>IFERROR(__xludf.DUMMYFUNCTION("""COMPUTED_VALUE"""),45471.66666666667)</f>
        <v>45471.66667</v>
      </c>
      <c r="E125" s="1">
        <f>IFERROR(__xludf.DUMMYFUNCTION("""COMPUTED_VALUE"""),678.7)</f>
        <v>678.7</v>
      </c>
      <c r="G125" s="2">
        <f>IFERROR(__xludf.DUMMYFUNCTION("""COMPUTED_VALUE"""),45471.66666666667)</f>
        <v>45471.66667</v>
      </c>
      <c r="H125" s="1">
        <f>IFERROR(__xludf.DUMMYFUNCTION("""COMPUTED_VALUE"""),667.71)</f>
        <v>667.71</v>
      </c>
      <c r="J125" s="2">
        <f>IFERROR(__xludf.DUMMYFUNCTION("""COMPUTED_VALUE"""),45471.66666666667)</f>
        <v>45471.66667</v>
      </c>
      <c r="K125" s="1">
        <f>IFERROR(__xludf.DUMMYFUNCTION("""COMPUTED_VALUE"""),674.8)</f>
        <v>674.8</v>
      </c>
      <c r="M125" s="2">
        <f>IFERROR(__xludf.DUMMYFUNCTION("""COMPUTED_VALUE"""),45471.66666666667)</f>
        <v>45471.66667</v>
      </c>
      <c r="N125" s="1">
        <f>IFERROR(__xludf.DUMMYFUNCTION("""COMPUTED_VALUE"""),7.0582421E7)</f>
        <v>70582421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IFERROR(__xludf.DUMMYFUNCTION("""COMPUTED_VALUE"""),673.64)</f>
        <v>673.64</v>
      </c>
      <c r="D126" s="2">
        <f>IFERROR(__xludf.DUMMYFUNCTION("""COMPUTED_VALUE"""),45474.66666666667)</f>
        <v>45474.66667</v>
      </c>
      <c r="E126" s="1">
        <f>IFERROR(__xludf.DUMMYFUNCTION("""COMPUTED_VALUE"""),674.04)</f>
        <v>674.04</v>
      </c>
      <c r="G126" s="2">
        <f>IFERROR(__xludf.DUMMYFUNCTION("""COMPUTED_VALUE"""),45474.66666666667)</f>
        <v>45474.66667</v>
      </c>
      <c r="H126" s="1">
        <f>IFERROR(__xludf.DUMMYFUNCTION("""COMPUTED_VALUE"""),652.29)</f>
        <v>652.29</v>
      </c>
      <c r="J126" s="2">
        <f>IFERROR(__xludf.DUMMYFUNCTION("""COMPUTED_VALUE"""),45474.66666666667)</f>
        <v>45474.66667</v>
      </c>
      <c r="K126" s="1">
        <f>IFERROR(__xludf.DUMMYFUNCTION("""COMPUTED_VALUE"""),656.75)</f>
        <v>656.75</v>
      </c>
      <c r="M126" s="2">
        <f>IFERROR(__xludf.DUMMYFUNCTION("""COMPUTED_VALUE"""),45474.66666666667)</f>
        <v>45474.66667</v>
      </c>
      <c r="N126" s="1">
        <f>IFERROR(__xludf.DUMMYFUNCTION("""COMPUTED_VALUE"""),3.4390241E7)</f>
        <v>34390241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IFERROR(__xludf.DUMMYFUNCTION("""COMPUTED_VALUE"""),657.11)</f>
        <v>657.11</v>
      </c>
      <c r="D127" s="2">
        <f>IFERROR(__xludf.DUMMYFUNCTION("""COMPUTED_VALUE"""),45475.66666666667)</f>
        <v>45475.66667</v>
      </c>
      <c r="E127" s="1">
        <f>IFERROR(__xludf.DUMMYFUNCTION("""COMPUTED_VALUE"""),660.36)</f>
        <v>660.36</v>
      </c>
      <c r="G127" s="2">
        <f>IFERROR(__xludf.DUMMYFUNCTION("""COMPUTED_VALUE"""),45475.66666666667)</f>
        <v>45475.66667</v>
      </c>
      <c r="H127" s="1">
        <f>IFERROR(__xludf.DUMMYFUNCTION("""COMPUTED_VALUE"""),648.66)</f>
        <v>648.66</v>
      </c>
      <c r="J127" s="2">
        <f>IFERROR(__xludf.DUMMYFUNCTION("""COMPUTED_VALUE"""),45475.66666666667)</f>
        <v>45475.66667</v>
      </c>
      <c r="K127" s="1">
        <f>IFERROR(__xludf.DUMMYFUNCTION("""COMPUTED_VALUE"""),651.4)</f>
        <v>651.4</v>
      </c>
      <c r="M127" s="2">
        <f>IFERROR(__xludf.DUMMYFUNCTION("""COMPUTED_VALUE"""),45475.66666666667)</f>
        <v>45475.66667</v>
      </c>
      <c r="N127" s="1">
        <f>IFERROR(__xludf.DUMMYFUNCTION("""COMPUTED_VALUE"""),2.7980756E7)</f>
        <v>27980756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IFERROR(__xludf.DUMMYFUNCTION("""COMPUTED_VALUE"""),655.18)</f>
        <v>655.18</v>
      </c>
      <c r="D128" s="2">
        <f>IFERROR(__xludf.DUMMYFUNCTION("""COMPUTED_VALUE"""),45476.54166666667)</f>
        <v>45476.54167</v>
      </c>
      <c r="E128" s="1">
        <f>IFERROR(__xludf.DUMMYFUNCTION("""COMPUTED_VALUE"""),666.56)</f>
        <v>666.56</v>
      </c>
      <c r="G128" s="2">
        <f>IFERROR(__xludf.DUMMYFUNCTION("""COMPUTED_VALUE"""),45476.54166666667)</f>
        <v>45476.54167</v>
      </c>
      <c r="H128" s="1">
        <f>IFERROR(__xludf.DUMMYFUNCTION("""COMPUTED_VALUE"""),654.36)</f>
        <v>654.36</v>
      </c>
      <c r="J128" s="2">
        <f>IFERROR(__xludf.DUMMYFUNCTION("""COMPUTED_VALUE"""),45476.54166666667)</f>
        <v>45476.54167</v>
      </c>
      <c r="K128" s="1">
        <f>IFERROR(__xludf.DUMMYFUNCTION("""COMPUTED_VALUE"""),658.59)</f>
        <v>658.59</v>
      </c>
      <c r="M128" s="2">
        <f>IFERROR(__xludf.DUMMYFUNCTION("""COMPUTED_VALUE"""),45476.54166666667)</f>
        <v>45476.54167</v>
      </c>
      <c r="N128" s="1">
        <f>IFERROR(__xludf.DUMMYFUNCTION("""COMPUTED_VALUE"""),1.73141E7)</f>
        <v>17314100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IFERROR(__xludf.DUMMYFUNCTION("""COMPUTED_VALUE"""),657.19)</f>
        <v>657.19</v>
      </c>
      <c r="D129" s="2">
        <f>IFERROR(__xludf.DUMMYFUNCTION("""COMPUTED_VALUE"""),45478.66666666667)</f>
        <v>45478.66667</v>
      </c>
      <c r="E129" s="1">
        <f>IFERROR(__xludf.DUMMYFUNCTION("""COMPUTED_VALUE"""),661.73)</f>
        <v>661.73</v>
      </c>
      <c r="G129" s="2">
        <f>IFERROR(__xludf.DUMMYFUNCTION("""COMPUTED_VALUE"""),45478.66666666667)</f>
        <v>45478.66667</v>
      </c>
      <c r="H129" s="1">
        <f>IFERROR(__xludf.DUMMYFUNCTION("""COMPUTED_VALUE"""),652.41)</f>
        <v>652.41</v>
      </c>
      <c r="J129" s="2">
        <f>IFERROR(__xludf.DUMMYFUNCTION("""COMPUTED_VALUE"""),45478.66666666667)</f>
        <v>45478.66667</v>
      </c>
      <c r="K129" s="1">
        <f>IFERROR(__xludf.DUMMYFUNCTION("""COMPUTED_VALUE"""),654.76)</f>
        <v>654.76</v>
      </c>
      <c r="M129" s="2">
        <f>IFERROR(__xludf.DUMMYFUNCTION("""COMPUTED_VALUE"""),45478.66666666667)</f>
        <v>45478.66667</v>
      </c>
      <c r="N129" s="1">
        <f>IFERROR(__xludf.DUMMYFUNCTION("""COMPUTED_VALUE"""),2.9588545E7)</f>
        <v>29588545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IFERROR(__xludf.DUMMYFUNCTION("""COMPUTED_VALUE"""),657.77)</f>
        <v>657.77</v>
      </c>
      <c r="D130" s="2">
        <f>IFERROR(__xludf.DUMMYFUNCTION("""COMPUTED_VALUE"""),45481.66666666667)</f>
        <v>45481.66667</v>
      </c>
      <c r="E130" s="1">
        <f>IFERROR(__xludf.DUMMYFUNCTION("""COMPUTED_VALUE"""),662.15)</f>
        <v>662.15</v>
      </c>
      <c r="G130" s="2">
        <f>IFERROR(__xludf.DUMMYFUNCTION("""COMPUTED_VALUE"""),45481.66666666667)</f>
        <v>45481.66667</v>
      </c>
      <c r="H130" s="1">
        <f>IFERROR(__xludf.DUMMYFUNCTION("""COMPUTED_VALUE"""),655.12)</f>
        <v>655.12</v>
      </c>
      <c r="J130" s="2">
        <f>IFERROR(__xludf.DUMMYFUNCTION("""COMPUTED_VALUE"""),45481.66666666667)</f>
        <v>45481.66667</v>
      </c>
      <c r="K130" s="1">
        <f>IFERROR(__xludf.DUMMYFUNCTION("""COMPUTED_VALUE"""),656.9)</f>
        <v>656.9</v>
      </c>
      <c r="M130" s="2">
        <f>IFERROR(__xludf.DUMMYFUNCTION("""COMPUTED_VALUE"""),45481.66666666667)</f>
        <v>45481.66667</v>
      </c>
      <c r="N130" s="1">
        <f>IFERROR(__xludf.DUMMYFUNCTION("""COMPUTED_VALUE"""),2.5899145E7)</f>
        <v>25899145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IFERROR(__xludf.DUMMYFUNCTION("""COMPUTED_VALUE"""),656.58)</f>
        <v>656.58</v>
      </c>
      <c r="D131" s="2">
        <f>IFERROR(__xludf.DUMMYFUNCTION("""COMPUTED_VALUE"""),45482.66666666667)</f>
        <v>45482.66667</v>
      </c>
      <c r="E131" s="1">
        <f>IFERROR(__xludf.DUMMYFUNCTION("""COMPUTED_VALUE"""),659.11)</f>
        <v>659.11</v>
      </c>
      <c r="G131" s="2">
        <f>IFERROR(__xludf.DUMMYFUNCTION("""COMPUTED_VALUE"""),45482.66666666667)</f>
        <v>45482.66667</v>
      </c>
      <c r="H131" s="1">
        <f>IFERROR(__xludf.DUMMYFUNCTION("""COMPUTED_VALUE"""),650.38)</f>
        <v>650.38</v>
      </c>
      <c r="J131" s="2">
        <f>IFERROR(__xludf.DUMMYFUNCTION("""COMPUTED_VALUE"""),45482.66666666667)</f>
        <v>45482.66667</v>
      </c>
      <c r="K131" s="1">
        <f>IFERROR(__xludf.DUMMYFUNCTION("""COMPUTED_VALUE"""),652.12)</f>
        <v>652.12</v>
      </c>
      <c r="M131" s="2">
        <f>IFERROR(__xludf.DUMMYFUNCTION("""COMPUTED_VALUE"""),45482.66666666667)</f>
        <v>45482.66667</v>
      </c>
      <c r="N131" s="1">
        <f>IFERROR(__xludf.DUMMYFUNCTION("""COMPUTED_VALUE"""),2.3819585E7)</f>
        <v>23819585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IFERROR(__xludf.DUMMYFUNCTION("""COMPUTED_VALUE"""),655.63)</f>
        <v>655.63</v>
      </c>
      <c r="D132" s="2">
        <f>IFERROR(__xludf.DUMMYFUNCTION("""COMPUTED_VALUE"""),45483.66666666667)</f>
        <v>45483.66667</v>
      </c>
      <c r="E132" s="1">
        <f>IFERROR(__xludf.DUMMYFUNCTION("""COMPUTED_VALUE"""),655.79)</f>
        <v>655.79</v>
      </c>
      <c r="G132" s="2">
        <f>IFERROR(__xludf.DUMMYFUNCTION("""COMPUTED_VALUE"""),45483.66666666667)</f>
        <v>45483.66667</v>
      </c>
      <c r="H132" s="1">
        <f>IFERROR(__xludf.DUMMYFUNCTION("""COMPUTED_VALUE"""),647.12)</f>
        <v>647.12</v>
      </c>
      <c r="J132" s="2">
        <f>IFERROR(__xludf.DUMMYFUNCTION("""COMPUTED_VALUE"""),45483.66666666667)</f>
        <v>45483.66667</v>
      </c>
      <c r="K132" s="1">
        <f>IFERROR(__xludf.DUMMYFUNCTION("""COMPUTED_VALUE"""),652.15)</f>
        <v>652.15</v>
      </c>
      <c r="M132" s="2">
        <f>IFERROR(__xludf.DUMMYFUNCTION("""COMPUTED_VALUE"""),45483.66666666667)</f>
        <v>45483.66667</v>
      </c>
      <c r="N132" s="1">
        <f>IFERROR(__xludf.DUMMYFUNCTION("""COMPUTED_VALUE"""),2.6216349E7)</f>
        <v>26216349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IFERROR(__xludf.DUMMYFUNCTION("""COMPUTED_VALUE"""),656.71)</f>
        <v>656.71</v>
      </c>
      <c r="D133" s="2">
        <f>IFERROR(__xludf.DUMMYFUNCTION("""COMPUTED_VALUE"""),45484.66666666667)</f>
        <v>45484.66667</v>
      </c>
      <c r="E133" s="1">
        <f>IFERROR(__xludf.DUMMYFUNCTION("""COMPUTED_VALUE"""),669.14)</f>
        <v>669.14</v>
      </c>
      <c r="G133" s="2">
        <f>IFERROR(__xludf.DUMMYFUNCTION("""COMPUTED_VALUE"""),45484.66666666667)</f>
        <v>45484.66667</v>
      </c>
      <c r="H133" s="1">
        <f>IFERROR(__xludf.DUMMYFUNCTION("""COMPUTED_VALUE"""),656.04)</f>
        <v>656.04</v>
      </c>
      <c r="J133" s="2">
        <f>IFERROR(__xludf.DUMMYFUNCTION("""COMPUTED_VALUE"""),45484.66666666667)</f>
        <v>45484.66667</v>
      </c>
      <c r="K133" s="1">
        <f>IFERROR(__xludf.DUMMYFUNCTION("""COMPUTED_VALUE"""),667.38)</f>
        <v>667.38</v>
      </c>
      <c r="M133" s="2">
        <f>IFERROR(__xludf.DUMMYFUNCTION("""COMPUTED_VALUE"""),45484.66666666667)</f>
        <v>45484.66667</v>
      </c>
      <c r="N133" s="1">
        <f>IFERROR(__xludf.DUMMYFUNCTION("""COMPUTED_VALUE"""),3.4061978E7)</f>
        <v>34061978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IFERROR(__xludf.DUMMYFUNCTION("""COMPUTED_VALUE"""),670.63)</f>
        <v>670.63</v>
      </c>
      <c r="D134" s="2">
        <f>IFERROR(__xludf.DUMMYFUNCTION("""COMPUTED_VALUE"""),45485.66666666667)</f>
        <v>45485.66667</v>
      </c>
      <c r="E134" s="1">
        <f>IFERROR(__xludf.DUMMYFUNCTION("""COMPUTED_VALUE"""),680.58)</f>
        <v>680.58</v>
      </c>
      <c r="G134" s="2">
        <f>IFERROR(__xludf.DUMMYFUNCTION("""COMPUTED_VALUE"""),45485.66666666667)</f>
        <v>45485.66667</v>
      </c>
      <c r="H134" s="1">
        <f>IFERROR(__xludf.DUMMYFUNCTION("""COMPUTED_VALUE"""),670.35)</f>
        <v>670.35</v>
      </c>
      <c r="J134" s="2">
        <f>IFERROR(__xludf.DUMMYFUNCTION("""COMPUTED_VALUE"""),45485.66666666667)</f>
        <v>45485.66667</v>
      </c>
      <c r="K134" s="1">
        <f>IFERROR(__xludf.DUMMYFUNCTION("""COMPUTED_VALUE"""),676.63)</f>
        <v>676.63</v>
      </c>
      <c r="M134" s="2">
        <f>IFERROR(__xludf.DUMMYFUNCTION("""COMPUTED_VALUE"""),45485.66666666667)</f>
        <v>45485.66667</v>
      </c>
      <c r="N134" s="1">
        <f>IFERROR(__xludf.DUMMYFUNCTION("""COMPUTED_VALUE"""),2.8812618E7)</f>
        <v>28812618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IFERROR(__xludf.DUMMYFUNCTION("""COMPUTED_VALUE"""),678.91)</f>
        <v>678.91</v>
      </c>
      <c r="D135" s="2">
        <f>IFERROR(__xludf.DUMMYFUNCTION("""COMPUTED_VALUE"""),45488.66666666667)</f>
        <v>45488.66667</v>
      </c>
      <c r="E135" s="1">
        <f>IFERROR(__xludf.DUMMYFUNCTION("""COMPUTED_VALUE"""),683.07)</f>
        <v>683.07</v>
      </c>
      <c r="G135" s="2">
        <f>IFERROR(__xludf.DUMMYFUNCTION("""COMPUTED_VALUE"""),45488.66666666667)</f>
        <v>45488.66667</v>
      </c>
      <c r="H135" s="1">
        <f>IFERROR(__xludf.DUMMYFUNCTION("""COMPUTED_VALUE"""),675.26)</f>
        <v>675.26</v>
      </c>
      <c r="J135" s="2">
        <f>IFERROR(__xludf.DUMMYFUNCTION("""COMPUTED_VALUE"""),45488.66666666667)</f>
        <v>45488.66667</v>
      </c>
      <c r="K135" s="1">
        <f>IFERROR(__xludf.DUMMYFUNCTION("""COMPUTED_VALUE"""),678.82)</f>
        <v>678.82</v>
      </c>
      <c r="M135" s="2">
        <f>IFERROR(__xludf.DUMMYFUNCTION("""COMPUTED_VALUE"""),45488.66666666667)</f>
        <v>45488.66667</v>
      </c>
      <c r="N135" s="1">
        <f>IFERROR(__xludf.DUMMYFUNCTION("""COMPUTED_VALUE"""),3.1153569E7)</f>
        <v>31153569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IFERROR(__xludf.DUMMYFUNCTION("""COMPUTED_VALUE"""),680.78)</f>
        <v>680.78</v>
      </c>
      <c r="D136" s="2">
        <f>IFERROR(__xludf.DUMMYFUNCTION("""COMPUTED_VALUE"""),45489.66666666667)</f>
        <v>45489.66667</v>
      </c>
      <c r="E136" s="1">
        <f>IFERROR(__xludf.DUMMYFUNCTION("""COMPUTED_VALUE"""),685.48)</f>
        <v>685.48</v>
      </c>
      <c r="G136" s="2">
        <f>IFERROR(__xludf.DUMMYFUNCTION("""COMPUTED_VALUE"""),45489.66666666667)</f>
        <v>45489.66667</v>
      </c>
      <c r="H136" s="1">
        <f>IFERROR(__xludf.DUMMYFUNCTION("""COMPUTED_VALUE"""),675.86)</f>
        <v>675.86</v>
      </c>
      <c r="J136" s="2">
        <f>IFERROR(__xludf.DUMMYFUNCTION("""COMPUTED_VALUE"""),45489.66666666667)</f>
        <v>45489.66667</v>
      </c>
      <c r="K136" s="1">
        <f>IFERROR(__xludf.DUMMYFUNCTION("""COMPUTED_VALUE"""),684.11)</f>
        <v>684.11</v>
      </c>
      <c r="M136" s="2">
        <f>IFERROR(__xludf.DUMMYFUNCTION("""COMPUTED_VALUE"""),45489.66666666667)</f>
        <v>45489.66667</v>
      </c>
      <c r="N136" s="1">
        <f>IFERROR(__xludf.DUMMYFUNCTION("""COMPUTED_VALUE"""),2.9084457E7)</f>
        <v>29084457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IFERROR(__xludf.DUMMYFUNCTION("""COMPUTED_VALUE"""),676.44)</f>
        <v>676.44</v>
      </c>
      <c r="D137" s="2">
        <f>IFERROR(__xludf.DUMMYFUNCTION("""COMPUTED_VALUE"""),45490.66666666667)</f>
        <v>45490.66667</v>
      </c>
      <c r="E137" s="1">
        <f>IFERROR(__xludf.DUMMYFUNCTION("""COMPUTED_VALUE"""),683.53)</f>
        <v>683.53</v>
      </c>
      <c r="G137" s="2">
        <f>IFERROR(__xludf.DUMMYFUNCTION("""COMPUTED_VALUE"""),45490.66666666667)</f>
        <v>45490.66667</v>
      </c>
      <c r="H137" s="1">
        <f>IFERROR(__xludf.DUMMYFUNCTION("""COMPUTED_VALUE"""),668.79)</f>
        <v>668.79</v>
      </c>
      <c r="J137" s="2">
        <f>IFERROR(__xludf.DUMMYFUNCTION("""COMPUTED_VALUE"""),45490.66666666667)</f>
        <v>45490.66667</v>
      </c>
      <c r="K137" s="1">
        <f>IFERROR(__xludf.DUMMYFUNCTION("""COMPUTED_VALUE"""),670.82)</f>
        <v>670.82</v>
      </c>
      <c r="M137" s="2">
        <f>IFERROR(__xludf.DUMMYFUNCTION("""COMPUTED_VALUE"""),45490.66666666667)</f>
        <v>45490.66667</v>
      </c>
      <c r="N137" s="1">
        <f>IFERROR(__xludf.DUMMYFUNCTION("""COMPUTED_VALUE"""),2.9199607E7)</f>
        <v>29199607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IFERROR(__xludf.DUMMYFUNCTION("""COMPUTED_VALUE"""),669.44)</f>
        <v>669.44</v>
      </c>
      <c r="D138" s="2">
        <f>IFERROR(__xludf.DUMMYFUNCTION("""COMPUTED_VALUE"""),45491.66666666667)</f>
        <v>45491.66667</v>
      </c>
      <c r="E138" s="1">
        <f>IFERROR(__xludf.DUMMYFUNCTION("""COMPUTED_VALUE"""),675.6)</f>
        <v>675.6</v>
      </c>
      <c r="G138" s="2">
        <f>IFERROR(__xludf.DUMMYFUNCTION("""COMPUTED_VALUE"""),45491.66666666667)</f>
        <v>45491.66667</v>
      </c>
      <c r="H138" s="1">
        <f>IFERROR(__xludf.DUMMYFUNCTION("""COMPUTED_VALUE"""),650.28)</f>
        <v>650.28</v>
      </c>
      <c r="J138" s="2">
        <f>IFERROR(__xludf.DUMMYFUNCTION("""COMPUTED_VALUE"""),45491.66666666667)</f>
        <v>45491.66667</v>
      </c>
      <c r="K138" s="1">
        <f>IFERROR(__xludf.DUMMYFUNCTION("""COMPUTED_VALUE"""),652.43)</f>
        <v>652.43</v>
      </c>
      <c r="M138" s="2">
        <f>IFERROR(__xludf.DUMMYFUNCTION("""COMPUTED_VALUE"""),45491.66666666667)</f>
        <v>45491.66667</v>
      </c>
      <c r="N138" s="1">
        <f>IFERROR(__xludf.DUMMYFUNCTION("""COMPUTED_VALUE"""),2.9454465E7)</f>
        <v>29454465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IFERROR(__xludf.DUMMYFUNCTION("""COMPUTED_VALUE"""),652.25)</f>
        <v>652.25</v>
      </c>
      <c r="D139" s="2">
        <f>IFERROR(__xludf.DUMMYFUNCTION("""COMPUTED_VALUE"""),45492.66666666667)</f>
        <v>45492.66667</v>
      </c>
      <c r="E139" s="1">
        <f>IFERROR(__xludf.DUMMYFUNCTION("""COMPUTED_VALUE"""),654.91)</f>
        <v>654.91</v>
      </c>
      <c r="G139" s="2">
        <f>IFERROR(__xludf.DUMMYFUNCTION("""COMPUTED_VALUE"""),45492.66666666667)</f>
        <v>45492.66667</v>
      </c>
      <c r="H139" s="1">
        <f>IFERROR(__xludf.DUMMYFUNCTION("""COMPUTED_VALUE"""),647.53)</f>
        <v>647.53</v>
      </c>
      <c r="J139" s="2">
        <f>IFERROR(__xludf.DUMMYFUNCTION("""COMPUTED_VALUE"""),45492.66666666667)</f>
        <v>45492.66667</v>
      </c>
      <c r="K139" s="1">
        <f>IFERROR(__xludf.DUMMYFUNCTION("""COMPUTED_VALUE"""),653.05)</f>
        <v>653.05</v>
      </c>
      <c r="M139" s="2">
        <f>IFERROR(__xludf.DUMMYFUNCTION("""COMPUTED_VALUE"""),45492.66666666667)</f>
        <v>45492.66667</v>
      </c>
      <c r="N139" s="1">
        <f>IFERROR(__xludf.DUMMYFUNCTION("""COMPUTED_VALUE"""),2.2229814E7)</f>
        <v>22229814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IFERROR(__xludf.DUMMYFUNCTION("""COMPUTED_VALUE"""),655.18)</f>
        <v>655.18</v>
      </c>
      <c r="D140" s="2">
        <f>IFERROR(__xludf.DUMMYFUNCTION("""COMPUTED_VALUE"""),45495.66666666667)</f>
        <v>45495.66667</v>
      </c>
      <c r="E140" s="1">
        <f>IFERROR(__xludf.DUMMYFUNCTION("""COMPUTED_VALUE"""),657.95)</f>
        <v>657.95</v>
      </c>
      <c r="G140" s="2">
        <f>IFERROR(__xludf.DUMMYFUNCTION("""COMPUTED_VALUE"""),45495.66666666667)</f>
        <v>45495.66667</v>
      </c>
      <c r="H140" s="1">
        <f>IFERROR(__xludf.DUMMYFUNCTION("""COMPUTED_VALUE"""),646.64)</f>
        <v>646.64</v>
      </c>
      <c r="J140" s="2">
        <f>IFERROR(__xludf.DUMMYFUNCTION("""COMPUTED_VALUE"""),45495.66666666667)</f>
        <v>45495.66667</v>
      </c>
      <c r="K140" s="1">
        <f>IFERROR(__xludf.DUMMYFUNCTION("""COMPUTED_VALUE"""),652.23)</f>
        <v>652.23</v>
      </c>
      <c r="M140" s="2">
        <f>IFERROR(__xludf.DUMMYFUNCTION("""COMPUTED_VALUE"""),45495.66666666667)</f>
        <v>45495.66667</v>
      </c>
      <c r="N140" s="1">
        <f>IFERROR(__xludf.DUMMYFUNCTION("""COMPUTED_VALUE"""),2.7391876E7)</f>
        <v>27391876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IFERROR(__xludf.DUMMYFUNCTION("""COMPUTED_VALUE"""),651.06)</f>
        <v>651.06</v>
      </c>
      <c r="D141" s="2">
        <f>IFERROR(__xludf.DUMMYFUNCTION("""COMPUTED_VALUE"""),45496.66666666667)</f>
        <v>45496.66667</v>
      </c>
      <c r="E141" s="1">
        <f>IFERROR(__xludf.DUMMYFUNCTION("""COMPUTED_VALUE"""),657.84)</f>
        <v>657.84</v>
      </c>
      <c r="G141" s="2">
        <f>IFERROR(__xludf.DUMMYFUNCTION("""COMPUTED_VALUE"""),45496.66666666667)</f>
        <v>45496.66667</v>
      </c>
      <c r="H141" s="1">
        <f>IFERROR(__xludf.DUMMYFUNCTION("""COMPUTED_VALUE"""),650.21)</f>
        <v>650.21</v>
      </c>
      <c r="J141" s="2">
        <f>IFERROR(__xludf.DUMMYFUNCTION("""COMPUTED_VALUE"""),45496.66666666667)</f>
        <v>45496.66667</v>
      </c>
      <c r="K141" s="1">
        <f>IFERROR(__xludf.DUMMYFUNCTION("""COMPUTED_VALUE"""),657.81)</f>
        <v>657.81</v>
      </c>
      <c r="M141" s="2">
        <f>IFERROR(__xludf.DUMMYFUNCTION("""COMPUTED_VALUE"""),45496.66666666667)</f>
        <v>45496.66667</v>
      </c>
      <c r="N141" s="1">
        <f>IFERROR(__xludf.DUMMYFUNCTION("""COMPUTED_VALUE"""),2.1640893E7)</f>
        <v>21640893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IFERROR(__xludf.DUMMYFUNCTION("""COMPUTED_VALUE"""),652.92)</f>
        <v>652.92</v>
      </c>
      <c r="D142" s="2">
        <f>IFERROR(__xludf.DUMMYFUNCTION("""COMPUTED_VALUE"""),45497.66666666667)</f>
        <v>45497.66667</v>
      </c>
      <c r="E142" s="1">
        <f>IFERROR(__xludf.DUMMYFUNCTION("""COMPUTED_VALUE"""),653.9)</f>
        <v>653.9</v>
      </c>
      <c r="G142" s="2">
        <f>IFERROR(__xludf.DUMMYFUNCTION("""COMPUTED_VALUE"""),45497.66666666667)</f>
        <v>45497.66667</v>
      </c>
      <c r="H142" s="1">
        <f>IFERROR(__xludf.DUMMYFUNCTION("""COMPUTED_VALUE"""),632.46)</f>
        <v>632.46</v>
      </c>
      <c r="J142" s="2">
        <f>IFERROR(__xludf.DUMMYFUNCTION("""COMPUTED_VALUE"""),45497.66666666667)</f>
        <v>45497.66667</v>
      </c>
      <c r="K142" s="1">
        <f>IFERROR(__xludf.DUMMYFUNCTION("""COMPUTED_VALUE"""),633.35)</f>
        <v>633.35</v>
      </c>
      <c r="M142" s="2">
        <f>IFERROR(__xludf.DUMMYFUNCTION("""COMPUTED_VALUE"""),45497.66666666667)</f>
        <v>45497.66667</v>
      </c>
      <c r="N142" s="1">
        <f>IFERROR(__xludf.DUMMYFUNCTION("""COMPUTED_VALUE"""),2.8265482E7)</f>
        <v>28265482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IFERROR(__xludf.DUMMYFUNCTION("""COMPUTED_VALUE"""),631.52)</f>
        <v>631.52</v>
      </c>
      <c r="D143" s="2">
        <f>IFERROR(__xludf.DUMMYFUNCTION("""COMPUTED_VALUE"""),45498.66666666667)</f>
        <v>45498.66667</v>
      </c>
      <c r="E143" s="1">
        <f>IFERROR(__xludf.DUMMYFUNCTION("""COMPUTED_VALUE"""),640.22)</f>
        <v>640.22</v>
      </c>
      <c r="G143" s="2">
        <f>IFERROR(__xludf.DUMMYFUNCTION("""COMPUTED_VALUE"""),45498.66666666667)</f>
        <v>45498.66667</v>
      </c>
      <c r="H143" s="1">
        <f>IFERROR(__xludf.DUMMYFUNCTION("""COMPUTED_VALUE"""),626.86)</f>
        <v>626.86</v>
      </c>
      <c r="J143" s="2">
        <f>IFERROR(__xludf.DUMMYFUNCTION("""COMPUTED_VALUE"""),45498.66666666667)</f>
        <v>45498.66667</v>
      </c>
      <c r="K143" s="1">
        <f>IFERROR(__xludf.DUMMYFUNCTION("""COMPUTED_VALUE"""),626.89)</f>
        <v>626.89</v>
      </c>
      <c r="M143" s="2">
        <f>IFERROR(__xludf.DUMMYFUNCTION("""COMPUTED_VALUE"""),45498.66666666667)</f>
        <v>45498.66667</v>
      </c>
      <c r="N143" s="1">
        <f>IFERROR(__xludf.DUMMYFUNCTION("""COMPUTED_VALUE"""),3.4159312E7)</f>
        <v>34159312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IFERROR(__xludf.DUMMYFUNCTION("""COMPUTED_VALUE"""),635.07)</f>
        <v>635.07</v>
      </c>
      <c r="D144" s="2">
        <f>IFERROR(__xludf.DUMMYFUNCTION("""COMPUTED_VALUE"""),45499.66666666667)</f>
        <v>45499.66667</v>
      </c>
      <c r="E144" s="1">
        <f>IFERROR(__xludf.DUMMYFUNCTION("""COMPUTED_VALUE"""),643.45)</f>
        <v>643.45</v>
      </c>
      <c r="G144" s="2">
        <f>IFERROR(__xludf.DUMMYFUNCTION("""COMPUTED_VALUE"""),45499.66666666667)</f>
        <v>45499.66667</v>
      </c>
      <c r="H144" s="1">
        <f>IFERROR(__xludf.DUMMYFUNCTION("""COMPUTED_VALUE"""),633.26)</f>
        <v>633.26</v>
      </c>
      <c r="J144" s="2">
        <f>IFERROR(__xludf.DUMMYFUNCTION("""COMPUTED_VALUE"""),45499.66666666667)</f>
        <v>45499.66667</v>
      </c>
      <c r="K144" s="1">
        <f>IFERROR(__xludf.DUMMYFUNCTION("""COMPUTED_VALUE"""),639.59)</f>
        <v>639.59</v>
      </c>
      <c r="M144" s="2">
        <f>IFERROR(__xludf.DUMMYFUNCTION("""COMPUTED_VALUE"""),45499.66666666667)</f>
        <v>45499.66667</v>
      </c>
      <c r="N144" s="1">
        <f>IFERROR(__xludf.DUMMYFUNCTION("""COMPUTED_VALUE"""),2.8628215E7)</f>
        <v>28628215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IFERROR(__xludf.DUMMYFUNCTION("""COMPUTED_VALUE"""),637.89)</f>
        <v>637.89</v>
      </c>
      <c r="D145" s="2">
        <f>IFERROR(__xludf.DUMMYFUNCTION("""COMPUTED_VALUE"""),45502.66666666667)</f>
        <v>45502.66667</v>
      </c>
      <c r="E145" s="1">
        <f>IFERROR(__xludf.DUMMYFUNCTION("""COMPUTED_VALUE"""),650.1)</f>
        <v>650.1</v>
      </c>
      <c r="G145" s="2">
        <f>IFERROR(__xludf.DUMMYFUNCTION("""COMPUTED_VALUE"""),45502.66666666667)</f>
        <v>45502.66667</v>
      </c>
      <c r="H145" s="1">
        <f>IFERROR(__xludf.DUMMYFUNCTION("""COMPUTED_VALUE"""),636.54)</f>
        <v>636.54</v>
      </c>
      <c r="J145" s="2">
        <f>IFERROR(__xludf.DUMMYFUNCTION("""COMPUTED_VALUE"""),45502.66666666667)</f>
        <v>45502.66667</v>
      </c>
      <c r="K145" s="1">
        <f>IFERROR(__xludf.DUMMYFUNCTION("""COMPUTED_VALUE"""),648.9)</f>
        <v>648.9</v>
      </c>
      <c r="M145" s="2">
        <f>IFERROR(__xludf.DUMMYFUNCTION("""COMPUTED_VALUE"""),45502.66666666667)</f>
        <v>45502.66667</v>
      </c>
      <c r="N145" s="1">
        <f>IFERROR(__xludf.DUMMYFUNCTION("""COMPUTED_VALUE"""),3.0988919E7)</f>
        <v>30988919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IFERROR(__xludf.DUMMYFUNCTION("""COMPUTED_VALUE"""),650.24)</f>
        <v>650.24</v>
      </c>
      <c r="D146" s="2">
        <f>IFERROR(__xludf.DUMMYFUNCTION("""COMPUTED_VALUE"""),45503.66666666667)</f>
        <v>45503.66667</v>
      </c>
      <c r="E146" s="1">
        <f>IFERROR(__xludf.DUMMYFUNCTION("""COMPUTED_VALUE"""),656.37)</f>
        <v>656.37</v>
      </c>
      <c r="G146" s="2">
        <f>IFERROR(__xludf.DUMMYFUNCTION("""COMPUTED_VALUE"""),45503.66666666667)</f>
        <v>45503.66667</v>
      </c>
      <c r="H146" s="1">
        <f>IFERROR(__xludf.DUMMYFUNCTION("""COMPUTED_VALUE"""),641.56)</f>
        <v>641.56</v>
      </c>
      <c r="J146" s="2">
        <f>IFERROR(__xludf.DUMMYFUNCTION("""COMPUTED_VALUE"""),45503.66666666667)</f>
        <v>45503.66667</v>
      </c>
      <c r="K146" s="1">
        <f>IFERROR(__xludf.DUMMYFUNCTION("""COMPUTED_VALUE"""),645.24)</f>
        <v>645.24</v>
      </c>
      <c r="M146" s="2">
        <f>IFERROR(__xludf.DUMMYFUNCTION("""COMPUTED_VALUE"""),45503.66666666667)</f>
        <v>45503.66667</v>
      </c>
      <c r="N146" s="1">
        <f>IFERROR(__xludf.DUMMYFUNCTION("""COMPUTED_VALUE"""),3.0552219E7)</f>
        <v>30552219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IFERROR(__xludf.DUMMYFUNCTION("""COMPUTED_VALUE"""),656.12)</f>
        <v>656.12</v>
      </c>
      <c r="D147" s="2">
        <f>IFERROR(__xludf.DUMMYFUNCTION("""COMPUTED_VALUE"""),45504.66666666667)</f>
        <v>45504.66667</v>
      </c>
      <c r="E147" s="1">
        <f>IFERROR(__xludf.DUMMYFUNCTION("""COMPUTED_VALUE"""),670.08)</f>
        <v>670.08</v>
      </c>
      <c r="G147" s="2">
        <f>IFERROR(__xludf.DUMMYFUNCTION("""COMPUTED_VALUE"""),45504.66666666667)</f>
        <v>45504.66667</v>
      </c>
      <c r="H147" s="1">
        <f>IFERROR(__xludf.DUMMYFUNCTION("""COMPUTED_VALUE"""),654.33)</f>
        <v>654.33</v>
      </c>
      <c r="J147" s="2">
        <f>IFERROR(__xludf.DUMMYFUNCTION("""COMPUTED_VALUE"""),45504.66666666667)</f>
        <v>45504.66667</v>
      </c>
      <c r="K147" s="1">
        <f>IFERROR(__xludf.DUMMYFUNCTION("""COMPUTED_VALUE"""),657.51)</f>
        <v>657.51</v>
      </c>
      <c r="M147" s="2">
        <f>IFERROR(__xludf.DUMMYFUNCTION("""COMPUTED_VALUE"""),45504.66666666667)</f>
        <v>45504.66667</v>
      </c>
      <c r="N147" s="1">
        <f>IFERROR(__xludf.DUMMYFUNCTION("""COMPUTED_VALUE"""),4.5715661E7)</f>
        <v>45715661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IFERROR(__xludf.DUMMYFUNCTION("""COMPUTED_VALUE"""),654.08)</f>
        <v>654.08</v>
      </c>
      <c r="D148" s="2">
        <f>IFERROR(__xludf.DUMMYFUNCTION("""COMPUTED_VALUE"""),45505.66666666667)</f>
        <v>45505.66667</v>
      </c>
      <c r="E148" s="1">
        <f>IFERROR(__xludf.DUMMYFUNCTION("""COMPUTED_VALUE"""),654.44)</f>
        <v>654.44</v>
      </c>
      <c r="G148" s="2">
        <f>IFERROR(__xludf.DUMMYFUNCTION("""COMPUTED_VALUE"""),45505.66666666667)</f>
        <v>45505.66667</v>
      </c>
      <c r="H148" s="1">
        <f>IFERROR(__xludf.DUMMYFUNCTION("""COMPUTED_VALUE"""),622.57)</f>
        <v>622.57</v>
      </c>
      <c r="J148" s="2">
        <f>IFERROR(__xludf.DUMMYFUNCTION("""COMPUTED_VALUE"""),45505.66666666667)</f>
        <v>45505.66667</v>
      </c>
      <c r="K148" s="1">
        <f>IFERROR(__xludf.DUMMYFUNCTION("""COMPUTED_VALUE"""),625.28)</f>
        <v>625.28</v>
      </c>
      <c r="M148" s="2">
        <f>IFERROR(__xludf.DUMMYFUNCTION("""COMPUTED_VALUE"""),45505.66666666667)</f>
        <v>45505.66667</v>
      </c>
      <c r="N148" s="1">
        <f>IFERROR(__xludf.DUMMYFUNCTION("""COMPUTED_VALUE"""),6.1315178E7)</f>
        <v>61315178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IFERROR(__xludf.DUMMYFUNCTION("""COMPUTED_VALUE"""),609.25)</f>
        <v>609.25</v>
      </c>
      <c r="D149" s="2">
        <f>IFERROR(__xludf.DUMMYFUNCTION("""COMPUTED_VALUE"""),45506.66666666667)</f>
        <v>45506.66667</v>
      </c>
      <c r="E149" s="1">
        <f>IFERROR(__xludf.DUMMYFUNCTION("""COMPUTED_VALUE"""),609.25)</f>
        <v>609.25</v>
      </c>
      <c r="G149" s="2">
        <f>IFERROR(__xludf.DUMMYFUNCTION("""COMPUTED_VALUE"""),45506.66666666667)</f>
        <v>45506.66667</v>
      </c>
      <c r="H149" s="1">
        <f>IFERROR(__xludf.DUMMYFUNCTION("""COMPUTED_VALUE"""),586.88)</f>
        <v>586.88</v>
      </c>
      <c r="J149" s="2">
        <f>IFERROR(__xludf.DUMMYFUNCTION("""COMPUTED_VALUE"""),45506.66666666667)</f>
        <v>45506.66667</v>
      </c>
      <c r="K149" s="1">
        <f>IFERROR(__xludf.DUMMYFUNCTION("""COMPUTED_VALUE"""),596.33)</f>
        <v>596.33</v>
      </c>
      <c r="M149" s="2">
        <f>IFERROR(__xludf.DUMMYFUNCTION("""COMPUTED_VALUE"""),45506.66666666667)</f>
        <v>45506.66667</v>
      </c>
      <c r="N149" s="1">
        <f>IFERROR(__xludf.DUMMYFUNCTION("""COMPUTED_VALUE"""),5.9082925E7)</f>
        <v>59082925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IFERROR(__xludf.DUMMYFUNCTION("""COMPUTED_VALUE"""),560.35)</f>
        <v>560.35</v>
      </c>
      <c r="D150" s="2">
        <f>IFERROR(__xludf.DUMMYFUNCTION("""COMPUTED_VALUE"""),45509.66666666667)</f>
        <v>45509.66667</v>
      </c>
      <c r="E150" s="1">
        <f>IFERROR(__xludf.DUMMYFUNCTION("""COMPUTED_VALUE"""),584.83)</f>
        <v>584.83</v>
      </c>
      <c r="G150" s="2">
        <f>IFERROR(__xludf.DUMMYFUNCTION("""COMPUTED_VALUE"""),45509.66666666667)</f>
        <v>45509.66667</v>
      </c>
      <c r="H150" s="1">
        <f>IFERROR(__xludf.DUMMYFUNCTION("""COMPUTED_VALUE"""),559.95)</f>
        <v>559.95</v>
      </c>
      <c r="J150" s="2">
        <f>IFERROR(__xludf.DUMMYFUNCTION("""COMPUTED_VALUE"""),45509.66666666667)</f>
        <v>45509.66667</v>
      </c>
      <c r="K150" s="1">
        <f>IFERROR(__xludf.DUMMYFUNCTION("""COMPUTED_VALUE"""),578.16)</f>
        <v>578.16</v>
      </c>
      <c r="M150" s="2">
        <f>IFERROR(__xludf.DUMMYFUNCTION("""COMPUTED_VALUE"""),45509.66666666667)</f>
        <v>45509.66667</v>
      </c>
      <c r="N150" s="1">
        <f>IFERROR(__xludf.DUMMYFUNCTION("""COMPUTED_VALUE"""),5.5481424E7)</f>
        <v>55481424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IFERROR(__xludf.DUMMYFUNCTION("""COMPUTED_VALUE"""),580.9)</f>
        <v>580.9</v>
      </c>
      <c r="D151" s="2">
        <f>IFERROR(__xludf.DUMMYFUNCTION("""COMPUTED_VALUE"""),45510.66666666667)</f>
        <v>45510.66667</v>
      </c>
      <c r="E151" s="1">
        <f>IFERROR(__xludf.DUMMYFUNCTION("""COMPUTED_VALUE"""),596.76)</f>
        <v>596.76</v>
      </c>
      <c r="G151" s="2">
        <f>IFERROR(__xludf.DUMMYFUNCTION("""COMPUTED_VALUE"""),45510.66666666667)</f>
        <v>45510.66667</v>
      </c>
      <c r="H151" s="1">
        <f>IFERROR(__xludf.DUMMYFUNCTION("""COMPUTED_VALUE"""),580.44)</f>
        <v>580.44</v>
      </c>
      <c r="J151" s="2">
        <f>IFERROR(__xludf.DUMMYFUNCTION("""COMPUTED_VALUE"""),45510.66666666667)</f>
        <v>45510.66667</v>
      </c>
      <c r="K151" s="1">
        <f>IFERROR(__xludf.DUMMYFUNCTION("""COMPUTED_VALUE"""),589.62)</f>
        <v>589.62</v>
      </c>
      <c r="M151" s="2">
        <f>IFERROR(__xludf.DUMMYFUNCTION("""COMPUTED_VALUE"""),45510.66666666667)</f>
        <v>45510.66667</v>
      </c>
      <c r="N151" s="1">
        <f>IFERROR(__xludf.DUMMYFUNCTION("""COMPUTED_VALUE"""),4.3010405E7)</f>
        <v>43010405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IFERROR(__xludf.DUMMYFUNCTION("""COMPUTED_VALUE"""),599.39)</f>
        <v>599.39</v>
      </c>
      <c r="D152" s="2">
        <f>IFERROR(__xludf.DUMMYFUNCTION("""COMPUTED_VALUE"""),45511.66666666667)</f>
        <v>45511.66667</v>
      </c>
      <c r="E152" s="1">
        <f>IFERROR(__xludf.DUMMYFUNCTION("""COMPUTED_VALUE"""),604.36)</f>
        <v>604.36</v>
      </c>
      <c r="G152" s="2">
        <f>IFERROR(__xludf.DUMMYFUNCTION("""COMPUTED_VALUE"""),45511.66666666667)</f>
        <v>45511.66667</v>
      </c>
      <c r="H152" s="1">
        <f>IFERROR(__xludf.DUMMYFUNCTION("""COMPUTED_VALUE"""),585.27)</f>
        <v>585.27</v>
      </c>
      <c r="J152" s="2">
        <f>IFERROR(__xludf.DUMMYFUNCTION("""COMPUTED_VALUE"""),45511.66666666667)</f>
        <v>45511.66667</v>
      </c>
      <c r="K152" s="1">
        <f>IFERROR(__xludf.DUMMYFUNCTION("""COMPUTED_VALUE"""),586.05)</f>
        <v>586.05</v>
      </c>
      <c r="M152" s="2">
        <f>IFERROR(__xludf.DUMMYFUNCTION("""COMPUTED_VALUE"""),45511.66666666667)</f>
        <v>45511.66667</v>
      </c>
      <c r="N152" s="1">
        <f>IFERROR(__xludf.DUMMYFUNCTION("""COMPUTED_VALUE"""),4.6983117E7)</f>
        <v>46983117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IFERROR(__xludf.DUMMYFUNCTION("""COMPUTED_VALUE"""),591.39)</f>
        <v>591.39</v>
      </c>
      <c r="D153" s="2">
        <f>IFERROR(__xludf.DUMMYFUNCTION("""COMPUTED_VALUE"""),45512.66666666667)</f>
        <v>45512.66667</v>
      </c>
      <c r="E153" s="1">
        <f>IFERROR(__xludf.DUMMYFUNCTION("""COMPUTED_VALUE"""),604.47)</f>
        <v>604.47</v>
      </c>
      <c r="G153" s="2">
        <f>IFERROR(__xludf.DUMMYFUNCTION("""COMPUTED_VALUE"""),45512.66666666667)</f>
        <v>45512.66667</v>
      </c>
      <c r="H153" s="1">
        <f>IFERROR(__xludf.DUMMYFUNCTION("""COMPUTED_VALUE"""),591.39)</f>
        <v>591.39</v>
      </c>
      <c r="J153" s="2">
        <f>IFERROR(__xludf.DUMMYFUNCTION("""COMPUTED_VALUE"""),45512.66666666667)</f>
        <v>45512.66667</v>
      </c>
      <c r="K153" s="1">
        <f>IFERROR(__xludf.DUMMYFUNCTION("""COMPUTED_VALUE"""),601.54)</f>
        <v>601.54</v>
      </c>
      <c r="M153" s="2">
        <f>IFERROR(__xludf.DUMMYFUNCTION("""COMPUTED_VALUE"""),45512.66666666667)</f>
        <v>45512.66667</v>
      </c>
      <c r="N153" s="1">
        <f>IFERROR(__xludf.DUMMYFUNCTION("""COMPUTED_VALUE"""),3.3253963E7)</f>
        <v>33253963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IFERROR(__xludf.DUMMYFUNCTION("""COMPUTED_VALUE"""),601.7)</f>
        <v>601.7</v>
      </c>
      <c r="D154" s="2">
        <f>IFERROR(__xludf.DUMMYFUNCTION("""COMPUTED_VALUE"""),45513.66666666667)</f>
        <v>45513.66667</v>
      </c>
      <c r="E154" s="1">
        <f>IFERROR(__xludf.DUMMYFUNCTION("""COMPUTED_VALUE"""),601.7)</f>
        <v>601.7</v>
      </c>
      <c r="G154" s="2">
        <f>IFERROR(__xludf.DUMMYFUNCTION("""COMPUTED_VALUE"""),45513.66666666667)</f>
        <v>45513.66667</v>
      </c>
      <c r="H154" s="1">
        <f>IFERROR(__xludf.DUMMYFUNCTION("""COMPUTED_VALUE"""),589.52)</f>
        <v>589.52</v>
      </c>
      <c r="J154" s="2">
        <f>IFERROR(__xludf.DUMMYFUNCTION("""COMPUTED_VALUE"""),45513.66666666667)</f>
        <v>45513.66667</v>
      </c>
      <c r="K154" s="1">
        <f>IFERROR(__xludf.DUMMYFUNCTION("""COMPUTED_VALUE"""),592.32)</f>
        <v>592.32</v>
      </c>
      <c r="M154" s="2">
        <f>IFERROR(__xludf.DUMMYFUNCTION("""COMPUTED_VALUE"""),45513.66666666667)</f>
        <v>45513.66667</v>
      </c>
      <c r="N154" s="1">
        <f>IFERROR(__xludf.DUMMYFUNCTION("""COMPUTED_VALUE"""),3.5204216E7)</f>
        <v>35204216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IFERROR(__xludf.DUMMYFUNCTION("""COMPUTED_VALUE"""),594.68)</f>
        <v>594.68</v>
      </c>
      <c r="D155" s="2">
        <f>IFERROR(__xludf.DUMMYFUNCTION("""COMPUTED_VALUE"""),45516.66666666667)</f>
        <v>45516.66667</v>
      </c>
      <c r="E155" s="1">
        <f>IFERROR(__xludf.DUMMYFUNCTION("""COMPUTED_VALUE"""),598.75)</f>
        <v>598.75</v>
      </c>
      <c r="G155" s="2">
        <f>IFERROR(__xludf.DUMMYFUNCTION("""COMPUTED_VALUE"""),45516.66666666667)</f>
        <v>45516.66667</v>
      </c>
      <c r="H155" s="1">
        <f>IFERROR(__xludf.DUMMYFUNCTION("""COMPUTED_VALUE"""),588.78)</f>
        <v>588.78</v>
      </c>
      <c r="J155" s="2">
        <f>IFERROR(__xludf.DUMMYFUNCTION("""COMPUTED_VALUE"""),45516.66666666667)</f>
        <v>45516.66667</v>
      </c>
      <c r="K155" s="1">
        <f>IFERROR(__xludf.DUMMYFUNCTION("""COMPUTED_VALUE"""),590.57)</f>
        <v>590.57</v>
      </c>
      <c r="M155" s="2">
        <f>IFERROR(__xludf.DUMMYFUNCTION("""COMPUTED_VALUE"""),45516.66666666667)</f>
        <v>45516.66667</v>
      </c>
      <c r="N155" s="1">
        <f>IFERROR(__xludf.DUMMYFUNCTION("""COMPUTED_VALUE"""),3.052654E7)</f>
        <v>30526540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IFERROR(__xludf.DUMMYFUNCTION("""COMPUTED_VALUE"""),593.33)</f>
        <v>593.33</v>
      </c>
      <c r="D156" s="2">
        <f>IFERROR(__xludf.DUMMYFUNCTION("""COMPUTED_VALUE"""),45517.66666666667)</f>
        <v>45517.66667</v>
      </c>
      <c r="E156" s="1">
        <f>IFERROR(__xludf.DUMMYFUNCTION("""COMPUTED_VALUE"""),604.02)</f>
        <v>604.02</v>
      </c>
      <c r="G156" s="2">
        <f>IFERROR(__xludf.DUMMYFUNCTION("""COMPUTED_VALUE"""),45517.66666666667)</f>
        <v>45517.66667</v>
      </c>
      <c r="H156" s="1">
        <f>IFERROR(__xludf.DUMMYFUNCTION("""COMPUTED_VALUE"""),589.81)</f>
        <v>589.81</v>
      </c>
      <c r="J156" s="2">
        <f>IFERROR(__xludf.DUMMYFUNCTION("""COMPUTED_VALUE"""),45517.66666666667)</f>
        <v>45517.66667</v>
      </c>
      <c r="K156" s="1">
        <f>IFERROR(__xludf.DUMMYFUNCTION("""COMPUTED_VALUE"""),602.77)</f>
        <v>602.77</v>
      </c>
      <c r="M156" s="2">
        <f>IFERROR(__xludf.DUMMYFUNCTION("""COMPUTED_VALUE"""),45517.66666666667)</f>
        <v>45517.66667</v>
      </c>
      <c r="N156" s="1">
        <f>IFERROR(__xludf.DUMMYFUNCTION("""COMPUTED_VALUE"""),3.6813233E7)</f>
        <v>36813233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IFERROR(__xludf.DUMMYFUNCTION("""COMPUTED_VALUE"""),611.22)</f>
        <v>611.22</v>
      </c>
      <c r="D157" s="2">
        <f>IFERROR(__xludf.DUMMYFUNCTION("""COMPUTED_VALUE"""),45518.66666666667)</f>
        <v>45518.66667</v>
      </c>
      <c r="E157" s="1">
        <f>IFERROR(__xludf.DUMMYFUNCTION("""COMPUTED_VALUE"""),611.69)</f>
        <v>611.69</v>
      </c>
      <c r="G157" s="2">
        <f>IFERROR(__xludf.DUMMYFUNCTION("""COMPUTED_VALUE"""),45518.66666666667)</f>
        <v>45518.66667</v>
      </c>
      <c r="H157" s="1">
        <f>IFERROR(__xludf.DUMMYFUNCTION("""COMPUTED_VALUE"""),595.25)</f>
        <v>595.25</v>
      </c>
      <c r="J157" s="2">
        <f>IFERROR(__xludf.DUMMYFUNCTION("""COMPUTED_VALUE"""),45518.66666666667)</f>
        <v>45518.66667</v>
      </c>
      <c r="K157" s="1">
        <f>IFERROR(__xludf.DUMMYFUNCTION("""COMPUTED_VALUE"""),603.09)</f>
        <v>603.09</v>
      </c>
      <c r="M157" s="2">
        <f>IFERROR(__xludf.DUMMYFUNCTION("""COMPUTED_VALUE"""),45518.66666666667)</f>
        <v>45518.66667</v>
      </c>
      <c r="N157" s="1">
        <f>IFERROR(__xludf.DUMMYFUNCTION("""COMPUTED_VALUE"""),4.4790193E7)</f>
        <v>44790193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IFERROR(__xludf.DUMMYFUNCTION("""COMPUTED_VALUE"""),613.73)</f>
        <v>613.73</v>
      </c>
      <c r="D158" s="2">
        <f>IFERROR(__xludf.DUMMYFUNCTION("""COMPUTED_VALUE"""),45519.66666666667)</f>
        <v>45519.66667</v>
      </c>
      <c r="E158" s="1">
        <f>IFERROR(__xludf.DUMMYFUNCTION("""COMPUTED_VALUE"""),622.82)</f>
        <v>622.82</v>
      </c>
      <c r="G158" s="2">
        <f>IFERROR(__xludf.DUMMYFUNCTION("""COMPUTED_VALUE"""),45519.66666666667)</f>
        <v>45519.66667</v>
      </c>
      <c r="H158" s="1">
        <f>IFERROR(__xludf.DUMMYFUNCTION("""COMPUTED_VALUE"""),613.73)</f>
        <v>613.73</v>
      </c>
      <c r="J158" s="2">
        <f>IFERROR(__xludf.DUMMYFUNCTION("""COMPUTED_VALUE"""),45519.66666666667)</f>
        <v>45519.66667</v>
      </c>
      <c r="K158" s="1">
        <f>IFERROR(__xludf.DUMMYFUNCTION("""COMPUTED_VALUE"""),622.64)</f>
        <v>622.64</v>
      </c>
      <c r="M158" s="2">
        <f>IFERROR(__xludf.DUMMYFUNCTION("""COMPUTED_VALUE"""),45519.66666666667)</f>
        <v>45519.66667</v>
      </c>
      <c r="N158" s="1">
        <f>IFERROR(__xludf.DUMMYFUNCTION("""COMPUTED_VALUE"""),4.3128793E7)</f>
        <v>43128793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IFERROR(__xludf.DUMMYFUNCTION("""COMPUTED_VALUE"""),619.62)</f>
        <v>619.62</v>
      </c>
      <c r="D159" s="2">
        <f>IFERROR(__xludf.DUMMYFUNCTION("""COMPUTED_VALUE"""),45520.66666666667)</f>
        <v>45520.66667</v>
      </c>
      <c r="E159" s="1">
        <f>IFERROR(__xludf.DUMMYFUNCTION("""COMPUTED_VALUE"""),628.11)</f>
        <v>628.11</v>
      </c>
      <c r="G159" s="2">
        <f>IFERROR(__xludf.DUMMYFUNCTION("""COMPUTED_VALUE"""),45520.66666666667)</f>
        <v>45520.66667</v>
      </c>
      <c r="H159" s="1">
        <f>IFERROR(__xludf.DUMMYFUNCTION("""COMPUTED_VALUE"""),618.37)</f>
        <v>618.37</v>
      </c>
      <c r="J159" s="2">
        <f>IFERROR(__xludf.DUMMYFUNCTION("""COMPUTED_VALUE"""),45520.66666666667)</f>
        <v>45520.66667</v>
      </c>
      <c r="K159" s="1">
        <f>IFERROR(__xludf.DUMMYFUNCTION("""COMPUTED_VALUE"""),624.9)</f>
        <v>624.9</v>
      </c>
      <c r="M159" s="2">
        <f>IFERROR(__xludf.DUMMYFUNCTION("""COMPUTED_VALUE"""),45520.66666666667)</f>
        <v>45520.66667</v>
      </c>
      <c r="N159" s="1">
        <f>IFERROR(__xludf.DUMMYFUNCTION("""COMPUTED_VALUE"""),2.772433E7)</f>
        <v>27724330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IFERROR(__xludf.DUMMYFUNCTION("""COMPUTED_VALUE"""),625.63)</f>
        <v>625.63</v>
      </c>
      <c r="D160" s="2">
        <f>IFERROR(__xludf.DUMMYFUNCTION("""COMPUTED_VALUE"""),45523.66666666667)</f>
        <v>45523.66667</v>
      </c>
      <c r="E160" s="1">
        <f>IFERROR(__xludf.DUMMYFUNCTION("""COMPUTED_VALUE"""),631.66)</f>
        <v>631.66</v>
      </c>
      <c r="G160" s="2">
        <f>IFERROR(__xludf.DUMMYFUNCTION("""COMPUTED_VALUE"""),45523.66666666667)</f>
        <v>45523.66667</v>
      </c>
      <c r="H160" s="1">
        <f>IFERROR(__xludf.DUMMYFUNCTION("""COMPUTED_VALUE"""),624.45)</f>
        <v>624.45</v>
      </c>
      <c r="J160" s="2">
        <f>IFERROR(__xludf.DUMMYFUNCTION("""COMPUTED_VALUE"""),45523.66666666667)</f>
        <v>45523.66667</v>
      </c>
      <c r="K160" s="1">
        <f>IFERROR(__xludf.DUMMYFUNCTION("""COMPUTED_VALUE"""),631.65)</f>
        <v>631.65</v>
      </c>
      <c r="M160" s="2">
        <f>IFERROR(__xludf.DUMMYFUNCTION("""COMPUTED_VALUE"""),45523.66666666667)</f>
        <v>45523.66667</v>
      </c>
      <c r="N160" s="1">
        <f>IFERROR(__xludf.DUMMYFUNCTION("""COMPUTED_VALUE"""),2.5660747E7)</f>
        <v>25660747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IFERROR(__xludf.DUMMYFUNCTION("""COMPUTED_VALUE"""),629.18)</f>
        <v>629.18</v>
      </c>
      <c r="D161" s="2">
        <f>IFERROR(__xludf.DUMMYFUNCTION("""COMPUTED_VALUE"""),45524.66666666667)</f>
        <v>45524.66667</v>
      </c>
      <c r="E161" s="1">
        <f>IFERROR(__xludf.DUMMYFUNCTION("""COMPUTED_VALUE"""),633.72)</f>
        <v>633.72</v>
      </c>
      <c r="G161" s="2">
        <f>IFERROR(__xludf.DUMMYFUNCTION("""COMPUTED_VALUE"""),45524.66666666667)</f>
        <v>45524.66667</v>
      </c>
      <c r="H161" s="1">
        <f>IFERROR(__xludf.DUMMYFUNCTION("""COMPUTED_VALUE"""),628.59)</f>
        <v>628.59</v>
      </c>
      <c r="J161" s="2">
        <f>IFERROR(__xludf.DUMMYFUNCTION("""COMPUTED_VALUE"""),45524.66666666667)</f>
        <v>45524.66667</v>
      </c>
      <c r="K161" s="1">
        <f>IFERROR(__xludf.DUMMYFUNCTION("""COMPUTED_VALUE"""),629.29)</f>
        <v>629.29</v>
      </c>
      <c r="M161" s="2">
        <f>IFERROR(__xludf.DUMMYFUNCTION("""COMPUTED_VALUE"""),45524.66666666667)</f>
        <v>45524.66667</v>
      </c>
      <c r="N161" s="1">
        <f>IFERROR(__xludf.DUMMYFUNCTION("""COMPUTED_VALUE"""),2.5361975E7)</f>
        <v>25361975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IFERROR(__xludf.DUMMYFUNCTION("""COMPUTED_VALUE"""),632.27)</f>
        <v>632.27</v>
      </c>
      <c r="D162" s="2">
        <f>IFERROR(__xludf.DUMMYFUNCTION("""COMPUTED_VALUE"""),45525.66666666667)</f>
        <v>45525.66667</v>
      </c>
      <c r="E162" s="1">
        <f>IFERROR(__xludf.DUMMYFUNCTION("""COMPUTED_VALUE"""),639.0)</f>
        <v>639</v>
      </c>
      <c r="G162" s="2">
        <f>IFERROR(__xludf.DUMMYFUNCTION("""COMPUTED_VALUE"""),45525.66666666667)</f>
        <v>45525.66667</v>
      </c>
      <c r="H162" s="1">
        <f>IFERROR(__xludf.DUMMYFUNCTION("""COMPUTED_VALUE"""),631.9)</f>
        <v>631.9</v>
      </c>
      <c r="J162" s="2">
        <f>IFERROR(__xludf.DUMMYFUNCTION("""COMPUTED_VALUE"""),45525.66666666667)</f>
        <v>45525.66667</v>
      </c>
      <c r="K162" s="1">
        <f>IFERROR(__xludf.DUMMYFUNCTION("""COMPUTED_VALUE"""),638.94)</f>
        <v>638.94</v>
      </c>
      <c r="M162" s="2">
        <f>IFERROR(__xludf.DUMMYFUNCTION("""COMPUTED_VALUE"""),45525.66666666667)</f>
        <v>45525.66667</v>
      </c>
      <c r="N162" s="1">
        <f>IFERROR(__xludf.DUMMYFUNCTION("""COMPUTED_VALUE"""),2.5394291E7)</f>
        <v>25394291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IFERROR(__xludf.DUMMYFUNCTION("""COMPUTED_VALUE"""),640.67)</f>
        <v>640.67</v>
      </c>
      <c r="D163" s="2">
        <f>IFERROR(__xludf.DUMMYFUNCTION("""COMPUTED_VALUE"""),45526.66666666667)</f>
        <v>45526.66667</v>
      </c>
      <c r="E163" s="1">
        <f>IFERROR(__xludf.DUMMYFUNCTION("""COMPUTED_VALUE"""),641.92)</f>
        <v>641.92</v>
      </c>
      <c r="G163" s="2">
        <f>IFERROR(__xludf.DUMMYFUNCTION("""COMPUTED_VALUE"""),45526.66666666667)</f>
        <v>45526.66667</v>
      </c>
      <c r="H163" s="1">
        <f>IFERROR(__xludf.DUMMYFUNCTION("""COMPUTED_VALUE"""),631.57)</f>
        <v>631.57</v>
      </c>
      <c r="J163" s="2">
        <f>IFERROR(__xludf.DUMMYFUNCTION("""COMPUTED_VALUE"""),45526.66666666667)</f>
        <v>45526.66667</v>
      </c>
      <c r="K163" s="1">
        <f>IFERROR(__xludf.DUMMYFUNCTION("""COMPUTED_VALUE"""),632.8)</f>
        <v>632.8</v>
      </c>
      <c r="M163" s="2">
        <f>IFERROR(__xludf.DUMMYFUNCTION("""COMPUTED_VALUE"""),45526.66666666667)</f>
        <v>45526.66667</v>
      </c>
      <c r="N163" s="1">
        <f>IFERROR(__xludf.DUMMYFUNCTION("""COMPUTED_VALUE"""),2.3326768E7)</f>
        <v>23326768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IFERROR(__xludf.DUMMYFUNCTION("""COMPUTED_VALUE"""),635.13)</f>
        <v>635.13</v>
      </c>
      <c r="D164" s="2">
        <f>IFERROR(__xludf.DUMMYFUNCTION("""COMPUTED_VALUE"""),45527.66666666667)</f>
        <v>45527.66667</v>
      </c>
      <c r="E164" s="1">
        <f>IFERROR(__xludf.DUMMYFUNCTION("""COMPUTED_VALUE"""),642.56)</f>
        <v>642.56</v>
      </c>
      <c r="G164" s="2">
        <f>IFERROR(__xludf.DUMMYFUNCTION("""COMPUTED_VALUE"""),45527.66666666667)</f>
        <v>45527.66667</v>
      </c>
      <c r="H164" s="1">
        <f>IFERROR(__xludf.DUMMYFUNCTION("""COMPUTED_VALUE"""),633.27)</f>
        <v>633.27</v>
      </c>
      <c r="J164" s="2">
        <f>IFERROR(__xludf.DUMMYFUNCTION("""COMPUTED_VALUE"""),45527.66666666667)</f>
        <v>45527.66667</v>
      </c>
      <c r="K164" s="1">
        <f>IFERROR(__xludf.DUMMYFUNCTION("""COMPUTED_VALUE"""),640.54)</f>
        <v>640.54</v>
      </c>
      <c r="M164" s="2">
        <f>IFERROR(__xludf.DUMMYFUNCTION("""COMPUTED_VALUE"""),45527.66666666667)</f>
        <v>45527.66667</v>
      </c>
      <c r="N164" s="1">
        <f>IFERROR(__xludf.DUMMYFUNCTION("""COMPUTED_VALUE"""),2.8998277E7)</f>
        <v>28998277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IFERROR(__xludf.DUMMYFUNCTION("""COMPUTED_VALUE"""),643.56)</f>
        <v>643.56</v>
      </c>
      <c r="D165" s="2">
        <f>IFERROR(__xludf.DUMMYFUNCTION("""COMPUTED_VALUE"""),45530.66666666667)</f>
        <v>45530.66667</v>
      </c>
      <c r="E165" s="1">
        <f>IFERROR(__xludf.DUMMYFUNCTION("""COMPUTED_VALUE"""),645.31)</f>
        <v>645.31</v>
      </c>
      <c r="G165" s="2">
        <f>IFERROR(__xludf.DUMMYFUNCTION("""COMPUTED_VALUE"""),45530.66666666667)</f>
        <v>45530.66667</v>
      </c>
      <c r="H165" s="1">
        <f>IFERROR(__xludf.DUMMYFUNCTION("""COMPUTED_VALUE"""),629.76)</f>
        <v>629.76</v>
      </c>
      <c r="J165" s="2">
        <f>IFERROR(__xludf.DUMMYFUNCTION("""COMPUTED_VALUE"""),45530.66666666667)</f>
        <v>45530.66667</v>
      </c>
      <c r="K165" s="1">
        <f>IFERROR(__xludf.DUMMYFUNCTION("""COMPUTED_VALUE"""),631.19)</f>
        <v>631.19</v>
      </c>
      <c r="M165" s="2">
        <f>IFERROR(__xludf.DUMMYFUNCTION("""COMPUTED_VALUE"""),45530.66666666667)</f>
        <v>45530.66667</v>
      </c>
      <c r="N165" s="1">
        <f>IFERROR(__xludf.DUMMYFUNCTION("""COMPUTED_VALUE"""),2.6349535E7)</f>
        <v>26349535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IFERROR(__xludf.DUMMYFUNCTION("""COMPUTED_VALUE"""),631.26)</f>
        <v>631.26</v>
      </c>
      <c r="D166" s="2">
        <f>IFERROR(__xludf.DUMMYFUNCTION("""COMPUTED_VALUE"""),45531.66666666667)</f>
        <v>45531.66667</v>
      </c>
      <c r="E166" s="1">
        <f>IFERROR(__xludf.DUMMYFUNCTION("""COMPUTED_VALUE"""),634.15)</f>
        <v>634.15</v>
      </c>
      <c r="G166" s="2">
        <f>IFERROR(__xludf.DUMMYFUNCTION("""COMPUTED_VALUE"""),45531.66666666667)</f>
        <v>45531.66667</v>
      </c>
      <c r="H166" s="1">
        <f>IFERROR(__xludf.DUMMYFUNCTION("""COMPUTED_VALUE"""),627.18)</f>
        <v>627.18</v>
      </c>
      <c r="J166" s="2">
        <f>IFERROR(__xludf.DUMMYFUNCTION("""COMPUTED_VALUE"""),45531.66666666667)</f>
        <v>45531.66667</v>
      </c>
      <c r="K166" s="1">
        <f>IFERROR(__xludf.DUMMYFUNCTION("""COMPUTED_VALUE"""),631.33)</f>
        <v>631.33</v>
      </c>
      <c r="M166" s="2">
        <f>IFERROR(__xludf.DUMMYFUNCTION("""COMPUTED_VALUE"""),45531.66666666667)</f>
        <v>45531.66667</v>
      </c>
      <c r="N166" s="1">
        <f>IFERROR(__xludf.DUMMYFUNCTION("""COMPUTED_VALUE"""),2.4333408E7)</f>
        <v>24333408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IFERROR(__xludf.DUMMYFUNCTION("""COMPUTED_VALUE"""),627.2)</f>
        <v>627.2</v>
      </c>
      <c r="D167" s="2">
        <f>IFERROR(__xludf.DUMMYFUNCTION("""COMPUTED_VALUE"""),45532.66666666667)</f>
        <v>45532.66667</v>
      </c>
      <c r="E167" s="1">
        <f>IFERROR(__xludf.DUMMYFUNCTION("""COMPUTED_VALUE"""),627.95)</f>
        <v>627.95</v>
      </c>
      <c r="G167" s="2">
        <f>IFERROR(__xludf.DUMMYFUNCTION("""COMPUTED_VALUE"""),45532.66666666667)</f>
        <v>45532.66667</v>
      </c>
      <c r="H167" s="1">
        <f>IFERROR(__xludf.DUMMYFUNCTION("""COMPUTED_VALUE"""),612.54)</f>
        <v>612.54</v>
      </c>
      <c r="J167" s="2">
        <f>IFERROR(__xludf.DUMMYFUNCTION("""COMPUTED_VALUE"""),45532.66666666667)</f>
        <v>45532.66667</v>
      </c>
      <c r="K167" s="1">
        <f>IFERROR(__xludf.DUMMYFUNCTION("""COMPUTED_VALUE"""),619.98)</f>
        <v>619.98</v>
      </c>
      <c r="M167" s="2">
        <f>IFERROR(__xludf.DUMMYFUNCTION("""COMPUTED_VALUE"""),45532.66666666667)</f>
        <v>45532.66667</v>
      </c>
      <c r="N167" s="1">
        <f>IFERROR(__xludf.DUMMYFUNCTION("""COMPUTED_VALUE"""),2.7951461E7)</f>
        <v>27951461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IFERROR(__xludf.DUMMYFUNCTION("""COMPUTED_VALUE"""),624.11)</f>
        <v>624.11</v>
      </c>
      <c r="D168" s="2">
        <f>IFERROR(__xludf.DUMMYFUNCTION("""COMPUTED_VALUE"""),45533.66666666667)</f>
        <v>45533.66667</v>
      </c>
      <c r="E168" s="1">
        <f>IFERROR(__xludf.DUMMYFUNCTION("""COMPUTED_VALUE"""),629.77)</f>
        <v>629.77</v>
      </c>
      <c r="G168" s="2">
        <f>IFERROR(__xludf.DUMMYFUNCTION("""COMPUTED_VALUE"""),45533.66666666667)</f>
        <v>45533.66667</v>
      </c>
      <c r="H168" s="1">
        <f>IFERROR(__xludf.DUMMYFUNCTION("""COMPUTED_VALUE"""),618.58)</f>
        <v>618.58</v>
      </c>
      <c r="J168" s="2">
        <f>IFERROR(__xludf.DUMMYFUNCTION("""COMPUTED_VALUE"""),45533.66666666667)</f>
        <v>45533.66667</v>
      </c>
      <c r="K168" s="1">
        <f>IFERROR(__xludf.DUMMYFUNCTION("""COMPUTED_VALUE"""),619.07)</f>
        <v>619.07</v>
      </c>
      <c r="M168" s="2">
        <f>IFERROR(__xludf.DUMMYFUNCTION("""COMPUTED_VALUE"""),45533.66666666667)</f>
        <v>45533.66667</v>
      </c>
      <c r="N168" s="1">
        <f>IFERROR(__xludf.DUMMYFUNCTION("""COMPUTED_VALUE"""),2.7098553E7)</f>
        <v>27098553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IFERROR(__xludf.DUMMYFUNCTION("""COMPUTED_VALUE"""),623.84)</f>
        <v>623.84</v>
      </c>
      <c r="D169" s="2">
        <f>IFERROR(__xludf.DUMMYFUNCTION("""COMPUTED_VALUE"""),45534.66666666667)</f>
        <v>45534.66667</v>
      </c>
      <c r="E169" s="1">
        <f>IFERROR(__xludf.DUMMYFUNCTION("""COMPUTED_VALUE"""),625.83)</f>
        <v>625.83</v>
      </c>
      <c r="G169" s="2">
        <f>IFERROR(__xludf.DUMMYFUNCTION("""COMPUTED_VALUE"""),45534.66666666667)</f>
        <v>45534.66667</v>
      </c>
      <c r="H169" s="1">
        <f>IFERROR(__xludf.DUMMYFUNCTION("""COMPUTED_VALUE"""),614.93)</f>
        <v>614.93</v>
      </c>
      <c r="J169" s="2">
        <f>IFERROR(__xludf.DUMMYFUNCTION("""COMPUTED_VALUE"""),45534.66666666667)</f>
        <v>45534.66667</v>
      </c>
      <c r="K169" s="1">
        <f>IFERROR(__xludf.DUMMYFUNCTION("""COMPUTED_VALUE"""),625.62)</f>
        <v>625.62</v>
      </c>
      <c r="M169" s="2">
        <f>IFERROR(__xludf.DUMMYFUNCTION("""COMPUTED_VALUE"""),45534.66666666667)</f>
        <v>45534.66667</v>
      </c>
      <c r="N169" s="1">
        <f>IFERROR(__xludf.DUMMYFUNCTION("""COMPUTED_VALUE"""),4.4430693E7)</f>
        <v>44430693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IFERROR(__xludf.DUMMYFUNCTION("""COMPUTED_VALUE"""),622.43)</f>
        <v>622.43</v>
      </c>
      <c r="D170" s="2">
        <f>IFERROR(__xludf.DUMMYFUNCTION("""COMPUTED_VALUE"""),45538.66666666667)</f>
        <v>45538.66667</v>
      </c>
      <c r="E170" s="1">
        <f>IFERROR(__xludf.DUMMYFUNCTION("""COMPUTED_VALUE"""),625.43)</f>
        <v>625.43</v>
      </c>
      <c r="G170" s="2">
        <f>IFERROR(__xludf.DUMMYFUNCTION("""COMPUTED_VALUE"""),45538.66666666667)</f>
        <v>45538.66667</v>
      </c>
      <c r="H170" s="1">
        <f>IFERROR(__xludf.DUMMYFUNCTION("""COMPUTED_VALUE"""),610.84)</f>
        <v>610.84</v>
      </c>
      <c r="J170" s="2">
        <f>IFERROR(__xludf.DUMMYFUNCTION("""COMPUTED_VALUE"""),45538.66666666667)</f>
        <v>45538.66667</v>
      </c>
      <c r="K170" s="1">
        <f>IFERROR(__xludf.DUMMYFUNCTION("""COMPUTED_VALUE"""),613.07)</f>
        <v>613.07</v>
      </c>
      <c r="M170" s="2">
        <f>IFERROR(__xludf.DUMMYFUNCTION("""COMPUTED_VALUE"""),45538.66666666667)</f>
        <v>45538.66667</v>
      </c>
      <c r="N170" s="1">
        <f>IFERROR(__xludf.DUMMYFUNCTION("""COMPUTED_VALUE"""),3.0778285E7)</f>
        <v>30778285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IFERROR(__xludf.DUMMYFUNCTION("""COMPUTED_VALUE"""),613.39)</f>
        <v>613.39</v>
      </c>
      <c r="D171" s="2">
        <f>IFERROR(__xludf.DUMMYFUNCTION("""COMPUTED_VALUE"""),45539.66666666667)</f>
        <v>45539.66667</v>
      </c>
      <c r="E171" s="1">
        <f>IFERROR(__xludf.DUMMYFUNCTION("""COMPUTED_VALUE"""),630.43)</f>
        <v>630.43</v>
      </c>
      <c r="G171" s="2">
        <f>IFERROR(__xludf.DUMMYFUNCTION("""COMPUTED_VALUE"""),45539.66666666667)</f>
        <v>45539.66667</v>
      </c>
      <c r="H171" s="1">
        <f>IFERROR(__xludf.DUMMYFUNCTION("""COMPUTED_VALUE"""),611.89)</f>
        <v>611.89</v>
      </c>
      <c r="J171" s="2">
        <f>IFERROR(__xludf.DUMMYFUNCTION("""COMPUTED_VALUE"""),45539.66666666667)</f>
        <v>45539.66667</v>
      </c>
      <c r="K171" s="1">
        <f>IFERROR(__xludf.DUMMYFUNCTION("""COMPUTED_VALUE"""),624.23)</f>
        <v>624.23</v>
      </c>
      <c r="M171" s="2">
        <f>IFERROR(__xludf.DUMMYFUNCTION("""COMPUTED_VALUE"""),45539.66666666667)</f>
        <v>45539.66667</v>
      </c>
      <c r="N171" s="1">
        <f>IFERROR(__xludf.DUMMYFUNCTION("""COMPUTED_VALUE"""),3.3154645E7)</f>
        <v>33154645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IFERROR(__xludf.DUMMYFUNCTION("""COMPUTED_VALUE"""),626.06)</f>
        <v>626.06</v>
      </c>
      <c r="D172" s="2">
        <f>IFERROR(__xludf.DUMMYFUNCTION("""COMPUTED_VALUE"""),45540.66666666667)</f>
        <v>45540.66667</v>
      </c>
      <c r="E172" s="1">
        <f>IFERROR(__xludf.DUMMYFUNCTION("""COMPUTED_VALUE"""),630.38)</f>
        <v>630.38</v>
      </c>
      <c r="G172" s="2">
        <f>IFERROR(__xludf.DUMMYFUNCTION("""COMPUTED_VALUE"""),45540.66666666667)</f>
        <v>45540.66667</v>
      </c>
      <c r="H172" s="1">
        <f>IFERROR(__xludf.DUMMYFUNCTION("""COMPUTED_VALUE"""),619.29)</f>
        <v>619.29</v>
      </c>
      <c r="J172" s="2">
        <f>IFERROR(__xludf.DUMMYFUNCTION("""COMPUTED_VALUE"""),45540.66666666667)</f>
        <v>45540.66667</v>
      </c>
      <c r="K172" s="1">
        <f>IFERROR(__xludf.DUMMYFUNCTION("""COMPUTED_VALUE"""),627.1)</f>
        <v>627.1</v>
      </c>
      <c r="M172" s="2">
        <f>IFERROR(__xludf.DUMMYFUNCTION("""COMPUTED_VALUE"""),45540.66666666667)</f>
        <v>45540.66667</v>
      </c>
      <c r="N172" s="1">
        <f>IFERROR(__xludf.DUMMYFUNCTION("""COMPUTED_VALUE"""),2.7411096E7)</f>
        <v>27411096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IFERROR(__xludf.DUMMYFUNCTION("""COMPUTED_VALUE"""),628.7)</f>
        <v>628.7</v>
      </c>
      <c r="D173" s="2">
        <f>IFERROR(__xludf.DUMMYFUNCTION("""COMPUTED_VALUE"""),45541.66666666667)</f>
        <v>45541.66667</v>
      </c>
      <c r="E173" s="1">
        <f>IFERROR(__xludf.DUMMYFUNCTION("""COMPUTED_VALUE"""),629.86)</f>
        <v>629.86</v>
      </c>
      <c r="G173" s="2">
        <f>IFERROR(__xludf.DUMMYFUNCTION("""COMPUTED_VALUE"""),45541.66666666667)</f>
        <v>45541.66667</v>
      </c>
      <c r="H173" s="1">
        <f>IFERROR(__xludf.DUMMYFUNCTION("""COMPUTED_VALUE"""),613.68)</f>
        <v>613.68</v>
      </c>
      <c r="J173" s="2">
        <f>IFERROR(__xludf.DUMMYFUNCTION("""COMPUTED_VALUE"""),45541.66666666667)</f>
        <v>45541.66667</v>
      </c>
      <c r="K173" s="1">
        <f>IFERROR(__xludf.DUMMYFUNCTION("""COMPUTED_VALUE"""),618.18)</f>
        <v>618.18</v>
      </c>
      <c r="M173" s="2">
        <f>IFERROR(__xludf.DUMMYFUNCTION("""COMPUTED_VALUE"""),45541.66666666667)</f>
        <v>45541.66667</v>
      </c>
      <c r="N173" s="1">
        <f>IFERROR(__xludf.DUMMYFUNCTION("""COMPUTED_VALUE"""),3.4179904E7)</f>
        <v>34179904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IFERROR(__xludf.DUMMYFUNCTION("""COMPUTED_VALUE"""),622.21)</f>
        <v>622.21</v>
      </c>
      <c r="D174" s="2">
        <f>IFERROR(__xludf.DUMMYFUNCTION("""COMPUTED_VALUE"""),45544.66666666667)</f>
        <v>45544.66667</v>
      </c>
      <c r="E174" s="1">
        <f>IFERROR(__xludf.DUMMYFUNCTION("""COMPUTED_VALUE"""),629.99)</f>
        <v>629.99</v>
      </c>
      <c r="G174" s="2">
        <f>IFERROR(__xludf.DUMMYFUNCTION("""COMPUTED_VALUE"""),45544.66666666667)</f>
        <v>45544.66667</v>
      </c>
      <c r="H174" s="1">
        <f>IFERROR(__xludf.DUMMYFUNCTION("""COMPUTED_VALUE"""),620.05)</f>
        <v>620.05</v>
      </c>
      <c r="J174" s="2">
        <f>IFERROR(__xludf.DUMMYFUNCTION("""COMPUTED_VALUE"""),45544.66666666667)</f>
        <v>45544.66667</v>
      </c>
      <c r="K174" s="1">
        <f>IFERROR(__xludf.DUMMYFUNCTION("""COMPUTED_VALUE"""),623.59)</f>
        <v>623.59</v>
      </c>
      <c r="M174" s="2">
        <f>IFERROR(__xludf.DUMMYFUNCTION("""COMPUTED_VALUE"""),45544.66666666667)</f>
        <v>45544.66667</v>
      </c>
      <c r="N174" s="1">
        <f>IFERROR(__xludf.DUMMYFUNCTION("""COMPUTED_VALUE"""),3.1847027E7)</f>
        <v>31847027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IFERROR(__xludf.DUMMYFUNCTION("""COMPUTED_VALUE"""),627.12)</f>
        <v>627.12</v>
      </c>
      <c r="D175" s="2">
        <f>IFERROR(__xludf.DUMMYFUNCTION("""COMPUTED_VALUE"""),45545.66666666667)</f>
        <v>45545.66667</v>
      </c>
      <c r="E175" s="1">
        <f>IFERROR(__xludf.DUMMYFUNCTION("""COMPUTED_VALUE"""),629.23)</f>
        <v>629.23</v>
      </c>
      <c r="G175" s="2">
        <f>IFERROR(__xludf.DUMMYFUNCTION("""COMPUTED_VALUE"""),45545.66666666667)</f>
        <v>45545.66667</v>
      </c>
      <c r="H175" s="1">
        <f>IFERROR(__xludf.DUMMYFUNCTION("""COMPUTED_VALUE"""),614.04)</f>
        <v>614.04</v>
      </c>
      <c r="J175" s="2">
        <f>IFERROR(__xludf.DUMMYFUNCTION("""COMPUTED_VALUE"""),45545.66666666667)</f>
        <v>45545.66667</v>
      </c>
      <c r="K175" s="1">
        <f>IFERROR(__xludf.DUMMYFUNCTION("""COMPUTED_VALUE"""),621.94)</f>
        <v>621.94</v>
      </c>
      <c r="M175" s="2">
        <f>IFERROR(__xludf.DUMMYFUNCTION("""COMPUTED_VALUE"""),45545.66666666667)</f>
        <v>45545.66667</v>
      </c>
      <c r="N175" s="1">
        <f>IFERROR(__xludf.DUMMYFUNCTION("""COMPUTED_VALUE"""),2.7840579E7)</f>
        <v>27840579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IFERROR(__xludf.DUMMYFUNCTION("""COMPUTED_VALUE"""),620.67)</f>
        <v>620.67</v>
      </c>
      <c r="D176" s="2">
        <f>IFERROR(__xludf.DUMMYFUNCTION("""COMPUTED_VALUE"""),45546.66666666667)</f>
        <v>45546.66667</v>
      </c>
      <c r="E176" s="1">
        <f>IFERROR(__xludf.DUMMYFUNCTION("""COMPUTED_VALUE"""),633.3)</f>
        <v>633.3</v>
      </c>
      <c r="G176" s="2">
        <f>IFERROR(__xludf.DUMMYFUNCTION("""COMPUTED_VALUE"""),45546.66666666667)</f>
        <v>45546.66667</v>
      </c>
      <c r="H176" s="1">
        <f>IFERROR(__xludf.DUMMYFUNCTION("""COMPUTED_VALUE"""),613.31)</f>
        <v>613.31</v>
      </c>
      <c r="J176" s="2">
        <f>IFERROR(__xludf.DUMMYFUNCTION("""COMPUTED_VALUE"""),45546.66666666667)</f>
        <v>45546.66667</v>
      </c>
      <c r="K176" s="1">
        <f>IFERROR(__xludf.DUMMYFUNCTION("""COMPUTED_VALUE"""),632.64)</f>
        <v>632.64</v>
      </c>
      <c r="M176" s="2">
        <f>IFERROR(__xludf.DUMMYFUNCTION("""COMPUTED_VALUE"""),45546.66666666667)</f>
        <v>45546.66667</v>
      </c>
      <c r="N176" s="1">
        <f>IFERROR(__xludf.DUMMYFUNCTION("""COMPUTED_VALUE"""),3.1576602E7)</f>
        <v>31576602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IFERROR(__xludf.DUMMYFUNCTION("""COMPUTED_VALUE"""),634.93)</f>
        <v>634.93</v>
      </c>
      <c r="D177" s="2">
        <f>IFERROR(__xludf.DUMMYFUNCTION("""COMPUTED_VALUE"""),45547.66666666667)</f>
        <v>45547.66667</v>
      </c>
      <c r="E177" s="1">
        <f>IFERROR(__xludf.DUMMYFUNCTION("""COMPUTED_VALUE"""),637.03)</f>
        <v>637.03</v>
      </c>
      <c r="G177" s="2">
        <f>IFERROR(__xludf.DUMMYFUNCTION("""COMPUTED_VALUE"""),45547.66666666667)</f>
        <v>45547.66667</v>
      </c>
      <c r="H177" s="1">
        <f>IFERROR(__xludf.DUMMYFUNCTION("""COMPUTED_VALUE"""),623.33)</f>
        <v>623.33</v>
      </c>
      <c r="J177" s="2">
        <f>IFERROR(__xludf.DUMMYFUNCTION("""COMPUTED_VALUE"""),45547.66666666667)</f>
        <v>45547.66667</v>
      </c>
      <c r="K177" s="1">
        <f>IFERROR(__xludf.DUMMYFUNCTION("""COMPUTED_VALUE"""),637.01)</f>
        <v>637.01</v>
      </c>
      <c r="M177" s="2">
        <f>IFERROR(__xludf.DUMMYFUNCTION("""COMPUTED_VALUE"""),45547.66666666667)</f>
        <v>45547.66667</v>
      </c>
      <c r="N177" s="1">
        <f>IFERROR(__xludf.DUMMYFUNCTION("""COMPUTED_VALUE"""),3.2459769E7)</f>
        <v>32459769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IFERROR(__xludf.DUMMYFUNCTION("""COMPUTED_VALUE"""),640.23)</f>
        <v>640.23</v>
      </c>
      <c r="D178" s="2">
        <f>IFERROR(__xludf.DUMMYFUNCTION("""COMPUTED_VALUE"""),45548.66666666667)</f>
        <v>45548.66667</v>
      </c>
      <c r="E178" s="1">
        <f>IFERROR(__xludf.DUMMYFUNCTION("""COMPUTED_VALUE"""),655.13)</f>
        <v>655.13</v>
      </c>
      <c r="G178" s="2">
        <f>IFERROR(__xludf.DUMMYFUNCTION("""COMPUTED_VALUE"""),45548.66666666667)</f>
        <v>45548.66667</v>
      </c>
      <c r="H178" s="1">
        <f>IFERROR(__xludf.DUMMYFUNCTION("""COMPUTED_VALUE"""),640.12)</f>
        <v>640.12</v>
      </c>
      <c r="J178" s="2">
        <f>IFERROR(__xludf.DUMMYFUNCTION("""COMPUTED_VALUE"""),45548.66666666667)</f>
        <v>45548.66667</v>
      </c>
      <c r="K178" s="1">
        <f>IFERROR(__xludf.DUMMYFUNCTION("""COMPUTED_VALUE"""),645.69)</f>
        <v>645.69</v>
      </c>
      <c r="M178" s="2">
        <f>IFERROR(__xludf.DUMMYFUNCTION("""COMPUTED_VALUE"""),45548.66666666667)</f>
        <v>45548.66667</v>
      </c>
      <c r="N178" s="1">
        <f>IFERROR(__xludf.DUMMYFUNCTION("""COMPUTED_VALUE"""),3.7756649E7)</f>
        <v>37756649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IFERROR(__xludf.DUMMYFUNCTION("""COMPUTED_VALUE"""),647.89)</f>
        <v>647.89</v>
      </c>
      <c r="D179" s="2">
        <f>IFERROR(__xludf.DUMMYFUNCTION("""COMPUTED_VALUE"""),45551.66666666667)</f>
        <v>45551.66667</v>
      </c>
      <c r="E179" s="1">
        <f>IFERROR(__xludf.DUMMYFUNCTION("""COMPUTED_VALUE"""),652.7)</f>
        <v>652.7</v>
      </c>
      <c r="G179" s="2">
        <f>IFERROR(__xludf.DUMMYFUNCTION("""COMPUTED_VALUE"""),45551.66666666667)</f>
        <v>45551.66667</v>
      </c>
      <c r="H179" s="1">
        <f>IFERROR(__xludf.DUMMYFUNCTION("""COMPUTED_VALUE"""),644.45)</f>
        <v>644.45</v>
      </c>
      <c r="J179" s="2">
        <f>IFERROR(__xludf.DUMMYFUNCTION("""COMPUTED_VALUE"""),45551.66666666667)</f>
        <v>45551.66667</v>
      </c>
      <c r="K179" s="1">
        <f>IFERROR(__xludf.DUMMYFUNCTION("""COMPUTED_VALUE"""),648.96)</f>
        <v>648.96</v>
      </c>
      <c r="M179" s="2">
        <f>IFERROR(__xludf.DUMMYFUNCTION("""COMPUTED_VALUE"""),45551.66666666667)</f>
        <v>45551.66667</v>
      </c>
      <c r="N179" s="1">
        <f>IFERROR(__xludf.DUMMYFUNCTION("""COMPUTED_VALUE"""),2.915265E7)</f>
        <v>29152650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IFERROR(__xludf.DUMMYFUNCTION("""COMPUTED_VALUE"""),654.68)</f>
        <v>654.68</v>
      </c>
      <c r="D180" s="2">
        <f>IFERROR(__xludf.DUMMYFUNCTION("""COMPUTED_VALUE"""),45552.66666666667)</f>
        <v>45552.66667</v>
      </c>
      <c r="E180" s="1">
        <f>IFERROR(__xludf.DUMMYFUNCTION("""COMPUTED_VALUE"""),661.52)</f>
        <v>661.52</v>
      </c>
      <c r="G180" s="2">
        <f>IFERROR(__xludf.DUMMYFUNCTION("""COMPUTED_VALUE"""),45552.66666666667)</f>
        <v>45552.66667</v>
      </c>
      <c r="H180" s="1">
        <f>IFERROR(__xludf.DUMMYFUNCTION("""COMPUTED_VALUE"""),653.82)</f>
        <v>653.82</v>
      </c>
      <c r="J180" s="2">
        <f>IFERROR(__xludf.DUMMYFUNCTION("""COMPUTED_VALUE"""),45552.66666666667)</f>
        <v>45552.66667</v>
      </c>
      <c r="K180" s="1">
        <f>IFERROR(__xludf.DUMMYFUNCTION("""COMPUTED_VALUE"""),659.19)</f>
        <v>659.19</v>
      </c>
      <c r="M180" s="2">
        <f>IFERROR(__xludf.DUMMYFUNCTION("""COMPUTED_VALUE"""),45552.66666666667)</f>
        <v>45552.66667</v>
      </c>
      <c r="N180" s="1">
        <f>IFERROR(__xludf.DUMMYFUNCTION("""COMPUTED_VALUE"""),3.192589E7)</f>
        <v>31925890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IFERROR(__xludf.DUMMYFUNCTION("""COMPUTED_VALUE"""),661.52)</f>
        <v>661.52</v>
      </c>
      <c r="D181" s="2">
        <f>IFERROR(__xludf.DUMMYFUNCTION("""COMPUTED_VALUE"""),45553.66666666667)</f>
        <v>45553.66667</v>
      </c>
      <c r="E181" s="1">
        <f>IFERROR(__xludf.DUMMYFUNCTION("""COMPUTED_VALUE"""),667.22)</f>
        <v>667.22</v>
      </c>
      <c r="G181" s="2">
        <f>IFERROR(__xludf.DUMMYFUNCTION("""COMPUTED_VALUE"""),45553.66666666667)</f>
        <v>45553.66667</v>
      </c>
      <c r="H181" s="1">
        <f>IFERROR(__xludf.DUMMYFUNCTION("""COMPUTED_VALUE"""),651.95)</f>
        <v>651.95</v>
      </c>
      <c r="J181" s="2">
        <f>IFERROR(__xludf.DUMMYFUNCTION("""COMPUTED_VALUE"""),45553.66666666667)</f>
        <v>45553.66667</v>
      </c>
      <c r="K181" s="1">
        <f>IFERROR(__xludf.DUMMYFUNCTION("""COMPUTED_VALUE"""),652.8)</f>
        <v>652.8</v>
      </c>
      <c r="M181" s="2">
        <f>IFERROR(__xludf.DUMMYFUNCTION("""COMPUTED_VALUE"""),45553.66666666667)</f>
        <v>45553.66667</v>
      </c>
      <c r="N181" s="1">
        <f>IFERROR(__xludf.DUMMYFUNCTION("""COMPUTED_VALUE"""),3.0089051E7)</f>
        <v>30089051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IFERROR(__xludf.DUMMYFUNCTION("""COMPUTED_VALUE"""),668.22)</f>
        <v>668.22</v>
      </c>
      <c r="D182" s="2">
        <f>IFERROR(__xludf.DUMMYFUNCTION("""COMPUTED_VALUE"""),45554.66666666667)</f>
        <v>45554.66667</v>
      </c>
      <c r="E182" s="1">
        <f>IFERROR(__xludf.DUMMYFUNCTION("""COMPUTED_VALUE"""),671.09)</f>
        <v>671.09</v>
      </c>
      <c r="G182" s="2">
        <f>IFERROR(__xludf.DUMMYFUNCTION("""COMPUTED_VALUE"""),45554.66666666667)</f>
        <v>45554.66667</v>
      </c>
      <c r="H182" s="1">
        <f>IFERROR(__xludf.DUMMYFUNCTION("""COMPUTED_VALUE"""),663.98)</f>
        <v>663.98</v>
      </c>
      <c r="J182" s="2">
        <f>IFERROR(__xludf.DUMMYFUNCTION("""COMPUTED_VALUE"""),45554.66666666667)</f>
        <v>45554.66667</v>
      </c>
      <c r="K182" s="1">
        <f>IFERROR(__xludf.DUMMYFUNCTION("""COMPUTED_VALUE"""),667.46)</f>
        <v>667.46</v>
      </c>
      <c r="M182" s="2">
        <f>IFERROR(__xludf.DUMMYFUNCTION("""COMPUTED_VALUE"""),45554.66666666667)</f>
        <v>45554.66667</v>
      </c>
      <c r="N182" s="1">
        <f>IFERROR(__xludf.DUMMYFUNCTION("""COMPUTED_VALUE"""),3.0729666E7)</f>
        <v>30729666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IFERROR(__xludf.DUMMYFUNCTION("""COMPUTED_VALUE"""),665.42)</f>
        <v>665.42</v>
      </c>
      <c r="D183" s="2">
        <f>IFERROR(__xludf.DUMMYFUNCTION("""COMPUTED_VALUE"""),45555.66666666667)</f>
        <v>45555.66667</v>
      </c>
      <c r="E183" s="1">
        <f>IFERROR(__xludf.DUMMYFUNCTION("""COMPUTED_VALUE"""),666.19)</f>
        <v>666.19</v>
      </c>
      <c r="G183" s="2">
        <f>IFERROR(__xludf.DUMMYFUNCTION("""COMPUTED_VALUE"""),45555.66666666667)</f>
        <v>45555.66667</v>
      </c>
      <c r="H183" s="1">
        <f>IFERROR(__xludf.DUMMYFUNCTION("""COMPUTED_VALUE"""),655.89)</f>
        <v>655.89</v>
      </c>
      <c r="J183" s="2">
        <f>IFERROR(__xludf.DUMMYFUNCTION("""COMPUTED_VALUE"""),45555.66666666667)</f>
        <v>45555.66667</v>
      </c>
      <c r="K183" s="1">
        <f>IFERROR(__xludf.DUMMYFUNCTION("""COMPUTED_VALUE"""),664.29)</f>
        <v>664.29</v>
      </c>
      <c r="M183" s="2">
        <f>IFERROR(__xludf.DUMMYFUNCTION("""COMPUTED_VALUE"""),45555.66666666667)</f>
        <v>45555.66667</v>
      </c>
      <c r="N183" s="1">
        <f>IFERROR(__xludf.DUMMYFUNCTION("""COMPUTED_VALUE"""),4.4802352E7)</f>
        <v>44802352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IFERROR(__xludf.DUMMYFUNCTION("""COMPUTED_VALUE"""),665.27)</f>
        <v>665.27</v>
      </c>
      <c r="D184" s="2">
        <f>IFERROR(__xludf.DUMMYFUNCTION("""COMPUTED_VALUE"""),45558.66666666667)</f>
        <v>45558.66667</v>
      </c>
      <c r="E184" s="1">
        <f>IFERROR(__xludf.DUMMYFUNCTION("""COMPUTED_VALUE"""),669.35)</f>
        <v>669.35</v>
      </c>
      <c r="G184" s="2">
        <f>IFERROR(__xludf.DUMMYFUNCTION("""COMPUTED_VALUE"""),45558.66666666667)</f>
        <v>45558.66667</v>
      </c>
      <c r="H184" s="1">
        <f>IFERROR(__xludf.DUMMYFUNCTION("""COMPUTED_VALUE"""),660.33)</f>
        <v>660.33</v>
      </c>
      <c r="J184" s="2">
        <f>IFERROR(__xludf.DUMMYFUNCTION("""COMPUTED_VALUE"""),45558.66666666667)</f>
        <v>45558.66667</v>
      </c>
      <c r="K184" s="1">
        <f>IFERROR(__xludf.DUMMYFUNCTION("""COMPUTED_VALUE"""),662.92)</f>
        <v>662.92</v>
      </c>
      <c r="M184" s="2">
        <f>IFERROR(__xludf.DUMMYFUNCTION("""COMPUTED_VALUE"""),45558.66666666667)</f>
        <v>45558.66667</v>
      </c>
      <c r="N184" s="1">
        <f>IFERROR(__xludf.DUMMYFUNCTION("""COMPUTED_VALUE"""),3.1777476E7)</f>
        <v>31777476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IFERROR(__xludf.DUMMYFUNCTION("""COMPUTED_VALUE"""),662.73)</f>
        <v>662.73</v>
      </c>
      <c r="D185" s="2">
        <f>IFERROR(__xludf.DUMMYFUNCTION("""COMPUTED_VALUE"""),45559.66666666667)</f>
        <v>45559.66667</v>
      </c>
      <c r="E185" s="1">
        <f>IFERROR(__xludf.DUMMYFUNCTION("""COMPUTED_VALUE"""),667.61)</f>
        <v>667.61</v>
      </c>
      <c r="G185" s="2">
        <f>IFERROR(__xludf.DUMMYFUNCTION("""COMPUTED_VALUE"""),45559.66666666667)</f>
        <v>45559.66667</v>
      </c>
      <c r="H185" s="1">
        <f>IFERROR(__xludf.DUMMYFUNCTION("""COMPUTED_VALUE"""),653.4)</f>
        <v>653.4</v>
      </c>
      <c r="J185" s="2">
        <f>IFERROR(__xludf.DUMMYFUNCTION("""COMPUTED_VALUE"""),45559.66666666667)</f>
        <v>45559.66667</v>
      </c>
      <c r="K185" s="1">
        <f>IFERROR(__xludf.DUMMYFUNCTION("""COMPUTED_VALUE"""),654.48)</f>
        <v>654.48</v>
      </c>
      <c r="M185" s="2">
        <f>IFERROR(__xludf.DUMMYFUNCTION("""COMPUTED_VALUE"""),45559.66666666667)</f>
        <v>45559.66667</v>
      </c>
      <c r="N185" s="1">
        <f>IFERROR(__xludf.DUMMYFUNCTION("""COMPUTED_VALUE"""),3.915583E7)</f>
        <v>39155830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IFERROR(__xludf.DUMMYFUNCTION("""COMPUTED_VALUE"""),678.93)</f>
        <v>678.93</v>
      </c>
      <c r="D186" s="2">
        <f>IFERROR(__xludf.DUMMYFUNCTION("""COMPUTED_VALUE"""),45560.66666666667)</f>
        <v>45560.66667</v>
      </c>
      <c r="E186" s="1">
        <f>IFERROR(__xludf.DUMMYFUNCTION("""COMPUTED_VALUE"""),680.83)</f>
        <v>680.83</v>
      </c>
      <c r="G186" s="2">
        <f>IFERROR(__xludf.DUMMYFUNCTION("""COMPUTED_VALUE"""),45560.66666666667)</f>
        <v>45560.66667</v>
      </c>
      <c r="H186" s="1">
        <f>IFERROR(__xludf.DUMMYFUNCTION("""COMPUTED_VALUE"""),670.51)</f>
        <v>670.51</v>
      </c>
      <c r="J186" s="2">
        <f>IFERROR(__xludf.DUMMYFUNCTION("""COMPUTED_VALUE"""),45560.66666666667)</f>
        <v>45560.66667</v>
      </c>
      <c r="K186" s="1">
        <f>IFERROR(__xludf.DUMMYFUNCTION("""COMPUTED_VALUE"""),670.73)</f>
        <v>670.73</v>
      </c>
      <c r="M186" s="2">
        <f>IFERROR(__xludf.DUMMYFUNCTION("""COMPUTED_VALUE"""),45560.66666666667)</f>
        <v>45560.66667</v>
      </c>
      <c r="N186" s="1">
        <f>IFERROR(__xludf.DUMMYFUNCTION("""COMPUTED_VALUE"""),4.382598E7)</f>
        <v>43825980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IFERROR(__xludf.DUMMYFUNCTION("""COMPUTED_VALUE"""),687.12)</f>
        <v>687.12</v>
      </c>
      <c r="D187" s="2">
        <f>IFERROR(__xludf.DUMMYFUNCTION("""COMPUTED_VALUE"""),45561.66666666667)</f>
        <v>45561.66667</v>
      </c>
      <c r="E187" s="1">
        <f>IFERROR(__xludf.DUMMYFUNCTION("""COMPUTED_VALUE"""),695.02)</f>
        <v>695.02</v>
      </c>
      <c r="G187" s="2">
        <f>IFERROR(__xludf.DUMMYFUNCTION("""COMPUTED_VALUE"""),45561.66666666667)</f>
        <v>45561.66667</v>
      </c>
      <c r="H187" s="1">
        <f>IFERROR(__xludf.DUMMYFUNCTION("""COMPUTED_VALUE"""),686.44)</f>
        <v>686.44</v>
      </c>
      <c r="J187" s="2">
        <f>IFERROR(__xludf.DUMMYFUNCTION("""COMPUTED_VALUE"""),45561.66666666667)</f>
        <v>45561.66667</v>
      </c>
      <c r="K187" s="1">
        <f>IFERROR(__xludf.DUMMYFUNCTION("""COMPUTED_VALUE"""),688.08)</f>
        <v>688.08</v>
      </c>
      <c r="M187" s="2">
        <f>IFERROR(__xludf.DUMMYFUNCTION("""COMPUTED_VALUE"""),45561.66666666667)</f>
        <v>45561.66667</v>
      </c>
      <c r="N187" s="1">
        <f>IFERROR(__xludf.DUMMYFUNCTION("""COMPUTED_VALUE"""),4.8239369E7)</f>
        <v>48239369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IFERROR(__xludf.DUMMYFUNCTION("""COMPUTED_VALUE"""),694.24)</f>
        <v>694.24</v>
      </c>
      <c r="D188" s="2">
        <f>IFERROR(__xludf.DUMMYFUNCTION("""COMPUTED_VALUE"""),45562.66666666667)</f>
        <v>45562.66667</v>
      </c>
      <c r="E188" s="1">
        <f>IFERROR(__xludf.DUMMYFUNCTION("""COMPUTED_VALUE"""),694.47)</f>
        <v>694.47</v>
      </c>
      <c r="G188" s="2">
        <f>IFERROR(__xludf.DUMMYFUNCTION("""COMPUTED_VALUE"""),45562.66666666667)</f>
        <v>45562.66667</v>
      </c>
      <c r="H188" s="1">
        <f>IFERROR(__xludf.DUMMYFUNCTION("""COMPUTED_VALUE"""),687.05)</f>
        <v>687.05</v>
      </c>
      <c r="J188" s="2">
        <f>IFERROR(__xludf.DUMMYFUNCTION("""COMPUTED_VALUE"""),45562.66666666667)</f>
        <v>45562.66667</v>
      </c>
      <c r="K188" s="1">
        <f>IFERROR(__xludf.DUMMYFUNCTION("""COMPUTED_VALUE"""),691.96)</f>
        <v>691.96</v>
      </c>
      <c r="M188" s="2">
        <f>IFERROR(__xludf.DUMMYFUNCTION("""COMPUTED_VALUE"""),45562.66666666667)</f>
        <v>45562.66667</v>
      </c>
      <c r="N188" s="1">
        <f>IFERROR(__xludf.DUMMYFUNCTION("""COMPUTED_VALUE"""),4.9604722E7)</f>
        <v>49604722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IFERROR(__xludf.DUMMYFUNCTION("""COMPUTED_VALUE"""),690.89)</f>
        <v>690.89</v>
      </c>
      <c r="D189" s="2">
        <f>IFERROR(__xludf.DUMMYFUNCTION("""COMPUTED_VALUE"""),45565.66666666667)</f>
        <v>45565.66667</v>
      </c>
      <c r="E189" s="1">
        <f>IFERROR(__xludf.DUMMYFUNCTION("""COMPUTED_VALUE"""),691.45)</f>
        <v>691.45</v>
      </c>
      <c r="G189" s="2">
        <f>IFERROR(__xludf.DUMMYFUNCTION("""COMPUTED_VALUE"""),45565.66666666667)</f>
        <v>45565.66667</v>
      </c>
      <c r="H189" s="1">
        <f>IFERROR(__xludf.DUMMYFUNCTION("""COMPUTED_VALUE"""),679.33)</f>
        <v>679.33</v>
      </c>
      <c r="J189" s="2">
        <f>IFERROR(__xludf.DUMMYFUNCTION("""COMPUTED_VALUE"""),45565.66666666667)</f>
        <v>45565.66667</v>
      </c>
      <c r="K189" s="1">
        <f>IFERROR(__xludf.DUMMYFUNCTION("""COMPUTED_VALUE"""),684.49)</f>
        <v>684.49</v>
      </c>
      <c r="M189" s="2">
        <f>IFERROR(__xludf.DUMMYFUNCTION("""COMPUTED_VALUE"""),45565.66666666667)</f>
        <v>45565.66667</v>
      </c>
      <c r="N189" s="1">
        <f>IFERROR(__xludf.DUMMYFUNCTION("""COMPUTED_VALUE"""),3.5704924E7)</f>
        <v>35704924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IFERROR(__xludf.DUMMYFUNCTION("""COMPUTED_VALUE"""),684.7)</f>
        <v>684.7</v>
      </c>
      <c r="D190" s="2">
        <f>IFERROR(__xludf.DUMMYFUNCTION("""COMPUTED_VALUE"""),45566.66666666667)</f>
        <v>45566.66667</v>
      </c>
      <c r="E190" s="1">
        <f>IFERROR(__xludf.DUMMYFUNCTION("""COMPUTED_VALUE"""),686.54)</f>
        <v>686.54</v>
      </c>
      <c r="G190" s="2">
        <f>IFERROR(__xludf.DUMMYFUNCTION("""COMPUTED_VALUE"""),45566.66666666667)</f>
        <v>45566.66667</v>
      </c>
      <c r="H190" s="1">
        <f>IFERROR(__xludf.DUMMYFUNCTION("""COMPUTED_VALUE"""),674.69)</f>
        <v>674.69</v>
      </c>
      <c r="J190" s="2">
        <f>IFERROR(__xludf.DUMMYFUNCTION("""COMPUTED_VALUE"""),45566.66666666667)</f>
        <v>45566.66667</v>
      </c>
      <c r="K190" s="1">
        <f>IFERROR(__xludf.DUMMYFUNCTION("""COMPUTED_VALUE"""),682.33)</f>
        <v>682.33</v>
      </c>
      <c r="M190" s="2">
        <f>IFERROR(__xludf.DUMMYFUNCTION("""COMPUTED_VALUE"""),45566.66666666667)</f>
        <v>45566.66667</v>
      </c>
      <c r="N190" s="1">
        <f>IFERROR(__xludf.DUMMYFUNCTION("""COMPUTED_VALUE"""),3.7530151E7)</f>
        <v>37530151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IFERROR(__xludf.DUMMYFUNCTION("""COMPUTED_VALUE"""),681.74)</f>
        <v>681.74</v>
      </c>
      <c r="D191" s="2">
        <f>IFERROR(__xludf.DUMMYFUNCTION("""COMPUTED_VALUE"""),45567.66666666667)</f>
        <v>45567.66667</v>
      </c>
      <c r="E191" s="1">
        <f>IFERROR(__xludf.DUMMYFUNCTION("""COMPUTED_VALUE"""),687.72)</f>
        <v>687.72</v>
      </c>
      <c r="G191" s="2">
        <f>IFERROR(__xludf.DUMMYFUNCTION("""COMPUTED_VALUE"""),45567.66666666667)</f>
        <v>45567.66667</v>
      </c>
      <c r="H191" s="1">
        <f>IFERROR(__xludf.DUMMYFUNCTION("""COMPUTED_VALUE"""),680.68)</f>
        <v>680.68</v>
      </c>
      <c r="J191" s="2">
        <f>IFERROR(__xludf.DUMMYFUNCTION("""COMPUTED_VALUE"""),45567.66666666667)</f>
        <v>45567.66667</v>
      </c>
      <c r="K191" s="1">
        <f>IFERROR(__xludf.DUMMYFUNCTION("""COMPUTED_VALUE"""),682.9)</f>
        <v>682.9</v>
      </c>
      <c r="M191" s="2">
        <f>IFERROR(__xludf.DUMMYFUNCTION("""COMPUTED_VALUE"""),45567.66666666667)</f>
        <v>45567.66667</v>
      </c>
      <c r="N191" s="1">
        <f>IFERROR(__xludf.DUMMYFUNCTION("""COMPUTED_VALUE"""),3.7478882E7)</f>
        <v>37478882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IFERROR(__xludf.DUMMYFUNCTION("""COMPUTED_VALUE"""),675.04)</f>
        <v>675.04</v>
      </c>
      <c r="D192" s="2">
        <f>IFERROR(__xludf.DUMMYFUNCTION("""COMPUTED_VALUE"""),45568.66666666667)</f>
        <v>45568.66667</v>
      </c>
      <c r="E192" s="1">
        <f>IFERROR(__xludf.DUMMYFUNCTION("""COMPUTED_VALUE"""),688.98)</f>
        <v>688.98</v>
      </c>
      <c r="G192" s="2">
        <f>IFERROR(__xludf.DUMMYFUNCTION("""COMPUTED_VALUE"""),45568.66666666667)</f>
        <v>45568.66667</v>
      </c>
      <c r="H192" s="1">
        <f>IFERROR(__xludf.DUMMYFUNCTION("""COMPUTED_VALUE"""),675.04)</f>
        <v>675.04</v>
      </c>
      <c r="J192" s="2">
        <f>IFERROR(__xludf.DUMMYFUNCTION("""COMPUTED_VALUE"""),45568.66666666667)</f>
        <v>45568.66667</v>
      </c>
      <c r="K192" s="1">
        <f>IFERROR(__xludf.DUMMYFUNCTION("""COMPUTED_VALUE"""),688.64)</f>
        <v>688.64</v>
      </c>
      <c r="M192" s="2">
        <f>IFERROR(__xludf.DUMMYFUNCTION("""COMPUTED_VALUE"""),45568.66666666667)</f>
        <v>45568.66667</v>
      </c>
      <c r="N192" s="1">
        <f>IFERROR(__xludf.DUMMYFUNCTION("""COMPUTED_VALUE"""),2.6615739E7)</f>
        <v>26615739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IFERROR(__xludf.DUMMYFUNCTION("""COMPUTED_VALUE"""),698.73)</f>
        <v>698.73</v>
      </c>
      <c r="D193" s="2">
        <f>IFERROR(__xludf.DUMMYFUNCTION("""COMPUTED_VALUE"""),45569.66666666667)</f>
        <v>45569.66667</v>
      </c>
      <c r="E193" s="1">
        <f>IFERROR(__xludf.DUMMYFUNCTION("""COMPUTED_VALUE"""),701.61)</f>
        <v>701.61</v>
      </c>
      <c r="G193" s="2">
        <f>IFERROR(__xludf.DUMMYFUNCTION("""COMPUTED_VALUE"""),45569.66666666667)</f>
        <v>45569.66667</v>
      </c>
      <c r="H193" s="1">
        <f>IFERROR(__xludf.DUMMYFUNCTION("""COMPUTED_VALUE"""),692.69)</f>
        <v>692.69</v>
      </c>
      <c r="J193" s="2">
        <f>IFERROR(__xludf.DUMMYFUNCTION("""COMPUTED_VALUE"""),45569.66666666667)</f>
        <v>45569.66667</v>
      </c>
      <c r="K193" s="1">
        <f>IFERROR(__xludf.DUMMYFUNCTION("""COMPUTED_VALUE"""),700.94)</f>
        <v>700.94</v>
      </c>
      <c r="M193" s="2">
        <f>IFERROR(__xludf.DUMMYFUNCTION("""COMPUTED_VALUE"""),45569.66666666667)</f>
        <v>45569.66667</v>
      </c>
      <c r="N193" s="1">
        <f>IFERROR(__xludf.DUMMYFUNCTION("""COMPUTED_VALUE"""),2.7705211E7)</f>
        <v>27705211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IFERROR(__xludf.DUMMYFUNCTION("""COMPUTED_VALUE"""),702.84)</f>
        <v>702.84</v>
      </c>
      <c r="D194" s="2">
        <f>IFERROR(__xludf.DUMMYFUNCTION("""COMPUTED_VALUE"""),45572.66666666667)</f>
        <v>45572.66667</v>
      </c>
      <c r="E194" s="1">
        <f>IFERROR(__xludf.DUMMYFUNCTION("""COMPUTED_VALUE"""),704.83)</f>
        <v>704.83</v>
      </c>
      <c r="G194" s="2">
        <f>IFERROR(__xludf.DUMMYFUNCTION("""COMPUTED_VALUE"""),45572.66666666667)</f>
        <v>45572.66667</v>
      </c>
      <c r="H194" s="1">
        <f>IFERROR(__xludf.DUMMYFUNCTION("""COMPUTED_VALUE"""),692.63)</f>
        <v>692.63</v>
      </c>
      <c r="J194" s="2">
        <f>IFERROR(__xludf.DUMMYFUNCTION("""COMPUTED_VALUE"""),45572.66666666667)</f>
        <v>45572.66667</v>
      </c>
      <c r="K194" s="1">
        <f>IFERROR(__xludf.DUMMYFUNCTION("""COMPUTED_VALUE"""),697.82)</f>
        <v>697.82</v>
      </c>
      <c r="M194" s="2">
        <f>IFERROR(__xludf.DUMMYFUNCTION("""COMPUTED_VALUE"""),45572.66666666667)</f>
        <v>45572.66667</v>
      </c>
      <c r="N194" s="1">
        <f>IFERROR(__xludf.DUMMYFUNCTION("""COMPUTED_VALUE"""),3.0060576E7)</f>
        <v>30060576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IFERROR(__xludf.DUMMYFUNCTION("""COMPUTED_VALUE"""),692.09)</f>
        <v>692.09</v>
      </c>
      <c r="D195" s="2">
        <f>IFERROR(__xludf.DUMMYFUNCTION("""COMPUTED_VALUE"""),45573.66666666667)</f>
        <v>45573.66667</v>
      </c>
      <c r="E195" s="1">
        <f>IFERROR(__xludf.DUMMYFUNCTION("""COMPUTED_VALUE"""),696.38)</f>
        <v>696.38</v>
      </c>
      <c r="G195" s="2">
        <f>IFERROR(__xludf.DUMMYFUNCTION("""COMPUTED_VALUE"""),45573.66666666667)</f>
        <v>45573.66667</v>
      </c>
      <c r="H195" s="1">
        <f>IFERROR(__xludf.DUMMYFUNCTION("""COMPUTED_VALUE"""),687.61)</f>
        <v>687.61</v>
      </c>
      <c r="J195" s="2">
        <f>IFERROR(__xludf.DUMMYFUNCTION("""COMPUTED_VALUE"""),45573.66666666667)</f>
        <v>45573.66667</v>
      </c>
      <c r="K195" s="1">
        <f>IFERROR(__xludf.DUMMYFUNCTION("""COMPUTED_VALUE"""),691.44)</f>
        <v>691.44</v>
      </c>
      <c r="M195" s="2">
        <f>IFERROR(__xludf.DUMMYFUNCTION("""COMPUTED_VALUE"""),45573.66666666667)</f>
        <v>45573.66667</v>
      </c>
      <c r="N195" s="1">
        <f>IFERROR(__xludf.DUMMYFUNCTION("""COMPUTED_VALUE"""),3.2008834E7)</f>
        <v>32008834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IFERROR(__xludf.DUMMYFUNCTION("""COMPUTED_VALUE"""),689.45)</f>
        <v>689.45</v>
      </c>
      <c r="D196" s="2">
        <f>IFERROR(__xludf.DUMMYFUNCTION("""COMPUTED_VALUE"""),45574.66666666667)</f>
        <v>45574.66667</v>
      </c>
      <c r="E196" s="1">
        <f>IFERROR(__xludf.DUMMYFUNCTION("""COMPUTED_VALUE"""),698.98)</f>
        <v>698.98</v>
      </c>
      <c r="G196" s="2">
        <f>IFERROR(__xludf.DUMMYFUNCTION("""COMPUTED_VALUE"""),45574.66666666667)</f>
        <v>45574.66667</v>
      </c>
      <c r="H196" s="1">
        <f>IFERROR(__xludf.DUMMYFUNCTION("""COMPUTED_VALUE"""),686.57)</f>
        <v>686.57</v>
      </c>
      <c r="J196" s="2">
        <f>IFERROR(__xludf.DUMMYFUNCTION("""COMPUTED_VALUE"""),45574.66666666667)</f>
        <v>45574.66667</v>
      </c>
      <c r="K196" s="1">
        <f>IFERROR(__xludf.DUMMYFUNCTION("""COMPUTED_VALUE"""),696.68)</f>
        <v>696.68</v>
      </c>
      <c r="M196" s="2">
        <f>IFERROR(__xludf.DUMMYFUNCTION("""COMPUTED_VALUE"""),45574.66666666667)</f>
        <v>45574.66667</v>
      </c>
      <c r="N196" s="1">
        <f>IFERROR(__xludf.DUMMYFUNCTION("""COMPUTED_VALUE"""),2.731845E7)</f>
        <v>27318450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IFERROR(__xludf.DUMMYFUNCTION("""COMPUTED_VALUE"""),693.52)</f>
        <v>693.52</v>
      </c>
      <c r="D197" s="2">
        <f>IFERROR(__xludf.DUMMYFUNCTION("""COMPUTED_VALUE"""),45575.66666666667)</f>
        <v>45575.66667</v>
      </c>
      <c r="E197" s="1">
        <f>IFERROR(__xludf.DUMMYFUNCTION("""COMPUTED_VALUE"""),700.48)</f>
        <v>700.48</v>
      </c>
      <c r="G197" s="2">
        <f>IFERROR(__xludf.DUMMYFUNCTION("""COMPUTED_VALUE"""),45575.66666666667)</f>
        <v>45575.66667</v>
      </c>
      <c r="H197" s="1">
        <f>IFERROR(__xludf.DUMMYFUNCTION("""COMPUTED_VALUE"""),689.3)</f>
        <v>689.3</v>
      </c>
      <c r="J197" s="2">
        <f>IFERROR(__xludf.DUMMYFUNCTION("""COMPUTED_VALUE"""),45575.66666666667)</f>
        <v>45575.66667</v>
      </c>
      <c r="K197" s="1">
        <f>IFERROR(__xludf.DUMMYFUNCTION("""COMPUTED_VALUE"""),697.57)</f>
        <v>697.57</v>
      </c>
      <c r="M197" s="2">
        <f>IFERROR(__xludf.DUMMYFUNCTION("""COMPUTED_VALUE"""),45575.66666666667)</f>
        <v>45575.66667</v>
      </c>
      <c r="N197" s="1">
        <f>IFERROR(__xludf.DUMMYFUNCTION("""COMPUTED_VALUE"""),1.868803E7)</f>
        <v>18688030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IFERROR(__xludf.DUMMYFUNCTION("""COMPUTED_VALUE"""),695.86)</f>
        <v>695.86</v>
      </c>
      <c r="D198" s="2">
        <f>IFERROR(__xludf.DUMMYFUNCTION("""COMPUTED_VALUE"""),45576.66666666667)</f>
        <v>45576.66667</v>
      </c>
      <c r="E198" s="1">
        <f>IFERROR(__xludf.DUMMYFUNCTION("""COMPUTED_VALUE"""),710.3)</f>
        <v>710.3</v>
      </c>
      <c r="G198" s="2">
        <f>IFERROR(__xludf.DUMMYFUNCTION("""COMPUTED_VALUE"""),45576.66666666667)</f>
        <v>45576.66667</v>
      </c>
      <c r="H198" s="1">
        <f>IFERROR(__xludf.DUMMYFUNCTION("""COMPUTED_VALUE"""),681.35)</f>
        <v>681.35</v>
      </c>
      <c r="J198" s="2">
        <f>IFERROR(__xludf.DUMMYFUNCTION("""COMPUTED_VALUE"""),45576.66666666667)</f>
        <v>45576.66667</v>
      </c>
      <c r="K198" s="1">
        <f>IFERROR(__xludf.DUMMYFUNCTION("""COMPUTED_VALUE"""),682.15)</f>
        <v>682.15</v>
      </c>
      <c r="M198" s="2">
        <f>IFERROR(__xludf.DUMMYFUNCTION("""COMPUTED_VALUE"""),45576.66666666667)</f>
        <v>45576.66667</v>
      </c>
      <c r="N198" s="1">
        <f>IFERROR(__xludf.DUMMYFUNCTION("""COMPUTED_VALUE"""),2.8995148E7)</f>
        <v>28995148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IFERROR(__xludf.DUMMYFUNCTION("""COMPUTED_VALUE"""),692.29)</f>
        <v>692.29</v>
      </c>
      <c r="D199" s="2">
        <f>IFERROR(__xludf.DUMMYFUNCTION("""COMPUTED_VALUE"""),45579.66666666667)</f>
        <v>45579.66667</v>
      </c>
      <c r="E199" s="1">
        <f>IFERROR(__xludf.DUMMYFUNCTION("""COMPUTED_VALUE"""),692.29)</f>
        <v>692.29</v>
      </c>
      <c r="G199" s="2">
        <f>IFERROR(__xludf.DUMMYFUNCTION("""COMPUTED_VALUE"""),45579.66666666667)</f>
        <v>45579.66667</v>
      </c>
      <c r="H199" s="1">
        <f>IFERROR(__xludf.DUMMYFUNCTION("""COMPUTED_VALUE"""),686.29)</f>
        <v>686.29</v>
      </c>
      <c r="J199" s="2">
        <f>IFERROR(__xludf.DUMMYFUNCTION("""COMPUTED_VALUE"""),45579.66666666667)</f>
        <v>45579.66667</v>
      </c>
      <c r="K199" s="1">
        <f>IFERROR(__xludf.DUMMYFUNCTION("""COMPUTED_VALUE"""),690.78)</f>
        <v>690.78</v>
      </c>
      <c r="M199" s="2">
        <f>IFERROR(__xludf.DUMMYFUNCTION("""COMPUTED_VALUE"""),45579.66666666667)</f>
        <v>45579.66667</v>
      </c>
      <c r="N199" s="1">
        <f>IFERROR(__xludf.DUMMYFUNCTION("""COMPUTED_VALUE"""),2.4807069E7)</f>
        <v>24807069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IFERROR(__xludf.DUMMYFUNCTION("""COMPUTED_VALUE"""),687.94)</f>
        <v>687.94</v>
      </c>
      <c r="D200" s="2">
        <f>IFERROR(__xludf.DUMMYFUNCTION("""COMPUTED_VALUE"""),45580.66666666667)</f>
        <v>45580.66667</v>
      </c>
      <c r="E200" s="1">
        <f>IFERROR(__xludf.DUMMYFUNCTION("""COMPUTED_VALUE"""),687.94)</f>
        <v>687.94</v>
      </c>
      <c r="G200" s="2">
        <f>IFERROR(__xludf.DUMMYFUNCTION("""COMPUTED_VALUE"""),45580.66666666667)</f>
        <v>45580.66667</v>
      </c>
      <c r="H200" s="1">
        <f>IFERROR(__xludf.DUMMYFUNCTION("""COMPUTED_VALUE"""),679.57)</f>
        <v>679.57</v>
      </c>
      <c r="J200" s="2">
        <f>IFERROR(__xludf.DUMMYFUNCTION("""COMPUTED_VALUE"""),45580.66666666667)</f>
        <v>45580.66667</v>
      </c>
      <c r="K200" s="1">
        <f>IFERROR(__xludf.DUMMYFUNCTION("""COMPUTED_VALUE"""),680.86)</f>
        <v>680.86</v>
      </c>
      <c r="M200" s="2">
        <f>IFERROR(__xludf.DUMMYFUNCTION("""COMPUTED_VALUE"""),45580.66666666667)</f>
        <v>45580.66667</v>
      </c>
      <c r="N200" s="1">
        <f>IFERROR(__xludf.DUMMYFUNCTION("""COMPUTED_VALUE"""),2.492236E7)</f>
        <v>24922360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IFERROR(__xludf.DUMMYFUNCTION("""COMPUTED_VALUE"""),683.96)</f>
        <v>683.96</v>
      </c>
      <c r="D201" s="2">
        <f>IFERROR(__xludf.DUMMYFUNCTION("""COMPUTED_VALUE"""),45581.66666666667)</f>
        <v>45581.66667</v>
      </c>
      <c r="E201" s="1">
        <f>IFERROR(__xludf.DUMMYFUNCTION("""COMPUTED_VALUE"""),686.48)</f>
        <v>686.48</v>
      </c>
      <c r="G201" s="2">
        <f>IFERROR(__xludf.DUMMYFUNCTION("""COMPUTED_VALUE"""),45581.66666666667)</f>
        <v>45581.66667</v>
      </c>
      <c r="H201" s="1">
        <f>IFERROR(__xludf.DUMMYFUNCTION("""COMPUTED_VALUE"""),680.54)</f>
        <v>680.54</v>
      </c>
      <c r="J201" s="2">
        <f>IFERROR(__xludf.DUMMYFUNCTION("""COMPUTED_VALUE"""),45581.66666666667)</f>
        <v>45581.66667</v>
      </c>
      <c r="K201" s="1">
        <f>IFERROR(__xludf.DUMMYFUNCTION("""COMPUTED_VALUE"""),683.86)</f>
        <v>683.86</v>
      </c>
      <c r="M201" s="2">
        <f>IFERROR(__xludf.DUMMYFUNCTION("""COMPUTED_VALUE"""),45581.66666666667)</f>
        <v>45581.66667</v>
      </c>
      <c r="N201" s="1">
        <f>IFERROR(__xludf.DUMMYFUNCTION("""COMPUTED_VALUE"""),1.9463672E7)</f>
        <v>19463672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IFERROR(__xludf.DUMMYFUNCTION("""COMPUTED_VALUE"""),687.73)</f>
        <v>687.73</v>
      </c>
      <c r="D202" s="2">
        <f>IFERROR(__xludf.DUMMYFUNCTION("""COMPUTED_VALUE"""),45582.66666666667)</f>
        <v>45582.66667</v>
      </c>
      <c r="E202" s="1">
        <f>IFERROR(__xludf.DUMMYFUNCTION("""COMPUTED_VALUE"""),691.04)</f>
        <v>691.04</v>
      </c>
      <c r="G202" s="2">
        <f>IFERROR(__xludf.DUMMYFUNCTION("""COMPUTED_VALUE"""),45582.66666666667)</f>
        <v>45582.66667</v>
      </c>
      <c r="H202" s="1">
        <f>IFERROR(__xludf.DUMMYFUNCTION("""COMPUTED_VALUE"""),682.41)</f>
        <v>682.41</v>
      </c>
      <c r="J202" s="2">
        <f>IFERROR(__xludf.DUMMYFUNCTION("""COMPUTED_VALUE"""),45582.66666666667)</f>
        <v>45582.66667</v>
      </c>
      <c r="K202" s="1">
        <f>IFERROR(__xludf.DUMMYFUNCTION("""COMPUTED_VALUE"""),690.6)</f>
        <v>690.6</v>
      </c>
      <c r="M202" s="2">
        <f>IFERROR(__xludf.DUMMYFUNCTION("""COMPUTED_VALUE"""),45582.66666666667)</f>
        <v>45582.66667</v>
      </c>
      <c r="N202" s="1">
        <f>IFERROR(__xludf.DUMMYFUNCTION("""COMPUTED_VALUE"""),2.3816E7)</f>
        <v>23816000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IFERROR(__xludf.DUMMYFUNCTION("""COMPUTED_VALUE"""),696.2)</f>
        <v>696.2</v>
      </c>
      <c r="D203" s="2">
        <f>IFERROR(__xludf.DUMMYFUNCTION("""COMPUTED_VALUE"""),45583.66666666667)</f>
        <v>45583.66667</v>
      </c>
      <c r="E203" s="1">
        <f>IFERROR(__xludf.DUMMYFUNCTION("""COMPUTED_VALUE"""),697.92)</f>
        <v>697.92</v>
      </c>
      <c r="G203" s="2">
        <f>IFERROR(__xludf.DUMMYFUNCTION("""COMPUTED_VALUE"""),45583.66666666667)</f>
        <v>45583.66667</v>
      </c>
      <c r="H203" s="1">
        <f>IFERROR(__xludf.DUMMYFUNCTION("""COMPUTED_VALUE"""),689.77)</f>
        <v>689.77</v>
      </c>
      <c r="J203" s="2">
        <f>IFERROR(__xludf.DUMMYFUNCTION("""COMPUTED_VALUE"""),45583.66666666667)</f>
        <v>45583.66667</v>
      </c>
      <c r="K203" s="1">
        <f>IFERROR(__xludf.DUMMYFUNCTION("""COMPUTED_VALUE"""),690.94)</f>
        <v>690.94</v>
      </c>
      <c r="M203" s="2">
        <f>IFERROR(__xludf.DUMMYFUNCTION("""COMPUTED_VALUE"""),45583.66666666667)</f>
        <v>45583.66667</v>
      </c>
      <c r="N203" s="1">
        <f>IFERROR(__xludf.DUMMYFUNCTION("""COMPUTED_VALUE"""),2.1199657E7)</f>
        <v>21199657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IFERROR(__xludf.DUMMYFUNCTION("""COMPUTED_VALUE"""),685.36)</f>
        <v>685.36</v>
      </c>
      <c r="D204" s="2">
        <f>IFERROR(__xludf.DUMMYFUNCTION("""COMPUTED_VALUE"""),45586.66666666667)</f>
        <v>45586.66667</v>
      </c>
      <c r="E204" s="1">
        <f>IFERROR(__xludf.DUMMYFUNCTION("""COMPUTED_VALUE"""),686.16)</f>
        <v>686.16</v>
      </c>
      <c r="G204" s="2">
        <f>IFERROR(__xludf.DUMMYFUNCTION("""COMPUTED_VALUE"""),45586.66666666667)</f>
        <v>45586.66667</v>
      </c>
      <c r="H204" s="1">
        <f>IFERROR(__xludf.DUMMYFUNCTION("""COMPUTED_VALUE"""),676.07)</f>
        <v>676.07</v>
      </c>
      <c r="J204" s="2">
        <f>IFERROR(__xludf.DUMMYFUNCTION("""COMPUTED_VALUE"""),45586.66666666667)</f>
        <v>45586.66667</v>
      </c>
      <c r="K204" s="1">
        <f>IFERROR(__xludf.DUMMYFUNCTION("""COMPUTED_VALUE"""),679.8)</f>
        <v>679.8</v>
      </c>
      <c r="M204" s="2">
        <f>IFERROR(__xludf.DUMMYFUNCTION("""COMPUTED_VALUE"""),45586.66666666667)</f>
        <v>45586.66667</v>
      </c>
      <c r="N204" s="1">
        <f>IFERROR(__xludf.DUMMYFUNCTION("""COMPUTED_VALUE"""),2.4834895E7)</f>
        <v>24834895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IFERROR(__xludf.DUMMYFUNCTION("""COMPUTED_VALUE"""),677.37)</f>
        <v>677.37</v>
      </c>
      <c r="D205" s="2">
        <f>IFERROR(__xludf.DUMMYFUNCTION("""COMPUTED_VALUE"""),45587.66666666667)</f>
        <v>45587.66667</v>
      </c>
      <c r="E205" s="1">
        <f>IFERROR(__xludf.DUMMYFUNCTION("""COMPUTED_VALUE"""),684.98)</f>
        <v>684.98</v>
      </c>
      <c r="G205" s="2">
        <f>IFERROR(__xludf.DUMMYFUNCTION("""COMPUTED_VALUE"""),45587.66666666667)</f>
        <v>45587.66667</v>
      </c>
      <c r="H205" s="1">
        <f>IFERROR(__xludf.DUMMYFUNCTION("""COMPUTED_VALUE"""),675.35)</f>
        <v>675.35</v>
      </c>
      <c r="J205" s="2">
        <f>IFERROR(__xludf.DUMMYFUNCTION("""COMPUTED_VALUE"""),45587.66666666667)</f>
        <v>45587.66667</v>
      </c>
      <c r="K205" s="1">
        <f>IFERROR(__xludf.DUMMYFUNCTION("""COMPUTED_VALUE"""),683.94)</f>
        <v>683.94</v>
      </c>
      <c r="M205" s="2">
        <f>IFERROR(__xludf.DUMMYFUNCTION("""COMPUTED_VALUE"""),45587.66666666667)</f>
        <v>45587.66667</v>
      </c>
      <c r="N205" s="1">
        <f>IFERROR(__xludf.DUMMYFUNCTION("""COMPUTED_VALUE"""),1.9327797E7)</f>
        <v>19327797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IFERROR(__xludf.DUMMYFUNCTION("""COMPUTED_VALUE"""),681.09)</f>
        <v>681.09</v>
      </c>
      <c r="D206" s="2">
        <f>IFERROR(__xludf.DUMMYFUNCTION("""COMPUTED_VALUE"""),45588.66666666667)</f>
        <v>45588.66667</v>
      </c>
      <c r="E206" s="1">
        <f>IFERROR(__xludf.DUMMYFUNCTION("""COMPUTED_VALUE"""),682.4)</f>
        <v>682.4</v>
      </c>
      <c r="G206" s="2">
        <f>IFERROR(__xludf.DUMMYFUNCTION("""COMPUTED_VALUE"""),45588.66666666667)</f>
        <v>45588.66667</v>
      </c>
      <c r="H206" s="1">
        <f>IFERROR(__xludf.DUMMYFUNCTION("""COMPUTED_VALUE"""),672.69)</f>
        <v>672.69</v>
      </c>
      <c r="J206" s="2">
        <f>IFERROR(__xludf.DUMMYFUNCTION("""COMPUTED_VALUE"""),45588.66666666667)</f>
        <v>45588.66667</v>
      </c>
      <c r="K206" s="1">
        <f>IFERROR(__xludf.DUMMYFUNCTION("""COMPUTED_VALUE"""),674.47)</f>
        <v>674.47</v>
      </c>
      <c r="M206" s="2">
        <f>IFERROR(__xludf.DUMMYFUNCTION("""COMPUTED_VALUE"""),45588.66666666667)</f>
        <v>45588.66667</v>
      </c>
      <c r="N206" s="1">
        <f>IFERROR(__xludf.DUMMYFUNCTION("""COMPUTED_VALUE"""),1.8585591E7)</f>
        <v>18585591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IFERROR(__xludf.DUMMYFUNCTION("""COMPUTED_VALUE"""),679.41)</f>
        <v>679.41</v>
      </c>
      <c r="D207" s="2">
        <f>IFERROR(__xludf.DUMMYFUNCTION("""COMPUTED_VALUE"""),45589.66666666667)</f>
        <v>45589.66667</v>
      </c>
      <c r="E207" s="1">
        <f>IFERROR(__xludf.DUMMYFUNCTION("""COMPUTED_VALUE"""),683.15)</f>
        <v>683.15</v>
      </c>
      <c r="G207" s="2">
        <f>IFERROR(__xludf.DUMMYFUNCTION("""COMPUTED_VALUE"""),45589.66666666667)</f>
        <v>45589.66667</v>
      </c>
      <c r="H207" s="1">
        <f>IFERROR(__xludf.DUMMYFUNCTION("""COMPUTED_VALUE"""),674.78)</f>
        <v>674.78</v>
      </c>
      <c r="J207" s="2">
        <f>IFERROR(__xludf.DUMMYFUNCTION("""COMPUTED_VALUE"""),45589.66666666667)</f>
        <v>45589.66667</v>
      </c>
      <c r="K207" s="1">
        <f>IFERROR(__xludf.DUMMYFUNCTION("""COMPUTED_VALUE"""),681.19)</f>
        <v>681.19</v>
      </c>
      <c r="M207" s="2">
        <f>IFERROR(__xludf.DUMMYFUNCTION("""COMPUTED_VALUE"""),45589.66666666667)</f>
        <v>45589.66667</v>
      </c>
      <c r="N207" s="1">
        <f>IFERROR(__xludf.DUMMYFUNCTION("""COMPUTED_VALUE"""),2.3786524E7)</f>
        <v>23786524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IFERROR(__xludf.DUMMYFUNCTION("""COMPUTED_VALUE"""),683.42)</f>
        <v>683.42</v>
      </c>
      <c r="D208" s="2">
        <f>IFERROR(__xludf.DUMMYFUNCTION("""COMPUTED_VALUE"""),45590.66666666667)</f>
        <v>45590.66667</v>
      </c>
      <c r="E208" s="1">
        <f>IFERROR(__xludf.DUMMYFUNCTION("""COMPUTED_VALUE"""),685.77)</f>
        <v>685.77</v>
      </c>
      <c r="G208" s="2">
        <f>IFERROR(__xludf.DUMMYFUNCTION("""COMPUTED_VALUE"""),45590.66666666667)</f>
        <v>45590.66667</v>
      </c>
      <c r="H208" s="1">
        <f>IFERROR(__xludf.DUMMYFUNCTION("""COMPUTED_VALUE"""),679.73)</f>
        <v>679.73</v>
      </c>
      <c r="J208" s="2">
        <f>IFERROR(__xludf.DUMMYFUNCTION("""COMPUTED_VALUE"""),45590.66666666667)</f>
        <v>45590.66667</v>
      </c>
      <c r="K208" s="1">
        <f>IFERROR(__xludf.DUMMYFUNCTION("""COMPUTED_VALUE"""),681.49)</f>
        <v>681.49</v>
      </c>
      <c r="M208" s="2">
        <f>IFERROR(__xludf.DUMMYFUNCTION("""COMPUTED_VALUE"""),45590.66666666667)</f>
        <v>45590.66667</v>
      </c>
      <c r="N208" s="1">
        <f>IFERROR(__xludf.DUMMYFUNCTION("""COMPUTED_VALUE"""),2.6922084E7)</f>
        <v>26922084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IFERROR(__xludf.DUMMYFUNCTION("""COMPUTED_VALUE"""),685.44)</f>
        <v>685.44</v>
      </c>
      <c r="D209" s="2">
        <f>IFERROR(__xludf.DUMMYFUNCTION("""COMPUTED_VALUE"""),45593.66666666667)</f>
        <v>45593.66667</v>
      </c>
      <c r="E209" s="1">
        <f>IFERROR(__xludf.DUMMYFUNCTION("""COMPUTED_VALUE"""),692.63)</f>
        <v>692.63</v>
      </c>
      <c r="G209" s="2">
        <f>IFERROR(__xludf.DUMMYFUNCTION("""COMPUTED_VALUE"""),45593.66666666667)</f>
        <v>45593.66667</v>
      </c>
      <c r="H209" s="1">
        <f>IFERROR(__xludf.DUMMYFUNCTION("""COMPUTED_VALUE"""),682.71)</f>
        <v>682.71</v>
      </c>
      <c r="J209" s="2">
        <f>IFERROR(__xludf.DUMMYFUNCTION("""COMPUTED_VALUE"""),45593.66666666667)</f>
        <v>45593.66667</v>
      </c>
      <c r="K209" s="1">
        <f>IFERROR(__xludf.DUMMYFUNCTION("""COMPUTED_VALUE"""),689.38)</f>
        <v>689.38</v>
      </c>
      <c r="M209" s="2">
        <f>IFERROR(__xludf.DUMMYFUNCTION("""COMPUTED_VALUE"""),45593.66666666667)</f>
        <v>45593.66667</v>
      </c>
      <c r="N209" s="1">
        <f>IFERROR(__xludf.DUMMYFUNCTION("""COMPUTED_VALUE"""),2.3378699E7)</f>
        <v>23378699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IFERROR(__xludf.DUMMYFUNCTION("""COMPUTED_VALUE"""),687.91)</f>
        <v>687.91</v>
      </c>
      <c r="D210" s="2">
        <f>IFERROR(__xludf.DUMMYFUNCTION("""COMPUTED_VALUE"""),45594.66666666667)</f>
        <v>45594.66667</v>
      </c>
      <c r="E210" s="1">
        <f>IFERROR(__xludf.DUMMYFUNCTION("""COMPUTED_VALUE"""),693.83)</f>
        <v>693.83</v>
      </c>
      <c r="G210" s="2">
        <f>IFERROR(__xludf.DUMMYFUNCTION("""COMPUTED_VALUE"""),45594.66666666667)</f>
        <v>45594.66667</v>
      </c>
      <c r="H210" s="1">
        <f>IFERROR(__xludf.DUMMYFUNCTION("""COMPUTED_VALUE"""),683.27)</f>
        <v>683.27</v>
      </c>
      <c r="J210" s="2">
        <f>IFERROR(__xludf.DUMMYFUNCTION("""COMPUTED_VALUE"""),45594.66666666667)</f>
        <v>45594.66667</v>
      </c>
      <c r="K210" s="1">
        <f>IFERROR(__xludf.DUMMYFUNCTION("""COMPUTED_VALUE"""),692.95)</f>
        <v>692.95</v>
      </c>
      <c r="M210" s="2">
        <f>IFERROR(__xludf.DUMMYFUNCTION("""COMPUTED_VALUE"""),45594.66666666667)</f>
        <v>45594.66667</v>
      </c>
      <c r="N210" s="1">
        <f>IFERROR(__xludf.DUMMYFUNCTION("""COMPUTED_VALUE"""),2.80531E7)</f>
        <v>28053100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IFERROR(__xludf.DUMMYFUNCTION("""COMPUTED_VALUE"""),701.17)</f>
        <v>701.17</v>
      </c>
      <c r="D211" s="2">
        <f>IFERROR(__xludf.DUMMYFUNCTION("""COMPUTED_VALUE"""),45595.66666666667)</f>
        <v>45595.66667</v>
      </c>
      <c r="E211" s="1">
        <f>IFERROR(__xludf.DUMMYFUNCTION("""COMPUTED_VALUE"""),704.74)</f>
        <v>704.74</v>
      </c>
      <c r="G211" s="2">
        <f>IFERROR(__xludf.DUMMYFUNCTION("""COMPUTED_VALUE"""),45595.66666666667)</f>
        <v>45595.66667</v>
      </c>
      <c r="H211" s="1">
        <f>IFERROR(__xludf.DUMMYFUNCTION("""COMPUTED_VALUE"""),692.99)</f>
        <v>692.99</v>
      </c>
      <c r="J211" s="2">
        <f>IFERROR(__xludf.DUMMYFUNCTION("""COMPUTED_VALUE"""),45595.66666666667)</f>
        <v>45595.66667</v>
      </c>
      <c r="K211" s="1">
        <f>IFERROR(__xludf.DUMMYFUNCTION("""COMPUTED_VALUE"""),694.04)</f>
        <v>694.04</v>
      </c>
      <c r="M211" s="2">
        <f>IFERROR(__xludf.DUMMYFUNCTION("""COMPUTED_VALUE"""),45595.66666666667)</f>
        <v>45595.66667</v>
      </c>
      <c r="N211" s="1">
        <f>IFERROR(__xludf.DUMMYFUNCTION("""COMPUTED_VALUE"""),3.4092834E7)</f>
        <v>34092834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IFERROR(__xludf.DUMMYFUNCTION("""COMPUTED_VALUE"""),688.11)</f>
        <v>688.11</v>
      </c>
      <c r="D212" s="2">
        <f>IFERROR(__xludf.DUMMYFUNCTION("""COMPUTED_VALUE"""),45596.66666666667)</f>
        <v>45596.66667</v>
      </c>
      <c r="E212" s="1">
        <f>IFERROR(__xludf.DUMMYFUNCTION("""COMPUTED_VALUE"""),688.11)</f>
        <v>688.11</v>
      </c>
      <c r="G212" s="2">
        <f>IFERROR(__xludf.DUMMYFUNCTION("""COMPUTED_VALUE"""),45596.66666666667)</f>
        <v>45596.66667</v>
      </c>
      <c r="H212" s="1">
        <f>IFERROR(__xludf.DUMMYFUNCTION("""COMPUTED_VALUE"""),672.5)</f>
        <v>672.5</v>
      </c>
      <c r="J212" s="2">
        <f>IFERROR(__xludf.DUMMYFUNCTION("""COMPUTED_VALUE"""),45596.66666666667)</f>
        <v>45596.66667</v>
      </c>
      <c r="K212" s="1">
        <f>IFERROR(__xludf.DUMMYFUNCTION("""COMPUTED_VALUE"""),673.47)</f>
        <v>673.47</v>
      </c>
      <c r="M212" s="2">
        <f>IFERROR(__xludf.DUMMYFUNCTION("""COMPUTED_VALUE"""),45596.66666666667)</f>
        <v>45596.66667</v>
      </c>
      <c r="N212" s="1">
        <f>IFERROR(__xludf.DUMMYFUNCTION("""COMPUTED_VALUE"""),3.9326364E7)</f>
        <v>39326364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IFERROR(__xludf.DUMMYFUNCTION("""COMPUTED_VALUE"""),677.47)</f>
        <v>677.47</v>
      </c>
      <c r="D213" s="2">
        <f>IFERROR(__xludf.DUMMYFUNCTION("""COMPUTED_VALUE"""),45597.66666666667)</f>
        <v>45597.66667</v>
      </c>
      <c r="E213" s="1">
        <f>IFERROR(__xludf.DUMMYFUNCTION("""COMPUTED_VALUE"""),682.11)</f>
        <v>682.11</v>
      </c>
      <c r="G213" s="2">
        <f>IFERROR(__xludf.DUMMYFUNCTION("""COMPUTED_VALUE"""),45597.66666666667)</f>
        <v>45597.66667</v>
      </c>
      <c r="H213" s="1">
        <f>IFERROR(__xludf.DUMMYFUNCTION("""COMPUTED_VALUE"""),669.98)</f>
        <v>669.98</v>
      </c>
      <c r="J213" s="2">
        <f>IFERROR(__xludf.DUMMYFUNCTION("""COMPUTED_VALUE"""),45597.66666666667)</f>
        <v>45597.66667</v>
      </c>
      <c r="K213" s="1">
        <f>IFERROR(__xludf.DUMMYFUNCTION("""COMPUTED_VALUE"""),670.33)</f>
        <v>670.33</v>
      </c>
      <c r="M213" s="2">
        <f>IFERROR(__xludf.DUMMYFUNCTION("""COMPUTED_VALUE"""),45597.66666666667)</f>
        <v>45597.66667</v>
      </c>
      <c r="N213" s="1">
        <f>IFERROR(__xludf.DUMMYFUNCTION("""COMPUTED_VALUE"""),2.4701017E7)</f>
        <v>24701017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IFERROR(__xludf.DUMMYFUNCTION("""COMPUTED_VALUE"""),668.16)</f>
        <v>668.16</v>
      </c>
      <c r="D214" s="2">
        <f>IFERROR(__xludf.DUMMYFUNCTION("""COMPUTED_VALUE"""),45600.66666666667)</f>
        <v>45600.66667</v>
      </c>
      <c r="E214" s="1">
        <f>IFERROR(__xludf.DUMMYFUNCTION("""COMPUTED_VALUE"""),673.89)</f>
        <v>673.89</v>
      </c>
      <c r="G214" s="2">
        <f>IFERROR(__xludf.DUMMYFUNCTION("""COMPUTED_VALUE"""),45600.66666666667)</f>
        <v>45600.66667</v>
      </c>
      <c r="H214" s="1">
        <f>IFERROR(__xludf.DUMMYFUNCTION("""COMPUTED_VALUE"""),665.47)</f>
        <v>665.47</v>
      </c>
      <c r="J214" s="2">
        <f>IFERROR(__xludf.DUMMYFUNCTION("""COMPUTED_VALUE"""),45600.66666666667)</f>
        <v>45600.66667</v>
      </c>
      <c r="K214" s="1">
        <f>IFERROR(__xludf.DUMMYFUNCTION("""COMPUTED_VALUE"""),665.76)</f>
        <v>665.76</v>
      </c>
      <c r="M214" s="2">
        <f>IFERROR(__xludf.DUMMYFUNCTION("""COMPUTED_VALUE"""),45600.66666666667)</f>
        <v>45600.66667</v>
      </c>
      <c r="N214" s="1">
        <f>IFERROR(__xludf.DUMMYFUNCTION("""COMPUTED_VALUE"""),2.435066E7)</f>
        <v>24350660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IFERROR(__xludf.DUMMYFUNCTION("""COMPUTED_VALUE"""),663.03)</f>
        <v>663.03</v>
      </c>
      <c r="D215" s="2">
        <f>IFERROR(__xludf.DUMMYFUNCTION("""COMPUTED_VALUE"""),45601.66666666667)</f>
        <v>45601.66667</v>
      </c>
      <c r="E215" s="1">
        <f>IFERROR(__xludf.DUMMYFUNCTION("""COMPUTED_VALUE"""),663.48)</f>
        <v>663.48</v>
      </c>
      <c r="G215" s="2">
        <f>IFERROR(__xludf.DUMMYFUNCTION("""COMPUTED_VALUE"""),45601.66666666667)</f>
        <v>45601.66667</v>
      </c>
      <c r="H215" s="1">
        <f>IFERROR(__xludf.DUMMYFUNCTION("""COMPUTED_VALUE"""),659.57)</f>
        <v>659.57</v>
      </c>
      <c r="J215" s="2">
        <f>IFERROR(__xludf.DUMMYFUNCTION("""COMPUTED_VALUE"""),45601.66666666667)</f>
        <v>45601.66667</v>
      </c>
      <c r="K215" s="1">
        <f>IFERROR(__xludf.DUMMYFUNCTION("""COMPUTED_VALUE"""),662.91)</f>
        <v>662.91</v>
      </c>
      <c r="M215" s="2">
        <f>IFERROR(__xludf.DUMMYFUNCTION("""COMPUTED_VALUE"""),45601.66666666667)</f>
        <v>45601.66667</v>
      </c>
      <c r="N215" s="1">
        <f>IFERROR(__xludf.DUMMYFUNCTION("""COMPUTED_VALUE"""),3.7358259E7)</f>
        <v>37358259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IFERROR(__xludf.DUMMYFUNCTION("""COMPUTED_VALUE"""),680.14)</f>
        <v>680.14</v>
      </c>
      <c r="D216" s="2">
        <f>IFERROR(__xludf.DUMMYFUNCTION("""COMPUTED_VALUE"""),45602.66666666667)</f>
        <v>45602.66667</v>
      </c>
      <c r="E216" s="1">
        <f>IFERROR(__xludf.DUMMYFUNCTION("""COMPUTED_VALUE"""),687.58)</f>
        <v>687.58</v>
      </c>
      <c r="G216" s="2">
        <f>IFERROR(__xludf.DUMMYFUNCTION("""COMPUTED_VALUE"""),45602.66666666667)</f>
        <v>45602.66667</v>
      </c>
      <c r="H216" s="1">
        <f>IFERROR(__xludf.DUMMYFUNCTION("""COMPUTED_VALUE"""),678.33)</f>
        <v>678.33</v>
      </c>
      <c r="J216" s="2">
        <f>IFERROR(__xludf.DUMMYFUNCTION("""COMPUTED_VALUE"""),45602.66666666667)</f>
        <v>45602.66667</v>
      </c>
      <c r="K216" s="1">
        <f>IFERROR(__xludf.DUMMYFUNCTION("""COMPUTED_VALUE"""),686.26)</f>
        <v>686.26</v>
      </c>
      <c r="M216" s="2">
        <f>IFERROR(__xludf.DUMMYFUNCTION("""COMPUTED_VALUE"""),45602.66666666667)</f>
        <v>45602.66667</v>
      </c>
      <c r="N216" s="1">
        <f>IFERROR(__xludf.DUMMYFUNCTION("""COMPUTED_VALUE"""),4.0980587E7)</f>
        <v>40980587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IFERROR(__xludf.DUMMYFUNCTION("""COMPUTED_VALUE"""),688.38)</f>
        <v>688.38</v>
      </c>
      <c r="D217" s="2">
        <f>IFERROR(__xludf.DUMMYFUNCTION("""COMPUTED_VALUE"""),45603.66666666667)</f>
        <v>45603.66667</v>
      </c>
      <c r="E217" s="1">
        <f>IFERROR(__xludf.DUMMYFUNCTION("""COMPUTED_VALUE"""),696.0)</f>
        <v>696</v>
      </c>
      <c r="G217" s="2">
        <f>IFERROR(__xludf.DUMMYFUNCTION("""COMPUTED_VALUE"""),45603.66666666667)</f>
        <v>45603.66667</v>
      </c>
      <c r="H217" s="1">
        <f>IFERROR(__xludf.DUMMYFUNCTION("""COMPUTED_VALUE"""),687.9)</f>
        <v>687.9</v>
      </c>
      <c r="J217" s="2">
        <f>IFERROR(__xludf.DUMMYFUNCTION("""COMPUTED_VALUE"""),45603.66666666667)</f>
        <v>45603.66667</v>
      </c>
      <c r="K217" s="1">
        <f>IFERROR(__xludf.DUMMYFUNCTION("""COMPUTED_VALUE"""),692.45)</f>
        <v>692.45</v>
      </c>
      <c r="M217" s="2">
        <f>IFERROR(__xludf.DUMMYFUNCTION("""COMPUTED_VALUE"""),45603.66666666667)</f>
        <v>45603.66667</v>
      </c>
      <c r="N217" s="1">
        <f>IFERROR(__xludf.DUMMYFUNCTION("""COMPUTED_VALUE"""),4.2872936E7)</f>
        <v>42872936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IFERROR(__xludf.DUMMYFUNCTION("""COMPUTED_VALUE"""),689.2)</f>
        <v>689.2</v>
      </c>
      <c r="D218" s="2">
        <f>IFERROR(__xludf.DUMMYFUNCTION("""COMPUTED_VALUE"""),45604.66666666667)</f>
        <v>45604.66667</v>
      </c>
      <c r="E218" s="1">
        <f>IFERROR(__xludf.DUMMYFUNCTION("""COMPUTED_VALUE"""),705.85)</f>
        <v>705.85</v>
      </c>
      <c r="G218" s="2">
        <f>IFERROR(__xludf.DUMMYFUNCTION("""COMPUTED_VALUE"""),45604.66666666667)</f>
        <v>45604.66667</v>
      </c>
      <c r="H218" s="1">
        <f>IFERROR(__xludf.DUMMYFUNCTION("""COMPUTED_VALUE"""),689.2)</f>
        <v>689.2</v>
      </c>
      <c r="J218" s="2">
        <f>IFERROR(__xludf.DUMMYFUNCTION("""COMPUTED_VALUE"""),45604.66666666667)</f>
        <v>45604.66667</v>
      </c>
      <c r="K218" s="1">
        <f>IFERROR(__xludf.DUMMYFUNCTION("""COMPUTED_VALUE"""),700.41)</f>
        <v>700.41</v>
      </c>
      <c r="M218" s="2">
        <f>IFERROR(__xludf.DUMMYFUNCTION("""COMPUTED_VALUE"""),45604.66666666667)</f>
        <v>45604.66667</v>
      </c>
      <c r="N218" s="1">
        <f>IFERROR(__xludf.DUMMYFUNCTION("""COMPUTED_VALUE"""),5.4501799E7)</f>
        <v>54501799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IFERROR(__xludf.DUMMYFUNCTION("""COMPUTED_VALUE"""),707.26)</f>
        <v>707.26</v>
      </c>
      <c r="D219" s="2">
        <f>IFERROR(__xludf.DUMMYFUNCTION("""COMPUTED_VALUE"""),45607.66666666667)</f>
        <v>45607.66667</v>
      </c>
      <c r="E219" s="1">
        <f>IFERROR(__xludf.DUMMYFUNCTION("""COMPUTED_VALUE"""),711.8)</f>
        <v>711.8</v>
      </c>
      <c r="G219" s="2">
        <f>IFERROR(__xludf.DUMMYFUNCTION("""COMPUTED_VALUE"""),45607.66666666667)</f>
        <v>45607.66667</v>
      </c>
      <c r="H219" s="1">
        <f>IFERROR(__xludf.DUMMYFUNCTION("""COMPUTED_VALUE"""),703.19)</f>
        <v>703.19</v>
      </c>
      <c r="J219" s="2">
        <f>IFERROR(__xludf.DUMMYFUNCTION("""COMPUTED_VALUE"""),45607.66666666667)</f>
        <v>45607.66667</v>
      </c>
      <c r="K219" s="1">
        <f>IFERROR(__xludf.DUMMYFUNCTION("""COMPUTED_VALUE"""),711.23)</f>
        <v>711.23</v>
      </c>
      <c r="M219" s="2">
        <f>IFERROR(__xludf.DUMMYFUNCTION("""COMPUTED_VALUE"""),45607.66666666667)</f>
        <v>45607.66667</v>
      </c>
      <c r="N219" s="1">
        <f>IFERROR(__xludf.DUMMYFUNCTION("""COMPUTED_VALUE"""),3.4170018E7)</f>
        <v>34170018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IFERROR(__xludf.DUMMYFUNCTION("""COMPUTED_VALUE"""),698.86)</f>
        <v>698.86</v>
      </c>
      <c r="D220" s="2">
        <f>IFERROR(__xludf.DUMMYFUNCTION("""COMPUTED_VALUE"""),45608.66666666667)</f>
        <v>45608.66667</v>
      </c>
      <c r="E220" s="1">
        <f>IFERROR(__xludf.DUMMYFUNCTION("""COMPUTED_VALUE"""),702.67)</f>
        <v>702.67</v>
      </c>
      <c r="G220" s="2">
        <f>IFERROR(__xludf.DUMMYFUNCTION("""COMPUTED_VALUE"""),45608.66666666667)</f>
        <v>45608.66667</v>
      </c>
      <c r="H220" s="1">
        <f>IFERROR(__xludf.DUMMYFUNCTION("""COMPUTED_VALUE"""),695.62)</f>
        <v>695.62</v>
      </c>
      <c r="J220" s="2">
        <f>IFERROR(__xludf.DUMMYFUNCTION("""COMPUTED_VALUE"""),45608.66666666667)</f>
        <v>45608.66667</v>
      </c>
      <c r="K220" s="1">
        <f>IFERROR(__xludf.DUMMYFUNCTION("""COMPUTED_VALUE"""),699.86)</f>
        <v>699.86</v>
      </c>
      <c r="M220" s="2">
        <f>IFERROR(__xludf.DUMMYFUNCTION("""COMPUTED_VALUE"""),45608.66666666667)</f>
        <v>45608.66667</v>
      </c>
      <c r="N220" s="1">
        <f>IFERROR(__xludf.DUMMYFUNCTION("""COMPUTED_VALUE"""),3.9853636E7)</f>
        <v>39853636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IFERROR(__xludf.DUMMYFUNCTION("""COMPUTED_VALUE"""),710.83)</f>
        <v>710.83</v>
      </c>
      <c r="D221" s="2">
        <f>IFERROR(__xludf.DUMMYFUNCTION("""COMPUTED_VALUE"""),45609.66666666667)</f>
        <v>45609.66667</v>
      </c>
      <c r="E221" s="1">
        <f>IFERROR(__xludf.DUMMYFUNCTION("""COMPUTED_VALUE"""),715.99)</f>
        <v>715.99</v>
      </c>
      <c r="G221" s="2">
        <f>IFERROR(__xludf.DUMMYFUNCTION("""COMPUTED_VALUE"""),45609.66666666667)</f>
        <v>45609.66667</v>
      </c>
      <c r="H221" s="1">
        <f>IFERROR(__xludf.DUMMYFUNCTION("""COMPUTED_VALUE"""),705.48)</f>
        <v>705.48</v>
      </c>
      <c r="J221" s="2">
        <f>IFERROR(__xludf.DUMMYFUNCTION("""COMPUTED_VALUE"""),45609.66666666667)</f>
        <v>45609.66667</v>
      </c>
      <c r="K221" s="1">
        <f>IFERROR(__xludf.DUMMYFUNCTION("""COMPUTED_VALUE"""),713.9)</f>
        <v>713.9</v>
      </c>
      <c r="M221" s="2">
        <f>IFERROR(__xludf.DUMMYFUNCTION("""COMPUTED_VALUE"""),45609.66666666667)</f>
        <v>45609.66667</v>
      </c>
      <c r="N221" s="1">
        <f>IFERROR(__xludf.DUMMYFUNCTION("""COMPUTED_VALUE"""),3.2276095E7)</f>
        <v>32276095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IFERROR(__xludf.DUMMYFUNCTION("""COMPUTED_VALUE"""),712.98)</f>
        <v>712.98</v>
      </c>
      <c r="D222" s="2">
        <f>IFERROR(__xludf.DUMMYFUNCTION("""COMPUTED_VALUE"""),45610.66666666667)</f>
        <v>45610.66667</v>
      </c>
      <c r="E222" s="1">
        <f>IFERROR(__xludf.DUMMYFUNCTION("""COMPUTED_VALUE"""),720.85)</f>
        <v>720.85</v>
      </c>
      <c r="G222" s="2">
        <f>IFERROR(__xludf.DUMMYFUNCTION("""COMPUTED_VALUE"""),45610.66666666667)</f>
        <v>45610.66667</v>
      </c>
      <c r="H222" s="1">
        <f>IFERROR(__xludf.DUMMYFUNCTION("""COMPUTED_VALUE"""),712.59)</f>
        <v>712.59</v>
      </c>
      <c r="J222" s="2">
        <f>IFERROR(__xludf.DUMMYFUNCTION("""COMPUTED_VALUE"""),45610.66666666667)</f>
        <v>45610.66667</v>
      </c>
      <c r="K222" s="1">
        <f>IFERROR(__xludf.DUMMYFUNCTION("""COMPUTED_VALUE"""),714.22)</f>
        <v>714.22</v>
      </c>
      <c r="M222" s="2">
        <f>IFERROR(__xludf.DUMMYFUNCTION("""COMPUTED_VALUE"""),45610.66666666667)</f>
        <v>45610.66667</v>
      </c>
      <c r="N222" s="1">
        <f>IFERROR(__xludf.DUMMYFUNCTION("""COMPUTED_VALUE"""),3.4507715E7)</f>
        <v>34507715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IFERROR(__xludf.DUMMYFUNCTION("""COMPUTED_VALUE"""),708.95)</f>
        <v>708.95</v>
      </c>
      <c r="D223" s="2">
        <f>IFERROR(__xludf.DUMMYFUNCTION("""COMPUTED_VALUE"""),45611.66666666667)</f>
        <v>45611.66667</v>
      </c>
      <c r="E223" s="1">
        <f>IFERROR(__xludf.DUMMYFUNCTION("""COMPUTED_VALUE"""),710.64)</f>
        <v>710.64</v>
      </c>
      <c r="G223" s="2">
        <f>IFERROR(__xludf.DUMMYFUNCTION("""COMPUTED_VALUE"""),45611.66666666667)</f>
        <v>45611.66667</v>
      </c>
      <c r="H223" s="1">
        <f>IFERROR(__xludf.DUMMYFUNCTION("""COMPUTED_VALUE"""),700.29)</f>
        <v>700.29</v>
      </c>
      <c r="J223" s="2">
        <f>IFERROR(__xludf.DUMMYFUNCTION("""COMPUTED_VALUE"""),45611.66666666667)</f>
        <v>45611.66667</v>
      </c>
      <c r="K223" s="1">
        <f>IFERROR(__xludf.DUMMYFUNCTION("""COMPUTED_VALUE"""),703.6)</f>
        <v>703.6</v>
      </c>
      <c r="M223" s="2">
        <f>IFERROR(__xludf.DUMMYFUNCTION("""COMPUTED_VALUE"""),45611.66666666667)</f>
        <v>45611.66667</v>
      </c>
      <c r="N223" s="1">
        <f>IFERROR(__xludf.DUMMYFUNCTION("""COMPUTED_VALUE"""),3.5884192E7)</f>
        <v>35884192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IFERROR(__xludf.DUMMYFUNCTION("""COMPUTED_VALUE"""),702.22)</f>
        <v>702.22</v>
      </c>
      <c r="D224" s="2">
        <f>IFERROR(__xludf.DUMMYFUNCTION("""COMPUTED_VALUE"""),45614.66666666667)</f>
        <v>45614.66667</v>
      </c>
      <c r="E224" s="1">
        <f>IFERROR(__xludf.DUMMYFUNCTION("""COMPUTED_VALUE"""),713.51)</f>
        <v>713.51</v>
      </c>
      <c r="G224" s="2">
        <f>IFERROR(__xludf.DUMMYFUNCTION("""COMPUTED_VALUE"""),45614.66666666667)</f>
        <v>45614.66667</v>
      </c>
      <c r="H224" s="1">
        <f>IFERROR(__xludf.DUMMYFUNCTION("""COMPUTED_VALUE"""),701.91)</f>
        <v>701.91</v>
      </c>
      <c r="J224" s="2">
        <f>IFERROR(__xludf.DUMMYFUNCTION("""COMPUTED_VALUE"""),45614.66666666667)</f>
        <v>45614.66667</v>
      </c>
      <c r="K224" s="1">
        <f>IFERROR(__xludf.DUMMYFUNCTION("""COMPUTED_VALUE"""),712.5)</f>
        <v>712.5</v>
      </c>
      <c r="M224" s="2">
        <f>IFERROR(__xludf.DUMMYFUNCTION("""COMPUTED_VALUE"""),45614.66666666667)</f>
        <v>45614.66667</v>
      </c>
      <c r="N224" s="1">
        <f>IFERROR(__xludf.DUMMYFUNCTION("""COMPUTED_VALUE"""),3.050279E7)</f>
        <v>30502790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IFERROR(__xludf.DUMMYFUNCTION("""COMPUTED_VALUE"""),706.59)</f>
        <v>706.59</v>
      </c>
      <c r="D225" s="2">
        <f>IFERROR(__xludf.DUMMYFUNCTION("""COMPUTED_VALUE"""),45615.66666666667)</f>
        <v>45615.66667</v>
      </c>
      <c r="E225" s="1">
        <f>IFERROR(__xludf.DUMMYFUNCTION("""COMPUTED_VALUE"""),714.01)</f>
        <v>714.01</v>
      </c>
      <c r="G225" s="2">
        <f>IFERROR(__xludf.DUMMYFUNCTION("""COMPUTED_VALUE"""),45615.66666666667)</f>
        <v>45615.66667</v>
      </c>
      <c r="H225" s="1">
        <f>IFERROR(__xludf.DUMMYFUNCTION("""COMPUTED_VALUE"""),703.84)</f>
        <v>703.84</v>
      </c>
      <c r="J225" s="2">
        <f>IFERROR(__xludf.DUMMYFUNCTION("""COMPUTED_VALUE"""),45615.66666666667)</f>
        <v>45615.66667</v>
      </c>
      <c r="K225" s="1">
        <f>IFERROR(__xludf.DUMMYFUNCTION("""COMPUTED_VALUE"""),712.01)</f>
        <v>712.01</v>
      </c>
      <c r="M225" s="2">
        <f>IFERROR(__xludf.DUMMYFUNCTION("""COMPUTED_VALUE"""),45615.66666666667)</f>
        <v>45615.66667</v>
      </c>
      <c r="N225" s="1">
        <f>IFERROR(__xludf.DUMMYFUNCTION("""COMPUTED_VALUE"""),2.2555411E7)</f>
        <v>22555411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IFERROR(__xludf.DUMMYFUNCTION("""COMPUTED_VALUE"""),712.31)</f>
        <v>712.31</v>
      </c>
      <c r="D226" s="2">
        <f>IFERROR(__xludf.DUMMYFUNCTION("""COMPUTED_VALUE"""),45616.66666666667)</f>
        <v>45616.66667</v>
      </c>
      <c r="E226" s="1">
        <f>IFERROR(__xludf.DUMMYFUNCTION("""COMPUTED_VALUE"""),716.79)</f>
        <v>716.79</v>
      </c>
      <c r="G226" s="2">
        <f>IFERROR(__xludf.DUMMYFUNCTION("""COMPUTED_VALUE"""),45616.66666666667)</f>
        <v>45616.66667</v>
      </c>
      <c r="H226" s="1">
        <f>IFERROR(__xludf.DUMMYFUNCTION("""COMPUTED_VALUE"""),709.0)</f>
        <v>709</v>
      </c>
      <c r="J226" s="2">
        <f>IFERROR(__xludf.DUMMYFUNCTION("""COMPUTED_VALUE"""),45616.66666666667)</f>
        <v>45616.66667</v>
      </c>
      <c r="K226" s="1">
        <f>IFERROR(__xludf.DUMMYFUNCTION("""COMPUTED_VALUE"""),716.52)</f>
        <v>716.52</v>
      </c>
      <c r="M226" s="2">
        <f>IFERROR(__xludf.DUMMYFUNCTION("""COMPUTED_VALUE"""),45616.66666666667)</f>
        <v>45616.66667</v>
      </c>
      <c r="N226" s="1">
        <f>IFERROR(__xludf.DUMMYFUNCTION("""COMPUTED_VALUE"""),2.0780726E7)</f>
        <v>20780726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IFERROR(__xludf.DUMMYFUNCTION("""COMPUTED_VALUE"""),716.19)</f>
        <v>716.19</v>
      </c>
      <c r="D227" s="2">
        <f>IFERROR(__xludf.DUMMYFUNCTION("""COMPUTED_VALUE"""),45617.66666666667)</f>
        <v>45617.66667</v>
      </c>
      <c r="E227" s="1">
        <f>IFERROR(__xludf.DUMMYFUNCTION("""COMPUTED_VALUE"""),727.68)</f>
        <v>727.68</v>
      </c>
      <c r="G227" s="2">
        <f>IFERROR(__xludf.DUMMYFUNCTION("""COMPUTED_VALUE"""),45617.66666666667)</f>
        <v>45617.66667</v>
      </c>
      <c r="H227" s="1">
        <f>IFERROR(__xludf.DUMMYFUNCTION("""COMPUTED_VALUE"""),712.74)</f>
        <v>712.74</v>
      </c>
      <c r="J227" s="2">
        <f>IFERROR(__xludf.DUMMYFUNCTION("""COMPUTED_VALUE"""),45617.66666666667)</f>
        <v>45617.66667</v>
      </c>
      <c r="K227" s="1">
        <f>IFERROR(__xludf.DUMMYFUNCTION("""COMPUTED_VALUE"""),721.96)</f>
        <v>721.96</v>
      </c>
      <c r="M227" s="2">
        <f>IFERROR(__xludf.DUMMYFUNCTION("""COMPUTED_VALUE"""),45617.66666666667)</f>
        <v>45617.66667</v>
      </c>
      <c r="N227" s="1">
        <f>IFERROR(__xludf.DUMMYFUNCTION("""COMPUTED_VALUE"""),1.9538011E7)</f>
        <v>19538011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IFERROR(__xludf.DUMMYFUNCTION("""COMPUTED_VALUE"""),726.66)</f>
        <v>726.66</v>
      </c>
      <c r="D228" s="2">
        <f>IFERROR(__xludf.DUMMYFUNCTION("""COMPUTED_VALUE"""),45618.66666666667)</f>
        <v>45618.66667</v>
      </c>
      <c r="E228" s="1">
        <f>IFERROR(__xludf.DUMMYFUNCTION("""COMPUTED_VALUE"""),732.37)</f>
        <v>732.37</v>
      </c>
      <c r="G228" s="2">
        <f>IFERROR(__xludf.DUMMYFUNCTION("""COMPUTED_VALUE"""),45618.66666666667)</f>
        <v>45618.66667</v>
      </c>
      <c r="H228" s="1">
        <f>IFERROR(__xludf.DUMMYFUNCTION("""COMPUTED_VALUE"""),724.27)</f>
        <v>724.27</v>
      </c>
      <c r="J228" s="2">
        <f>IFERROR(__xludf.DUMMYFUNCTION("""COMPUTED_VALUE"""),45618.66666666667)</f>
        <v>45618.66667</v>
      </c>
      <c r="K228" s="1">
        <f>IFERROR(__xludf.DUMMYFUNCTION("""COMPUTED_VALUE"""),729.72)</f>
        <v>729.72</v>
      </c>
      <c r="M228" s="2">
        <f>IFERROR(__xludf.DUMMYFUNCTION("""COMPUTED_VALUE"""),45618.66666666667)</f>
        <v>45618.66667</v>
      </c>
      <c r="N228" s="1">
        <f>IFERROR(__xludf.DUMMYFUNCTION("""COMPUTED_VALUE"""),2.3088848E7)</f>
        <v>23088848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IFERROR(__xludf.DUMMYFUNCTION("""COMPUTED_VALUE"""),733.95)</f>
        <v>733.95</v>
      </c>
      <c r="D229" s="2">
        <f>IFERROR(__xludf.DUMMYFUNCTION("""COMPUTED_VALUE"""),45621.66666666667)</f>
        <v>45621.66667</v>
      </c>
      <c r="E229" s="1">
        <f>IFERROR(__xludf.DUMMYFUNCTION("""COMPUTED_VALUE"""),741.17)</f>
        <v>741.17</v>
      </c>
      <c r="G229" s="2">
        <f>IFERROR(__xludf.DUMMYFUNCTION("""COMPUTED_VALUE"""),45621.66666666667)</f>
        <v>45621.66667</v>
      </c>
      <c r="H229" s="1">
        <f>IFERROR(__xludf.DUMMYFUNCTION("""COMPUTED_VALUE"""),731.67)</f>
        <v>731.67</v>
      </c>
      <c r="J229" s="2">
        <f>IFERROR(__xludf.DUMMYFUNCTION("""COMPUTED_VALUE"""),45621.66666666667)</f>
        <v>45621.66667</v>
      </c>
      <c r="K229" s="1">
        <f>IFERROR(__xludf.DUMMYFUNCTION("""COMPUTED_VALUE"""),739.65)</f>
        <v>739.65</v>
      </c>
      <c r="M229" s="2">
        <f>IFERROR(__xludf.DUMMYFUNCTION("""COMPUTED_VALUE"""),45621.66666666667)</f>
        <v>45621.66667</v>
      </c>
      <c r="N229" s="1">
        <f>IFERROR(__xludf.DUMMYFUNCTION("""COMPUTED_VALUE"""),3.0957158E7)</f>
        <v>30957158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IFERROR(__xludf.DUMMYFUNCTION("""COMPUTED_VALUE"""),737.79)</f>
        <v>737.79</v>
      </c>
      <c r="D230" s="2">
        <f>IFERROR(__xludf.DUMMYFUNCTION("""COMPUTED_VALUE"""),45622.66666666667)</f>
        <v>45622.66667</v>
      </c>
      <c r="E230" s="1">
        <f>IFERROR(__xludf.DUMMYFUNCTION("""COMPUTED_VALUE"""),737.83)</f>
        <v>737.83</v>
      </c>
      <c r="G230" s="2">
        <f>IFERROR(__xludf.DUMMYFUNCTION("""COMPUTED_VALUE"""),45622.66666666667)</f>
        <v>45622.66667</v>
      </c>
      <c r="H230" s="1">
        <f>IFERROR(__xludf.DUMMYFUNCTION("""COMPUTED_VALUE"""),731.21)</f>
        <v>731.21</v>
      </c>
      <c r="J230" s="2">
        <f>IFERROR(__xludf.DUMMYFUNCTION("""COMPUTED_VALUE"""),45622.66666666667)</f>
        <v>45622.66667</v>
      </c>
      <c r="K230" s="1">
        <f>IFERROR(__xludf.DUMMYFUNCTION("""COMPUTED_VALUE"""),732.79)</f>
        <v>732.79</v>
      </c>
      <c r="M230" s="2">
        <f>IFERROR(__xludf.DUMMYFUNCTION("""COMPUTED_VALUE"""),45622.66666666667)</f>
        <v>45622.66667</v>
      </c>
      <c r="N230" s="1">
        <f>IFERROR(__xludf.DUMMYFUNCTION("""COMPUTED_VALUE"""),2.1004619E7)</f>
        <v>21004619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IFERROR(__xludf.DUMMYFUNCTION("""COMPUTED_VALUE"""),732.08)</f>
        <v>732.08</v>
      </c>
      <c r="D231" s="2">
        <f>IFERROR(__xludf.DUMMYFUNCTION("""COMPUTED_VALUE"""),45623.66666666667)</f>
        <v>45623.66667</v>
      </c>
      <c r="E231" s="1">
        <f>IFERROR(__xludf.DUMMYFUNCTION("""COMPUTED_VALUE"""),740.39)</f>
        <v>740.39</v>
      </c>
      <c r="G231" s="2">
        <f>IFERROR(__xludf.DUMMYFUNCTION("""COMPUTED_VALUE"""),45623.66666666667)</f>
        <v>45623.66667</v>
      </c>
      <c r="H231" s="1">
        <f>IFERROR(__xludf.DUMMYFUNCTION("""COMPUTED_VALUE"""),730.21)</f>
        <v>730.21</v>
      </c>
      <c r="J231" s="2">
        <f>IFERROR(__xludf.DUMMYFUNCTION("""COMPUTED_VALUE"""),45623.66666666667)</f>
        <v>45623.66667</v>
      </c>
      <c r="K231" s="1">
        <f>IFERROR(__xludf.DUMMYFUNCTION("""COMPUTED_VALUE"""),730.38)</f>
        <v>730.38</v>
      </c>
      <c r="M231" s="2">
        <f>IFERROR(__xludf.DUMMYFUNCTION("""COMPUTED_VALUE"""),45623.66666666667)</f>
        <v>45623.66667</v>
      </c>
      <c r="N231" s="1">
        <f>IFERROR(__xludf.DUMMYFUNCTION("""COMPUTED_VALUE"""),1.8321806E7)</f>
        <v>18321806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IFERROR(__xludf.DUMMYFUNCTION("""COMPUTED_VALUE"""),732.43)</f>
        <v>732.43</v>
      </c>
      <c r="D232" s="2">
        <f>IFERROR(__xludf.DUMMYFUNCTION("""COMPUTED_VALUE"""),45625.54166666667)</f>
        <v>45625.54167</v>
      </c>
      <c r="E232" s="1">
        <f>IFERROR(__xludf.DUMMYFUNCTION("""COMPUTED_VALUE"""),742.55)</f>
        <v>742.55</v>
      </c>
      <c r="G232" s="2">
        <f>IFERROR(__xludf.DUMMYFUNCTION("""COMPUTED_VALUE"""),45625.54166666667)</f>
        <v>45625.54167</v>
      </c>
      <c r="H232" s="1">
        <f>IFERROR(__xludf.DUMMYFUNCTION("""COMPUTED_VALUE"""),732.13)</f>
        <v>732.13</v>
      </c>
      <c r="J232" s="2">
        <f>IFERROR(__xludf.DUMMYFUNCTION("""COMPUTED_VALUE"""),45625.54166666667)</f>
        <v>45625.54167</v>
      </c>
      <c r="K232" s="1">
        <f>IFERROR(__xludf.DUMMYFUNCTION("""COMPUTED_VALUE"""),740.78)</f>
        <v>740.78</v>
      </c>
      <c r="M232" s="2">
        <f>IFERROR(__xludf.DUMMYFUNCTION("""COMPUTED_VALUE"""),45625.54166666667)</f>
        <v>45625.54167</v>
      </c>
      <c r="N232" s="1">
        <f>IFERROR(__xludf.DUMMYFUNCTION("""COMPUTED_VALUE"""),1.4783161E7)</f>
        <v>14783161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IFERROR(__xludf.DUMMYFUNCTION("""COMPUTED_VALUE"""),741.6)</f>
        <v>741.6</v>
      </c>
      <c r="D233" s="2">
        <f>IFERROR(__xludf.DUMMYFUNCTION("""COMPUTED_VALUE"""),45628.66666666667)</f>
        <v>45628.66667</v>
      </c>
      <c r="E233" s="1">
        <f>IFERROR(__xludf.DUMMYFUNCTION("""COMPUTED_VALUE"""),751.0)</f>
        <v>751</v>
      </c>
      <c r="G233" s="2">
        <f>IFERROR(__xludf.DUMMYFUNCTION("""COMPUTED_VALUE"""),45628.66666666667)</f>
        <v>45628.66667</v>
      </c>
      <c r="H233" s="1">
        <f>IFERROR(__xludf.DUMMYFUNCTION("""COMPUTED_VALUE"""),741.6)</f>
        <v>741.6</v>
      </c>
      <c r="J233" s="2">
        <f>IFERROR(__xludf.DUMMYFUNCTION("""COMPUTED_VALUE"""),45628.66666666667)</f>
        <v>45628.66667</v>
      </c>
      <c r="K233" s="1">
        <f>IFERROR(__xludf.DUMMYFUNCTION("""COMPUTED_VALUE"""),750.3)</f>
        <v>750.3</v>
      </c>
      <c r="M233" s="2">
        <f>IFERROR(__xludf.DUMMYFUNCTION("""COMPUTED_VALUE"""),45628.66666666667)</f>
        <v>45628.66667</v>
      </c>
      <c r="N233" s="1">
        <f>IFERROR(__xludf.DUMMYFUNCTION("""COMPUTED_VALUE"""),2.7880781E7)</f>
        <v>27880781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IFERROR(__xludf.DUMMYFUNCTION("""COMPUTED_VALUE"""),749.63)</f>
        <v>749.63</v>
      </c>
      <c r="D234" s="2">
        <f>IFERROR(__xludf.DUMMYFUNCTION("""COMPUTED_VALUE"""),45629.66666666667)</f>
        <v>45629.66667</v>
      </c>
      <c r="E234" s="1">
        <f>IFERROR(__xludf.DUMMYFUNCTION("""COMPUTED_VALUE"""),750.14)</f>
        <v>750.14</v>
      </c>
      <c r="G234" s="2">
        <f>IFERROR(__xludf.DUMMYFUNCTION("""COMPUTED_VALUE"""),45629.66666666667)</f>
        <v>45629.66667</v>
      </c>
      <c r="H234" s="1">
        <f>IFERROR(__xludf.DUMMYFUNCTION("""COMPUTED_VALUE"""),741.4)</f>
        <v>741.4</v>
      </c>
      <c r="J234" s="2">
        <f>IFERROR(__xludf.DUMMYFUNCTION("""COMPUTED_VALUE"""),45629.66666666667)</f>
        <v>45629.66667</v>
      </c>
      <c r="K234" s="1">
        <f>IFERROR(__xludf.DUMMYFUNCTION("""COMPUTED_VALUE"""),748.62)</f>
        <v>748.62</v>
      </c>
      <c r="M234" s="2">
        <f>IFERROR(__xludf.DUMMYFUNCTION("""COMPUTED_VALUE"""),45629.66666666667)</f>
        <v>45629.66667</v>
      </c>
      <c r="N234" s="1">
        <f>IFERROR(__xludf.DUMMYFUNCTION("""COMPUTED_VALUE"""),2.6362026E7)</f>
        <v>26362026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IFERROR(__xludf.DUMMYFUNCTION("""COMPUTED_VALUE"""),749.61)</f>
        <v>749.61</v>
      </c>
      <c r="D235" s="2">
        <f>IFERROR(__xludf.DUMMYFUNCTION("""COMPUTED_VALUE"""),45630.66666666667)</f>
        <v>45630.66667</v>
      </c>
      <c r="E235" s="1">
        <f>IFERROR(__xludf.DUMMYFUNCTION("""COMPUTED_VALUE"""),751.44)</f>
        <v>751.44</v>
      </c>
      <c r="G235" s="2">
        <f>IFERROR(__xludf.DUMMYFUNCTION("""COMPUTED_VALUE"""),45630.66666666667)</f>
        <v>45630.66667</v>
      </c>
      <c r="H235" s="1">
        <f>IFERROR(__xludf.DUMMYFUNCTION("""COMPUTED_VALUE"""),743.15)</f>
        <v>743.15</v>
      </c>
      <c r="J235" s="2">
        <f>IFERROR(__xludf.DUMMYFUNCTION("""COMPUTED_VALUE"""),45630.66666666667)</f>
        <v>45630.66667</v>
      </c>
      <c r="K235" s="1">
        <f>IFERROR(__xludf.DUMMYFUNCTION("""COMPUTED_VALUE"""),750.2)</f>
        <v>750.2</v>
      </c>
      <c r="M235" s="2">
        <f>IFERROR(__xludf.DUMMYFUNCTION("""COMPUTED_VALUE"""),45630.66666666667)</f>
        <v>45630.66667</v>
      </c>
      <c r="N235" s="1">
        <f>IFERROR(__xludf.DUMMYFUNCTION("""COMPUTED_VALUE"""),2.5659062E7)</f>
        <v>25659062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IFERROR(__xludf.DUMMYFUNCTION("""COMPUTED_VALUE"""),751.35)</f>
        <v>751.35</v>
      </c>
      <c r="D236" s="2">
        <f>IFERROR(__xludf.DUMMYFUNCTION("""COMPUTED_VALUE"""),45631.66666666667)</f>
        <v>45631.66667</v>
      </c>
      <c r="E236" s="1">
        <f>IFERROR(__xludf.DUMMYFUNCTION("""COMPUTED_VALUE"""),755.73)</f>
        <v>755.73</v>
      </c>
      <c r="G236" s="2">
        <f>IFERROR(__xludf.DUMMYFUNCTION("""COMPUTED_VALUE"""),45631.66666666667)</f>
        <v>45631.66667</v>
      </c>
      <c r="H236" s="1">
        <f>IFERROR(__xludf.DUMMYFUNCTION("""COMPUTED_VALUE"""),746.92)</f>
        <v>746.92</v>
      </c>
      <c r="J236" s="2">
        <f>IFERROR(__xludf.DUMMYFUNCTION("""COMPUTED_VALUE"""),45631.66666666667)</f>
        <v>45631.66667</v>
      </c>
      <c r="K236" s="1">
        <f>IFERROR(__xludf.DUMMYFUNCTION("""COMPUTED_VALUE"""),747.06)</f>
        <v>747.06</v>
      </c>
      <c r="M236" s="2">
        <f>IFERROR(__xludf.DUMMYFUNCTION("""COMPUTED_VALUE"""),45631.66666666667)</f>
        <v>45631.66667</v>
      </c>
      <c r="N236" s="1">
        <f>IFERROR(__xludf.DUMMYFUNCTION("""COMPUTED_VALUE"""),1.9510167E7)</f>
        <v>19510167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IFERROR(__xludf.DUMMYFUNCTION("""COMPUTED_VALUE"""),752.62)</f>
        <v>752.62</v>
      </c>
      <c r="D237" s="2">
        <f>IFERROR(__xludf.DUMMYFUNCTION("""COMPUTED_VALUE"""),45632.66666666667)</f>
        <v>45632.66667</v>
      </c>
      <c r="E237" s="1">
        <f>IFERROR(__xludf.DUMMYFUNCTION("""COMPUTED_VALUE"""),757.5)</f>
        <v>757.5</v>
      </c>
      <c r="G237" s="2">
        <f>IFERROR(__xludf.DUMMYFUNCTION("""COMPUTED_VALUE"""),45632.66666666667)</f>
        <v>45632.66667</v>
      </c>
      <c r="H237" s="1">
        <f>IFERROR(__xludf.DUMMYFUNCTION("""COMPUTED_VALUE"""),737.29)</f>
        <v>737.29</v>
      </c>
      <c r="J237" s="2">
        <f>IFERROR(__xludf.DUMMYFUNCTION("""COMPUTED_VALUE"""),45632.66666666667)</f>
        <v>45632.66667</v>
      </c>
      <c r="K237" s="1">
        <f>IFERROR(__xludf.DUMMYFUNCTION("""COMPUTED_VALUE"""),745.55)</f>
        <v>745.55</v>
      </c>
      <c r="M237" s="2">
        <f>IFERROR(__xludf.DUMMYFUNCTION("""COMPUTED_VALUE"""),45632.66666666667)</f>
        <v>45632.66667</v>
      </c>
      <c r="N237" s="1">
        <f>IFERROR(__xludf.DUMMYFUNCTION("""COMPUTED_VALUE"""),2.7023968E7)</f>
        <v>27023968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IFERROR(__xludf.DUMMYFUNCTION("""COMPUTED_VALUE"""),745.59)</f>
        <v>745.59</v>
      </c>
      <c r="D238" s="2">
        <f>IFERROR(__xludf.DUMMYFUNCTION("""COMPUTED_VALUE"""),45635.66666666667)</f>
        <v>45635.66667</v>
      </c>
      <c r="E238" s="1">
        <f>IFERROR(__xludf.DUMMYFUNCTION("""COMPUTED_VALUE"""),748.69)</f>
        <v>748.69</v>
      </c>
      <c r="G238" s="2">
        <f>IFERROR(__xludf.DUMMYFUNCTION("""COMPUTED_VALUE"""),45635.66666666667)</f>
        <v>45635.66667</v>
      </c>
      <c r="H238" s="1">
        <f>IFERROR(__xludf.DUMMYFUNCTION("""COMPUTED_VALUE"""),731.83)</f>
        <v>731.83</v>
      </c>
      <c r="J238" s="2">
        <f>IFERROR(__xludf.DUMMYFUNCTION("""COMPUTED_VALUE"""),45635.66666666667)</f>
        <v>45635.66667</v>
      </c>
      <c r="K238" s="1">
        <f>IFERROR(__xludf.DUMMYFUNCTION("""COMPUTED_VALUE"""),732.03)</f>
        <v>732.03</v>
      </c>
      <c r="M238" s="2">
        <f>IFERROR(__xludf.DUMMYFUNCTION("""COMPUTED_VALUE"""),45635.66666666667)</f>
        <v>45635.66667</v>
      </c>
      <c r="N238" s="1">
        <f>IFERROR(__xludf.DUMMYFUNCTION("""COMPUTED_VALUE"""),2.8004961E7)</f>
        <v>28004961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IFERROR(__xludf.DUMMYFUNCTION("""COMPUTED_VALUE"""),731.34)</f>
        <v>731.34</v>
      </c>
      <c r="D239" s="2">
        <f>IFERROR(__xludf.DUMMYFUNCTION("""COMPUTED_VALUE"""),45636.66666666667)</f>
        <v>45636.66667</v>
      </c>
      <c r="E239" s="1">
        <f>IFERROR(__xludf.DUMMYFUNCTION("""COMPUTED_VALUE"""),740.51)</f>
        <v>740.51</v>
      </c>
      <c r="G239" s="2">
        <f>IFERROR(__xludf.DUMMYFUNCTION("""COMPUTED_VALUE"""),45636.66666666667)</f>
        <v>45636.66667</v>
      </c>
      <c r="H239" s="1">
        <f>IFERROR(__xludf.DUMMYFUNCTION("""COMPUTED_VALUE"""),729.0)</f>
        <v>729</v>
      </c>
      <c r="J239" s="2">
        <f>IFERROR(__xludf.DUMMYFUNCTION("""COMPUTED_VALUE"""),45636.66666666667)</f>
        <v>45636.66667</v>
      </c>
      <c r="K239" s="1">
        <f>IFERROR(__xludf.DUMMYFUNCTION("""COMPUTED_VALUE"""),731.89)</f>
        <v>731.89</v>
      </c>
      <c r="M239" s="2">
        <f>IFERROR(__xludf.DUMMYFUNCTION("""COMPUTED_VALUE"""),45636.66666666667)</f>
        <v>45636.66667</v>
      </c>
      <c r="N239" s="1">
        <f>IFERROR(__xludf.DUMMYFUNCTION("""COMPUTED_VALUE"""),2.0934585E7)</f>
        <v>20934585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IFERROR(__xludf.DUMMYFUNCTION("""COMPUTED_VALUE"""),739.7)</f>
        <v>739.7</v>
      </c>
      <c r="D240" s="2">
        <f>IFERROR(__xludf.DUMMYFUNCTION("""COMPUTED_VALUE"""),45637.66666666667)</f>
        <v>45637.66667</v>
      </c>
      <c r="E240" s="1">
        <f>IFERROR(__xludf.DUMMYFUNCTION("""COMPUTED_VALUE"""),739.82)</f>
        <v>739.82</v>
      </c>
      <c r="G240" s="2">
        <f>IFERROR(__xludf.DUMMYFUNCTION("""COMPUTED_VALUE"""),45637.66666666667)</f>
        <v>45637.66667</v>
      </c>
      <c r="H240" s="1">
        <f>IFERROR(__xludf.DUMMYFUNCTION("""COMPUTED_VALUE"""),734.09)</f>
        <v>734.09</v>
      </c>
      <c r="J240" s="2">
        <f>IFERROR(__xludf.DUMMYFUNCTION("""COMPUTED_VALUE"""),45637.66666666667)</f>
        <v>45637.66667</v>
      </c>
      <c r="K240" s="1">
        <f>IFERROR(__xludf.DUMMYFUNCTION("""COMPUTED_VALUE"""),734.82)</f>
        <v>734.82</v>
      </c>
      <c r="M240" s="2">
        <f>IFERROR(__xludf.DUMMYFUNCTION("""COMPUTED_VALUE"""),45637.66666666667)</f>
        <v>45637.66667</v>
      </c>
      <c r="N240" s="1">
        <f>IFERROR(__xludf.DUMMYFUNCTION("""COMPUTED_VALUE"""),2.1996917E7)</f>
        <v>21996917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IFERROR(__xludf.DUMMYFUNCTION("""COMPUTED_VALUE"""),733.65)</f>
        <v>733.65</v>
      </c>
      <c r="D241" s="2">
        <f>IFERROR(__xludf.DUMMYFUNCTION("""COMPUTED_VALUE"""),45638.66666666667)</f>
        <v>45638.66667</v>
      </c>
      <c r="E241" s="1">
        <f>IFERROR(__xludf.DUMMYFUNCTION("""COMPUTED_VALUE"""),740.51)</f>
        <v>740.51</v>
      </c>
      <c r="G241" s="2">
        <f>IFERROR(__xludf.DUMMYFUNCTION("""COMPUTED_VALUE"""),45638.66666666667)</f>
        <v>45638.66667</v>
      </c>
      <c r="H241" s="1">
        <f>IFERROR(__xludf.DUMMYFUNCTION("""COMPUTED_VALUE"""),733.65)</f>
        <v>733.65</v>
      </c>
      <c r="J241" s="2">
        <f>IFERROR(__xludf.DUMMYFUNCTION("""COMPUTED_VALUE"""),45638.66666666667)</f>
        <v>45638.66667</v>
      </c>
      <c r="K241" s="1">
        <f>IFERROR(__xludf.DUMMYFUNCTION("""COMPUTED_VALUE"""),735.59)</f>
        <v>735.59</v>
      </c>
      <c r="M241" s="2">
        <f>IFERROR(__xludf.DUMMYFUNCTION("""COMPUTED_VALUE"""),45638.66666666667)</f>
        <v>45638.66667</v>
      </c>
      <c r="N241" s="1">
        <f>IFERROR(__xludf.DUMMYFUNCTION("""COMPUTED_VALUE"""),1.9972364E7)</f>
        <v>19972364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IFERROR(__xludf.DUMMYFUNCTION("""COMPUTED_VALUE"""),739.34)</f>
        <v>739.34</v>
      </c>
      <c r="D242" s="2">
        <f>IFERROR(__xludf.DUMMYFUNCTION("""COMPUTED_VALUE"""),45639.66666666667)</f>
        <v>45639.66667</v>
      </c>
      <c r="E242" s="1">
        <f>IFERROR(__xludf.DUMMYFUNCTION("""COMPUTED_VALUE"""),739.48)</f>
        <v>739.48</v>
      </c>
      <c r="G242" s="2">
        <f>IFERROR(__xludf.DUMMYFUNCTION("""COMPUTED_VALUE"""),45639.66666666667)</f>
        <v>45639.66667</v>
      </c>
      <c r="H242" s="1">
        <f>IFERROR(__xludf.DUMMYFUNCTION("""COMPUTED_VALUE"""),722.96)</f>
        <v>722.96</v>
      </c>
      <c r="J242" s="2">
        <f>IFERROR(__xludf.DUMMYFUNCTION("""COMPUTED_VALUE"""),45639.66666666667)</f>
        <v>45639.66667</v>
      </c>
      <c r="K242" s="1">
        <f>IFERROR(__xludf.DUMMYFUNCTION("""COMPUTED_VALUE"""),726.06)</f>
        <v>726.06</v>
      </c>
      <c r="M242" s="2">
        <f>IFERROR(__xludf.DUMMYFUNCTION("""COMPUTED_VALUE"""),45639.66666666667)</f>
        <v>45639.66667</v>
      </c>
      <c r="N242" s="1">
        <f>IFERROR(__xludf.DUMMYFUNCTION("""COMPUTED_VALUE"""),2.3738381E7)</f>
        <v>23738381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IFERROR(__xludf.DUMMYFUNCTION("""COMPUTED_VALUE"""),722.75)</f>
        <v>722.75</v>
      </c>
      <c r="D243" s="2">
        <f>IFERROR(__xludf.DUMMYFUNCTION("""COMPUTED_VALUE"""),45642.66666666667)</f>
        <v>45642.66667</v>
      </c>
      <c r="E243" s="1">
        <f>IFERROR(__xludf.DUMMYFUNCTION("""COMPUTED_VALUE"""),725.96)</f>
        <v>725.96</v>
      </c>
      <c r="G243" s="2">
        <f>IFERROR(__xludf.DUMMYFUNCTION("""COMPUTED_VALUE"""),45642.66666666667)</f>
        <v>45642.66667</v>
      </c>
      <c r="H243" s="1">
        <f>IFERROR(__xludf.DUMMYFUNCTION("""COMPUTED_VALUE"""),714.67)</f>
        <v>714.67</v>
      </c>
      <c r="J243" s="2">
        <f>IFERROR(__xludf.DUMMYFUNCTION("""COMPUTED_VALUE"""),45642.66666666667)</f>
        <v>45642.66667</v>
      </c>
      <c r="K243" s="1">
        <f>IFERROR(__xludf.DUMMYFUNCTION("""COMPUTED_VALUE"""),714.84)</f>
        <v>714.84</v>
      </c>
      <c r="M243" s="2">
        <f>IFERROR(__xludf.DUMMYFUNCTION("""COMPUTED_VALUE"""),45642.66666666667)</f>
        <v>45642.66667</v>
      </c>
      <c r="N243" s="1">
        <f>IFERROR(__xludf.DUMMYFUNCTION("""COMPUTED_VALUE"""),2.724726E7)</f>
        <v>27247260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IFERROR(__xludf.DUMMYFUNCTION("""COMPUTED_VALUE"""),711.8)</f>
        <v>711.8</v>
      </c>
      <c r="D244" s="2">
        <f>IFERROR(__xludf.DUMMYFUNCTION("""COMPUTED_VALUE"""),45643.66666666667)</f>
        <v>45643.66667</v>
      </c>
      <c r="E244" s="1">
        <f>IFERROR(__xludf.DUMMYFUNCTION("""COMPUTED_VALUE"""),721.03)</f>
        <v>721.03</v>
      </c>
      <c r="G244" s="2">
        <f>IFERROR(__xludf.DUMMYFUNCTION("""COMPUTED_VALUE"""),45643.66666666667)</f>
        <v>45643.66667</v>
      </c>
      <c r="H244" s="1">
        <f>IFERROR(__xludf.DUMMYFUNCTION("""COMPUTED_VALUE"""),708.33)</f>
        <v>708.33</v>
      </c>
      <c r="J244" s="2">
        <f>IFERROR(__xludf.DUMMYFUNCTION("""COMPUTED_VALUE"""),45643.66666666667)</f>
        <v>45643.66667</v>
      </c>
      <c r="K244" s="1">
        <f>IFERROR(__xludf.DUMMYFUNCTION("""COMPUTED_VALUE"""),717.27)</f>
        <v>717.27</v>
      </c>
      <c r="M244" s="2">
        <f>IFERROR(__xludf.DUMMYFUNCTION("""COMPUTED_VALUE"""),45643.66666666667)</f>
        <v>45643.66667</v>
      </c>
      <c r="N244" s="1">
        <f>IFERROR(__xludf.DUMMYFUNCTION("""COMPUTED_VALUE"""),3.1557271E7)</f>
        <v>31557271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IFERROR(__xludf.DUMMYFUNCTION("""COMPUTED_VALUE"""),718.19)</f>
        <v>718.19</v>
      </c>
      <c r="D245" s="2">
        <f>IFERROR(__xludf.DUMMYFUNCTION("""COMPUTED_VALUE"""),45644.66666666667)</f>
        <v>45644.66667</v>
      </c>
      <c r="E245" s="1">
        <f>IFERROR(__xludf.DUMMYFUNCTION("""COMPUTED_VALUE"""),719.1)</f>
        <v>719.1</v>
      </c>
      <c r="G245" s="2">
        <f>IFERROR(__xludf.DUMMYFUNCTION("""COMPUTED_VALUE"""),45644.66666666667)</f>
        <v>45644.66667</v>
      </c>
      <c r="H245" s="1">
        <f>IFERROR(__xludf.DUMMYFUNCTION("""COMPUTED_VALUE"""),686.12)</f>
        <v>686.12</v>
      </c>
      <c r="J245" s="2">
        <f>IFERROR(__xludf.DUMMYFUNCTION("""COMPUTED_VALUE"""),45644.66666666667)</f>
        <v>45644.66667</v>
      </c>
      <c r="K245" s="1">
        <f>IFERROR(__xludf.DUMMYFUNCTION("""COMPUTED_VALUE"""),690.01)</f>
        <v>690.01</v>
      </c>
      <c r="M245" s="2">
        <f>IFERROR(__xludf.DUMMYFUNCTION("""COMPUTED_VALUE"""),45644.66666666667)</f>
        <v>45644.66667</v>
      </c>
      <c r="N245" s="1">
        <f>IFERROR(__xludf.DUMMYFUNCTION("""COMPUTED_VALUE"""),3.3904719E7)</f>
        <v>33904719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IFERROR(__xludf.DUMMYFUNCTION("""COMPUTED_VALUE"""),696.0)</f>
        <v>696</v>
      </c>
      <c r="D246" s="2">
        <f>IFERROR(__xludf.DUMMYFUNCTION("""COMPUTED_VALUE"""),45645.66666666667)</f>
        <v>45645.66667</v>
      </c>
      <c r="E246" s="1">
        <f>IFERROR(__xludf.DUMMYFUNCTION("""COMPUTED_VALUE"""),698.7)</f>
        <v>698.7</v>
      </c>
      <c r="G246" s="2">
        <f>IFERROR(__xludf.DUMMYFUNCTION("""COMPUTED_VALUE"""),45645.66666666667)</f>
        <v>45645.66667</v>
      </c>
      <c r="H246" s="1">
        <f>IFERROR(__xludf.DUMMYFUNCTION("""COMPUTED_VALUE"""),684.17)</f>
        <v>684.17</v>
      </c>
      <c r="J246" s="2">
        <f>IFERROR(__xludf.DUMMYFUNCTION("""COMPUTED_VALUE"""),45645.66666666667)</f>
        <v>45645.66667</v>
      </c>
      <c r="K246" s="1">
        <f>IFERROR(__xludf.DUMMYFUNCTION("""COMPUTED_VALUE"""),688.27)</f>
        <v>688.27</v>
      </c>
      <c r="M246" s="2">
        <f>IFERROR(__xludf.DUMMYFUNCTION("""COMPUTED_VALUE"""),45645.66666666667)</f>
        <v>45645.66667</v>
      </c>
      <c r="N246" s="1">
        <f>IFERROR(__xludf.DUMMYFUNCTION("""COMPUTED_VALUE"""),3.0922152E7)</f>
        <v>30922152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IFERROR(__xludf.DUMMYFUNCTION("""COMPUTED_VALUE"""),686.29)</f>
        <v>686.29</v>
      </c>
      <c r="D247" s="2">
        <f>IFERROR(__xludf.DUMMYFUNCTION("""COMPUTED_VALUE"""),45646.66666666667)</f>
        <v>45646.66667</v>
      </c>
      <c r="E247" s="1">
        <f>IFERROR(__xludf.DUMMYFUNCTION("""COMPUTED_VALUE"""),701.48)</f>
        <v>701.48</v>
      </c>
      <c r="G247" s="2">
        <f>IFERROR(__xludf.DUMMYFUNCTION("""COMPUTED_VALUE"""),45646.66666666667)</f>
        <v>45646.66667</v>
      </c>
      <c r="H247" s="1">
        <f>IFERROR(__xludf.DUMMYFUNCTION("""COMPUTED_VALUE"""),685.65)</f>
        <v>685.65</v>
      </c>
      <c r="J247" s="2">
        <f>IFERROR(__xludf.DUMMYFUNCTION("""COMPUTED_VALUE"""),45646.66666666667)</f>
        <v>45646.66667</v>
      </c>
      <c r="K247" s="1">
        <f>IFERROR(__xludf.DUMMYFUNCTION("""COMPUTED_VALUE"""),696.01)</f>
        <v>696.01</v>
      </c>
      <c r="M247" s="2">
        <f>IFERROR(__xludf.DUMMYFUNCTION("""COMPUTED_VALUE"""),45646.66666666667)</f>
        <v>45646.66667</v>
      </c>
      <c r="N247" s="1">
        <f>IFERROR(__xludf.DUMMYFUNCTION("""COMPUTED_VALUE"""),5.0370008E7)</f>
        <v>50370008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IFERROR(__xludf.DUMMYFUNCTION("""COMPUTED_VALUE"""),693.59)</f>
        <v>693.59</v>
      </c>
      <c r="D248" s="2">
        <f>IFERROR(__xludf.DUMMYFUNCTION("""COMPUTED_VALUE"""),45649.66666666667)</f>
        <v>45649.66667</v>
      </c>
      <c r="E248" s="1">
        <f>IFERROR(__xludf.DUMMYFUNCTION("""COMPUTED_VALUE"""),693.65)</f>
        <v>693.65</v>
      </c>
      <c r="G248" s="2">
        <f>IFERROR(__xludf.DUMMYFUNCTION("""COMPUTED_VALUE"""),45649.66666666667)</f>
        <v>45649.66667</v>
      </c>
      <c r="H248" s="1">
        <f>IFERROR(__xludf.DUMMYFUNCTION("""COMPUTED_VALUE"""),683.27)</f>
        <v>683.27</v>
      </c>
      <c r="J248" s="2">
        <f>IFERROR(__xludf.DUMMYFUNCTION("""COMPUTED_VALUE"""),45649.66666666667)</f>
        <v>45649.66667</v>
      </c>
      <c r="K248" s="1">
        <f>IFERROR(__xludf.DUMMYFUNCTION("""COMPUTED_VALUE"""),685.96)</f>
        <v>685.96</v>
      </c>
      <c r="M248" s="2">
        <f>IFERROR(__xludf.DUMMYFUNCTION("""COMPUTED_VALUE"""),45649.66666666667)</f>
        <v>45649.66667</v>
      </c>
      <c r="N248" s="1">
        <f>IFERROR(__xludf.DUMMYFUNCTION("""COMPUTED_VALUE"""),2.3467056E7)</f>
        <v>23467056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IFERROR(__xludf.DUMMYFUNCTION("""COMPUTED_VALUE"""),687.43)</f>
        <v>687.43</v>
      </c>
      <c r="D249" s="2">
        <f>IFERROR(__xludf.DUMMYFUNCTION("""COMPUTED_VALUE"""),45650.54166666667)</f>
        <v>45650.54167</v>
      </c>
      <c r="E249" s="1">
        <f>IFERROR(__xludf.DUMMYFUNCTION("""COMPUTED_VALUE"""),689.76)</f>
        <v>689.76</v>
      </c>
      <c r="G249" s="2">
        <f>IFERROR(__xludf.DUMMYFUNCTION("""COMPUTED_VALUE"""),45650.54166666667)</f>
        <v>45650.54167</v>
      </c>
      <c r="H249" s="1">
        <f>IFERROR(__xludf.DUMMYFUNCTION("""COMPUTED_VALUE"""),682.11)</f>
        <v>682.11</v>
      </c>
      <c r="J249" s="2">
        <f>IFERROR(__xludf.DUMMYFUNCTION("""COMPUTED_VALUE"""),45650.54166666667)</f>
        <v>45650.54167</v>
      </c>
      <c r="K249" s="1">
        <f>IFERROR(__xludf.DUMMYFUNCTION("""COMPUTED_VALUE"""),689.15)</f>
        <v>689.15</v>
      </c>
      <c r="M249" s="2">
        <f>IFERROR(__xludf.DUMMYFUNCTION("""COMPUTED_VALUE"""),45650.54166666667)</f>
        <v>45650.54167</v>
      </c>
      <c r="N249" s="1">
        <f>IFERROR(__xludf.DUMMYFUNCTION("""COMPUTED_VALUE"""),1.0536637E7)</f>
        <v>10536637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IFERROR(__xludf.DUMMYFUNCTION("""COMPUTED_VALUE"""),687.55)</f>
        <v>687.55</v>
      </c>
      <c r="D250" s="2">
        <f>IFERROR(__xludf.DUMMYFUNCTION("""COMPUTED_VALUE"""),45652.66666666667)</f>
        <v>45652.66667</v>
      </c>
      <c r="E250" s="1">
        <f>IFERROR(__xludf.DUMMYFUNCTION("""COMPUTED_VALUE"""),691.63)</f>
        <v>691.63</v>
      </c>
      <c r="G250" s="2">
        <f>IFERROR(__xludf.DUMMYFUNCTION("""COMPUTED_VALUE"""),45652.66666666667)</f>
        <v>45652.66667</v>
      </c>
      <c r="H250" s="1">
        <f>IFERROR(__xludf.DUMMYFUNCTION("""COMPUTED_VALUE"""),686.42)</f>
        <v>686.42</v>
      </c>
      <c r="J250" s="2">
        <f>IFERROR(__xludf.DUMMYFUNCTION("""COMPUTED_VALUE"""),45652.66666666667)</f>
        <v>45652.66667</v>
      </c>
      <c r="K250" s="1">
        <f>IFERROR(__xludf.DUMMYFUNCTION("""COMPUTED_VALUE"""),688.09)</f>
        <v>688.09</v>
      </c>
      <c r="M250" s="2">
        <f>IFERROR(__xludf.DUMMYFUNCTION("""COMPUTED_VALUE"""),45652.66666666667)</f>
        <v>45652.66667</v>
      </c>
      <c r="N250" s="1">
        <f>IFERROR(__xludf.DUMMYFUNCTION("""COMPUTED_VALUE"""),1.5634852E7)</f>
        <v>15634852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IFERROR(__xludf.DUMMYFUNCTION("""COMPUTED_VALUE"""),684.76)</f>
        <v>684.76</v>
      </c>
      <c r="D251" s="2">
        <f>IFERROR(__xludf.DUMMYFUNCTION("""COMPUTED_VALUE"""),45653.66666666667)</f>
        <v>45653.66667</v>
      </c>
      <c r="E251" s="1">
        <f>IFERROR(__xludf.DUMMYFUNCTION("""COMPUTED_VALUE"""),689.28)</f>
        <v>689.28</v>
      </c>
      <c r="G251" s="2">
        <f>IFERROR(__xludf.DUMMYFUNCTION("""COMPUTED_VALUE"""),45653.66666666667)</f>
        <v>45653.66667</v>
      </c>
      <c r="H251" s="1">
        <f>IFERROR(__xludf.DUMMYFUNCTION("""COMPUTED_VALUE"""),681.87)</f>
        <v>681.87</v>
      </c>
      <c r="J251" s="2">
        <f>IFERROR(__xludf.DUMMYFUNCTION("""COMPUTED_VALUE"""),45653.66666666667)</f>
        <v>45653.66667</v>
      </c>
      <c r="K251" s="1">
        <f>IFERROR(__xludf.DUMMYFUNCTION("""COMPUTED_VALUE"""),687.87)</f>
        <v>687.87</v>
      </c>
      <c r="M251" s="2">
        <f>IFERROR(__xludf.DUMMYFUNCTION("""COMPUTED_VALUE"""),45653.66666666667)</f>
        <v>45653.66667</v>
      </c>
      <c r="N251" s="1">
        <f>IFERROR(__xludf.DUMMYFUNCTION("""COMPUTED_VALUE"""),1.5413307E7)</f>
        <v>15413307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IFERROR(__xludf.DUMMYFUNCTION("""COMPUTED_VALUE"""),680.34)</f>
        <v>680.34</v>
      </c>
      <c r="D252" s="2">
        <f>IFERROR(__xludf.DUMMYFUNCTION("""COMPUTED_VALUE"""),45656.66666666667)</f>
        <v>45656.66667</v>
      </c>
      <c r="E252" s="1">
        <f>IFERROR(__xludf.DUMMYFUNCTION("""COMPUTED_VALUE"""),684.42)</f>
        <v>684.42</v>
      </c>
      <c r="G252" s="2">
        <f>IFERROR(__xludf.DUMMYFUNCTION("""COMPUTED_VALUE"""),45656.66666666667)</f>
        <v>45656.66667</v>
      </c>
      <c r="H252" s="1">
        <f>IFERROR(__xludf.DUMMYFUNCTION("""COMPUTED_VALUE"""),674.04)</f>
        <v>674.04</v>
      </c>
      <c r="J252" s="2">
        <f>IFERROR(__xludf.DUMMYFUNCTION("""COMPUTED_VALUE"""),45656.66666666667)</f>
        <v>45656.66667</v>
      </c>
      <c r="K252" s="1">
        <f>IFERROR(__xludf.DUMMYFUNCTION("""COMPUTED_VALUE"""),677.86)</f>
        <v>677.86</v>
      </c>
      <c r="M252" s="2">
        <f>IFERROR(__xludf.DUMMYFUNCTION("""COMPUTED_VALUE"""),45656.66666666667)</f>
        <v>45656.66667</v>
      </c>
      <c r="N252" s="1">
        <f>IFERROR(__xludf.DUMMYFUNCTION("""COMPUTED_VALUE"""),2.1436101E7)</f>
        <v>21436101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IFERROR(__xludf.DUMMYFUNCTION("""COMPUTED_VALUE"""),681.17)</f>
        <v>681.17</v>
      </c>
      <c r="D253" s="2">
        <f>IFERROR(__xludf.DUMMYFUNCTION("""COMPUTED_VALUE"""),45657.66666666667)</f>
        <v>45657.66667</v>
      </c>
      <c r="E253" s="1">
        <f>IFERROR(__xludf.DUMMYFUNCTION("""COMPUTED_VALUE"""),684.78)</f>
        <v>684.78</v>
      </c>
      <c r="G253" s="2">
        <f>IFERROR(__xludf.DUMMYFUNCTION("""COMPUTED_VALUE"""),45657.66666666667)</f>
        <v>45657.66667</v>
      </c>
      <c r="H253" s="1">
        <f>IFERROR(__xludf.DUMMYFUNCTION("""COMPUTED_VALUE"""),677.17)</f>
        <v>677.17</v>
      </c>
      <c r="J253" s="2">
        <f>IFERROR(__xludf.DUMMYFUNCTION("""COMPUTED_VALUE"""),45657.66666666667)</f>
        <v>45657.66667</v>
      </c>
      <c r="K253" s="1">
        <f>IFERROR(__xludf.DUMMYFUNCTION("""COMPUTED_VALUE"""),681.42)</f>
        <v>681.42</v>
      </c>
      <c r="M253" s="2">
        <f>IFERROR(__xludf.DUMMYFUNCTION("""COMPUTED_VALUE"""),45657.66666666667)</f>
        <v>45657.66667</v>
      </c>
      <c r="N253" s="1">
        <f>IFERROR(__xludf.DUMMYFUNCTION("""COMPUTED_VALUE"""),1.9404835E7)</f>
        <v>19404835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IFERROR(__xludf.DUMMYFUNCTION("""COMPUTED_VALUE"""),683.28)</f>
        <v>683.28</v>
      </c>
      <c r="D254" s="2">
        <f>IFERROR(__xludf.DUMMYFUNCTION("""COMPUTED_VALUE"""),45659.66666666667)</f>
        <v>45659.66667</v>
      </c>
      <c r="E254" s="1">
        <f>IFERROR(__xludf.DUMMYFUNCTION("""COMPUTED_VALUE"""),684.84)</f>
        <v>684.84</v>
      </c>
      <c r="G254" s="2">
        <f>IFERROR(__xludf.DUMMYFUNCTION("""COMPUTED_VALUE"""),45659.66666666667)</f>
        <v>45659.66667</v>
      </c>
      <c r="H254" s="1">
        <f>IFERROR(__xludf.DUMMYFUNCTION("""COMPUTED_VALUE"""),666.49)</f>
        <v>666.49</v>
      </c>
      <c r="J254" s="2">
        <f>IFERROR(__xludf.DUMMYFUNCTION("""COMPUTED_VALUE"""),45659.66666666667)</f>
        <v>45659.66667</v>
      </c>
      <c r="K254" s="1">
        <f>IFERROR(__xludf.DUMMYFUNCTION("""COMPUTED_VALUE"""),667.87)</f>
        <v>667.87</v>
      </c>
      <c r="M254" s="2">
        <f>IFERROR(__xludf.DUMMYFUNCTION("""COMPUTED_VALUE"""),45659.66666666667)</f>
        <v>45659.66667</v>
      </c>
      <c r="N254" s="1">
        <f>IFERROR(__xludf.DUMMYFUNCTION("""COMPUTED_VALUE"""),2.3544962E7)</f>
        <v>23544962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IFERROR(__xludf.DUMMYFUNCTION("""COMPUTED_VALUE"""),672.13)</f>
        <v>672.13</v>
      </c>
      <c r="D255" s="2">
        <f>IFERROR(__xludf.DUMMYFUNCTION("""COMPUTED_VALUE"""),45660.66666666667)</f>
        <v>45660.66667</v>
      </c>
      <c r="E255" s="1">
        <f>IFERROR(__xludf.DUMMYFUNCTION("""COMPUTED_VALUE"""),675.28)</f>
        <v>675.28</v>
      </c>
      <c r="G255" s="2">
        <f>IFERROR(__xludf.DUMMYFUNCTION("""COMPUTED_VALUE"""),45660.66666666667)</f>
        <v>45660.66667</v>
      </c>
      <c r="H255" s="1">
        <f>IFERROR(__xludf.DUMMYFUNCTION("""COMPUTED_VALUE"""),662.48)</f>
        <v>662.48</v>
      </c>
      <c r="J255" s="2">
        <f>IFERROR(__xludf.DUMMYFUNCTION("""COMPUTED_VALUE"""),45660.66666666667)</f>
        <v>45660.66667</v>
      </c>
      <c r="K255" s="1">
        <f>IFERROR(__xludf.DUMMYFUNCTION("""COMPUTED_VALUE"""),675.28)</f>
        <v>675.28</v>
      </c>
      <c r="M255" s="2">
        <f>IFERROR(__xludf.DUMMYFUNCTION("""COMPUTED_VALUE"""),45660.66666666667)</f>
        <v>45660.66667</v>
      </c>
      <c r="N255" s="1">
        <f>IFERROR(__xludf.DUMMYFUNCTION("""COMPUTED_VALUE"""),2.313719E7)</f>
        <v>23137190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IFERROR(__xludf.DUMMYFUNCTION("""COMPUTED_VALUE"""),681.89)</f>
        <v>681.89</v>
      </c>
      <c r="D256" s="2">
        <f>IFERROR(__xludf.DUMMYFUNCTION("""COMPUTED_VALUE"""),45663.66666666667)</f>
        <v>45663.66667</v>
      </c>
      <c r="E256" s="1">
        <f>IFERROR(__xludf.DUMMYFUNCTION("""COMPUTED_VALUE"""),687.72)</f>
        <v>687.72</v>
      </c>
      <c r="G256" s="2">
        <f>IFERROR(__xludf.DUMMYFUNCTION("""COMPUTED_VALUE"""),45663.66666666667)</f>
        <v>45663.66667</v>
      </c>
      <c r="H256" s="1">
        <f>IFERROR(__xludf.DUMMYFUNCTION("""COMPUTED_VALUE"""),674.86)</f>
        <v>674.86</v>
      </c>
      <c r="J256" s="2">
        <f>IFERROR(__xludf.DUMMYFUNCTION("""COMPUTED_VALUE"""),45663.66666666667)</f>
        <v>45663.66667</v>
      </c>
      <c r="K256" s="1">
        <f>IFERROR(__xludf.DUMMYFUNCTION("""COMPUTED_VALUE"""),675.83)</f>
        <v>675.83</v>
      </c>
      <c r="M256" s="2">
        <f>IFERROR(__xludf.DUMMYFUNCTION("""COMPUTED_VALUE"""),45663.66666666667)</f>
        <v>45663.66667</v>
      </c>
      <c r="N256" s="1">
        <f>IFERROR(__xludf.DUMMYFUNCTION("""COMPUTED_VALUE"""),2.8294665E7)</f>
        <v>28294665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IFERROR(__xludf.DUMMYFUNCTION("""COMPUTED_VALUE"""),681.74)</f>
        <v>681.74</v>
      </c>
      <c r="D257" s="2">
        <f>IFERROR(__xludf.DUMMYFUNCTION("""COMPUTED_VALUE"""),45664.66666666667)</f>
        <v>45664.66667</v>
      </c>
      <c r="E257" s="1">
        <f>IFERROR(__xludf.DUMMYFUNCTION("""COMPUTED_VALUE"""),687.14)</f>
        <v>687.14</v>
      </c>
      <c r="G257" s="2">
        <f>IFERROR(__xludf.DUMMYFUNCTION("""COMPUTED_VALUE"""),45664.66666666667)</f>
        <v>45664.66667</v>
      </c>
      <c r="H257" s="1">
        <f>IFERROR(__xludf.DUMMYFUNCTION("""COMPUTED_VALUE"""),664.36)</f>
        <v>664.36</v>
      </c>
      <c r="J257" s="2">
        <f>IFERROR(__xludf.DUMMYFUNCTION("""COMPUTED_VALUE"""),45664.66666666667)</f>
        <v>45664.66667</v>
      </c>
      <c r="K257" s="1">
        <f>IFERROR(__xludf.DUMMYFUNCTION("""COMPUTED_VALUE"""),666.59)</f>
        <v>666.59</v>
      </c>
      <c r="M257" s="2">
        <f>IFERROR(__xludf.DUMMYFUNCTION("""COMPUTED_VALUE"""),45664.66666666667)</f>
        <v>45664.66667</v>
      </c>
      <c r="N257" s="1">
        <f>IFERROR(__xludf.DUMMYFUNCTION("""COMPUTED_VALUE"""),2.815285E7)</f>
        <v>28152850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IFERROR(__xludf.DUMMYFUNCTION("""COMPUTED_VALUE"""),663.29)</f>
        <v>663.29</v>
      </c>
      <c r="D258" s="2">
        <f>IFERROR(__xludf.DUMMYFUNCTION("""COMPUTED_VALUE"""),45665.66666666667)</f>
        <v>45665.66667</v>
      </c>
      <c r="E258" s="1">
        <f>IFERROR(__xludf.DUMMYFUNCTION("""COMPUTED_VALUE"""),672.6)</f>
        <v>672.6</v>
      </c>
      <c r="G258" s="2">
        <f>IFERROR(__xludf.DUMMYFUNCTION("""COMPUTED_VALUE"""),45665.66666666667)</f>
        <v>45665.66667</v>
      </c>
      <c r="H258" s="1">
        <f>IFERROR(__xludf.DUMMYFUNCTION("""COMPUTED_VALUE"""),663.29)</f>
        <v>663.29</v>
      </c>
      <c r="J258" s="2">
        <f>IFERROR(__xludf.DUMMYFUNCTION("""COMPUTED_VALUE"""),45665.66666666667)</f>
        <v>45665.66667</v>
      </c>
      <c r="K258" s="1">
        <f>IFERROR(__xludf.DUMMYFUNCTION("""COMPUTED_VALUE"""),668.97)</f>
        <v>668.97</v>
      </c>
      <c r="M258" s="2">
        <f>IFERROR(__xludf.DUMMYFUNCTION("""COMPUTED_VALUE"""),45665.66666666667)</f>
        <v>45665.66667</v>
      </c>
      <c r="N258" s="1">
        <f>IFERROR(__xludf.DUMMYFUNCTION("""COMPUTED_VALUE"""),2.7442965E7)</f>
        <v>27442965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IFERROR(__xludf.DUMMYFUNCTION("""COMPUTED_VALUE"""),658.35)</f>
        <v>658.35</v>
      </c>
      <c r="D259" s="2">
        <f>IFERROR(__xludf.DUMMYFUNCTION("""COMPUTED_VALUE"""),45667.66666666667)</f>
        <v>45667.66667</v>
      </c>
      <c r="E259" s="1">
        <f>IFERROR(__xludf.DUMMYFUNCTION("""COMPUTED_VALUE"""),668.04)</f>
        <v>668.04</v>
      </c>
      <c r="G259" s="2">
        <f>IFERROR(__xludf.DUMMYFUNCTION("""COMPUTED_VALUE"""),45667.66666666667)</f>
        <v>45667.66667</v>
      </c>
      <c r="H259" s="1">
        <f>IFERROR(__xludf.DUMMYFUNCTION("""COMPUTED_VALUE"""),655.96)</f>
        <v>655.96</v>
      </c>
      <c r="J259" s="2">
        <f>IFERROR(__xludf.DUMMYFUNCTION("""COMPUTED_VALUE"""),45667.66666666667)</f>
        <v>45667.66667</v>
      </c>
      <c r="K259" s="1">
        <f>IFERROR(__xludf.DUMMYFUNCTION("""COMPUTED_VALUE"""),663.62)</f>
        <v>663.62</v>
      </c>
      <c r="M259" s="2">
        <f>IFERROR(__xludf.DUMMYFUNCTION("""COMPUTED_VALUE"""),45667.66666666667)</f>
        <v>45667.66667</v>
      </c>
      <c r="N259" s="1">
        <f>IFERROR(__xludf.DUMMYFUNCTION("""COMPUTED_VALUE"""),3.4825624E7)</f>
        <v>34825624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IFERROR(__xludf.DUMMYFUNCTION("""COMPUTED_VALUE"""),659.44)</f>
        <v>659.44</v>
      </c>
      <c r="D260" s="2">
        <f>IFERROR(__xludf.DUMMYFUNCTION("""COMPUTED_VALUE"""),45670.66666666667)</f>
        <v>45670.66667</v>
      </c>
      <c r="E260" s="1">
        <f>IFERROR(__xludf.DUMMYFUNCTION("""COMPUTED_VALUE"""),670.04)</f>
        <v>670.04</v>
      </c>
      <c r="G260" s="2">
        <f>IFERROR(__xludf.DUMMYFUNCTION("""COMPUTED_VALUE"""),45670.66666666667)</f>
        <v>45670.66667</v>
      </c>
      <c r="H260" s="1">
        <f>IFERROR(__xludf.DUMMYFUNCTION("""COMPUTED_VALUE"""),658.8)</f>
        <v>658.8</v>
      </c>
      <c r="J260" s="2">
        <f>IFERROR(__xludf.DUMMYFUNCTION("""COMPUTED_VALUE"""),45670.66666666667)</f>
        <v>45670.66667</v>
      </c>
      <c r="K260" s="1">
        <f>IFERROR(__xludf.DUMMYFUNCTION("""COMPUTED_VALUE"""),668.47)</f>
        <v>668.47</v>
      </c>
      <c r="M260" s="2">
        <f>IFERROR(__xludf.DUMMYFUNCTION("""COMPUTED_VALUE"""),45670.66666666667)</f>
        <v>45670.66667</v>
      </c>
      <c r="N260" s="1">
        <f>IFERROR(__xludf.DUMMYFUNCTION("""COMPUTED_VALUE"""),2.7410388E7)</f>
        <v>27410388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IFERROR(__xludf.DUMMYFUNCTION("""COMPUTED_VALUE"""),671.62)</f>
        <v>671.62</v>
      </c>
      <c r="D261" s="2">
        <f>IFERROR(__xludf.DUMMYFUNCTION("""COMPUTED_VALUE"""),45671.66666666667)</f>
        <v>45671.66667</v>
      </c>
      <c r="E261" s="1">
        <f>IFERROR(__xludf.DUMMYFUNCTION("""COMPUTED_VALUE"""),677.6)</f>
        <v>677.6</v>
      </c>
      <c r="G261" s="2">
        <f>IFERROR(__xludf.DUMMYFUNCTION("""COMPUTED_VALUE"""),45671.66666666667)</f>
        <v>45671.66667</v>
      </c>
      <c r="H261" s="1">
        <f>IFERROR(__xludf.DUMMYFUNCTION("""COMPUTED_VALUE"""),667.39)</f>
        <v>667.39</v>
      </c>
      <c r="J261" s="2">
        <f>IFERROR(__xludf.DUMMYFUNCTION("""COMPUTED_VALUE"""),45671.66666666667)</f>
        <v>45671.66667</v>
      </c>
      <c r="K261" s="1">
        <f>IFERROR(__xludf.DUMMYFUNCTION("""COMPUTED_VALUE"""),672.12)</f>
        <v>672.12</v>
      </c>
      <c r="M261" s="2">
        <f>IFERROR(__xludf.DUMMYFUNCTION("""COMPUTED_VALUE"""),45671.66666666667)</f>
        <v>45671.66667</v>
      </c>
      <c r="N261" s="1">
        <f>IFERROR(__xludf.DUMMYFUNCTION("""COMPUTED_VALUE"""),3.111461E7)</f>
        <v>31114610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IFERROR(__xludf.DUMMYFUNCTION("""COMPUTED_VALUE"""),685.26)</f>
        <v>685.26</v>
      </c>
      <c r="D262" s="2">
        <f>IFERROR(__xludf.DUMMYFUNCTION("""COMPUTED_VALUE"""),45672.66666666667)</f>
        <v>45672.66667</v>
      </c>
      <c r="E262" s="1">
        <f>IFERROR(__xludf.DUMMYFUNCTION("""COMPUTED_VALUE"""),687.97)</f>
        <v>687.97</v>
      </c>
      <c r="G262" s="2">
        <f>IFERROR(__xludf.DUMMYFUNCTION("""COMPUTED_VALUE"""),45672.66666666667)</f>
        <v>45672.66667</v>
      </c>
      <c r="H262" s="1">
        <f>IFERROR(__xludf.DUMMYFUNCTION("""COMPUTED_VALUE"""),658.04)</f>
        <v>658.04</v>
      </c>
      <c r="J262" s="2">
        <f>IFERROR(__xludf.DUMMYFUNCTION("""COMPUTED_VALUE"""),45672.66666666667)</f>
        <v>45672.66667</v>
      </c>
      <c r="K262" s="1">
        <f>IFERROR(__xludf.DUMMYFUNCTION("""COMPUTED_VALUE"""),664.08)</f>
        <v>664.08</v>
      </c>
      <c r="M262" s="2">
        <f>IFERROR(__xludf.DUMMYFUNCTION("""COMPUTED_VALUE"""),45672.66666666667)</f>
        <v>45672.66667</v>
      </c>
      <c r="N262" s="1">
        <f>IFERROR(__xludf.DUMMYFUNCTION("""COMPUTED_VALUE"""),3.724284E7)</f>
        <v>37242840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IFERROR(__xludf.DUMMYFUNCTION("""COMPUTED_VALUE"""),667.31)</f>
        <v>667.31</v>
      </c>
      <c r="D263" s="2">
        <f>IFERROR(__xludf.DUMMYFUNCTION("""COMPUTED_VALUE"""),45673.66666666667)</f>
        <v>45673.66667</v>
      </c>
      <c r="E263" s="1">
        <f>IFERROR(__xludf.DUMMYFUNCTION("""COMPUTED_VALUE"""),671.99)</f>
        <v>671.99</v>
      </c>
      <c r="G263" s="2">
        <f>IFERROR(__xludf.DUMMYFUNCTION("""COMPUTED_VALUE"""),45673.66666666667)</f>
        <v>45673.66667</v>
      </c>
      <c r="H263" s="1">
        <f>IFERROR(__xludf.DUMMYFUNCTION("""COMPUTED_VALUE"""),662.75)</f>
        <v>662.75</v>
      </c>
      <c r="J263" s="2">
        <f>IFERROR(__xludf.DUMMYFUNCTION("""COMPUTED_VALUE"""),45673.66666666667)</f>
        <v>45673.66667</v>
      </c>
      <c r="K263" s="1">
        <f>IFERROR(__xludf.DUMMYFUNCTION("""COMPUTED_VALUE"""),667.89)</f>
        <v>667.89</v>
      </c>
      <c r="M263" s="2">
        <f>IFERROR(__xludf.DUMMYFUNCTION("""COMPUTED_VALUE"""),45673.66666666667)</f>
        <v>45673.66667</v>
      </c>
      <c r="N263" s="1">
        <f>IFERROR(__xludf.DUMMYFUNCTION("""COMPUTED_VALUE"""),3.0185464E7)</f>
        <v>30185464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IFERROR(__xludf.DUMMYFUNCTION("""COMPUTED_VALUE"""),675.36)</f>
        <v>675.36</v>
      </c>
      <c r="D264" s="2">
        <f>IFERROR(__xludf.DUMMYFUNCTION("""COMPUTED_VALUE"""),45674.66666666667)</f>
        <v>45674.66667</v>
      </c>
      <c r="E264" s="1">
        <f>IFERROR(__xludf.DUMMYFUNCTION("""COMPUTED_VALUE"""),677.38)</f>
        <v>677.38</v>
      </c>
      <c r="G264" s="2">
        <f>IFERROR(__xludf.DUMMYFUNCTION("""COMPUTED_VALUE"""),45674.66666666667)</f>
        <v>45674.66667</v>
      </c>
      <c r="H264" s="1">
        <f>IFERROR(__xludf.DUMMYFUNCTION("""COMPUTED_VALUE"""),671.99)</f>
        <v>671.99</v>
      </c>
      <c r="J264" s="2">
        <f>IFERROR(__xludf.DUMMYFUNCTION("""COMPUTED_VALUE"""),45674.66666666667)</f>
        <v>45674.66667</v>
      </c>
      <c r="K264" s="1">
        <f>IFERROR(__xludf.DUMMYFUNCTION("""COMPUTED_VALUE"""),675.73)</f>
        <v>675.73</v>
      </c>
      <c r="M264" s="2">
        <f>IFERROR(__xludf.DUMMYFUNCTION("""COMPUTED_VALUE"""),45674.66666666667)</f>
        <v>45674.66667</v>
      </c>
      <c r="N264" s="1">
        <f>IFERROR(__xludf.DUMMYFUNCTION("""COMPUTED_VALUE"""),2.9824891E7)</f>
        <v>29824891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IFERROR(__xludf.DUMMYFUNCTION("""COMPUTED_VALUE"""),684.81)</f>
        <v>684.81</v>
      </c>
      <c r="D265" s="2">
        <f>IFERROR(__xludf.DUMMYFUNCTION("""COMPUTED_VALUE"""),45678.66666666667)</f>
        <v>45678.66667</v>
      </c>
      <c r="E265" s="1">
        <f>IFERROR(__xludf.DUMMYFUNCTION("""COMPUTED_VALUE"""),696.72)</f>
        <v>696.72</v>
      </c>
      <c r="G265" s="2">
        <f>IFERROR(__xludf.DUMMYFUNCTION("""COMPUTED_VALUE"""),45678.66666666667)</f>
        <v>45678.66667</v>
      </c>
      <c r="H265" s="1">
        <f>IFERROR(__xludf.DUMMYFUNCTION("""COMPUTED_VALUE"""),684.74)</f>
        <v>684.74</v>
      </c>
      <c r="J265" s="2">
        <f>IFERROR(__xludf.DUMMYFUNCTION("""COMPUTED_VALUE"""),45678.66666666667)</f>
        <v>45678.66667</v>
      </c>
      <c r="K265" s="1">
        <f>IFERROR(__xludf.DUMMYFUNCTION("""COMPUTED_VALUE"""),691.82)</f>
        <v>691.82</v>
      </c>
      <c r="M265" s="2">
        <f>IFERROR(__xludf.DUMMYFUNCTION("""COMPUTED_VALUE"""),45678.66666666667)</f>
        <v>45678.66667</v>
      </c>
      <c r="N265" s="1">
        <f>IFERROR(__xludf.DUMMYFUNCTION("""COMPUTED_VALUE"""),3.1009912E7)</f>
        <v>31009912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IFERROR(__xludf.DUMMYFUNCTION("""COMPUTED_VALUE"""),695.18)</f>
        <v>695.18</v>
      </c>
      <c r="D266" s="2">
        <f>IFERROR(__xludf.DUMMYFUNCTION("""COMPUTED_VALUE"""),45679.66666666667)</f>
        <v>45679.66667</v>
      </c>
      <c r="E266" s="1">
        <f>IFERROR(__xludf.DUMMYFUNCTION("""COMPUTED_VALUE"""),695.75)</f>
        <v>695.75</v>
      </c>
      <c r="G266" s="2">
        <f>IFERROR(__xludf.DUMMYFUNCTION("""COMPUTED_VALUE"""),45679.66666666667)</f>
        <v>45679.66667</v>
      </c>
      <c r="H266" s="1">
        <f>IFERROR(__xludf.DUMMYFUNCTION("""COMPUTED_VALUE"""),682.58)</f>
        <v>682.58</v>
      </c>
      <c r="J266" s="2">
        <f>IFERROR(__xludf.DUMMYFUNCTION("""COMPUTED_VALUE"""),45679.66666666667)</f>
        <v>45679.66667</v>
      </c>
      <c r="K266" s="1">
        <f>IFERROR(__xludf.DUMMYFUNCTION("""COMPUTED_VALUE"""),683.2)</f>
        <v>683.2</v>
      </c>
      <c r="M266" s="2">
        <f>IFERROR(__xludf.DUMMYFUNCTION("""COMPUTED_VALUE"""),45679.66666666667)</f>
        <v>45679.66667</v>
      </c>
      <c r="N266" s="1">
        <f>IFERROR(__xludf.DUMMYFUNCTION("""COMPUTED_VALUE"""),2.5894969E7)</f>
        <v>25894969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IFERROR(__xludf.DUMMYFUNCTION("""COMPUTED_VALUE"""),680.45)</f>
        <v>680.45</v>
      </c>
      <c r="D267" s="2">
        <f>IFERROR(__xludf.DUMMYFUNCTION("""COMPUTED_VALUE"""),45680.66666666667)</f>
        <v>45680.66667</v>
      </c>
      <c r="E267" s="1">
        <f>IFERROR(__xludf.DUMMYFUNCTION("""COMPUTED_VALUE"""),686.7)</f>
        <v>686.7</v>
      </c>
      <c r="G267" s="2">
        <f>IFERROR(__xludf.DUMMYFUNCTION("""COMPUTED_VALUE"""),45680.66666666667)</f>
        <v>45680.66667</v>
      </c>
      <c r="H267" s="1">
        <f>IFERROR(__xludf.DUMMYFUNCTION("""COMPUTED_VALUE"""),679.16)</f>
        <v>679.16</v>
      </c>
      <c r="J267" s="2">
        <f>IFERROR(__xludf.DUMMYFUNCTION("""COMPUTED_VALUE"""),45680.66666666667)</f>
        <v>45680.66667</v>
      </c>
      <c r="K267" s="1">
        <f>IFERROR(__xludf.DUMMYFUNCTION("""COMPUTED_VALUE"""),684.02)</f>
        <v>684.02</v>
      </c>
      <c r="M267" s="2">
        <f>IFERROR(__xludf.DUMMYFUNCTION("""COMPUTED_VALUE"""),45680.66666666667)</f>
        <v>45680.66667</v>
      </c>
      <c r="N267" s="1">
        <f>IFERROR(__xludf.DUMMYFUNCTION("""COMPUTED_VALUE"""),2.1662642E7)</f>
        <v>21662642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IFERROR(__xludf.DUMMYFUNCTION("""COMPUTED_VALUE"""),683.3)</f>
        <v>683.3</v>
      </c>
      <c r="D268" s="2">
        <f>IFERROR(__xludf.DUMMYFUNCTION("""COMPUTED_VALUE"""),45681.66666666667)</f>
        <v>45681.66667</v>
      </c>
      <c r="E268" s="1">
        <f>IFERROR(__xludf.DUMMYFUNCTION("""COMPUTED_VALUE"""),687.22)</f>
        <v>687.22</v>
      </c>
      <c r="G268" s="2">
        <f>IFERROR(__xludf.DUMMYFUNCTION("""COMPUTED_VALUE"""),45681.66666666667)</f>
        <v>45681.66667</v>
      </c>
      <c r="H268" s="1">
        <f>IFERROR(__xludf.DUMMYFUNCTION("""COMPUTED_VALUE"""),680.32)</f>
        <v>680.32</v>
      </c>
      <c r="J268" s="2">
        <f>IFERROR(__xludf.DUMMYFUNCTION("""COMPUTED_VALUE"""),45681.66666666667)</f>
        <v>45681.66667</v>
      </c>
      <c r="K268" s="1">
        <f>IFERROR(__xludf.DUMMYFUNCTION("""COMPUTED_VALUE"""),682.62)</f>
        <v>682.62</v>
      </c>
      <c r="M268" s="2">
        <f>IFERROR(__xludf.DUMMYFUNCTION("""COMPUTED_VALUE"""),45681.66666666667)</f>
        <v>45681.66667</v>
      </c>
      <c r="N268" s="1">
        <f>IFERROR(__xludf.DUMMYFUNCTION("""COMPUTED_VALUE"""),2.1258695E7)</f>
        <v>21258695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IFERROR(__xludf.DUMMYFUNCTION("""COMPUTED_VALUE"""),675.02)</f>
        <v>675.02</v>
      </c>
      <c r="D269" s="2">
        <f>IFERROR(__xludf.DUMMYFUNCTION("""COMPUTED_VALUE"""),45684.66666666667)</f>
        <v>45684.66667</v>
      </c>
      <c r="E269" s="1">
        <f>IFERROR(__xludf.DUMMYFUNCTION("""COMPUTED_VALUE"""),683.25)</f>
        <v>683.25</v>
      </c>
      <c r="G269" s="2">
        <f>IFERROR(__xludf.DUMMYFUNCTION("""COMPUTED_VALUE"""),45684.66666666667)</f>
        <v>45684.66667</v>
      </c>
      <c r="H269" s="1">
        <f>IFERROR(__xludf.DUMMYFUNCTION("""COMPUTED_VALUE"""),674.01)</f>
        <v>674.01</v>
      </c>
      <c r="J269" s="2">
        <f>IFERROR(__xludf.DUMMYFUNCTION("""COMPUTED_VALUE"""),45684.66666666667)</f>
        <v>45684.66667</v>
      </c>
      <c r="K269" s="1">
        <f>IFERROR(__xludf.DUMMYFUNCTION("""COMPUTED_VALUE"""),679.12)</f>
        <v>679.12</v>
      </c>
      <c r="M269" s="2">
        <f>IFERROR(__xludf.DUMMYFUNCTION("""COMPUTED_VALUE"""),45684.66666666667)</f>
        <v>45684.66667</v>
      </c>
      <c r="N269" s="1">
        <f>IFERROR(__xludf.DUMMYFUNCTION("""COMPUTED_VALUE"""),2.6348789E7)</f>
        <v>26348789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IFERROR(__xludf.DUMMYFUNCTION("""COMPUTED_VALUE"""),681.38)</f>
        <v>681.38</v>
      </c>
      <c r="D270" s="2">
        <f>IFERROR(__xludf.DUMMYFUNCTION("""COMPUTED_VALUE"""),45685.66666666667)</f>
        <v>45685.66667</v>
      </c>
      <c r="E270" s="1">
        <f>IFERROR(__xludf.DUMMYFUNCTION("""COMPUTED_VALUE"""),689.17)</f>
        <v>689.17</v>
      </c>
      <c r="G270" s="2">
        <f>IFERROR(__xludf.DUMMYFUNCTION("""COMPUTED_VALUE"""),45685.66666666667)</f>
        <v>45685.66667</v>
      </c>
      <c r="H270" s="1">
        <f>IFERROR(__xludf.DUMMYFUNCTION("""COMPUTED_VALUE"""),680.77)</f>
        <v>680.77</v>
      </c>
      <c r="J270" s="2">
        <f>IFERROR(__xludf.DUMMYFUNCTION("""COMPUTED_VALUE"""),45685.66666666667)</f>
        <v>45685.66667</v>
      </c>
      <c r="K270" s="1">
        <f>IFERROR(__xludf.DUMMYFUNCTION("""COMPUTED_VALUE"""),687.5)</f>
        <v>687.5</v>
      </c>
      <c r="M270" s="2">
        <f>IFERROR(__xludf.DUMMYFUNCTION("""COMPUTED_VALUE"""),45685.66666666667)</f>
        <v>45685.66667</v>
      </c>
      <c r="N270" s="1">
        <f>IFERROR(__xludf.DUMMYFUNCTION("""COMPUTED_VALUE"""),2.2161761E7)</f>
        <v>22161761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IFERROR(__xludf.DUMMYFUNCTION("""COMPUTED_VALUE"""),687.29)</f>
        <v>687.29</v>
      </c>
      <c r="D271" s="2">
        <f>IFERROR(__xludf.DUMMYFUNCTION("""COMPUTED_VALUE"""),45686.66666666667)</f>
        <v>45686.66667</v>
      </c>
      <c r="E271" s="1">
        <f>IFERROR(__xludf.DUMMYFUNCTION("""COMPUTED_VALUE"""),690.5)</f>
        <v>690.5</v>
      </c>
      <c r="G271" s="2">
        <f>IFERROR(__xludf.DUMMYFUNCTION("""COMPUTED_VALUE"""),45686.66666666667)</f>
        <v>45686.66667</v>
      </c>
      <c r="H271" s="1">
        <f>IFERROR(__xludf.DUMMYFUNCTION("""COMPUTED_VALUE"""),683.24)</f>
        <v>683.24</v>
      </c>
      <c r="J271" s="2">
        <f>IFERROR(__xludf.DUMMYFUNCTION("""COMPUTED_VALUE"""),45686.66666666667)</f>
        <v>45686.66667</v>
      </c>
      <c r="K271" s="1">
        <f>IFERROR(__xludf.DUMMYFUNCTION("""COMPUTED_VALUE"""),688.12)</f>
        <v>688.12</v>
      </c>
      <c r="M271" s="2">
        <f>IFERROR(__xludf.DUMMYFUNCTION("""COMPUTED_VALUE"""),45686.66666666667)</f>
        <v>45686.66667</v>
      </c>
      <c r="N271" s="1">
        <f>IFERROR(__xludf.DUMMYFUNCTION("""COMPUTED_VALUE"""),2.8111771E7)</f>
        <v>28111771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IFERROR(__xludf.DUMMYFUNCTION("""COMPUTED_VALUE"""),702.52)</f>
        <v>702.52</v>
      </c>
      <c r="D272" s="2">
        <f>IFERROR(__xludf.DUMMYFUNCTION("""COMPUTED_VALUE"""),45687.66666666667)</f>
        <v>45687.66667</v>
      </c>
      <c r="E272" s="1">
        <f>IFERROR(__xludf.DUMMYFUNCTION("""COMPUTED_VALUE"""),710.54)</f>
        <v>710.54</v>
      </c>
      <c r="G272" s="2">
        <f>IFERROR(__xludf.DUMMYFUNCTION("""COMPUTED_VALUE"""),45687.66666666667)</f>
        <v>45687.66667</v>
      </c>
      <c r="H272" s="1">
        <f>IFERROR(__xludf.DUMMYFUNCTION("""COMPUTED_VALUE"""),702.1)</f>
        <v>702.1</v>
      </c>
      <c r="J272" s="2">
        <f>IFERROR(__xludf.DUMMYFUNCTION("""COMPUTED_VALUE"""),45687.66666666667)</f>
        <v>45687.66667</v>
      </c>
      <c r="K272" s="1">
        <f>IFERROR(__xludf.DUMMYFUNCTION("""COMPUTED_VALUE"""),707.7)</f>
        <v>707.7</v>
      </c>
      <c r="M272" s="2">
        <f>IFERROR(__xludf.DUMMYFUNCTION("""COMPUTED_VALUE"""),45687.66666666667)</f>
        <v>45687.66667</v>
      </c>
      <c r="N272" s="1">
        <f>IFERROR(__xludf.DUMMYFUNCTION("""COMPUTED_VALUE"""),3.30965E7)</f>
        <v>33096500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IFERROR(__xludf.DUMMYFUNCTION("""COMPUTED_VALUE"""),708.28)</f>
        <v>708.28</v>
      </c>
      <c r="D273" s="2">
        <f>IFERROR(__xludf.DUMMYFUNCTION("""COMPUTED_VALUE"""),45688.66666666667)</f>
        <v>45688.66667</v>
      </c>
      <c r="E273" s="1">
        <f>IFERROR(__xludf.DUMMYFUNCTION("""COMPUTED_VALUE"""),708.81)</f>
        <v>708.81</v>
      </c>
      <c r="G273" s="2">
        <f>IFERROR(__xludf.DUMMYFUNCTION("""COMPUTED_VALUE"""),45688.66666666667)</f>
        <v>45688.66667</v>
      </c>
      <c r="H273" s="1">
        <f>IFERROR(__xludf.DUMMYFUNCTION("""COMPUTED_VALUE"""),691.49)</f>
        <v>691.49</v>
      </c>
      <c r="J273" s="2">
        <f>IFERROR(__xludf.DUMMYFUNCTION("""COMPUTED_VALUE"""),45688.66666666667)</f>
        <v>45688.66667</v>
      </c>
      <c r="K273" s="1">
        <f>IFERROR(__xludf.DUMMYFUNCTION("""COMPUTED_VALUE"""),693.03)</f>
        <v>693.03</v>
      </c>
      <c r="M273" s="2">
        <f>IFERROR(__xludf.DUMMYFUNCTION("""COMPUTED_VALUE"""),45688.66666666667)</f>
        <v>45688.66667</v>
      </c>
      <c r="N273" s="1">
        <f>IFERROR(__xludf.DUMMYFUNCTION("""COMPUTED_VALUE"""),2.8945987E7)</f>
        <v>28945987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IFERROR(__xludf.DUMMYFUNCTION("""COMPUTED_VALUE"""),678.99)</f>
        <v>678.99</v>
      </c>
      <c r="D274" s="2">
        <f>IFERROR(__xludf.DUMMYFUNCTION("""COMPUTED_VALUE"""),45691.66666666667)</f>
        <v>45691.66667</v>
      </c>
      <c r="E274" s="1">
        <f>IFERROR(__xludf.DUMMYFUNCTION("""COMPUTED_VALUE"""),687.85)</f>
        <v>687.85</v>
      </c>
      <c r="G274" s="2">
        <f>IFERROR(__xludf.DUMMYFUNCTION("""COMPUTED_VALUE"""),45691.66666666667)</f>
        <v>45691.66667</v>
      </c>
      <c r="H274" s="1">
        <f>IFERROR(__xludf.DUMMYFUNCTION("""COMPUTED_VALUE"""),676.19)</f>
        <v>676.19</v>
      </c>
      <c r="J274" s="2">
        <f>IFERROR(__xludf.DUMMYFUNCTION("""COMPUTED_VALUE"""),45691.66666666667)</f>
        <v>45691.66667</v>
      </c>
      <c r="K274" s="1">
        <f>IFERROR(__xludf.DUMMYFUNCTION("""COMPUTED_VALUE"""),682.55)</f>
        <v>682.55</v>
      </c>
      <c r="M274" s="2">
        <f>IFERROR(__xludf.DUMMYFUNCTION("""COMPUTED_VALUE"""),45691.66666666667)</f>
        <v>45691.66667</v>
      </c>
      <c r="N274" s="1">
        <f>IFERROR(__xludf.DUMMYFUNCTION("""COMPUTED_VALUE"""),2.6905628E7)</f>
        <v>26905628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IFERROR(__xludf.DUMMYFUNCTION("""COMPUTED_VALUE"""),676.65)</f>
        <v>676.65</v>
      </c>
      <c r="D275" s="2">
        <f>IFERROR(__xludf.DUMMYFUNCTION("""COMPUTED_VALUE"""),45692.66666666667)</f>
        <v>45692.66667</v>
      </c>
      <c r="E275" s="1">
        <f>IFERROR(__xludf.DUMMYFUNCTION("""COMPUTED_VALUE"""),685.51)</f>
        <v>685.51</v>
      </c>
      <c r="G275" s="2">
        <f>IFERROR(__xludf.DUMMYFUNCTION("""COMPUTED_VALUE"""),45692.66666666667)</f>
        <v>45692.66667</v>
      </c>
      <c r="H275" s="1">
        <f>IFERROR(__xludf.DUMMYFUNCTION("""COMPUTED_VALUE"""),675.18)</f>
        <v>675.18</v>
      </c>
      <c r="J275" s="2">
        <f>IFERROR(__xludf.DUMMYFUNCTION("""COMPUTED_VALUE"""),45692.66666666667)</f>
        <v>45692.66667</v>
      </c>
      <c r="K275" s="1">
        <f>IFERROR(__xludf.DUMMYFUNCTION("""COMPUTED_VALUE"""),684.53)</f>
        <v>684.53</v>
      </c>
      <c r="M275" s="2">
        <f>IFERROR(__xludf.DUMMYFUNCTION("""COMPUTED_VALUE"""),45692.66666666667)</f>
        <v>45692.66667</v>
      </c>
      <c r="N275" s="1">
        <f>IFERROR(__xludf.DUMMYFUNCTION("""COMPUTED_VALUE"""),3.283584E7)</f>
        <v>32835840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IFERROR(__xludf.DUMMYFUNCTION("""COMPUTED_VALUE"""),688.63)</f>
        <v>688.63</v>
      </c>
      <c r="D276" s="2">
        <f>IFERROR(__xludf.DUMMYFUNCTION("""COMPUTED_VALUE"""),45693.66666666667)</f>
        <v>45693.66667</v>
      </c>
      <c r="E276" s="1">
        <f>IFERROR(__xludf.DUMMYFUNCTION("""COMPUTED_VALUE"""),689.61)</f>
        <v>689.61</v>
      </c>
      <c r="G276" s="2">
        <f>IFERROR(__xludf.DUMMYFUNCTION("""COMPUTED_VALUE"""),45693.66666666667)</f>
        <v>45693.66667</v>
      </c>
      <c r="H276" s="1">
        <f>IFERROR(__xludf.DUMMYFUNCTION("""COMPUTED_VALUE"""),678.41)</f>
        <v>678.41</v>
      </c>
      <c r="J276" s="2">
        <f>IFERROR(__xludf.DUMMYFUNCTION("""COMPUTED_VALUE"""),45693.66666666667)</f>
        <v>45693.66667</v>
      </c>
      <c r="K276" s="1">
        <f>IFERROR(__xludf.DUMMYFUNCTION("""COMPUTED_VALUE"""),684.7)</f>
        <v>684.7</v>
      </c>
      <c r="M276" s="2">
        <f>IFERROR(__xludf.DUMMYFUNCTION("""COMPUTED_VALUE"""),45693.66666666667)</f>
        <v>45693.66667</v>
      </c>
      <c r="N276" s="1">
        <f>IFERROR(__xludf.DUMMYFUNCTION("""COMPUTED_VALUE"""),2.8098903E7)</f>
        <v>28098903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IFERROR(__xludf.DUMMYFUNCTION("""COMPUTED_VALUE"""),684.01)</f>
        <v>684.01</v>
      </c>
      <c r="D277" s="2">
        <f>IFERROR(__xludf.DUMMYFUNCTION("""COMPUTED_VALUE"""),45694.66666666667)</f>
        <v>45694.66667</v>
      </c>
      <c r="E277" s="1">
        <f>IFERROR(__xludf.DUMMYFUNCTION("""COMPUTED_VALUE"""),689.25)</f>
        <v>689.25</v>
      </c>
      <c r="G277" s="2">
        <f>IFERROR(__xludf.DUMMYFUNCTION("""COMPUTED_VALUE"""),45694.66666666667)</f>
        <v>45694.66667</v>
      </c>
      <c r="H277" s="1">
        <f>IFERROR(__xludf.DUMMYFUNCTION("""COMPUTED_VALUE"""),680.75)</f>
        <v>680.75</v>
      </c>
      <c r="J277" s="2">
        <f>IFERROR(__xludf.DUMMYFUNCTION("""COMPUTED_VALUE"""),45694.66666666667)</f>
        <v>45694.66667</v>
      </c>
      <c r="K277" s="1">
        <f>IFERROR(__xludf.DUMMYFUNCTION("""COMPUTED_VALUE"""),684.95)</f>
        <v>684.95</v>
      </c>
      <c r="M277" s="2">
        <f>IFERROR(__xludf.DUMMYFUNCTION("""COMPUTED_VALUE"""),45694.66666666667)</f>
        <v>45694.66667</v>
      </c>
      <c r="N277" s="1">
        <f>IFERROR(__xludf.DUMMYFUNCTION("""COMPUTED_VALUE"""),3.0534879E7)</f>
        <v>30534879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IFERROR(__xludf.DUMMYFUNCTION("""COMPUTED_VALUE"""),688.57)</f>
        <v>688.57</v>
      </c>
      <c r="D278" s="2">
        <f>IFERROR(__xludf.DUMMYFUNCTION("""COMPUTED_VALUE"""),45695.66666666667)</f>
        <v>45695.66667</v>
      </c>
      <c r="E278" s="1">
        <f>IFERROR(__xludf.DUMMYFUNCTION("""COMPUTED_VALUE"""),691.3)</f>
        <v>691.3</v>
      </c>
      <c r="G278" s="2">
        <f>IFERROR(__xludf.DUMMYFUNCTION("""COMPUTED_VALUE"""),45695.66666666667)</f>
        <v>45695.66667</v>
      </c>
      <c r="H278" s="1">
        <f>IFERROR(__xludf.DUMMYFUNCTION("""COMPUTED_VALUE"""),682.74)</f>
        <v>682.74</v>
      </c>
      <c r="J278" s="2">
        <f>IFERROR(__xludf.DUMMYFUNCTION("""COMPUTED_VALUE"""),45695.66666666667)</f>
        <v>45695.66667</v>
      </c>
      <c r="K278" s="1">
        <f>IFERROR(__xludf.DUMMYFUNCTION("""COMPUTED_VALUE"""),686.31)</f>
        <v>686.31</v>
      </c>
      <c r="M278" s="2">
        <f>IFERROR(__xludf.DUMMYFUNCTION("""COMPUTED_VALUE"""),45695.66666666667)</f>
        <v>45695.66667</v>
      </c>
      <c r="N278" s="1">
        <f>IFERROR(__xludf.DUMMYFUNCTION("""COMPUTED_VALUE"""),3.0069952E7)</f>
        <v>30069952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IFERROR(__xludf.DUMMYFUNCTION("""COMPUTED_VALUE"""),691.15)</f>
        <v>691.15</v>
      </c>
      <c r="D279" s="2">
        <f>IFERROR(__xludf.DUMMYFUNCTION("""COMPUTED_VALUE"""),45698.66666666667)</f>
        <v>45698.66667</v>
      </c>
      <c r="E279" s="1">
        <f>IFERROR(__xludf.DUMMYFUNCTION("""COMPUTED_VALUE"""),692.62)</f>
        <v>692.62</v>
      </c>
      <c r="G279" s="2">
        <f>IFERROR(__xludf.DUMMYFUNCTION("""COMPUTED_VALUE"""),45698.66666666667)</f>
        <v>45698.66667</v>
      </c>
      <c r="H279" s="1">
        <f>IFERROR(__xludf.DUMMYFUNCTION("""COMPUTED_VALUE"""),684.54)</f>
        <v>684.54</v>
      </c>
      <c r="J279" s="2">
        <f>IFERROR(__xludf.DUMMYFUNCTION("""COMPUTED_VALUE"""),45698.66666666667)</f>
        <v>45698.66667</v>
      </c>
      <c r="K279" s="1">
        <f>IFERROR(__xludf.DUMMYFUNCTION("""COMPUTED_VALUE"""),689.75)</f>
        <v>689.75</v>
      </c>
      <c r="M279" s="2">
        <f>IFERROR(__xludf.DUMMYFUNCTION("""COMPUTED_VALUE"""),45698.66666666667)</f>
        <v>45698.66667</v>
      </c>
      <c r="N279" s="1">
        <f>IFERROR(__xludf.DUMMYFUNCTION("""COMPUTED_VALUE"""),3.0539104E7)</f>
        <v>30539104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IFERROR(__xludf.DUMMYFUNCTION("""COMPUTED_VALUE"""),684.33)</f>
        <v>684.33</v>
      </c>
      <c r="D280" s="2">
        <f>IFERROR(__xludf.DUMMYFUNCTION("""COMPUTED_VALUE"""),45699.66666666667)</f>
        <v>45699.66667</v>
      </c>
      <c r="E280" s="1">
        <f>IFERROR(__xludf.DUMMYFUNCTION("""COMPUTED_VALUE"""),691.48)</f>
        <v>691.48</v>
      </c>
      <c r="G280" s="2">
        <f>IFERROR(__xludf.DUMMYFUNCTION("""COMPUTED_VALUE"""),45699.66666666667)</f>
        <v>45699.66667</v>
      </c>
      <c r="H280" s="1">
        <f>IFERROR(__xludf.DUMMYFUNCTION("""COMPUTED_VALUE"""),679.66)</f>
        <v>679.66</v>
      </c>
      <c r="J280" s="2">
        <f>IFERROR(__xludf.DUMMYFUNCTION("""COMPUTED_VALUE"""),45699.66666666667)</f>
        <v>45699.66667</v>
      </c>
      <c r="K280" s="1">
        <f>IFERROR(__xludf.DUMMYFUNCTION("""COMPUTED_VALUE"""),687.43)</f>
        <v>687.43</v>
      </c>
      <c r="M280" s="2">
        <f>IFERROR(__xludf.DUMMYFUNCTION("""COMPUTED_VALUE"""),45699.66666666667)</f>
        <v>45699.66667</v>
      </c>
      <c r="N280" s="1">
        <f>IFERROR(__xludf.DUMMYFUNCTION("""COMPUTED_VALUE"""),2.8631089E7)</f>
        <v>28631089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IFERROR(__xludf.DUMMYFUNCTION("""COMPUTED_VALUE"""),684.94)</f>
        <v>684.94</v>
      </c>
      <c r="D281" s="2">
        <f>IFERROR(__xludf.DUMMYFUNCTION("""COMPUTED_VALUE"""),45700.66666666667)</f>
        <v>45700.66667</v>
      </c>
      <c r="E281" s="1">
        <f>IFERROR(__xludf.DUMMYFUNCTION("""COMPUTED_VALUE"""),703.02)</f>
        <v>703.02</v>
      </c>
      <c r="G281" s="2">
        <f>IFERROR(__xludf.DUMMYFUNCTION("""COMPUTED_VALUE"""),45700.66666666667)</f>
        <v>45700.66667</v>
      </c>
      <c r="H281" s="1">
        <f>IFERROR(__xludf.DUMMYFUNCTION("""COMPUTED_VALUE"""),684.54)</f>
        <v>684.54</v>
      </c>
      <c r="J281" s="2">
        <f>IFERROR(__xludf.DUMMYFUNCTION("""COMPUTED_VALUE"""),45700.66666666667)</f>
        <v>45700.66667</v>
      </c>
      <c r="K281" s="1">
        <f>IFERROR(__xludf.DUMMYFUNCTION("""COMPUTED_VALUE"""),703.02)</f>
        <v>703.02</v>
      </c>
      <c r="M281" s="2">
        <f>IFERROR(__xludf.DUMMYFUNCTION("""COMPUTED_VALUE"""),45700.66666666667)</f>
        <v>45700.66667</v>
      </c>
      <c r="N281" s="1">
        <f>IFERROR(__xludf.DUMMYFUNCTION("""COMPUTED_VALUE"""),3.2862944E7)</f>
        <v>32862944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IFERROR(__xludf.DUMMYFUNCTION("""COMPUTED_VALUE"""),713.97)</f>
        <v>713.97</v>
      </c>
      <c r="D282" s="2">
        <f>IFERROR(__xludf.DUMMYFUNCTION("""COMPUTED_VALUE"""),45701.66666666667)</f>
        <v>45701.66667</v>
      </c>
      <c r="E282" s="1">
        <f>IFERROR(__xludf.DUMMYFUNCTION("""COMPUTED_VALUE"""),726.92)</f>
        <v>726.92</v>
      </c>
      <c r="G282" s="2">
        <f>IFERROR(__xludf.DUMMYFUNCTION("""COMPUTED_VALUE"""),45701.66666666667)</f>
        <v>45701.66667</v>
      </c>
      <c r="H282" s="1">
        <f>IFERROR(__xludf.DUMMYFUNCTION("""COMPUTED_VALUE"""),711.01)</f>
        <v>711.01</v>
      </c>
      <c r="J282" s="2">
        <f>IFERROR(__xludf.DUMMYFUNCTION("""COMPUTED_VALUE"""),45701.66666666667)</f>
        <v>45701.66667</v>
      </c>
      <c r="K282" s="1">
        <f>IFERROR(__xludf.DUMMYFUNCTION("""COMPUTED_VALUE"""),724.77)</f>
        <v>724.77</v>
      </c>
      <c r="M282" s="2">
        <f>IFERROR(__xludf.DUMMYFUNCTION("""COMPUTED_VALUE"""),45701.66666666667)</f>
        <v>45701.66667</v>
      </c>
      <c r="N282" s="1">
        <f>IFERROR(__xludf.DUMMYFUNCTION("""COMPUTED_VALUE"""),6.496847E7)</f>
        <v>64968470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IFERROR(__xludf.DUMMYFUNCTION("""COMPUTED_VALUE"""),742.52)</f>
        <v>742.52</v>
      </c>
      <c r="D283" s="2">
        <f>IFERROR(__xludf.DUMMYFUNCTION("""COMPUTED_VALUE"""),45702.66666666667)</f>
        <v>45702.66667</v>
      </c>
      <c r="E283" s="1">
        <f>IFERROR(__xludf.DUMMYFUNCTION("""COMPUTED_VALUE"""),765.15)</f>
        <v>765.15</v>
      </c>
      <c r="G283" s="2">
        <f>IFERROR(__xludf.DUMMYFUNCTION("""COMPUTED_VALUE"""),45702.66666666667)</f>
        <v>45702.66667</v>
      </c>
      <c r="H283" s="1">
        <f>IFERROR(__xludf.DUMMYFUNCTION("""COMPUTED_VALUE"""),737.99)</f>
        <v>737.99</v>
      </c>
      <c r="J283" s="2">
        <f>IFERROR(__xludf.DUMMYFUNCTION("""COMPUTED_VALUE"""),45702.66666666667)</f>
        <v>45702.66667</v>
      </c>
      <c r="K283" s="1">
        <f>IFERROR(__xludf.DUMMYFUNCTION("""COMPUTED_VALUE"""),765.02)</f>
        <v>765.02</v>
      </c>
      <c r="M283" s="2">
        <f>IFERROR(__xludf.DUMMYFUNCTION("""COMPUTED_VALUE"""),45702.66666666667)</f>
        <v>45702.66667</v>
      </c>
      <c r="N283" s="1">
        <f>IFERROR(__xludf.DUMMYFUNCTION("""COMPUTED_VALUE"""),7.9376608E7)</f>
        <v>79376608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IFERROR(__xludf.DUMMYFUNCTION("""COMPUTED_VALUE"""),761.8)</f>
        <v>761.8</v>
      </c>
      <c r="D284" s="2">
        <f>IFERROR(__xludf.DUMMYFUNCTION("""COMPUTED_VALUE"""),45706.66666666667)</f>
        <v>45706.66667</v>
      </c>
      <c r="E284" s="1">
        <f>IFERROR(__xludf.DUMMYFUNCTION("""COMPUTED_VALUE"""),764.53)</f>
        <v>764.53</v>
      </c>
      <c r="G284" s="2">
        <f>IFERROR(__xludf.DUMMYFUNCTION("""COMPUTED_VALUE"""),45706.66666666667)</f>
        <v>45706.66667</v>
      </c>
      <c r="H284" s="1">
        <f>IFERROR(__xludf.DUMMYFUNCTION("""COMPUTED_VALUE"""),751.87)</f>
        <v>751.87</v>
      </c>
      <c r="J284" s="2">
        <f>IFERROR(__xludf.DUMMYFUNCTION("""COMPUTED_VALUE"""),45706.66666666667)</f>
        <v>45706.66667</v>
      </c>
      <c r="K284" s="1">
        <f>IFERROR(__xludf.DUMMYFUNCTION("""COMPUTED_VALUE"""),757.41)</f>
        <v>757.41</v>
      </c>
      <c r="M284" s="2">
        <f>IFERROR(__xludf.DUMMYFUNCTION("""COMPUTED_VALUE"""),45706.66666666667)</f>
        <v>45706.66667</v>
      </c>
      <c r="N284" s="1">
        <f>IFERROR(__xludf.DUMMYFUNCTION("""COMPUTED_VALUE"""),4.5500892E7)</f>
        <v>45500892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IFERROR(__xludf.DUMMYFUNCTION("""COMPUTED_VALUE"""),752.57)</f>
        <v>752.57</v>
      </c>
      <c r="D285" s="2">
        <f>IFERROR(__xludf.DUMMYFUNCTION("""COMPUTED_VALUE"""),45707.66666666667)</f>
        <v>45707.66667</v>
      </c>
      <c r="E285" s="1">
        <f>IFERROR(__xludf.DUMMYFUNCTION("""COMPUTED_VALUE"""),755.5)</f>
        <v>755.5</v>
      </c>
      <c r="G285" s="2">
        <f>IFERROR(__xludf.DUMMYFUNCTION("""COMPUTED_VALUE"""),45707.66666666667)</f>
        <v>45707.66667</v>
      </c>
      <c r="H285" s="1">
        <f>IFERROR(__xludf.DUMMYFUNCTION("""COMPUTED_VALUE"""),746.44)</f>
        <v>746.44</v>
      </c>
      <c r="J285" s="2">
        <f>IFERROR(__xludf.DUMMYFUNCTION("""COMPUTED_VALUE"""),45707.66666666667)</f>
        <v>45707.66667</v>
      </c>
      <c r="K285" s="1">
        <f>IFERROR(__xludf.DUMMYFUNCTION("""COMPUTED_VALUE"""),753.93)</f>
        <v>753.93</v>
      </c>
      <c r="M285" s="2">
        <f>IFERROR(__xludf.DUMMYFUNCTION("""COMPUTED_VALUE"""),45707.66666666667)</f>
        <v>45707.66667</v>
      </c>
      <c r="N285" s="1">
        <f>IFERROR(__xludf.DUMMYFUNCTION("""COMPUTED_VALUE"""),3.4643815E7)</f>
        <v>34643815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IFERROR(__xludf.DUMMYFUNCTION("""COMPUTED_VALUE"""),750.51)</f>
        <v>750.51</v>
      </c>
      <c r="D286" s="2">
        <f>IFERROR(__xludf.DUMMYFUNCTION("""COMPUTED_VALUE"""),45708.66666666667)</f>
        <v>45708.66667</v>
      </c>
      <c r="E286" s="1">
        <f>IFERROR(__xludf.DUMMYFUNCTION("""COMPUTED_VALUE"""),755.31)</f>
        <v>755.31</v>
      </c>
      <c r="G286" s="2">
        <f>IFERROR(__xludf.DUMMYFUNCTION("""COMPUTED_VALUE"""),45708.66666666667)</f>
        <v>45708.66667</v>
      </c>
      <c r="H286" s="1">
        <f>IFERROR(__xludf.DUMMYFUNCTION("""COMPUTED_VALUE"""),738.32)</f>
        <v>738.32</v>
      </c>
      <c r="J286" s="2">
        <f>IFERROR(__xludf.DUMMYFUNCTION("""COMPUTED_VALUE"""),45708.66666666667)</f>
        <v>45708.66667</v>
      </c>
      <c r="K286" s="1">
        <f>IFERROR(__xludf.DUMMYFUNCTION("""COMPUTED_VALUE"""),747.9)</f>
        <v>747.9</v>
      </c>
      <c r="M286" s="2">
        <f>IFERROR(__xludf.DUMMYFUNCTION("""COMPUTED_VALUE"""),45708.66666666667)</f>
        <v>45708.66667</v>
      </c>
      <c r="N286" s="1">
        <f>IFERROR(__xludf.DUMMYFUNCTION("""COMPUTED_VALUE"""),2.9961233E7)</f>
        <v>29961233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IFERROR(__xludf.DUMMYFUNCTION("""COMPUTED_VALUE"""),747.93)</f>
        <v>747.93</v>
      </c>
      <c r="D287" s="2">
        <f>IFERROR(__xludf.DUMMYFUNCTION("""COMPUTED_VALUE"""),45709.66666666667)</f>
        <v>45709.66667</v>
      </c>
      <c r="E287" s="1">
        <f>IFERROR(__xludf.DUMMYFUNCTION("""COMPUTED_VALUE"""),749.65)</f>
        <v>749.65</v>
      </c>
      <c r="G287" s="2">
        <f>IFERROR(__xludf.DUMMYFUNCTION("""COMPUTED_VALUE"""),45709.66666666667)</f>
        <v>45709.66667</v>
      </c>
      <c r="H287" s="1">
        <f>IFERROR(__xludf.DUMMYFUNCTION("""COMPUTED_VALUE"""),710.91)</f>
        <v>710.91</v>
      </c>
      <c r="J287" s="2">
        <f>IFERROR(__xludf.DUMMYFUNCTION("""COMPUTED_VALUE"""),45709.66666666667)</f>
        <v>45709.66667</v>
      </c>
      <c r="K287" s="1">
        <f>IFERROR(__xludf.DUMMYFUNCTION("""COMPUTED_VALUE"""),711.5)</f>
        <v>711.5</v>
      </c>
      <c r="M287" s="2">
        <f>IFERROR(__xludf.DUMMYFUNCTION("""COMPUTED_VALUE"""),45709.66666666667)</f>
        <v>45709.66667</v>
      </c>
      <c r="N287" s="1">
        <f>IFERROR(__xludf.DUMMYFUNCTION("""COMPUTED_VALUE"""),3.9878721E7)</f>
        <v>39878721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IFERROR(__xludf.DUMMYFUNCTION("""COMPUTED_VALUE"""),712.73)</f>
        <v>712.73</v>
      </c>
      <c r="D288" s="2">
        <f>IFERROR(__xludf.DUMMYFUNCTION("""COMPUTED_VALUE"""),45712.66666666667)</f>
        <v>45712.66667</v>
      </c>
      <c r="E288" s="1">
        <f>IFERROR(__xludf.DUMMYFUNCTION("""COMPUTED_VALUE"""),715.18)</f>
        <v>715.18</v>
      </c>
      <c r="G288" s="2">
        <f>IFERROR(__xludf.DUMMYFUNCTION("""COMPUTED_VALUE"""),45712.66666666667)</f>
        <v>45712.66667</v>
      </c>
      <c r="H288" s="1">
        <f>IFERROR(__xludf.DUMMYFUNCTION("""COMPUTED_VALUE"""),701.43)</f>
        <v>701.43</v>
      </c>
      <c r="J288" s="2">
        <f>IFERROR(__xludf.DUMMYFUNCTION("""COMPUTED_VALUE"""),45712.66666666667)</f>
        <v>45712.66667</v>
      </c>
      <c r="K288" s="1">
        <f>IFERROR(__xludf.DUMMYFUNCTION("""COMPUTED_VALUE"""),706.18)</f>
        <v>706.18</v>
      </c>
      <c r="M288" s="2">
        <f>IFERROR(__xludf.DUMMYFUNCTION("""COMPUTED_VALUE"""),45712.66666666667)</f>
        <v>45712.66667</v>
      </c>
      <c r="N288" s="1">
        <f>IFERROR(__xludf.DUMMYFUNCTION("""COMPUTED_VALUE"""),3.1645711E7)</f>
        <v>31645711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IFERROR(__xludf.DUMMYFUNCTION("""COMPUTED_VALUE"""),707.01)</f>
        <v>707.01</v>
      </c>
      <c r="D289" s="2">
        <f>IFERROR(__xludf.DUMMYFUNCTION("""COMPUTED_VALUE"""),45713.66666666667)</f>
        <v>45713.66667</v>
      </c>
      <c r="E289" s="1">
        <f>IFERROR(__xludf.DUMMYFUNCTION("""COMPUTED_VALUE"""),707.01)</f>
        <v>707.01</v>
      </c>
      <c r="G289" s="2">
        <f>IFERROR(__xludf.DUMMYFUNCTION("""COMPUTED_VALUE"""),45713.66666666667)</f>
        <v>45713.66667</v>
      </c>
      <c r="H289" s="1">
        <f>IFERROR(__xludf.DUMMYFUNCTION("""COMPUTED_VALUE"""),684.15)</f>
        <v>684.15</v>
      </c>
      <c r="J289" s="2">
        <f>IFERROR(__xludf.DUMMYFUNCTION("""COMPUTED_VALUE"""),45713.66666666667)</f>
        <v>45713.66667</v>
      </c>
      <c r="K289" s="1">
        <f>IFERROR(__xludf.DUMMYFUNCTION("""COMPUTED_VALUE"""),689.96)</f>
        <v>689.96</v>
      </c>
      <c r="M289" s="2">
        <f>IFERROR(__xludf.DUMMYFUNCTION("""COMPUTED_VALUE"""),45713.66666666667)</f>
        <v>45713.66667</v>
      </c>
      <c r="N289" s="1">
        <f>IFERROR(__xludf.DUMMYFUNCTION("""COMPUTED_VALUE"""),4.8110374E7)</f>
        <v>48110374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IFERROR(__xludf.DUMMYFUNCTION("""COMPUTED_VALUE"""),701.2)</f>
        <v>701.2</v>
      </c>
      <c r="D290" s="2">
        <f>IFERROR(__xludf.DUMMYFUNCTION("""COMPUTED_VALUE"""),45714.66666666667)</f>
        <v>45714.66667</v>
      </c>
      <c r="E290" s="1">
        <f>IFERROR(__xludf.DUMMYFUNCTION("""COMPUTED_VALUE"""),715.53)</f>
        <v>715.53</v>
      </c>
      <c r="G290" s="2">
        <f>IFERROR(__xludf.DUMMYFUNCTION("""COMPUTED_VALUE"""),45714.66666666667)</f>
        <v>45714.66667</v>
      </c>
      <c r="H290" s="1">
        <f>IFERROR(__xludf.DUMMYFUNCTION("""COMPUTED_VALUE"""),701.13)</f>
        <v>701.13</v>
      </c>
      <c r="J290" s="2">
        <f>IFERROR(__xludf.DUMMYFUNCTION("""COMPUTED_VALUE"""),45714.66666666667)</f>
        <v>45714.66667</v>
      </c>
      <c r="K290" s="1">
        <f>IFERROR(__xludf.DUMMYFUNCTION("""COMPUTED_VALUE"""),706.06)</f>
        <v>706.06</v>
      </c>
      <c r="M290" s="2">
        <f>IFERROR(__xludf.DUMMYFUNCTION("""COMPUTED_VALUE"""),45714.66666666667)</f>
        <v>45714.66667</v>
      </c>
      <c r="N290" s="1">
        <f>IFERROR(__xludf.DUMMYFUNCTION("""COMPUTED_VALUE"""),3.4599702E7)</f>
        <v>34599702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IFERROR(__xludf.DUMMYFUNCTION("""COMPUTED_VALUE"""),704.54)</f>
        <v>704.54</v>
      </c>
      <c r="D291" s="2">
        <f>IFERROR(__xludf.DUMMYFUNCTION("""COMPUTED_VALUE"""),45715.66666666667)</f>
        <v>45715.66667</v>
      </c>
      <c r="E291" s="1">
        <f>IFERROR(__xludf.DUMMYFUNCTION("""COMPUTED_VALUE"""),714.29)</f>
        <v>714.29</v>
      </c>
      <c r="G291" s="2">
        <f>IFERROR(__xludf.DUMMYFUNCTION("""COMPUTED_VALUE"""),45715.66666666667)</f>
        <v>45715.66667</v>
      </c>
      <c r="H291" s="1">
        <f>IFERROR(__xludf.DUMMYFUNCTION("""COMPUTED_VALUE"""),696.76)</f>
        <v>696.76</v>
      </c>
      <c r="J291" s="2">
        <f>IFERROR(__xludf.DUMMYFUNCTION("""COMPUTED_VALUE"""),45715.66666666667)</f>
        <v>45715.66667</v>
      </c>
      <c r="K291" s="1">
        <f>IFERROR(__xludf.DUMMYFUNCTION("""COMPUTED_VALUE"""),701.47)</f>
        <v>701.47</v>
      </c>
      <c r="M291" s="2">
        <f>IFERROR(__xludf.DUMMYFUNCTION("""COMPUTED_VALUE"""),45715.66666666667)</f>
        <v>45715.66667</v>
      </c>
      <c r="N291" s="1">
        <f>IFERROR(__xludf.DUMMYFUNCTION("""COMPUTED_VALUE"""),2.4852509E7)</f>
        <v>24852509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IFERROR(__xludf.DUMMYFUNCTION("""COMPUTED_VALUE"""),700.01)</f>
        <v>700.01</v>
      </c>
      <c r="D292" s="2">
        <f>IFERROR(__xludf.DUMMYFUNCTION("""COMPUTED_VALUE"""),45716.66666666667)</f>
        <v>45716.66667</v>
      </c>
      <c r="E292" s="1">
        <f>IFERROR(__xludf.DUMMYFUNCTION("""COMPUTED_VALUE"""),716.57)</f>
        <v>716.57</v>
      </c>
      <c r="G292" s="2">
        <f>IFERROR(__xludf.DUMMYFUNCTION("""COMPUTED_VALUE"""),45716.66666666667)</f>
        <v>45716.66667</v>
      </c>
      <c r="H292" s="1">
        <f>IFERROR(__xludf.DUMMYFUNCTION("""COMPUTED_VALUE"""),699.04)</f>
        <v>699.04</v>
      </c>
      <c r="J292" s="2">
        <f>IFERROR(__xludf.DUMMYFUNCTION("""COMPUTED_VALUE"""),45716.66666666667)</f>
        <v>45716.66667</v>
      </c>
      <c r="K292" s="1">
        <f>IFERROR(__xludf.DUMMYFUNCTION("""COMPUTED_VALUE"""),716.28)</f>
        <v>716.28</v>
      </c>
      <c r="M292" s="2">
        <f>IFERROR(__xludf.DUMMYFUNCTION("""COMPUTED_VALUE"""),45716.66666666667)</f>
        <v>45716.66667</v>
      </c>
      <c r="N292" s="1">
        <f>IFERROR(__xludf.DUMMYFUNCTION("""COMPUTED_VALUE"""),2.760652E7)</f>
        <v>27606520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IFERROR(__xludf.DUMMYFUNCTION("""COMPUTED_VALUE"""),723.59)</f>
        <v>723.59</v>
      </c>
      <c r="D293" s="2">
        <f>IFERROR(__xludf.DUMMYFUNCTION("""COMPUTED_VALUE"""),45719.66666666667)</f>
        <v>45719.66667</v>
      </c>
      <c r="E293" s="1">
        <f>IFERROR(__xludf.DUMMYFUNCTION("""COMPUTED_VALUE"""),727.24)</f>
        <v>727.24</v>
      </c>
      <c r="G293" s="2">
        <f>IFERROR(__xludf.DUMMYFUNCTION("""COMPUTED_VALUE"""),45719.66666666667)</f>
        <v>45719.66667</v>
      </c>
      <c r="H293" s="1">
        <f>IFERROR(__xludf.DUMMYFUNCTION("""COMPUTED_VALUE"""),692.37)</f>
        <v>692.37</v>
      </c>
      <c r="J293" s="2">
        <f>IFERROR(__xludf.DUMMYFUNCTION("""COMPUTED_VALUE"""),45719.66666666667)</f>
        <v>45719.66667</v>
      </c>
      <c r="K293" s="1">
        <f>IFERROR(__xludf.DUMMYFUNCTION("""COMPUTED_VALUE"""),695.78)</f>
        <v>695.78</v>
      </c>
      <c r="M293" s="2">
        <f>IFERROR(__xludf.DUMMYFUNCTION("""COMPUTED_VALUE"""),45719.66666666667)</f>
        <v>45719.66667</v>
      </c>
      <c r="N293" s="1">
        <f>IFERROR(__xludf.DUMMYFUNCTION("""COMPUTED_VALUE"""),3.4216257E7)</f>
        <v>34216257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IFERROR(__xludf.DUMMYFUNCTION("""COMPUTED_VALUE"""),687.61)</f>
        <v>687.61</v>
      </c>
      <c r="D294" s="2">
        <f>IFERROR(__xludf.DUMMYFUNCTION("""COMPUTED_VALUE"""),45720.66666666667)</f>
        <v>45720.66667</v>
      </c>
      <c r="E294" s="1">
        <f>IFERROR(__xludf.DUMMYFUNCTION("""COMPUTED_VALUE"""),693.19)</f>
        <v>693.19</v>
      </c>
      <c r="G294" s="2">
        <f>IFERROR(__xludf.DUMMYFUNCTION("""COMPUTED_VALUE"""),45720.66666666667)</f>
        <v>45720.66667</v>
      </c>
      <c r="H294" s="1">
        <f>IFERROR(__xludf.DUMMYFUNCTION("""COMPUTED_VALUE"""),667.15)</f>
        <v>667.15</v>
      </c>
      <c r="J294" s="2">
        <f>IFERROR(__xludf.DUMMYFUNCTION("""COMPUTED_VALUE"""),45720.66666666667)</f>
        <v>45720.66667</v>
      </c>
      <c r="K294" s="1">
        <f>IFERROR(__xludf.DUMMYFUNCTION("""COMPUTED_VALUE"""),683.99)</f>
        <v>683.99</v>
      </c>
      <c r="M294" s="2">
        <f>IFERROR(__xludf.DUMMYFUNCTION("""COMPUTED_VALUE"""),45720.66666666667)</f>
        <v>45720.66667</v>
      </c>
      <c r="N294" s="1">
        <f>IFERROR(__xludf.DUMMYFUNCTION("""COMPUTED_VALUE"""),4.0192888E7)</f>
        <v>40192888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IFERROR(__xludf.DUMMYFUNCTION("""COMPUTED_VALUE"""),686.82)</f>
        <v>686.82</v>
      </c>
      <c r="D295" s="2">
        <f>IFERROR(__xludf.DUMMYFUNCTION("""COMPUTED_VALUE"""),45721.66666666667)</f>
        <v>45721.66667</v>
      </c>
      <c r="E295" s="1">
        <f>IFERROR(__xludf.DUMMYFUNCTION("""COMPUTED_VALUE"""),701.18)</f>
        <v>701.18</v>
      </c>
      <c r="G295" s="2">
        <f>IFERROR(__xludf.DUMMYFUNCTION("""COMPUTED_VALUE"""),45721.66666666667)</f>
        <v>45721.66667</v>
      </c>
      <c r="H295" s="1">
        <f>IFERROR(__xludf.DUMMYFUNCTION("""COMPUTED_VALUE"""),683.85)</f>
        <v>683.85</v>
      </c>
      <c r="J295" s="2">
        <f>IFERROR(__xludf.DUMMYFUNCTION("""COMPUTED_VALUE"""),45721.66666666667)</f>
        <v>45721.66667</v>
      </c>
      <c r="K295" s="1">
        <f>IFERROR(__xludf.DUMMYFUNCTION("""COMPUTED_VALUE"""),698.5)</f>
        <v>698.5</v>
      </c>
      <c r="M295" s="2">
        <f>IFERROR(__xludf.DUMMYFUNCTION("""COMPUTED_VALUE"""),45721.66666666667)</f>
        <v>45721.66667</v>
      </c>
      <c r="N295" s="1">
        <f>IFERROR(__xludf.DUMMYFUNCTION("""COMPUTED_VALUE"""),3.5397526E7)</f>
        <v>35397526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IFERROR(__xludf.DUMMYFUNCTION("""COMPUTED_VALUE"""),685.16)</f>
        <v>685.16</v>
      </c>
      <c r="D296" s="2">
        <f>IFERROR(__xludf.DUMMYFUNCTION("""COMPUTED_VALUE"""),45722.66666666667)</f>
        <v>45722.66667</v>
      </c>
      <c r="E296" s="1">
        <f>IFERROR(__xludf.DUMMYFUNCTION("""COMPUTED_VALUE"""),690.21)</f>
        <v>690.21</v>
      </c>
      <c r="G296" s="2">
        <f>IFERROR(__xludf.DUMMYFUNCTION("""COMPUTED_VALUE"""),45722.66666666667)</f>
        <v>45722.66667</v>
      </c>
      <c r="H296" s="1">
        <f>IFERROR(__xludf.DUMMYFUNCTION("""COMPUTED_VALUE"""),666.58)</f>
        <v>666.58</v>
      </c>
      <c r="J296" s="2">
        <f>IFERROR(__xludf.DUMMYFUNCTION("""COMPUTED_VALUE"""),45722.66666666667)</f>
        <v>45722.66667</v>
      </c>
      <c r="K296" s="1">
        <f>IFERROR(__xludf.DUMMYFUNCTION("""COMPUTED_VALUE"""),668.98)</f>
        <v>668.98</v>
      </c>
      <c r="M296" s="2">
        <f>IFERROR(__xludf.DUMMYFUNCTION("""COMPUTED_VALUE"""),45722.66666666667)</f>
        <v>45722.66667</v>
      </c>
      <c r="N296" s="1">
        <f>IFERROR(__xludf.DUMMYFUNCTION("""COMPUTED_VALUE"""),3.3033631E7)</f>
        <v>33033631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IFERROR(__xludf.DUMMYFUNCTION("""COMPUTED_VALUE"""),664.87)</f>
        <v>664.87</v>
      </c>
      <c r="D297" s="2">
        <f>IFERROR(__xludf.DUMMYFUNCTION("""COMPUTED_VALUE"""),45723.66666666667)</f>
        <v>45723.66667</v>
      </c>
      <c r="E297" s="1">
        <f>IFERROR(__xludf.DUMMYFUNCTION("""COMPUTED_VALUE"""),665.4)</f>
        <v>665.4</v>
      </c>
      <c r="G297" s="2">
        <f>IFERROR(__xludf.DUMMYFUNCTION("""COMPUTED_VALUE"""),45723.66666666667)</f>
        <v>45723.66667</v>
      </c>
      <c r="H297" s="1">
        <f>IFERROR(__xludf.DUMMYFUNCTION("""COMPUTED_VALUE"""),631.5)</f>
        <v>631.5</v>
      </c>
      <c r="J297" s="2">
        <f>IFERROR(__xludf.DUMMYFUNCTION("""COMPUTED_VALUE"""),45723.66666666667)</f>
        <v>45723.66667</v>
      </c>
      <c r="K297" s="1">
        <f>IFERROR(__xludf.DUMMYFUNCTION("""COMPUTED_VALUE"""),657.32)</f>
        <v>657.32</v>
      </c>
      <c r="M297" s="2">
        <f>IFERROR(__xludf.DUMMYFUNCTION("""COMPUTED_VALUE"""),45723.66666666667)</f>
        <v>45723.66667</v>
      </c>
      <c r="N297" s="1">
        <f>IFERROR(__xludf.DUMMYFUNCTION("""COMPUTED_VALUE"""),5.2330073E7)</f>
        <v>52330073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IFERROR(__xludf.DUMMYFUNCTION("""COMPUTED_VALUE"""),643.72)</f>
        <v>643.72</v>
      </c>
      <c r="D298" s="2">
        <f>IFERROR(__xludf.DUMMYFUNCTION("""COMPUTED_VALUE"""),45726.66666666667)</f>
        <v>45726.66667</v>
      </c>
      <c r="E298" s="1">
        <f>IFERROR(__xludf.DUMMYFUNCTION("""COMPUTED_VALUE"""),643.72)</f>
        <v>643.72</v>
      </c>
      <c r="G298" s="2">
        <f>IFERROR(__xludf.DUMMYFUNCTION("""COMPUTED_VALUE"""),45726.66666666667)</f>
        <v>45726.66667</v>
      </c>
      <c r="H298" s="1">
        <f>IFERROR(__xludf.DUMMYFUNCTION("""COMPUTED_VALUE"""),613.32)</f>
        <v>613.32</v>
      </c>
      <c r="J298" s="2">
        <f>IFERROR(__xludf.DUMMYFUNCTION("""COMPUTED_VALUE"""),45726.66666666667)</f>
        <v>45726.66667</v>
      </c>
      <c r="K298" s="1">
        <f>IFERROR(__xludf.DUMMYFUNCTION("""COMPUTED_VALUE"""),627.77)</f>
        <v>627.77</v>
      </c>
      <c r="M298" s="2">
        <f>IFERROR(__xludf.DUMMYFUNCTION("""COMPUTED_VALUE"""),45726.66666666667)</f>
        <v>45726.66667</v>
      </c>
      <c r="N298" s="1">
        <f>IFERROR(__xludf.DUMMYFUNCTION("""COMPUTED_VALUE"""),4.5623557E7)</f>
        <v>45623557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IFERROR(__xludf.DUMMYFUNCTION("""COMPUTED_VALUE"""),630.58)</f>
        <v>630.58</v>
      </c>
      <c r="D299" s="2">
        <f>IFERROR(__xludf.DUMMYFUNCTION("""COMPUTED_VALUE"""),45727.66666666667)</f>
        <v>45727.66667</v>
      </c>
      <c r="E299" s="1">
        <f>IFERROR(__xludf.DUMMYFUNCTION("""COMPUTED_VALUE"""),640.86)</f>
        <v>640.86</v>
      </c>
      <c r="G299" s="2">
        <f>IFERROR(__xludf.DUMMYFUNCTION("""COMPUTED_VALUE"""),45727.66666666667)</f>
        <v>45727.66667</v>
      </c>
      <c r="H299" s="1">
        <f>IFERROR(__xludf.DUMMYFUNCTION("""COMPUTED_VALUE"""),621.65)</f>
        <v>621.65</v>
      </c>
      <c r="J299" s="2">
        <f>IFERROR(__xludf.DUMMYFUNCTION("""COMPUTED_VALUE"""),45727.66666666667)</f>
        <v>45727.66667</v>
      </c>
      <c r="K299" s="1">
        <f>IFERROR(__xludf.DUMMYFUNCTION("""COMPUTED_VALUE"""),632.71)</f>
        <v>632.71</v>
      </c>
      <c r="M299" s="2">
        <f>IFERROR(__xludf.DUMMYFUNCTION("""COMPUTED_VALUE"""),45727.66666666667)</f>
        <v>45727.66667</v>
      </c>
      <c r="N299" s="1">
        <f>IFERROR(__xludf.DUMMYFUNCTION("""COMPUTED_VALUE"""),3.9264518E7)</f>
        <v>39264518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IFERROR(__xludf.DUMMYFUNCTION("""COMPUTED_VALUE"""),644.52)</f>
        <v>644.52</v>
      </c>
      <c r="D300" s="2">
        <f>IFERROR(__xludf.DUMMYFUNCTION("""COMPUTED_VALUE"""),45728.66666666667)</f>
        <v>45728.66667</v>
      </c>
      <c r="E300" s="1">
        <f>IFERROR(__xludf.DUMMYFUNCTION("""COMPUTED_VALUE"""),652.39)</f>
        <v>652.39</v>
      </c>
      <c r="G300" s="2">
        <f>IFERROR(__xludf.DUMMYFUNCTION("""COMPUTED_VALUE"""),45728.66666666667)</f>
        <v>45728.66667</v>
      </c>
      <c r="H300" s="1">
        <f>IFERROR(__xludf.DUMMYFUNCTION("""COMPUTED_VALUE"""),624.02)</f>
        <v>624.02</v>
      </c>
      <c r="J300" s="2">
        <f>IFERROR(__xludf.DUMMYFUNCTION("""COMPUTED_VALUE"""),45728.66666666667)</f>
        <v>45728.66667</v>
      </c>
      <c r="K300" s="1">
        <f>IFERROR(__xludf.DUMMYFUNCTION("""COMPUTED_VALUE"""),629.07)</f>
        <v>629.07</v>
      </c>
      <c r="M300" s="2">
        <f>IFERROR(__xludf.DUMMYFUNCTION("""COMPUTED_VALUE"""),45728.66666666667)</f>
        <v>45728.66667</v>
      </c>
      <c r="N300" s="1">
        <f>IFERROR(__xludf.DUMMYFUNCTION("""COMPUTED_VALUE"""),3.2661766E7)</f>
        <v>32661766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IFERROR(__xludf.DUMMYFUNCTION("""COMPUTED_VALUE"""),627.51)</f>
        <v>627.51</v>
      </c>
      <c r="D301" s="2">
        <f>IFERROR(__xludf.DUMMYFUNCTION("""COMPUTED_VALUE"""),45729.66666666667)</f>
        <v>45729.66667</v>
      </c>
      <c r="E301" s="1">
        <f>IFERROR(__xludf.DUMMYFUNCTION("""COMPUTED_VALUE"""),632.98)</f>
        <v>632.98</v>
      </c>
      <c r="G301" s="2">
        <f>IFERROR(__xludf.DUMMYFUNCTION("""COMPUTED_VALUE"""),45729.66666666667)</f>
        <v>45729.66667</v>
      </c>
      <c r="H301" s="1">
        <f>IFERROR(__xludf.DUMMYFUNCTION("""COMPUTED_VALUE"""),619.05)</f>
        <v>619.05</v>
      </c>
      <c r="J301" s="2">
        <f>IFERROR(__xludf.DUMMYFUNCTION("""COMPUTED_VALUE"""),45729.66666666667)</f>
        <v>45729.66667</v>
      </c>
      <c r="K301" s="1">
        <f>IFERROR(__xludf.DUMMYFUNCTION("""COMPUTED_VALUE"""),619.14)</f>
        <v>619.14</v>
      </c>
      <c r="M301" s="2">
        <f>IFERROR(__xludf.DUMMYFUNCTION("""COMPUTED_VALUE"""),45729.66666666667)</f>
        <v>45729.66667</v>
      </c>
      <c r="N301" s="1">
        <f>IFERROR(__xludf.DUMMYFUNCTION("""COMPUTED_VALUE"""),2.8327314E7)</f>
        <v>28327314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IFERROR(__xludf.DUMMYFUNCTION("""COMPUTED_VALUE"""),627.52)</f>
        <v>627.52</v>
      </c>
      <c r="D302" s="2">
        <f>IFERROR(__xludf.DUMMYFUNCTION("""COMPUTED_VALUE"""),45730.66666666667)</f>
        <v>45730.66667</v>
      </c>
      <c r="E302" s="1">
        <f>IFERROR(__xludf.DUMMYFUNCTION("""COMPUTED_VALUE"""),636.02)</f>
        <v>636.02</v>
      </c>
      <c r="G302" s="2">
        <f>IFERROR(__xludf.DUMMYFUNCTION("""COMPUTED_VALUE"""),45730.66666666667)</f>
        <v>45730.66667</v>
      </c>
      <c r="H302" s="1">
        <f>IFERROR(__xludf.DUMMYFUNCTION("""COMPUTED_VALUE"""),627.06)</f>
        <v>627.06</v>
      </c>
      <c r="J302" s="2">
        <f>IFERROR(__xludf.DUMMYFUNCTION("""COMPUTED_VALUE"""),45730.66666666667)</f>
        <v>45730.66667</v>
      </c>
      <c r="K302" s="1">
        <f>IFERROR(__xludf.DUMMYFUNCTION("""COMPUTED_VALUE"""),635.8)</f>
        <v>635.8</v>
      </c>
      <c r="M302" s="2">
        <f>IFERROR(__xludf.DUMMYFUNCTION("""COMPUTED_VALUE"""),45730.66666666667)</f>
        <v>45730.66667</v>
      </c>
      <c r="N302" s="1">
        <f>IFERROR(__xludf.DUMMYFUNCTION("""COMPUTED_VALUE"""),3.4075431E7)</f>
        <v>34075431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IFERROR(__xludf.DUMMYFUNCTION("""COMPUTED_VALUE"""),634.72)</f>
        <v>634.72</v>
      </c>
      <c r="D303" s="2">
        <f>IFERROR(__xludf.DUMMYFUNCTION("""COMPUTED_VALUE"""),45733.66666666667)</f>
        <v>45733.66667</v>
      </c>
      <c r="E303" s="1">
        <f>IFERROR(__xludf.DUMMYFUNCTION("""COMPUTED_VALUE"""),645.61)</f>
        <v>645.61</v>
      </c>
      <c r="G303" s="2">
        <f>IFERROR(__xludf.DUMMYFUNCTION("""COMPUTED_VALUE"""),45733.66666666667)</f>
        <v>45733.66667</v>
      </c>
      <c r="H303" s="1">
        <f>IFERROR(__xludf.DUMMYFUNCTION("""COMPUTED_VALUE"""),634.72)</f>
        <v>634.72</v>
      </c>
      <c r="J303" s="2">
        <f>IFERROR(__xludf.DUMMYFUNCTION("""COMPUTED_VALUE"""),45733.66666666667)</f>
        <v>45733.66667</v>
      </c>
      <c r="K303" s="1">
        <f>IFERROR(__xludf.DUMMYFUNCTION("""COMPUTED_VALUE"""),643.21)</f>
        <v>643.21</v>
      </c>
      <c r="M303" s="2">
        <f>IFERROR(__xludf.DUMMYFUNCTION("""COMPUTED_VALUE"""),45733.66666666667)</f>
        <v>45733.66667</v>
      </c>
      <c r="N303" s="1">
        <f>IFERROR(__xludf.DUMMYFUNCTION("""COMPUTED_VALUE"""),2.9290708E7)</f>
        <v>29290708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IFERROR(__xludf.DUMMYFUNCTION("""COMPUTED_VALUE"""),642.37)</f>
        <v>642.37</v>
      </c>
      <c r="D304" s="2">
        <f>IFERROR(__xludf.DUMMYFUNCTION("""COMPUTED_VALUE"""),45734.66666666667)</f>
        <v>45734.66667</v>
      </c>
      <c r="E304" s="1">
        <f>IFERROR(__xludf.DUMMYFUNCTION("""COMPUTED_VALUE"""),645.6)</f>
        <v>645.6</v>
      </c>
      <c r="G304" s="2">
        <f>IFERROR(__xludf.DUMMYFUNCTION("""COMPUTED_VALUE"""),45734.66666666667)</f>
        <v>45734.66667</v>
      </c>
      <c r="H304" s="1">
        <f>IFERROR(__xludf.DUMMYFUNCTION("""COMPUTED_VALUE"""),626.97)</f>
        <v>626.97</v>
      </c>
      <c r="J304" s="2">
        <f>IFERROR(__xludf.DUMMYFUNCTION("""COMPUTED_VALUE"""),45734.66666666667)</f>
        <v>45734.66667</v>
      </c>
      <c r="K304" s="1">
        <f>IFERROR(__xludf.DUMMYFUNCTION("""COMPUTED_VALUE"""),629.18)</f>
        <v>629.18</v>
      </c>
      <c r="M304" s="2">
        <f>IFERROR(__xludf.DUMMYFUNCTION("""COMPUTED_VALUE"""),45734.66666666667)</f>
        <v>45734.66667</v>
      </c>
      <c r="N304" s="1">
        <f>IFERROR(__xludf.DUMMYFUNCTION("""COMPUTED_VALUE"""),2.555585E7)</f>
        <v>25555850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IFERROR(__xludf.DUMMYFUNCTION("""COMPUTED_VALUE"""),632.66)</f>
        <v>632.66</v>
      </c>
      <c r="D305" s="2">
        <f>IFERROR(__xludf.DUMMYFUNCTION("""COMPUTED_VALUE"""),45735.66666666667)</f>
        <v>45735.66667</v>
      </c>
      <c r="E305" s="1">
        <f>IFERROR(__xludf.DUMMYFUNCTION("""COMPUTED_VALUE"""),651.36)</f>
        <v>651.36</v>
      </c>
      <c r="G305" s="2">
        <f>IFERROR(__xludf.DUMMYFUNCTION("""COMPUTED_VALUE"""),45735.66666666667)</f>
        <v>45735.66667</v>
      </c>
      <c r="H305" s="1">
        <f>IFERROR(__xludf.DUMMYFUNCTION("""COMPUTED_VALUE"""),630.65)</f>
        <v>630.65</v>
      </c>
      <c r="J305" s="2">
        <f>IFERROR(__xludf.DUMMYFUNCTION("""COMPUTED_VALUE"""),45735.66666666667)</f>
        <v>45735.66667</v>
      </c>
      <c r="K305" s="1">
        <f>IFERROR(__xludf.DUMMYFUNCTION("""COMPUTED_VALUE"""),646.5)</f>
        <v>646.5</v>
      </c>
      <c r="M305" s="2">
        <f>IFERROR(__xludf.DUMMYFUNCTION("""COMPUTED_VALUE"""),45735.66666666667)</f>
        <v>45735.66667</v>
      </c>
      <c r="N305" s="1">
        <f>IFERROR(__xludf.DUMMYFUNCTION("""COMPUTED_VALUE"""),3.2578193E7)</f>
        <v>32578193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IFERROR(__xludf.DUMMYFUNCTION("""COMPUTED_VALUE"""),642.16)</f>
        <v>642.16</v>
      </c>
      <c r="D306" s="2">
        <f>IFERROR(__xludf.DUMMYFUNCTION("""COMPUTED_VALUE"""),45736.66666666667)</f>
        <v>45736.66667</v>
      </c>
      <c r="E306" s="1">
        <f>IFERROR(__xludf.DUMMYFUNCTION("""COMPUTED_VALUE"""),652.18)</f>
        <v>652.18</v>
      </c>
      <c r="G306" s="2">
        <f>IFERROR(__xludf.DUMMYFUNCTION("""COMPUTED_VALUE"""),45736.66666666667)</f>
        <v>45736.66667</v>
      </c>
      <c r="H306" s="1">
        <f>IFERROR(__xludf.DUMMYFUNCTION("""COMPUTED_VALUE"""),639.69)</f>
        <v>639.69</v>
      </c>
      <c r="J306" s="2">
        <f>IFERROR(__xludf.DUMMYFUNCTION("""COMPUTED_VALUE"""),45736.66666666667)</f>
        <v>45736.66667</v>
      </c>
      <c r="K306" s="1">
        <f>IFERROR(__xludf.DUMMYFUNCTION("""COMPUTED_VALUE"""),640.39)</f>
        <v>640.39</v>
      </c>
      <c r="M306" s="2">
        <f>IFERROR(__xludf.DUMMYFUNCTION("""COMPUTED_VALUE"""),45736.66666666667)</f>
        <v>45736.66667</v>
      </c>
      <c r="N306" s="1">
        <f>IFERROR(__xludf.DUMMYFUNCTION("""COMPUTED_VALUE"""),2.9591146E7)</f>
        <v>29591146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IFERROR(__xludf.DUMMYFUNCTION("""COMPUTED_VALUE"""),632.25)</f>
        <v>632.25</v>
      </c>
      <c r="D307" s="2">
        <f>IFERROR(__xludf.DUMMYFUNCTION("""COMPUTED_VALUE"""),45737.66666666667)</f>
        <v>45737.66667</v>
      </c>
      <c r="E307" s="1">
        <f>IFERROR(__xludf.DUMMYFUNCTION("""COMPUTED_VALUE"""),640.83)</f>
        <v>640.83</v>
      </c>
      <c r="G307" s="2">
        <f>IFERROR(__xludf.DUMMYFUNCTION("""COMPUTED_VALUE"""),45737.66666666667)</f>
        <v>45737.66667</v>
      </c>
      <c r="H307" s="1">
        <f>IFERROR(__xludf.DUMMYFUNCTION("""COMPUTED_VALUE"""),624.73)</f>
        <v>624.73</v>
      </c>
      <c r="J307" s="2">
        <f>IFERROR(__xludf.DUMMYFUNCTION("""COMPUTED_VALUE"""),45737.66666666667)</f>
        <v>45737.66667</v>
      </c>
      <c r="K307" s="1">
        <f>IFERROR(__xludf.DUMMYFUNCTION("""COMPUTED_VALUE"""),638.73)</f>
        <v>638.73</v>
      </c>
      <c r="M307" s="2">
        <f>IFERROR(__xludf.DUMMYFUNCTION("""COMPUTED_VALUE"""),45737.66666666667)</f>
        <v>45737.66667</v>
      </c>
      <c r="N307" s="1">
        <f>IFERROR(__xludf.DUMMYFUNCTION("""COMPUTED_VALUE"""),5.3459977E7)</f>
        <v>53459977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IFERROR(__xludf.DUMMYFUNCTION("""COMPUTED_VALUE"""),646.4)</f>
        <v>646.4</v>
      </c>
      <c r="D308" s="2">
        <f>IFERROR(__xludf.DUMMYFUNCTION("""COMPUTED_VALUE"""),45740.66666666667)</f>
        <v>45740.66667</v>
      </c>
      <c r="E308" s="1">
        <f>IFERROR(__xludf.DUMMYFUNCTION("""COMPUTED_VALUE"""),655.06)</f>
        <v>655.06</v>
      </c>
      <c r="G308" s="2">
        <f>IFERROR(__xludf.DUMMYFUNCTION("""COMPUTED_VALUE"""),45740.66666666667)</f>
        <v>45740.66667</v>
      </c>
      <c r="H308" s="1">
        <f>IFERROR(__xludf.DUMMYFUNCTION("""COMPUTED_VALUE"""),646.4)</f>
        <v>646.4</v>
      </c>
      <c r="J308" s="2">
        <f>IFERROR(__xludf.DUMMYFUNCTION("""COMPUTED_VALUE"""),45740.66666666667)</f>
        <v>45740.66667</v>
      </c>
      <c r="K308" s="1">
        <f>IFERROR(__xludf.DUMMYFUNCTION("""COMPUTED_VALUE"""),651.79)</f>
        <v>651.79</v>
      </c>
      <c r="M308" s="2">
        <f>IFERROR(__xludf.DUMMYFUNCTION("""COMPUTED_VALUE"""),45740.66666666667)</f>
        <v>45740.66667</v>
      </c>
      <c r="N308" s="1">
        <f>IFERROR(__xludf.DUMMYFUNCTION("""COMPUTED_VALUE"""),3.1369068E7)</f>
        <v>31369068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IFERROR(__xludf.DUMMYFUNCTION("""COMPUTED_VALUE"""),652.65)</f>
        <v>652.65</v>
      </c>
      <c r="D309" s="2">
        <f>IFERROR(__xludf.DUMMYFUNCTION("""COMPUTED_VALUE"""),45741.66666666667)</f>
        <v>45741.66667</v>
      </c>
      <c r="E309" s="1">
        <f>IFERROR(__xludf.DUMMYFUNCTION("""COMPUTED_VALUE"""),652.95)</f>
        <v>652.95</v>
      </c>
      <c r="G309" s="2">
        <f>IFERROR(__xludf.DUMMYFUNCTION("""COMPUTED_VALUE"""),45741.66666666667)</f>
        <v>45741.66667</v>
      </c>
      <c r="H309" s="1">
        <f>IFERROR(__xludf.DUMMYFUNCTION("""COMPUTED_VALUE"""),634.45)</f>
        <v>634.45</v>
      </c>
      <c r="J309" s="2">
        <f>IFERROR(__xludf.DUMMYFUNCTION("""COMPUTED_VALUE"""),45741.66666666667)</f>
        <v>45741.66667</v>
      </c>
      <c r="K309" s="1">
        <f>IFERROR(__xludf.DUMMYFUNCTION("""COMPUTED_VALUE"""),639.24)</f>
        <v>639.24</v>
      </c>
      <c r="M309" s="2">
        <f>IFERROR(__xludf.DUMMYFUNCTION("""COMPUTED_VALUE"""),45741.66666666667)</f>
        <v>45741.66667</v>
      </c>
      <c r="N309" s="1">
        <f>IFERROR(__xludf.DUMMYFUNCTION("""COMPUTED_VALUE"""),3.8054263E7)</f>
        <v>38054263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IFERROR(__xludf.DUMMYFUNCTION("""COMPUTED_VALUE"""),635.74)</f>
        <v>635.74</v>
      </c>
      <c r="D310" s="2">
        <f>IFERROR(__xludf.DUMMYFUNCTION("""COMPUTED_VALUE"""),45742.66666666667)</f>
        <v>45742.66667</v>
      </c>
      <c r="E310" s="1">
        <f>IFERROR(__xludf.DUMMYFUNCTION("""COMPUTED_VALUE"""),635.74)</f>
        <v>635.74</v>
      </c>
      <c r="G310" s="2">
        <f>IFERROR(__xludf.DUMMYFUNCTION("""COMPUTED_VALUE"""),45742.66666666667)</f>
        <v>45742.66667</v>
      </c>
      <c r="H310" s="1">
        <f>IFERROR(__xludf.DUMMYFUNCTION("""COMPUTED_VALUE"""),628.05)</f>
        <v>628.05</v>
      </c>
      <c r="J310" s="2">
        <f>IFERROR(__xludf.DUMMYFUNCTION("""COMPUTED_VALUE"""),45742.66666666667)</f>
        <v>45742.66667</v>
      </c>
      <c r="K310" s="1">
        <f>IFERROR(__xludf.DUMMYFUNCTION("""COMPUTED_VALUE"""),630.62)</f>
        <v>630.62</v>
      </c>
      <c r="M310" s="2">
        <f>IFERROR(__xludf.DUMMYFUNCTION("""COMPUTED_VALUE"""),45742.66666666667)</f>
        <v>45742.66667</v>
      </c>
      <c r="N310" s="1">
        <f>IFERROR(__xludf.DUMMYFUNCTION("""COMPUTED_VALUE"""),2.4347335E7)</f>
        <v>24347335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IFERROR(__xludf.DUMMYFUNCTION("""COMPUTED_VALUE"""),627.82)</f>
        <v>627.82</v>
      </c>
      <c r="D311" s="2">
        <f>IFERROR(__xludf.DUMMYFUNCTION("""COMPUTED_VALUE"""),45743.66666666667)</f>
        <v>45743.66667</v>
      </c>
      <c r="E311" s="1">
        <f>IFERROR(__xludf.DUMMYFUNCTION("""COMPUTED_VALUE"""),633.06)</f>
        <v>633.06</v>
      </c>
      <c r="G311" s="2">
        <f>IFERROR(__xludf.DUMMYFUNCTION("""COMPUTED_VALUE"""),45743.66666666667)</f>
        <v>45743.66667</v>
      </c>
      <c r="H311" s="1">
        <f>IFERROR(__xludf.DUMMYFUNCTION("""COMPUTED_VALUE"""),623.03)</f>
        <v>623.03</v>
      </c>
      <c r="J311" s="2">
        <f>IFERROR(__xludf.DUMMYFUNCTION("""COMPUTED_VALUE"""),45743.66666666667)</f>
        <v>45743.66667</v>
      </c>
      <c r="K311" s="1">
        <f>IFERROR(__xludf.DUMMYFUNCTION("""COMPUTED_VALUE"""),625.27)</f>
        <v>625.27</v>
      </c>
      <c r="M311" s="2">
        <f>IFERROR(__xludf.DUMMYFUNCTION("""COMPUTED_VALUE"""),45743.66666666667)</f>
        <v>45743.66667</v>
      </c>
      <c r="N311" s="1">
        <f>IFERROR(__xludf.DUMMYFUNCTION("""COMPUTED_VALUE"""),2.4742964E7)</f>
        <v>24742964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IFERROR(__xludf.DUMMYFUNCTION("""COMPUTED_VALUE"""),621.34)</f>
        <v>621.34</v>
      </c>
      <c r="D312" s="2">
        <f>IFERROR(__xludf.DUMMYFUNCTION("""COMPUTED_VALUE"""),45744.66666666667)</f>
        <v>45744.66667</v>
      </c>
      <c r="E312" s="1">
        <f>IFERROR(__xludf.DUMMYFUNCTION("""COMPUTED_VALUE"""),622.83)</f>
        <v>622.83</v>
      </c>
      <c r="G312" s="2">
        <f>IFERROR(__xludf.DUMMYFUNCTION("""COMPUTED_VALUE"""),45744.66666666667)</f>
        <v>45744.66667</v>
      </c>
      <c r="H312" s="1">
        <f>IFERROR(__xludf.DUMMYFUNCTION("""COMPUTED_VALUE"""),595.74)</f>
        <v>595.74</v>
      </c>
      <c r="J312" s="2">
        <f>IFERROR(__xludf.DUMMYFUNCTION("""COMPUTED_VALUE"""),45744.66666666667)</f>
        <v>45744.66667</v>
      </c>
      <c r="K312" s="1">
        <f>IFERROR(__xludf.DUMMYFUNCTION("""COMPUTED_VALUE"""),597.85)</f>
        <v>597.85</v>
      </c>
      <c r="M312" s="2">
        <f>IFERROR(__xludf.DUMMYFUNCTION("""COMPUTED_VALUE"""),45744.66666666667)</f>
        <v>45744.66667</v>
      </c>
      <c r="N312" s="1">
        <f>IFERROR(__xludf.DUMMYFUNCTION("""COMPUTED_VALUE"""),3.6529885E7)</f>
        <v>36529885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IFERROR(__xludf.DUMMYFUNCTION("""COMPUTED_VALUE"""),582.84)</f>
        <v>582.84</v>
      </c>
      <c r="D313" s="2">
        <f>IFERROR(__xludf.DUMMYFUNCTION("""COMPUTED_VALUE"""),45747.66666666667)</f>
        <v>45747.66667</v>
      </c>
      <c r="E313" s="1">
        <f>IFERROR(__xludf.DUMMYFUNCTION("""COMPUTED_VALUE"""),587.69)</f>
        <v>587.69</v>
      </c>
      <c r="G313" s="2">
        <f>IFERROR(__xludf.DUMMYFUNCTION("""COMPUTED_VALUE"""),45747.66666666667)</f>
        <v>45747.66667</v>
      </c>
      <c r="H313" s="1">
        <f>IFERROR(__xludf.DUMMYFUNCTION("""COMPUTED_VALUE"""),567.95)</f>
        <v>567.95</v>
      </c>
      <c r="J313" s="2">
        <f>IFERROR(__xludf.DUMMYFUNCTION("""COMPUTED_VALUE"""),45747.66666666667)</f>
        <v>45747.66667</v>
      </c>
      <c r="K313" s="1">
        <f>IFERROR(__xludf.DUMMYFUNCTION("""COMPUTED_VALUE"""),583.79)</f>
        <v>583.79</v>
      </c>
      <c r="M313" s="2">
        <f>IFERROR(__xludf.DUMMYFUNCTION("""COMPUTED_VALUE"""),45747.66666666667)</f>
        <v>45747.66667</v>
      </c>
      <c r="N313" s="1">
        <f>IFERROR(__xludf.DUMMYFUNCTION("""COMPUTED_VALUE"""),4.7565557E7)</f>
        <v>47565557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IFERROR(__xludf.DUMMYFUNCTION("""COMPUTED_VALUE"""),581.57)</f>
        <v>581.57</v>
      </c>
      <c r="D314" s="2">
        <f>IFERROR(__xludf.DUMMYFUNCTION("""COMPUTED_VALUE"""),45748.66666666667)</f>
        <v>45748.66667</v>
      </c>
      <c r="E314" s="1">
        <f>IFERROR(__xludf.DUMMYFUNCTION("""COMPUTED_VALUE"""),586.31)</f>
        <v>586.31</v>
      </c>
      <c r="G314" s="2">
        <f>IFERROR(__xludf.DUMMYFUNCTION("""COMPUTED_VALUE"""),45748.66666666667)</f>
        <v>45748.66667</v>
      </c>
      <c r="H314" s="1">
        <f>IFERROR(__xludf.DUMMYFUNCTION("""COMPUTED_VALUE"""),570.06)</f>
        <v>570.06</v>
      </c>
      <c r="J314" s="2">
        <f>IFERROR(__xludf.DUMMYFUNCTION("""COMPUTED_VALUE"""),45748.66666666667)</f>
        <v>45748.66667</v>
      </c>
      <c r="K314" s="1">
        <f>IFERROR(__xludf.DUMMYFUNCTION("""COMPUTED_VALUE"""),586.13)</f>
        <v>586.13</v>
      </c>
      <c r="M314" s="2">
        <f>IFERROR(__xludf.DUMMYFUNCTION("""COMPUTED_VALUE"""),45748.66666666667)</f>
        <v>45748.66667</v>
      </c>
      <c r="N314" s="1">
        <f>IFERROR(__xludf.DUMMYFUNCTION("""COMPUTED_VALUE"""),3.7547476E7)</f>
        <v>37547476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IFERROR(__xludf.DUMMYFUNCTION("""COMPUTED_VALUE"""),586.4)</f>
        <v>586.4</v>
      </c>
      <c r="D315" s="2">
        <f>IFERROR(__xludf.DUMMYFUNCTION("""COMPUTED_VALUE"""),45749.66666666667)</f>
        <v>45749.66667</v>
      </c>
      <c r="E315" s="1">
        <f>IFERROR(__xludf.DUMMYFUNCTION("""COMPUTED_VALUE"""),605.61)</f>
        <v>605.61</v>
      </c>
      <c r="G315" s="2">
        <f>IFERROR(__xludf.DUMMYFUNCTION("""COMPUTED_VALUE"""),45749.66666666667)</f>
        <v>45749.66667</v>
      </c>
      <c r="H315" s="1">
        <f>IFERROR(__xludf.DUMMYFUNCTION("""COMPUTED_VALUE"""),586.4)</f>
        <v>586.4</v>
      </c>
      <c r="J315" s="2">
        <f>IFERROR(__xludf.DUMMYFUNCTION("""COMPUTED_VALUE"""),45749.66666666667)</f>
        <v>45749.66667</v>
      </c>
      <c r="K315" s="1">
        <f>IFERROR(__xludf.DUMMYFUNCTION("""COMPUTED_VALUE"""),600.61)</f>
        <v>600.61</v>
      </c>
      <c r="M315" s="2">
        <f>IFERROR(__xludf.DUMMYFUNCTION("""COMPUTED_VALUE"""),45749.66666666667)</f>
        <v>45749.66667</v>
      </c>
      <c r="N315" s="1">
        <f>IFERROR(__xludf.DUMMYFUNCTION("""COMPUTED_VALUE"""),3.4126049E7)</f>
        <v>34126049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IFERROR(__xludf.DUMMYFUNCTION("""COMPUTED_VALUE"""),569.59)</f>
        <v>569.59</v>
      </c>
      <c r="D316" s="2">
        <f>IFERROR(__xludf.DUMMYFUNCTION("""COMPUTED_VALUE"""),45750.66666666667)</f>
        <v>45750.66667</v>
      </c>
      <c r="E316" s="1">
        <f>IFERROR(__xludf.DUMMYFUNCTION("""COMPUTED_VALUE"""),571.9)</f>
        <v>571.9</v>
      </c>
      <c r="G316" s="2">
        <f>IFERROR(__xludf.DUMMYFUNCTION("""COMPUTED_VALUE"""),45750.66666666667)</f>
        <v>45750.66667</v>
      </c>
      <c r="H316" s="1">
        <f>IFERROR(__xludf.DUMMYFUNCTION("""COMPUTED_VALUE"""),554.42)</f>
        <v>554.42</v>
      </c>
      <c r="J316" s="2">
        <f>IFERROR(__xludf.DUMMYFUNCTION("""COMPUTED_VALUE"""),45750.66666666667)</f>
        <v>45750.66667</v>
      </c>
      <c r="K316" s="1">
        <f>IFERROR(__xludf.DUMMYFUNCTION("""COMPUTED_VALUE"""),562.25)</f>
        <v>562.25</v>
      </c>
      <c r="M316" s="2">
        <f>IFERROR(__xludf.DUMMYFUNCTION("""COMPUTED_VALUE"""),45750.66666666667)</f>
        <v>45750.66667</v>
      </c>
      <c r="N316" s="1">
        <f>IFERROR(__xludf.DUMMYFUNCTION("""COMPUTED_VALUE"""),6.375854E7)</f>
        <v>63758540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IFERROR(__xludf.DUMMYFUNCTION("""COMPUTED_VALUE"""),535.87)</f>
        <v>535.87</v>
      </c>
      <c r="D317" s="2">
        <f>IFERROR(__xludf.DUMMYFUNCTION("""COMPUTED_VALUE"""),45751.66666666667)</f>
        <v>45751.66667</v>
      </c>
      <c r="E317" s="1">
        <f>IFERROR(__xludf.DUMMYFUNCTION("""COMPUTED_VALUE"""),545.5)</f>
        <v>545.5</v>
      </c>
      <c r="G317" s="2">
        <f>IFERROR(__xludf.DUMMYFUNCTION("""COMPUTED_VALUE"""),45751.66666666667)</f>
        <v>45751.66667</v>
      </c>
      <c r="H317" s="1">
        <f>IFERROR(__xludf.DUMMYFUNCTION("""COMPUTED_VALUE"""),517.31)</f>
        <v>517.31</v>
      </c>
      <c r="J317" s="2">
        <f>IFERROR(__xludf.DUMMYFUNCTION("""COMPUTED_VALUE"""),45751.66666666667)</f>
        <v>45751.66667</v>
      </c>
      <c r="K317" s="1">
        <f>IFERROR(__xludf.DUMMYFUNCTION("""COMPUTED_VALUE"""),535.54)</f>
        <v>535.54</v>
      </c>
      <c r="M317" s="2">
        <f>IFERROR(__xludf.DUMMYFUNCTION("""COMPUTED_VALUE"""),45751.66666666667)</f>
        <v>45751.66667</v>
      </c>
      <c r="N317" s="1">
        <f>IFERROR(__xludf.DUMMYFUNCTION("""COMPUTED_VALUE"""),6.7050861E7)</f>
        <v>67050861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IFERROR(__xludf.DUMMYFUNCTION("""COMPUTED_VALUE"""),518.38)</f>
        <v>518.38</v>
      </c>
      <c r="D318" s="2">
        <f>IFERROR(__xludf.DUMMYFUNCTION("""COMPUTED_VALUE"""),45754.66666666667)</f>
        <v>45754.66667</v>
      </c>
      <c r="E318" s="1">
        <f>IFERROR(__xludf.DUMMYFUNCTION("""COMPUTED_VALUE"""),564.66)</f>
        <v>564.66</v>
      </c>
      <c r="G318" s="2">
        <f>IFERROR(__xludf.DUMMYFUNCTION("""COMPUTED_VALUE"""),45754.66666666667)</f>
        <v>45754.66667</v>
      </c>
      <c r="H318" s="1">
        <f>IFERROR(__xludf.DUMMYFUNCTION("""COMPUTED_VALUE"""),513.6)</f>
        <v>513.6</v>
      </c>
      <c r="J318" s="2">
        <f>IFERROR(__xludf.DUMMYFUNCTION("""COMPUTED_VALUE"""),45754.66666666667)</f>
        <v>45754.66667</v>
      </c>
      <c r="K318" s="1">
        <f>IFERROR(__xludf.DUMMYFUNCTION("""COMPUTED_VALUE"""),540.18)</f>
        <v>540.18</v>
      </c>
      <c r="M318" s="2">
        <f>IFERROR(__xludf.DUMMYFUNCTION("""COMPUTED_VALUE"""),45754.66666666667)</f>
        <v>45754.66667</v>
      </c>
      <c r="N318" s="1">
        <f>IFERROR(__xludf.DUMMYFUNCTION("""COMPUTED_VALUE"""),6.2278157E7)</f>
        <v>62278157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IFERROR(__xludf.DUMMYFUNCTION("""COMPUTED_VALUE"""),556.79)</f>
        <v>556.79</v>
      </c>
      <c r="D319" s="2">
        <f>IFERROR(__xludf.DUMMYFUNCTION("""COMPUTED_VALUE"""),45755.66666666667)</f>
        <v>45755.66667</v>
      </c>
      <c r="E319" s="1">
        <f>IFERROR(__xludf.DUMMYFUNCTION("""COMPUTED_VALUE"""),564.37)</f>
        <v>564.37</v>
      </c>
      <c r="G319" s="2">
        <f>IFERROR(__xludf.DUMMYFUNCTION("""COMPUTED_VALUE"""),45755.66666666667)</f>
        <v>45755.66667</v>
      </c>
      <c r="H319" s="1">
        <f>IFERROR(__xludf.DUMMYFUNCTION("""COMPUTED_VALUE"""),524.45)</f>
        <v>524.45</v>
      </c>
      <c r="J319" s="2">
        <f>IFERROR(__xludf.DUMMYFUNCTION("""COMPUTED_VALUE"""),45755.66666666667)</f>
        <v>45755.66667</v>
      </c>
      <c r="K319" s="1">
        <f>IFERROR(__xludf.DUMMYFUNCTION("""COMPUTED_VALUE"""),531.15)</f>
        <v>531.15</v>
      </c>
      <c r="M319" s="2">
        <f>IFERROR(__xludf.DUMMYFUNCTION("""COMPUTED_VALUE"""),45755.66666666667)</f>
        <v>45755.66667</v>
      </c>
      <c r="N319" s="1">
        <f>IFERROR(__xludf.DUMMYFUNCTION("""COMPUTED_VALUE"""),5.5012895E7)</f>
        <v>55012895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IFERROR(__xludf.DUMMYFUNCTION("""COMPUTED_VALUE"""),531.8)</f>
        <v>531.8</v>
      </c>
      <c r="D320" s="2">
        <f>IFERROR(__xludf.DUMMYFUNCTION("""COMPUTED_VALUE"""),45756.66666666667)</f>
        <v>45756.66667</v>
      </c>
      <c r="E320" s="1">
        <f>IFERROR(__xludf.DUMMYFUNCTION("""COMPUTED_VALUE"""),597.57)</f>
        <v>597.57</v>
      </c>
      <c r="G320" s="2">
        <f>IFERROR(__xludf.DUMMYFUNCTION("""COMPUTED_VALUE"""),45756.66666666667)</f>
        <v>45756.66667</v>
      </c>
      <c r="H320" s="1">
        <f>IFERROR(__xludf.DUMMYFUNCTION("""COMPUTED_VALUE"""),529.94)</f>
        <v>529.94</v>
      </c>
      <c r="J320" s="2">
        <f>IFERROR(__xludf.DUMMYFUNCTION("""COMPUTED_VALUE"""),45756.66666666667)</f>
        <v>45756.66667</v>
      </c>
      <c r="K320" s="1">
        <f>IFERROR(__xludf.DUMMYFUNCTION("""COMPUTED_VALUE"""),592.97)</f>
        <v>592.97</v>
      </c>
      <c r="M320" s="2">
        <f>IFERROR(__xludf.DUMMYFUNCTION("""COMPUTED_VALUE"""),45756.66666666667)</f>
        <v>45756.66667</v>
      </c>
      <c r="N320" s="1">
        <f>IFERROR(__xludf.DUMMYFUNCTION("""COMPUTED_VALUE"""),6.9208708E7)</f>
        <v>69208708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IFERROR(__xludf.DUMMYFUNCTION("""COMPUTED_VALUE"""),575.41)</f>
        <v>575.41</v>
      </c>
      <c r="D321" s="2">
        <f>IFERROR(__xludf.DUMMYFUNCTION("""COMPUTED_VALUE"""),45757.66666666667)</f>
        <v>45757.66667</v>
      </c>
      <c r="E321" s="1">
        <f>IFERROR(__xludf.DUMMYFUNCTION("""COMPUTED_VALUE"""),577.33)</f>
        <v>577.33</v>
      </c>
      <c r="G321" s="2">
        <f>IFERROR(__xludf.DUMMYFUNCTION("""COMPUTED_VALUE"""),45757.66666666667)</f>
        <v>45757.66667</v>
      </c>
      <c r="H321" s="1">
        <f>IFERROR(__xludf.DUMMYFUNCTION("""COMPUTED_VALUE"""),551.5)</f>
        <v>551.5</v>
      </c>
      <c r="J321" s="2">
        <f>IFERROR(__xludf.DUMMYFUNCTION("""COMPUTED_VALUE"""),45757.66666666667)</f>
        <v>45757.66667</v>
      </c>
      <c r="K321" s="1">
        <f>IFERROR(__xludf.DUMMYFUNCTION("""COMPUTED_VALUE"""),568.82)</f>
        <v>568.82</v>
      </c>
      <c r="M321" s="2">
        <f>IFERROR(__xludf.DUMMYFUNCTION("""COMPUTED_VALUE"""),45757.66666666667)</f>
        <v>45757.66667</v>
      </c>
      <c r="N321" s="1">
        <f>IFERROR(__xludf.DUMMYFUNCTION("""COMPUTED_VALUE"""),4.0528155E7)</f>
        <v>40528155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IFERROR(__xludf.DUMMYFUNCTION("""COMPUTED_VALUE"""),567.37)</f>
        <v>567.37</v>
      </c>
      <c r="D322" s="2">
        <f>IFERROR(__xludf.DUMMYFUNCTION("""COMPUTED_VALUE"""),45758.66666666667)</f>
        <v>45758.66667</v>
      </c>
      <c r="E322" s="1">
        <f>IFERROR(__xludf.DUMMYFUNCTION("""COMPUTED_VALUE"""),573.39)</f>
        <v>573.39</v>
      </c>
      <c r="G322" s="2">
        <f>IFERROR(__xludf.DUMMYFUNCTION("""COMPUTED_VALUE"""),45758.66666666667)</f>
        <v>45758.66667</v>
      </c>
      <c r="H322" s="1">
        <f>IFERROR(__xludf.DUMMYFUNCTION("""COMPUTED_VALUE"""),555.43)</f>
        <v>555.43</v>
      </c>
      <c r="J322" s="2">
        <f>IFERROR(__xludf.DUMMYFUNCTION("""COMPUTED_VALUE"""),45758.66666666667)</f>
        <v>45758.66667</v>
      </c>
      <c r="K322" s="1">
        <f>IFERROR(__xludf.DUMMYFUNCTION("""COMPUTED_VALUE"""),571.29)</f>
        <v>571.29</v>
      </c>
      <c r="M322" s="2">
        <f>IFERROR(__xludf.DUMMYFUNCTION("""COMPUTED_VALUE"""),45758.66666666667)</f>
        <v>45758.66667</v>
      </c>
      <c r="N322" s="1">
        <f>IFERROR(__xludf.DUMMYFUNCTION("""COMPUTED_VALUE"""),3.5742882E7)</f>
        <v>35742882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IFERROR(__xludf.DUMMYFUNCTION("""COMPUTED_VALUE"""),581.59)</f>
        <v>581.59</v>
      </c>
      <c r="D323" s="2">
        <f>IFERROR(__xludf.DUMMYFUNCTION("""COMPUTED_VALUE"""),45761.66666666667)</f>
        <v>45761.66667</v>
      </c>
      <c r="E323" s="1">
        <f>IFERROR(__xludf.DUMMYFUNCTION("""COMPUTED_VALUE"""),583.16)</f>
        <v>583.16</v>
      </c>
      <c r="G323" s="2">
        <f>IFERROR(__xludf.DUMMYFUNCTION("""COMPUTED_VALUE"""),45761.66666666667)</f>
        <v>45761.66667</v>
      </c>
      <c r="H323" s="1">
        <f>IFERROR(__xludf.DUMMYFUNCTION("""COMPUTED_VALUE"""),563.18)</f>
        <v>563.18</v>
      </c>
      <c r="J323" s="2">
        <f>IFERROR(__xludf.DUMMYFUNCTION("""COMPUTED_VALUE"""),45761.66666666667)</f>
        <v>45761.66667</v>
      </c>
      <c r="K323" s="1">
        <f>IFERROR(__xludf.DUMMYFUNCTION("""COMPUTED_VALUE"""),572.61)</f>
        <v>572.61</v>
      </c>
      <c r="M323" s="2">
        <f>IFERROR(__xludf.DUMMYFUNCTION("""COMPUTED_VALUE"""),45761.66666666667)</f>
        <v>45761.66667</v>
      </c>
      <c r="N323" s="1">
        <f>IFERROR(__xludf.DUMMYFUNCTION("""COMPUTED_VALUE"""),2.831275E7)</f>
        <v>28312750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IFERROR(__xludf.DUMMYFUNCTION("""COMPUTED_VALUE"""),574.88)</f>
        <v>574.88</v>
      </c>
      <c r="D324" s="2">
        <f>IFERROR(__xludf.DUMMYFUNCTION("""COMPUTED_VALUE"""),45762.66666666667)</f>
        <v>45762.66667</v>
      </c>
      <c r="E324" s="1">
        <f>IFERROR(__xludf.DUMMYFUNCTION("""COMPUTED_VALUE"""),577.94)</f>
        <v>577.94</v>
      </c>
      <c r="G324" s="2">
        <f>IFERROR(__xludf.DUMMYFUNCTION("""COMPUTED_VALUE"""),45762.66666666667)</f>
        <v>45762.66667</v>
      </c>
      <c r="H324" s="1">
        <f>IFERROR(__xludf.DUMMYFUNCTION("""COMPUTED_VALUE"""),569.35)</f>
        <v>569.35</v>
      </c>
      <c r="J324" s="2">
        <f>IFERROR(__xludf.DUMMYFUNCTION("""COMPUTED_VALUE"""),45762.66666666667)</f>
        <v>45762.66667</v>
      </c>
      <c r="K324" s="1">
        <f>IFERROR(__xludf.DUMMYFUNCTION("""COMPUTED_VALUE"""),571.15)</f>
        <v>571.15</v>
      </c>
      <c r="M324" s="2">
        <f>IFERROR(__xludf.DUMMYFUNCTION("""COMPUTED_VALUE"""),45762.66666666667)</f>
        <v>45762.66667</v>
      </c>
      <c r="N324" s="1">
        <f>IFERROR(__xludf.DUMMYFUNCTION("""COMPUTED_VALUE"""),3.2627846E7)</f>
        <v>32627846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IFERROR(__xludf.DUMMYFUNCTION("""COMPUTED_VALUE"""),565.61)</f>
        <v>565.61</v>
      </c>
      <c r="D325" s="2">
        <f>IFERROR(__xludf.DUMMYFUNCTION("""COMPUTED_VALUE"""),45763.66666666667)</f>
        <v>45763.66667</v>
      </c>
      <c r="E325" s="1">
        <f>IFERROR(__xludf.DUMMYFUNCTION("""COMPUTED_VALUE"""),568.03)</f>
        <v>568.03</v>
      </c>
      <c r="G325" s="2">
        <f>IFERROR(__xludf.DUMMYFUNCTION("""COMPUTED_VALUE"""),45763.66666666667)</f>
        <v>45763.66667</v>
      </c>
      <c r="H325" s="1">
        <f>IFERROR(__xludf.DUMMYFUNCTION("""COMPUTED_VALUE"""),555.23)</f>
        <v>555.23</v>
      </c>
      <c r="J325" s="2">
        <f>IFERROR(__xludf.DUMMYFUNCTION("""COMPUTED_VALUE"""),45763.66666666667)</f>
        <v>45763.66667</v>
      </c>
      <c r="K325" s="1">
        <f>IFERROR(__xludf.DUMMYFUNCTION("""COMPUTED_VALUE"""),563.08)</f>
        <v>563.08</v>
      </c>
      <c r="M325" s="2">
        <f>IFERROR(__xludf.DUMMYFUNCTION("""COMPUTED_VALUE"""),45763.66666666667)</f>
        <v>45763.66667</v>
      </c>
      <c r="N325" s="1">
        <f>IFERROR(__xludf.DUMMYFUNCTION("""COMPUTED_VALUE"""),3.1023703E7)</f>
        <v>31023703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IFERROR(__xludf.DUMMYFUNCTION("""COMPUTED_VALUE"""),565.57)</f>
        <v>565.57</v>
      </c>
      <c r="D326" s="2">
        <f>IFERROR(__xludf.DUMMYFUNCTION("""COMPUTED_VALUE"""),45764.66666666667)</f>
        <v>45764.66667</v>
      </c>
      <c r="E326" s="1">
        <f>IFERROR(__xludf.DUMMYFUNCTION("""COMPUTED_VALUE"""),574.44)</f>
        <v>574.44</v>
      </c>
      <c r="G326" s="2">
        <f>IFERROR(__xludf.DUMMYFUNCTION("""COMPUTED_VALUE"""),45764.66666666667)</f>
        <v>45764.66667</v>
      </c>
      <c r="H326" s="1">
        <f>IFERROR(__xludf.DUMMYFUNCTION("""COMPUTED_VALUE"""),563.28)</f>
        <v>563.28</v>
      </c>
      <c r="J326" s="2">
        <f>IFERROR(__xludf.DUMMYFUNCTION("""COMPUTED_VALUE"""),45764.66666666667)</f>
        <v>45764.66667</v>
      </c>
      <c r="K326" s="1">
        <f>IFERROR(__xludf.DUMMYFUNCTION("""COMPUTED_VALUE"""),567.95)</f>
        <v>567.95</v>
      </c>
      <c r="M326" s="2">
        <f>IFERROR(__xludf.DUMMYFUNCTION("""COMPUTED_VALUE"""),45764.66666666667)</f>
        <v>45764.66667</v>
      </c>
      <c r="N326" s="1">
        <f>IFERROR(__xludf.DUMMYFUNCTION("""COMPUTED_VALUE"""),2.8376674E7)</f>
        <v>28376674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IFERROR(__xludf.DUMMYFUNCTION("""COMPUTED_VALUE"""),564.03)</f>
        <v>564.03</v>
      </c>
      <c r="D327" s="2">
        <f>IFERROR(__xludf.DUMMYFUNCTION("""COMPUTED_VALUE"""),45768.66666666667)</f>
        <v>45768.66667</v>
      </c>
      <c r="E327" s="1">
        <f>IFERROR(__xludf.DUMMYFUNCTION("""COMPUTED_VALUE"""),564.32)</f>
        <v>564.32</v>
      </c>
      <c r="G327" s="2">
        <f>IFERROR(__xludf.DUMMYFUNCTION("""COMPUTED_VALUE"""),45768.66666666667)</f>
        <v>45768.66667</v>
      </c>
      <c r="H327" s="1">
        <f>IFERROR(__xludf.DUMMYFUNCTION("""COMPUTED_VALUE"""),550.0)</f>
        <v>550</v>
      </c>
      <c r="J327" s="2">
        <f>IFERROR(__xludf.DUMMYFUNCTION("""COMPUTED_VALUE"""),45768.66666666667)</f>
        <v>45768.66667</v>
      </c>
      <c r="K327" s="1">
        <f>IFERROR(__xludf.DUMMYFUNCTION("""COMPUTED_VALUE"""),556.25)</f>
        <v>556.25</v>
      </c>
      <c r="M327" s="2">
        <f>IFERROR(__xludf.DUMMYFUNCTION("""COMPUTED_VALUE"""),45768.66666666667)</f>
        <v>45768.66667</v>
      </c>
      <c r="N327" s="1">
        <f>IFERROR(__xludf.DUMMYFUNCTION("""COMPUTED_VALUE"""),2.9721537E7)</f>
        <v>29721537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IFERROR(__xludf.DUMMYFUNCTION("""COMPUTED_VALUE"""),558.75)</f>
        <v>558.75</v>
      </c>
      <c r="D328" s="2">
        <f>IFERROR(__xludf.DUMMYFUNCTION("""COMPUTED_VALUE"""),45769.66666666667)</f>
        <v>45769.66667</v>
      </c>
      <c r="E328" s="1">
        <f>IFERROR(__xludf.DUMMYFUNCTION("""COMPUTED_VALUE"""),576.34)</f>
        <v>576.34</v>
      </c>
      <c r="G328" s="2">
        <f>IFERROR(__xludf.DUMMYFUNCTION("""COMPUTED_VALUE"""),45769.66666666667)</f>
        <v>45769.66667</v>
      </c>
      <c r="H328" s="1">
        <f>IFERROR(__xludf.DUMMYFUNCTION("""COMPUTED_VALUE"""),557.68)</f>
        <v>557.68</v>
      </c>
      <c r="J328" s="2">
        <f>IFERROR(__xludf.DUMMYFUNCTION("""COMPUTED_VALUE"""),45769.66666666667)</f>
        <v>45769.66667</v>
      </c>
      <c r="K328" s="1">
        <f>IFERROR(__xludf.DUMMYFUNCTION("""COMPUTED_VALUE"""),575.05)</f>
        <v>575.05</v>
      </c>
      <c r="M328" s="2">
        <f>IFERROR(__xludf.DUMMYFUNCTION("""COMPUTED_VALUE"""),45769.66666666667)</f>
        <v>45769.66667</v>
      </c>
      <c r="N328" s="1">
        <f>IFERROR(__xludf.DUMMYFUNCTION("""COMPUTED_VALUE"""),3.9211463E7)</f>
        <v>39211463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IFERROR(__xludf.DUMMYFUNCTION("""COMPUTED_VALUE"""),593.31)</f>
        <v>593.31</v>
      </c>
      <c r="D329" s="2">
        <f>IFERROR(__xludf.DUMMYFUNCTION("""COMPUTED_VALUE"""),45770.66666666667)</f>
        <v>45770.66667</v>
      </c>
      <c r="E329" s="1">
        <f>IFERROR(__xludf.DUMMYFUNCTION("""COMPUTED_VALUE"""),606.59)</f>
        <v>606.59</v>
      </c>
      <c r="G329" s="2">
        <f>IFERROR(__xludf.DUMMYFUNCTION("""COMPUTED_VALUE"""),45770.66666666667)</f>
        <v>45770.66667</v>
      </c>
      <c r="H329" s="1">
        <f>IFERROR(__xludf.DUMMYFUNCTION("""COMPUTED_VALUE"""),582.25)</f>
        <v>582.25</v>
      </c>
      <c r="J329" s="2">
        <f>IFERROR(__xludf.DUMMYFUNCTION("""COMPUTED_VALUE"""),45770.66666666667)</f>
        <v>45770.66667</v>
      </c>
      <c r="K329" s="1">
        <f>IFERROR(__xludf.DUMMYFUNCTION("""COMPUTED_VALUE"""),585.13)</f>
        <v>585.13</v>
      </c>
      <c r="M329" s="2">
        <f>IFERROR(__xludf.DUMMYFUNCTION("""COMPUTED_VALUE"""),45770.66666666667)</f>
        <v>45770.66667</v>
      </c>
      <c r="N329" s="1">
        <f>IFERROR(__xludf.DUMMYFUNCTION("""COMPUTED_VALUE"""),4.1708892E7)</f>
        <v>41708892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IFERROR(__xludf.DUMMYFUNCTION("""COMPUTED_VALUE"""),583.42)</f>
        <v>583.42</v>
      </c>
      <c r="D330" s="2">
        <f>IFERROR(__xludf.DUMMYFUNCTION("""COMPUTED_VALUE"""),45771.66666666667)</f>
        <v>45771.66667</v>
      </c>
      <c r="E330" s="1">
        <f>IFERROR(__xludf.DUMMYFUNCTION("""COMPUTED_VALUE"""),588.78)</f>
        <v>588.78</v>
      </c>
      <c r="G330" s="2">
        <f>IFERROR(__xludf.DUMMYFUNCTION("""COMPUTED_VALUE"""),45771.66666666667)</f>
        <v>45771.66667</v>
      </c>
      <c r="H330" s="1">
        <f>IFERROR(__xludf.DUMMYFUNCTION("""COMPUTED_VALUE"""),579.46)</f>
        <v>579.46</v>
      </c>
      <c r="J330" s="2">
        <f>IFERROR(__xludf.DUMMYFUNCTION("""COMPUTED_VALUE"""),45771.66666666667)</f>
        <v>45771.66667</v>
      </c>
      <c r="K330" s="1">
        <f>IFERROR(__xludf.DUMMYFUNCTION("""COMPUTED_VALUE"""),584.22)</f>
        <v>584.22</v>
      </c>
      <c r="M330" s="2">
        <f>IFERROR(__xludf.DUMMYFUNCTION("""COMPUTED_VALUE"""),45771.66666666667)</f>
        <v>45771.66667</v>
      </c>
      <c r="N330" s="1">
        <f>IFERROR(__xludf.DUMMYFUNCTION("""COMPUTED_VALUE"""),4.4437538E7)</f>
        <v>44437538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IFERROR(__xludf.DUMMYFUNCTION("""COMPUTED_VALUE"""),582.91)</f>
        <v>582.91</v>
      </c>
      <c r="D331" s="2">
        <f>IFERROR(__xludf.DUMMYFUNCTION("""COMPUTED_VALUE"""),45772.66666666667)</f>
        <v>45772.66667</v>
      </c>
      <c r="E331" s="1">
        <f>IFERROR(__xludf.DUMMYFUNCTION("""COMPUTED_VALUE"""),588.22)</f>
        <v>588.22</v>
      </c>
      <c r="G331" s="2">
        <f>IFERROR(__xludf.DUMMYFUNCTION("""COMPUTED_VALUE"""),45772.66666666667)</f>
        <v>45772.66667</v>
      </c>
      <c r="H331" s="1">
        <f>IFERROR(__xludf.DUMMYFUNCTION("""COMPUTED_VALUE"""),580.64)</f>
        <v>580.64</v>
      </c>
      <c r="J331" s="2">
        <f>IFERROR(__xludf.DUMMYFUNCTION("""COMPUTED_VALUE"""),45772.66666666667)</f>
        <v>45772.66667</v>
      </c>
      <c r="K331" s="1">
        <f>IFERROR(__xludf.DUMMYFUNCTION("""COMPUTED_VALUE"""),588.11)</f>
        <v>588.11</v>
      </c>
      <c r="M331" s="2">
        <f>IFERROR(__xludf.DUMMYFUNCTION("""COMPUTED_VALUE"""),45772.66666666667)</f>
        <v>45772.66667</v>
      </c>
      <c r="N331" s="1">
        <f>IFERROR(__xludf.DUMMYFUNCTION("""COMPUTED_VALUE"""),3.8185594E7)</f>
        <v>38185594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IFERROR(__xludf.DUMMYFUNCTION("""COMPUTED_VALUE"""),590.04)</f>
        <v>590.04</v>
      </c>
      <c r="D332" s="2">
        <f>IFERROR(__xludf.DUMMYFUNCTION("""COMPUTED_VALUE"""),45775.66666666667)</f>
        <v>45775.66667</v>
      </c>
      <c r="E332" s="1">
        <f>IFERROR(__xludf.DUMMYFUNCTION("""COMPUTED_VALUE"""),597.81)</f>
        <v>597.81</v>
      </c>
      <c r="G332" s="2">
        <f>IFERROR(__xludf.DUMMYFUNCTION("""COMPUTED_VALUE"""),45775.66666666667)</f>
        <v>45775.66667</v>
      </c>
      <c r="H332" s="1">
        <f>IFERROR(__xludf.DUMMYFUNCTION("""COMPUTED_VALUE"""),584.42)</f>
        <v>584.42</v>
      </c>
      <c r="J332" s="2">
        <f>IFERROR(__xludf.DUMMYFUNCTION("""COMPUTED_VALUE"""),45775.66666666667)</f>
        <v>45775.66667</v>
      </c>
      <c r="K332" s="1">
        <f>IFERROR(__xludf.DUMMYFUNCTION("""COMPUTED_VALUE"""),590.04)</f>
        <v>590.04</v>
      </c>
      <c r="M332" s="2">
        <f>IFERROR(__xludf.DUMMYFUNCTION("""COMPUTED_VALUE"""),45775.66666666667)</f>
        <v>45775.66667</v>
      </c>
      <c r="N332" s="1">
        <f>IFERROR(__xludf.DUMMYFUNCTION("""COMPUTED_VALUE"""),3.3484421E7)</f>
        <v>33484421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IFERROR(__xludf.DUMMYFUNCTION("""COMPUTED_VALUE"""),589.63)</f>
        <v>589.63</v>
      </c>
      <c r="D333" s="2">
        <f>IFERROR(__xludf.DUMMYFUNCTION("""COMPUTED_VALUE"""),45776.66666666667)</f>
        <v>45776.66667</v>
      </c>
      <c r="E333" s="1">
        <f>IFERROR(__xludf.DUMMYFUNCTION("""COMPUTED_VALUE"""),595.66)</f>
        <v>595.66</v>
      </c>
      <c r="G333" s="2">
        <f>IFERROR(__xludf.DUMMYFUNCTION("""COMPUTED_VALUE"""),45776.66666666667)</f>
        <v>45776.66667</v>
      </c>
      <c r="H333" s="1">
        <f>IFERROR(__xludf.DUMMYFUNCTION("""COMPUTED_VALUE"""),587.37)</f>
        <v>587.37</v>
      </c>
      <c r="J333" s="2">
        <f>IFERROR(__xludf.DUMMYFUNCTION("""COMPUTED_VALUE"""),45776.66666666667)</f>
        <v>45776.66667</v>
      </c>
      <c r="K333" s="1">
        <f>IFERROR(__xludf.DUMMYFUNCTION("""COMPUTED_VALUE"""),594.14)</f>
        <v>594.14</v>
      </c>
      <c r="M333" s="2">
        <f>IFERROR(__xludf.DUMMYFUNCTION("""COMPUTED_VALUE"""),45776.66666666667)</f>
        <v>45776.66667</v>
      </c>
      <c r="N333" s="1">
        <f>IFERROR(__xludf.DUMMYFUNCTION("""COMPUTED_VALUE"""),3.3693275E7)</f>
        <v>33693275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IFERROR(__xludf.DUMMYFUNCTION("""COMPUTED_VALUE"""),584.3)</f>
        <v>584.3</v>
      </c>
      <c r="D334" s="2">
        <f>IFERROR(__xludf.DUMMYFUNCTION("""COMPUTED_VALUE"""),45777.66666666667)</f>
        <v>45777.66667</v>
      </c>
      <c r="E334" s="1">
        <f>IFERROR(__xludf.DUMMYFUNCTION("""COMPUTED_VALUE"""),595.01)</f>
        <v>595.01</v>
      </c>
      <c r="G334" s="2">
        <f>IFERROR(__xludf.DUMMYFUNCTION("""COMPUTED_VALUE"""),45777.66666666667)</f>
        <v>45777.66667</v>
      </c>
      <c r="H334" s="1">
        <f>IFERROR(__xludf.DUMMYFUNCTION("""COMPUTED_VALUE"""),580.42)</f>
        <v>580.42</v>
      </c>
      <c r="J334" s="2">
        <f>IFERROR(__xludf.DUMMYFUNCTION("""COMPUTED_VALUE"""),45777.66666666667)</f>
        <v>45777.66667</v>
      </c>
      <c r="K334" s="1">
        <f>IFERROR(__xludf.DUMMYFUNCTION("""COMPUTED_VALUE"""),594.42)</f>
        <v>594.42</v>
      </c>
      <c r="M334" s="2">
        <f>IFERROR(__xludf.DUMMYFUNCTION("""COMPUTED_VALUE"""),45777.66666666667)</f>
        <v>45777.66667</v>
      </c>
      <c r="N334" s="1">
        <f>IFERROR(__xludf.DUMMYFUNCTION("""COMPUTED_VALUE"""),3.3471329E7)</f>
        <v>33471329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IFERROR(__xludf.DUMMYFUNCTION("""COMPUTED_VALUE"""),598.36)</f>
        <v>598.36</v>
      </c>
      <c r="D335" s="2">
        <f>IFERROR(__xludf.DUMMYFUNCTION("""COMPUTED_VALUE"""),45778.66666666667)</f>
        <v>45778.66667</v>
      </c>
      <c r="E335" s="1">
        <f>IFERROR(__xludf.DUMMYFUNCTION("""COMPUTED_VALUE"""),603.4)</f>
        <v>603.4</v>
      </c>
      <c r="G335" s="2">
        <f>IFERROR(__xludf.DUMMYFUNCTION("""COMPUTED_VALUE"""),45778.66666666667)</f>
        <v>45778.66667</v>
      </c>
      <c r="H335" s="1">
        <f>IFERROR(__xludf.DUMMYFUNCTION("""COMPUTED_VALUE"""),593.76)</f>
        <v>593.76</v>
      </c>
      <c r="J335" s="2">
        <f>IFERROR(__xludf.DUMMYFUNCTION("""COMPUTED_VALUE"""),45778.66666666667)</f>
        <v>45778.66667</v>
      </c>
      <c r="K335" s="1">
        <f>IFERROR(__xludf.DUMMYFUNCTION("""COMPUTED_VALUE"""),596.55)</f>
        <v>596.55</v>
      </c>
      <c r="M335" s="2">
        <f>IFERROR(__xludf.DUMMYFUNCTION("""COMPUTED_VALUE"""),45778.66666666667)</f>
        <v>45778.66667</v>
      </c>
      <c r="N335" s="1">
        <f>IFERROR(__xludf.DUMMYFUNCTION("""COMPUTED_VALUE"""),3.7690872E7)</f>
        <v>37690872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IFERROR(__xludf.DUMMYFUNCTION("""COMPUTED_VALUE"""),603.77)</f>
        <v>603.77</v>
      </c>
      <c r="D336" s="2">
        <f>IFERROR(__xludf.DUMMYFUNCTION("""COMPUTED_VALUE"""),45779.66666666667)</f>
        <v>45779.66667</v>
      </c>
      <c r="E336" s="1">
        <f>IFERROR(__xludf.DUMMYFUNCTION("""COMPUTED_VALUE"""),617.96)</f>
        <v>617.96</v>
      </c>
      <c r="G336" s="2">
        <f>IFERROR(__xludf.DUMMYFUNCTION("""COMPUTED_VALUE"""),45779.66666666667)</f>
        <v>45779.66667</v>
      </c>
      <c r="H336" s="1">
        <f>IFERROR(__xludf.DUMMYFUNCTION("""COMPUTED_VALUE"""),603.77)</f>
        <v>603.77</v>
      </c>
      <c r="J336" s="2">
        <f>IFERROR(__xludf.DUMMYFUNCTION("""COMPUTED_VALUE"""),45779.66666666667)</f>
        <v>45779.66667</v>
      </c>
      <c r="K336" s="1">
        <f>IFERROR(__xludf.DUMMYFUNCTION("""COMPUTED_VALUE"""),614.13)</f>
        <v>614.13</v>
      </c>
      <c r="M336" s="2">
        <f>IFERROR(__xludf.DUMMYFUNCTION("""COMPUTED_VALUE"""),45779.66666666667)</f>
        <v>45779.66667</v>
      </c>
      <c r="N336" s="1">
        <f>IFERROR(__xludf.DUMMYFUNCTION("""COMPUTED_VALUE"""),3.2416714E7)</f>
        <v>32416714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IFERROR(__xludf.DUMMYFUNCTION("""COMPUTED_VALUE"""),610.64)</f>
        <v>610.64</v>
      </c>
      <c r="D337" s="2">
        <f>IFERROR(__xludf.DUMMYFUNCTION("""COMPUTED_VALUE"""),45782.66666666667)</f>
        <v>45782.66667</v>
      </c>
      <c r="E337" s="1">
        <f>IFERROR(__xludf.DUMMYFUNCTION("""COMPUTED_VALUE"""),619.14)</f>
        <v>619.14</v>
      </c>
      <c r="G337" s="2">
        <f>IFERROR(__xludf.DUMMYFUNCTION("""COMPUTED_VALUE"""),45782.66666666667)</f>
        <v>45782.66667</v>
      </c>
      <c r="H337" s="1">
        <f>IFERROR(__xludf.DUMMYFUNCTION("""COMPUTED_VALUE"""),608.34)</f>
        <v>608.34</v>
      </c>
      <c r="J337" s="2">
        <f>IFERROR(__xludf.DUMMYFUNCTION("""COMPUTED_VALUE"""),45782.66666666667)</f>
        <v>45782.66667</v>
      </c>
      <c r="K337" s="1">
        <f>IFERROR(__xludf.DUMMYFUNCTION("""COMPUTED_VALUE"""),614.49)</f>
        <v>614.49</v>
      </c>
      <c r="M337" s="2">
        <f>IFERROR(__xludf.DUMMYFUNCTION("""COMPUTED_VALUE"""),45782.66666666667)</f>
        <v>45782.66667</v>
      </c>
      <c r="N337" s="1">
        <f>IFERROR(__xludf.DUMMYFUNCTION("""COMPUTED_VALUE"""),3.1338198E7)</f>
        <v>31338198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IFERROR(__xludf.DUMMYFUNCTION("""COMPUTED_VALUE"""),610.47)</f>
        <v>610.47</v>
      </c>
      <c r="D338" s="2">
        <f>IFERROR(__xludf.DUMMYFUNCTION("""COMPUTED_VALUE"""),45783.66666666667)</f>
        <v>45783.66667</v>
      </c>
      <c r="E338" s="1">
        <f>IFERROR(__xludf.DUMMYFUNCTION("""COMPUTED_VALUE"""),615.57)</f>
        <v>615.57</v>
      </c>
      <c r="G338" s="2">
        <f>IFERROR(__xludf.DUMMYFUNCTION("""COMPUTED_VALUE"""),45783.66666666667)</f>
        <v>45783.66667</v>
      </c>
      <c r="H338" s="1">
        <f>IFERROR(__xludf.DUMMYFUNCTION("""COMPUTED_VALUE"""),606.31)</f>
        <v>606.31</v>
      </c>
      <c r="J338" s="2">
        <f>IFERROR(__xludf.DUMMYFUNCTION("""COMPUTED_VALUE"""),45783.66666666667)</f>
        <v>45783.66667</v>
      </c>
      <c r="K338" s="1">
        <f>IFERROR(__xludf.DUMMYFUNCTION("""COMPUTED_VALUE"""),609.35)</f>
        <v>609.35</v>
      </c>
      <c r="M338" s="2">
        <f>IFERROR(__xludf.DUMMYFUNCTION("""COMPUTED_VALUE"""),45783.66666666667)</f>
        <v>45783.66667</v>
      </c>
      <c r="N338" s="1">
        <f>IFERROR(__xludf.DUMMYFUNCTION("""COMPUTED_VALUE"""),3.186738E7)</f>
        <v>31867380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IFERROR(__xludf.DUMMYFUNCTION("""COMPUTED_VALUE"""),609.87)</f>
        <v>609.87</v>
      </c>
      <c r="D339" s="2">
        <f>IFERROR(__xludf.DUMMYFUNCTION("""COMPUTED_VALUE"""),45784.66666666667)</f>
        <v>45784.66667</v>
      </c>
      <c r="E339" s="1">
        <f>IFERROR(__xludf.DUMMYFUNCTION("""COMPUTED_VALUE"""),617.11)</f>
        <v>617.11</v>
      </c>
      <c r="G339" s="2">
        <f>IFERROR(__xludf.DUMMYFUNCTION("""COMPUTED_VALUE"""),45784.66666666667)</f>
        <v>45784.66667</v>
      </c>
      <c r="H339" s="1">
        <f>IFERROR(__xludf.DUMMYFUNCTION("""COMPUTED_VALUE"""),608.37)</f>
        <v>608.37</v>
      </c>
      <c r="J339" s="2">
        <f>IFERROR(__xludf.DUMMYFUNCTION("""COMPUTED_VALUE"""),45784.66666666667)</f>
        <v>45784.66667</v>
      </c>
      <c r="K339" s="1">
        <f>IFERROR(__xludf.DUMMYFUNCTION("""COMPUTED_VALUE"""),612.32)</f>
        <v>612.32</v>
      </c>
      <c r="M339" s="2">
        <f>IFERROR(__xludf.DUMMYFUNCTION("""COMPUTED_VALUE"""),45784.66666666667)</f>
        <v>45784.66667</v>
      </c>
      <c r="N339" s="1">
        <f>IFERROR(__xludf.DUMMYFUNCTION("""COMPUTED_VALUE"""),3.5000297E7)</f>
        <v>35000297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IFERROR(__xludf.DUMMYFUNCTION("""COMPUTED_VALUE"""),609.02)</f>
        <v>609.02</v>
      </c>
      <c r="D340" s="2">
        <f>IFERROR(__xludf.DUMMYFUNCTION("""COMPUTED_VALUE"""),45785.66666666667)</f>
        <v>45785.66667</v>
      </c>
      <c r="E340" s="1">
        <f>IFERROR(__xludf.DUMMYFUNCTION("""COMPUTED_VALUE"""),622.11)</f>
        <v>622.11</v>
      </c>
      <c r="G340" s="2">
        <f>IFERROR(__xludf.DUMMYFUNCTION("""COMPUTED_VALUE"""),45785.66666666667)</f>
        <v>45785.66667</v>
      </c>
      <c r="H340" s="1">
        <f>IFERROR(__xludf.DUMMYFUNCTION("""COMPUTED_VALUE"""),595.44)</f>
        <v>595.44</v>
      </c>
      <c r="J340" s="2">
        <f>IFERROR(__xludf.DUMMYFUNCTION("""COMPUTED_VALUE"""),45785.66666666667)</f>
        <v>45785.66667</v>
      </c>
      <c r="K340" s="1">
        <f>IFERROR(__xludf.DUMMYFUNCTION("""COMPUTED_VALUE"""),610.43)</f>
        <v>610.43</v>
      </c>
      <c r="M340" s="2">
        <f>IFERROR(__xludf.DUMMYFUNCTION("""COMPUTED_VALUE"""),45785.66666666667)</f>
        <v>45785.66667</v>
      </c>
      <c r="N340" s="1">
        <f>IFERROR(__xludf.DUMMYFUNCTION("""COMPUTED_VALUE"""),5.5302006E7)</f>
        <v>55302006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IFERROR(__xludf.DUMMYFUNCTION("""COMPUTED_VALUE"""),616.54)</f>
        <v>616.54</v>
      </c>
      <c r="D341" s="2">
        <f>IFERROR(__xludf.DUMMYFUNCTION("""COMPUTED_VALUE"""),45786.66666666667)</f>
        <v>45786.66667</v>
      </c>
      <c r="E341" s="1">
        <f>IFERROR(__xludf.DUMMYFUNCTION("""COMPUTED_VALUE"""),620.21)</f>
        <v>620.21</v>
      </c>
      <c r="G341" s="2">
        <f>IFERROR(__xludf.DUMMYFUNCTION("""COMPUTED_VALUE"""),45786.66666666667)</f>
        <v>45786.66667</v>
      </c>
      <c r="H341" s="1">
        <f>IFERROR(__xludf.DUMMYFUNCTION("""COMPUTED_VALUE"""),607.08)</f>
        <v>607.08</v>
      </c>
      <c r="J341" s="2">
        <f>IFERROR(__xludf.DUMMYFUNCTION("""COMPUTED_VALUE"""),45786.66666666667)</f>
        <v>45786.66667</v>
      </c>
      <c r="K341" s="1">
        <f>IFERROR(__xludf.DUMMYFUNCTION("""COMPUTED_VALUE"""),608.77)</f>
        <v>608.77</v>
      </c>
      <c r="M341" s="2">
        <f>IFERROR(__xludf.DUMMYFUNCTION("""COMPUTED_VALUE"""),45786.66666666667)</f>
        <v>45786.66667</v>
      </c>
      <c r="N341" s="1">
        <f>IFERROR(__xludf.DUMMYFUNCTION("""COMPUTED_VALUE"""),4.6817467E7)</f>
        <v>46817467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IFERROR(__xludf.DUMMYFUNCTION("""COMPUTED_VALUE"""),635.68)</f>
        <v>635.68</v>
      </c>
      <c r="D342" s="2">
        <f>IFERROR(__xludf.DUMMYFUNCTION("""COMPUTED_VALUE"""),45789.66666666667)</f>
        <v>45789.66667</v>
      </c>
      <c r="E342" s="1">
        <f>IFERROR(__xludf.DUMMYFUNCTION("""COMPUTED_VALUE"""),646.24)</f>
        <v>646.24</v>
      </c>
      <c r="G342" s="2">
        <f>IFERROR(__xludf.DUMMYFUNCTION("""COMPUTED_VALUE"""),45789.66666666667)</f>
        <v>45789.66667</v>
      </c>
      <c r="H342" s="1">
        <f>IFERROR(__xludf.DUMMYFUNCTION("""COMPUTED_VALUE"""),633.5)</f>
        <v>633.5</v>
      </c>
      <c r="J342" s="2">
        <f>IFERROR(__xludf.DUMMYFUNCTION("""COMPUTED_VALUE"""),45789.66666666667)</f>
        <v>45789.66667</v>
      </c>
      <c r="K342" s="1">
        <f>IFERROR(__xludf.DUMMYFUNCTION("""COMPUTED_VALUE"""),643.06)</f>
        <v>643.06</v>
      </c>
      <c r="M342" s="2">
        <f>IFERROR(__xludf.DUMMYFUNCTION("""COMPUTED_VALUE"""),45789.66666666667)</f>
        <v>45789.66667</v>
      </c>
      <c r="N342" s="1">
        <f>IFERROR(__xludf.DUMMYFUNCTION("""COMPUTED_VALUE"""),4.4392566E7)</f>
        <v>44392566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IFERROR(__xludf.DUMMYFUNCTION("""COMPUTED_VALUE"""),643.01)</f>
        <v>643.01</v>
      </c>
      <c r="D343" s="2">
        <f>IFERROR(__xludf.DUMMYFUNCTION("""COMPUTED_VALUE"""),45790.66666666667)</f>
        <v>45790.66667</v>
      </c>
      <c r="E343" s="1">
        <f>IFERROR(__xludf.DUMMYFUNCTION("""COMPUTED_VALUE"""),644.55)</f>
        <v>644.55</v>
      </c>
      <c r="G343" s="2">
        <f>IFERROR(__xludf.DUMMYFUNCTION("""COMPUTED_VALUE"""),45790.66666666667)</f>
        <v>45790.66667</v>
      </c>
      <c r="H343" s="1">
        <f>IFERROR(__xludf.DUMMYFUNCTION("""COMPUTED_VALUE"""),638.12)</f>
        <v>638.12</v>
      </c>
      <c r="J343" s="2">
        <f>IFERROR(__xludf.DUMMYFUNCTION("""COMPUTED_VALUE"""),45790.66666666667)</f>
        <v>45790.66667</v>
      </c>
      <c r="K343" s="1">
        <f>IFERROR(__xludf.DUMMYFUNCTION("""COMPUTED_VALUE"""),640.19)</f>
        <v>640.19</v>
      </c>
      <c r="M343" s="2">
        <f>IFERROR(__xludf.DUMMYFUNCTION("""COMPUTED_VALUE"""),45790.66666666667)</f>
        <v>45790.66667</v>
      </c>
      <c r="N343" s="1">
        <f>IFERROR(__xludf.DUMMYFUNCTION("""COMPUTED_VALUE"""),3.3498826E7)</f>
        <v>33498826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IFERROR(__xludf.DUMMYFUNCTION("""COMPUTED_VALUE"""),639.6)</f>
        <v>639.6</v>
      </c>
      <c r="D344" s="2">
        <f>IFERROR(__xludf.DUMMYFUNCTION("""COMPUTED_VALUE"""),45791.66666666667)</f>
        <v>45791.66667</v>
      </c>
      <c r="E344" s="1">
        <f>IFERROR(__xludf.DUMMYFUNCTION("""COMPUTED_VALUE"""),649.27)</f>
        <v>649.27</v>
      </c>
      <c r="G344" s="2">
        <f>IFERROR(__xludf.DUMMYFUNCTION("""COMPUTED_VALUE"""),45791.66666666667)</f>
        <v>45791.66667</v>
      </c>
      <c r="H344" s="1">
        <f>IFERROR(__xludf.DUMMYFUNCTION("""COMPUTED_VALUE"""),638.24)</f>
        <v>638.24</v>
      </c>
      <c r="J344" s="2">
        <f>IFERROR(__xludf.DUMMYFUNCTION("""COMPUTED_VALUE"""),45791.66666666667)</f>
        <v>45791.66667</v>
      </c>
      <c r="K344" s="1">
        <f>IFERROR(__xludf.DUMMYFUNCTION("""COMPUTED_VALUE"""),646.73)</f>
        <v>646.73</v>
      </c>
      <c r="M344" s="2">
        <f>IFERROR(__xludf.DUMMYFUNCTION("""COMPUTED_VALUE"""),45791.66666666667)</f>
        <v>45791.66667</v>
      </c>
      <c r="N344" s="1">
        <f>IFERROR(__xludf.DUMMYFUNCTION("""COMPUTED_VALUE"""),3.0227842E7)</f>
        <v>30227842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IFERROR(__xludf.DUMMYFUNCTION("""COMPUTED_VALUE"""),641.61)</f>
        <v>641.61</v>
      </c>
      <c r="D345" s="2">
        <f>IFERROR(__xludf.DUMMYFUNCTION("""COMPUTED_VALUE"""),45792.66666666667)</f>
        <v>45792.66667</v>
      </c>
      <c r="E345" s="1">
        <f>IFERROR(__xludf.DUMMYFUNCTION("""COMPUTED_VALUE"""),642.09)</f>
        <v>642.09</v>
      </c>
      <c r="G345" s="2">
        <f>IFERROR(__xludf.DUMMYFUNCTION("""COMPUTED_VALUE"""),45792.66666666667)</f>
        <v>45792.66667</v>
      </c>
      <c r="H345" s="1">
        <f>IFERROR(__xludf.DUMMYFUNCTION("""COMPUTED_VALUE"""),632.96)</f>
        <v>632.96</v>
      </c>
      <c r="J345" s="2">
        <f>IFERROR(__xludf.DUMMYFUNCTION("""COMPUTED_VALUE"""),45792.66666666667)</f>
        <v>45792.66667</v>
      </c>
      <c r="K345" s="1">
        <f>IFERROR(__xludf.DUMMYFUNCTION("""COMPUTED_VALUE"""),636.21)</f>
        <v>636.21</v>
      </c>
      <c r="M345" s="2">
        <f>IFERROR(__xludf.DUMMYFUNCTION("""COMPUTED_VALUE"""),45792.66666666667)</f>
        <v>45792.66667</v>
      </c>
      <c r="N345" s="1">
        <f>IFERROR(__xludf.DUMMYFUNCTION("""COMPUTED_VALUE"""),3.08067E7)</f>
        <v>30806700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IFERROR(__xludf.DUMMYFUNCTION("""COMPUTED_VALUE"""),637.46)</f>
        <v>637.46</v>
      </c>
      <c r="D346" s="2">
        <f>IFERROR(__xludf.DUMMYFUNCTION("""COMPUTED_VALUE"""),45793.66666666667)</f>
        <v>45793.66667</v>
      </c>
      <c r="E346" s="1">
        <f>IFERROR(__xludf.DUMMYFUNCTION("""COMPUTED_VALUE"""),643.52)</f>
        <v>643.52</v>
      </c>
      <c r="G346" s="2">
        <f>IFERROR(__xludf.DUMMYFUNCTION("""COMPUTED_VALUE"""),45793.66666666667)</f>
        <v>45793.66667</v>
      </c>
      <c r="H346" s="1">
        <f>IFERROR(__xludf.DUMMYFUNCTION("""COMPUTED_VALUE"""),634.23)</f>
        <v>634.23</v>
      </c>
      <c r="J346" s="2">
        <f>IFERROR(__xludf.DUMMYFUNCTION("""COMPUTED_VALUE"""),45793.66666666667)</f>
        <v>45793.66667</v>
      </c>
      <c r="K346" s="1">
        <f>IFERROR(__xludf.DUMMYFUNCTION("""COMPUTED_VALUE"""),642.46)</f>
        <v>642.46</v>
      </c>
      <c r="M346" s="2">
        <f>IFERROR(__xludf.DUMMYFUNCTION("""COMPUTED_VALUE"""),45793.66666666667)</f>
        <v>45793.66667</v>
      </c>
      <c r="N346" s="1">
        <f>IFERROR(__xludf.DUMMYFUNCTION("""COMPUTED_VALUE"""),2.4644534E7)</f>
        <v>24644534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IFERROR(__xludf.DUMMYFUNCTION("""COMPUTED_VALUE"""),634.56)</f>
        <v>634.56</v>
      </c>
      <c r="D347" s="2">
        <f>IFERROR(__xludf.DUMMYFUNCTION("""COMPUTED_VALUE"""),45796.66666666667)</f>
        <v>45796.66667</v>
      </c>
      <c r="E347" s="1">
        <f>IFERROR(__xludf.DUMMYFUNCTION("""COMPUTED_VALUE"""),642.12)</f>
        <v>642.12</v>
      </c>
      <c r="G347" s="2">
        <f>IFERROR(__xludf.DUMMYFUNCTION("""COMPUTED_VALUE"""),45796.66666666667)</f>
        <v>45796.66667</v>
      </c>
      <c r="H347" s="1">
        <f>IFERROR(__xludf.DUMMYFUNCTION("""COMPUTED_VALUE"""),634.21)</f>
        <v>634.21</v>
      </c>
      <c r="J347" s="2">
        <f>IFERROR(__xludf.DUMMYFUNCTION("""COMPUTED_VALUE"""),45796.66666666667)</f>
        <v>45796.66667</v>
      </c>
      <c r="K347" s="1">
        <f>IFERROR(__xludf.DUMMYFUNCTION("""COMPUTED_VALUE"""),640.29)</f>
        <v>640.29</v>
      </c>
      <c r="M347" s="2">
        <f>IFERROR(__xludf.DUMMYFUNCTION("""COMPUTED_VALUE"""),45796.66666666667)</f>
        <v>45796.66667</v>
      </c>
      <c r="N347" s="1">
        <f>IFERROR(__xludf.DUMMYFUNCTION("""COMPUTED_VALUE"""),2.2625088E7)</f>
        <v>22625088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IFERROR(__xludf.DUMMYFUNCTION("""COMPUTED_VALUE"""),638.38)</f>
        <v>638.38</v>
      </c>
      <c r="D348" s="2">
        <f>IFERROR(__xludf.DUMMYFUNCTION("""COMPUTED_VALUE"""),45797.66666666667)</f>
        <v>45797.66667</v>
      </c>
      <c r="E348" s="1">
        <f>IFERROR(__xludf.DUMMYFUNCTION("""COMPUTED_VALUE"""),638.38)</f>
        <v>638.38</v>
      </c>
      <c r="G348" s="2">
        <f>IFERROR(__xludf.DUMMYFUNCTION("""COMPUTED_VALUE"""),45797.66666666667)</f>
        <v>45797.66667</v>
      </c>
      <c r="H348" s="1">
        <f>IFERROR(__xludf.DUMMYFUNCTION("""COMPUTED_VALUE"""),626.66)</f>
        <v>626.66</v>
      </c>
      <c r="J348" s="2">
        <f>IFERROR(__xludf.DUMMYFUNCTION("""COMPUTED_VALUE"""),45797.66666666667)</f>
        <v>45797.66667</v>
      </c>
      <c r="K348" s="1">
        <f>IFERROR(__xludf.DUMMYFUNCTION("""COMPUTED_VALUE"""),629.29)</f>
        <v>629.29</v>
      </c>
      <c r="M348" s="2">
        <f>IFERROR(__xludf.DUMMYFUNCTION("""COMPUTED_VALUE"""),45797.66666666667)</f>
        <v>45797.66667</v>
      </c>
      <c r="N348" s="1">
        <f>IFERROR(__xludf.DUMMYFUNCTION("""COMPUTED_VALUE"""),2.6125086E7)</f>
        <v>26125086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IFERROR(__xludf.DUMMYFUNCTION("""COMPUTED_VALUE"""),623.38)</f>
        <v>623.38</v>
      </c>
      <c r="D349" s="2">
        <f>IFERROR(__xludf.DUMMYFUNCTION("""COMPUTED_VALUE"""),45798.66666666667)</f>
        <v>45798.66667</v>
      </c>
      <c r="E349" s="1">
        <f>IFERROR(__xludf.DUMMYFUNCTION("""COMPUTED_VALUE"""),629.28)</f>
        <v>629.28</v>
      </c>
      <c r="G349" s="2">
        <f>IFERROR(__xludf.DUMMYFUNCTION("""COMPUTED_VALUE"""),45798.66666666667)</f>
        <v>45798.66667</v>
      </c>
      <c r="H349" s="1">
        <f>IFERROR(__xludf.DUMMYFUNCTION("""COMPUTED_VALUE"""),612.89)</f>
        <v>612.89</v>
      </c>
      <c r="J349" s="2">
        <f>IFERROR(__xludf.DUMMYFUNCTION("""COMPUTED_VALUE"""),45798.66666666667)</f>
        <v>45798.66667</v>
      </c>
      <c r="K349" s="1">
        <f>IFERROR(__xludf.DUMMYFUNCTION("""COMPUTED_VALUE"""),613.92)</f>
        <v>613.92</v>
      </c>
      <c r="M349" s="2">
        <f>IFERROR(__xludf.DUMMYFUNCTION("""COMPUTED_VALUE"""),45798.66666666667)</f>
        <v>45798.66667</v>
      </c>
      <c r="N349" s="1">
        <f>IFERROR(__xludf.DUMMYFUNCTION("""COMPUTED_VALUE"""),3.4400243E7)</f>
        <v>34400243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IFERROR(__xludf.DUMMYFUNCTION("""COMPUTED_VALUE"""),612.39)</f>
        <v>612.39</v>
      </c>
      <c r="D350" s="2">
        <f>IFERROR(__xludf.DUMMYFUNCTION("""COMPUTED_VALUE"""),45799.66666666667)</f>
        <v>45799.66667</v>
      </c>
      <c r="E350" s="1">
        <f>IFERROR(__xludf.DUMMYFUNCTION("""COMPUTED_VALUE"""),613.04)</f>
        <v>613.04</v>
      </c>
      <c r="G350" s="2">
        <f>IFERROR(__xludf.DUMMYFUNCTION("""COMPUTED_VALUE"""),45799.66666666667)</f>
        <v>45799.66667</v>
      </c>
      <c r="H350" s="1">
        <f>IFERROR(__xludf.DUMMYFUNCTION("""COMPUTED_VALUE"""),604.25)</f>
        <v>604.25</v>
      </c>
      <c r="J350" s="2">
        <f>IFERROR(__xludf.DUMMYFUNCTION("""COMPUTED_VALUE"""),45799.66666666667)</f>
        <v>45799.66667</v>
      </c>
      <c r="K350" s="1">
        <f>IFERROR(__xludf.DUMMYFUNCTION("""COMPUTED_VALUE"""),609.09)</f>
        <v>609.09</v>
      </c>
      <c r="M350" s="2">
        <f>IFERROR(__xludf.DUMMYFUNCTION("""COMPUTED_VALUE"""),45799.66666666667)</f>
        <v>45799.66667</v>
      </c>
      <c r="N350" s="1">
        <f>IFERROR(__xludf.DUMMYFUNCTION("""COMPUTED_VALUE"""),3.2289458E7)</f>
        <v>32289458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IFERROR(__xludf.DUMMYFUNCTION("""COMPUTED_VALUE"""),598.71)</f>
        <v>598.71</v>
      </c>
      <c r="D351" s="2">
        <f>IFERROR(__xludf.DUMMYFUNCTION("""COMPUTED_VALUE"""),45800.66666666667)</f>
        <v>45800.66667</v>
      </c>
      <c r="E351" s="1">
        <f>IFERROR(__xludf.DUMMYFUNCTION("""COMPUTED_VALUE"""),616.9)</f>
        <v>616.9</v>
      </c>
      <c r="G351" s="2">
        <f>IFERROR(__xludf.DUMMYFUNCTION("""COMPUTED_VALUE"""),45800.66666666667)</f>
        <v>45800.66667</v>
      </c>
      <c r="H351" s="1">
        <f>IFERROR(__xludf.DUMMYFUNCTION("""COMPUTED_VALUE"""),598.71)</f>
        <v>598.71</v>
      </c>
      <c r="J351" s="2">
        <f>IFERROR(__xludf.DUMMYFUNCTION("""COMPUTED_VALUE"""),45800.66666666667)</f>
        <v>45800.66667</v>
      </c>
      <c r="K351" s="1">
        <f>IFERROR(__xludf.DUMMYFUNCTION("""COMPUTED_VALUE"""),613.2)</f>
        <v>613.2</v>
      </c>
      <c r="M351" s="2">
        <f>IFERROR(__xludf.DUMMYFUNCTION("""COMPUTED_VALUE"""),45800.66666666667)</f>
        <v>45800.66667</v>
      </c>
      <c r="N351" s="1">
        <f>IFERROR(__xludf.DUMMYFUNCTION("""COMPUTED_VALUE"""),2.3368543E7)</f>
        <v>23368543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IFERROR(__xludf.DUMMYFUNCTION("""COMPUTED_VALUE"""),621.88)</f>
        <v>621.88</v>
      </c>
      <c r="D352" s="2">
        <f>IFERROR(__xludf.DUMMYFUNCTION("""COMPUTED_VALUE"""),45804.66666666667)</f>
        <v>45804.66667</v>
      </c>
      <c r="E352" s="1">
        <f>IFERROR(__xludf.DUMMYFUNCTION("""COMPUTED_VALUE"""),630.7)</f>
        <v>630.7</v>
      </c>
      <c r="G352" s="2">
        <f>IFERROR(__xludf.DUMMYFUNCTION("""COMPUTED_VALUE"""),45804.66666666667)</f>
        <v>45804.66667</v>
      </c>
      <c r="H352" s="1">
        <f>IFERROR(__xludf.DUMMYFUNCTION("""COMPUTED_VALUE"""),618.9)</f>
        <v>618.9</v>
      </c>
      <c r="J352" s="2">
        <f>IFERROR(__xludf.DUMMYFUNCTION("""COMPUTED_VALUE"""),45804.66666666667)</f>
        <v>45804.66667</v>
      </c>
      <c r="K352" s="1">
        <f>IFERROR(__xludf.DUMMYFUNCTION("""COMPUTED_VALUE"""),628.27)</f>
        <v>628.27</v>
      </c>
      <c r="M352" s="2">
        <f>IFERROR(__xludf.DUMMYFUNCTION("""COMPUTED_VALUE"""),45804.66666666667)</f>
        <v>45804.66667</v>
      </c>
      <c r="N352" s="1">
        <f>IFERROR(__xludf.DUMMYFUNCTION("""COMPUTED_VALUE"""),3.0093707E7)</f>
        <v>30093707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IFERROR(__xludf.DUMMYFUNCTION("""COMPUTED_VALUE"""),628.83)</f>
        <v>628.83</v>
      </c>
      <c r="D353" s="2">
        <f>IFERROR(__xludf.DUMMYFUNCTION("""COMPUTED_VALUE"""),45805.66666666667)</f>
        <v>45805.66667</v>
      </c>
      <c r="E353" s="1">
        <f>IFERROR(__xludf.DUMMYFUNCTION("""COMPUTED_VALUE"""),628.94)</f>
        <v>628.94</v>
      </c>
      <c r="G353" s="2">
        <f>IFERROR(__xludf.DUMMYFUNCTION("""COMPUTED_VALUE"""),45805.66666666667)</f>
        <v>45805.66667</v>
      </c>
      <c r="H353" s="1">
        <f>IFERROR(__xludf.DUMMYFUNCTION("""COMPUTED_VALUE"""),622.98)</f>
        <v>622.98</v>
      </c>
      <c r="J353" s="2">
        <f>IFERROR(__xludf.DUMMYFUNCTION("""COMPUTED_VALUE"""),45805.66666666667)</f>
        <v>45805.66667</v>
      </c>
      <c r="K353" s="1">
        <f>IFERROR(__xludf.DUMMYFUNCTION("""COMPUTED_VALUE"""),624.52)</f>
        <v>624.52</v>
      </c>
      <c r="M353" s="2">
        <f>IFERROR(__xludf.DUMMYFUNCTION("""COMPUTED_VALUE"""),45805.66666666667)</f>
        <v>45805.66667</v>
      </c>
      <c r="N353" s="1">
        <f>IFERROR(__xludf.DUMMYFUNCTION("""COMPUTED_VALUE"""),2.5264467E7)</f>
        <v>25264467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IFERROR(__xludf.DUMMYFUNCTION("""COMPUTED_VALUE"""),629.23)</f>
        <v>629.23</v>
      </c>
      <c r="D354" s="2">
        <f>IFERROR(__xludf.DUMMYFUNCTION("""COMPUTED_VALUE"""),45806.66666666667)</f>
        <v>45806.66667</v>
      </c>
      <c r="E354" s="1">
        <f>IFERROR(__xludf.DUMMYFUNCTION("""COMPUTED_VALUE"""),629.89)</f>
        <v>629.89</v>
      </c>
      <c r="G354" s="2">
        <f>IFERROR(__xludf.DUMMYFUNCTION("""COMPUTED_VALUE"""),45806.66666666667)</f>
        <v>45806.66667</v>
      </c>
      <c r="H354" s="1">
        <f>IFERROR(__xludf.DUMMYFUNCTION("""COMPUTED_VALUE"""),622.47)</f>
        <v>622.47</v>
      </c>
      <c r="J354" s="2">
        <f>IFERROR(__xludf.DUMMYFUNCTION("""COMPUTED_VALUE"""),45806.66666666667)</f>
        <v>45806.66667</v>
      </c>
      <c r="K354" s="1">
        <f>IFERROR(__xludf.DUMMYFUNCTION("""COMPUTED_VALUE"""),628.98)</f>
        <v>628.98</v>
      </c>
      <c r="M354" s="2">
        <f>IFERROR(__xludf.DUMMYFUNCTION("""COMPUTED_VALUE"""),45806.66666666667)</f>
        <v>45806.66667</v>
      </c>
      <c r="N354" s="1">
        <f>IFERROR(__xludf.DUMMYFUNCTION("""COMPUTED_VALUE"""),3.3293232E7)</f>
        <v>33293232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IFERROR(__xludf.DUMMYFUNCTION("""COMPUTED_VALUE"""),625.69)</f>
        <v>625.69</v>
      </c>
      <c r="D355" s="2">
        <f>IFERROR(__xludf.DUMMYFUNCTION("""COMPUTED_VALUE"""),45807.66666666667)</f>
        <v>45807.66667</v>
      </c>
      <c r="E355" s="1">
        <f>IFERROR(__xludf.DUMMYFUNCTION("""COMPUTED_VALUE"""),632.88)</f>
        <v>632.88</v>
      </c>
      <c r="G355" s="2">
        <f>IFERROR(__xludf.DUMMYFUNCTION("""COMPUTED_VALUE"""),45807.66666666667)</f>
        <v>45807.66667</v>
      </c>
      <c r="H355" s="1">
        <f>IFERROR(__xludf.DUMMYFUNCTION("""COMPUTED_VALUE"""),624.22)</f>
        <v>624.22</v>
      </c>
      <c r="J355" s="2">
        <f>IFERROR(__xludf.DUMMYFUNCTION("""COMPUTED_VALUE"""),45807.66666666667)</f>
        <v>45807.66667</v>
      </c>
      <c r="K355" s="1">
        <f>IFERROR(__xludf.DUMMYFUNCTION("""COMPUTED_VALUE"""),632.03)</f>
        <v>632.03</v>
      </c>
      <c r="M355" s="2">
        <f>IFERROR(__xludf.DUMMYFUNCTION("""COMPUTED_VALUE"""),45807.66666666667)</f>
        <v>45807.66667</v>
      </c>
      <c r="N355" s="1">
        <f>IFERROR(__xludf.DUMMYFUNCTION("""COMPUTED_VALUE"""),5.0727177E7)</f>
        <v>50727177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IFERROR(__xludf.DUMMYFUNCTION("""COMPUTED_VALUE"""),620.54)</f>
        <v>620.54</v>
      </c>
      <c r="D356" s="2">
        <f>IFERROR(__xludf.DUMMYFUNCTION("""COMPUTED_VALUE"""),45810.66666666667)</f>
        <v>45810.66667</v>
      </c>
      <c r="E356" s="1">
        <f>IFERROR(__xludf.DUMMYFUNCTION("""COMPUTED_VALUE"""),620.54)</f>
        <v>620.54</v>
      </c>
      <c r="G356" s="2">
        <f>IFERROR(__xludf.DUMMYFUNCTION("""COMPUTED_VALUE"""),45810.66666666667)</f>
        <v>45810.66667</v>
      </c>
      <c r="H356" s="1">
        <f>IFERROR(__xludf.DUMMYFUNCTION("""COMPUTED_VALUE"""),607.61)</f>
        <v>607.61</v>
      </c>
      <c r="J356" s="2">
        <f>IFERROR(__xludf.DUMMYFUNCTION("""COMPUTED_VALUE"""),45810.66666666667)</f>
        <v>45810.66667</v>
      </c>
      <c r="K356" s="1">
        <f>IFERROR(__xludf.DUMMYFUNCTION("""COMPUTED_VALUE"""),613.31)</f>
        <v>613.31</v>
      </c>
      <c r="M356" s="2">
        <f>IFERROR(__xludf.DUMMYFUNCTION("""COMPUTED_VALUE"""),45810.66666666667)</f>
        <v>45810.66667</v>
      </c>
      <c r="N356" s="1">
        <f>IFERROR(__xludf.DUMMYFUNCTION("""COMPUTED_VALUE"""),5.2454451E7)</f>
        <v>52454451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IFERROR(__xludf.DUMMYFUNCTION("""COMPUTED_VALUE"""),612.8)</f>
        <v>612.8</v>
      </c>
      <c r="D357" s="2">
        <f>IFERROR(__xludf.DUMMYFUNCTION("""COMPUTED_VALUE"""),45811.66666666667)</f>
        <v>45811.66667</v>
      </c>
      <c r="E357" s="1">
        <f>IFERROR(__xludf.DUMMYFUNCTION("""COMPUTED_VALUE"""),623.59)</f>
        <v>623.59</v>
      </c>
      <c r="G357" s="2">
        <f>IFERROR(__xludf.DUMMYFUNCTION("""COMPUTED_VALUE"""),45811.66666666667)</f>
        <v>45811.66667</v>
      </c>
      <c r="H357" s="1">
        <f>IFERROR(__xludf.DUMMYFUNCTION("""COMPUTED_VALUE"""),609.65)</f>
        <v>609.65</v>
      </c>
      <c r="J357" s="2">
        <f>IFERROR(__xludf.DUMMYFUNCTION("""COMPUTED_VALUE"""),45811.66666666667)</f>
        <v>45811.66667</v>
      </c>
      <c r="K357" s="1">
        <f>IFERROR(__xludf.DUMMYFUNCTION("""COMPUTED_VALUE"""),619.19)</f>
        <v>619.19</v>
      </c>
      <c r="M357" s="2">
        <f>IFERROR(__xludf.DUMMYFUNCTION("""COMPUTED_VALUE"""),45811.66666666667)</f>
        <v>45811.66667</v>
      </c>
      <c r="N357" s="1">
        <f>IFERROR(__xludf.DUMMYFUNCTION("""COMPUTED_VALUE"""),3.2916195E7)</f>
        <v>32916195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IFERROR(__xludf.DUMMYFUNCTION("""COMPUTED_VALUE"""),616.99)</f>
        <v>616.99</v>
      </c>
      <c r="D358" s="2">
        <f>IFERROR(__xludf.DUMMYFUNCTION("""COMPUTED_VALUE"""),45812.66666666667)</f>
        <v>45812.66667</v>
      </c>
      <c r="E358" s="1">
        <f>IFERROR(__xludf.DUMMYFUNCTION("""COMPUTED_VALUE"""),618.79)</f>
        <v>618.79</v>
      </c>
      <c r="G358" s="2">
        <f>IFERROR(__xludf.DUMMYFUNCTION("""COMPUTED_VALUE"""),45812.66666666667)</f>
        <v>45812.66667</v>
      </c>
      <c r="H358" s="1">
        <f>IFERROR(__xludf.DUMMYFUNCTION("""COMPUTED_VALUE"""),610.91)</f>
        <v>610.91</v>
      </c>
      <c r="J358" s="2">
        <f>IFERROR(__xludf.DUMMYFUNCTION("""COMPUTED_VALUE"""),45812.66666666667)</f>
        <v>45812.66667</v>
      </c>
      <c r="K358" s="1">
        <f>IFERROR(__xludf.DUMMYFUNCTION("""COMPUTED_VALUE"""),616.64)</f>
        <v>616.64</v>
      </c>
      <c r="M358" s="2">
        <f>IFERROR(__xludf.DUMMYFUNCTION("""COMPUTED_VALUE"""),45812.66666666667)</f>
        <v>45812.66667</v>
      </c>
      <c r="N358" s="1">
        <f>IFERROR(__xludf.DUMMYFUNCTION("""COMPUTED_VALUE"""),2.4697043E7)</f>
        <v>24697043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IFERROR(__xludf.DUMMYFUNCTION("""COMPUTED_VALUE"""),616.0)</f>
        <v>616</v>
      </c>
      <c r="D359" s="2">
        <f>IFERROR(__xludf.DUMMYFUNCTION("""COMPUTED_VALUE"""),45813.66666666667)</f>
        <v>45813.66667</v>
      </c>
      <c r="E359" s="1">
        <f>IFERROR(__xludf.DUMMYFUNCTION("""COMPUTED_VALUE"""),616.0)</f>
        <v>616</v>
      </c>
      <c r="G359" s="2">
        <f>IFERROR(__xludf.DUMMYFUNCTION("""COMPUTED_VALUE"""),45813.66666666667)</f>
        <v>45813.66667</v>
      </c>
      <c r="H359" s="1">
        <f>IFERROR(__xludf.DUMMYFUNCTION("""COMPUTED_VALUE"""),605.18)</f>
        <v>605.18</v>
      </c>
      <c r="J359" s="2">
        <f>IFERROR(__xludf.DUMMYFUNCTION("""COMPUTED_VALUE"""),45813.66666666667)</f>
        <v>45813.66667</v>
      </c>
      <c r="K359" s="1">
        <f>IFERROR(__xludf.DUMMYFUNCTION("""COMPUTED_VALUE"""),607.27)</f>
        <v>607.27</v>
      </c>
      <c r="M359" s="2">
        <f>IFERROR(__xludf.DUMMYFUNCTION("""COMPUTED_VALUE"""),45813.66666666667)</f>
        <v>45813.66667</v>
      </c>
      <c r="N359" s="1">
        <f>IFERROR(__xludf.DUMMYFUNCTION("""COMPUTED_VALUE"""),3.0209478E7)</f>
        <v>30209478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IFERROR(__xludf.DUMMYFUNCTION("""COMPUTED_VALUE"""),614.28)</f>
        <v>614.28</v>
      </c>
      <c r="D360" s="2">
        <f>IFERROR(__xludf.DUMMYFUNCTION("""COMPUTED_VALUE"""),45814.66666666667)</f>
        <v>45814.66667</v>
      </c>
      <c r="E360" s="1">
        <f>IFERROR(__xludf.DUMMYFUNCTION("""COMPUTED_VALUE"""),622.96)</f>
        <v>622.96</v>
      </c>
      <c r="G360" s="2">
        <f>IFERROR(__xludf.DUMMYFUNCTION("""COMPUTED_VALUE"""),45814.66666666667)</f>
        <v>45814.66667</v>
      </c>
      <c r="H360" s="1">
        <f>IFERROR(__xludf.DUMMYFUNCTION("""COMPUTED_VALUE"""),611.19)</f>
        <v>611.19</v>
      </c>
      <c r="J360" s="2">
        <f>IFERROR(__xludf.DUMMYFUNCTION("""COMPUTED_VALUE"""),45814.66666666667)</f>
        <v>45814.66667</v>
      </c>
      <c r="K360" s="1">
        <f>IFERROR(__xludf.DUMMYFUNCTION("""COMPUTED_VALUE"""),621.82)</f>
        <v>621.82</v>
      </c>
      <c r="M360" s="2">
        <f>IFERROR(__xludf.DUMMYFUNCTION("""COMPUTED_VALUE"""),45814.66666666667)</f>
        <v>45814.66667</v>
      </c>
      <c r="N360" s="1">
        <f>IFERROR(__xludf.DUMMYFUNCTION("""COMPUTED_VALUE"""),2.9850986E7)</f>
        <v>29850986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IFERROR(__xludf.DUMMYFUNCTION("""COMPUTED_VALUE"""),625.23)</f>
        <v>625.23</v>
      </c>
      <c r="D361" s="2">
        <f>IFERROR(__xludf.DUMMYFUNCTION("""COMPUTED_VALUE"""),45817.66666666667)</f>
        <v>45817.66667</v>
      </c>
      <c r="E361" s="1">
        <f>IFERROR(__xludf.DUMMYFUNCTION("""COMPUTED_VALUE"""),644.07)</f>
        <v>644.07</v>
      </c>
      <c r="G361" s="2">
        <f>IFERROR(__xludf.DUMMYFUNCTION("""COMPUTED_VALUE"""),45817.66666666667)</f>
        <v>45817.66667</v>
      </c>
      <c r="H361" s="1">
        <f>IFERROR(__xludf.DUMMYFUNCTION("""COMPUTED_VALUE"""),625.23)</f>
        <v>625.23</v>
      </c>
      <c r="J361" s="2">
        <f>IFERROR(__xludf.DUMMYFUNCTION("""COMPUTED_VALUE"""),45817.66666666667)</f>
        <v>45817.66667</v>
      </c>
      <c r="K361" s="1">
        <f>IFERROR(__xludf.DUMMYFUNCTION("""COMPUTED_VALUE"""),643.04)</f>
        <v>643.04</v>
      </c>
      <c r="M361" s="2">
        <f>IFERROR(__xludf.DUMMYFUNCTION("""COMPUTED_VALUE"""),45817.66666666667)</f>
        <v>45817.66667</v>
      </c>
      <c r="N361" s="1">
        <f>IFERROR(__xludf.DUMMYFUNCTION("""COMPUTED_VALUE"""),3.0610636E7)</f>
        <v>30610636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IFERROR(__xludf.DUMMYFUNCTION("""COMPUTED_VALUE"""),645.11)</f>
        <v>645.11</v>
      </c>
      <c r="D362" s="2">
        <f>IFERROR(__xludf.DUMMYFUNCTION("""COMPUTED_VALUE"""),45818.66666666667)</f>
        <v>45818.66667</v>
      </c>
      <c r="E362" s="1">
        <f>IFERROR(__xludf.DUMMYFUNCTION("""COMPUTED_VALUE"""),658.72)</f>
        <v>658.72</v>
      </c>
      <c r="G362" s="2">
        <f>IFERROR(__xludf.DUMMYFUNCTION("""COMPUTED_VALUE"""),45818.66666666667)</f>
        <v>45818.66667</v>
      </c>
      <c r="H362" s="1">
        <f>IFERROR(__xludf.DUMMYFUNCTION("""COMPUTED_VALUE"""),643.07)</f>
        <v>643.07</v>
      </c>
      <c r="J362" s="2">
        <f>IFERROR(__xludf.DUMMYFUNCTION("""COMPUTED_VALUE"""),45818.66666666667)</f>
        <v>45818.66667</v>
      </c>
      <c r="K362" s="1">
        <f>IFERROR(__xludf.DUMMYFUNCTION("""COMPUTED_VALUE"""),657.75)</f>
        <v>657.75</v>
      </c>
      <c r="M362" s="2">
        <f>IFERROR(__xludf.DUMMYFUNCTION("""COMPUTED_VALUE"""),45818.66666666667)</f>
        <v>45818.66667</v>
      </c>
      <c r="N362" s="1">
        <f>IFERROR(__xludf.DUMMYFUNCTION("""COMPUTED_VALUE"""),3.2075321E7)</f>
        <v>32075321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IFERROR(__xludf.DUMMYFUNCTION("""COMPUTED_VALUE"""),661.89)</f>
        <v>661.89</v>
      </c>
      <c r="D363" s="2">
        <f>IFERROR(__xludf.DUMMYFUNCTION("""COMPUTED_VALUE"""),45819.66666666667)</f>
        <v>45819.66667</v>
      </c>
      <c r="E363" s="1">
        <f>IFERROR(__xludf.DUMMYFUNCTION("""COMPUTED_VALUE"""),664.19)</f>
        <v>664.19</v>
      </c>
      <c r="G363" s="2">
        <f>IFERROR(__xludf.DUMMYFUNCTION("""COMPUTED_VALUE"""),45819.66666666667)</f>
        <v>45819.66667</v>
      </c>
      <c r="H363" s="1">
        <f>IFERROR(__xludf.DUMMYFUNCTION("""COMPUTED_VALUE"""),653.45)</f>
        <v>653.45</v>
      </c>
      <c r="J363" s="2">
        <f>IFERROR(__xludf.DUMMYFUNCTION("""COMPUTED_VALUE"""),45819.66666666667)</f>
        <v>45819.66667</v>
      </c>
      <c r="K363" s="1">
        <f>IFERROR(__xludf.DUMMYFUNCTION("""COMPUTED_VALUE"""),656.82)</f>
        <v>656.82</v>
      </c>
      <c r="M363" s="2">
        <f>IFERROR(__xludf.DUMMYFUNCTION("""COMPUTED_VALUE"""),45819.66666666667)</f>
        <v>45819.66667</v>
      </c>
      <c r="N363" s="1">
        <f>IFERROR(__xludf.DUMMYFUNCTION("""COMPUTED_VALUE"""),2.7374278E7)</f>
        <v>27374278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IFERROR(__xludf.DUMMYFUNCTION("""COMPUTED_VALUE"""),651.02)</f>
        <v>651.02</v>
      </c>
      <c r="D364" s="2">
        <f>IFERROR(__xludf.DUMMYFUNCTION("""COMPUTED_VALUE"""),45820.66666666667)</f>
        <v>45820.66667</v>
      </c>
      <c r="E364" s="1">
        <f>IFERROR(__xludf.DUMMYFUNCTION("""COMPUTED_VALUE"""),658.24)</f>
        <v>658.24</v>
      </c>
      <c r="G364" s="2">
        <f>IFERROR(__xludf.DUMMYFUNCTION("""COMPUTED_VALUE"""),45820.66666666667)</f>
        <v>45820.66667</v>
      </c>
      <c r="H364" s="1">
        <f>IFERROR(__xludf.DUMMYFUNCTION("""COMPUTED_VALUE"""),647.46)</f>
        <v>647.46</v>
      </c>
      <c r="J364" s="2">
        <f>IFERROR(__xludf.DUMMYFUNCTION("""COMPUTED_VALUE"""),45820.66666666667)</f>
        <v>45820.66667</v>
      </c>
      <c r="K364" s="1">
        <f>IFERROR(__xludf.DUMMYFUNCTION("""COMPUTED_VALUE"""),657.36)</f>
        <v>657.36</v>
      </c>
      <c r="M364" s="2">
        <f>IFERROR(__xludf.DUMMYFUNCTION("""COMPUTED_VALUE"""),45820.66666666667)</f>
        <v>45820.66667</v>
      </c>
      <c r="N364" s="1">
        <f>IFERROR(__xludf.DUMMYFUNCTION("""COMPUTED_VALUE"""),2.1111775E7)</f>
        <v>21111775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IFERROR(__xludf.DUMMYFUNCTION("""COMPUTED_VALUE"""),646.14)</f>
        <v>646.14</v>
      </c>
      <c r="D365" s="2">
        <f>IFERROR(__xludf.DUMMYFUNCTION("""COMPUTED_VALUE"""),45821.66666666667)</f>
        <v>45821.66667</v>
      </c>
      <c r="E365" s="1">
        <f>IFERROR(__xludf.DUMMYFUNCTION("""COMPUTED_VALUE"""),649.19)</f>
        <v>649.19</v>
      </c>
      <c r="G365" s="2">
        <f>IFERROR(__xludf.DUMMYFUNCTION("""COMPUTED_VALUE"""),45821.66666666667)</f>
        <v>45821.66667</v>
      </c>
      <c r="H365" s="1">
        <f>IFERROR(__xludf.DUMMYFUNCTION("""COMPUTED_VALUE"""),631.61)</f>
        <v>631.61</v>
      </c>
      <c r="J365" s="2">
        <f>IFERROR(__xludf.DUMMYFUNCTION("""COMPUTED_VALUE"""),45821.66666666667)</f>
        <v>45821.66667</v>
      </c>
      <c r="K365" s="1">
        <f>IFERROR(__xludf.DUMMYFUNCTION("""COMPUTED_VALUE"""),634.8)</f>
        <v>634.8</v>
      </c>
      <c r="M365" s="2">
        <f>IFERROR(__xludf.DUMMYFUNCTION("""COMPUTED_VALUE"""),45821.66666666667)</f>
        <v>45821.66667</v>
      </c>
      <c r="N365" s="1">
        <f>IFERROR(__xludf.DUMMYFUNCTION("""COMPUTED_VALUE"""),3.4661595E7)</f>
        <v>34661595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IFERROR(__xludf.DUMMYFUNCTION("""COMPUTED_VALUE"""),643.41)</f>
        <v>643.41</v>
      </c>
      <c r="D366" s="2">
        <f>IFERROR(__xludf.DUMMYFUNCTION("""COMPUTED_VALUE"""),45824.66666666667)</f>
        <v>45824.66667</v>
      </c>
      <c r="E366" s="1">
        <f>IFERROR(__xludf.DUMMYFUNCTION("""COMPUTED_VALUE"""),658.77)</f>
        <v>658.77</v>
      </c>
      <c r="G366" s="2">
        <f>IFERROR(__xludf.DUMMYFUNCTION("""COMPUTED_VALUE"""),45824.66666666667)</f>
        <v>45824.66667</v>
      </c>
      <c r="H366" s="1">
        <f>IFERROR(__xludf.DUMMYFUNCTION("""COMPUTED_VALUE"""),643.04)</f>
        <v>643.04</v>
      </c>
      <c r="J366" s="2">
        <f>IFERROR(__xludf.DUMMYFUNCTION("""COMPUTED_VALUE"""),45824.66666666667)</f>
        <v>45824.66667</v>
      </c>
      <c r="K366" s="1">
        <f>IFERROR(__xludf.DUMMYFUNCTION("""COMPUTED_VALUE"""),656.32)</f>
        <v>656.32</v>
      </c>
      <c r="M366" s="2">
        <f>IFERROR(__xludf.DUMMYFUNCTION("""COMPUTED_VALUE"""),45824.66666666667)</f>
        <v>45824.66667</v>
      </c>
      <c r="N366" s="1">
        <f>IFERROR(__xludf.DUMMYFUNCTION("""COMPUTED_VALUE"""),3.6139216E7)</f>
        <v>36139216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IFERROR(__xludf.DUMMYFUNCTION("""COMPUTED_VALUE"""),652.45)</f>
        <v>652.45</v>
      </c>
      <c r="D367" s="2">
        <f>IFERROR(__xludf.DUMMYFUNCTION("""COMPUTED_VALUE"""),45825.66666666667)</f>
        <v>45825.66667</v>
      </c>
      <c r="E367" s="1">
        <f>IFERROR(__xludf.DUMMYFUNCTION("""COMPUTED_VALUE"""),659.72)</f>
        <v>659.72</v>
      </c>
      <c r="G367" s="2">
        <f>IFERROR(__xludf.DUMMYFUNCTION("""COMPUTED_VALUE"""),45825.66666666667)</f>
        <v>45825.66667</v>
      </c>
      <c r="H367" s="1">
        <f>IFERROR(__xludf.DUMMYFUNCTION("""COMPUTED_VALUE"""),649.67)</f>
        <v>649.67</v>
      </c>
      <c r="J367" s="2">
        <f>IFERROR(__xludf.DUMMYFUNCTION("""COMPUTED_VALUE"""),45825.66666666667)</f>
        <v>45825.66667</v>
      </c>
      <c r="K367" s="1">
        <f>IFERROR(__xludf.DUMMYFUNCTION("""COMPUTED_VALUE"""),656.74)</f>
        <v>656.74</v>
      </c>
      <c r="M367" s="2">
        <f>IFERROR(__xludf.DUMMYFUNCTION("""COMPUTED_VALUE"""),45825.66666666667)</f>
        <v>45825.66667</v>
      </c>
      <c r="N367" s="1">
        <f>IFERROR(__xludf.DUMMYFUNCTION("""COMPUTED_VALUE"""),3.0483312E7)</f>
        <v>30483312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IFERROR(__xludf.DUMMYFUNCTION("""COMPUTED_VALUE"""),658.89)</f>
        <v>658.89</v>
      </c>
      <c r="D368" s="2">
        <f>IFERROR(__xludf.DUMMYFUNCTION("""COMPUTED_VALUE"""),45826.66666666667)</f>
        <v>45826.66667</v>
      </c>
      <c r="E368" s="1">
        <f>IFERROR(__xludf.DUMMYFUNCTION("""COMPUTED_VALUE"""),668.49)</f>
        <v>668.49</v>
      </c>
      <c r="G368" s="2">
        <f>IFERROR(__xludf.DUMMYFUNCTION("""COMPUTED_VALUE"""),45826.66666666667)</f>
        <v>45826.66667</v>
      </c>
      <c r="H368" s="1">
        <f>IFERROR(__xludf.DUMMYFUNCTION("""COMPUTED_VALUE"""),656.17)</f>
        <v>656.17</v>
      </c>
      <c r="J368" s="2">
        <f>IFERROR(__xludf.DUMMYFUNCTION("""COMPUTED_VALUE"""),45826.66666666667)</f>
        <v>45826.66667</v>
      </c>
      <c r="K368" s="1">
        <f>IFERROR(__xludf.DUMMYFUNCTION("""COMPUTED_VALUE"""),663.74)</f>
        <v>663.74</v>
      </c>
      <c r="M368" s="2">
        <f>IFERROR(__xludf.DUMMYFUNCTION("""COMPUTED_VALUE"""),45826.66666666667)</f>
        <v>45826.66667</v>
      </c>
      <c r="N368" s="1">
        <f>IFERROR(__xludf.DUMMYFUNCTION("""COMPUTED_VALUE"""),3.7180127E7)</f>
        <v>37180127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IFERROR(__xludf.DUMMYFUNCTION("""COMPUTED_VALUE"""),666.35)</f>
        <v>666.35</v>
      </c>
      <c r="D369" s="2">
        <f>IFERROR(__xludf.DUMMYFUNCTION("""COMPUTED_VALUE"""),45828.66666666667)</f>
        <v>45828.66667</v>
      </c>
      <c r="E369" s="1">
        <f>IFERROR(__xludf.DUMMYFUNCTION("""COMPUTED_VALUE"""),668.18)</f>
        <v>668.18</v>
      </c>
      <c r="G369" s="2">
        <f>IFERROR(__xludf.DUMMYFUNCTION("""COMPUTED_VALUE"""),45828.66666666667)</f>
        <v>45828.66667</v>
      </c>
      <c r="H369" s="1">
        <f>IFERROR(__xludf.DUMMYFUNCTION("""COMPUTED_VALUE"""),657.72)</f>
        <v>657.72</v>
      </c>
      <c r="J369" s="2">
        <f>IFERROR(__xludf.DUMMYFUNCTION("""COMPUTED_VALUE"""),45828.66666666667)</f>
        <v>45828.66667</v>
      </c>
      <c r="K369" s="1">
        <f>IFERROR(__xludf.DUMMYFUNCTION("""COMPUTED_VALUE"""),657.95)</f>
        <v>657.95</v>
      </c>
      <c r="M369" s="2">
        <f>IFERROR(__xludf.DUMMYFUNCTION("""COMPUTED_VALUE"""),45828.66666666667)</f>
        <v>45828.66667</v>
      </c>
      <c r="N369" s="1">
        <f>IFERROR(__xludf.DUMMYFUNCTION("""COMPUTED_VALUE"""),5.5519627E7)</f>
        <v>55519627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IFERROR(__xludf.DUMMYFUNCTION("""COMPUTED_VALUE"""),656.67)</f>
        <v>656.67</v>
      </c>
      <c r="D370" s="2">
        <f>IFERROR(__xludf.DUMMYFUNCTION("""COMPUTED_VALUE"""),45831.66666666667)</f>
        <v>45831.66667</v>
      </c>
      <c r="E370" s="1">
        <f>IFERROR(__xludf.DUMMYFUNCTION("""COMPUTED_VALUE"""),668.47)</f>
        <v>668.47</v>
      </c>
      <c r="G370" s="2">
        <f>IFERROR(__xludf.DUMMYFUNCTION("""COMPUTED_VALUE"""),45831.66666666667)</f>
        <v>45831.66667</v>
      </c>
      <c r="H370" s="1">
        <f>IFERROR(__xludf.DUMMYFUNCTION("""COMPUTED_VALUE"""),650.21)</f>
        <v>650.21</v>
      </c>
      <c r="J370" s="2">
        <f>IFERROR(__xludf.DUMMYFUNCTION("""COMPUTED_VALUE"""),45831.66666666667)</f>
        <v>45831.66667</v>
      </c>
      <c r="K370" s="1">
        <f>IFERROR(__xludf.DUMMYFUNCTION("""COMPUTED_VALUE"""),667.71)</f>
        <v>667.71</v>
      </c>
      <c r="M370" s="2">
        <f>IFERROR(__xludf.DUMMYFUNCTION("""COMPUTED_VALUE"""),45831.66666666667)</f>
        <v>45831.66667</v>
      </c>
      <c r="N370" s="1">
        <f>IFERROR(__xludf.DUMMYFUNCTION("""COMPUTED_VALUE"""),3.280226E7)</f>
        <v>32802260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IFERROR(__xludf.DUMMYFUNCTION("""COMPUTED_VALUE"""),675.36)</f>
        <v>675.36</v>
      </c>
      <c r="D371" s="2">
        <f>IFERROR(__xludf.DUMMYFUNCTION("""COMPUTED_VALUE"""),45832.66666666667)</f>
        <v>45832.66667</v>
      </c>
      <c r="E371" s="1">
        <f>IFERROR(__xludf.DUMMYFUNCTION("""COMPUTED_VALUE"""),684.29)</f>
        <v>684.29</v>
      </c>
      <c r="G371" s="2">
        <f>IFERROR(__xludf.DUMMYFUNCTION("""COMPUTED_VALUE"""),45832.66666666667)</f>
        <v>45832.66667</v>
      </c>
      <c r="H371" s="1">
        <f>IFERROR(__xludf.DUMMYFUNCTION("""COMPUTED_VALUE"""),672.46)</f>
        <v>672.46</v>
      </c>
      <c r="J371" s="2">
        <f>IFERROR(__xludf.DUMMYFUNCTION("""COMPUTED_VALUE"""),45832.66666666667)</f>
        <v>45832.66667</v>
      </c>
      <c r="K371" s="1">
        <f>IFERROR(__xludf.DUMMYFUNCTION("""COMPUTED_VALUE"""),682.58)</f>
        <v>682.58</v>
      </c>
      <c r="M371" s="2">
        <f>IFERROR(__xludf.DUMMYFUNCTION("""COMPUTED_VALUE"""),45832.66666666667)</f>
        <v>45832.66667</v>
      </c>
      <c r="N371" s="1">
        <f>IFERROR(__xludf.DUMMYFUNCTION("""COMPUTED_VALUE"""),3.4940212E7)</f>
        <v>34940212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IFERROR(__xludf.DUMMYFUNCTION("""COMPUTED_VALUE"""),689.09)</f>
        <v>689.09</v>
      </c>
      <c r="D372" s="2">
        <f>IFERROR(__xludf.DUMMYFUNCTION("""COMPUTED_VALUE"""),45833.66666666667)</f>
        <v>45833.66667</v>
      </c>
      <c r="E372" s="1">
        <f>IFERROR(__xludf.DUMMYFUNCTION("""COMPUTED_VALUE"""),691.26)</f>
        <v>691.26</v>
      </c>
      <c r="G372" s="2">
        <f>IFERROR(__xludf.DUMMYFUNCTION("""COMPUTED_VALUE"""),45833.66666666667)</f>
        <v>45833.66667</v>
      </c>
      <c r="H372" s="1">
        <f>IFERROR(__xludf.DUMMYFUNCTION("""COMPUTED_VALUE"""),677.4)</f>
        <v>677.4</v>
      </c>
      <c r="J372" s="2">
        <f>IFERROR(__xludf.DUMMYFUNCTION("""COMPUTED_VALUE"""),45833.66666666667)</f>
        <v>45833.66667</v>
      </c>
      <c r="K372" s="1">
        <f>IFERROR(__xludf.DUMMYFUNCTION("""COMPUTED_VALUE"""),678.15)</f>
        <v>678.15</v>
      </c>
      <c r="M372" s="2">
        <f>IFERROR(__xludf.DUMMYFUNCTION("""COMPUTED_VALUE"""),45833.66666666667)</f>
        <v>45833.66667</v>
      </c>
      <c r="N372" s="1">
        <f>IFERROR(__xludf.DUMMYFUNCTION("""COMPUTED_VALUE"""),2.807826E7)</f>
        <v>28078260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IFERROR(__xludf.DUMMYFUNCTION("""COMPUTED_VALUE"""),682.44)</f>
        <v>682.44</v>
      </c>
      <c r="D373" s="2">
        <f>IFERROR(__xludf.DUMMYFUNCTION("""COMPUTED_VALUE"""),45834.66666666667)</f>
        <v>45834.66667</v>
      </c>
      <c r="E373" s="1">
        <f>IFERROR(__xludf.DUMMYFUNCTION("""COMPUTED_VALUE"""),683.11)</f>
        <v>683.11</v>
      </c>
      <c r="G373" s="2">
        <f>IFERROR(__xludf.DUMMYFUNCTION("""COMPUTED_VALUE"""),45834.66666666667)</f>
        <v>45834.66667</v>
      </c>
      <c r="H373" s="1">
        <f>IFERROR(__xludf.DUMMYFUNCTION("""COMPUTED_VALUE"""),677.27)</f>
        <v>677.27</v>
      </c>
      <c r="J373" s="2">
        <f>IFERROR(__xludf.DUMMYFUNCTION("""COMPUTED_VALUE"""),45834.66666666667)</f>
        <v>45834.66667</v>
      </c>
      <c r="K373" s="1">
        <f>IFERROR(__xludf.DUMMYFUNCTION("""COMPUTED_VALUE"""),682.19)</f>
        <v>682.19</v>
      </c>
      <c r="M373" s="2">
        <f>IFERROR(__xludf.DUMMYFUNCTION("""COMPUTED_VALUE"""),45834.66666666667)</f>
        <v>45834.66667</v>
      </c>
      <c r="N373" s="1">
        <f>IFERROR(__xludf.DUMMYFUNCTION("""COMPUTED_VALUE"""),2.992002E7)</f>
        <v>29920020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IFERROR(__xludf.DUMMYFUNCTION("""COMPUTED_VALUE"""),683.51)</f>
        <v>683.51</v>
      </c>
      <c r="D374" s="2">
        <f>IFERROR(__xludf.DUMMYFUNCTION("""COMPUTED_VALUE"""),45835.66666666667)</f>
        <v>45835.66667</v>
      </c>
      <c r="E374" s="1">
        <f>IFERROR(__xludf.DUMMYFUNCTION("""COMPUTED_VALUE"""),695.76)</f>
        <v>695.76</v>
      </c>
      <c r="G374" s="2">
        <f>IFERROR(__xludf.DUMMYFUNCTION("""COMPUTED_VALUE"""),45835.66666666667)</f>
        <v>45835.66667</v>
      </c>
      <c r="H374" s="1">
        <f>IFERROR(__xludf.DUMMYFUNCTION("""COMPUTED_VALUE"""),679.05)</f>
        <v>679.05</v>
      </c>
      <c r="J374" s="2">
        <f>IFERROR(__xludf.DUMMYFUNCTION("""COMPUTED_VALUE"""),45835.66666666667)</f>
        <v>45835.66667</v>
      </c>
      <c r="K374" s="1">
        <f>IFERROR(__xludf.DUMMYFUNCTION("""COMPUTED_VALUE"""),694.74)</f>
        <v>694.74</v>
      </c>
      <c r="M374" s="2">
        <f>IFERROR(__xludf.DUMMYFUNCTION("""COMPUTED_VALUE"""),45835.66666666667)</f>
        <v>45835.66667</v>
      </c>
      <c r="N374" s="1">
        <f>IFERROR(__xludf.DUMMYFUNCTION("""COMPUTED_VALUE"""),5.6428098E7)</f>
        <v>56428098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IFERROR(__xludf.DUMMYFUNCTION("""COMPUTED_VALUE"""),695.13)</f>
        <v>695.13</v>
      </c>
      <c r="D375" s="2">
        <f>IFERROR(__xludf.DUMMYFUNCTION("""COMPUTED_VALUE"""),45838.66666666667)</f>
        <v>45838.66667</v>
      </c>
      <c r="E375" s="1">
        <f>IFERROR(__xludf.DUMMYFUNCTION("""COMPUTED_VALUE"""),700.84)</f>
        <v>700.84</v>
      </c>
      <c r="G375" s="2">
        <f>IFERROR(__xludf.DUMMYFUNCTION("""COMPUTED_VALUE"""),45838.66666666667)</f>
        <v>45838.66667</v>
      </c>
      <c r="H375" s="1">
        <f>IFERROR(__xludf.DUMMYFUNCTION("""COMPUTED_VALUE"""),693.68)</f>
        <v>693.68</v>
      </c>
      <c r="J375" s="2">
        <f>IFERROR(__xludf.DUMMYFUNCTION("""COMPUTED_VALUE"""),45838.66666666667)</f>
        <v>45838.66667</v>
      </c>
      <c r="K375" s="1">
        <f>IFERROR(__xludf.DUMMYFUNCTION("""COMPUTED_VALUE"""),699.4)</f>
        <v>699.4</v>
      </c>
      <c r="M375" s="2">
        <f>IFERROR(__xludf.DUMMYFUNCTION("""COMPUTED_VALUE"""),45838.66666666667)</f>
        <v>45838.66667</v>
      </c>
      <c r="N375" s="1">
        <f>IFERROR(__xludf.DUMMYFUNCTION("""COMPUTED_VALUE"""),2.836465E7)</f>
        <v>28364650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IFERROR(__xludf.DUMMYFUNCTION("""COMPUTED_VALUE"""),704.92)</f>
        <v>704.92</v>
      </c>
      <c r="D376" s="2">
        <f>IFERROR(__xludf.DUMMYFUNCTION("""COMPUTED_VALUE"""),45839.66666666667)</f>
        <v>45839.66667</v>
      </c>
      <c r="E376" s="1">
        <f>IFERROR(__xludf.DUMMYFUNCTION("""COMPUTED_VALUE"""),714.75)</f>
        <v>714.75</v>
      </c>
      <c r="G376" s="2">
        <f>IFERROR(__xludf.DUMMYFUNCTION("""COMPUTED_VALUE"""),45839.66666666667)</f>
        <v>45839.66667</v>
      </c>
      <c r="H376" s="1">
        <f>IFERROR(__xludf.DUMMYFUNCTION("""COMPUTED_VALUE"""),701.57)</f>
        <v>701.57</v>
      </c>
      <c r="J376" s="2">
        <f>IFERROR(__xludf.DUMMYFUNCTION("""COMPUTED_VALUE"""),45839.66666666667)</f>
        <v>45839.66667</v>
      </c>
      <c r="K376" s="1">
        <f>IFERROR(__xludf.DUMMYFUNCTION("""COMPUTED_VALUE"""),713.24)</f>
        <v>713.24</v>
      </c>
      <c r="M376" s="2">
        <f>IFERROR(__xludf.DUMMYFUNCTION("""COMPUTED_VALUE"""),45839.66666666667)</f>
        <v>45839.66667</v>
      </c>
      <c r="N376" s="1">
        <f>IFERROR(__xludf.DUMMYFUNCTION("""COMPUTED_VALUE"""),4.9870442E7)</f>
        <v>49870442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IFERROR(__xludf.DUMMYFUNCTION("""COMPUTED_VALUE"""),711.65)</f>
        <v>711.65</v>
      </c>
      <c r="D377" s="2">
        <f>IFERROR(__xludf.DUMMYFUNCTION("""COMPUTED_VALUE"""),45840.66666666667)</f>
        <v>45840.66667</v>
      </c>
      <c r="E377" s="1">
        <f>IFERROR(__xludf.DUMMYFUNCTION("""COMPUTED_VALUE"""),715.17)</f>
        <v>715.17</v>
      </c>
      <c r="G377" s="2">
        <f>IFERROR(__xludf.DUMMYFUNCTION("""COMPUTED_VALUE"""),45840.66666666667)</f>
        <v>45840.66667</v>
      </c>
      <c r="H377" s="1">
        <f>IFERROR(__xludf.DUMMYFUNCTION("""COMPUTED_VALUE"""),704.47)</f>
        <v>704.47</v>
      </c>
      <c r="J377" s="2">
        <f>IFERROR(__xludf.DUMMYFUNCTION("""COMPUTED_VALUE"""),45840.66666666667)</f>
        <v>45840.66667</v>
      </c>
      <c r="K377" s="1">
        <f>IFERROR(__xludf.DUMMYFUNCTION("""COMPUTED_VALUE"""),714.25)</f>
        <v>714.25</v>
      </c>
      <c r="M377" s="2">
        <f>IFERROR(__xludf.DUMMYFUNCTION("""COMPUTED_VALUE"""),45840.66666666667)</f>
        <v>45840.66667</v>
      </c>
      <c r="N377" s="1">
        <f>IFERROR(__xludf.DUMMYFUNCTION("""COMPUTED_VALUE"""),4.0165612E7)</f>
        <v>40165612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IFERROR(__xludf.DUMMYFUNCTION("""COMPUTED_VALUE"""),714.83)</f>
        <v>714.83</v>
      </c>
      <c r="D378" s="2">
        <f>IFERROR(__xludf.DUMMYFUNCTION("""COMPUTED_VALUE"""),45841.54166666667)</f>
        <v>45841.54167</v>
      </c>
      <c r="E378" s="1">
        <f>IFERROR(__xludf.DUMMYFUNCTION("""COMPUTED_VALUE"""),715.63)</f>
        <v>715.63</v>
      </c>
      <c r="G378" s="2">
        <f>IFERROR(__xludf.DUMMYFUNCTION("""COMPUTED_VALUE"""),45841.54166666667)</f>
        <v>45841.54167</v>
      </c>
      <c r="H378" s="1">
        <f>IFERROR(__xludf.DUMMYFUNCTION("""COMPUTED_VALUE"""),710.66)</f>
        <v>710.66</v>
      </c>
      <c r="J378" s="2">
        <f>IFERROR(__xludf.DUMMYFUNCTION("""COMPUTED_VALUE"""),45841.54166666667)</f>
        <v>45841.54167</v>
      </c>
      <c r="K378" s="1">
        <f>IFERROR(__xludf.DUMMYFUNCTION("""COMPUTED_VALUE"""),713.02)</f>
        <v>713.02</v>
      </c>
      <c r="M378" s="2">
        <f>IFERROR(__xludf.DUMMYFUNCTION("""COMPUTED_VALUE"""),45841.54166666667)</f>
        <v>45841.54167</v>
      </c>
      <c r="N378" s="1">
        <f>IFERROR(__xludf.DUMMYFUNCTION("""COMPUTED_VALUE"""),1.8620187E7)</f>
        <v>18620187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IFERROR(__xludf.DUMMYFUNCTION("""COMPUTED_VALUE"""),706.31)</f>
        <v>706.31</v>
      </c>
      <c r="D379" s="2">
        <f>IFERROR(__xludf.DUMMYFUNCTION("""COMPUTED_VALUE"""),45845.66666666667)</f>
        <v>45845.66667</v>
      </c>
      <c r="E379" s="1">
        <f>IFERROR(__xludf.DUMMYFUNCTION("""COMPUTED_VALUE"""),718.68)</f>
        <v>718.68</v>
      </c>
      <c r="G379" s="2">
        <f>IFERROR(__xludf.DUMMYFUNCTION("""COMPUTED_VALUE"""),45845.66666666667)</f>
        <v>45845.66667</v>
      </c>
      <c r="H379" s="1">
        <f>IFERROR(__xludf.DUMMYFUNCTION("""COMPUTED_VALUE"""),706.31)</f>
        <v>706.31</v>
      </c>
      <c r="J379" s="2">
        <f>IFERROR(__xludf.DUMMYFUNCTION("""COMPUTED_VALUE"""),45845.66666666667)</f>
        <v>45845.66667</v>
      </c>
      <c r="K379" s="1">
        <f>IFERROR(__xludf.DUMMYFUNCTION("""COMPUTED_VALUE"""),713.67)</f>
        <v>713.67</v>
      </c>
      <c r="M379" s="2">
        <f>IFERROR(__xludf.DUMMYFUNCTION("""COMPUTED_VALUE"""),45845.66666666667)</f>
        <v>45845.66667</v>
      </c>
      <c r="N379" s="1">
        <f>IFERROR(__xludf.DUMMYFUNCTION("""COMPUTED_VALUE"""),2.9182251E7)</f>
        <v>29182251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IFERROR(__xludf.DUMMYFUNCTION("""COMPUTED_VALUE"""),720.2)</f>
        <v>720.2</v>
      </c>
      <c r="D380" s="2">
        <f>IFERROR(__xludf.DUMMYFUNCTION("""COMPUTED_VALUE"""),45846.66666666667)</f>
        <v>45846.66667</v>
      </c>
      <c r="E380" s="1">
        <f>IFERROR(__xludf.DUMMYFUNCTION("""COMPUTED_VALUE"""),728.38)</f>
        <v>728.38</v>
      </c>
      <c r="G380" s="2">
        <f>IFERROR(__xludf.DUMMYFUNCTION("""COMPUTED_VALUE"""),45846.66666666667)</f>
        <v>45846.66667</v>
      </c>
      <c r="H380" s="1">
        <f>IFERROR(__xludf.DUMMYFUNCTION("""COMPUTED_VALUE"""),717.92)</f>
        <v>717.92</v>
      </c>
      <c r="J380" s="2">
        <f>IFERROR(__xludf.DUMMYFUNCTION("""COMPUTED_VALUE"""),45846.66666666667)</f>
        <v>45846.66667</v>
      </c>
      <c r="K380" s="1">
        <f>IFERROR(__xludf.DUMMYFUNCTION("""COMPUTED_VALUE"""),725.41)</f>
        <v>725.41</v>
      </c>
      <c r="M380" s="2">
        <f>IFERROR(__xludf.DUMMYFUNCTION("""COMPUTED_VALUE"""),45846.66666666667)</f>
        <v>45846.66667</v>
      </c>
      <c r="N380" s="1">
        <f>IFERROR(__xludf.DUMMYFUNCTION("""COMPUTED_VALUE"""),2.8504947E7)</f>
        <v>28504947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IFERROR(__xludf.DUMMYFUNCTION("""COMPUTED_VALUE"""),727.06)</f>
        <v>727.06</v>
      </c>
      <c r="D381" s="2">
        <f>IFERROR(__xludf.DUMMYFUNCTION("""COMPUTED_VALUE"""),45847.66666666667)</f>
        <v>45847.66667</v>
      </c>
      <c r="E381" s="1">
        <f>IFERROR(__xludf.DUMMYFUNCTION("""COMPUTED_VALUE"""),730.58)</f>
        <v>730.58</v>
      </c>
      <c r="G381" s="2">
        <f>IFERROR(__xludf.DUMMYFUNCTION("""COMPUTED_VALUE"""),45847.66666666667)</f>
        <v>45847.66667</v>
      </c>
      <c r="H381" s="1">
        <f>IFERROR(__xludf.DUMMYFUNCTION("""COMPUTED_VALUE"""),723.14)</f>
        <v>723.14</v>
      </c>
      <c r="J381" s="2">
        <f>IFERROR(__xludf.DUMMYFUNCTION("""COMPUTED_VALUE"""),45847.66666666667)</f>
        <v>45847.66667</v>
      </c>
      <c r="K381" s="1">
        <f>IFERROR(__xludf.DUMMYFUNCTION("""COMPUTED_VALUE"""),729.93)</f>
        <v>729.93</v>
      </c>
      <c r="M381" s="2">
        <f>IFERROR(__xludf.DUMMYFUNCTION("""COMPUTED_VALUE"""),45847.66666666667)</f>
        <v>45847.66667</v>
      </c>
      <c r="N381" s="1">
        <f>IFERROR(__xludf.DUMMYFUNCTION("""COMPUTED_VALUE"""),2.2892741E7)</f>
        <v>22892741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IFERROR(__xludf.DUMMYFUNCTION("""COMPUTED_VALUE"""),731.25)</f>
        <v>731.25</v>
      </c>
      <c r="D382" s="2">
        <f>IFERROR(__xludf.DUMMYFUNCTION("""COMPUTED_VALUE"""),45848.66666666667)</f>
        <v>45848.66667</v>
      </c>
      <c r="E382" s="1">
        <f>IFERROR(__xludf.DUMMYFUNCTION("""COMPUTED_VALUE"""),745.62)</f>
        <v>745.62</v>
      </c>
      <c r="G382" s="2">
        <f>IFERROR(__xludf.DUMMYFUNCTION("""COMPUTED_VALUE"""),45848.66666666667)</f>
        <v>45848.66667</v>
      </c>
      <c r="H382" s="1">
        <f>IFERROR(__xludf.DUMMYFUNCTION("""COMPUTED_VALUE"""),728.41)</f>
        <v>728.41</v>
      </c>
      <c r="J382" s="2">
        <f>IFERROR(__xludf.DUMMYFUNCTION("""COMPUTED_VALUE"""),45848.66666666667)</f>
        <v>45848.66667</v>
      </c>
      <c r="K382" s="1">
        <f>IFERROR(__xludf.DUMMYFUNCTION("""COMPUTED_VALUE"""),744.86)</f>
        <v>744.86</v>
      </c>
      <c r="M382" s="2">
        <f>IFERROR(__xludf.DUMMYFUNCTION("""COMPUTED_VALUE"""),45848.66666666667)</f>
        <v>45848.66667</v>
      </c>
      <c r="N382" s="1">
        <f>IFERROR(__xludf.DUMMYFUNCTION("""COMPUTED_VALUE"""),3.315693E7)</f>
        <v>33156930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IFERROR(__xludf.DUMMYFUNCTION("""COMPUTED_VALUE"""),743.66)</f>
        <v>743.66</v>
      </c>
      <c r="D383" s="2">
        <f>IFERROR(__xludf.DUMMYFUNCTION("""COMPUTED_VALUE"""),45849.66666666667)</f>
        <v>45849.66667</v>
      </c>
      <c r="E383" s="1">
        <f>IFERROR(__xludf.DUMMYFUNCTION("""COMPUTED_VALUE"""),744.61)</f>
        <v>744.61</v>
      </c>
      <c r="G383" s="2">
        <f>IFERROR(__xludf.DUMMYFUNCTION("""COMPUTED_VALUE"""),45849.66666666667)</f>
        <v>45849.66667</v>
      </c>
      <c r="H383" s="1">
        <f>IFERROR(__xludf.DUMMYFUNCTION("""COMPUTED_VALUE"""),732.41)</f>
        <v>732.41</v>
      </c>
      <c r="J383" s="2">
        <f>IFERROR(__xludf.DUMMYFUNCTION("""COMPUTED_VALUE"""),45849.66666666667)</f>
        <v>45849.66667</v>
      </c>
      <c r="K383" s="1">
        <f>IFERROR(__xludf.DUMMYFUNCTION("""COMPUTED_VALUE"""),732.58)</f>
        <v>732.58</v>
      </c>
      <c r="M383" s="2">
        <f>IFERROR(__xludf.DUMMYFUNCTION("""COMPUTED_VALUE"""),45849.66666666667)</f>
        <v>45849.66667</v>
      </c>
      <c r="N383" s="1">
        <f>IFERROR(__xludf.DUMMYFUNCTION("""COMPUTED_VALUE"""),2.7407977E7)</f>
        <v>27407977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IFERROR(__xludf.DUMMYFUNCTION("""COMPUTED_VALUE"""),730.04)</f>
        <v>730.04</v>
      </c>
      <c r="D384" s="2">
        <f>IFERROR(__xludf.DUMMYFUNCTION("""COMPUTED_VALUE"""),45852.66666666667)</f>
        <v>45852.66667</v>
      </c>
      <c r="E384" s="1">
        <f>IFERROR(__xludf.DUMMYFUNCTION("""COMPUTED_VALUE"""),743.88)</f>
        <v>743.88</v>
      </c>
      <c r="G384" s="2">
        <f>IFERROR(__xludf.DUMMYFUNCTION("""COMPUTED_VALUE"""),45852.66666666667)</f>
        <v>45852.66667</v>
      </c>
      <c r="H384" s="1">
        <f>IFERROR(__xludf.DUMMYFUNCTION("""COMPUTED_VALUE"""),727.05)</f>
        <v>727.05</v>
      </c>
      <c r="J384" s="2">
        <f>IFERROR(__xludf.DUMMYFUNCTION("""COMPUTED_VALUE"""),45852.66666666667)</f>
        <v>45852.66667</v>
      </c>
      <c r="K384" s="1">
        <f>IFERROR(__xludf.DUMMYFUNCTION("""COMPUTED_VALUE"""),743.11)</f>
        <v>743.11</v>
      </c>
      <c r="M384" s="2">
        <f>IFERROR(__xludf.DUMMYFUNCTION("""COMPUTED_VALUE"""),45852.66666666667)</f>
        <v>45852.66667</v>
      </c>
      <c r="N384" s="1">
        <f>IFERROR(__xludf.DUMMYFUNCTION("""COMPUTED_VALUE"""),2.4854323E7)</f>
        <v>24854323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IFERROR(__xludf.DUMMYFUNCTION("""COMPUTED_VALUE"""),745.12)</f>
        <v>745.12</v>
      </c>
      <c r="D385" s="2">
        <f>IFERROR(__xludf.DUMMYFUNCTION("""COMPUTED_VALUE"""),45853.66666666667)</f>
        <v>45853.66667</v>
      </c>
      <c r="E385" s="1">
        <f>IFERROR(__xludf.DUMMYFUNCTION("""COMPUTED_VALUE"""),745.4)</f>
        <v>745.4</v>
      </c>
      <c r="G385" s="2">
        <f>IFERROR(__xludf.DUMMYFUNCTION("""COMPUTED_VALUE"""),45853.66666666667)</f>
        <v>45853.66667</v>
      </c>
      <c r="H385" s="1">
        <f>IFERROR(__xludf.DUMMYFUNCTION("""COMPUTED_VALUE"""),733.45)</f>
        <v>733.45</v>
      </c>
      <c r="J385" s="2">
        <f>IFERROR(__xludf.DUMMYFUNCTION("""COMPUTED_VALUE"""),45853.66666666667)</f>
        <v>45853.66667</v>
      </c>
      <c r="K385" s="1">
        <f>IFERROR(__xludf.DUMMYFUNCTION("""COMPUTED_VALUE"""),737.32)</f>
        <v>737.32</v>
      </c>
      <c r="M385" s="2">
        <f>IFERROR(__xludf.DUMMYFUNCTION("""COMPUTED_VALUE"""),45853.66666666667)</f>
        <v>45853.66667</v>
      </c>
      <c r="N385" s="1">
        <f>IFERROR(__xludf.DUMMYFUNCTION("""COMPUTED_VALUE"""),2.5580521E7)</f>
        <v>25580521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IFERROR(__xludf.DUMMYFUNCTION("""COMPUTED_VALUE"""),741.34)</f>
        <v>741.34</v>
      </c>
      <c r="D386" s="2">
        <f>IFERROR(__xludf.DUMMYFUNCTION("""COMPUTED_VALUE"""),45854.66666666667)</f>
        <v>45854.66667</v>
      </c>
      <c r="E386" s="1">
        <f>IFERROR(__xludf.DUMMYFUNCTION("""COMPUTED_VALUE"""),745.06)</f>
        <v>745.06</v>
      </c>
      <c r="G386" s="2">
        <f>IFERROR(__xludf.DUMMYFUNCTION("""COMPUTED_VALUE"""),45854.66666666667)</f>
        <v>45854.66667</v>
      </c>
      <c r="H386" s="1">
        <f>IFERROR(__xludf.DUMMYFUNCTION("""COMPUTED_VALUE"""),731.81)</f>
        <v>731.81</v>
      </c>
      <c r="J386" s="2">
        <f>IFERROR(__xludf.DUMMYFUNCTION("""COMPUTED_VALUE"""),45854.66666666667)</f>
        <v>45854.66667</v>
      </c>
      <c r="K386" s="1">
        <f>IFERROR(__xludf.DUMMYFUNCTION("""COMPUTED_VALUE"""),737.81)</f>
        <v>737.81</v>
      </c>
      <c r="M386" s="2">
        <f>IFERROR(__xludf.DUMMYFUNCTION("""COMPUTED_VALUE"""),45854.66666666667)</f>
        <v>45854.66667</v>
      </c>
      <c r="N386" s="1">
        <f>IFERROR(__xludf.DUMMYFUNCTION("""COMPUTED_VALUE"""),2.2785338E7)</f>
        <v>22785338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IFERROR(__xludf.DUMMYFUNCTION("""COMPUTED_VALUE"""),739.09)</f>
        <v>739.09</v>
      </c>
      <c r="D387" s="2">
        <f>IFERROR(__xludf.DUMMYFUNCTION("""COMPUTED_VALUE"""),45855.66666666667)</f>
        <v>45855.66667</v>
      </c>
      <c r="E387" s="1">
        <f>IFERROR(__xludf.DUMMYFUNCTION("""COMPUTED_VALUE"""),751.07)</f>
        <v>751.07</v>
      </c>
      <c r="G387" s="2">
        <f>IFERROR(__xludf.DUMMYFUNCTION("""COMPUTED_VALUE"""),45855.66666666667)</f>
        <v>45855.66667</v>
      </c>
      <c r="H387" s="1">
        <f>IFERROR(__xludf.DUMMYFUNCTION("""COMPUTED_VALUE"""),737.36)</f>
        <v>737.36</v>
      </c>
      <c r="J387" s="2">
        <f>IFERROR(__xludf.DUMMYFUNCTION("""COMPUTED_VALUE"""),45855.66666666667)</f>
        <v>45855.66667</v>
      </c>
      <c r="K387" s="1">
        <f>IFERROR(__xludf.DUMMYFUNCTION("""COMPUTED_VALUE"""),748.47)</f>
        <v>748.47</v>
      </c>
      <c r="M387" s="2">
        <f>IFERROR(__xludf.DUMMYFUNCTION("""COMPUTED_VALUE"""),45855.66666666667)</f>
        <v>45855.66667</v>
      </c>
      <c r="N387" s="1">
        <f>IFERROR(__xludf.DUMMYFUNCTION("""COMPUTED_VALUE"""),3.2423615E7)</f>
        <v>32423615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IFERROR(__xludf.DUMMYFUNCTION("""COMPUTED_VALUE"""),753.28)</f>
        <v>753.28</v>
      </c>
      <c r="D388" s="2">
        <f>IFERROR(__xludf.DUMMYFUNCTION("""COMPUTED_VALUE"""),45856.66666666667)</f>
        <v>45856.66667</v>
      </c>
      <c r="E388" s="1">
        <f>IFERROR(__xludf.DUMMYFUNCTION("""COMPUTED_VALUE"""),753.28)</f>
        <v>753.28</v>
      </c>
      <c r="G388" s="2">
        <f>IFERROR(__xludf.DUMMYFUNCTION("""COMPUTED_VALUE"""),45856.66666666667)</f>
        <v>45856.66667</v>
      </c>
      <c r="H388" s="1">
        <f>IFERROR(__xludf.DUMMYFUNCTION("""COMPUTED_VALUE"""),744.55)</f>
        <v>744.55</v>
      </c>
      <c r="J388" s="2">
        <f>IFERROR(__xludf.DUMMYFUNCTION("""COMPUTED_VALUE"""),45856.66666666667)</f>
        <v>45856.66667</v>
      </c>
      <c r="K388" s="1">
        <f>IFERROR(__xludf.DUMMYFUNCTION("""COMPUTED_VALUE"""),746.47)</f>
        <v>746.47</v>
      </c>
      <c r="M388" s="2">
        <f>IFERROR(__xludf.DUMMYFUNCTION("""COMPUTED_VALUE"""),45856.66666666667)</f>
        <v>45856.66667</v>
      </c>
      <c r="N388" s="1">
        <f>IFERROR(__xludf.DUMMYFUNCTION("""COMPUTED_VALUE"""),2.2964403E7)</f>
        <v>22964403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IFERROR(__xludf.DUMMYFUNCTION("""COMPUTED_VALUE"""),743.92)</f>
        <v>743.92</v>
      </c>
      <c r="D389" s="2">
        <f>IFERROR(__xludf.DUMMYFUNCTION("""COMPUTED_VALUE"""),45859.66666666667)</f>
        <v>45859.66667</v>
      </c>
      <c r="E389" s="1">
        <f>IFERROR(__xludf.DUMMYFUNCTION("""COMPUTED_VALUE"""),746.74)</f>
        <v>746.74</v>
      </c>
      <c r="G389" s="2">
        <f>IFERROR(__xludf.DUMMYFUNCTION("""COMPUTED_VALUE"""),45859.66666666667)</f>
        <v>45859.66667</v>
      </c>
      <c r="H389" s="1">
        <f>IFERROR(__xludf.DUMMYFUNCTION("""COMPUTED_VALUE"""),737.31)</f>
        <v>737.31</v>
      </c>
      <c r="J389" s="2">
        <f>IFERROR(__xludf.DUMMYFUNCTION("""COMPUTED_VALUE"""),45859.66666666667)</f>
        <v>45859.66667</v>
      </c>
      <c r="K389" s="1">
        <f>IFERROR(__xludf.DUMMYFUNCTION("""COMPUTED_VALUE"""),743.34)</f>
        <v>743.34</v>
      </c>
      <c r="M389" s="2">
        <f>IFERROR(__xludf.DUMMYFUNCTION("""COMPUTED_VALUE"""),45859.66666666667)</f>
        <v>45859.66667</v>
      </c>
      <c r="N389" s="1">
        <f>IFERROR(__xludf.DUMMYFUNCTION("""COMPUTED_VALUE"""),2.8377661E7)</f>
        <v>28377661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IFERROR(__xludf.DUMMYFUNCTION("""COMPUTED_VALUE"""),746.43)</f>
        <v>746.43</v>
      </c>
      <c r="D390" s="2">
        <f>IFERROR(__xludf.DUMMYFUNCTION("""COMPUTED_VALUE"""),45860.66666666667)</f>
        <v>45860.66667</v>
      </c>
      <c r="E390" s="1">
        <f>IFERROR(__xludf.DUMMYFUNCTION("""COMPUTED_VALUE"""),748.23)</f>
        <v>748.23</v>
      </c>
      <c r="G390" s="2">
        <f>IFERROR(__xludf.DUMMYFUNCTION("""COMPUTED_VALUE"""),45860.66666666667)</f>
        <v>45860.66667</v>
      </c>
      <c r="H390" s="1">
        <f>IFERROR(__xludf.DUMMYFUNCTION("""COMPUTED_VALUE"""),736.88)</f>
        <v>736.88</v>
      </c>
      <c r="J390" s="2">
        <f>IFERROR(__xludf.DUMMYFUNCTION("""COMPUTED_VALUE"""),45860.66666666667)</f>
        <v>45860.66667</v>
      </c>
      <c r="K390" s="1">
        <f>IFERROR(__xludf.DUMMYFUNCTION("""COMPUTED_VALUE"""),746.29)</f>
        <v>746.29</v>
      </c>
      <c r="M390" s="2">
        <f>IFERROR(__xludf.DUMMYFUNCTION("""COMPUTED_VALUE"""),45860.66666666667)</f>
        <v>45860.66667</v>
      </c>
      <c r="N390" s="1">
        <f>IFERROR(__xludf.DUMMYFUNCTION("""COMPUTED_VALUE"""),2.8109754E7)</f>
        <v>28109754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IFERROR(__xludf.DUMMYFUNCTION("""COMPUTED_VALUE"""),749.08)</f>
        <v>749.08</v>
      </c>
      <c r="D391" s="2">
        <f>IFERROR(__xludf.DUMMYFUNCTION("""COMPUTED_VALUE"""),45861.66666666667)</f>
        <v>45861.66667</v>
      </c>
      <c r="E391" s="1">
        <f>IFERROR(__xludf.DUMMYFUNCTION("""COMPUTED_VALUE"""),752.58)</f>
        <v>752.58</v>
      </c>
      <c r="G391" s="2">
        <f>IFERROR(__xludf.DUMMYFUNCTION("""COMPUTED_VALUE"""),45861.66666666667)</f>
        <v>45861.66667</v>
      </c>
      <c r="H391" s="1">
        <f>IFERROR(__xludf.DUMMYFUNCTION("""COMPUTED_VALUE"""),746.99)</f>
        <v>746.99</v>
      </c>
      <c r="J391" s="2">
        <f>IFERROR(__xludf.DUMMYFUNCTION("""COMPUTED_VALUE"""),45861.66666666667)</f>
        <v>45861.66667</v>
      </c>
      <c r="K391" s="1">
        <f>IFERROR(__xludf.DUMMYFUNCTION("""COMPUTED_VALUE"""),752.58)</f>
        <v>752.58</v>
      </c>
      <c r="M391" s="2">
        <f>IFERROR(__xludf.DUMMYFUNCTION("""COMPUTED_VALUE"""),45861.66666666667)</f>
        <v>45861.66667</v>
      </c>
      <c r="N391" s="1">
        <f>IFERROR(__xludf.DUMMYFUNCTION("""COMPUTED_VALUE"""),2.7852004E7)</f>
        <v>27852004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IFERROR(__xludf.DUMMYFUNCTION("""COMPUTED_VALUE"""),755.1)</f>
        <v>755.1</v>
      </c>
      <c r="D392" s="2">
        <f>IFERROR(__xludf.DUMMYFUNCTION("""COMPUTED_VALUE"""),45862.66666666667)</f>
        <v>45862.66667</v>
      </c>
      <c r="E392" s="1">
        <f>IFERROR(__xludf.DUMMYFUNCTION("""COMPUTED_VALUE"""),762.12)</f>
        <v>762.12</v>
      </c>
      <c r="G392" s="2">
        <f>IFERROR(__xludf.DUMMYFUNCTION("""COMPUTED_VALUE"""),45862.66666666667)</f>
        <v>45862.66667</v>
      </c>
      <c r="H392" s="1">
        <f>IFERROR(__xludf.DUMMYFUNCTION("""COMPUTED_VALUE"""),747.36)</f>
        <v>747.36</v>
      </c>
      <c r="J392" s="2">
        <f>IFERROR(__xludf.DUMMYFUNCTION("""COMPUTED_VALUE"""),45862.66666666667)</f>
        <v>45862.66667</v>
      </c>
      <c r="K392" s="1">
        <f>IFERROR(__xludf.DUMMYFUNCTION("""COMPUTED_VALUE"""),747.56)</f>
        <v>747.56</v>
      </c>
      <c r="M392" s="2">
        <f>IFERROR(__xludf.DUMMYFUNCTION("""COMPUTED_VALUE"""),45862.66666666667)</f>
        <v>45862.66667</v>
      </c>
      <c r="N392" s="1">
        <f>IFERROR(__xludf.DUMMYFUNCTION("""COMPUTED_VALUE"""),3.9978761E7)</f>
        <v>39978761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IFERROR(__xludf.DUMMYFUNCTION("""COMPUTED_VALUE"""),752.86)</f>
        <v>752.86</v>
      </c>
      <c r="D393" s="2">
        <f>IFERROR(__xludf.DUMMYFUNCTION("""COMPUTED_VALUE"""),45863.66666666667)</f>
        <v>45863.66667</v>
      </c>
      <c r="E393" s="1">
        <f>IFERROR(__xludf.DUMMYFUNCTION("""COMPUTED_VALUE"""),761.74)</f>
        <v>761.74</v>
      </c>
      <c r="G393" s="2">
        <f>IFERROR(__xludf.DUMMYFUNCTION("""COMPUTED_VALUE"""),45863.66666666667)</f>
        <v>45863.66667</v>
      </c>
      <c r="H393" s="1">
        <f>IFERROR(__xludf.DUMMYFUNCTION("""COMPUTED_VALUE"""),746.65)</f>
        <v>746.65</v>
      </c>
      <c r="J393" s="2">
        <f>IFERROR(__xludf.DUMMYFUNCTION("""COMPUTED_VALUE"""),45863.66666666667)</f>
        <v>45863.66667</v>
      </c>
      <c r="K393" s="1">
        <f>IFERROR(__xludf.DUMMYFUNCTION("""COMPUTED_VALUE"""),761.51)</f>
        <v>761.51</v>
      </c>
      <c r="M393" s="2">
        <f>IFERROR(__xludf.DUMMYFUNCTION("""COMPUTED_VALUE"""),45863.66666666667)</f>
        <v>45863.66667</v>
      </c>
      <c r="N393" s="1">
        <f>IFERROR(__xludf.DUMMYFUNCTION("""COMPUTED_VALUE"""),2.8687766E7)</f>
        <v>28687766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IFERROR(__xludf.DUMMYFUNCTION("""COMPUTED_VALUE"""),761.9)</f>
        <v>761.9</v>
      </c>
      <c r="D394" s="2">
        <f>IFERROR(__xludf.DUMMYFUNCTION("""COMPUTED_VALUE"""),45866.66666666667)</f>
        <v>45866.66667</v>
      </c>
      <c r="E394" s="1">
        <f>IFERROR(__xludf.DUMMYFUNCTION("""COMPUTED_VALUE"""),765.64)</f>
        <v>765.64</v>
      </c>
      <c r="G394" s="2">
        <f>IFERROR(__xludf.DUMMYFUNCTION("""COMPUTED_VALUE"""),45866.66666666667)</f>
        <v>45866.66667</v>
      </c>
      <c r="H394" s="1">
        <f>IFERROR(__xludf.DUMMYFUNCTION("""COMPUTED_VALUE"""),756.84)</f>
        <v>756.84</v>
      </c>
      <c r="J394" s="2">
        <f>IFERROR(__xludf.DUMMYFUNCTION("""COMPUTED_VALUE"""),45866.66666666667)</f>
        <v>45866.66667</v>
      </c>
      <c r="K394" s="1">
        <f>IFERROR(__xludf.DUMMYFUNCTION("""COMPUTED_VALUE"""),761.86)</f>
        <v>761.86</v>
      </c>
      <c r="M394" s="2">
        <f>IFERROR(__xludf.DUMMYFUNCTION("""COMPUTED_VALUE"""),45866.66666666667)</f>
        <v>45866.66667</v>
      </c>
      <c r="N394" s="1">
        <f>IFERROR(__xludf.DUMMYFUNCTION("""COMPUTED_VALUE"""),3.0783192E7)</f>
        <v>30783192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IFERROR(__xludf.DUMMYFUNCTION("""COMPUTED_VALUE"""),763.66)</f>
        <v>763.66</v>
      </c>
      <c r="D395" s="2">
        <f>IFERROR(__xludf.DUMMYFUNCTION("""COMPUTED_VALUE"""),45867.66666666667)</f>
        <v>45867.66667</v>
      </c>
      <c r="E395" s="1">
        <f>IFERROR(__xludf.DUMMYFUNCTION("""COMPUTED_VALUE"""),763.66)</f>
        <v>763.66</v>
      </c>
      <c r="G395" s="2">
        <f>IFERROR(__xludf.DUMMYFUNCTION("""COMPUTED_VALUE"""),45867.66666666667)</f>
        <v>45867.66667</v>
      </c>
      <c r="H395" s="1">
        <f>IFERROR(__xludf.DUMMYFUNCTION("""COMPUTED_VALUE"""),749.0)</f>
        <v>749</v>
      </c>
      <c r="J395" s="2">
        <f>IFERROR(__xludf.DUMMYFUNCTION("""COMPUTED_VALUE"""),45867.66666666667)</f>
        <v>45867.66667</v>
      </c>
      <c r="K395" s="1">
        <f>IFERROR(__xludf.DUMMYFUNCTION("""COMPUTED_VALUE"""),754.6)</f>
        <v>754.6</v>
      </c>
      <c r="M395" s="2">
        <f>IFERROR(__xludf.DUMMYFUNCTION("""COMPUTED_VALUE"""),45867.66666666667)</f>
        <v>45867.66667</v>
      </c>
      <c r="N395" s="1">
        <f>IFERROR(__xludf.DUMMYFUNCTION("""COMPUTED_VALUE"""),3.2923695E7)</f>
        <v>32923695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IFERROR(__xludf.DUMMYFUNCTION("""COMPUTED_VALUE"""),755.63)</f>
        <v>755.63</v>
      </c>
      <c r="D396" s="2">
        <f>IFERROR(__xludf.DUMMYFUNCTION("""COMPUTED_VALUE"""),45868.66666666667)</f>
        <v>45868.66667</v>
      </c>
      <c r="E396" s="1">
        <f>IFERROR(__xludf.DUMMYFUNCTION("""COMPUTED_VALUE"""),765.53)</f>
        <v>765.53</v>
      </c>
      <c r="G396" s="2">
        <f>IFERROR(__xludf.DUMMYFUNCTION("""COMPUTED_VALUE"""),45868.66666666667)</f>
        <v>45868.66667</v>
      </c>
      <c r="H396" s="1">
        <f>IFERROR(__xludf.DUMMYFUNCTION("""COMPUTED_VALUE"""),752.17)</f>
        <v>752.17</v>
      </c>
      <c r="J396" s="2">
        <f>IFERROR(__xludf.DUMMYFUNCTION("""COMPUTED_VALUE"""),45868.66666666667)</f>
        <v>45868.66667</v>
      </c>
      <c r="K396" s="1">
        <f>IFERROR(__xludf.DUMMYFUNCTION("""COMPUTED_VALUE"""),760.36)</f>
        <v>760.36</v>
      </c>
      <c r="M396" s="2">
        <f>IFERROR(__xludf.DUMMYFUNCTION("""COMPUTED_VALUE"""),45868.66666666667)</f>
        <v>45868.66667</v>
      </c>
      <c r="N396" s="1">
        <f>IFERROR(__xludf.DUMMYFUNCTION("""COMPUTED_VALUE"""),5.0789134E7)</f>
        <v>50789134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IFERROR(__xludf.DUMMYFUNCTION("""COMPUTED_VALUE"""),758.42)</f>
        <v>758.42</v>
      </c>
      <c r="D397" s="2">
        <f>IFERROR(__xludf.DUMMYFUNCTION("""COMPUTED_VALUE"""),45869.66666666667)</f>
        <v>45869.66667</v>
      </c>
      <c r="E397" s="1">
        <f>IFERROR(__xludf.DUMMYFUNCTION("""COMPUTED_VALUE"""),761.51)</f>
        <v>761.51</v>
      </c>
      <c r="G397" s="2">
        <f>IFERROR(__xludf.DUMMYFUNCTION("""COMPUTED_VALUE"""),45869.66666666667)</f>
        <v>45869.66667</v>
      </c>
      <c r="H397" s="1">
        <f>IFERROR(__xludf.DUMMYFUNCTION("""COMPUTED_VALUE"""),748.07)</f>
        <v>748.07</v>
      </c>
      <c r="J397" s="2">
        <f>IFERROR(__xludf.DUMMYFUNCTION("""COMPUTED_VALUE"""),45869.66666666667)</f>
        <v>45869.66667</v>
      </c>
      <c r="K397" s="1">
        <f>IFERROR(__xludf.DUMMYFUNCTION("""COMPUTED_VALUE"""),750.05)</f>
        <v>750.05</v>
      </c>
      <c r="M397" s="2">
        <f>IFERROR(__xludf.DUMMYFUNCTION("""COMPUTED_VALUE"""),45869.66666666667)</f>
        <v>45869.66667</v>
      </c>
      <c r="N397" s="1">
        <f>IFERROR(__xludf.DUMMYFUNCTION("""COMPUTED_VALUE"""),4.7372011E7)</f>
        <v>47372011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IFERROR(__xludf.DUMMYFUNCTION("""COMPUTED_VALUE"""),739.96)</f>
        <v>739.96</v>
      </c>
      <c r="D398" s="2">
        <f>IFERROR(__xludf.DUMMYFUNCTION("""COMPUTED_VALUE"""),45870.66666666667)</f>
        <v>45870.66667</v>
      </c>
      <c r="E398" s="1">
        <f>IFERROR(__xludf.DUMMYFUNCTION("""COMPUTED_VALUE"""),743.65)</f>
        <v>743.65</v>
      </c>
      <c r="G398" s="2">
        <f>IFERROR(__xludf.DUMMYFUNCTION("""COMPUTED_VALUE"""),45870.66666666667)</f>
        <v>45870.66667</v>
      </c>
      <c r="H398" s="1">
        <f>IFERROR(__xludf.DUMMYFUNCTION("""COMPUTED_VALUE"""),729.93)</f>
        <v>729.93</v>
      </c>
      <c r="J398" s="2">
        <f>IFERROR(__xludf.DUMMYFUNCTION("""COMPUTED_VALUE"""),45870.66666666667)</f>
        <v>45870.66667</v>
      </c>
      <c r="K398" s="1">
        <f>IFERROR(__xludf.DUMMYFUNCTION("""COMPUTED_VALUE"""),739.94)</f>
        <v>739.94</v>
      </c>
      <c r="M398" s="2">
        <f>IFERROR(__xludf.DUMMYFUNCTION("""COMPUTED_VALUE"""),45870.66666666667)</f>
        <v>45870.66667</v>
      </c>
      <c r="N398" s="1">
        <f>IFERROR(__xludf.DUMMYFUNCTION("""COMPUTED_VALUE"""),3.3969718E7)</f>
        <v>33969718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IFERROR(__xludf.DUMMYFUNCTION("""COMPUTED_VALUE"""),745.86)</f>
        <v>745.86</v>
      </c>
      <c r="D399" s="2">
        <f>IFERROR(__xludf.DUMMYFUNCTION("""COMPUTED_VALUE"""),45873.66666666667)</f>
        <v>45873.66667</v>
      </c>
      <c r="E399" s="1">
        <f>IFERROR(__xludf.DUMMYFUNCTION("""COMPUTED_VALUE"""),746.71)</f>
        <v>746.71</v>
      </c>
      <c r="G399" s="2">
        <f>IFERROR(__xludf.DUMMYFUNCTION("""COMPUTED_VALUE"""),45873.66666666667)</f>
        <v>45873.66667</v>
      </c>
      <c r="H399" s="1">
        <f>IFERROR(__xludf.DUMMYFUNCTION("""COMPUTED_VALUE"""),742.19)</f>
        <v>742.19</v>
      </c>
      <c r="J399" s="2">
        <f>IFERROR(__xludf.DUMMYFUNCTION("""COMPUTED_VALUE"""),45873.66666666667)</f>
        <v>45873.66667</v>
      </c>
      <c r="K399" s="1">
        <f>IFERROR(__xludf.DUMMYFUNCTION("""COMPUTED_VALUE"""),745.8)</f>
        <v>745.8</v>
      </c>
      <c r="M399" s="2">
        <f>IFERROR(__xludf.DUMMYFUNCTION("""COMPUTED_VALUE"""),45873.66666666667)</f>
        <v>45873.66667</v>
      </c>
      <c r="N399" s="1">
        <f>IFERROR(__xludf.DUMMYFUNCTION("""COMPUTED_VALUE"""),2.841327E7)</f>
        <v>28413270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IFERROR(__xludf.DUMMYFUNCTION("""COMPUTED_VALUE"""),744.83)</f>
        <v>744.83</v>
      </c>
      <c r="D400" s="2">
        <f>IFERROR(__xludf.DUMMYFUNCTION("""COMPUTED_VALUE"""),45874.66666666667)</f>
        <v>45874.66667</v>
      </c>
      <c r="E400" s="1">
        <f>IFERROR(__xludf.DUMMYFUNCTION("""COMPUTED_VALUE"""),744.98)</f>
        <v>744.98</v>
      </c>
      <c r="G400" s="2">
        <f>IFERROR(__xludf.DUMMYFUNCTION("""COMPUTED_VALUE"""),45874.66666666667)</f>
        <v>45874.66667</v>
      </c>
      <c r="H400" s="1">
        <f>IFERROR(__xludf.DUMMYFUNCTION("""COMPUTED_VALUE"""),731.63)</f>
        <v>731.63</v>
      </c>
      <c r="J400" s="2">
        <f>IFERROR(__xludf.DUMMYFUNCTION("""COMPUTED_VALUE"""),45874.66666666667)</f>
        <v>45874.66667</v>
      </c>
      <c r="K400" s="1">
        <f>IFERROR(__xludf.DUMMYFUNCTION("""COMPUTED_VALUE"""),741.9)</f>
        <v>741.9</v>
      </c>
      <c r="M400" s="2">
        <f>IFERROR(__xludf.DUMMYFUNCTION("""COMPUTED_VALUE"""),45874.66666666667)</f>
        <v>45874.66667</v>
      </c>
      <c r="N400" s="1">
        <f>IFERROR(__xludf.DUMMYFUNCTION("""COMPUTED_VALUE"""),3.0971559E7)</f>
        <v>30971559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IFERROR(__xludf.DUMMYFUNCTION("""COMPUTED_VALUE"""),739.85)</f>
        <v>739.85</v>
      </c>
      <c r="D401" s="2">
        <f>IFERROR(__xludf.DUMMYFUNCTION("""COMPUTED_VALUE"""),45875.66666666667)</f>
        <v>45875.66667</v>
      </c>
      <c r="E401" s="1">
        <f>IFERROR(__xludf.DUMMYFUNCTION("""COMPUTED_VALUE"""),748.87)</f>
        <v>748.87</v>
      </c>
      <c r="G401" s="2">
        <f>IFERROR(__xludf.DUMMYFUNCTION("""COMPUTED_VALUE"""),45875.66666666667)</f>
        <v>45875.66667</v>
      </c>
      <c r="H401" s="1">
        <f>IFERROR(__xludf.DUMMYFUNCTION("""COMPUTED_VALUE"""),737.79)</f>
        <v>737.79</v>
      </c>
      <c r="J401" s="2">
        <f>IFERROR(__xludf.DUMMYFUNCTION("""COMPUTED_VALUE"""),45875.66666666667)</f>
        <v>45875.66667</v>
      </c>
      <c r="K401" s="1">
        <f>IFERROR(__xludf.DUMMYFUNCTION("""COMPUTED_VALUE"""),746.69)</f>
        <v>746.69</v>
      </c>
      <c r="M401" s="2">
        <f>IFERROR(__xludf.DUMMYFUNCTION("""COMPUTED_VALUE"""),45875.66666666667)</f>
        <v>45875.66667</v>
      </c>
      <c r="N401" s="1">
        <f>IFERROR(__xludf.DUMMYFUNCTION("""COMPUTED_VALUE"""),3.3169758E7)</f>
        <v>33169758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IFERROR(__xludf.DUMMYFUNCTION("""COMPUTED_VALUE"""),749.51)</f>
        <v>749.51</v>
      </c>
      <c r="D402" s="2">
        <f>IFERROR(__xludf.DUMMYFUNCTION("""COMPUTED_VALUE"""),45876.66666666667)</f>
        <v>45876.66667</v>
      </c>
      <c r="E402" s="1">
        <f>IFERROR(__xludf.DUMMYFUNCTION("""COMPUTED_VALUE"""),750.81)</f>
        <v>750.81</v>
      </c>
      <c r="G402" s="2">
        <f>IFERROR(__xludf.DUMMYFUNCTION("""COMPUTED_VALUE"""),45876.66666666667)</f>
        <v>45876.66667</v>
      </c>
      <c r="H402" s="1">
        <f>IFERROR(__xludf.DUMMYFUNCTION("""COMPUTED_VALUE"""),732.03)</f>
        <v>732.03</v>
      </c>
      <c r="J402" s="2">
        <f>IFERROR(__xludf.DUMMYFUNCTION("""COMPUTED_VALUE"""),45876.66666666667)</f>
        <v>45876.66667</v>
      </c>
      <c r="K402" s="1">
        <f>IFERROR(__xludf.DUMMYFUNCTION("""COMPUTED_VALUE"""),738.22)</f>
        <v>738.22</v>
      </c>
      <c r="M402" s="2">
        <f>IFERROR(__xludf.DUMMYFUNCTION("""COMPUTED_VALUE"""),45876.66666666667)</f>
        <v>45876.66667</v>
      </c>
      <c r="N402" s="1">
        <f>IFERROR(__xludf.DUMMYFUNCTION("""COMPUTED_VALUE"""),5.1486488E7)</f>
        <v>51486488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IFERROR(__xludf.DUMMYFUNCTION("""COMPUTED_VALUE"""),717.91)</f>
        <v>717.91</v>
      </c>
      <c r="D403" s="2">
        <f>IFERROR(__xludf.DUMMYFUNCTION("""COMPUTED_VALUE"""),45877.66666666667)</f>
        <v>45877.66667</v>
      </c>
      <c r="E403" s="1">
        <f>IFERROR(__xludf.DUMMYFUNCTION("""COMPUTED_VALUE"""),717.91)</f>
        <v>717.91</v>
      </c>
      <c r="G403" s="2">
        <f>IFERROR(__xludf.DUMMYFUNCTION("""COMPUTED_VALUE"""),45877.66666666667)</f>
        <v>45877.66667</v>
      </c>
      <c r="H403" s="1">
        <f>IFERROR(__xludf.DUMMYFUNCTION("""COMPUTED_VALUE"""),704.92)</f>
        <v>704.92</v>
      </c>
      <c r="J403" s="2">
        <f>IFERROR(__xludf.DUMMYFUNCTION("""COMPUTED_VALUE"""),45877.66666666667)</f>
        <v>45877.66667</v>
      </c>
      <c r="K403" s="1">
        <f>IFERROR(__xludf.DUMMYFUNCTION("""COMPUTED_VALUE"""),705.42)</f>
        <v>705.42</v>
      </c>
      <c r="M403" s="2">
        <f>IFERROR(__xludf.DUMMYFUNCTION("""COMPUTED_VALUE"""),45877.66666666667)</f>
        <v>45877.66667</v>
      </c>
      <c r="N403" s="1">
        <f>IFERROR(__xludf.DUMMYFUNCTION("""COMPUTED_VALUE"""),4.5695356E7)</f>
        <v>45695356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IFERROR(__xludf.DUMMYFUNCTION("""COMPUTED_VALUE"""),707.39)</f>
        <v>707.39</v>
      </c>
      <c r="D404" s="2">
        <f>IFERROR(__xludf.DUMMYFUNCTION("""COMPUTED_VALUE"""),45880.66666666667)</f>
        <v>45880.66667</v>
      </c>
      <c r="E404" s="1">
        <f>IFERROR(__xludf.DUMMYFUNCTION("""COMPUTED_VALUE"""),713.7)</f>
        <v>713.7</v>
      </c>
      <c r="G404" s="2">
        <f>IFERROR(__xludf.DUMMYFUNCTION("""COMPUTED_VALUE"""),45880.66666666667)</f>
        <v>45880.66667</v>
      </c>
      <c r="H404" s="1">
        <f>IFERROR(__xludf.DUMMYFUNCTION("""COMPUTED_VALUE"""),706.55)</f>
        <v>706.55</v>
      </c>
      <c r="J404" s="2">
        <f>IFERROR(__xludf.DUMMYFUNCTION("""COMPUTED_VALUE"""),45880.66666666667)</f>
        <v>45880.66667</v>
      </c>
      <c r="K404" s="1">
        <f>IFERROR(__xludf.DUMMYFUNCTION("""COMPUTED_VALUE"""),712.84)</f>
        <v>712.84</v>
      </c>
      <c r="M404" s="2">
        <f>IFERROR(__xludf.DUMMYFUNCTION("""COMPUTED_VALUE"""),45880.66666666667)</f>
        <v>45880.66667</v>
      </c>
      <c r="N404" s="1">
        <f>IFERROR(__xludf.DUMMYFUNCTION("""COMPUTED_VALUE"""),3.1795321E7)</f>
        <v>31795321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IFERROR(__xludf.DUMMYFUNCTION("""COMPUTED_VALUE"""),711.36)</f>
        <v>711.36</v>
      </c>
      <c r="D405" s="2">
        <f>IFERROR(__xludf.DUMMYFUNCTION("""COMPUTED_VALUE"""),45881.66666666667)</f>
        <v>45881.66667</v>
      </c>
      <c r="E405" s="1">
        <f>IFERROR(__xludf.DUMMYFUNCTION("""COMPUTED_VALUE"""),725.86)</f>
        <v>725.86</v>
      </c>
      <c r="G405" s="2">
        <f>IFERROR(__xludf.DUMMYFUNCTION("""COMPUTED_VALUE"""),45881.66666666667)</f>
        <v>45881.66667</v>
      </c>
      <c r="H405" s="1">
        <f>IFERROR(__xludf.DUMMYFUNCTION("""COMPUTED_VALUE"""),711.26)</f>
        <v>711.26</v>
      </c>
      <c r="J405" s="2">
        <f>IFERROR(__xludf.DUMMYFUNCTION("""COMPUTED_VALUE"""),45881.66666666667)</f>
        <v>45881.66667</v>
      </c>
      <c r="K405" s="1">
        <f>IFERROR(__xludf.DUMMYFUNCTION("""COMPUTED_VALUE"""),725.51)</f>
        <v>725.51</v>
      </c>
      <c r="M405" s="2">
        <f>IFERROR(__xludf.DUMMYFUNCTION("""COMPUTED_VALUE"""),45881.66666666667)</f>
        <v>45881.66667</v>
      </c>
      <c r="N405" s="1">
        <f>IFERROR(__xludf.DUMMYFUNCTION("""COMPUTED_VALUE"""),3.0219449E7)</f>
        <v>30219449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IFERROR(__xludf.DUMMYFUNCTION("""COMPUTED_VALUE"""),726.97)</f>
        <v>726.97</v>
      </c>
      <c r="D406" s="2">
        <f>IFERROR(__xludf.DUMMYFUNCTION("""COMPUTED_VALUE"""),45882.66666666667)</f>
        <v>45882.66667</v>
      </c>
      <c r="E406" s="1">
        <f>IFERROR(__xludf.DUMMYFUNCTION("""COMPUTED_VALUE"""),736.6)</f>
        <v>736.6</v>
      </c>
      <c r="G406" s="2">
        <f>IFERROR(__xludf.DUMMYFUNCTION("""COMPUTED_VALUE"""),45882.66666666667)</f>
        <v>45882.66667</v>
      </c>
      <c r="H406" s="1">
        <f>IFERROR(__xludf.DUMMYFUNCTION("""COMPUTED_VALUE"""),724.47)</f>
        <v>724.47</v>
      </c>
      <c r="J406" s="2">
        <f>IFERROR(__xludf.DUMMYFUNCTION("""COMPUTED_VALUE"""),45882.66666666667)</f>
        <v>45882.66667</v>
      </c>
      <c r="K406" s="1">
        <f>IFERROR(__xludf.DUMMYFUNCTION("""COMPUTED_VALUE"""),735.4)</f>
        <v>735.4</v>
      </c>
      <c r="M406" s="2">
        <f>IFERROR(__xludf.DUMMYFUNCTION("""COMPUTED_VALUE"""),45882.66666666667)</f>
        <v>45882.66667</v>
      </c>
      <c r="N406" s="1">
        <f>IFERROR(__xludf.DUMMYFUNCTION("""COMPUTED_VALUE"""),3.0127342E7)</f>
        <v>30127342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IFERROR(__xludf.DUMMYFUNCTION("""COMPUTED_VALUE"""),729.74)</f>
        <v>729.74</v>
      </c>
      <c r="D407" s="2">
        <f>IFERROR(__xludf.DUMMYFUNCTION("""COMPUTED_VALUE"""),45883.66666666667)</f>
        <v>45883.66667</v>
      </c>
      <c r="E407" s="1">
        <f>IFERROR(__xludf.DUMMYFUNCTION("""COMPUTED_VALUE"""),732.86)</f>
        <v>732.86</v>
      </c>
      <c r="G407" s="2">
        <f>IFERROR(__xludf.DUMMYFUNCTION("""COMPUTED_VALUE"""),45883.66666666667)</f>
        <v>45883.66667</v>
      </c>
      <c r="H407" s="1">
        <f>IFERROR(__xludf.DUMMYFUNCTION("""COMPUTED_VALUE"""),725.59)</f>
        <v>725.59</v>
      </c>
      <c r="J407" s="2">
        <f>IFERROR(__xludf.DUMMYFUNCTION("""COMPUTED_VALUE"""),45883.66666666667)</f>
        <v>45883.66667</v>
      </c>
      <c r="K407" s="1">
        <f>IFERROR(__xludf.DUMMYFUNCTION("""COMPUTED_VALUE"""),730.72)</f>
        <v>730.72</v>
      </c>
      <c r="M407" s="2">
        <f>IFERROR(__xludf.DUMMYFUNCTION("""COMPUTED_VALUE"""),45883.66666666667)</f>
        <v>45883.66667</v>
      </c>
      <c r="N407" s="1">
        <f>IFERROR(__xludf.DUMMYFUNCTION("""COMPUTED_VALUE"""),2.5044313E7)</f>
        <v>25044313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IFERROR(__xludf.DUMMYFUNCTION("""COMPUTED_VALUE"""),731.19)</f>
        <v>731.19</v>
      </c>
      <c r="D408" s="2">
        <f>IFERROR(__xludf.DUMMYFUNCTION("""COMPUTED_VALUE"""),45884.66666666667)</f>
        <v>45884.66667</v>
      </c>
      <c r="E408" s="1">
        <f>IFERROR(__xludf.DUMMYFUNCTION("""COMPUTED_VALUE"""),741.81)</f>
        <v>741.81</v>
      </c>
      <c r="G408" s="2">
        <f>IFERROR(__xludf.DUMMYFUNCTION("""COMPUTED_VALUE"""),45884.66666666667)</f>
        <v>45884.66667</v>
      </c>
      <c r="H408" s="1">
        <f>IFERROR(__xludf.DUMMYFUNCTION("""COMPUTED_VALUE"""),729.91)</f>
        <v>729.91</v>
      </c>
      <c r="J408" s="2">
        <f>IFERROR(__xludf.DUMMYFUNCTION("""COMPUTED_VALUE"""),45884.66666666667)</f>
        <v>45884.66667</v>
      </c>
      <c r="K408" s="1">
        <f>IFERROR(__xludf.DUMMYFUNCTION("""COMPUTED_VALUE"""),735.32)</f>
        <v>735.32</v>
      </c>
      <c r="M408" s="2">
        <f>IFERROR(__xludf.DUMMYFUNCTION("""COMPUTED_VALUE"""),45884.66666666667)</f>
        <v>45884.66667</v>
      </c>
      <c r="N408" s="1">
        <f>IFERROR(__xludf.DUMMYFUNCTION("""COMPUTED_VALUE"""),2.5991725E7)</f>
        <v>25991725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IFERROR(__xludf.DUMMYFUNCTION("""COMPUTED_VALUE"""),738.85)</f>
        <v>738.85</v>
      </c>
      <c r="D409" s="2">
        <f>IFERROR(__xludf.DUMMYFUNCTION("""COMPUTED_VALUE"""),45887.66666666667)</f>
        <v>45887.66667</v>
      </c>
      <c r="E409" s="1">
        <f>IFERROR(__xludf.DUMMYFUNCTION("""COMPUTED_VALUE"""),745.76)</f>
        <v>745.76</v>
      </c>
      <c r="G409" s="2">
        <f>IFERROR(__xludf.DUMMYFUNCTION("""COMPUTED_VALUE"""),45887.66666666667)</f>
        <v>45887.66667</v>
      </c>
      <c r="H409" s="1">
        <f>IFERROR(__xludf.DUMMYFUNCTION("""COMPUTED_VALUE"""),735.0)</f>
        <v>735</v>
      </c>
      <c r="J409" s="2">
        <f>IFERROR(__xludf.DUMMYFUNCTION("""COMPUTED_VALUE"""),45887.66666666667)</f>
        <v>45887.66667</v>
      </c>
      <c r="K409" s="1">
        <f>IFERROR(__xludf.DUMMYFUNCTION("""COMPUTED_VALUE"""),736.82)</f>
        <v>736.82</v>
      </c>
      <c r="M409" s="2">
        <f>IFERROR(__xludf.DUMMYFUNCTION("""COMPUTED_VALUE"""),45887.66666666667)</f>
        <v>45887.66667</v>
      </c>
      <c r="N409" s="1">
        <f>IFERROR(__xludf.DUMMYFUNCTION("""COMPUTED_VALUE"""),3.0435563E7)</f>
        <v>30435563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IFERROR(__xludf.DUMMYFUNCTION("""COMPUTED_VALUE"""),732.06)</f>
        <v>732.06</v>
      </c>
      <c r="D410" s="2">
        <f>IFERROR(__xludf.DUMMYFUNCTION("""COMPUTED_VALUE"""),45888.66666666667)</f>
        <v>45888.66667</v>
      </c>
      <c r="E410" s="1">
        <f>IFERROR(__xludf.DUMMYFUNCTION("""COMPUTED_VALUE"""),743.24)</f>
        <v>743.24</v>
      </c>
      <c r="G410" s="2">
        <f>IFERROR(__xludf.DUMMYFUNCTION("""COMPUTED_VALUE"""),45888.66666666667)</f>
        <v>45888.66667</v>
      </c>
      <c r="H410" s="1">
        <f>IFERROR(__xludf.DUMMYFUNCTION("""COMPUTED_VALUE"""),732.03)</f>
        <v>732.03</v>
      </c>
      <c r="J410" s="2">
        <f>IFERROR(__xludf.DUMMYFUNCTION("""COMPUTED_VALUE"""),45888.66666666667)</f>
        <v>45888.66667</v>
      </c>
      <c r="K410" s="1">
        <f>IFERROR(__xludf.DUMMYFUNCTION("""COMPUTED_VALUE"""),737.76)</f>
        <v>737.76</v>
      </c>
      <c r="M410" s="2">
        <f>IFERROR(__xludf.DUMMYFUNCTION("""COMPUTED_VALUE"""),45888.66666666667)</f>
        <v>45888.66667</v>
      </c>
      <c r="N410" s="1">
        <f>IFERROR(__xludf.DUMMYFUNCTION("""COMPUTED_VALUE"""),3.2244493E7)</f>
        <v>32244493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IFERROR(__xludf.DUMMYFUNCTION("""COMPUTED_VALUE"""),733.92)</f>
        <v>733.92</v>
      </c>
      <c r="D411" s="2">
        <f>IFERROR(__xludf.DUMMYFUNCTION("""COMPUTED_VALUE"""),45889.66666666667)</f>
        <v>45889.66667</v>
      </c>
      <c r="E411" s="1">
        <f>IFERROR(__xludf.DUMMYFUNCTION("""COMPUTED_VALUE"""),740.74)</f>
        <v>740.74</v>
      </c>
      <c r="G411" s="2">
        <f>IFERROR(__xludf.DUMMYFUNCTION("""COMPUTED_VALUE"""),45889.66666666667)</f>
        <v>45889.66667</v>
      </c>
      <c r="H411" s="1">
        <f>IFERROR(__xludf.DUMMYFUNCTION("""COMPUTED_VALUE"""),732.4)</f>
        <v>732.4</v>
      </c>
      <c r="J411" s="2">
        <f>IFERROR(__xludf.DUMMYFUNCTION("""COMPUTED_VALUE"""),45889.66666666667)</f>
        <v>45889.66667</v>
      </c>
      <c r="K411" s="1">
        <f>IFERROR(__xludf.DUMMYFUNCTION("""COMPUTED_VALUE"""),740.74)</f>
        <v>740.74</v>
      </c>
      <c r="M411" s="2">
        <f>IFERROR(__xludf.DUMMYFUNCTION("""COMPUTED_VALUE"""),45889.66666666667)</f>
        <v>45889.66667</v>
      </c>
      <c r="N411" s="1">
        <f>IFERROR(__xludf.DUMMYFUNCTION("""COMPUTED_VALUE"""),2.3518964E7)</f>
        <v>23518964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IFERROR(__xludf.DUMMYFUNCTION("""COMPUTED_VALUE"""),741.57)</f>
        <v>741.57</v>
      </c>
      <c r="D412" s="2">
        <f>IFERROR(__xludf.DUMMYFUNCTION("""COMPUTED_VALUE"""),45890.66666666667)</f>
        <v>45890.66667</v>
      </c>
      <c r="E412" s="1">
        <f>IFERROR(__xludf.DUMMYFUNCTION("""COMPUTED_VALUE"""),745.45)</f>
        <v>745.45</v>
      </c>
      <c r="G412" s="2">
        <f>IFERROR(__xludf.DUMMYFUNCTION("""COMPUTED_VALUE"""),45890.66666666667)</f>
        <v>45890.66667</v>
      </c>
      <c r="H412" s="1">
        <f>IFERROR(__xludf.DUMMYFUNCTION("""COMPUTED_VALUE"""),738.27)</f>
        <v>738.27</v>
      </c>
      <c r="J412" s="2">
        <f>IFERROR(__xludf.DUMMYFUNCTION("""COMPUTED_VALUE"""),45890.66666666667)</f>
        <v>45890.66667</v>
      </c>
      <c r="K412" s="1">
        <f>IFERROR(__xludf.DUMMYFUNCTION("""COMPUTED_VALUE"""),741.44)</f>
        <v>741.44</v>
      </c>
      <c r="M412" s="2">
        <f>IFERROR(__xludf.DUMMYFUNCTION("""COMPUTED_VALUE"""),45890.66666666667)</f>
        <v>45890.66667</v>
      </c>
      <c r="N412" s="1">
        <f>IFERROR(__xludf.DUMMYFUNCTION("""COMPUTED_VALUE"""),2.3454226E7)</f>
        <v>23454226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IFERROR(__xludf.DUMMYFUNCTION("""COMPUTED_VALUE"""),743.87)</f>
        <v>743.87</v>
      </c>
      <c r="D413" s="2">
        <f>IFERROR(__xludf.DUMMYFUNCTION("""COMPUTED_VALUE"""),45891.66666666667)</f>
        <v>45891.66667</v>
      </c>
      <c r="E413" s="1">
        <f>IFERROR(__xludf.DUMMYFUNCTION("""COMPUTED_VALUE"""),760.44)</f>
        <v>760.44</v>
      </c>
      <c r="G413" s="2">
        <f>IFERROR(__xludf.DUMMYFUNCTION("""COMPUTED_VALUE"""),45891.66666666667)</f>
        <v>45891.66667</v>
      </c>
      <c r="H413" s="1">
        <f>IFERROR(__xludf.DUMMYFUNCTION("""COMPUTED_VALUE"""),742.7)</f>
        <v>742.7</v>
      </c>
      <c r="J413" s="2">
        <f>IFERROR(__xludf.DUMMYFUNCTION("""COMPUTED_VALUE"""),45891.66666666667)</f>
        <v>45891.66667</v>
      </c>
      <c r="K413" s="1">
        <f>IFERROR(__xludf.DUMMYFUNCTION("""COMPUTED_VALUE"""),759.63)</f>
        <v>759.63</v>
      </c>
      <c r="M413" s="2">
        <f>IFERROR(__xludf.DUMMYFUNCTION("""COMPUTED_VALUE"""),45891.66666666667)</f>
        <v>45891.66667</v>
      </c>
      <c r="N413" s="1">
        <f>IFERROR(__xludf.DUMMYFUNCTION("""COMPUTED_VALUE"""),2.8469141E7)</f>
        <v>28469141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IFERROR(__xludf.DUMMYFUNCTION("""COMPUTED_VALUE"""),762.16)</f>
        <v>762.16</v>
      </c>
      <c r="D414" s="2">
        <f>IFERROR(__xludf.DUMMYFUNCTION("""COMPUTED_VALUE"""),45894.66666666667)</f>
        <v>45894.66667</v>
      </c>
      <c r="E414" s="1">
        <f>IFERROR(__xludf.DUMMYFUNCTION("""COMPUTED_VALUE"""),764.96)</f>
        <v>764.96</v>
      </c>
      <c r="G414" s="2">
        <f>IFERROR(__xludf.DUMMYFUNCTION("""COMPUTED_VALUE"""),45894.66666666667)</f>
        <v>45894.66667</v>
      </c>
      <c r="H414" s="1">
        <f>IFERROR(__xludf.DUMMYFUNCTION("""COMPUTED_VALUE"""),758.94)</f>
        <v>758.94</v>
      </c>
      <c r="J414" s="2">
        <f>IFERROR(__xludf.DUMMYFUNCTION("""COMPUTED_VALUE"""),45894.66666666667)</f>
        <v>45894.66667</v>
      </c>
      <c r="K414" s="1">
        <f>IFERROR(__xludf.DUMMYFUNCTION("""COMPUTED_VALUE"""),764.2)</f>
        <v>764.2</v>
      </c>
      <c r="M414" s="2">
        <f>IFERROR(__xludf.DUMMYFUNCTION("""COMPUTED_VALUE"""),45894.66666666667)</f>
        <v>45894.66667</v>
      </c>
      <c r="N414" s="1">
        <f>IFERROR(__xludf.DUMMYFUNCTION("""COMPUTED_VALUE"""),2.4658701E7)</f>
        <v>24658701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IFERROR(__xludf.DUMMYFUNCTION("""COMPUTED_VALUE"""),759.15)</f>
        <v>759.15</v>
      </c>
      <c r="D415" s="2">
        <f>IFERROR(__xludf.DUMMYFUNCTION("""COMPUTED_VALUE"""),45895.66666666667)</f>
        <v>45895.66667</v>
      </c>
      <c r="E415" s="1">
        <f>IFERROR(__xludf.DUMMYFUNCTION("""COMPUTED_VALUE"""),768.19)</f>
        <v>768.19</v>
      </c>
      <c r="G415" s="2">
        <f>IFERROR(__xludf.DUMMYFUNCTION("""COMPUTED_VALUE"""),45895.66666666667)</f>
        <v>45895.66667</v>
      </c>
      <c r="H415" s="1">
        <f>IFERROR(__xludf.DUMMYFUNCTION("""COMPUTED_VALUE"""),759.15)</f>
        <v>759.15</v>
      </c>
      <c r="J415" s="2">
        <f>IFERROR(__xludf.DUMMYFUNCTION("""COMPUTED_VALUE"""),45895.66666666667)</f>
        <v>45895.66667</v>
      </c>
      <c r="K415" s="1">
        <f>IFERROR(__xludf.DUMMYFUNCTION("""COMPUTED_VALUE"""),767.81)</f>
        <v>767.81</v>
      </c>
      <c r="M415" s="2">
        <f>IFERROR(__xludf.DUMMYFUNCTION("""COMPUTED_VALUE"""),45895.66666666667)</f>
        <v>45895.66667</v>
      </c>
      <c r="N415" s="1">
        <f>IFERROR(__xludf.DUMMYFUNCTION("""COMPUTED_VALUE"""),3.004773E7)</f>
        <v>30047730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IFERROR(__xludf.DUMMYFUNCTION("""COMPUTED_VALUE"""),768.12)</f>
        <v>768.12</v>
      </c>
      <c r="D416" s="2">
        <f>IFERROR(__xludf.DUMMYFUNCTION("""COMPUTED_VALUE"""),45896.66666666667)</f>
        <v>45896.66667</v>
      </c>
      <c r="E416" s="1">
        <f>IFERROR(__xludf.DUMMYFUNCTION("""COMPUTED_VALUE"""),779.93)</f>
        <v>779.93</v>
      </c>
      <c r="G416" s="2">
        <f>IFERROR(__xludf.DUMMYFUNCTION("""COMPUTED_VALUE"""),45896.66666666667)</f>
        <v>45896.66667</v>
      </c>
      <c r="H416" s="1">
        <f>IFERROR(__xludf.DUMMYFUNCTION("""COMPUTED_VALUE"""),766.74)</f>
        <v>766.74</v>
      </c>
      <c r="J416" s="2">
        <f>IFERROR(__xludf.DUMMYFUNCTION("""COMPUTED_VALUE"""),45896.66666666667)</f>
        <v>45896.66667</v>
      </c>
      <c r="K416" s="1">
        <f>IFERROR(__xludf.DUMMYFUNCTION("""COMPUTED_VALUE"""),778.43)</f>
        <v>778.43</v>
      </c>
      <c r="M416" s="2">
        <f>IFERROR(__xludf.DUMMYFUNCTION("""COMPUTED_VALUE"""),45896.66666666667)</f>
        <v>45896.66667</v>
      </c>
      <c r="N416" s="1">
        <f>IFERROR(__xludf.DUMMYFUNCTION("""COMPUTED_VALUE"""),2.7025026E7)</f>
        <v>27025026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IFERROR(__xludf.DUMMYFUNCTION("""COMPUTED_VALUE"""),781.75)</f>
        <v>781.75</v>
      </c>
      <c r="D417" s="2">
        <f>IFERROR(__xludf.DUMMYFUNCTION("""COMPUTED_VALUE"""),45897.66666666667)</f>
        <v>45897.66667</v>
      </c>
      <c r="E417" s="1">
        <f>IFERROR(__xludf.DUMMYFUNCTION("""COMPUTED_VALUE"""),786.57)</f>
        <v>786.57</v>
      </c>
      <c r="G417" s="2">
        <f>IFERROR(__xludf.DUMMYFUNCTION("""COMPUTED_VALUE"""),45897.66666666667)</f>
        <v>45897.66667</v>
      </c>
      <c r="H417" s="1">
        <f>IFERROR(__xludf.DUMMYFUNCTION("""COMPUTED_VALUE"""),779.37)</f>
        <v>779.37</v>
      </c>
      <c r="J417" s="2">
        <f>IFERROR(__xludf.DUMMYFUNCTION("""COMPUTED_VALUE"""),45897.66666666667)</f>
        <v>45897.66667</v>
      </c>
      <c r="K417" s="1">
        <f>IFERROR(__xludf.DUMMYFUNCTION("""COMPUTED_VALUE"""),784.32)</f>
        <v>784.32</v>
      </c>
      <c r="M417" s="2">
        <f>IFERROR(__xludf.DUMMYFUNCTION("""COMPUTED_VALUE"""),45897.66666666667)</f>
        <v>45897.66667</v>
      </c>
      <c r="N417" s="1">
        <f>IFERROR(__xludf.DUMMYFUNCTION("""COMPUTED_VALUE"""),2.374174E7)</f>
        <v>23741740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IFERROR(__xludf.DUMMYFUNCTION("""COMPUTED_VALUE"""),782.27)</f>
        <v>782.27</v>
      </c>
      <c r="D418" s="2">
        <f>IFERROR(__xludf.DUMMYFUNCTION("""COMPUTED_VALUE"""),45898.66666666667)</f>
        <v>45898.66667</v>
      </c>
      <c r="E418" s="1">
        <f>IFERROR(__xludf.DUMMYFUNCTION("""COMPUTED_VALUE"""),785.02)</f>
        <v>785.02</v>
      </c>
      <c r="G418" s="2">
        <f>IFERROR(__xludf.DUMMYFUNCTION("""COMPUTED_VALUE"""),45898.66666666667)</f>
        <v>45898.66667</v>
      </c>
      <c r="H418" s="1">
        <f>IFERROR(__xludf.DUMMYFUNCTION("""COMPUTED_VALUE"""),775.95)</f>
        <v>775.95</v>
      </c>
      <c r="J418" s="2">
        <f>IFERROR(__xludf.DUMMYFUNCTION("""COMPUTED_VALUE"""),45898.66666666667)</f>
        <v>45898.66667</v>
      </c>
      <c r="K418" s="1">
        <f>IFERROR(__xludf.DUMMYFUNCTION("""COMPUTED_VALUE"""),781.99)</f>
        <v>781.99</v>
      </c>
      <c r="M418" s="2">
        <f>IFERROR(__xludf.DUMMYFUNCTION("""COMPUTED_VALUE"""),45898.66666666667)</f>
        <v>45898.66667</v>
      </c>
      <c r="N418" s="1">
        <f>IFERROR(__xludf.DUMMYFUNCTION("""COMPUTED_VALUE"""),2.2778688E7)</f>
        <v>22778688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IFERROR(__xludf.DUMMYFUNCTION("""COMPUTED_VALUE"""),762.88)</f>
        <v>762.88</v>
      </c>
      <c r="D419" s="2">
        <f>IFERROR(__xludf.DUMMYFUNCTION("""COMPUTED_VALUE"""),45902.66666666667)</f>
        <v>45902.66667</v>
      </c>
      <c r="E419" s="1">
        <f>IFERROR(__xludf.DUMMYFUNCTION("""COMPUTED_VALUE"""),768.29)</f>
        <v>768.29</v>
      </c>
      <c r="G419" s="2">
        <f>IFERROR(__xludf.DUMMYFUNCTION("""COMPUTED_VALUE"""),45902.66666666667)</f>
        <v>45902.66667</v>
      </c>
      <c r="H419" s="1">
        <f>IFERROR(__xludf.DUMMYFUNCTION("""COMPUTED_VALUE"""),754.51)</f>
        <v>754.51</v>
      </c>
      <c r="J419" s="2">
        <f>IFERROR(__xludf.DUMMYFUNCTION("""COMPUTED_VALUE"""),45902.66666666667)</f>
        <v>45902.66667</v>
      </c>
      <c r="K419" s="1">
        <f>IFERROR(__xludf.DUMMYFUNCTION("""COMPUTED_VALUE"""),767.57)</f>
        <v>767.57</v>
      </c>
      <c r="M419" s="2">
        <f>IFERROR(__xludf.DUMMYFUNCTION("""COMPUTED_VALUE"""),45902.66666666667)</f>
        <v>45902.66667</v>
      </c>
      <c r="N419" s="1">
        <f>IFERROR(__xludf.DUMMYFUNCTION("""COMPUTED_VALUE"""),2.9530392E7)</f>
        <v>29530392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IFERROR(__xludf.DUMMYFUNCTION("""COMPUTED_VALUE"""),765.43)</f>
        <v>765.43</v>
      </c>
      <c r="D420" s="2">
        <f>IFERROR(__xludf.DUMMYFUNCTION("""COMPUTED_VALUE"""),45903.66666666667)</f>
        <v>45903.66667</v>
      </c>
      <c r="E420" s="1">
        <f>IFERROR(__xludf.DUMMYFUNCTION("""COMPUTED_VALUE"""),767.06)</f>
        <v>767.06</v>
      </c>
      <c r="G420" s="2">
        <f>IFERROR(__xludf.DUMMYFUNCTION("""COMPUTED_VALUE"""),45903.66666666667)</f>
        <v>45903.66667</v>
      </c>
      <c r="H420" s="1">
        <f>IFERROR(__xludf.DUMMYFUNCTION("""COMPUTED_VALUE"""),755.73)</f>
        <v>755.73</v>
      </c>
      <c r="J420" s="2">
        <f>IFERROR(__xludf.DUMMYFUNCTION("""COMPUTED_VALUE"""),45903.66666666667)</f>
        <v>45903.66667</v>
      </c>
      <c r="K420" s="1">
        <f>IFERROR(__xludf.DUMMYFUNCTION("""COMPUTED_VALUE"""),755.85)</f>
        <v>755.85</v>
      </c>
      <c r="M420" s="2">
        <f>IFERROR(__xludf.DUMMYFUNCTION("""COMPUTED_VALUE"""),45903.66666666667)</f>
        <v>45903.66667</v>
      </c>
      <c r="N420" s="1">
        <f>IFERROR(__xludf.DUMMYFUNCTION("""COMPUTED_VALUE"""),2.6797233E7)</f>
        <v>26797233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IFERROR(__xludf.DUMMYFUNCTION("""COMPUTED_VALUE"""),755.19)</f>
        <v>755.19</v>
      </c>
      <c r="D421" s="2">
        <f>IFERROR(__xludf.DUMMYFUNCTION("""COMPUTED_VALUE"""),45904.66666666667)</f>
        <v>45904.66667</v>
      </c>
      <c r="E421" s="1">
        <f>IFERROR(__xludf.DUMMYFUNCTION("""COMPUTED_VALUE"""),755.19)</f>
        <v>755.19</v>
      </c>
      <c r="G421" s="2">
        <f>IFERROR(__xludf.DUMMYFUNCTION("""COMPUTED_VALUE"""),45904.66666666667)</f>
        <v>45904.66667</v>
      </c>
      <c r="H421" s="1">
        <f>IFERROR(__xludf.DUMMYFUNCTION("""COMPUTED_VALUE"""),745.05)</f>
        <v>745.05</v>
      </c>
      <c r="J421" s="2">
        <f>IFERROR(__xludf.DUMMYFUNCTION("""COMPUTED_VALUE"""),45904.66666666667)</f>
        <v>45904.66667</v>
      </c>
      <c r="K421" s="1">
        <f>IFERROR(__xludf.DUMMYFUNCTION("""COMPUTED_VALUE"""),752.78)</f>
        <v>752.78</v>
      </c>
      <c r="M421" s="2">
        <f>IFERROR(__xludf.DUMMYFUNCTION("""COMPUTED_VALUE"""),45904.66666666667)</f>
        <v>45904.66667</v>
      </c>
      <c r="N421" s="1">
        <f>IFERROR(__xludf.DUMMYFUNCTION("""COMPUTED_VALUE"""),3.2730457E7)</f>
        <v>32730457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IFERROR(__xludf.DUMMYFUNCTION("""COMPUTED_VALUE"""),758.15)</f>
        <v>758.15</v>
      </c>
      <c r="D422" s="2">
        <f>IFERROR(__xludf.DUMMYFUNCTION("""COMPUTED_VALUE"""),45905.66666666667)</f>
        <v>45905.66667</v>
      </c>
      <c r="E422" s="1">
        <f>IFERROR(__xludf.DUMMYFUNCTION("""COMPUTED_VALUE"""),764.76)</f>
        <v>764.76</v>
      </c>
      <c r="G422" s="2">
        <f>IFERROR(__xludf.DUMMYFUNCTION("""COMPUTED_VALUE"""),45905.66666666667)</f>
        <v>45905.66667</v>
      </c>
      <c r="H422" s="1">
        <f>IFERROR(__xludf.DUMMYFUNCTION("""COMPUTED_VALUE"""),746.47)</f>
        <v>746.47</v>
      </c>
      <c r="J422" s="2">
        <f>IFERROR(__xludf.DUMMYFUNCTION("""COMPUTED_VALUE"""),45905.66666666667)</f>
        <v>45905.66667</v>
      </c>
      <c r="K422" s="1">
        <f>IFERROR(__xludf.DUMMYFUNCTION("""COMPUTED_VALUE"""),750.8)</f>
        <v>750.8</v>
      </c>
      <c r="M422" s="2">
        <f>IFERROR(__xludf.DUMMYFUNCTION("""COMPUTED_VALUE"""),45905.66666666667)</f>
        <v>45905.66667</v>
      </c>
      <c r="N422" s="1">
        <f>IFERROR(__xludf.DUMMYFUNCTION("""COMPUTED_VALUE"""),3.1011604E7)</f>
        <v>31011604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IFERROR(__xludf.DUMMYFUNCTION("""COMPUTED_VALUE"""),752.99)</f>
        <v>752.99</v>
      </c>
      <c r="D423" s="2">
        <f>IFERROR(__xludf.DUMMYFUNCTION("""COMPUTED_VALUE"""),45908.66666666667)</f>
        <v>45908.66667</v>
      </c>
      <c r="E423" s="1">
        <f>IFERROR(__xludf.DUMMYFUNCTION("""COMPUTED_VALUE"""),753.39)</f>
        <v>753.39</v>
      </c>
      <c r="G423" s="2">
        <f>IFERROR(__xludf.DUMMYFUNCTION("""COMPUTED_VALUE"""),45908.66666666667)</f>
        <v>45908.66667</v>
      </c>
      <c r="H423" s="1">
        <f>IFERROR(__xludf.DUMMYFUNCTION("""COMPUTED_VALUE"""),736.06)</f>
        <v>736.06</v>
      </c>
      <c r="J423" s="2">
        <f>IFERROR(__xludf.DUMMYFUNCTION("""COMPUTED_VALUE"""),45908.66666666667)</f>
        <v>45908.66667</v>
      </c>
      <c r="K423" s="1">
        <f>IFERROR(__xludf.DUMMYFUNCTION("""COMPUTED_VALUE"""),742.79)</f>
        <v>742.79</v>
      </c>
      <c r="M423" s="2">
        <f>IFERROR(__xludf.DUMMYFUNCTION("""COMPUTED_VALUE"""),45908.66666666667)</f>
        <v>45908.66667</v>
      </c>
      <c r="N423" s="1">
        <f>IFERROR(__xludf.DUMMYFUNCTION("""COMPUTED_VALUE"""),3.3254141E7)</f>
        <v>33254141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IFERROR(__xludf.DUMMYFUNCTION("""COMPUTED_VALUE"""),742.7)</f>
        <v>742.7</v>
      </c>
      <c r="D424" s="2">
        <f>IFERROR(__xludf.DUMMYFUNCTION("""COMPUTED_VALUE"""),45909.66666666667)</f>
        <v>45909.66667</v>
      </c>
      <c r="E424" s="1">
        <f>IFERROR(__xludf.DUMMYFUNCTION("""COMPUTED_VALUE"""),745.29)</f>
        <v>745.29</v>
      </c>
      <c r="G424" s="2">
        <f>IFERROR(__xludf.DUMMYFUNCTION("""COMPUTED_VALUE"""),45909.66666666667)</f>
        <v>45909.66667</v>
      </c>
      <c r="H424" s="1">
        <f>IFERROR(__xludf.DUMMYFUNCTION("""COMPUTED_VALUE"""),740.69)</f>
        <v>740.69</v>
      </c>
      <c r="J424" s="2">
        <f>IFERROR(__xludf.DUMMYFUNCTION("""COMPUTED_VALUE"""),45909.66666666667)</f>
        <v>45909.66667</v>
      </c>
      <c r="K424" s="1">
        <f>IFERROR(__xludf.DUMMYFUNCTION("""COMPUTED_VALUE"""),742.04)</f>
        <v>742.04</v>
      </c>
      <c r="M424" s="2">
        <f>IFERROR(__xludf.DUMMYFUNCTION("""COMPUTED_VALUE"""),45909.66666666667)</f>
        <v>45909.66667</v>
      </c>
      <c r="N424" s="1">
        <f>IFERROR(__xludf.DUMMYFUNCTION("""COMPUTED_VALUE"""),2.4601918E7)</f>
        <v>24601918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IFERROR(__xludf.DUMMYFUNCTION("""COMPUTED_VALUE"""),741.53)</f>
        <v>741.53</v>
      </c>
      <c r="D425" s="2">
        <f>IFERROR(__xludf.DUMMYFUNCTION("""COMPUTED_VALUE"""),45910.66666666667)</f>
        <v>45910.66667</v>
      </c>
      <c r="E425" s="1">
        <f>IFERROR(__xludf.DUMMYFUNCTION("""COMPUTED_VALUE"""),745.31)</f>
        <v>745.31</v>
      </c>
      <c r="G425" s="2">
        <f>IFERROR(__xludf.DUMMYFUNCTION("""COMPUTED_VALUE"""),45910.66666666667)</f>
        <v>45910.66667</v>
      </c>
      <c r="H425" s="1">
        <f>IFERROR(__xludf.DUMMYFUNCTION("""COMPUTED_VALUE"""),740.0)</f>
        <v>740</v>
      </c>
      <c r="J425" s="2">
        <f>IFERROR(__xludf.DUMMYFUNCTION("""COMPUTED_VALUE"""),45910.66666666667)</f>
        <v>45910.66667</v>
      </c>
      <c r="K425" s="1">
        <f>IFERROR(__xludf.DUMMYFUNCTION("""COMPUTED_VALUE"""),742.26)</f>
        <v>742.26</v>
      </c>
      <c r="M425" s="2">
        <f>IFERROR(__xludf.DUMMYFUNCTION("""COMPUTED_VALUE"""),45910.66666666667)</f>
        <v>45910.66667</v>
      </c>
      <c r="N425" s="1">
        <f>IFERROR(__xludf.DUMMYFUNCTION("""COMPUTED_VALUE"""),2.3798046E7)</f>
        <v>23798046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IFERROR(__xludf.DUMMYFUNCTION("""COMPUTED_VALUE"""),741.68)</f>
        <v>741.68</v>
      </c>
      <c r="D426" s="2">
        <f>IFERROR(__xludf.DUMMYFUNCTION("""COMPUTED_VALUE"""),45911.66666666667)</f>
        <v>45911.66667</v>
      </c>
      <c r="E426" s="1">
        <f>IFERROR(__xludf.DUMMYFUNCTION("""COMPUTED_VALUE"""),745.77)</f>
        <v>745.77</v>
      </c>
      <c r="G426" s="2">
        <f>IFERROR(__xludf.DUMMYFUNCTION("""COMPUTED_VALUE"""),45911.66666666667)</f>
        <v>45911.66667</v>
      </c>
      <c r="H426" s="1">
        <f>IFERROR(__xludf.DUMMYFUNCTION("""COMPUTED_VALUE"""),735.65)</f>
        <v>735.65</v>
      </c>
      <c r="J426" s="2">
        <f>IFERROR(__xludf.DUMMYFUNCTION("""COMPUTED_VALUE"""),45911.66666666667)</f>
        <v>45911.66667</v>
      </c>
      <c r="K426" s="1">
        <f>IFERROR(__xludf.DUMMYFUNCTION("""COMPUTED_VALUE"""),745.3)</f>
        <v>745.3</v>
      </c>
      <c r="M426" s="2">
        <f>IFERROR(__xludf.DUMMYFUNCTION("""COMPUTED_VALUE"""),45911.66666666667)</f>
        <v>45911.66667</v>
      </c>
      <c r="N426" s="1">
        <f>IFERROR(__xludf.DUMMYFUNCTION("""COMPUTED_VALUE"""),2.8912059E7)</f>
        <v>28912059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IFERROR(__xludf.DUMMYFUNCTION("""COMPUTED_VALUE"""),740.94)</f>
        <v>740.94</v>
      </c>
      <c r="D427" s="2">
        <f>IFERROR(__xludf.DUMMYFUNCTION("""COMPUTED_VALUE"""),45912.66666666667)</f>
        <v>45912.66667</v>
      </c>
      <c r="E427" s="1">
        <f>IFERROR(__xludf.DUMMYFUNCTION("""COMPUTED_VALUE"""),740.94)</f>
        <v>740.94</v>
      </c>
      <c r="G427" s="2">
        <f>IFERROR(__xludf.DUMMYFUNCTION("""COMPUTED_VALUE"""),45912.66666666667)</f>
        <v>45912.66667</v>
      </c>
      <c r="H427" s="1">
        <f>IFERROR(__xludf.DUMMYFUNCTION("""COMPUTED_VALUE"""),722.89)</f>
        <v>722.89</v>
      </c>
      <c r="J427" s="2">
        <f>IFERROR(__xludf.DUMMYFUNCTION("""COMPUTED_VALUE"""),45912.66666666667)</f>
        <v>45912.66667</v>
      </c>
      <c r="K427" s="1">
        <f>IFERROR(__xludf.DUMMYFUNCTION("""COMPUTED_VALUE"""),723.15)</f>
        <v>723.15</v>
      </c>
      <c r="M427" s="2">
        <f>IFERROR(__xludf.DUMMYFUNCTION("""COMPUTED_VALUE"""),45912.66666666667)</f>
        <v>45912.66667</v>
      </c>
      <c r="N427" s="1">
        <f>IFERROR(__xludf.DUMMYFUNCTION("""COMPUTED_VALUE"""),3.5425326E7)</f>
        <v>35425326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IFERROR(__xludf.DUMMYFUNCTION("""COMPUTED_VALUE"""),723.55)</f>
        <v>723.55</v>
      </c>
      <c r="D428" s="2">
        <f>IFERROR(__xludf.DUMMYFUNCTION("""COMPUTED_VALUE"""),45915.66666666667)</f>
        <v>45915.66667</v>
      </c>
      <c r="E428" s="1">
        <f>IFERROR(__xludf.DUMMYFUNCTION("""COMPUTED_VALUE"""),724.69)</f>
        <v>724.69</v>
      </c>
      <c r="G428" s="2">
        <f>IFERROR(__xludf.DUMMYFUNCTION("""COMPUTED_VALUE"""),45915.66666666667)</f>
        <v>45915.66667</v>
      </c>
      <c r="H428" s="1">
        <f>IFERROR(__xludf.DUMMYFUNCTION("""COMPUTED_VALUE"""),717.72)</f>
        <v>717.72</v>
      </c>
      <c r="J428" s="2">
        <f>IFERROR(__xludf.DUMMYFUNCTION("""COMPUTED_VALUE"""),45915.66666666667)</f>
        <v>45915.66667</v>
      </c>
      <c r="K428" s="1">
        <f>IFERROR(__xludf.DUMMYFUNCTION("""COMPUTED_VALUE"""),719.2)</f>
        <v>719.2</v>
      </c>
      <c r="M428" s="2">
        <f>IFERROR(__xludf.DUMMYFUNCTION("""COMPUTED_VALUE"""),45915.66666666667)</f>
        <v>45915.66667</v>
      </c>
      <c r="N428" s="1">
        <f>IFERROR(__xludf.DUMMYFUNCTION("""COMPUTED_VALUE"""),3.4401449E7)</f>
        <v>34401449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IFERROR(__xludf.DUMMYFUNCTION("""COMPUTED_VALUE"""),720.55)</f>
        <v>720.55</v>
      </c>
      <c r="D429" s="2">
        <f>IFERROR(__xludf.DUMMYFUNCTION("""COMPUTED_VALUE"""),45916.66666666667)</f>
        <v>45916.66667</v>
      </c>
      <c r="E429" s="1">
        <f>IFERROR(__xludf.DUMMYFUNCTION("""COMPUTED_VALUE"""),720.96)</f>
        <v>720.96</v>
      </c>
      <c r="G429" s="2">
        <f>IFERROR(__xludf.DUMMYFUNCTION("""COMPUTED_VALUE"""),45916.66666666667)</f>
        <v>45916.66667</v>
      </c>
      <c r="H429" s="1">
        <f>IFERROR(__xludf.DUMMYFUNCTION("""COMPUTED_VALUE"""),710.01)</f>
        <v>710.01</v>
      </c>
      <c r="J429" s="2">
        <f>IFERROR(__xludf.DUMMYFUNCTION("""COMPUTED_VALUE"""),45916.66666666667)</f>
        <v>45916.66667</v>
      </c>
      <c r="K429" s="1">
        <f>IFERROR(__xludf.DUMMYFUNCTION("""COMPUTED_VALUE"""),715.98)</f>
        <v>715.98</v>
      </c>
      <c r="M429" s="2">
        <f>IFERROR(__xludf.DUMMYFUNCTION("""COMPUTED_VALUE"""),45916.66666666667)</f>
        <v>45916.66667</v>
      </c>
      <c r="N429" s="1">
        <f>IFERROR(__xludf.DUMMYFUNCTION("""COMPUTED_VALUE"""),2.885535E7)</f>
        <v>28855350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IFERROR(__xludf.DUMMYFUNCTION("""COMPUTED_VALUE"""),718.59)</f>
        <v>718.59</v>
      </c>
      <c r="D430" s="2">
        <f>IFERROR(__xludf.DUMMYFUNCTION("""COMPUTED_VALUE"""),45917.66666666667)</f>
        <v>45917.66667</v>
      </c>
      <c r="E430" s="1">
        <f>IFERROR(__xludf.DUMMYFUNCTION("""COMPUTED_VALUE"""),723.32)</f>
        <v>723.32</v>
      </c>
      <c r="G430" s="2">
        <f>IFERROR(__xludf.DUMMYFUNCTION("""COMPUTED_VALUE"""),45917.66666666667)</f>
        <v>45917.66667</v>
      </c>
      <c r="H430" s="1">
        <f>IFERROR(__xludf.DUMMYFUNCTION("""COMPUTED_VALUE"""),708.73)</f>
        <v>708.73</v>
      </c>
      <c r="J430" s="2">
        <f>IFERROR(__xludf.DUMMYFUNCTION("""COMPUTED_VALUE"""),45917.66666666667)</f>
        <v>45917.66667</v>
      </c>
      <c r="K430" s="1">
        <f>IFERROR(__xludf.DUMMYFUNCTION("""COMPUTED_VALUE"""),716.99)</f>
        <v>716.99</v>
      </c>
      <c r="M430" s="2">
        <f>IFERROR(__xludf.DUMMYFUNCTION("""COMPUTED_VALUE"""),45917.66666666667)</f>
        <v>45917.66667</v>
      </c>
      <c r="N430" s="1">
        <f>IFERROR(__xludf.DUMMYFUNCTION("""COMPUTED_VALUE"""),2.9797543E7)</f>
        <v>29797543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IFERROR(__xludf.DUMMYFUNCTION("""COMPUTED_VALUE"""),719.15)</f>
        <v>719.15</v>
      </c>
      <c r="D431" s="2">
        <f>IFERROR(__xludf.DUMMYFUNCTION("""COMPUTED_VALUE"""),45918.66666666667)</f>
        <v>45918.66667</v>
      </c>
      <c r="E431" s="1">
        <f>IFERROR(__xludf.DUMMYFUNCTION("""COMPUTED_VALUE"""),728.2)</f>
        <v>728.2</v>
      </c>
      <c r="G431" s="2">
        <f>IFERROR(__xludf.DUMMYFUNCTION("""COMPUTED_VALUE"""),45918.66666666667)</f>
        <v>45918.66667</v>
      </c>
      <c r="H431" s="1">
        <f>IFERROR(__xludf.DUMMYFUNCTION("""COMPUTED_VALUE"""),716.03)</f>
        <v>716.03</v>
      </c>
      <c r="J431" s="2">
        <f>IFERROR(__xludf.DUMMYFUNCTION("""COMPUTED_VALUE"""),45918.66666666667)</f>
        <v>45918.66667</v>
      </c>
      <c r="K431" s="1">
        <f>IFERROR(__xludf.DUMMYFUNCTION("""COMPUTED_VALUE"""),727.68)</f>
        <v>727.68</v>
      </c>
      <c r="M431" s="2">
        <f>IFERROR(__xludf.DUMMYFUNCTION("""COMPUTED_VALUE"""),45918.66666666667)</f>
        <v>45918.66667</v>
      </c>
      <c r="N431" s="1">
        <f>IFERROR(__xludf.DUMMYFUNCTION("""COMPUTED_VALUE"""),3.1267279E7)</f>
        <v>31267279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IFERROR(__xludf.DUMMYFUNCTION("""COMPUTED_VALUE"""),729.16)</f>
        <v>729.16</v>
      </c>
      <c r="D432" s="2">
        <f>IFERROR(__xludf.DUMMYFUNCTION("""COMPUTED_VALUE"""),45919.66666666667)</f>
        <v>45919.66667</v>
      </c>
      <c r="E432" s="1">
        <f>IFERROR(__xludf.DUMMYFUNCTION("""COMPUTED_VALUE"""),732.37)</f>
        <v>732.37</v>
      </c>
      <c r="G432" s="2">
        <f>IFERROR(__xludf.DUMMYFUNCTION("""COMPUTED_VALUE"""),45919.66666666667)</f>
        <v>45919.66667</v>
      </c>
      <c r="H432" s="1">
        <f>IFERROR(__xludf.DUMMYFUNCTION("""COMPUTED_VALUE"""),726.3)</f>
        <v>726.3</v>
      </c>
      <c r="J432" s="2">
        <f>IFERROR(__xludf.DUMMYFUNCTION("""COMPUTED_VALUE"""),45919.66666666667)</f>
        <v>45919.66667</v>
      </c>
      <c r="K432" s="1">
        <f>IFERROR(__xludf.DUMMYFUNCTION("""COMPUTED_VALUE"""),729.83)</f>
        <v>729.83</v>
      </c>
      <c r="M432" s="2">
        <f>IFERROR(__xludf.DUMMYFUNCTION("""COMPUTED_VALUE"""),45919.66666666667)</f>
        <v>45919.66667</v>
      </c>
      <c r="N432" s="1">
        <f>IFERROR(__xludf.DUMMYFUNCTION("""COMPUTED_VALUE"""),9.9846569E7)</f>
        <v>99846569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IFERROR(__xludf.DUMMYFUNCTION("""COMPUTED_VALUE"""),727.42)</f>
        <v>727.42</v>
      </c>
      <c r="D433" s="2">
        <f>IFERROR(__xludf.DUMMYFUNCTION("""COMPUTED_VALUE"""),45922.66666666667)</f>
        <v>45922.66667</v>
      </c>
      <c r="E433" s="1">
        <f>IFERROR(__xludf.DUMMYFUNCTION("""COMPUTED_VALUE"""),729.29)</f>
        <v>729.29</v>
      </c>
      <c r="G433" s="2">
        <f>IFERROR(__xludf.DUMMYFUNCTION("""COMPUTED_VALUE"""),45922.66666666667)</f>
        <v>45922.66667</v>
      </c>
      <c r="H433" s="1">
        <f>IFERROR(__xludf.DUMMYFUNCTION("""COMPUTED_VALUE"""),719.11)</f>
        <v>719.11</v>
      </c>
      <c r="J433" s="2">
        <f>IFERROR(__xludf.DUMMYFUNCTION("""COMPUTED_VALUE"""),45922.66666666667)</f>
        <v>45922.66667</v>
      </c>
      <c r="K433" s="1">
        <f>IFERROR(__xludf.DUMMYFUNCTION("""COMPUTED_VALUE"""),727.61)</f>
        <v>727.61</v>
      </c>
      <c r="M433" s="2">
        <f>IFERROR(__xludf.DUMMYFUNCTION("""COMPUTED_VALUE"""),45922.66666666667)</f>
        <v>45922.66667</v>
      </c>
      <c r="N433" s="1">
        <f>IFERROR(__xludf.DUMMYFUNCTION("""COMPUTED_VALUE"""),3.6071403E7)</f>
        <v>36071403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IFERROR(__xludf.DUMMYFUNCTION("""COMPUTED_VALUE"""),729.83)</f>
        <v>729.83</v>
      </c>
      <c r="D434" s="2">
        <f>IFERROR(__xludf.DUMMYFUNCTION("""COMPUTED_VALUE"""),45923.66666666667)</f>
        <v>45923.66667</v>
      </c>
      <c r="E434" s="1">
        <f>IFERROR(__xludf.DUMMYFUNCTION("""COMPUTED_VALUE"""),735.95)</f>
        <v>735.95</v>
      </c>
      <c r="G434" s="2">
        <f>IFERROR(__xludf.DUMMYFUNCTION("""COMPUTED_VALUE"""),45923.66666666667)</f>
        <v>45923.66667</v>
      </c>
      <c r="H434" s="1">
        <f>IFERROR(__xludf.DUMMYFUNCTION("""COMPUTED_VALUE"""),727.5)</f>
        <v>727.5</v>
      </c>
      <c r="J434" s="2">
        <f>IFERROR(__xludf.DUMMYFUNCTION("""COMPUTED_VALUE"""),45923.66666666667)</f>
        <v>45923.66667</v>
      </c>
      <c r="K434" s="1">
        <f>IFERROR(__xludf.DUMMYFUNCTION("""COMPUTED_VALUE"""),727.54)</f>
        <v>727.54</v>
      </c>
      <c r="M434" s="2">
        <f>IFERROR(__xludf.DUMMYFUNCTION("""COMPUTED_VALUE"""),45923.66666666667)</f>
        <v>45923.66667</v>
      </c>
      <c r="N434" s="1">
        <f>IFERROR(__xludf.DUMMYFUNCTION("""COMPUTED_VALUE"""),3.4456685E7)</f>
        <v>34456685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IFERROR(__xludf.DUMMYFUNCTION("""COMPUTED_VALUE"""),728.59)</f>
        <v>728.59</v>
      </c>
      <c r="D435" s="2">
        <f>IFERROR(__xludf.DUMMYFUNCTION("""COMPUTED_VALUE"""),45924.66666666667)</f>
        <v>45924.66667</v>
      </c>
      <c r="E435" s="1">
        <f>IFERROR(__xludf.DUMMYFUNCTION("""COMPUTED_VALUE"""),730.75)</f>
        <v>730.75</v>
      </c>
      <c r="G435" s="2">
        <f>IFERROR(__xludf.DUMMYFUNCTION("""COMPUTED_VALUE"""),45924.66666666667)</f>
        <v>45924.66667</v>
      </c>
      <c r="H435" s="1">
        <f>IFERROR(__xludf.DUMMYFUNCTION("""COMPUTED_VALUE"""),717.92)</f>
        <v>717.92</v>
      </c>
      <c r="J435" s="2">
        <f>IFERROR(__xludf.DUMMYFUNCTION("""COMPUTED_VALUE"""),45924.66666666667)</f>
        <v>45924.66667</v>
      </c>
      <c r="K435" s="1">
        <f>IFERROR(__xludf.DUMMYFUNCTION("""COMPUTED_VALUE"""),720.22)</f>
        <v>720.22</v>
      </c>
      <c r="M435" s="2">
        <f>IFERROR(__xludf.DUMMYFUNCTION("""COMPUTED_VALUE"""),45924.66666666667)</f>
        <v>45924.66667</v>
      </c>
      <c r="N435" s="1">
        <f>IFERROR(__xludf.DUMMYFUNCTION("""COMPUTED_VALUE"""),3.3044349E7)</f>
        <v>33044349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IFERROR(__xludf.DUMMYFUNCTION("""COMPUTED_VALUE"""),715.82)</f>
        <v>715.82</v>
      </c>
      <c r="D436" s="2">
        <f>IFERROR(__xludf.DUMMYFUNCTION("""COMPUTED_VALUE"""),45925.66666666667)</f>
        <v>45925.66667</v>
      </c>
      <c r="E436" s="1">
        <f>IFERROR(__xludf.DUMMYFUNCTION("""COMPUTED_VALUE"""),720.15)</f>
        <v>720.15</v>
      </c>
      <c r="G436" s="2">
        <f>IFERROR(__xludf.DUMMYFUNCTION("""COMPUTED_VALUE"""),45925.66666666667)</f>
        <v>45925.66667</v>
      </c>
      <c r="H436" s="1">
        <f>IFERROR(__xludf.DUMMYFUNCTION("""COMPUTED_VALUE"""),712.26)</f>
        <v>712.26</v>
      </c>
      <c r="J436" s="2">
        <f>IFERROR(__xludf.DUMMYFUNCTION("""COMPUTED_VALUE"""),45925.66666666667)</f>
        <v>45925.66667</v>
      </c>
      <c r="K436" s="1">
        <f>IFERROR(__xludf.DUMMYFUNCTION("""COMPUTED_VALUE"""),718.23)</f>
        <v>718.23</v>
      </c>
      <c r="M436" s="2">
        <f>IFERROR(__xludf.DUMMYFUNCTION("""COMPUTED_VALUE"""),45925.66666666667)</f>
        <v>45925.66667</v>
      </c>
      <c r="N436" s="1">
        <f>IFERROR(__xludf.DUMMYFUNCTION("""COMPUTED_VALUE"""),2.5431206E7)</f>
        <v>25431206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IFERROR(__xludf.DUMMYFUNCTION("""COMPUTED_VALUE"""),719.56)</f>
        <v>719.56</v>
      </c>
      <c r="D437" s="2">
        <f>IFERROR(__xludf.DUMMYFUNCTION("""COMPUTED_VALUE"""),45926.66666666667)</f>
        <v>45926.66667</v>
      </c>
      <c r="E437" s="1">
        <f>IFERROR(__xludf.DUMMYFUNCTION("""COMPUTED_VALUE"""),731.15)</f>
        <v>731.15</v>
      </c>
      <c r="G437" s="2">
        <f>IFERROR(__xludf.DUMMYFUNCTION("""COMPUTED_VALUE"""),45926.66666666667)</f>
        <v>45926.66667</v>
      </c>
      <c r="H437" s="1">
        <f>IFERROR(__xludf.DUMMYFUNCTION("""COMPUTED_VALUE"""),718.36)</f>
        <v>718.36</v>
      </c>
      <c r="J437" s="2">
        <f>IFERROR(__xludf.DUMMYFUNCTION("""COMPUTED_VALUE"""),45926.66666666667)</f>
        <v>45926.66667</v>
      </c>
      <c r="K437" s="1">
        <f>IFERROR(__xludf.DUMMYFUNCTION("""COMPUTED_VALUE"""),724.3)</f>
        <v>724.3</v>
      </c>
      <c r="M437" s="2">
        <f>IFERROR(__xludf.DUMMYFUNCTION("""COMPUTED_VALUE"""),45926.66666666667)</f>
        <v>45926.66667</v>
      </c>
      <c r="N437" s="1">
        <f>IFERROR(__xludf.DUMMYFUNCTION("""COMPUTED_VALUE"""),2.86457E7)</f>
        <v>28645700</v>
      </c>
    </row>
  </sheetData>
  <drawing r:id="rId1"/>
</worksheet>
</file>