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IFERROR(__xludf.DUMMYFUNCTION("GOOGLEFINANCE(""DJUSCC"",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IFERROR(__xludf.DUMMYFUNCTION("GOOGLEFINANCE(""DJUSCC"",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IFERROR(__xludf.DUMMYFUNCTION("GOOGLEFINANCE(""DJUSCC"",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IFERROR(__xludf.DUMMYFUNCTION("GOOGLEFINANCE(""DJUSCC"",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IFERROR(__xludf.DUMMYFUNCTION("GOOGLEFINANCE(""DJUSCC"",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IFERROR(__xludf.DUMMYFUNCTION("""COMPUTED_VALUE"""),747.86)</f>
        <v>747.86</v>
      </c>
      <c r="D2" s="2">
        <f>IFERROR(__xludf.DUMMYFUNCTION("""COMPUTED_VALUE"""),45293.66666666667)</f>
        <v>45293.66667</v>
      </c>
      <c r="E2" s="1">
        <f>IFERROR(__xludf.DUMMYFUNCTION("""COMPUTED_VALUE"""),751.46)</f>
        <v>751.46</v>
      </c>
      <c r="G2" s="2">
        <f>IFERROR(__xludf.DUMMYFUNCTION("""COMPUTED_VALUE"""),45293.66666666667)</f>
        <v>45293.66667</v>
      </c>
      <c r="H2" s="1">
        <f>IFERROR(__xludf.DUMMYFUNCTION("""COMPUTED_VALUE"""),746.76)</f>
        <v>746.76</v>
      </c>
      <c r="J2" s="2">
        <f>IFERROR(__xludf.DUMMYFUNCTION("""COMPUTED_VALUE"""),45293.66666666667)</f>
        <v>45293.66667</v>
      </c>
      <c r="K2" s="1">
        <f>IFERROR(__xludf.DUMMYFUNCTION("""COMPUTED_VALUE"""),750.65)</f>
        <v>750.65</v>
      </c>
      <c r="M2" s="2">
        <f>IFERROR(__xludf.DUMMYFUNCTION("""COMPUTED_VALUE"""),45293.66666666667)</f>
        <v>45293.66667</v>
      </c>
      <c r="N2" s="1">
        <f>IFERROR(__xludf.DUMMYFUNCTION("""COMPUTED_VALUE"""),9143949.0)</f>
        <v>9143949</v>
      </c>
    </row>
    <row r="3">
      <c r="A3" s="2">
        <f>IFERROR(__xludf.DUMMYFUNCTION("""COMPUTED_VALUE"""),45294.66666666667)</f>
        <v>45294.66667</v>
      </c>
      <c r="B3" s="1">
        <f>IFERROR(__xludf.DUMMYFUNCTION("""COMPUTED_VALUE"""),745.42)</f>
        <v>745.42</v>
      </c>
      <c r="D3" s="2">
        <f>IFERROR(__xludf.DUMMYFUNCTION("""COMPUTED_VALUE"""),45294.66666666667)</f>
        <v>45294.66667</v>
      </c>
      <c r="E3" s="1">
        <f>IFERROR(__xludf.DUMMYFUNCTION("""COMPUTED_VALUE"""),749.05)</f>
        <v>749.05</v>
      </c>
      <c r="G3" s="2">
        <f>IFERROR(__xludf.DUMMYFUNCTION("""COMPUTED_VALUE"""),45294.66666666667)</f>
        <v>45294.66667</v>
      </c>
      <c r="H3" s="1">
        <f>IFERROR(__xludf.DUMMYFUNCTION("""COMPUTED_VALUE"""),743.46)</f>
        <v>743.46</v>
      </c>
      <c r="J3" s="2">
        <f>IFERROR(__xludf.DUMMYFUNCTION("""COMPUTED_VALUE"""),45294.66666666667)</f>
        <v>45294.66667</v>
      </c>
      <c r="K3" s="1">
        <f>IFERROR(__xludf.DUMMYFUNCTION("""COMPUTED_VALUE"""),746.73)</f>
        <v>746.73</v>
      </c>
      <c r="M3" s="2">
        <f>IFERROR(__xludf.DUMMYFUNCTION("""COMPUTED_VALUE"""),45294.66666666667)</f>
        <v>45294.66667</v>
      </c>
      <c r="N3" s="1">
        <f>IFERROR(__xludf.DUMMYFUNCTION("""COMPUTED_VALUE"""),1.0040086E7)</f>
        <v>10040086</v>
      </c>
    </row>
    <row r="4">
      <c r="A4" s="2">
        <f>IFERROR(__xludf.DUMMYFUNCTION("""COMPUTED_VALUE"""),45295.66666666667)</f>
        <v>45295.66667</v>
      </c>
      <c r="B4" s="1">
        <f>IFERROR(__xludf.DUMMYFUNCTION("""COMPUTED_VALUE"""),745.48)</f>
        <v>745.48</v>
      </c>
      <c r="D4" s="2">
        <f>IFERROR(__xludf.DUMMYFUNCTION("""COMPUTED_VALUE"""),45295.66666666667)</f>
        <v>45295.66667</v>
      </c>
      <c r="E4" s="1">
        <f>IFERROR(__xludf.DUMMYFUNCTION("""COMPUTED_VALUE"""),752.14)</f>
        <v>752.14</v>
      </c>
      <c r="G4" s="2">
        <f>IFERROR(__xludf.DUMMYFUNCTION("""COMPUTED_VALUE"""),45295.66666666667)</f>
        <v>45295.66667</v>
      </c>
      <c r="H4" s="1">
        <f>IFERROR(__xludf.DUMMYFUNCTION("""COMPUTED_VALUE"""),743.76)</f>
        <v>743.76</v>
      </c>
      <c r="J4" s="2">
        <f>IFERROR(__xludf.DUMMYFUNCTION("""COMPUTED_VALUE"""),45295.66666666667)</f>
        <v>45295.66667</v>
      </c>
      <c r="K4" s="1">
        <f>IFERROR(__xludf.DUMMYFUNCTION("""COMPUTED_VALUE"""),745.05)</f>
        <v>745.05</v>
      </c>
      <c r="M4" s="2">
        <f>IFERROR(__xludf.DUMMYFUNCTION("""COMPUTED_VALUE"""),45295.66666666667)</f>
        <v>45295.66667</v>
      </c>
      <c r="N4" s="1">
        <f>IFERROR(__xludf.DUMMYFUNCTION("""COMPUTED_VALUE"""),9738989.0)</f>
        <v>9738989</v>
      </c>
    </row>
    <row r="5">
      <c r="A5" s="2">
        <f>IFERROR(__xludf.DUMMYFUNCTION("""COMPUTED_VALUE"""),45296.66666666667)</f>
        <v>45296.66667</v>
      </c>
      <c r="B5" s="1">
        <f>IFERROR(__xludf.DUMMYFUNCTION("""COMPUTED_VALUE"""),745.78)</f>
        <v>745.78</v>
      </c>
      <c r="D5" s="2">
        <f>IFERROR(__xludf.DUMMYFUNCTION("""COMPUTED_VALUE"""),45296.66666666667)</f>
        <v>45296.66667</v>
      </c>
      <c r="E5" s="1">
        <f>IFERROR(__xludf.DUMMYFUNCTION("""COMPUTED_VALUE"""),750.55)</f>
        <v>750.55</v>
      </c>
      <c r="G5" s="2">
        <f>IFERROR(__xludf.DUMMYFUNCTION("""COMPUTED_VALUE"""),45296.66666666667)</f>
        <v>45296.66667</v>
      </c>
      <c r="H5" s="1">
        <f>IFERROR(__xludf.DUMMYFUNCTION("""COMPUTED_VALUE"""),742.52)</f>
        <v>742.52</v>
      </c>
      <c r="J5" s="2">
        <f>IFERROR(__xludf.DUMMYFUNCTION("""COMPUTED_VALUE"""),45296.66666666667)</f>
        <v>45296.66667</v>
      </c>
      <c r="K5" s="1">
        <f>IFERROR(__xludf.DUMMYFUNCTION("""COMPUTED_VALUE"""),747.22)</f>
        <v>747.22</v>
      </c>
      <c r="M5" s="2">
        <f>IFERROR(__xludf.DUMMYFUNCTION("""COMPUTED_VALUE"""),45296.66666666667)</f>
        <v>45296.66667</v>
      </c>
      <c r="N5" s="1">
        <f>IFERROR(__xludf.DUMMYFUNCTION("""COMPUTED_VALUE"""),8937041.0)</f>
        <v>8937041</v>
      </c>
    </row>
    <row r="6">
      <c r="A6" s="2">
        <f>IFERROR(__xludf.DUMMYFUNCTION("""COMPUTED_VALUE"""),45299.66666666667)</f>
        <v>45299.66667</v>
      </c>
      <c r="B6" s="1">
        <f>IFERROR(__xludf.DUMMYFUNCTION("""COMPUTED_VALUE"""),746.32)</f>
        <v>746.32</v>
      </c>
      <c r="D6" s="2">
        <f>IFERROR(__xludf.DUMMYFUNCTION("""COMPUTED_VALUE"""),45299.66666666667)</f>
        <v>45299.66667</v>
      </c>
      <c r="E6" s="1">
        <f>IFERROR(__xludf.DUMMYFUNCTION("""COMPUTED_VALUE"""),748.45)</f>
        <v>748.45</v>
      </c>
      <c r="G6" s="2">
        <f>IFERROR(__xludf.DUMMYFUNCTION("""COMPUTED_VALUE"""),45299.66666666667)</f>
        <v>45299.66667</v>
      </c>
      <c r="H6" s="1">
        <f>IFERROR(__xludf.DUMMYFUNCTION("""COMPUTED_VALUE"""),739.9)</f>
        <v>739.9</v>
      </c>
      <c r="J6" s="2">
        <f>IFERROR(__xludf.DUMMYFUNCTION("""COMPUTED_VALUE"""),45299.66666666667)</f>
        <v>45299.66667</v>
      </c>
      <c r="K6" s="1">
        <f>IFERROR(__xludf.DUMMYFUNCTION("""COMPUTED_VALUE"""),748.11)</f>
        <v>748.11</v>
      </c>
      <c r="M6" s="2">
        <f>IFERROR(__xludf.DUMMYFUNCTION("""COMPUTED_VALUE"""),45299.66666666667)</f>
        <v>45299.66667</v>
      </c>
      <c r="N6" s="1">
        <f>IFERROR(__xludf.DUMMYFUNCTION("""COMPUTED_VALUE"""),8226290.0)</f>
        <v>8226290</v>
      </c>
    </row>
    <row r="7">
      <c r="A7" s="2">
        <f>IFERROR(__xludf.DUMMYFUNCTION("""COMPUTED_VALUE"""),45300.66666666667)</f>
        <v>45300.66667</v>
      </c>
      <c r="B7" s="1">
        <f>IFERROR(__xludf.DUMMYFUNCTION("""COMPUTED_VALUE"""),743.91)</f>
        <v>743.91</v>
      </c>
      <c r="D7" s="2">
        <f>IFERROR(__xludf.DUMMYFUNCTION("""COMPUTED_VALUE"""),45300.66666666667)</f>
        <v>45300.66667</v>
      </c>
      <c r="E7" s="1">
        <f>IFERROR(__xludf.DUMMYFUNCTION("""COMPUTED_VALUE"""),744.31)</f>
        <v>744.31</v>
      </c>
      <c r="G7" s="2">
        <f>IFERROR(__xludf.DUMMYFUNCTION("""COMPUTED_VALUE"""),45300.66666666667)</f>
        <v>45300.66667</v>
      </c>
      <c r="H7" s="1">
        <f>IFERROR(__xludf.DUMMYFUNCTION("""COMPUTED_VALUE"""),737.16)</f>
        <v>737.16</v>
      </c>
      <c r="J7" s="2">
        <f>IFERROR(__xludf.DUMMYFUNCTION("""COMPUTED_VALUE"""),45300.66666666667)</f>
        <v>45300.66667</v>
      </c>
      <c r="K7" s="1">
        <f>IFERROR(__xludf.DUMMYFUNCTION("""COMPUTED_VALUE"""),740.89)</f>
        <v>740.89</v>
      </c>
      <c r="M7" s="2">
        <f>IFERROR(__xludf.DUMMYFUNCTION("""COMPUTED_VALUE"""),45300.66666666667)</f>
        <v>45300.66667</v>
      </c>
      <c r="N7" s="1">
        <f>IFERROR(__xludf.DUMMYFUNCTION("""COMPUTED_VALUE"""),9556870.0)</f>
        <v>9556870</v>
      </c>
    </row>
    <row r="8">
      <c r="A8" s="2">
        <f>IFERROR(__xludf.DUMMYFUNCTION("""COMPUTED_VALUE"""),45301.66666666667)</f>
        <v>45301.66667</v>
      </c>
      <c r="B8" s="1">
        <f>IFERROR(__xludf.DUMMYFUNCTION("""COMPUTED_VALUE"""),739.25)</f>
        <v>739.25</v>
      </c>
      <c r="D8" s="2">
        <f>IFERROR(__xludf.DUMMYFUNCTION("""COMPUTED_VALUE"""),45301.66666666667)</f>
        <v>45301.66667</v>
      </c>
      <c r="E8" s="1">
        <f>IFERROR(__xludf.DUMMYFUNCTION("""COMPUTED_VALUE"""),739.25)</f>
        <v>739.25</v>
      </c>
      <c r="G8" s="2">
        <f>IFERROR(__xludf.DUMMYFUNCTION("""COMPUTED_VALUE"""),45301.66666666667)</f>
        <v>45301.66667</v>
      </c>
      <c r="H8" s="1">
        <f>IFERROR(__xludf.DUMMYFUNCTION("""COMPUTED_VALUE"""),734.47)</f>
        <v>734.47</v>
      </c>
      <c r="J8" s="2">
        <f>IFERROR(__xludf.DUMMYFUNCTION("""COMPUTED_VALUE"""),45301.66666666667)</f>
        <v>45301.66667</v>
      </c>
      <c r="K8" s="1">
        <f>IFERROR(__xludf.DUMMYFUNCTION("""COMPUTED_VALUE"""),738.09)</f>
        <v>738.09</v>
      </c>
      <c r="M8" s="2">
        <f>IFERROR(__xludf.DUMMYFUNCTION("""COMPUTED_VALUE"""),45301.66666666667)</f>
        <v>45301.66667</v>
      </c>
      <c r="N8" s="1">
        <f>IFERROR(__xludf.DUMMYFUNCTION("""COMPUTED_VALUE"""),8733149.0)</f>
        <v>8733149</v>
      </c>
    </row>
    <row r="9">
      <c r="A9" s="2">
        <f>IFERROR(__xludf.DUMMYFUNCTION("""COMPUTED_VALUE"""),45302.66666666667)</f>
        <v>45302.66667</v>
      </c>
      <c r="B9" s="1">
        <f>IFERROR(__xludf.DUMMYFUNCTION("""COMPUTED_VALUE"""),739.29)</f>
        <v>739.29</v>
      </c>
      <c r="D9" s="2">
        <f>IFERROR(__xludf.DUMMYFUNCTION("""COMPUTED_VALUE"""),45302.66666666667)</f>
        <v>45302.66667</v>
      </c>
      <c r="E9" s="1">
        <f>IFERROR(__xludf.DUMMYFUNCTION("""COMPUTED_VALUE"""),739.29)</f>
        <v>739.29</v>
      </c>
      <c r="G9" s="2">
        <f>IFERROR(__xludf.DUMMYFUNCTION("""COMPUTED_VALUE"""),45302.66666666667)</f>
        <v>45302.66667</v>
      </c>
      <c r="H9" s="1">
        <f>IFERROR(__xludf.DUMMYFUNCTION("""COMPUTED_VALUE"""),730.01)</f>
        <v>730.01</v>
      </c>
      <c r="J9" s="2">
        <f>IFERROR(__xludf.DUMMYFUNCTION("""COMPUTED_VALUE"""),45302.66666666667)</f>
        <v>45302.66667</v>
      </c>
      <c r="K9" s="1">
        <f>IFERROR(__xludf.DUMMYFUNCTION("""COMPUTED_VALUE"""),737.46)</f>
        <v>737.46</v>
      </c>
      <c r="M9" s="2">
        <f>IFERROR(__xludf.DUMMYFUNCTION("""COMPUTED_VALUE"""),45302.66666666667)</f>
        <v>45302.66667</v>
      </c>
      <c r="N9" s="1">
        <f>IFERROR(__xludf.DUMMYFUNCTION("""COMPUTED_VALUE"""),9461168.0)</f>
        <v>9461168</v>
      </c>
    </row>
    <row r="10">
      <c r="A10" s="2">
        <f>IFERROR(__xludf.DUMMYFUNCTION("""COMPUTED_VALUE"""),45303.66666666667)</f>
        <v>45303.66667</v>
      </c>
      <c r="B10" s="1">
        <f>IFERROR(__xludf.DUMMYFUNCTION("""COMPUTED_VALUE"""),740.33)</f>
        <v>740.33</v>
      </c>
      <c r="D10" s="2">
        <f>IFERROR(__xludf.DUMMYFUNCTION("""COMPUTED_VALUE"""),45303.66666666667)</f>
        <v>45303.66667</v>
      </c>
      <c r="E10" s="1">
        <f>IFERROR(__xludf.DUMMYFUNCTION("""COMPUTED_VALUE"""),742.98)</f>
        <v>742.98</v>
      </c>
      <c r="G10" s="2">
        <f>IFERROR(__xludf.DUMMYFUNCTION("""COMPUTED_VALUE"""),45303.66666666667)</f>
        <v>45303.66667</v>
      </c>
      <c r="H10" s="1">
        <f>IFERROR(__xludf.DUMMYFUNCTION("""COMPUTED_VALUE"""),735.37)</f>
        <v>735.37</v>
      </c>
      <c r="J10" s="2">
        <f>IFERROR(__xludf.DUMMYFUNCTION("""COMPUTED_VALUE"""),45303.66666666667)</f>
        <v>45303.66667</v>
      </c>
      <c r="K10" s="1">
        <f>IFERROR(__xludf.DUMMYFUNCTION("""COMPUTED_VALUE"""),739.81)</f>
        <v>739.81</v>
      </c>
      <c r="M10" s="2">
        <f>IFERROR(__xludf.DUMMYFUNCTION("""COMPUTED_VALUE"""),45303.66666666667)</f>
        <v>45303.66667</v>
      </c>
      <c r="N10" s="1">
        <f>IFERROR(__xludf.DUMMYFUNCTION("""COMPUTED_VALUE"""),7718430.0)</f>
        <v>7718430</v>
      </c>
    </row>
    <row r="11">
      <c r="A11" s="2">
        <f>IFERROR(__xludf.DUMMYFUNCTION("""COMPUTED_VALUE"""),45307.66666666667)</f>
        <v>45307.66667</v>
      </c>
      <c r="B11" s="1">
        <f>IFERROR(__xludf.DUMMYFUNCTION("""COMPUTED_VALUE"""),737.21)</f>
        <v>737.21</v>
      </c>
      <c r="D11" s="2">
        <f>IFERROR(__xludf.DUMMYFUNCTION("""COMPUTED_VALUE"""),45307.66666666667)</f>
        <v>45307.66667</v>
      </c>
      <c r="E11" s="1">
        <f>IFERROR(__xludf.DUMMYFUNCTION("""COMPUTED_VALUE"""),740.77)</f>
        <v>740.77</v>
      </c>
      <c r="G11" s="2">
        <f>IFERROR(__xludf.DUMMYFUNCTION("""COMPUTED_VALUE"""),45307.66666666667)</f>
        <v>45307.66667</v>
      </c>
      <c r="H11" s="1">
        <f>IFERROR(__xludf.DUMMYFUNCTION("""COMPUTED_VALUE"""),733.2)</f>
        <v>733.2</v>
      </c>
      <c r="J11" s="2">
        <f>IFERROR(__xludf.DUMMYFUNCTION("""COMPUTED_VALUE"""),45307.66666666667)</f>
        <v>45307.66667</v>
      </c>
      <c r="K11" s="1">
        <f>IFERROR(__xludf.DUMMYFUNCTION("""COMPUTED_VALUE"""),734.69)</f>
        <v>734.69</v>
      </c>
      <c r="M11" s="2">
        <f>IFERROR(__xludf.DUMMYFUNCTION("""COMPUTED_VALUE"""),45307.66666666667)</f>
        <v>45307.66667</v>
      </c>
      <c r="N11" s="1">
        <f>IFERROR(__xludf.DUMMYFUNCTION("""COMPUTED_VALUE"""),1.2115149E7)</f>
        <v>12115149</v>
      </c>
    </row>
    <row r="12">
      <c r="A12" s="2">
        <f>IFERROR(__xludf.DUMMYFUNCTION("""COMPUTED_VALUE"""),45308.66666666667)</f>
        <v>45308.66667</v>
      </c>
      <c r="B12" s="1">
        <f>IFERROR(__xludf.DUMMYFUNCTION("""COMPUTED_VALUE"""),732.46)</f>
        <v>732.46</v>
      </c>
      <c r="D12" s="2">
        <f>IFERROR(__xludf.DUMMYFUNCTION("""COMPUTED_VALUE"""),45308.66666666667)</f>
        <v>45308.66667</v>
      </c>
      <c r="E12" s="1">
        <f>IFERROR(__xludf.DUMMYFUNCTION("""COMPUTED_VALUE"""),733.33)</f>
        <v>733.33</v>
      </c>
      <c r="G12" s="2">
        <f>IFERROR(__xludf.DUMMYFUNCTION("""COMPUTED_VALUE"""),45308.66666666667)</f>
        <v>45308.66667</v>
      </c>
      <c r="H12" s="1">
        <f>IFERROR(__xludf.DUMMYFUNCTION("""COMPUTED_VALUE"""),728.16)</f>
        <v>728.16</v>
      </c>
      <c r="J12" s="2">
        <f>IFERROR(__xludf.DUMMYFUNCTION("""COMPUTED_VALUE"""),45308.66666666667)</f>
        <v>45308.66667</v>
      </c>
      <c r="K12" s="1">
        <f>IFERROR(__xludf.DUMMYFUNCTION("""COMPUTED_VALUE"""),732.57)</f>
        <v>732.57</v>
      </c>
      <c r="M12" s="2">
        <f>IFERROR(__xludf.DUMMYFUNCTION("""COMPUTED_VALUE"""),45308.66666666667)</f>
        <v>45308.66667</v>
      </c>
      <c r="N12" s="1">
        <f>IFERROR(__xludf.DUMMYFUNCTION("""COMPUTED_VALUE"""),8613228.0)</f>
        <v>8613228</v>
      </c>
    </row>
    <row r="13">
      <c r="A13" s="2">
        <f>IFERROR(__xludf.DUMMYFUNCTION("""COMPUTED_VALUE"""),45309.66666666667)</f>
        <v>45309.66667</v>
      </c>
      <c r="B13" s="1">
        <f>IFERROR(__xludf.DUMMYFUNCTION("""COMPUTED_VALUE"""),733.06)</f>
        <v>733.06</v>
      </c>
      <c r="D13" s="2">
        <f>IFERROR(__xludf.DUMMYFUNCTION("""COMPUTED_VALUE"""),45309.66666666667)</f>
        <v>45309.66667</v>
      </c>
      <c r="E13" s="1">
        <f>IFERROR(__xludf.DUMMYFUNCTION("""COMPUTED_VALUE"""),735.61)</f>
        <v>735.61</v>
      </c>
      <c r="G13" s="2">
        <f>IFERROR(__xludf.DUMMYFUNCTION("""COMPUTED_VALUE"""),45309.66666666667)</f>
        <v>45309.66667</v>
      </c>
      <c r="H13" s="1">
        <f>IFERROR(__xludf.DUMMYFUNCTION("""COMPUTED_VALUE"""),727.4)</f>
        <v>727.4</v>
      </c>
      <c r="J13" s="2">
        <f>IFERROR(__xludf.DUMMYFUNCTION("""COMPUTED_VALUE"""),45309.66666666667)</f>
        <v>45309.66667</v>
      </c>
      <c r="K13" s="1">
        <f>IFERROR(__xludf.DUMMYFUNCTION("""COMPUTED_VALUE"""),734.56)</f>
        <v>734.56</v>
      </c>
      <c r="M13" s="2">
        <f>IFERROR(__xludf.DUMMYFUNCTION("""COMPUTED_VALUE"""),45309.66666666667)</f>
        <v>45309.66667</v>
      </c>
      <c r="N13" s="1">
        <f>IFERROR(__xludf.DUMMYFUNCTION("""COMPUTED_VALUE"""),9226877.0)</f>
        <v>9226877</v>
      </c>
    </row>
    <row r="14">
      <c r="A14" s="2">
        <f>IFERROR(__xludf.DUMMYFUNCTION("""COMPUTED_VALUE"""),45310.66666666667)</f>
        <v>45310.66667</v>
      </c>
      <c r="B14" s="1">
        <f>IFERROR(__xludf.DUMMYFUNCTION("""COMPUTED_VALUE"""),733.79)</f>
        <v>733.79</v>
      </c>
      <c r="D14" s="2">
        <f>IFERROR(__xludf.DUMMYFUNCTION("""COMPUTED_VALUE"""),45310.66666666667)</f>
        <v>45310.66667</v>
      </c>
      <c r="E14" s="1">
        <f>IFERROR(__xludf.DUMMYFUNCTION("""COMPUTED_VALUE"""),735.57)</f>
        <v>735.57</v>
      </c>
      <c r="G14" s="2">
        <f>IFERROR(__xludf.DUMMYFUNCTION("""COMPUTED_VALUE"""),45310.66666666667)</f>
        <v>45310.66667</v>
      </c>
      <c r="H14" s="1">
        <f>IFERROR(__xludf.DUMMYFUNCTION("""COMPUTED_VALUE"""),728.27)</f>
        <v>728.27</v>
      </c>
      <c r="J14" s="2">
        <f>IFERROR(__xludf.DUMMYFUNCTION("""COMPUTED_VALUE"""),45310.66666666667)</f>
        <v>45310.66667</v>
      </c>
      <c r="K14" s="1">
        <f>IFERROR(__xludf.DUMMYFUNCTION("""COMPUTED_VALUE"""),734.99)</f>
        <v>734.99</v>
      </c>
      <c r="M14" s="2">
        <f>IFERROR(__xludf.DUMMYFUNCTION("""COMPUTED_VALUE"""),45310.66666666667)</f>
        <v>45310.66667</v>
      </c>
      <c r="N14" s="1">
        <f>IFERROR(__xludf.DUMMYFUNCTION("""COMPUTED_VALUE"""),1.1291207E7)</f>
        <v>11291207</v>
      </c>
    </row>
    <row r="15">
      <c r="A15" s="2">
        <f>IFERROR(__xludf.DUMMYFUNCTION("""COMPUTED_VALUE"""),45313.66666666667)</f>
        <v>45313.66667</v>
      </c>
      <c r="B15" s="1">
        <f>IFERROR(__xludf.DUMMYFUNCTION("""COMPUTED_VALUE"""),727.96)</f>
        <v>727.96</v>
      </c>
      <c r="D15" s="2">
        <f>IFERROR(__xludf.DUMMYFUNCTION("""COMPUTED_VALUE"""),45313.66666666667)</f>
        <v>45313.66667</v>
      </c>
      <c r="E15" s="1">
        <f>IFERROR(__xludf.DUMMYFUNCTION("""COMPUTED_VALUE"""),736.87)</f>
        <v>736.87</v>
      </c>
      <c r="G15" s="2">
        <f>IFERROR(__xludf.DUMMYFUNCTION("""COMPUTED_VALUE"""),45313.66666666667)</f>
        <v>45313.66667</v>
      </c>
      <c r="H15" s="1">
        <f>IFERROR(__xludf.DUMMYFUNCTION("""COMPUTED_VALUE"""),727.38)</f>
        <v>727.38</v>
      </c>
      <c r="J15" s="2">
        <f>IFERROR(__xludf.DUMMYFUNCTION("""COMPUTED_VALUE"""),45313.66666666667)</f>
        <v>45313.66667</v>
      </c>
      <c r="K15" s="1">
        <f>IFERROR(__xludf.DUMMYFUNCTION("""COMPUTED_VALUE"""),735.78)</f>
        <v>735.78</v>
      </c>
      <c r="M15" s="2">
        <f>IFERROR(__xludf.DUMMYFUNCTION("""COMPUTED_VALUE"""),45313.66666666667)</f>
        <v>45313.66667</v>
      </c>
      <c r="N15" s="1">
        <f>IFERROR(__xludf.DUMMYFUNCTION("""COMPUTED_VALUE"""),1.2079428E7)</f>
        <v>12079428</v>
      </c>
    </row>
    <row r="16">
      <c r="A16" s="2">
        <f>IFERROR(__xludf.DUMMYFUNCTION("""COMPUTED_VALUE"""),45314.66666666667)</f>
        <v>45314.66667</v>
      </c>
      <c r="B16" s="1">
        <f>IFERROR(__xludf.DUMMYFUNCTION("""COMPUTED_VALUE"""),735.29)</f>
        <v>735.29</v>
      </c>
      <c r="D16" s="2">
        <f>IFERROR(__xludf.DUMMYFUNCTION("""COMPUTED_VALUE"""),45314.66666666667)</f>
        <v>45314.66667</v>
      </c>
      <c r="E16" s="1">
        <f>IFERROR(__xludf.DUMMYFUNCTION("""COMPUTED_VALUE"""),740.35)</f>
        <v>740.35</v>
      </c>
      <c r="G16" s="2">
        <f>IFERROR(__xludf.DUMMYFUNCTION("""COMPUTED_VALUE"""),45314.66666666667)</f>
        <v>45314.66667</v>
      </c>
      <c r="H16" s="1">
        <f>IFERROR(__xludf.DUMMYFUNCTION("""COMPUTED_VALUE"""),732.85)</f>
        <v>732.85</v>
      </c>
      <c r="J16" s="2">
        <f>IFERROR(__xludf.DUMMYFUNCTION("""COMPUTED_VALUE"""),45314.66666666667)</f>
        <v>45314.66667</v>
      </c>
      <c r="K16" s="1">
        <f>IFERROR(__xludf.DUMMYFUNCTION("""COMPUTED_VALUE"""),739.58)</f>
        <v>739.58</v>
      </c>
      <c r="M16" s="2">
        <f>IFERROR(__xludf.DUMMYFUNCTION("""COMPUTED_VALUE"""),45314.66666666667)</f>
        <v>45314.66667</v>
      </c>
      <c r="N16" s="1">
        <f>IFERROR(__xludf.DUMMYFUNCTION("""COMPUTED_VALUE"""),1.0510709E7)</f>
        <v>10510709</v>
      </c>
    </row>
    <row r="17">
      <c r="A17" s="2">
        <f>IFERROR(__xludf.DUMMYFUNCTION("""COMPUTED_VALUE"""),45315.66666666667)</f>
        <v>45315.66667</v>
      </c>
      <c r="B17" s="1">
        <f>IFERROR(__xludf.DUMMYFUNCTION("""COMPUTED_VALUE"""),739.0)</f>
        <v>739</v>
      </c>
      <c r="D17" s="2">
        <f>IFERROR(__xludf.DUMMYFUNCTION("""COMPUTED_VALUE"""),45315.66666666667)</f>
        <v>45315.66667</v>
      </c>
      <c r="E17" s="1">
        <f>IFERROR(__xludf.DUMMYFUNCTION("""COMPUTED_VALUE"""),740.4)</f>
        <v>740.4</v>
      </c>
      <c r="G17" s="2">
        <f>IFERROR(__xludf.DUMMYFUNCTION("""COMPUTED_VALUE"""),45315.66666666667)</f>
        <v>45315.66667</v>
      </c>
      <c r="H17" s="1">
        <f>IFERROR(__xludf.DUMMYFUNCTION("""COMPUTED_VALUE"""),726.64)</f>
        <v>726.64</v>
      </c>
      <c r="J17" s="2">
        <f>IFERROR(__xludf.DUMMYFUNCTION("""COMPUTED_VALUE"""),45315.66666666667)</f>
        <v>45315.66667</v>
      </c>
      <c r="K17" s="1">
        <f>IFERROR(__xludf.DUMMYFUNCTION("""COMPUTED_VALUE"""),726.86)</f>
        <v>726.86</v>
      </c>
      <c r="M17" s="2">
        <f>IFERROR(__xludf.DUMMYFUNCTION("""COMPUTED_VALUE"""),45315.66666666667)</f>
        <v>45315.66667</v>
      </c>
      <c r="N17" s="1">
        <f>IFERROR(__xludf.DUMMYFUNCTION("""COMPUTED_VALUE"""),1.2681045E7)</f>
        <v>12681045</v>
      </c>
    </row>
    <row r="18">
      <c r="A18" s="2">
        <f>IFERROR(__xludf.DUMMYFUNCTION("""COMPUTED_VALUE"""),45316.66666666667)</f>
        <v>45316.66667</v>
      </c>
      <c r="B18" s="1">
        <f>IFERROR(__xludf.DUMMYFUNCTION("""COMPUTED_VALUE"""),728.13)</f>
        <v>728.13</v>
      </c>
      <c r="D18" s="2">
        <f>IFERROR(__xludf.DUMMYFUNCTION("""COMPUTED_VALUE"""),45316.66666666667)</f>
        <v>45316.66667</v>
      </c>
      <c r="E18" s="1">
        <f>IFERROR(__xludf.DUMMYFUNCTION("""COMPUTED_VALUE"""),736.95)</f>
        <v>736.95</v>
      </c>
      <c r="G18" s="2">
        <f>IFERROR(__xludf.DUMMYFUNCTION("""COMPUTED_VALUE"""),45316.66666666667)</f>
        <v>45316.66667</v>
      </c>
      <c r="H18" s="1">
        <f>IFERROR(__xludf.DUMMYFUNCTION("""COMPUTED_VALUE"""),728.13)</f>
        <v>728.13</v>
      </c>
      <c r="J18" s="2">
        <f>IFERROR(__xludf.DUMMYFUNCTION("""COMPUTED_VALUE"""),45316.66666666667)</f>
        <v>45316.66667</v>
      </c>
      <c r="K18" s="1">
        <f>IFERROR(__xludf.DUMMYFUNCTION("""COMPUTED_VALUE"""),736.93)</f>
        <v>736.93</v>
      </c>
      <c r="M18" s="2">
        <f>IFERROR(__xludf.DUMMYFUNCTION("""COMPUTED_VALUE"""),45316.66666666667)</f>
        <v>45316.66667</v>
      </c>
      <c r="N18" s="1">
        <f>IFERROR(__xludf.DUMMYFUNCTION("""COMPUTED_VALUE"""),1.4951003E7)</f>
        <v>14951003</v>
      </c>
    </row>
    <row r="19">
      <c r="A19" s="2">
        <f>IFERROR(__xludf.DUMMYFUNCTION("""COMPUTED_VALUE"""),45317.66666666667)</f>
        <v>45317.66667</v>
      </c>
      <c r="B19" s="1">
        <f>IFERROR(__xludf.DUMMYFUNCTION("""COMPUTED_VALUE"""),739.33)</f>
        <v>739.33</v>
      </c>
      <c r="D19" s="2">
        <f>IFERROR(__xludf.DUMMYFUNCTION("""COMPUTED_VALUE"""),45317.66666666667)</f>
        <v>45317.66667</v>
      </c>
      <c r="E19" s="1">
        <f>IFERROR(__xludf.DUMMYFUNCTION("""COMPUTED_VALUE"""),741.34)</f>
        <v>741.34</v>
      </c>
      <c r="G19" s="2">
        <f>IFERROR(__xludf.DUMMYFUNCTION("""COMPUTED_VALUE"""),45317.66666666667)</f>
        <v>45317.66667</v>
      </c>
      <c r="H19" s="1">
        <f>IFERROR(__xludf.DUMMYFUNCTION("""COMPUTED_VALUE"""),733.28)</f>
        <v>733.28</v>
      </c>
      <c r="J19" s="2">
        <f>IFERROR(__xludf.DUMMYFUNCTION("""COMPUTED_VALUE"""),45317.66666666667)</f>
        <v>45317.66667</v>
      </c>
      <c r="K19" s="1">
        <f>IFERROR(__xludf.DUMMYFUNCTION("""COMPUTED_VALUE"""),736.45)</f>
        <v>736.45</v>
      </c>
      <c r="M19" s="2">
        <f>IFERROR(__xludf.DUMMYFUNCTION("""COMPUTED_VALUE"""),45317.66666666667)</f>
        <v>45317.66667</v>
      </c>
      <c r="N19" s="1">
        <f>IFERROR(__xludf.DUMMYFUNCTION("""COMPUTED_VALUE"""),1.1876426E7)</f>
        <v>11876426</v>
      </c>
    </row>
    <row r="20">
      <c r="A20" s="2">
        <f>IFERROR(__xludf.DUMMYFUNCTION("""COMPUTED_VALUE"""),45320.66666666667)</f>
        <v>45320.66667</v>
      </c>
      <c r="B20" s="1">
        <f>IFERROR(__xludf.DUMMYFUNCTION("""COMPUTED_VALUE"""),737.08)</f>
        <v>737.08</v>
      </c>
      <c r="D20" s="2">
        <f>IFERROR(__xludf.DUMMYFUNCTION("""COMPUTED_VALUE"""),45320.66666666667)</f>
        <v>45320.66667</v>
      </c>
      <c r="E20" s="1">
        <f>IFERROR(__xludf.DUMMYFUNCTION("""COMPUTED_VALUE"""),738.08)</f>
        <v>738.08</v>
      </c>
      <c r="G20" s="2">
        <f>IFERROR(__xludf.DUMMYFUNCTION("""COMPUTED_VALUE"""),45320.66666666667)</f>
        <v>45320.66667</v>
      </c>
      <c r="H20" s="1">
        <f>IFERROR(__xludf.DUMMYFUNCTION("""COMPUTED_VALUE"""),732.37)</f>
        <v>732.37</v>
      </c>
      <c r="J20" s="2">
        <f>IFERROR(__xludf.DUMMYFUNCTION("""COMPUTED_VALUE"""),45320.66666666667)</f>
        <v>45320.66667</v>
      </c>
      <c r="K20" s="1">
        <f>IFERROR(__xludf.DUMMYFUNCTION("""COMPUTED_VALUE"""),737.94)</f>
        <v>737.94</v>
      </c>
      <c r="M20" s="2">
        <f>IFERROR(__xludf.DUMMYFUNCTION("""COMPUTED_VALUE"""),45320.66666666667)</f>
        <v>45320.66667</v>
      </c>
      <c r="N20" s="1">
        <f>IFERROR(__xludf.DUMMYFUNCTION("""COMPUTED_VALUE"""),8914767.0)</f>
        <v>8914767</v>
      </c>
    </row>
    <row r="21">
      <c r="A21" s="2">
        <f>IFERROR(__xludf.DUMMYFUNCTION("""COMPUTED_VALUE"""),45321.66666666667)</f>
        <v>45321.66667</v>
      </c>
      <c r="B21" s="1">
        <f>IFERROR(__xludf.DUMMYFUNCTION("""COMPUTED_VALUE"""),737.7)</f>
        <v>737.7</v>
      </c>
      <c r="D21" s="2">
        <f>IFERROR(__xludf.DUMMYFUNCTION("""COMPUTED_VALUE"""),45321.66666666667)</f>
        <v>45321.66667</v>
      </c>
      <c r="E21" s="1">
        <f>IFERROR(__xludf.DUMMYFUNCTION("""COMPUTED_VALUE"""),744.29)</f>
        <v>744.29</v>
      </c>
      <c r="G21" s="2">
        <f>IFERROR(__xludf.DUMMYFUNCTION("""COMPUTED_VALUE"""),45321.66666666667)</f>
        <v>45321.66667</v>
      </c>
      <c r="H21" s="1">
        <f>IFERROR(__xludf.DUMMYFUNCTION("""COMPUTED_VALUE"""),736.13)</f>
        <v>736.13</v>
      </c>
      <c r="J21" s="2">
        <f>IFERROR(__xludf.DUMMYFUNCTION("""COMPUTED_VALUE"""),45321.66666666667)</f>
        <v>45321.66667</v>
      </c>
      <c r="K21" s="1">
        <f>IFERROR(__xludf.DUMMYFUNCTION("""COMPUTED_VALUE"""),739.64)</f>
        <v>739.64</v>
      </c>
      <c r="M21" s="2">
        <f>IFERROR(__xludf.DUMMYFUNCTION("""COMPUTED_VALUE"""),45321.66666666667)</f>
        <v>45321.66667</v>
      </c>
      <c r="N21" s="1">
        <f>IFERROR(__xludf.DUMMYFUNCTION("""COMPUTED_VALUE"""),1.2435096E7)</f>
        <v>12435096</v>
      </c>
    </row>
    <row r="22">
      <c r="A22" s="2">
        <f>IFERROR(__xludf.DUMMYFUNCTION("""COMPUTED_VALUE"""),45322.66666666667)</f>
        <v>45322.66667</v>
      </c>
      <c r="B22" s="1">
        <f>IFERROR(__xludf.DUMMYFUNCTION("""COMPUTED_VALUE"""),739.7)</f>
        <v>739.7</v>
      </c>
      <c r="D22" s="2">
        <f>IFERROR(__xludf.DUMMYFUNCTION("""COMPUTED_VALUE"""),45322.66666666667)</f>
        <v>45322.66667</v>
      </c>
      <c r="E22" s="1">
        <f>IFERROR(__xludf.DUMMYFUNCTION("""COMPUTED_VALUE"""),743.64)</f>
        <v>743.64</v>
      </c>
      <c r="G22" s="2">
        <f>IFERROR(__xludf.DUMMYFUNCTION("""COMPUTED_VALUE"""),45322.66666666667)</f>
        <v>45322.66667</v>
      </c>
      <c r="H22" s="1">
        <f>IFERROR(__xludf.DUMMYFUNCTION("""COMPUTED_VALUE"""),730.13)</f>
        <v>730.13</v>
      </c>
      <c r="J22" s="2">
        <f>IFERROR(__xludf.DUMMYFUNCTION("""COMPUTED_VALUE"""),45322.66666666667)</f>
        <v>45322.66667</v>
      </c>
      <c r="K22" s="1">
        <f>IFERROR(__xludf.DUMMYFUNCTION("""COMPUTED_VALUE"""),731.69)</f>
        <v>731.69</v>
      </c>
      <c r="M22" s="2">
        <f>IFERROR(__xludf.DUMMYFUNCTION("""COMPUTED_VALUE"""),45322.66666666667)</f>
        <v>45322.66667</v>
      </c>
      <c r="N22" s="1">
        <f>IFERROR(__xludf.DUMMYFUNCTION("""COMPUTED_VALUE"""),1.3175276E7)</f>
        <v>13175276</v>
      </c>
    </row>
    <row r="23">
      <c r="A23" s="2">
        <f>IFERROR(__xludf.DUMMYFUNCTION("""COMPUTED_VALUE"""),45323.66666666667)</f>
        <v>45323.66667</v>
      </c>
      <c r="B23" s="1">
        <f>IFERROR(__xludf.DUMMYFUNCTION("""COMPUTED_VALUE"""),735.31)</f>
        <v>735.31</v>
      </c>
      <c r="D23" s="2">
        <f>IFERROR(__xludf.DUMMYFUNCTION("""COMPUTED_VALUE"""),45323.66666666667)</f>
        <v>45323.66667</v>
      </c>
      <c r="E23" s="1">
        <f>IFERROR(__xludf.DUMMYFUNCTION("""COMPUTED_VALUE"""),739.66)</f>
        <v>739.66</v>
      </c>
      <c r="G23" s="2">
        <f>IFERROR(__xludf.DUMMYFUNCTION("""COMPUTED_VALUE"""),45323.66666666667)</f>
        <v>45323.66667</v>
      </c>
      <c r="H23" s="1">
        <f>IFERROR(__xludf.DUMMYFUNCTION("""COMPUTED_VALUE"""),731.07)</f>
        <v>731.07</v>
      </c>
      <c r="J23" s="2">
        <f>IFERROR(__xludf.DUMMYFUNCTION("""COMPUTED_VALUE"""),45323.66666666667)</f>
        <v>45323.66667</v>
      </c>
      <c r="K23" s="1">
        <f>IFERROR(__xludf.DUMMYFUNCTION("""COMPUTED_VALUE"""),738.21)</f>
        <v>738.21</v>
      </c>
      <c r="M23" s="2">
        <f>IFERROR(__xludf.DUMMYFUNCTION("""COMPUTED_VALUE"""),45323.66666666667)</f>
        <v>45323.66667</v>
      </c>
      <c r="N23" s="1">
        <f>IFERROR(__xludf.DUMMYFUNCTION("""COMPUTED_VALUE"""),1.2113116E7)</f>
        <v>12113116</v>
      </c>
    </row>
    <row r="24">
      <c r="A24" s="2">
        <f>IFERROR(__xludf.DUMMYFUNCTION("""COMPUTED_VALUE"""),45324.66666666667)</f>
        <v>45324.66667</v>
      </c>
      <c r="B24" s="1">
        <f>IFERROR(__xludf.DUMMYFUNCTION("""COMPUTED_VALUE"""),734.95)</f>
        <v>734.95</v>
      </c>
      <c r="D24" s="2">
        <f>IFERROR(__xludf.DUMMYFUNCTION("""COMPUTED_VALUE"""),45324.66666666667)</f>
        <v>45324.66667</v>
      </c>
      <c r="E24" s="1">
        <f>IFERROR(__xludf.DUMMYFUNCTION("""COMPUTED_VALUE"""),737.7)</f>
        <v>737.7</v>
      </c>
      <c r="G24" s="2">
        <f>IFERROR(__xludf.DUMMYFUNCTION("""COMPUTED_VALUE"""),45324.66666666667)</f>
        <v>45324.66667</v>
      </c>
      <c r="H24" s="1">
        <f>IFERROR(__xludf.DUMMYFUNCTION("""COMPUTED_VALUE"""),728.44)</f>
        <v>728.44</v>
      </c>
      <c r="J24" s="2">
        <f>IFERROR(__xludf.DUMMYFUNCTION("""COMPUTED_VALUE"""),45324.66666666667)</f>
        <v>45324.66667</v>
      </c>
      <c r="K24" s="1">
        <f>IFERROR(__xludf.DUMMYFUNCTION("""COMPUTED_VALUE"""),734.18)</f>
        <v>734.18</v>
      </c>
      <c r="M24" s="2">
        <f>IFERROR(__xludf.DUMMYFUNCTION("""COMPUTED_VALUE"""),45324.66666666667)</f>
        <v>45324.66667</v>
      </c>
      <c r="N24" s="1">
        <f>IFERROR(__xludf.DUMMYFUNCTION("""COMPUTED_VALUE"""),1.4798761E7)</f>
        <v>14798761</v>
      </c>
    </row>
    <row r="25">
      <c r="A25" s="2">
        <f>IFERROR(__xludf.DUMMYFUNCTION("""COMPUTED_VALUE"""),45327.66666666667)</f>
        <v>45327.66667</v>
      </c>
      <c r="B25" s="1">
        <f>IFERROR(__xludf.DUMMYFUNCTION("""COMPUTED_VALUE"""),733.59)</f>
        <v>733.59</v>
      </c>
      <c r="D25" s="2">
        <f>IFERROR(__xludf.DUMMYFUNCTION("""COMPUTED_VALUE"""),45327.66666666667)</f>
        <v>45327.66667</v>
      </c>
      <c r="E25" s="1">
        <f>IFERROR(__xludf.DUMMYFUNCTION("""COMPUTED_VALUE"""),733.59)</f>
        <v>733.59</v>
      </c>
      <c r="G25" s="2">
        <f>IFERROR(__xludf.DUMMYFUNCTION("""COMPUTED_VALUE"""),45327.66666666667)</f>
        <v>45327.66667</v>
      </c>
      <c r="H25" s="1">
        <f>IFERROR(__xludf.DUMMYFUNCTION("""COMPUTED_VALUE"""),700.18)</f>
        <v>700.18</v>
      </c>
      <c r="J25" s="2">
        <f>IFERROR(__xludf.DUMMYFUNCTION("""COMPUTED_VALUE"""),45327.66666666667)</f>
        <v>45327.66667</v>
      </c>
      <c r="K25" s="1">
        <f>IFERROR(__xludf.DUMMYFUNCTION("""COMPUTED_VALUE"""),706.42)</f>
        <v>706.42</v>
      </c>
      <c r="M25" s="2">
        <f>IFERROR(__xludf.DUMMYFUNCTION("""COMPUTED_VALUE"""),45327.66666666667)</f>
        <v>45327.66667</v>
      </c>
      <c r="N25" s="1">
        <f>IFERROR(__xludf.DUMMYFUNCTION("""COMPUTED_VALUE"""),2.0788725E7)</f>
        <v>20788725</v>
      </c>
    </row>
    <row r="26">
      <c r="A26" s="2">
        <f>IFERROR(__xludf.DUMMYFUNCTION("""COMPUTED_VALUE"""),45328.66666666667)</f>
        <v>45328.66667</v>
      </c>
      <c r="B26" s="1">
        <f>IFERROR(__xludf.DUMMYFUNCTION("""COMPUTED_VALUE"""),722.37)</f>
        <v>722.37</v>
      </c>
      <c r="D26" s="2">
        <f>IFERROR(__xludf.DUMMYFUNCTION("""COMPUTED_VALUE"""),45328.66666666667)</f>
        <v>45328.66667</v>
      </c>
      <c r="E26" s="1">
        <f>IFERROR(__xludf.DUMMYFUNCTION("""COMPUTED_VALUE"""),728.87)</f>
        <v>728.87</v>
      </c>
      <c r="G26" s="2">
        <f>IFERROR(__xludf.DUMMYFUNCTION("""COMPUTED_VALUE"""),45328.66666666667)</f>
        <v>45328.66667</v>
      </c>
      <c r="H26" s="1">
        <f>IFERROR(__xludf.DUMMYFUNCTION("""COMPUTED_VALUE"""),717.55)</f>
        <v>717.55</v>
      </c>
      <c r="J26" s="2">
        <f>IFERROR(__xludf.DUMMYFUNCTION("""COMPUTED_VALUE"""),45328.66666666667)</f>
        <v>45328.66667</v>
      </c>
      <c r="K26" s="1">
        <f>IFERROR(__xludf.DUMMYFUNCTION("""COMPUTED_VALUE"""),725.15)</f>
        <v>725.15</v>
      </c>
      <c r="M26" s="2">
        <f>IFERROR(__xludf.DUMMYFUNCTION("""COMPUTED_VALUE"""),45328.66666666667)</f>
        <v>45328.66667</v>
      </c>
      <c r="N26" s="1">
        <f>IFERROR(__xludf.DUMMYFUNCTION("""COMPUTED_VALUE"""),1.6651973E7)</f>
        <v>16651973</v>
      </c>
    </row>
    <row r="27">
      <c r="A27" s="2">
        <f>IFERROR(__xludf.DUMMYFUNCTION("""COMPUTED_VALUE"""),45329.66666666667)</f>
        <v>45329.66667</v>
      </c>
      <c r="B27" s="1">
        <f>IFERROR(__xludf.DUMMYFUNCTION("""COMPUTED_VALUE"""),729.32)</f>
        <v>729.32</v>
      </c>
      <c r="D27" s="2">
        <f>IFERROR(__xludf.DUMMYFUNCTION("""COMPUTED_VALUE"""),45329.66666666667)</f>
        <v>45329.66667</v>
      </c>
      <c r="E27" s="1">
        <f>IFERROR(__xludf.DUMMYFUNCTION("""COMPUTED_VALUE"""),734.11)</f>
        <v>734.11</v>
      </c>
      <c r="G27" s="2">
        <f>IFERROR(__xludf.DUMMYFUNCTION("""COMPUTED_VALUE"""),45329.66666666667)</f>
        <v>45329.66667</v>
      </c>
      <c r="H27" s="1">
        <f>IFERROR(__xludf.DUMMYFUNCTION("""COMPUTED_VALUE"""),723.75)</f>
        <v>723.75</v>
      </c>
      <c r="J27" s="2">
        <f>IFERROR(__xludf.DUMMYFUNCTION("""COMPUTED_VALUE"""),45329.66666666667)</f>
        <v>45329.66667</v>
      </c>
      <c r="K27" s="1">
        <f>IFERROR(__xludf.DUMMYFUNCTION("""COMPUTED_VALUE"""),725.44)</f>
        <v>725.44</v>
      </c>
      <c r="M27" s="2">
        <f>IFERROR(__xludf.DUMMYFUNCTION("""COMPUTED_VALUE"""),45329.66666666667)</f>
        <v>45329.66667</v>
      </c>
      <c r="N27" s="1">
        <f>IFERROR(__xludf.DUMMYFUNCTION("""COMPUTED_VALUE"""),1.1752374E7)</f>
        <v>11752374</v>
      </c>
    </row>
    <row r="28">
      <c r="A28" s="2">
        <f>IFERROR(__xludf.DUMMYFUNCTION("""COMPUTED_VALUE"""),45330.66666666667)</f>
        <v>45330.66667</v>
      </c>
      <c r="B28" s="1">
        <f>IFERROR(__xludf.DUMMYFUNCTION("""COMPUTED_VALUE"""),724.78)</f>
        <v>724.78</v>
      </c>
      <c r="D28" s="2">
        <f>IFERROR(__xludf.DUMMYFUNCTION("""COMPUTED_VALUE"""),45330.66666666667)</f>
        <v>45330.66667</v>
      </c>
      <c r="E28" s="1">
        <f>IFERROR(__xludf.DUMMYFUNCTION("""COMPUTED_VALUE"""),727.87)</f>
        <v>727.87</v>
      </c>
      <c r="G28" s="2">
        <f>IFERROR(__xludf.DUMMYFUNCTION("""COMPUTED_VALUE"""),45330.66666666667)</f>
        <v>45330.66667</v>
      </c>
      <c r="H28" s="1">
        <f>IFERROR(__xludf.DUMMYFUNCTION("""COMPUTED_VALUE"""),720.92)</f>
        <v>720.92</v>
      </c>
      <c r="J28" s="2">
        <f>IFERROR(__xludf.DUMMYFUNCTION("""COMPUTED_VALUE"""),45330.66666666667)</f>
        <v>45330.66667</v>
      </c>
      <c r="K28" s="1">
        <f>IFERROR(__xludf.DUMMYFUNCTION("""COMPUTED_VALUE"""),724.8)</f>
        <v>724.8</v>
      </c>
      <c r="M28" s="2">
        <f>IFERROR(__xludf.DUMMYFUNCTION("""COMPUTED_VALUE"""),45330.66666666667)</f>
        <v>45330.66667</v>
      </c>
      <c r="N28" s="1">
        <f>IFERROR(__xludf.DUMMYFUNCTION("""COMPUTED_VALUE"""),1.1164386E7)</f>
        <v>11164386</v>
      </c>
    </row>
    <row r="29">
      <c r="A29" s="2">
        <f>IFERROR(__xludf.DUMMYFUNCTION("""COMPUTED_VALUE"""),45331.66666666667)</f>
        <v>45331.66667</v>
      </c>
      <c r="B29" s="1">
        <f>IFERROR(__xludf.DUMMYFUNCTION("""COMPUTED_VALUE"""),724.33)</f>
        <v>724.33</v>
      </c>
      <c r="D29" s="2">
        <f>IFERROR(__xludf.DUMMYFUNCTION("""COMPUTED_VALUE"""),45331.66666666667)</f>
        <v>45331.66667</v>
      </c>
      <c r="E29" s="1">
        <f>IFERROR(__xludf.DUMMYFUNCTION("""COMPUTED_VALUE"""),731.12)</f>
        <v>731.12</v>
      </c>
      <c r="G29" s="2">
        <f>IFERROR(__xludf.DUMMYFUNCTION("""COMPUTED_VALUE"""),45331.66666666667)</f>
        <v>45331.66667</v>
      </c>
      <c r="H29" s="1">
        <f>IFERROR(__xludf.DUMMYFUNCTION("""COMPUTED_VALUE"""),721.58)</f>
        <v>721.58</v>
      </c>
      <c r="J29" s="2">
        <f>IFERROR(__xludf.DUMMYFUNCTION("""COMPUTED_VALUE"""),45331.66666666667)</f>
        <v>45331.66667</v>
      </c>
      <c r="K29" s="1">
        <f>IFERROR(__xludf.DUMMYFUNCTION("""COMPUTED_VALUE"""),731.08)</f>
        <v>731.08</v>
      </c>
      <c r="M29" s="2">
        <f>IFERROR(__xludf.DUMMYFUNCTION("""COMPUTED_VALUE"""),45331.66666666667)</f>
        <v>45331.66667</v>
      </c>
      <c r="N29" s="1">
        <f>IFERROR(__xludf.DUMMYFUNCTION("""COMPUTED_VALUE"""),1.0144634E7)</f>
        <v>10144634</v>
      </c>
    </row>
    <row r="30">
      <c r="A30" s="2">
        <f>IFERROR(__xludf.DUMMYFUNCTION("""COMPUTED_VALUE"""),45334.66666666667)</f>
        <v>45334.66667</v>
      </c>
      <c r="B30" s="1">
        <f>IFERROR(__xludf.DUMMYFUNCTION("""COMPUTED_VALUE"""),731.35)</f>
        <v>731.35</v>
      </c>
      <c r="D30" s="2">
        <f>IFERROR(__xludf.DUMMYFUNCTION("""COMPUTED_VALUE"""),45334.66666666667)</f>
        <v>45334.66667</v>
      </c>
      <c r="E30" s="1">
        <f>IFERROR(__xludf.DUMMYFUNCTION("""COMPUTED_VALUE"""),736.44)</f>
        <v>736.44</v>
      </c>
      <c r="G30" s="2">
        <f>IFERROR(__xludf.DUMMYFUNCTION("""COMPUTED_VALUE"""),45334.66666666667)</f>
        <v>45334.66667</v>
      </c>
      <c r="H30" s="1">
        <f>IFERROR(__xludf.DUMMYFUNCTION("""COMPUTED_VALUE"""),730.51)</f>
        <v>730.51</v>
      </c>
      <c r="J30" s="2">
        <f>IFERROR(__xludf.DUMMYFUNCTION("""COMPUTED_VALUE"""),45334.66666666667)</f>
        <v>45334.66667</v>
      </c>
      <c r="K30" s="1">
        <f>IFERROR(__xludf.DUMMYFUNCTION("""COMPUTED_VALUE"""),735.01)</f>
        <v>735.01</v>
      </c>
      <c r="M30" s="2">
        <f>IFERROR(__xludf.DUMMYFUNCTION("""COMPUTED_VALUE"""),45334.66666666667)</f>
        <v>45334.66667</v>
      </c>
      <c r="N30" s="1">
        <f>IFERROR(__xludf.DUMMYFUNCTION("""COMPUTED_VALUE"""),1.2078543E7)</f>
        <v>12078543</v>
      </c>
    </row>
    <row r="31">
      <c r="A31" s="2">
        <f>IFERROR(__xludf.DUMMYFUNCTION("""COMPUTED_VALUE"""),45335.66666666667)</f>
        <v>45335.66667</v>
      </c>
      <c r="B31" s="1">
        <f>IFERROR(__xludf.DUMMYFUNCTION("""COMPUTED_VALUE"""),735.01)</f>
        <v>735.01</v>
      </c>
      <c r="D31" s="2">
        <f>IFERROR(__xludf.DUMMYFUNCTION("""COMPUTED_VALUE"""),45335.66666666667)</f>
        <v>45335.66667</v>
      </c>
      <c r="E31" s="1">
        <f>IFERROR(__xludf.DUMMYFUNCTION("""COMPUTED_VALUE"""),735.01)</f>
        <v>735.01</v>
      </c>
      <c r="G31" s="2">
        <f>IFERROR(__xludf.DUMMYFUNCTION("""COMPUTED_VALUE"""),45335.66666666667)</f>
        <v>45335.66667</v>
      </c>
      <c r="H31" s="1">
        <f>IFERROR(__xludf.DUMMYFUNCTION("""COMPUTED_VALUE"""),720.33)</f>
        <v>720.33</v>
      </c>
      <c r="J31" s="2">
        <f>IFERROR(__xludf.DUMMYFUNCTION("""COMPUTED_VALUE"""),45335.66666666667)</f>
        <v>45335.66667</v>
      </c>
      <c r="K31" s="1">
        <f>IFERROR(__xludf.DUMMYFUNCTION("""COMPUTED_VALUE"""),724.5)</f>
        <v>724.5</v>
      </c>
      <c r="M31" s="2">
        <f>IFERROR(__xludf.DUMMYFUNCTION("""COMPUTED_VALUE"""),45335.66666666667)</f>
        <v>45335.66667</v>
      </c>
      <c r="N31" s="1">
        <f>IFERROR(__xludf.DUMMYFUNCTION("""COMPUTED_VALUE"""),1.2864695E7)</f>
        <v>12864695</v>
      </c>
    </row>
    <row r="32">
      <c r="A32" s="2">
        <f>IFERROR(__xludf.DUMMYFUNCTION("""COMPUTED_VALUE"""),45336.66666666667)</f>
        <v>45336.66667</v>
      </c>
      <c r="B32" s="1">
        <f>IFERROR(__xludf.DUMMYFUNCTION("""COMPUTED_VALUE"""),724.57)</f>
        <v>724.57</v>
      </c>
      <c r="D32" s="2">
        <f>IFERROR(__xludf.DUMMYFUNCTION("""COMPUTED_VALUE"""),45336.66666666667)</f>
        <v>45336.66667</v>
      </c>
      <c r="E32" s="1">
        <f>IFERROR(__xludf.DUMMYFUNCTION("""COMPUTED_VALUE"""),730.71)</f>
        <v>730.71</v>
      </c>
      <c r="G32" s="2">
        <f>IFERROR(__xludf.DUMMYFUNCTION("""COMPUTED_VALUE"""),45336.66666666667)</f>
        <v>45336.66667</v>
      </c>
      <c r="H32" s="1">
        <f>IFERROR(__xludf.DUMMYFUNCTION("""COMPUTED_VALUE"""),724.57)</f>
        <v>724.57</v>
      </c>
      <c r="J32" s="2">
        <f>IFERROR(__xludf.DUMMYFUNCTION("""COMPUTED_VALUE"""),45336.66666666667)</f>
        <v>45336.66667</v>
      </c>
      <c r="K32" s="1">
        <f>IFERROR(__xludf.DUMMYFUNCTION("""COMPUTED_VALUE"""),727.31)</f>
        <v>727.31</v>
      </c>
      <c r="M32" s="2">
        <f>IFERROR(__xludf.DUMMYFUNCTION("""COMPUTED_VALUE"""),45336.66666666667)</f>
        <v>45336.66667</v>
      </c>
      <c r="N32" s="1">
        <f>IFERROR(__xludf.DUMMYFUNCTION("""COMPUTED_VALUE"""),9935477.0)</f>
        <v>9935477</v>
      </c>
    </row>
    <row r="33">
      <c r="A33" s="2">
        <f>IFERROR(__xludf.DUMMYFUNCTION("""COMPUTED_VALUE"""),45337.66666666667)</f>
        <v>45337.66667</v>
      </c>
      <c r="B33" s="1">
        <f>IFERROR(__xludf.DUMMYFUNCTION("""COMPUTED_VALUE"""),731.61)</f>
        <v>731.61</v>
      </c>
      <c r="D33" s="2">
        <f>IFERROR(__xludf.DUMMYFUNCTION("""COMPUTED_VALUE"""),45337.66666666667)</f>
        <v>45337.66667</v>
      </c>
      <c r="E33" s="1">
        <f>IFERROR(__xludf.DUMMYFUNCTION("""COMPUTED_VALUE"""),749.25)</f>
        <v>749.25</v>
      </c>
      <c r="G33" s="2">
        <f>IFERROR(__xludf.DUMMYFUNCTION("""COMPUTED_VALUE"""),45337.66666666667)</f>
        <v>45337.66667</v>
      </c>
      <c r="H33" s="1">
        <f>IFERROR(__xludf.DUMMYFUNCTION("""COMPUTED_VALUE"""),731.61)</f>
        <v>731.61</v>
      </c>
      <c r="J33" s="2">
        <f>IFERROR(__xludf.DUMMYFUNCTION("""COMPUTED_VALUE"""),45337.66666666667)</f>
        <v>45337.66667</v>
      </c>
      <c r="K33" s="1">
        <f>IFERROR(__xludf.DUMMYFUNCTION("""COMPUTED_VALUE"""),748.35)</f>
        <v>748.35</v>
      </c>
      <c r="M33" s="2">
        <f>IFERROR(__xludf.DUMMYFUNCTION("""COMPUTED_VALUE"""),45337.66666666667)</f>
        <v>45337.66667</v>
      </c>
      <c r="N33" s="1">
        <f>IFERROR(__xludf.DUMMYFUNCTION("""COMPUTED_VALUE"""),1.1717986E7)</f>
        <v>11717986</v>
      </c>
    </row>
    <row r="34">
      <c r="A34" s="2">
        <f>IFERROR(__xludf.DUMMYFUNCTION("""COMPUTED_VALUE"""),45338.66666666667)</f>
        <v>45338.66667</v>
      </c>
      <c r="B34" s="1">
        <f>IFERROR(__xludf.DUMMYFUNCTION("""COMPUTED_VALUE"""),748.28)</f>
        <v>748.28</v>
      </c>
      <c r="D34" s="2">
        <f>IFERROR(__xludf.DUMMYFUNCTION("""COMPUTED_VALUE"""),45338.66666666667)</f>
        <v>45338.66667</v>
      </c>
      <c r="E34" s="1">
        <f>IFERROR(__xludf.DUMMYFUNCTION("""COMPUTED_VALUE"""),756.18)</f>
        <v>756.18</v>
      </c>
      <c r="G34" s="2">
        <f>IFERROR(__xludf.DUMMYFUNCTION("""COMPUTED_VALUE"""),45338.66666666667)</f>
        <v>45338.66667</v>
      </c>
      <c r="H34" s="1">
        <f>IFERROR(__xludf.DUMMYFUNCTION("""COMPUTED_VALUE"""),748.28)</f>
        <v>748.28</v>
      </c>
      <c r="J34" s="2">
        <f>IFERROR(__xludf.DUMMYFUNCTION("""COMPUTED_VALUE"""),45338.66666666667)</f>
        <v>45338.66667</v>
      </c>
      <c r="K34" s="1">
        <f>IFERROR(__xludf.DUMMYFUNCTION("""COMPUTED_VALUE"""),752.05)</f>
        <v>752.05</v>
      </c>
      <c r="M34" s="2">
        <f>IFERROR(__xludf.DUMMYFUNCTION("""COMPUTED_VALUE"""),45338.66666666667)</f>
        <v>45338.66667</v>
      </c>
      <c r="N34" s="1">
        <f>IFERROR(__xludf.DUMMYFUNCTION("""COMPUTED_VALUE"""),1.1534743E7)</f>
        <v>11534743</v>
      </c>
    </row>
    <row r="35">
      <c r="A35" s="2">
        <f>IFERROR(__xludf.DUMMYFUNCTION("""COMPUTED_VALUE"""),45342.66666666667)</f>
        <v>45342.66667</v>
      </c>
      <c r="B35" s="1">
        <f>IFERROR(__xludf.DUMMYFUNCTION("""COMPUTED_VALUE"""),755.11)</f>
        <v>755.11</v>
      </c>
      <c r="D35" s="2">
        <f>IFERROR(__xludf.DUMMYFUNCTION("""COMPUTED_VALUE"""),45342.66666666667)</f>
        <v>45342.66667</v>
      </c>
      <c r="E35" s="1">
        <f>IFERROR(__xludf.DUMMYFUNCTION("""COMPUTED_VALUE"""),759.14)</f>
        <v>759.14</v>
      </c>
      <c r="G35" s="2">
        <f>IFERROR(__xludf.DUMMYFUNCTION("""COMPUTED_VALUE"""),45342.66666666667)</f>
        <v>45342.66667</v>
      </c>
      <c r="H35" s="1">
        <f>IFERROR(__xludf.DUMMYFUNCTION("""COMPUTED_VALUE"""),750.18)</f>
        <v>750.18</v>
      </c>
      <c r="J35" s="2">
        <f>IFERROR(__xludf.DUMMYFUNCTION("""COMPUTED_VALUE"""),45342.66666666667)</f>
        <v>45342.66667</v>
      </c>
      <c r="K35" s="1">
        <f>IFERROR(__xludf.DUMMYFUNCTION("""COMPUTED_VALUE"""),754.15)</f>
        <v>754.15</v>
      </c>
      <c r="M35" s="2">
        <f>IFERROR(__xludf.DUMMYFUNCTION("""COMPUTED_VALUE"""),45342.66666666667)</f>
        <v>45342.66667</v>
      </c>
      <c r="N35" s="1">
        <f>IFERROR(__xludf.DUMMYFUNCTION("""COMPUTED_VALUE"""),1.3138812E7)</f>
        <v>13138812</v>
      </c>
    </row>
    <row r="36">
      <c r="A36" s="2">
        <f>IFERROR(__xludf.DUMMYFUNCTION("""COMPUTED_VALUE"""),45343.66666666667)</f>
        <v>45343.66667</v>
      </c>
      <c r="B36" s="1">
        <f>IFERROR(__xludf.DUMMYFUNCTION("""COMPUTED_VALUE"""),756.37)</f>
        <v>756.37</v>
      </c>
      <c r="D36" s="2">
        <f>IFERROR(__xludf.DUMMYFUNCTION("""COMPUTED_VALUE"""),45343.66666666667)</f>
        <v>45343.66667</v>
      </c>
      <c r="E36" s="1">
        <f>IFERROR(__xludf.DUMMYFUNCTION("""COMPUTED_VALUE"""),761.0)</f>
        <v>761</v>
      </c>
      <c r="G36" s="2">
        <f>IFERROR(__xludf.DUMMYFUNCTION("""COMPUTED_VALUE"""),45343.66666666667)</f>
        <v>45343.66667</v>
      </c>
      <c r="H36" s="1">
        <f>IFERROR(__xludf.DUMMYFUNCTION("""COMPUTED_VALUE"""),753.8)</f>
        <v>753.8</v>
      </c>
      <c r="J36" s="2">
        <f>IFERROR(__xludf.DUMMYFUNCTION("""COMPUTED_VALUE"""),45343.66666666667)</f>
        <v>45343.66667</v>
      </c>
      <c r="K36" s="1">
        <f>IFERROR(__xludf.DUMMYFUNCTION("""COMPUTED_VALUE"""),760.64)</f>
        <v>760.64</v>
      </c>
      <c r="M36" s="2">
        <f>IFERROR(__xludf.DUMMYFUNCTION("""COMPUTED_VALUE"""),45343.66666666667)</f>
        <v>45343.66667</v>
      </c>
      <c r="N36" s="1">
        <f>IFERROR(__xludf.DUMMYFUNCTION("""COMPUTED_VALUE"""),9950424.0)</f>
        <v>9950424</v>
      </c>
    </row>
    <row r="37">
      <c r="A37" s="2">
        <f>IFERROR(__xludf.DUMMYFUNCTION("""COMPUTED_VALUE"""),45344.66666666667)</f>
        <v>45344.66667</v>
      </c>
      <c r="B37" s="1">
        <f>IFERROR(__xludf.DUMMYFUNCTION("""COMPUTED_VALUE"""),760.43)</f>
        <v>760.43</v>
      </c>
      <c r="D37" s="2">
        <f>IFERROR(__xludf.DUMMYFUNCTION("""COMPUTED_VALUE"""),45344.66666666667)</f>
        <v>45344.66667</v>
      </c>
      <c r="E37" s="1">
        <f>IFERROR(__xludf.DUMMYFUNCTION("""COMPUTED_VALUE"""),773.36)</f>
        <v>773.36</v>
      </c>
      <c r="G37" s="2">
        <f>IFERROR(__xludf.DUMMYFUNCTION("""COMPUTED_VALUE"""),45344.66666666667)</f>
        <v>45344.66667</v>
      </c>
      <c r="H37" s="1">
        <f>IFERROR(__xludf.DUMMYFUNCTION("""COMPUTED_VALUE"""),760.06)</f>
        <v>760.06</v>
      </c>
      <c r="J37" s="2">
        <f>IFERROR(__xludf.DUMMYFUNCTION("""COMPUTED_VALUE"""),45344.66666666667)</f>
        <v>45344.66667</v>
      </c>
      <c r="K37" s="1">
        <f>IFERROR(__xludf.DUMMYFUNCTION("""COMPUTED_VALUE"""),771.99)</f>
        <v>771.99</v>
      </c>
      <c r="M37" s="2">
        <f>IFERROR(__xludf.DUMMYFUNCTION("""COMPUTED_VALUE"""),45344.66666666667)</f>
        <v>45344.66667</v>
      </c>
      <c r="N37" s="1">
        <f>IFERROR(__xludf.DUMMYFUNCTION("""COMPUTED_VALUE"""),1.1978514E7)</f>
        <v>11978514</v>
      </c>
    </row>
    <row r="38">
      <c r="A38" s="2">
        <f>IFERROR(__xludf.DUMMYFUNCTION("""COMPUTED_VALUE"""),45345.66666666667)</f>
        <v>45345.66667</v>
      </c>
      <c r="B38" s="1">
        <f>IFERROR(__xludf.DUMMYFUNCTION("""COMPUTED_VALUE"""),773.14)</f>
        <v>773.14</v>
      </c>
      <c r="D38" s="2">
        <f>IFERROR(__xludf.DUMMYFUNCTION("""COMPUTED_VALUE"""),45345.66666666667)</f>
        <v>45345.66667</v>
      </c>
      <c r="E38" s="1">
        <f>IFERROR(__xludf.DUMMYFUNCTION("""COMPUTED_VALUE"""),775.63)</f>
        <v>775.63</v>
      </c>
      <c r="G38" s="2">
        <f>IFERROR(__xludf.DUMMYFUNCTION("""COMPUTED_VALUE"""),45345.66666666667)</f>
        <v>45345.66667</v>
      </c>
      <c r="H38" s="1">
        <f>IFERROR(__xludf.DUMMYFUNCTION("""COMPUTED_VALUE"""),770.28)</f>
        <v>770.28</v>
      </c>
      <c r="J38" s="2">
        <f>IFERROR(__xludf.DUMMYFUNCTION("""COMPUTED_VALUE"""),45345.66666666667)</f>
        <v>45345.66667</v>
      </c>
      <c r="K38" s="1">
        <f>IFERROR(__xludf.DUMMYFUNCTION("""COMPUTED_VALUE"""),774.2)</f>
        <v>774.2</v>
      </c>
      <c r="M38" s="2">
        <f>IFERROR(__xludf.DUMMYFUNCTION("""COMPUTED_VALUE"""),45345.66666666667)</f>
        <v>45345.66667</v>
      </c>
      <c r="N38" s="1">
        <f>IFERROR(__xludf.DUMMYFUNCTION("""COMPUTED_VALUE"""),1.0542524E7)</f>
        <v>10542524</v>
      </c>
    </row>
    <row r="39">
      <c r="A39" s="2">
        <f>IFERROR(__xludf.DUMMYFUNCTION("""COMPUTED_VALUE"""),45348.66666666667)</f>
        <v>45348.66667</v>
      </c>
      <c r="B39" s="1">
        <f>IFERROR(__xludf.DUMMYFUNCTION("""COMPUTED_VALUE"""),772.85)</f>
        <v>772.85</v>
      </c>
      <c r="D39" s="2">
        <f>IFERROR(__xludf.DUMMYFUNCTION("""COMPUTED_VALUE"""),45348.66666666667)</f>
        <v>45348.66667</v>
      </c>
      <c r="E39" s="1">
        <f>IFERROR(__xludf.DUMMYFUNCTION("""COMPUTED_VALUE"""),773.56)</f>
        <v>773.56</v>
      </c>
      <c r="G39" s="2">
        <f>IFERROR(__xludf.DUMMYFUNCTION("""COMPUTED_VALUE"""),45348.66666666667)</f>
        <v>45348.66667</v>
      </c>
      <c r="H39" s="1">
        <f>IFERROR(__xludf.DUMMYFUNCTION("""COMPUTED_VALUE"""),768.23)</f>
        <v>768.23</v>
      </c>
      <c r="J39" s="2">
        <f>IFERROR(__xludf.DUMMYFUNCTION("""COMPUTED_VALUE"""),45348.66666666667)</f>
        <v>45348.66667</v>
      </c>
      <c r="K39" s="1">
        <f>IFERROR(__xludf.DUMMYFUNCTION("""COMPUTED_VALUE"""),768.82)</f>
        <v>768.82</v>
      </c>
      <c r="M39" s="2">
        <f>IFERROR(__xludf.DUMMYFUNCTION("""COMPUTED_VALUE"""),45348.66666666667)</f>
        <v>45348.66667</v>
      </c>
      <c r="N39" s="1">
        <f>IFERROR(__xludf.DUMMYFUNCTION("""COMPUTED_VALUE"""),9206766.0)</f>
        <v>9206766</v>
      </c>
    </row>
    <row r="40">
      <c r="A40" s="2">
        <f>IFERROR(__xludf.DUMMYFUNCTION("""COMPUTED_VALUE"""),45349.66666666667)</f>
        <v>45349.66667</v>
      </c>
      <c r="B40" s="1">
        <f>IFERROR(__xludf.DUMMYFUNCTION("""COMPUTED_VALUE"""),768.98)</f>
        <v>768.98</v>
      </c>
      <c r="D40" s="2">
        <f>IFERROR(__xludf.DUMMYFUNCTION("""COMPUTED_VALUE"""),45349.66666666667)</f>
        <v>45349.66667</v>
      </c>
      <c r="E40" s="1">
        <f>IFERROR(__xludf.DUMMYFUNCTION("""COMPUTED_VALUE"""),770.96)</f>
        <v>770.96</v>
      </c>
      <c r="G40" s="2">
        <f>IFERROR(__xludf.DUMMYFUNCTION("""COMPUTED_VALUE"""),45349.66666666667)</f>
        <v>45349.66667</v>
      </c>
      <c r="H40" s="1">
        <f>IFERROR(__xludf.DUMMYFUNCTION("""COMPUTED_VALUE"""),767.0)</f>
        <v>767</v>
      </c>
      <c r="J40" s="2">
        <f>IFERROR(__xludf.DUMMYFUNCTION("""COMPUTED_VALUE"""),45349.66666666667)</f>
        <v>45349.66667</v>
      </c>
      <c r="K40" s="1">
        <f>IFERROR(__xludf.DUMMYFUNCTION("""COMPUTED_VALUE"""),770.22)</f>
        <v>770.22</v>
      </c>
      <c r="M40" s="2">
        <f>IFERROR(__xludf.DUMMYFUNCTION("""COMPUTED_VALUE"""),45349.66666666667)</f>
        <v>45349.66667</v>
      </c>
      <c r="N40" s="1">
        <f>IFERROR(__xludf.DUMMYFUNCTION("""COMPUTED_VALUE"""),1.0287878E7)</f>
        <v>10287878</v>
      </c>
    </row>
    <row r="41">
      <c r="A41" s="2">
        <f>IFERROR(__xludf.DUMMYFUNCTION("""COMPUTED_VALUE"""),45350.66666666667)</f>
        <v>45350.66667</v>
      </c>
      <c r="B41" s="1">
        <f>IFERROR(__xludf.DUMMYFUNCTION("""COMPUTED_VALUE"""),767.4)</f>
        <v>767.4</v>
      </c>
      <c r="D41" s="2">
        <f>IFERROR(__xludf.DUMMYFUNCTION("""COMPUTED_VALUE"""),45350.66666666667)</f>
        <v>45350.66667</v>
      </c>
      <c r="E41" s="1">
        <f>IFERROR(__xludf.DUMMYFUNCTION("""COMPUTED_VALUE"""),777.21)</f>
        <v>777.21</v>
      </c>
      <c r="G41" s="2">
        <f>IFERROR(__xludf.DUMMYFUNCTION("""COMPUTED_VALUE"""),45350.66666666667)</f>
        <v>45350.66667</v>
      </c>
      <c r="H41" s="1">
        <f>IFERROR(__xludf.DUMMYFUNCTION("""COMPUTED_VALUE"""),766.01)</f>
        <v>766.01</v>
      </c>
      <c r="J41" s="2">
        <f>IFERROR(__xludf.DUMMYFUNCTION("""COMPUTED_VALUE"""),45350.66666666667)</f>
        <v>45350.66667</v>
      </c>
      <c r="K41" s="1">
        <f>IFERROR(__xludf.DUMMYFUNCTION("""COMPUTED_VALUE"""),775.62)</f>
        <v>775.62</v>
      </c>
      <c r="M41" s="2">
        <f>IFERROR(__xludf.DUMMYFUNCTION("""COMPUTED_VALUE"""),45350.66666666667)</f>
        <v>45350.66667</v>
      </c>
      <c r="N41" s="1">
        <f>IFERROR(__xludf.DUMMYFUNCTION("""COMPUTED_VALUE"""),1.0743857E7)</f>
        <v>10743857</v>
      </c>
    </row>
    <row r="42">
      <c r="A42" s="2">
        <f>IFERROR(__xludf.DUMMYFUNCTION("""COMPUTED_VALUE"""),45351.66666666667)</f>
        <v>45351.66667</v>
      </c>
      <c r="B42" s="1">
        <f>IFERROR(__xludf.DUMMYFUNCTION("""COMPUTED_VALUE"""),778.3)</f>
        <v>778.3</v>
      </c>
      <c r="D42" s="2">
        <f>IFERROR(__xludf.DUMMYFUNCTION("""COMPUTED_VALUE"""),45351.66666666667)</f>
        <v>45351.66667</v>
      </c>
      <c r="E42" s="1">
        <f>IFERROR(__xludf.DUMMYFUNCTION("""COMPUTED_VALUE"""),781.35)</f>
        <v>781.35</v>
      </c>
      <c r="G42" s="2">
        <f>IFERROR(__xludf.DUMMYFUNCTION("""COMPUTED_VALUE"""),45351.66666666667)</f>
        <v>45351.66667</v>
      </c>
      <c r="H42" s="1">
        <f>IFERROR(__xludf.DUMMYFUNCTION("""COMPUTED_VALUE"""),771.15)</f>
        <v>771.15</v>
      </c>
      <c r="J42" s="2">
        <f>IFERROR(__xludf.DUMMYFUNCTION("""COMPUTED_VALUE"""),45351.66666666667)</f>
        <v>45351.66667</v>
      </c>
      <c r="K42" s="1">
        <f>IFERROR(__xludf.DUMMYFUNCTION("""COMPUTED_VALUE"""),776.44)</f>
        <v>776.44</v>
      </c>
      <c r="M42" s="2">
        <f>IFERROR(__xludf.DUMMYFUNCTION("""COMPUTED_VALUE"""),45351.66666666667)</f>
        <v>45351.66667</v>
      </c>
      <c r="N42" s="1">
        <f>IFERROR(__xludf.DUMMYFUNCTION("""COMPUTED_VALUE"""),1.7078532E7)</f>
        <v>17078532</v>
      </c>
    </row>
    <row r="43">
      <c r="A43" s="2">
        <f>IFERROR(__xludf.DUMMYFUNCTION("""COMPUTED_VALUE"""),45352.66666666667)</f>
        <v>45352.66667</v>
      </c>
      <c r="B43" s="1">
        <f>IFERROR(__xludf.DUMMYFUNCTION("""COMPUTED_VALUE"""),774.44)</f>
        <v>774.44</v>
      </c>
      <c r="D43" s="2">
        <f>IFERROR(__xludf.DUMMYFUNCTION("""COMPUTED_VALUE"""),45352.66666666667)</f>
        <v>45352.66667</v>
      </c>
      <c r="E43" s="1">
        <f>IFERROR(__xludf.DUMMYFUNCTION("""COMPUTED_VALUE"""),778.33)</f>
        <v>778.33</v>
      </c>
      <c r="G43" s="2">
        <f>IFERROR(__xludf.DUMMYFUNCTION("""COMPUTED_VALUE"""),45352.66666666667)</f>
        <v>45352.66667</v>
      </c>
      <c r="H43" s="1">
        <f>IFERROR(__xludf.DUMMYFUNCTION("""COMPUTED_VALUE"""),773.62)</f>
        <v>773.62</v>
      </c>
      <c r="J43" s="2">
        <f>IFERROR(__xludf.DUMMYFUNCTION("""COMPUTED_VALUE"""),45352.66666666667)</f>
        <v>45352.66667</v>
      </c>
      <c r="K43" s="1">
        <f>IFERROR(__xludf.DUMMYFUNCTION("""COMPUTED_VALUE"""),777.34)</f>
        <v>777.34</v>
      </c>
      <c r="M43" s="2">
        <f>IFERROR(__xludf.DUMMYFUNCTION("""COMPUTED_VALUE"""),45352.66666666667)</f>
        <v>45352.66667</v>
      </c>
      <c r="N43" s="1">
        <f>IFERROR(__xludf.DUMMYFUNCTION("""COMPUTED_VALUE"""),1.0755836E7)</f>
        <v>10755836</v>
      </c>
    </row>
    <row r="44">
      <c r="A44" s="2">
        <f>IFERROR(__xludf.DUMMYFUNCTION("""COMPUTED_VALUE"""),45355.66666666667)</f>
        <v>45355.66667</v>
      </c>
      <c r="B44" s="1">
        <f>IFERROR(__xludf.DUMMYFUNCTION("""COMPUTED_VALUE"""),777.38)</f>
        <v>777.38</v>
      </c>
      <c r="D44" s="2">
        <f>IFERROR(__xludf.DUMMYFUNCTION("""COMPUTED_VALUE"""),45355.66666666667)</f>
        <v>45355.66667</v>
      </c>
      <c r="E44" s="1">
        <f>IFERROR(__xludf.DUMMYFUNCTION("""COMPUTED_VALUE"""),791.87)</f>
        <v>791.87</v>
      </c>
      <c r="G44" s="2">
        <f>IFERROR(__xludf.DUMMYFUNCTION("""COMPUTED_VALUE"""),45355.66666666667)</f>
        <v>45355.66667</v>
      </c>
      <c r="H44" s="1">
        <f>IFERROR(__xludf.DUMMYFUNCTION("""COMPUTED_VALUE"""),776.68)</f>
        <v>776.68</v>
      </c>
      <c r="J44" s="2">
        <f>IFERROR(__xludf.DUMMYFUNCTION("""COMPUTED_VALUE"""),45355.66666666667)</f>
        <v>45355.66667</v>
      </c>
      <c r="K44" s="1">
        <f>IFERROR(__xludf.DUMMYFUNCTION("""COMPUTED_VALUE"""),789.24)</f>
        <v>789.24</v>
      </c>
      <c r="M44" s="2">
        <f>IFERROR(__xludf.DUMMYFUNCTION("""COMPUTED_VALUE"""),45355.66666666667)</f>
        <v>45355.66667</v>
      </c>
      <c r="N44" s="1">
        <f>IFERROR(__xludf.DUMMYFUNCTION("""COMPUTED_VALUE"""),1.6544676E7)</f>
        <v>16544676</v>
      </c>
    </row>
    <row r="45">
      <c r="A45" s="2">
        <f>IFERROR(__xludf.DUMMYFUNCTION("""COMPUTED_VALUE"""),45356.66666666667)</f>
        <v>45356.66667</v>
      </c>
      <c r="B45" s="1">
        <f>IFERROR(__xludf.DUMMYFUNCTION("""COMPUTED_VALUE"""),790.39)</f>
        <v>790.39</v>
      </c>
      <c r="D45" s="2">
        <f>IFERROR(__xludf.DUMMYFUNCTION("""COMPUTED_VALUE"""),45356.66666666667)</f>
        <v>45356.66667</v>
      </c>
      <c r="E45" s="1">
        <f>IFERROR(__xludf.DUMMYFUNCTION("""COMPUTED_VALUE"""),798.91)</f>
        <v>798.91</v>
      </c>
      <c r="G45" s="2">
        <f>IFERROR(__xludf.DUMMYFUNCTION("""COMPUTED_VALUE"""),45356.66666666667)</f>
        <v>45356.66667</v>
      </c>
      <c r="H45" s="1">
        <f>IFERROR(__xludf.DUMMYFUNCTION("""COMPUTED_VALUE"""),789.58)</f>
        <v>789.58</v>
      </c>
      <c r="J45" s="2">
        <f>IFERROR(__xludf.DUMMYFUNCTION("""COMPUTED_VALUE"""),45356.66666666667)</f>
        <v>45356.66667</v>
      </c>
      <c r="K45" s="1">
        <f>IFERROR(__xludf.DUMMYFUNCTION("""COMPUTED_VALUE"""),795.39)</f>
        <v>795.39</v>
      </c>
      <c r="M45" s="2">
        <f>IFERROR(__xludf.DUMMYFUNCTION("""COMPUTED_VALUE"""),45356.66666666667)</f>
        <v>45356.66667</v>
      </c>
      <c r="N45" s="1">
        <f>IFERROR(__xludf.DUMMYFUNCTION("""COMPUTED_VALUE"""),1.5856062E7)</f>
        <v>15856062</v>
      </c>
    </row>
    <row r="46">
      <c r="A46" s="2">
        <f>IFERROR(__xludf.DUMMYFUNCTION("""COMPUTED_VALUE"""),45357.66666666667)</f>
        <v>45357.66667</v>
      </c>
      <c r="B46" s="1">
        <f>IFERROR(__xludf.DUMMYFUNCTION("""COMPUTED_VALUE"""),794.8)</f>
        <v>794.8</v>
      </c>
      <c r="D46" s="2">
        <f>IFERROR(__xludf.DUMMYFUNCTION("""COMPUTED_VALUE"""),45357.66666666667)</f>
        <v>45357.66667</v>
      </c>
      <c r="E46" s="1">
        <f>IFERROR(__xludf.DUMMYFUNCTION("""COMPUTED_VALUE"""),802.94)</f>
        <v>802.94</v>
      </c>
      <c r="G46" s="2">
        <f>IFERROR(__xludf.DUMMYFUNCTION("""COMPUTED_VALUE"""),45357.66666666667)</f>
        <v>45357.66667</v>
      </c>
      <c r="H46" s="1">
        <f>IFERROR(__xludf.DUMMYFUNCTION("""COMPUTED_VALUE"""),794.76)</f>
        <v>794.76</v>
      </c>
      <c r="J46" s="2">
        <f>IFERROR(__xludf.DUMMYFUNCTION("""COMPUTED_VALUE"""),45357.66666666667)</f>
        <v>45357.66667</v>
      </c>
      <c r="K46" s="1">
        <f>IFERROR(__xludf.DUMMYFUNCTION("""COMPUTED_VALUE"""),799.05)</f>
        <v>799.05</v>
      </c>
      <c r="M46" s="2">
        <f>IFERROR(__xludf.DUMMYFUNCTION("""COMPUTED_VALUE"""),45357.66666666667)</f>
        <v>45357.66667</v>
      </c>
      <c r="N46" s="1">
        <f>IFERROR(__xludf.DUMMYFUNCTION("""COMPUTED_VALUE"""),1.3806252E7)</f>
        <v>13806252</v>
      </c>
    </row>
    <row r="47">
      <c r="A47" s="2">
        <f>IFERROR(__xludf.DUMMYFUNCTION("""COMPUTED_VALUE"""),45358.66666666667)</f>
        <v>45358.66667</v>
      </c>
      <c r="B47" s="1">
        <f>IFERROR(__xludf.DUMMYFUNCTION("""COMPUTED_VALUE"""),802.88)</f>
        <v>802.88</v>
      </c>
      <c r="D47" s="2">
        <f>IFERROR(__xludf.DUMMYFUNCTION("""COMPUTED_VALUE"""),45358.66666666667)</f>
        <v>45358.66667</v>
      </c>
      <c r="E47" s="1">
        <f>IFERROR(__xludf.DUMMYFUNCTION("""COMPUTED_VALUE"""),806.87)</f>
        <v>806.87</v>
      </c>
      <c r="G47" s="2">
        <f>IFERROR(__xludf.DUMMYFUNCTION("""COMPUTED_VALUE"""),45358.66666666667)</f>
        <v>45358.66667</v>
      </c>
      <c r="H47" s="1">
        <f>IFERROR(__xludf.DUMMYFUNCTION("""COMPUTED_VALUE"""),797.99)</f>
        <v>797.99</v>
      </c>
      <c r="J47" s="2">
        <f>IFERROR(__xludf.DUMMYFUNCTION("""COMPUTED_VALUE"""),45358.66666666667)</f>
        <v>45358.66667</v>
      </c>
      <c r="K47" s="1">
        <f>IFERROR(__xludf.DUMMYFUNCTION("""COMPUTED_VALUE"""),802.13)</f>
        <v>802.13</v>
      </c>
      <c r="M47" s="2">
        <f>IFERROR(__xludf.DUMMYFUNCTION("""COMPUTED_VALUE"""),45358.66666666667)</f>
        <v>45358.66667</v>
      </c>
      <c r="N47" s="1">
        <f>IFERROR(__xludf.DUMMYFUNCTION("""COMPUTED_VALUE"""),1.2805688E7)</f>
        <v>12805688</v>
      </c>
    </row>
    <row r="48">
      <c r="A48" s="2">
        <f>IFERROR(__xludf.DUMMYFUNCTION("""COMPUTED_VALUE"""),45359.66666666667)</f>
        <v>45359.66667</v>
      </c>
      <c r="B48" s="1">
        <f>IFERROR(__xludf.DUMMYFUNCTION("""COMPUTED_VALUE"""),803.73)</f>
        <v>803.73</v>
      </c>
      <c r="D48" s="2">
        <f>IFERROR(__xludf.DUMMYFUNCTION("""COMPUTED_VALUE"""),45359.66666666667)</f>
        <v>45359.66667</v>
      </c>
      <c r="E48" s="1">
        <f>IFERROR(__xludf.DUMMYFUNCTION("""COMPUTED_VALUE"""),803.73)</f>
        <v>803.73</v>
      </c>
      <c r="G48" s="2">
        <f>IFERROR(__xludf.DUMMYFUNCTION("""COMPUTED_VALUE"""),45359.66666666667)</f>
        <v>45359.66667</v>
      </c>
      <c r="H48" s="1">
        <f>IFERROR(__xludf.DUMMYFUNCTION("""COMPUTED_VALUE"""),796.29)</f>
        <v>796.29</v>
      </c>
      <c r="J48" s="2">
        <f>IFERROR(__xludf.DUMMYFUNCTION("""COMPUTED_VALUE"""),45359.66666666667)</f>
        <v>45359.66667</v>
      </c>
      <c r="K48" s="1">
        <f>IFERROR(__xludf.DUMMYFUNCTION("""COMPUTED_VALUE"""),796.6)</f>
        <v>796.6</v>
      </c>
      <c r="M48" s="2">
        <f>IFERROR(__xludf.DUMMYFUNCTION("""COMPUTED_VALUE"""),45359.66666666667)</f>
        <v>45359.66667</v>
      </c>
      <c r="N48" s="1">
        <f>IFERROR(__xludf.DUMMYFUNCTION("""COMPUTED_VALUE"""),1.1943668E7)</f>
        <v>11943668</v>
      </c>
    </row>
    <row r="49">
      <c r="A49" s="2">
        <f>IFERROR(__xludf.DUMMYFUNCTION("""COMPUTED_VALUE"""),45362.66666666667)</f>
        <v>45362.66667</v>
      </c>
      <c r="B49" s="1">
        <f>IFERROR(__xludf.DUMMYFUNCTION("""COMPUTED_VALUE"""),808.24)</f>
        <v>808.24</v>
      </c>
      <c r="D49" s="2">
        <f>IFERROR(__xludf.DUMMYFUNCTION("""COMPUTED_VALUE"""),45362.66666666667)</f>
        <v>45362.66667</v>
      </c>
      <c r="E49" s="1">
        <f>IFERROR(__xludf.DUMMYFUNCTION("""COMPUTED_VALUE"""),813.86)</f>
        <v>813.86</v>
      </c>
      <c r="G49" s="2">
        <f>IFERROR(__xludf.DUMMYFUNCTION("""COMPUTED_VALUE"""),45362.66666666667)</f>
        <v>45362.66667</v>
      </c>
      <c r="H49" s="1">
        <f>IFERROR(__xludf.DUMMYFUNCTION("""COMPUTED_VALUE"""),802.61)</f>
        <v>802.61</v>
      </c>
      <c r="J49" s="2">
        <f>IFERROR(__xludf.DUMMYFUNCTION("""COMPUTED_VALUE"""),45362.66666666667)</f>
        <v>45362.66667</v>
      </c>
      <c r="K49" s="1">
        <f>IFERROR(__xludf.DUMMYFUNCTION("""COMPUTED_VALUE"""),809.56)</f>
        <v>809.56</v>
      </c>
      <c r="M49" s="2">
        <f>IFERROR(__xludf.DUMMYFUNCTION("""COMPUTED_VALUE"""),45362.66666666667)</f>
        <v>45362.66667</v>
      </c>
      <c r="N49" s="1">
        <f>IFERROR(__xludf.DUMMYFUNCTION("""COMPUTED_VALUE"""),1.3967204E7)</f>
        <v>13967204</v>
      </c>
    </row>
    <row r="50">
      <c r="A50" s="2">
        <f>IFERROR(__xludf.DUMMYFUNCTION("""COMPUTED_VALUE"""),45363.66666666667)</f>
        <v>45363.66667</v>
      </c>
      <c r="B50" s="1">
        <f>IFERROR(__xludf.DUMMYFUNCTION("""COMPUTED_VALUE"""),809.42)</f>
        <v>809.42</v>
      </c>
      <c r="D50" s="2">
        <f>IFERROR(__xludf.DUMMYFUNCTION("""COMPUTED_VALUE"""),45363.66666666667)</f>
        <v>45363.66667</v>
      </c>
      <c r="E50" s="1">
        <f>IFERROR(__xludf.DUMMYFUNCTION("""COMPUTED_VALUE"""),814.1)</f>
        <v>814.1</v>
      </c>
      <c r="G50" s="2">
        <f>IFERROR(__xludf.DUMMYFUNCTION("""COMPUTED_VALUE"""),45363.66666666667)</f>
        <v>45363.66667</v>
      </c>
      <c r="H50" s="1">
        <f>IFERROR(__xludf.DUMMYFUNCTION("""COMPUTED_VALUE"""),806.16)</f>
        <v>806.16</v>
      </c>
      <c r="J50" s="2">
        <f>IFERROR(__xludf.DUMMYFUNCTION("""COMPUTED_VALUE"""),45363.66666666667)</f>
        <v>45363.66667</v>
      </c>
      <c r="K50" s="1">
        <f>IFERROR(__xludf.DUMMYFUNCTION("""COMPUTED_VALUE"""),810.42)</f>
        <v>810.42</v>
      </c>
      <c r="M50" s="2">
        <f>IFERROR(__xludf.DUMMYFUNCTION("""COMPUTED_VALUE"""),45363.66666666667)</f>
        <v>45363.66667</v>
      </c>
      <c r="N50" s="1">
        <f>IFERROR(__xludf.DUMMYFUNCTION("""COMPUTED_VALUE"""),1.2723753E7)</f>
        <v>12723753</v>
      </c>
    </row>
    <row r="51">
      <c r="A51" s="2">
        <f>IFERROR(__xludf.DUMMYFUNCTION("""COMPUTED_VALUE"""),45364.66666666667)</f>
        <v>45364.66667</v>
      </c>
      <c r="B51" s="1">
        <f>IFERROR(__xludf.DUMMYFUNCTION("""COMPUTED_VALUE"""),810.27)</f>
        <v>810.27</v>
      </c>
      <c r="D51" s="2">
        <f>IFERROR(__xludf.DUMMYFUNCTION("""COMPUTED_VALUE"""),45364.66666666667)</f>
        <v>45364.66667</v>
      </c>
      <c r="E51" s="1">
        <f>IFERROR(__xludf.DUMMYFUNCTION("""COMPUTED_VALUE"""),822.31)</f>
        <v>822.31</v>
      </c>
      <c r="G51" s="2">
        <f>IFERROR(__xludf.DUMMYFUNCTION("""COMPUTED_VALUE"""),45364.66666666667)</f>
        <v>45364.66667</v>
      </c>
      <c r="H51" s="1">
        <f>IFERROR(__xludf.DUMMYFUNCTION("""COMPUTED_VALUE"""),810.24)</f>
        <v>810.24</v>
      </c>
      <c r="J51" s="2">
        <f>IFERROR(__xludf.DUMMYFUNCTION("""COMPUTED_VALUE"""),45364.66666666667)</f>
        <v>45364.66667</v>
      </c>
      <c r="K51" s="1">
        <f>IFERROR(__xludf.DUMMYFUNCTION("""COMPUTED_VALUE"""),817.1)</f>
        <v>817.1</v>
      </c>
      <c r="M51" s="2">
        <f>IFERROR(__xludf.DUMMYFUNCTION("""COMPUTED_VALUE"""),45364.66666666667)</f>
        <v>45364.66667</v>
      </c>
      <c r="N51" s="1">
        <f>IFERROR(__xludf.DUMMYFUNCTION("""COMPUTED_VALUE"""),1.6268399E7)</f>
        <v>16268399</v>
      </c>
    </row>
    <row r="52">
      <c r="A52" s="2">
        <f>IFERROR(__xludf.DUMMYFUNCTION("""COMPUTED_VALUE"""),45365.66666666667)</f>
        <v>45365.66667</v>
      </c>
      <c r="B52" s="1">
        <f>IFERROR(__xludf.DUMMYFUNCTION("""COMPUTED_VALUE"""),815.45)</f>
        <v>815.45</v>
      </c>
      <c r="D52" s="2">
        <f>IFERROR(__xludf.DUMMYFUNCTION("""COMPUTED_VALUE"""),45365.66666666667)</f>
        <v>45365.66667</v>
      </c>
      <c r="E52" s="1">
        <f>IFERROR(__xludf.DUMMYFUNCTION("""COMPUTED_VALUE"""),818.39)</f>
        <v>818.39</v>
      </c>
      <c r="G52" s="2">
        <f>IFERROR(__xludf.DUMMYFUNCTION("""COMPUTED_VALUE"""),45365.66666666667)</f>
        <v>45365.66667</v>
      </c>
      <c r="H52" s="1">
        <f>IFERROR(__xludf.DUMMYFUNCTION("""COMPUTED_VALUE"""),811.12)</f>
        <v>811.12</v>
      </c>
      <c r="J52" s="2">
        <f>IFERROR(__xludf.DUMMYFUNCTION("""COMPUTED_VALUE"""),45365.66666666667)</f>
        <v>45365.66667</v>
      </c>
      <c r="K52" s="1">
        <f>IFERROR(__xludf.DUMMYFUNCTION("""COMPUTED_VALUE"""),812.79)</f>
        <v>812.79</v>
      </c>
      <c r="M52" s="2">
        <f>IFERROR(__xludf.DUMMYFUNCTION("""COMPUTED_VALUE"""),45365.66666666667)</f>
        <v>45365.66667</v>
      </c>
      <c r="N52" s="1">
        <f>IFERROR(__xludf.DUMMYFUNCTION("""COMPUTED_VALUE"""),1.5656337E7)</f>
        <v>15656337</v>
      </c>
    </row>
    <row r="53">
      <c r="A53" s="2">
        <f>IFERROR(__xludf.DUMMYFUNCTION("""COMPUTED_VALUE"""),45366.66666666667)</f>
        <v>45366.66667</v>
      </c>
      <c r="B53" s="1">
        <f>IFERROR(__xludf.DUMMYFUNCTION("""COMPUTED_VALUE"""),812.55)</f>
        <v>812.55</v>
      </c>
      <c r="D53" s="2">
        <f>IFERROR(__xludf.DUMMYFUNCTION("""COMPUTED_VALUE"""),45366.66666666667)</f>
        <v>45366.66667</v>
      </c>
      <c r="E53" s="1">
        <f>IFERROR(__xludf.DUMMYFUNCTION("""COMPUTED_VALUE"""),814.15)</f>
        <v>814.15</v>
      </c>
      <c r="G53" s="2">
        <f>IFERROR(__xludf.DUMMYFUNCTION("""COMPUTED_VALUE"""),45366.66666666667)</f>
        <v>45366.66667</v>
      </c>
      <c r="H53" s="1">
        <f>IFERROR(__xludf.DUMMYFUNCTION("""COMPUTED_VALUE"""),805.16)</f>
        <v>805.16</v>
      </c>
      <c r="J53" s="2">
        <f>IFERROR(__xludf.DUMMYFUNCTION("""COMPUTED_VALUE"""),45366.66666666667)</f>
        <v>45366.66667</v>
      </c>
      <c r="K53" s="1">
        <f>IFERROR(__xludf.DUMMYFUNCTION("""COMPUTED_VALUE"""),806.3)</f>
        <v>806.3</v>
      </c>
      <c r="M53" s="2">
        <f>IFERROR(__xludf.DUMMYFUNCTION("""COMPUTED_VALUE"""),45366.66666666667)</f>
        <v>45366.66667</v>
      </c>
      <c r="N53" s="1">
        <f>IFERROR(__xludf.DUMMYFUNCTION("""COMPUTED_VALUE"""),6.686517E7)</f>
        <v>66865170</v>
      </c>
    </row>
    <row r="54">
      <c r="A54" s="2">
        <f>IFERROR(__xludf.DUMMYFUNCTION("""COMPUTED_VALUE"""),45369.66666666667)</f>
        <v>45369.66667</v>
      </c>
      <c r="B54" s="1">
        <f>IFERROR(__xludf.DUMMYFUNCTION("""COMPUTED_VALUE"""),806.39)</f>
        <v>806.39</v>
      </c>
      <c r="D54" s="2">
        <f>IFERROR(__xludf.DUMMYFUNCTION("""COMPUTED_VALUE"""),45369.66666666667)</f>
        <v>45369.66667</v>
      </c>
      <c r="E54" s="1">
        <f>IFERROR(__xludf.DUMMYFUNCTION("""COMPUTED_VALUE"""),815.35)</f>
        <v>815.35</v>
      </c>
      <c r="G54" s="2">
        <f>IFERROR(__xludf.DUMMYFUNCTION("""COMPUTED_VALUE"""),45369.66666666667)</f>
        <v>45369.66667</v>
      </c>
      <c r="H54" s="1">
        <f>IFERROR(__xludf.DUMMYFUNCTION("""COMPUTED_VALUE"""),802.84)</f>
        <v>802.84</v>
      </c>
      <c r="J54" s="2">
        <f>IFERROR(__xludf.DUMMYFUNCTION("""COMPUTED_VALUE"""),45369.66666666667)</f>
        <v>45369.66667</v>
      </c>
      <c r="K54" s="1">
        <f>IFERROR(__xludf.DUMMYFUNCTION("""COMPUTED_VALUE"""),803.38)</f>
        <v>803.38</v>
      </c>
      <c r="M54" s="2">
        <f>IFERROR(__xludf.DUMMYFUNCTION("""COMPUTED_VALUE"""),45369.66666666667)</f>
        <v>45369.66667</v>
      </c>
      <c r="N54" s="1">
        <f>IFERROR(__xludf.DUMMYFUNCTION("""COMPUTED_VALUE"""),1.5111506E7)</f>
        <v>15111506</v>
      </c>
    </row>
    <row r="55">
      <c r="A55" s="2">
        <f>IFERROR(__xludf.DUMMYFUNCTION("""COMPUTED_VALUE"""),45370.66666666667)</f>
        <v>45370.66667</v>
      </c>
      <c r="B55" s="1">
        <f>IFERROR(__xludf.DUMMYFUNCTION("""COMPUTED_VALUE"""),803.45)</f>
        <v>803.45</v>
      </c>
      <c r="D55" s="2">
        <f>IFERROR(__xludf.DUMMYFUNCTION("""COMPUTED_VALUE"""),45370.66666666667)</f>
        <v>45370.66667</v>
      </c>
      <c r="E55" s="1">
        <f>IFERROR(__xludf.DUMMYFUNCTION("""COMPUTED_VALUE"""),805.8)</f>
        <v>805.8</v>
      </c>
      <c r="G55" s="2">
        <f>IFERROR(__xludf.DUMMYFUNCTION("""COMPUTED_VALUE"""),45370.66666666667)</f>
        <v>45370.66667</v>
      </c>
      <c r="H55" s="1">
        <f>IFERROR(__xludf.DUMMYFUNCTION("""COMPUTED_VALUE"""),799.3)</f>
        <v>799.3</v>
      </c>
      <c r="J55" s="2">
        <f>IFERROR(__xludf.DUMMYFUNCTION("""COMPUTED_VALUE"""),45370.66666666667)</f>
        <v>45370.66667</v>
      </c>
      <c r="K55" s="1">
        <f>IFERROR(__xludf.DUMMYFUNCTION("""COMPUTED_VALUE"""),802.09)</f>
        <v>802.09</v>
      </c>
      <c r="M55" s="2">
        <f>IFERROR(__xludf.DUMMYFUNCTION("""COMPUTED_VALUE"""),45370.66666666667)</f>
        <v>45370.66667</v>
      </c>
      <c r="N55" s="1">
        <f>IFERROR(__xludf.DUMMYFUNCTION("""COMPUTED_VALUE"""),1.3927234E7)</f>
        <v>13927234</v>
      </c>
    </row>
    <row r="56">
      <c r="A56" s="2">
        <f>IFERROR(__xludf.DUMMYFUNCTION("""COMPUTED_VALUE"""),45371.66666666667)</f>
        <v>45371.66667</v>
      </c>
      <c r="B56" s="1">
        <f>IFERROR(__xludf.DUMMYFUNCTION("""COMPUTED_VALUE"""),801.91)</f>
        <v>801.91</v>
      </c>
      <c r="D56" s="2">
        <f>IFERROR(__xludf.DUMMYFUNCTION("""COMPUTED_VALUE"""),45371.66666666667)</f>
        <v>45371.66667</v>
      </c>
      <c r="E56" s="1">
        <f>IFERROR(__xludf.DUMMYFUNCTION("""COMPUTED_VALUE"""),808.03)</f>
        <v>808.03</v>
      </c>
      <c r="G56" s="2">
        <f>IFERROR(__xludf.DUMMYFUNCTION("""COMPUTED_VALUE"""),45371.66666666667)</f>
        <v>45371.66667</v>
      </c>
      <c r="H56" s="1">
        <f>IFERROR(__xludf.DUMMYFUNCTION("""COMPUTED_VALUE"""),796.83)</f>
        <v>796.83</v>
      </c>
      <c r="J56" s="2">
        <f>IFERROR(__xludf.DUMMYFUNCTION("""COMPUTED_VALUE"""),45371.66666666667)</f>
        <v>45371.66667</v>
      </c>
      <c r="K56" s="1">
        <f>IFERROR(__xludf.DUMMYFUNCTION("""COMPUTED_VALUE"""),804.99)</f>
        <v>804.99</v>
      </c>
      <c r="M56" s="2">
        <f>IFERROR(__xludf.DUMMYFUNCTION("""COMPUTED_VALUE"""),45371.66666666667)</f>
        <v>45371.66667</v>
      </c>
      <c r="N56" s="1">
        <f>IFERROR(__xludf.DUMMYFUNCTION("""COMPUTED_VALUE"""),1.7865542E7)</f>
        <v>17865542</v>
      </c>
    </row>
    <row r="57">
      <c r="A57" s="2">
        <f>IFERROR(__xludf.DUMMYFUNCTION("""COMPUTED_VALUE"""),45372.66666666667)</f>
        <v>45372.66667</v>
      </c>
      <c r="B57" s="1">
        <f>IFERROR(__xludf.DUMMYFUNCTION("""COMPUTED_VALUE"""),805.24)</f>
        <v>805.24</v>
      </c>
      <c r="D57" s="2">
        <f>IFERROR(__xludf.DUMMYFUNCTION("""COMPUTED_VALUE"""),45372.66666666667)</f>
        <v>45372.66667</v>
      </c>
      <c r="E57" s="1">
        <f>IFERROR(__xludf.DUMMYFUNCTION("""COMPUTED_VALUE"""),805.33)</f>
        <v>805.33</v>
      </c>
      <c r="G57" s="2">
        <f>IFERROR(__xludf.DUMMYFUNCTION("""COMPUTED_VALUE"""),45372.66666666667)</f>
        <v>45372.66667</v>
      </c>
      <c r="H57" s="1">
        <f>IFERROR(__xludf.DUMMYFUNCTION("""COMPUTED_VALUE"""),800.35)</f>
        <v>800.35</v>
      </c>
      <c r="J57" s="2">
        <f>IFERROR(__xludf.DUMMYFUNCTION("""COMPUTED_VALUE"""),45372.66666666667)</f>
        <v>45372.66667</v>
      </c>
      <c r="K57" s="1">
        <f>IFERROR(__xludf.DUMMYFUNCTION("""COMPUTED_VALUE"""),801.77)</f>
        <v>801.77</v>
      </c>
      <c r="M57" s="2">
        <f>IFERROR(__xludf.DUMMYFUNCTION("""COMPUTED_VALUE"""),45372.66666666667)</f>
        <v>45372.66667</v>
      </c>
      <c r="N57" s="1">
        <f>IFERROR(__xludf.DUMMYFUNCTION("""COMPUTED_VALUE"""),1.3826998E7)</f>
        <v>13826998</v>
      </c>
    </row>
    <row r="58">
      <c r="A58" s="2">
        <f>IFERROR(__xludf.DUMMYFUNCTION("""COMPUTED_VALUE"""),45373.66666666667)</f>
        <v>45373.66667</v>
      </c>
      <c r="B58" s="1">
        <f>IFERROR(__xludf.DUMMYFUNCTION("""COMPUTED_VALUE"""),800.61)</f>
        <v>800.61</v>
      </c>
      <c r="D58" s="2">
        <f>IFERROR(__xludf.DUMMYFUNCTION("""COMPUTED_VALUE"""),45373.66666666667)</f>
        <v>45373.66667</v>
      </c>
      <c r="E58" s="1">
        <f>IFERROR(__xludf.DUMMYFUNCTION("""COMPUTED_VALUE"""),805.48)</f>
        <v>805.48</v>
      </c>
      <c r="G58" s="2">
        <f>IFERROR(__xludf.DUMMYFUNCTION("""COMPUTED_VALUE"""),45373.66666666667)</f>
        <v>45373.66667</v>
      </c>
      <c r="H58" s="1">
        <f>IFERROR(__xludf.DUMMYFUNCTION("""COMPUTED_VALUE"""),797.87)</f>
        <v>797.87</v>
      </c>
      <c r="J58" s="2">
        <f>IFERROR(__xludf.DUMMYFUNCTION("""COMPUTED_VALUE"""),45373.66666666667)</f>
        <v>45373.66667</v>
      </c>
      <c r="K58" s="1">
        <f>IFERROR(__xludf.DUMMYFUNCTION("""COMPUTED_VALUE"""),803.77)</f>
        <v>803.77</v>
      </c>
      <c r="M58" s="2">
        <f>IFERROR(__xludf.DUMMYFUNCTION("""COMPUTED_VALUE"""),45373.66666666667)</f>
        <v>45373.66667</v>
      </c>
      <c r="N58" s="1">
        <f>IFERROR(__xludf.DUMMYFUNCTION("""COMPUTED_VALUE"""),8795041.0)</f>
        <v>8795041</v>
      </c>
    </row>
    <row r="59">
      <c r="A59" s="2">
        <f>IFERROR(__xludf.DUMMYFUNCTION("""COMPUTED_VALUE"""),45376.66666666667)</f>
        <v>45376.66667</v>
      </c>
      <c r="B59" s="1">
        <f>IFERROR(__xludf.DUMMYFUNCTION("""COMPUTED_VALUE"""),803.59)</f>
        <v>803.59</v>
      </c>
      <c r="D59" s="2">
        <f>IFERROR(__xludf.DUMMYFUNCTION("""COMPUTED_VALUE"""),45376.66666666667)</f>
        <v>45376.66667</v>
      </c>
      <c r="E59" s="1">
        <f>IFERROR(__xludf.DUMMYFUNCTION("""COMPUTED_VALUE"""),804.44)</f>
        <v>804.44</v>
      </c>
      <c r="G59" s="2">
        <f>IFERROR(__xludf.DUMMYFUNCTION("""COMPUTED_VALUE"""),45376.66666666667)</f>
        <v>45376.66667</v>
      </c>
      <c r="H59" s="1">
        <f>IFERROR(__xludf.DUMMYFUNCTION("""COMPUTED_VALUE"""),799.36)</f>
        <v>799.36</v>
      </c>
      <c r="J59" s="2">
        <f>IFERROR(__xludf.DUMMYFUNCTION("""COMPUTED_VALUE"""),45376.66666666667)</f>
        <v>45376.66667</v>
      </c>
      <c r="K59" s="1">
        <f>IFERROR(__xludf.DUMMYFUNCTION("""COMPUTED_VALUE"""),802.02)</f>
        <v>802.02</v>
      </c>
      <c r="M59" s="2">
        <f>IFERROR(__xludf.DUMMYFUNCTION("""COMPUTED_VALUE"""),45376.66666666667)</f>
        <v>45376.66667</v>
      </c>
      <c r="N59" s="1">
        <f>IFERROR(__xludf.DUMMYFUNCTION("""COMPUTED_VALUE"""),8682323.0)</f>
        <v>8682323</v>
      </c>
    </row>
    <row r="60">
      <c r="A60" s="2">
        <f>IFERROR(__xludf.DUMMYFUNCTION("""COMPUTED_VALUE"""),45377.66666666667)</f>
        <v>45377.66667</v>
      </c>
      <c r="B60" s="1">
        <f>IFERROR(__xludf.DUMMYFUNCTION("""COMPUTED_VALUE"""),802.7)</f>
        <v>802.7</v>
      </c>
      <c r="D60" s="2">
        <f>IFERROR(__xludf.DUMMYFUNCTION("""COMPUTED_VALUE"""),45377.66666666667)</f>
        <v>45377.66667</v>
      </c>
      <c r="E60" s="1">
        <f>IFERROR(__xludf.DUMMYFUNCTION("""COMPUTED_VALUE"""),804.18)</f>
        <v>804.18</v>
      </c>
      <c r="G60" s="2">
        <f>IFERROR(__xludf.DUMMYFUNCTION("""COMPUTED_VALUE"""),45377.66666666667)</f>
        <v>45377.66667</v>
      </c>
      <c r="H60" s="1">
        <f>IFERROR(__xludf.DUMMYFUNCTION("""COMPUTED_VALUE"""),800.97)</f>
        <v>800.97</v>
      </c>
      <c r="J60" s="2">
        <f>IFERROR(__xludf.DUMMYFUNCTION("""COMPUTED_VALUE"""),45377.66666666667)</f>
        <v>45377.66667</v>
      </c>
      <c r="K60" s="1">
        <f>IFERROR(__xludf.DUMMYFUNCTION("""COMPUTED_VALUE"""),802.86)</f>
        <v>802.86</v>
      </c>
      <c r="M60" s="2">
        <f>IFERROR(__xludf.DUMMYFUNCTION("""COMPUTED_VALUE"""),45377.66666666667)</f>
        <v>45377.66667</v>
      </c>
      <c r="N60" s="1">
        <f>IFERROR(__xludf.DUMMYFUNCTION("""COMPUTED_VALUE"""),1.0480809E7)</f>
        <v>10480809</v>
      </c>
    </row>
    <row r="61">
      <c r="A61" s="2">
        <f>IFERROR(__xludf.DUMMYFUNCTION("""COMPUTED_VALUE"""),45378.66666666667)</f>
        <v>45378.66667</v>
      </c>
      <c r="B61" s="1">
        <f>IFERROR(__xludf.DUMMYFUNCTION("""COMPUTED_VALUE"""),799.12)</f>
        <v>799.12</v>
      </c>
      <c r="D61" s="2">
        <f>IFERROR(__xludf.DUMMYFUNCTION("""COMPUTED_VALUE"""),45378.66666666667)</f>
        <v>45378.66667</v>
      </c>
      <c r="E61" s="1">
        <f>IFERROR(__xludf.DUMMYFUNCTION("""COMPUTED_VALUE"""),807.25)</f>
        <v>807.25</v>
      </c>
      <c r="G61" s="2">
        <f>IFERROR(__xludf.DUMMYFUNCTION("""COMPUTED_VALUE"""),45378.66666666667)</f>
        <v>45378.66667</v>
      </c>
      <c r="H61" s="1">
        <f>IFERROR(__xludf.DUMMYFUNCTION("""COMPUTED_VALUE"""),797.85)</f>
        <v>797.85</v>
      </c>
      <c r="J61" s="2">
        <f>IFERROR(__xludf.DUMMYFUNCTION("""COMPUTED_VALUE"""),45378.66666666667)</f>
        <v>45378.66667</v>
      </c>
      <c r="K61" s="1">
        <f>IFERROR(__xludf.DUMMYFUNCTION("""COMPUTED_VALUE"""),807.24)</f>
        <v>807.24</v>
      </c>
      <c r="M61" s="2">
        <f>IFERROR(__xludf.DUMMYFUNCTION("""COMPUTED_VALUE"""),45378.66666666667)</f>
        <v>45378.66667</v>
      </c>
      <c r="N61" s="1">
        <f>IFERROR(__xludf.DUMMYFUNCTION("""COMPUTED_VALUE"""),1.0785245E7)</f>
        <v>10785245</v>
      </c>
    </row>
    <row r="62">
      <c r="A62" s="2">
        <f>IFERROR(__xludf.DUMMYFUNCTION("""COMPUTED_VALUE"""),45379.66666666667)</f>
        <v>45379.66667</v>
      </c>
      <c r="B62" s="1">
        <f>IFERROR(__xludf.DUMMYFUNCTION("""COMPUTED_VALUE"""),804.4)</f>
        <v>804.4</v>
      </c>
      <c r="D62" s="2">
        <f>IFERROR(__xludf.DUMMYFUNCTION("""COMPUTED_VALUE"""),45379.66666666667)</f>
        <v>45379.66667</v>
      </c>
      <c r="E62" s="1">
        <f>IFERROR(__xludf.DUMMYFUNCTION("""COMPUTED_VALUE"""),807.1)</f>
        <v>807.1</v>
      </c>
      <c r="G62" s="2">
        <f>IFERROR(__xludf.DUMMYFUNCTION("""COMPUTED_VALUE"""),45379.66666666667)</f>
        <v>45379.66667</v>
      </c>
      <c r="H62" s="1">
        <f>IFERROR(__xludf.DUMMYFUNCTION("""COMPUTED_VALUE"""),802.24)</f>
        <v>802.24</v>
      </c>
      <c r="J62" s="2">
        <f>IFERROR(__xludf.DUMMYFUNCTION("""COMPUTED_VALUE"""),45379.66666666667)</f>
        <v>45379.66667</v>
      </c>
      <c r="K62" s="1">
        <f>IFERROR(__xludf.DUMMYFUNCTION("""COMPUTED_VALUE"""),804.21)</f>
        <v>804.21</v>
      </c>
      <c r="M62" s="2">
        <f>IFERROR(__xludf.DUMMYFUNCTION("""COMPUTED_VALUE"""),45379.66666666667)</f>
        <v>45379.66667</v>
      </c>
      <c r="N62" s="1">
        <f>IFERROR(__xludf.DUMMYFUNCTION("""COMPUTED_VALUE"""),1.0636008E7)</f>
        <v>10636008</v>
      </c>
    </row>
    <row r="63">
      <c r="A63" s="2">
        <f>IFERROR(__xludf.DUMMYFUNCTION("""COMPUTED_VALUE"""),45383.66666666667)</f>
        <v>45383.66667</v>
      </c>
      <c r="B63" s="1">
        <f>IFERROR(__xludf.DUMMYFUNCTION("""COMPUTED_VALUE"""),804.42)</f>
        <v>804.42</v>
      </c>
      <c r="D63" s="2">
        <f>IFERROR(__xludf.DUMMYFUNCTION("""COMPUTED_VALUE"""),45383.66666666667)</f>
        <v>45383.66667</v>
      </c>
      <c r="E63" s="1">
        <f>IFERROR(__xludf.DUMMYFUNCTION("""COMPUTED_VALUE"""),806.52)</f>
        <v>806.52</v>
      </c>
      <c r="G63" s="2">
        <f>IFERROR(__xludf.DUMMYFUNCTION("""COMPUTED_VALUE"""),45383.66666666667)</f>
        <v>45383.66667</v>
      </c>
      <c r="H63" s="1">
        <f>IFERROR(__xludf.DUMMYFUNCTION("""COMPUTED_VALUE"""),801.06)</f>
        <v>801.06</v>
      </c>
      <c r="J63" s="2">
        <f>IFERROR(__xludf.DUMMYFUNCTION("""COMPUTED_VALUE"""),45383.66666666667)</f>
        <v>45383.66667</v>
      </c>
      <c r="K63" s="1">
        <f>IFERROR(__xludf.DUMMYFUNCTION("""COMPUTED_VALUE"""),804.52)</f>
        <v>804.52</v>
      </c>
      <c r="M63" s="2">
        <f>IFERROR(__xludf.DUMMYFUNCTION("""COMPUTED_VALUE"""),45383.66666666667)</f>
        <v>45383.66667</v>
      </c>
      <c r="N63" s="1">
        <f>IFERROR(__xludf.DUMMYFUNCTION("""COMPUTED_VALUE"""),8364133.0)</f>
        <v>8364133</v>
      </c>
    </row>
    <row r="64">
      <c r="A64" s="2">
        <f>IFERROR(__xludf.DUMMYFUNCTION("""COMPUTED_VALUE"""),45384.66666666667)</f>
        <v>45384.66667</v>
      </c>
      <c r="B64" s="1">
        <f>IFERROR(__xludf.DUMMYFUNCTION("""COMPUTED_VALUE"""),804.21)</f>
        <v>804.21</v>
      </c>
      <c r="D64" s="2">
        <f>IFERROR(__xludf.DUMMYFUNCTION("""COMPUTED_VALUE"""),45384.66666666667)</f>
        <v>45384.66667</v>
      </c>
      <c r="E64" s="1">
        <f>IFERROR(__xludf.DUMMYFUNCTION("""COMPUTED_VALUE"""),806.76)</f>
        <v>806.76</v>
      </c>
      <c r="G64" s="2">
        <f>IFERROR(__xludf.DUMMYFUNCTION("""COMPUTED_VALUE"""),45384.66666666667)</f>
        <v>45384.66667</v>
      </c>
      <c r="H64" s="1">
        <f>IFERROR(__xludf.DUMMYFUNCTION("""COMPUTED_VALUE"""),799.69)</f>
        <v>799.69</v>
      </c>
      <c r="J64" s="2">
        <f>IFERROR(__xludf.DUMMYFUNCTION("""COMPUTED_VALUE"""),45384.66666666667)</f>
        <v>45384.66667</v>
      </c>
      <c r="K64" s="1">
        <f>IFERROR(__xludf.DUMMYFUNCTION("""COMPUTED_VALUE"""),803.18)</f>
        <v>803.18</v>
      </c>
      <c r="M64" s="2">
        <f>IFERROR(__xludf.DUMMYFUNCTION("""COMPUTED_VALUE"""),45384.66666666667)</f>
        <v>45384.66667</v>
      </c>
      <c r="N64" s="1">
        <f>IFERROR(__xludf.DUMMYFUNCTION("""COMPUTED_VALUE"""),1.2504222E7)</f>
        <v>12504222</v>
      </c>
    </row>
    <row r="65">
      <c r="A65" s="2">
        <f>IFERROR(__xludf.DUMMYFUNCTION("""COMPUTED_VALUE"""),45385.66666666667)</f>
        <v>45385.66667</v>
      </c>
      <c r="B65" s="1">
        <f>IFERROR(__xludf.DUMMYFUNCTION("""COMPUTED_VALUE"""),803.93)</f>
        <v>803.93</v>
      </c>
      <c r="D65" s="2">
        <f>IFERROR(__xludf.DUMMYFUNCTION("""COMPUTED_VALUE"""),45385.66666666667)</f>
        <v>45385.66667</v>
      </c>
      <c r="E65" s="1">
        <f>IFERROR(__xludf.DUMMYFUNCTION("""COMPUTED_VALUE"""),808.64)</f>
        <v>808.64</v>
      </c>
      <c r="G65" s="2">
        <f>IFERROR(__xludf.DUMMYFUNCTION("""COMPUTED_VALUE"""),45385.66666666667)</f>
        <v>45385.66667</v>
      </c>
      <c r="H65" s="1">
        <f>IFERROR(__xludf.DUMMYFUNCTION("""COMPUTED_VALUE"""),803.93)</f>
        <v>803.93</v>
      </c>
      <c r="J65" s="2">
        <f>IFERROR(__xludf.DUMMYFUNCTION("""COMPUTED_VALUE"""),45385.66666666667)</f>
        <v>45385.66667</v>
      </c>
      <c r="K65" s="1">
        <f>IFERROR(__xludf.DUMMYFUNCTION("""COMPUTED_VALUE"""),806.64)</f>
        <v>806.64</v>
      </c>
      <c r="M65" s="2">
        <f>IFERROR(__xludf.DUMMYFUNCTION("""COMPUTED_VALUE"""),45385.66666666667)</f>
        <v>45385.66667</v>
      </c>
      <c r="N65" s="1">
        <f>IFERROR(__xludf.DUMMYFUNCTION("""COMPUTED_VALUE"""),1.090426E7)</f>
        <v>10904260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IFERROR(__xludf.DUMMYFUNCTION("""COMPUTED_VALUE"""),808.79)</f>
        <v>808.79</v>
      </c>
      <c r="D66" s="2">
        <f>IFERROR(__xludf.DUMMYFUNCTION("""COMPUTED_VALUE"""),45386.66666666667)</f>
        <v>45386.66667</v>
      </c>
      <c r="E66" s="1">
        <f>IFERROR(__xludf.DUMMYFUNCTION("""COMPUTED_VALUE"""),813.77)</f>
        <v>813.77</v>
      </c>
      <c r="G66" s="2">
        <f>IFERROR(__xludf.DUMMYFUNCTION("""COMPUTED_VALUE"""),45386.66666666667)</f>
        <v>45386.66667</v>
      </c>
      <c r="H66" s="1">
        <f>IFERROR(__xludf.DUMMYFUNCTION("""COMPUTED_VALUE"""),796.53)</f>
        <v>796.53</v>
      </c>
      <c r="J66" s="2">
        <f>IFERROR(__xludf.DUMMYFUNCTION("""COMPUTED_VALUE"""),45386.66666666667)</f>
        <v>45386.66667</v>
      </c>
      <c r="K66" s="1">
        <f>IFERROR(__xludf.DUMMYFUNCTION("""COMPUTED_VALUE"""),798.52)</f>
        <v>798.52</v>
      </c>
      <c r="M66" s="2">
        <f>IFERROR(__xludf.DUMMYFUNCTION("""COMPUTED_VALUE"""),45386.66666666667)</f>
        <v>45386.66667</v>
      </c>
      <c r="N66" s="1">
        <f>IFERROR(__xludf.DUMMYFUNCTION("""COMPUTED_VALUE"""),1.1546336E7)</f>
        <v>11546336</v>
      </c>
    </row>
    <row r="67">
      <c r="A67" s="2">
        <f>IFERROR(__xludf.DUMMYFUNCTION("""COMPUTED_VALUE"""),45387.66666666667)</f>
        <v>45387.66667</v>
      </c>
      <c r="B67" s="1">
        <f>IFERROR(__xludf.DUMMYFUNCTION("""COMPUTED_VALUE"""),798.84)</f>
        <v>798.84</v>
      </c>
      <c r="D67" s="2">
        <f>IFERROR(__xludf.DUMMYFUNCTION("""COMPUTED_VALUE"""),45387.66666666667)</f>
        <v>45387.66667</v>
      </c>
      <c r="E67" s="1">
        <f>IFERROR(__xludf.DUMMYFUNCTION("""COMPUTED_VALUE"""),808.83)</f>
        <v>808.83</v>
      </c>
      <c r="G67" s="2">
        <f>IFERROR(__xludf.DUMMYFUNCTION("""COMPUTED_VALUE"""),45387.66666666667)</f>
        <v>45387.66667</v>
      </c>
      <c r="H67" s="1">
        <f>IFERROR(__xludf.DUMMYFUNCTION("""COMPUTED_VALUE"""),797.46)</f>
        <v>797.46</v>
      </c>
      <c r="J67" s="2">
        <f>IFERROR(__xludf.DUMMYFUNCTION("""COMPUTED_VALUE"""),45387.66666666667)</f>
        <v>45387.66667</v>
      </c>
      <c r="K67" s="1">
        <f>IFERROR(__xludf.DUMMYFUNCTION("""COMPUTED_VALUE"""),807.56)</f>
        <v>807.56</v>
      </c>
      <c r="M67" s="2">
        <f>IFERROR(__xludf.DUMMYFUNCTION("""COMPUTED_VALUE"""),45387.66666666667)</f>
        <v>45387.66667</v>
      </c>
      <c r="N67" s="1">
        <f>IFERROR(__xludf.DUMMYFUNCTION("""COMPUTED_VALUE"""),9266165.0)</f>
        <v>9266165</v>
      </c>
    </row>
    <row r="68">
      <c r="A68" s="2">
        <f>IFERROR(__xludf.DUMMYFUNCTION("""COMPUTED_VALUE"""),45390.66666666667)</f>
        <v>45390.66667</v>
      </c>
      <c r="B68" s="1">
        <f>IFERROR(__xludf.DUMMYFUNCTION("""COMPUTED_VALUE"""),805.65)</f>
        <v>805.65</v>
      </c>
      <c r="D68" s="2">
        <f>IFERROR(__xludf.DUMMYFUNCTION("""COMPUTED_VALUE"""),45390.66666666667)</f>
        <v>45390.66667</v>
      </c>
      <c r="E68" s="1">
        <f>IFERROR(__xludf.DUMMYFUNCTION("""COMPUTED_VALUE"""),807.11)</f>
        <v>807.11</v>
      </c>
      <c r="G68" s="2">
        <f>IFERROR(__xludf.DUMMYFUNCTION("""COMPUTED_VALUE"""),45390.66666666667)</f>
        <v>45390.66667</v>
      </c>
      <c r="H68" s="1">
        <f>IFERROR(__xludf.DUMMYFUNCTION("""COMPUTED_VALUE"""),800.48)</f>
        <v>800.48</v>
      </c>
      <c r="J68" s="2">
        <f>IFERROR(__xludf.DUMMYFUNCTION("""COMPUTED_VALUE"""),45390.66666666667)</f>
        <v>45390.66667</v>
      </c>
      <c r="K68" s="1">
        <f>IFERROR(__xludf.DUMMYFUNCTION("""COMPUTED_VALUE"""),802.67)</f>
        <v>802.67</v>
      </c>
      <c r="M68" s="2">
        <f>IFERROR(__xludf.DUMMYFUNCTION("""COMPUTED_VALUE"""),45390.66666666667)</f>
        <v>45390.66667</v>
      </c>
      <c r="N68" s="1">
        <f>IFERROR(__xludf.DUMMYFUNCTION("""COMPUTED_VALUE"""),9208327.0)</f>
        <v>9208327</v>
      </c>
    </row>
    <row r="69">
      <c r="A69" s="2">
        <f>IFERROR(__xludf.DUMMYFUNCTION("""COMPUTED_VALUE"""),45391.66666666667)</f>
        <v>45391.66667</v>
      </c>
      <c r="B69" s="1">
        <f>IFERROR(__xludf.DUMMYFUNCTION("""COMPUTED_VALUE"""),803.04)</f>
        <v>803.04</v>
      </c>
      <c r="D69" s="2">
        <f>IFERROR(__xludf.DUMMYFUNCTION("""COMPUTED_VALUE"""),45391.66666666667)</f>
        <v>45391.66667</v>
      </c>
      <c r="E69" s="1">
        <f>IFERROR(__xludf.DUMMYFUNCTION("""COMPUTED_VALUE"""),805.7)</f>
        <v>805.7</v>
      </c>
      <c r="G69" s="2">
        <f>IFERROR(__xludf.DUMMYFUNCTION("""COMPUTED_VALUE"""),45391.66666666667)</f>
        <v>45391.66667</v>
      </c>
      <c r="H69" s="1">
        <f>IFERROR(__xludf.DUMMYFUNCTION("""COMPUTED_VALUE"""),794.02)</f>
        <v>794.02</v>
      </c>
      <c r="J69" s="2">
        <f>IFERROR(__xludf.DUMMYFUNCTION("""COMPUTED_VALUE"""),45391.66666666667)</f>
        <v>45391.66667</v>
      </c>
      <c r="K69" s="1">
        <f>IFERROR(__xludf.DUMMYFUNCTION("""COMPUTED_VALUE"""),801.08)</f>
        <v>801.08</v>
      </c>
      <c r="M69" s="2">
        <f>IFERROR(__xludf.DUMMYFUNCTION("""COMPUTED_VALUE"""),45391.66666666667)</f>
        <v>45391.66667</v>
      </c>
      <c r="N69" s="1">
        <f>IFERROR(__xludf.DUMMYFUNCTION("""COMPUTED_VALUE"""),7923259.0)</f>
        <v>7923259</v>
      </c>
    </row>
    <row r="70">
      <c r="A70" s="2">
        <f>IFERROR(__xludf.DUMMYFUNCTION("""COMPUTED_VALUE"""),45392.66666666667)</f>
        <v>45392.66667</v>
      </c>
      <c r="B70" s="1">
        <f>IFERROR(__xludf.DUMMYFUNCTION("""COMPUTED_VALUE"""),792.82)</f>
        <v>792.82</v>
      </c>
      <c r="D70" s="2">
        <f>IFERROR(__xludf.DUMMYFUNCTION("""COMPUTED_VALUE"""),45392.66666666667)</f>
        <v>45392.66667</v>
      </c>
      <c r="E70" s="1">
        <f>IFERROR(__xludf.DUMMYFUNCTION("""COMPUTED_VALUE"""),793.63)</f>
        <v>793.63</v>
      </c>
      <c r="G70" s="2">
        <f>IFERROR(__xludf.DUMMYFUNCTION("""COMPUTED_VALUE"""),45392.66666666667)</f>
        <v>45392.66667</v>
      </c>
      <c r="H70" s="1">
        <f>IFERROR(__xludf.DUMMYFUNCTION("""COMPUTED_VALUE"""),786.78)</f>
        <v>786.78</v>
      </c>
      <c r="J70" s="2">
        <f>IFERROR(__xludf.DUMMYFUNCTION("""COMPUTED_VALUE"""),45392.66666666667)</f>
        <v>45392.66667</v>
      </c>
      <c r="K70" s="1">
        <f>IFERROR(__xludf.DUMMYFUNCTION("""COMPUTED_VALUE"""),787.83)</f>
        <v>787.83</v>
      </c>
      <c r="M70" s="2">
        <f>IFERROR(__xludf.DUMMYFUNCTION("""COMPUTED_VALUE"""),45392.66666666667)</f>
        <v>45392.66667</v>
      </c>
      <c r="N70" s="1">
        <f>IFERROR(__xludf.DUMMYFUNCTION("""COMPUTED_VALUE"""),1.0321811E7)</f>
        <v>10321811</v>
      </c>
    </row>
    <row r="71">
      <c r="A71" s="2">
        <f>IFERROR(__xludf.DUMMYFUNCTION("""COMPUTED_VALUE"""),45393.66666666667)</f>
        <v>45393.66667</v>
      </c>
      <c r="B71" s="1">
        <f>IFERROR(__xludf.DUMMYFUNCTION("""COMPUTED_VALUE"""),789.63)</f>
        <v>789.63</v>
      </c>
      <c r="D71" s="2">
        <f>IFERROR(__xludf.DUMMYFUNCTION("""COMPUTED_VALUE"""),45393.66666666667)</f>
        <v>45393.66667</v>
      </c>
      <c r="E71" s="1">
        <f>IFERROR(__xludf.DUMMYFUNCTION("""COMPUTED_VALUE"""),794.48)</f>
        <v>794.48</v>
      </c>
      <c r="G71" s="2">
        <f>IFERROR(__xludf.DUMMYFUNCTION("""COMPUTED_VALUE"""),45393.66666666667)</f>
        <v>45393.66667</v>
      </c>
      <c r="H71" s="1">
        <f>IFERROR(__xludf.DUMMYFUNCTION("""COMPUTED_VALUE"""),784.09)</f>
        <v>784.09</v>
      </c>
      <c r="J71" s="2">
        <f>IFERROR(__xludf.DUMMYFUNCTION("""COMPUTED_VALUE"""),45393.66666666667)</f>
        <v>45393.66667</v>
      </c>
      <c r="K71" s="1">
        <f>IFERROR(__xludf.DUMMYFUNCTION("""COMPUTED_VALUE"""),789.54)</f>
        <v>789.54</v>
      </c>
      <c r="M71" s="2">
        <f>IFERROR(__xludf.DUMMYFUNCTION("""COMPUTED_VALUE"""),45393.66666666667)</f>
        <v>45393.66667</v>
      </c>
      <c r="N71" s="1">
        <f>IFERROR(__xludf.DUMMYFUNCTION("""COMPUTED_VALUE"""),9256509.0)</f>
        <v>9256509</v>
      </c>
    </row>
    <row r="72">
      <c r="A72" s="2">
        <f>IFERROR(__xludf.DUMMYFUNCTION("""COMPUTED_VALUE"""),45394.66666666667)</f>
        <v>45394.66667</v>
      </c>
      <c r="B72" s="1">
        <f>IFERROR(__xludf.DUMMYFUNCTION("""COMPUTED_VALUE"""),785.54)</f>
        <v>785.54</v>
      </c>
      <c r="D72" s="2">
        <f>IFERROR(__xludf.DUMMYFUNCTION("""COMPUTED_VALUE"""),45394.66666666667)</f>
        <v>45394.66667</v>
      </c>
      <c r="E72" s="1">
        <f>IFERROR(__xludf.DUMMYFUNCTION("""COMPUTED_VALUE"""),787.45)</f>
        <v>787.45</v>
      </c>
      <c r="G72" s="2">
        <f>IFERROR(__xludf.DUMMYFUNCTION("""COMPUTED_VALUE"""),45394.66666666667)</f>
        <v>45394.66667</v>
      </c>
      <c r="H72" s="1">
        <f>IFERROR(__xludf.DUMMYFUNCTION("""COMPUTED_VALUE"""),774.67)</f>
        <v>774.67</v>
      </c>
      <c r="J72" s="2">
        <f>IFERROR(__xludf.DUMMYFUNCTION("""COMPUTED_VALUE"""),45394.66666666667)</f>
        <v>45394.66667</v>
      </c>
      <c r="K72" s="1">
        <f>IFERROR(__xludf.DUMMYFUNCTION("""COMPUTED_VALUE"""),778.47)</f>
        <v>778.47</v>
      </c>
      <c r="M72" s="2">
        <f>IFERROR(__xludf.DUMMYFUNCTION("""COMPUTED_VALUE"""),45394.66666666667)</f>
        <v>45394.66667</v>
      </c>
      <c r="N72" s="1">
        <f>IFERROR(__xludf.DUMMYFUNCTION("""COMPUTED_VALUE"""),9828001.0)</f>
        <v>9828001</v>
      </c>
    </row>
    <row r="73">
      <c r="A73" s="2">
        <f>IFERROR(__xludf.DUMMYFUNCTION("""COMPUTED_VALUE"""),45397.66666666667)</f>
        <v>45397.66667</v>
      </c>
      <c r="B73" s="1">
        <f>IFERROR(__xludf.DUMMYFUNCTION("""COMPUTED_VALUE"""),780.01)</f>
        <v>780.01</v>
      </c>
      <c r="D73" s="2">
        <f>IFERROR(__xludf.DUMMYFUNCTION("""COMPUTED_VALUE"""),45397.66666666667)</f>
        <v>45397.66667</v>
      </c>
      <c r="E73" s="1">
        <f>IFERROR(__xludf.DUMMYFUNCTION("""COMPUTED_VALUE"""),789.03)</f>
        <v>789.03</v>
      </c>
      <c r="G73" s="2">
        <f>IFERROR(__xludf.DUMMYFUNCTION("""COMPUTED_VALUE"""),45397.66666666667)</f>
        <v>45397.66667</v>
      </c>
      <c r="H73" s="1">
        <f>IFERROR(__xludf.DUMMYFUNCTION("""COMPUTED_VALUE"""),771.14)</f>
        <v>771.14</v>
      </c>
      <c r="J73" s="2">
        <f>IFERROR(__xludf.DUMMYFUNCTION("""COMPUTED_VALUE"""),45397.66666666667)</f>
        <v>45397.66667</v>
      </c>
      <c r="K73" s="1">
        <f>IFERROR(__xludf.DUMMYFUNCTION("""COMPUTED_VALUE"""),774.06)</f>
        <v>774.06</v>
      </c>
      <c r="M73" s="2">
        <f>IFERROR(__xludf.DUMMYFUNCTION("""COMPUTED_VALUE"""),45397.66666666667)</f>
        <v>45397.66667</v>
      </c>
      <c r="N73" s="1">
        <f>IFERROR(__xludf.DUMMYFUNCTION("""COMPUTED_VALUE"""),9631896.0)</f>
        <v>9631896</v>
      </c>
    </row>
    <row r="74">
      <c r="A74" s="2">
        <f>IFERROR(__xludf.DUMMYFUNCTION("""COMPUTED_VALUE"""),45398.66666666667)</f>
        <v>45398.66667</v>
      </c>
      <c r="B74" s="1">
        <f>IFERROR(__xludf.DUMMYFUNCTION("""COMPUTED_VALUE"""),775.67)</f>
        <v>775.67</v>
      </c>
      <c r="D74" s="2">
        <f>IFERROR(__xludf.DUMMYFUNCTION("""COMPUTED_VALUE"""),45398.66666666667)</f>
        <v>45398.66667</v>
      </c>
      <c r="E74" s="1">
        <f>IFERROR(__xludf.DUMMYFUNCTION("""COMPUTED_VALUE"""),775.67)</f>
        <v>775.67</v>
      </c>
      <c r="G74" s="2">
        <f>IFERROR(__xludf.DUMMYFUNCTION("""COMPUTED_VALUE"""),45398.66666666667)</f>
        <v>45398.66667</v>
      </c>
      <c r="H74" s="1">
        <f>IFERROR(__xludf.DUMMYFUNCTION("""COMPUTED_VALUE"""),768.59)</f>
        <v>768.59</v>
      </c>
      <c r="J74" s="2">
        <f>IFERROR(__xludf.DUMMYFUNCTION("""COMPUTED_VALUE"""),45398.66666666667)</f>
        <v>45398.66667</v>
      </c>
      <c r="K74" s="1">
        <f>IFERROR(__xludf.DUMMYFUNCTION("""COMPUTED_VALUE"""),771.65)</f>
        <v>771.65</v>
      </c>
      <c r="M74" s="2">
        <f>IFERROR(__xludf.DUMMYFUNCTION("""COMPUTED_VALUE"""),45398.66666666667)</f>
        <v>45398.66667</v>
      </c>
      <c r="N74" s="1">
        <f>IFERROR(__xludf.DUMMYFUNCTION("""COMPUTED_VALUE"""),9784467.0)</f>
        <v>9784467</v>
      </c>
    </row>
    <row r="75">
      <c r="A75" s="2">
        <f>IFERROR(__xludf.DUMMYFUNCTION("""COMPUTED_VALUE"""),45399.66666666667)</f>
        <v>45399.66667</v>
      </c>
      <c r="B75" s="1">
        <f>IFERROR(__xludf.DUMMYFUNCTION("""COMPUTED_VALUE"""),772.03)</f>
        <v>772.03</v>
      </c>
      <c r="D75" s="2">
        <f>IFERROR(__xludf.DUMMYFUNCTION("""COMPUTED_VALUE"""),45399.66666666667)</f>
        <v>45399.66667</v>
      </c>
      <c r="E75" s="1">
        <f>IFERROR(__xludf.DUMMYFUNCTION("""COMPUTED_VALUE"""),777.69)</f>
        <v>777.69</v>
      </c>
      <c r="G75" s="2">
        <f>IFERROR(__xludf.DUMMYFUNCTION("""COMPUTED_VALUE"""),45399.66666666667)</f>
        <v>45399.66667</v>
      </c>
      <c r="H75" s="1">
        <f>IFERROR(__xludf.DUMMYFUNCTION("""COMPUTED_VALUE"""),769.43)</f>
        <v>769.43</v>
      </c>
      <c r="J75" s="2">
        <f>IFERROR(__xludf.DUMMYFUNCTION("""COMPUTED_VALUE"""),45399.66666666667)</f>
        <v>45399.66667</v>
      </c>
      <c r="K75" s="1">
        <f>IFERROR(__xludf.DUMMYFUNCTION("""COMPUTED_VALUE"""),773.42)</f>
        <v>773.42</v>
      </c>
      <c r="M75" s="2">
        <f>IFERROR(__xludf.DUMMYFUNCTION("""COMPUTED_VALUE"""),45399.66666666667)</f>
        <v>45399.66667</v>
      </c>
      <c r="N75" s="1">
        <f>IFERROR(__xludf.DUMMYFUNCTION("""COMPUTED_VALUE"""),8456667.0)</f>
        <v>8456667</v>
      </c>
    </row>
    <row r="76">
      <c r="A76" s="2">
        <f>IFERROR(__xludf.DUMMYFUNCTION("""COMPUTED_VALUE"""),45400.66666666667)</f>
        <v>45400.66667</v>
      </c>
      <c r="B76" s="1">
        <f>IFERROR(__xludf.DUMMYFUNCTION("""COMPUTED_VALUE"""),774.68)</f>
        <v>774.68</v>
      </c>
      <c r="D76" s="2">
        <f>IFERROR(__xludf.DUMMYFUNCTION("""COMPUTED_VALUE"""),45400.66666666667)</f>
        <v>45400.66667</v>
      </c>
      <c r="E76" s="1">
        <f>IFERROR(__xludf.DUMMYFUNCTION("""COMPUTED_VALUE"""),780.35)</f>
        <v>780.35</v>
      </c>
      <c r="G76" s="2">
        <f>IFERROR(__xludf.DUMMYFUNCTION("""COMPUTED_VALUE"""),45400.66666666667)</f>
        <v>45400.66667</v>
      </c>
      <c r="H76" s="1">
        <f>IFERROR(__xludf.DUMMYFUNCTION("""COMPUTED_VALUE"""),771.8)</f>
        <v>771.8</v>
      </c>
      <c r="J76" s="2">
        <f>IFERROR(__xludf.DUMMYFUNCTION("""COMPUTED_VALUE"""),45400.66666666667)</f>
        <v>45400.66667</v>
      </c>
      <c r="K76" s="1">
        <f>IFERROR(__xludf.DUMMYFUNCTION("""COMPUTED_VALUE"""),774.36)</f>
        <v>774.36</v>
      </c>
      <c r="M76" s="2">
        <f>IFERROR(__xludf.DUMMYFUNCTION("""COMPUTED_VALUE"""),45400.66666666667)</f>
        <v>45400.66667</v>
      </c>
      <c r="N76" s="1">
        <f>IFERROR(__xludf.DUMMYFUNCTION("""COMPUTED_VALUE"""),9360157.0)</f>
        <v>9360157</v>
      </c>
    </row>
    <row r="77">
      <c r="A77" s="2">
        <f>IFERROR(__xludf.DUMMYFUNCTION("""COMPUTED_VALUE"""),45401.66666666667)</f>
        <v>45401.66667</v>
      </c>
      <c r="B77" s="1">
        <f>IFERROR(__xludf.DUMMYFUNCTION("""COMPUTED_VALUE"""),774.55)</f>
        <v>774.55</v>
      </c>
      <c r="D77" s="2">
        <f>IFERROR(__xludf.DUMMYFUNCTION("""COMPUTED_VALUE"""),45401.66666666667)</f>
        <v>45401.66667</v>
      </c>
      <c r="E77" s="1">
        <f>IFERROR(__xludf.DUMMYFUNCTION("""COMPUTED_VALUE"""),779.29)</f>
        <v>779.29</v>
      </c>
      <c r="G77" s="2">
        <f>IFERROR(__xludf.DUMMYFUNCTION("""COMPUTED_VALUE"""),45401.66666666667)</f>
        <v>45401.66667</v>
      </c>
      <c r="H77" s="1">
        <f>IFERROR(__xludf.DUMMYFUNCTION("""COMPUTED_VALUE"""),771.53)</f>
        <v>771.53</v>
      </c>
      <c r="J77" s="2">
        <f>IFERROR(__xludf.DUMMYFUNCTION("""COMPUTED_VALUE"""),45401.66666666667)</f>
        <v>45401.66667</v>
      </c>
      <c r="K77" s="1">
        <f>IFERROR(__xludf.DUMMYFUNCTION("""COMPUTED_VALUE"""),774.81)</f>
        <v>774.81</v>
      </c>
      <c r="M77" s="2">
        <f>IFERROR(__xludf.DUMMYFUNCTION("""COMPUTED_VALUE"""),45401.66666666667)</f>
        <v>45401.66667</v>
      </c>
      <c r="N77" s="1">
        <f>IFERROR(__xludf.DUMMYFUNCTION("""COMPUTED_VALUE"""),1.0639731E7)</f>
        <v>10639731</v>
      </c>
    </row>
    <row r="78">
      <c r="A78" s="2">
        <f>IFERROR(__xludf.DUMMYFUNCTION("""COMPUTED_VALUE"""),45404.66666666667)</f>
        <v>45404.66667</v>
      </c>
      <c r="B78" s="1">
        <f>IFERROR(__xludf.DUMMYFUNCTION("""COMPUTED_VALUE"""),771.65)</f>
        <v>771.65</v>
      </c>
      <c r="D78" s="2">
        <f>IFERROR(__xludf.DUMMYFUNCTION("""COMPUTED_VALUE"""),45404.66666666667)</f>
        <v>45404.66667</v>
      </c>
      <c r="E78" s="1">
        <f>IFERROR(__xludf.DUMMYFUNCTION("""COMPUTED_VALUE"""),780.38)</f>
        <v>780.38</v>
      </c>
      <c r="G78" s="2">
        <f>IFERROR(__xludf.DUMMYFUNCTION("""COMPUTED_VALUE"""),45404.66666666667)</f>
        <v>45404.66667</v>
      </c>
      <c r="H78" s="1">
        <f>IFERROR(__xludf.DUMMYFUNCTION("""COMPUTED_VALUE"""),768.53)</f>
        <v>768.53</v>
      </c>
      <c r="J78" s="2">
        <f>IFERROR(__xludf.DUMMYFUNCTION("""COMPUTED_VALUE"""),45404.66666666667)</f>
        <v>45404.66667</v>
      </c>
      <c r="K78" s="1">
        <f>IFERROR(__xludf.DUMMYFUNCTION("""COMPUTED_VALUE"""),777.33)</f>
        <v>777.33</v>
      </c>
      <c r="M78" s="2">
        <f>IFERROR(__xludf.DUMMYFUNCTION("""COMPUTED_VALUE"""),45404.66666666667)</f>
        <v>45404.66667</v>
      </c>
      <c r="N78" s="1">
        <f>IFERROR(__xludf.DUMMYFUNCTION("""COMPUTED_VALUE"""),8804584.0)</f>
        <v>8804584</v>
      </c>
    </row>
    <row r="79">
      <c r="A79" s="2">
        <f>IFERROR(__xludf.DUMMYFUNCTION("""COMPUTED_VALUE"""),45405.66666666667)</f>
        <v>45405.66667</v>
      </c>
      <c r="B79" s="1">
        <f>IFERROR(__xludf.DUMMYFUNCTION("""COMPUTED_VALUE"""),775.95)</f>
        <v>775.95</v>
      </c>
      <c r="D79" s="2">
        <f>IFERROR(__xludf.DUMMYFUNCTION("""COMPUTED_VALUE"""),45405.66666666667)</f>
        <v>45405.66667</v>
      </c>
      <c r="E79" s="1">
        <f>IFERROR(__xludf.DUMMYFUNCTION("""COMPUTED_VALUE"""),778.3)</f>
        <v>778.3</v>
      </c>
      <c r="G79" s="2">
        <f>IFERROR(__xludf.DUMMYFUNCTION("""COMPUTED_VALUE"""),45405.66666666667)</f>
        <v>45405.66667</v>
      </c>
      <c r="H79" s="1">
        <f>IFERROR(__xludf.DUMMYFUNCTION("""COMPUTED_VALUE"""),772.71)</f>
        <v>772.71</v>
      </c>
      <c r="J79" s="2">
        <f>IFERROR(__xludf.DUMMYFUNCTION("""COMPUTED_VALUE"""),45405.66666666667)</f>
        <v>45405.66667</v>
      </c>
      <c r="K79" s="1">
        <f>IFERROR(__xludf.DUMMYFUNCTION("""COMPUTED_VALUE"""),774.4)</f>
        <v>774.4</v>
      </c>
      <c r="M79" s="2">
        <f>IFERROR(__xludf.DUMMYFUNCTION("""COMPUTED_VALUE"""),45405.66666666667)</f>
        <v>45405.66667</v>
      </c>
      <c r="N79" s="1">
        <f>IFERROR(__xludf.DUMMYFUNCTION("""COMPUTED_VALUE"""),7823209.0)</f>
        <v>7823209</v>
      </c>
    </row>
    <row r="80">
      <c r="A80" s="2">
        <f>IFERROR(__xludf.DUMMYFUNCTION("""COMPUTED_VALUE"""),45406.66666666667)</f>
        <v>45406.66667</v>
      </c>
      <c r="B80" s="1">
        <f>IFERROR(__xludf.DUMMYFUNCTION("""COMPUTED_VALUE"""),764.89)</f>
        <v>764.89</v>
      </c>
      <c r="D80" s="2">
        <f>IFERROR(__xludf.DUMMYFUNCTION("""COMPUTED_VALUE"""),45406.66666666667)</f>
        <v>45406.66667</v>
      </c>
      <c r="E80" s="1">
        <f>IFERROR(__xludf.DUMMYFUNCTION("""COMPUTED_VALUE"""),775.04)</f>
        <v>775.04</v>
      </c>
      <c r="G80" s="2">
        <f>IFERROR(__xludf.DUMMYFUNCTION("""COMPUTED_VALUE"""),45406.66666666667)</f>
        <v>45406.66667</v>
      </c>
      <c r="H80" s="1">
        <f>IFERROR(__xludf.DUMMYFUNCTION("""COMPUTED_VALUE"""),760.31)</f>
        <v>760.31</v>
      </c>
      <c r="J80" s="2">
        <f>IFERROR(__xludf.DUMMYFUNCTION("""COMPUTED_VALUE"""),45406.66666666667)</f>
        <v>45406.66667</v>
      </c>
      <c r="K80" s="1">
        <f>IFERROR(__xludf.DUMMYFUNCTION("""COMPUTED_VALUE"""),774.5)</f>
        <v>774.5</v>
      </c>
      <c r="M80" s="2">
        <f>IFERROR(__xludf.DUMMYFUNCTION("""COMPUTED_VALUE"""),45406.66666666667)</f>
        <v>45406.66667</v>
      </c>
      <c r="N80" s="1">
        <f>IFERROR(__xludf.DUMMYFUNCTION("""COMPUTED_VALUE"""),1.0527645E7)</f>
        <v>10527645</v>
      </c>
    </row>
    <row r="81">
      <c r="A81" s="2">
        <f>IFERROR(__xludf.DUMMYFUNCTION("""COMPUTED_VALUE"""),45407.66666666667)</f>
        <v>45407.66667</v>
      </c>
      <c r="B81" s="1">
        <f>IFERROR(__xludf.DUMMYFUNCTION("""COMPUTED_VALUE"""),772.44)</f>
        <v>772.44</v>
      </c>
      <c r="D81" s="2">
        <f>IFERROR(__xludf.DUMMYFUNCTION("""COMPUTED_VALUE"""),45407.66666666667)</f>
        <v>45407.66667</v>
      </c>
      <c r="E81" s="1">
        <f>IFERROR(__xludf.DUMMYFUNCTION("""COMPUTED_VALUE"""),773.87)</f>
        <v>773.87</v>
      </c>
      <c r="G81" s="2">
        <f>IFERROR(__xludf.DUMMYFUNCTION("""COMPUTED_VALUE"""),45407.66666666667)</f>
        <v>45407.66667</v>
      </c>
      <c r="H81" s="1">
        <f>IFERROR(__xludf.DUMMYFUNCTION("""COMPUTED_VALUE"""),764.66)</f>
        <v>764.66</v>
      </c>
      <c r="J81" s="2">
        <f>IFERROR(__xludf.DUMMYFUNCTION("""COMPUTED_VALUE"""),45407.66666666667)</f>
        <v>45407.66667</v>
      </c>
      <c r="K81" s="1">
        <f>IFERROR(__xludf.DUMMYFUNCTION("""COMPUTED_VALUE"""),772.5)</f>
        <v>772.5</v>
      </c>
      <c r="M81" s="2">
        <f>IFERROR(__xludf.DUMMYFUNCTION("""COMPUTED_VALUE"""),45407.66666666667)</f>
        <v>45407.66667</v>
      </c>
      <c r="N81" s="1">
        <f>IFERROR(__xludf.DUMMYFUNCTION("""COMPUTED_VALUE"""),1.2818533E7)</f>
        <v>12818533</v>
      </c>
    </row>
    <row r="82">
      <c r="A82" s="2">
        <f>IFERROR(__xludf.DUMMYFUNCTION("""COMPUTED_VALUE"""),45408.66666666667)</f>
        <v>45408.66667</v>
      </c>
      <c r="B82" s="1">
        <f>IFERROR(__xludf.DUMMYFUNCTION("""COMPUTED_VALUE"""),775.26)</f>
        <v>775.26</v>
      </c>
      <c r="D82" s="2">
        <f>IFERROR(__xludf.DUMMYFUNCTION("""COMPUTED_VALUE"""),45408.66666666667)</f>
        <v>45408.66667</v>
      </c>
      <c r="E82" s="1">
        <f>IFERROR(__xludf.DUMMYFUNCTION("""COMPUTED_VALUE"""),779.77)</f>
        <v>779.77</v>
      </c>
      <c r="G82" s="2">
        <f>IFERROR(__xludf.DUMMYFUNCTION("""COMPUTED_VALUE"""),45408.66666666667)</f>
        <v>45408.66667</v>
      </c>
      <c r="H82" s="1">
        <f>IFERROR(__xludf.DUMMYFUNCTION("""COMPUTED_VALUE"""),771.4)</f>
        <v>771.4</v>
      </c>
      <c r="J82" s="2">
        <f>IFERROR(__xludf.DUMMYFUNCTION("""COMPUTED_VALUE"""),45408.66666666667)</f>
        <v>45408.66667</v>
      </c>
      <c r="K82" s="1">
        <f>IFERROR(__xludf.DUMMYFUNCTION("""COMPUTED_VALUE"""),775.31)</f>
        <v>775.31</v>
      </c>
      <c r="M82" s="2">
        <f>IFERROR(__xludf.DUMMYFUNCTION("""COMPUTED_VALUE"""),45408.66666666667)</f>
        <v>45408.66667</v>
      </c>
      <c r="N82" s="1">
        <f>IFERROR(__xludf.DUMMYFUNCTION("""COMPUTED_VALUE"""),1.3414504E7)</f>
        <v>13414504</v>
      </c>
    </row>
    <row r="83">
      <c r="A83" s="2">
        <f>IFERROR(__xludf.DUMMYFUNCTION("""COMPUTED_VALUE"""),45411.66666666667)</f>
        <v>45411.66667</v>
      </c>
      <c r="B83" s="1">
        <f>IFERROR(__xludf.DUMMYFUNCTION("""COMPUTED_VALUE"""),779.13)</f>
        <v>779.13</v>
      </c>
      <c r="D83" s="2">
        <f>IFERROR(__xludf.DUMMYFUNCTION("""COMPUTED_VALUE"""),45411.66666666667)</f>
        <v>45411.66667</v>
      </c>
      <c r="E83" s="1">
        <f>IFERROR(__xludf.DUMMYFUNCTION("""COMPUTED_VALUE"""),782.84)</f>
        <v>782.84</v>
      </c>
      <c r="G83" s="2">
        <f>IFERROR(__xludf.DUMMYFUNCTION("""COMPUTED_VALUE"""),45411.66666666667)</f>
        <v>45411.66667</v>
      </c>
      <c r="H83" s="1">
        <f>IFERROR(__xludf.DUMMYFUNCTION("""COMPUTED_VALUE"""),774.54)</f>
        <v>774.54</v>
      </c>
      <c r="J83" s="2">
        <f>IFERROR(__xludf.DUMMYFUNCTION("""COMPUTED_VALUE"""),45411.66666666667)</f>
        <v>45411.66667</v>
      </c>
      <c r="K83" s="1">
        <f>IFERROR(__xludf.DUMMYFUNCTION("""COMPUTED_VALUE"""),779.07)</f>
        <v>779.07</v>
      </c>
      <c r="M83" s="2">
        <f>IFERROR(__xludf.DUMMYFUNCTION("""COMPUTED_VALUE"""),45411.66666666667)</f>
        <v>45411.66667</v>
      </c>
      <c r="N83" s="1">
        <f>IFERROR(__xludf.DUMMYFUNCTION("""COMPUTED_VALUE"""),1.100919E7)</f>
        <v>11009190</v>
      </c>
    </row>
    <row r="84">
      <c r="A84" s="2">
        <f>IFERROR(__xludf.DUMMYFUNCTION("""COMPUTED_VALUE"""),45412.66666666667)</f>
        <v>45412.66667</v>
      </c>
      <c r="B84" s="1">
        <f>IFERROR(__xludf.DUMMYFUNCTION("""COMPUTED_VALUE"""),773.17)</f>
        <v>773.17</v>
      </c>
      <c r="D84" s="2">
        <f>IFERROR(__xludf.DUMMYFUNCTION("""COMPUTED_VALUE"""),45412.66666666667)</f>
        <v>45412.66667</v>
      </c>
      <c r="E84" s="1">
        <f>IFERROR(__xludf.DUMMYFUNCTION("""COMPUTED_VALUE"""),774.13)</f>
        <v>774.13</v>
      </c>
      <c r="G84" s="2">
        <f>IFERROR(__xludf.DUMMYFUNCTION("""COMPUTED_VALUE"""),45412.66666666667)</f>
        <v>45412.66667</v>
      </c>
      <c r="H84" s="1">
        <f>IFERROR(__xludf.DUMMYFUNCTION("""COMPUTED_VALUE"""),768.78)</f>
        <v>768.78</v>
      </c>
      <c r="J84" s="2">
        <f>IFERROR(__xludf.DUMMYFUNCTION("""COMPUTED_VALUE"""),45412.66666666667)</f>
        <v>45412.66667</v>
      </c>
      <c r="K84" s="1">
        <f>IFERROR(__xludf.DUMMYFUNCTION("""COMPUTED_VALUE"""),770.68)</f>
        <v>770.68</v>
      </c>
      <c r="M84" s="2">
        <f>IFERROR(__xludf.DUMMYFUNCTION("""COMPUTED_VALUE"""),45412.66666666667)</f>
        <v>45412.66667</v>
      </c>
      <c r="N84" s="1">
        <f>IFERROR(__xludf.DUMMYFUNCTION("""COMPUTED_VALUE"""),1.5464952E7)</f>
        <v>15464952</v>
      </c>
    </row>
    <row r="85">
      <c r="A85" s="2">
        <f>IFERROR(__xludf.DUMMYFUNCTION("""COMPUTED_VALUE"""),45413.66666666667)</f>
        <v>45413.66667</v>
      </c>
      <c r="B85" s="1">
        <f>IFERROR(__xludf.DUMMYFUNCTION("""COMPUTED_VALUE"""),773.08)</f>
        <v>773.08</v>
      </c>
      <c r="D85" s="2">
        <f>IFERROR(__xludf.DUMMYFUNCTION("""COMPUTED_VALUE"""),45413.66666666667)</f>
        <v>45413.66667</v>
      </c>
      <c r="E85" s="1">
        <f>IFERROR(__xludf.DUMMYFUNCTION("""COMPUTED_VALUE"""),784.9)</f>
        <v>784.9</v>
      </c>
      <c r="G85" s="2">
        <f>IFERROR(__xludf.DUMMYFUNCTION("""COMPUTED_VALUE"""),45413.66666666667)</f>
        <v>45413.66667</v>
      </c>
      <c r="H85" s="1">
        <f>IFERROR(__xludf.DUMMYFUNCTION("""COMPUTED_VALUE"""),771.23)</f>
        <v>771.23</v>
      </c>
      <c r="J85" s="2">
        <f>IFERROR(__xludf.DUMMYFUNCTION("""COMPUTED_VALUE"""),45413.66666666667)</f>
        <v>45413.66667</v>
      </c>
      <c r="K85" s="1">
        <f>IFERROR(__xludf.DUMMYFUNCTION("""COMPUTED_VALUE"""),773.4)</f>
        <v>773.4</v>
      </c>
      <c r="M85" s="2">
        <f>IFERROR(__xludf.DUMMYFUNCTION("""COMPUTED_VALUE"""),45413.66666666667)</f>
        <v>45413.66667</v>
      </c>
      <c r="N85" s="1">
        <f>IFERROR(__xludf.DUMMYFUNCTION("""COMPUTED_VALUE"""),1.2952148E7)</f>
        <v>12952148</v>
      </c>
    </row>
    <row r="86">
      <c r="A86" s="2">
        <f>IFERROR(__xludf.DUMMYFUNCTION("""COMPUTED_VALUE"""),45414.66666666667)</f>
        <v>45414.66667</v>
      </c>
      <c r="B86" s="1">
        <f>IFERROR(__xludf.DUMMYFUNCTION("""COMPUTED_VALUE"""),775.0)</f>
        <v>775</v>
      </c>
      <c r="D86" s="2">
        <f>IFERROR(__xludf.DUMMYFUNCTION("""COMPUTED_VALUE"""),45414.66666666667)</f>
        <v>45414.66667</v>
      </c>
      <c r="E86" s="1">
        <f>IFERROR(__xludf.DUMMYFUNCTION("""COMPUTED_VALUE"""),775.0)</f>
        <v>775</v>
      </c>
      <c r="G86" s="2">
        <f>IFERROR(__xludf.DUMMYFUNCTION("""COMPUTED_VALUE"""),45414.66666666667)</f>
        <v>45414.66667</v>
      </c>
      <c r="H86" s="1">
        <f>IFERROR(__xludf.DUMMYFUNCTION("""COMPUTED_VALUE"""),741.19)</f>
        <v>741.19</v>
      </c>
      <c r="J86" s="2">
        <f>IFERROR(__xludf.DUMMYFUNCTION("""COMPUTED_VALUE"""),45414.66666666667)</f>
        <v>45414.66667</v>
      </c>
      <c r="K86" s="1">
        <f>IFERROR(__xludf.DUMMYFUNCTION("""COMPUTED_VALUE"""),750.73)</f>
        <v>750.73</v>
      </c>
      <c r="M86" s="2">
        <f>IFERROR(__xludf.DUMMYFUNCTION("""COMPUTED_VALUE"""),45414.66666666667)</f>
        <v>45414.66667</v>
      </c>
      <c r="N86" s="1">
        <f>IFERROR(__xludf.DUMMYFUNCTION("""COMPUTED_VALUE"""),1.4487886E7)</f>
        <v>14487886</v>
      </c>
    </row>
    <row r="87">
      <c r="A87" s="2">
        <f>IFERROR(__xludf.DUMMYFUNCTION("""COMPUTED_VALUE"""),45415.66666666667)</f>
        <v>45415.66667</v>
      </c>
      <c r="B87" s="1">
        <f>IFERROR(__xludf.DUMMYFUNCTION("""COMPUTED_VALUE"""),750.2)</f>
        <v>750.2</v>
      </c>
      <c r="D87" s="2">
        <f>IFERROR(__xludf.DUMMYFUNCTION("""COMPUTED_VALUE"""),45415.66666666667)</f>
        <v>45415.66667</v>
      </c>
      <c r="E87" s="1">
        <f>IFERROR(__xludf.DUMMYFUNCTION("""COMPUTED_VALUE"""),759.85)</f>
        <v>759.85</v>
      </c>
      <c r="G87" s="2">
        <f>IFERROR(__xludf.DUMMYFUNCTION("""COMPUTED_VALUE"""),45415.66666666667)</f>
        <v>45415.66667</v>
      </c>
      <c r="H87" s="1">
        <f>IFERROR(__xludf.DUMMYFUNCTION("""COMPUTED_VALUE"""),750.2)</f>
        <v>750.2</v>
      </c>
      <c r="J87" s="2">
        <f>IFERROR(__xludf.DUMMYFUNCTION("""COMPUTED_VALUE"""),45415.66666666667)</f>
        <v>45415.66667</v>
      </c>
      <c r="K87" s="1">
        <f>IFERROR(__xludf.DUMMYFUNCTION("""COMPUTED_VALUE"""),756.97)</f>
        <v>756.97</v>
      </c>
      <c r="M87" s="2">
        <f>IFERROR(__xludf.DUMMYFUNCTION("""COMPUTED_VALUE"""),45415.66666666667)</f>
        <v>45415.66667</v>
      </c>
      <c r="N87" s="1">
        <f>IFERROR(__xludf.DUMMYFUNCTION("""COMPUTED_VALUE"""),9685769.0)</f>
        <v>9685769</v>
      </c>
    </row>
    <row r="88">
      <c r="A88" s="2">
        <f>IFERROR(__xludf.DUMMYFUNCTION("""COMPUTED_VALUE"""),45418.66666666667)</f>
        <v>45418.66667</v>
      </c>
      <c r="B88" s="1">
        <f>IFERROR(__xludf.DUMMYFUNCTION("""COMPUTED_VALUE"""),758.26)</f>
        <v>758.26</v>
      </c>
      <c r="D88" s="2">
        <f>IFERROR(__xludf.DUMMYFUNCTION("""COMPUTED_VALUE"""),45418.66666666667)</f>
        <v>45418.66667</v>
      </c>
      <c r="E88" s="1">
        <f>IFERROR(__xludf.DUMMYFUNCTION("""COMPUTED_VALUE"""),764.17)</f>
        <v>764.17</v>
      </c>
      <c r="G88" s="2">
        <f>IFERROR(__xludf.DUMMYFUNCTION("""COMPUTED_VALUE"""),45418.66666666667)</f>
        <v>45418.66667</v>
      </c>
      <c r="H88" s="1">
        <f>IFERROR(__xludf.DUMMYFUNCTION("""COMPUTED_VALUE"""),756.63)</f>
        <v>756.63</v>
      </c>
      <c r="J88" s="2">
        <f>IFERROR(__xludf.DUMMYFUNCTION("""COMPUTED_VALUE"""),45418.66666666667)</f>
        <v>45418.66667</v>
      </c>
      <c r="K88" s="1">
        <f>IFERROR(__xludf.DUMMYFUNCTION("""COMPUTED_VALUE"""),762.32)</f>
        <v>762.32</v>
      </c>
      <c r="M88" s="2">
        <f>IFERROR(__xludf.DUMMYFUNCTION("""COMPUTED_VALUE"""),45418.66666666667)</f>
        <v>45418.66667</v>
      </c>
      <c r="N88" s="1">
        <f>IFERROR(__xludf.DUMMYFUNCTION("""COMPUTED_VALUE"""),9133178.0)</f>
        <v>9133178</v>
      </c>
    </row>
    <row r="89">
      <c r="A89" s="2">
        <f>IFERROR(__xludf.DUMMYFUNCTION("""COMPUTED_VALUE"""),45419.66666666667)</f>
        <v>45419.66667</v>
      </c>
      <c r="B89" s="1">
        <f>IFERROR(__xludf.DUMMYFUNCTION("""COMPUTED_VALUE"""),766.41)</f>
        <v>766.41</v>
      </c>
      <c r="D89" s="2">
        <f>IFERROR(__xludf.DUMMYFUNCTION("""COMPUTED_VALUE"""),45419.66666666667)</f>
        <v>45419.66667</v>
      </c>
      <c r="E89" s="1">
        <f>IFERROR(__xludf.DUMMYFUNCTION("""COMPUTED_VALUE"""),772.61)</f>
        <v>772.61</v>
      </c>
      <c r="G89" s="2">
        <f>IFERROR(__xludf.DUMMYFUNCTION("""COMPUTED_VALUE"""),45419.66666666667)</f>
        <v>45419.66667</v>
      </c>
      <c r="H89" s="1">
        <f>IFERROR(__xludf.DUMMYFUNCTION("""COMPUTED_VALUE"""),763.98)</f>
        <v>763.98</v>
      </c>
      <c r="J89" s="2">
        <f>IFERROR(__xludf.DUMMYFUNCTION("""COMPUTED_VALUE"""),45419.66666666667)</f>
        <v>45419.66667</v>
      </c>
      <c r="K89" s="1">
        <f>IFERROR(__xludf.DUMMYFUNCTION("""COMPUTED_VALUE"""),769.7)</f>
        <v>769.7</v>
      </c>
      <c r="M89" s="2">
        <f>IFERROR(__xludf.DUMMYFUNCTION("""COMPUTED_VALUE"""),45419.66666666667)</f>
        <v>45419.66667</v>
      </c>
      <c r="N89" s="1">
        <f>IFERROR(__xludf.DUMMYFUNCTION("""COMPUTED_VALUE"""),1.3108111E7)</f>
        <v>13108111</v>
      </c>
    </row>
    <row r="90">
      <c r="A90" s="2">
        <f>IFERROR(__xludf.DUMMYFUNCTION("""COMPUTED_VALUE"""),45420.66666666667)</f>
        <v>45420.66667</v>
      </c>
      <c r="B90" s="1">
        <f>IFERROR(__xludf.DUMMYFUNCTION("""COMPUTED_VALUE"""),769.36)</f>
        <v>769.36</v>
      </c>
      <c r="D90" s="2">
        <f>IFERROR(__xludf.DUMMYFUNCTION("""COMPUTED_VALUE"""),45420.66666666667)</f>
        <v>45420.66667</v>
      </c>
      <c r="E90" s="1">
        <f>IFERROR(__xludf.DUMMYFUNCTION("""COMPUTED_VALUE"""),772.74)</f>
        <v>772.74</v>
      </c>
      <c r="G90" s="2">
        <f>IFERROR(__xludf.DUMMYFUNCTION("""COMPUTED_VALUE"""),45420.66666666667)</f>
        <v>45420.66667</v>
      </c>
      <c r="H90" s="1">
        <f>IFERROR(__xludf.DUMMYFUNCTION("""COMPUTED_VALUE"""),765.88)</f>
        <v>765.88</v>
      </c>
      <c r="J90" s="2">
        <f>IFERROR(__xludf.DUMMYFUNCTION("""COMPUTED_VALUE"""),45420.66666666667)</f>
        <v>45420.66667</v>
      </c>
      <c r="K90" s="1">
        <f>IFERROR(__xludf.DUMMYFUNCTION("""COMPUTED_VALUE"""),766.6)</f>
        <v>766.6</v>
      </c>
      <c r="M90" s="2">
        <f>IFERROR(__xludf.DUMMYFUNCTION("""COMPUTED_VALUE"""),45420.66666666667)</f>
        <v>45420.66667</v>
      </c>
      <c r="N90" s="1">
        <f>IFERROR(__xludf.DUMMYFUNCTION("""COMPUTED_VALUE"""),1.167613E7)</f>
        <v>11676130</v>
      </c>
    </row>
    <row r="91">
      <c r="A91" s="2">
        <f>IFERROR(__xludf.DUMMYFUNCTION("""COMPUTED_VALUE"""),45421.66666666667)</f>
        <v>45421.66667</v>
      </c>
      <c r="B91" s="1">
        <f>IFERROR(__xludf.DUMMYFUNCTION("""COMPUTED_VALUE"""),769.62)</f>
        <v>769.62</v>
      </c>
      <c r="D91" s="2">
        <f>IFERROR(__xludf.DUMMYFUNCTION("""COMPUTED_VALUE"""),45421.66666666667)</f>
        <v>45421.66667</v>
      </c>
      <c r="E91" s="1">
        <f>IFERROR(__xludf.DUMMYFUNCTION("""COMPUTED_VALUE"""),773.47)</f>
        <v>773.47</v>
      </c>
      <c r="G91" s="2">
        <f>IFERROR(__xludf.DUMMYFUNCTION("""COMPUTED_VALUE"""),45421.66666666667)</f>
        <v>45421.66667</v>
      </c>
      <c r="H91" s="1">
        <f>IFERROR(__xludf.DUMMYFUNCTION("""COMPUTED_VALUE"""),768.27)</f>
        <v>768.27</v>
      </c>
      <c r="J91" s="2">
        <f>IFERROR(__xludf.DUMMYFUNCTION("""COMPUTED_VALUE"""),45421.66666666667)</f>
        <v>45421.66667</v>
      </c>
      <c r="K91" s="1">
        <f>IFERROR(__xludf.DUMMYFUNCTION("""COMPUTED_VALUE"""),772.39)</f>
        <v>772.39</v>
      </c>
      <c r="M91" s="2">
        <f>IFERROR(__xludf.DUMMYFUNCTION("""COMPUTED_VALUE"""),45421.66666666667)</f>
        <v>45421.66667</v>
      </c>
      <c r="N91" s="1">
        <f>IFERROR(__xludf.DUMMYFUNCTION("""COMPUTED_VALUE"""),1.012354E7)</f>
        <v>10123540</v>
      </c>
    </row>
    <row r="92">
      <c r="A92" s="2">
        <f>IFERROR(__xludf.DUMMYFUNCTION("""COMPUTED_VALUE"""),45422.66666666667)</f>
        <v>45422.66667</v>
      </c>
      <c r="B92" s="1">
        <f>IFERROR(__xludf.DUMMYFUNCTION("""COMPUTED_VALUE"""),774.0)</f>
        <v>774</v>
      </c>
      <c r="D92" s="2">
        <f>IFERROR(__xludf.DUMMYFUNCTION("""COMPUTED_VALUE"""),45422.66666666667)</f>
        <v>45422.66667</v>
      </c>
      <c r="E92" s="1">
        <f>IFERROR(__xludf.DUMMYFUNCTION("""COMPUTED_VALUE"""),778.61)</f>
        <v>778.61</v>
      </c>
      <c r="G92" s="2">
        <f>IFERROR(__xludf.DUMMYFUNCTION("""COMPUTED_VALUE"""),45422.66666666667)</f>
        <v>45422.66667</v>
      </c>
      <c r="H92" s="1">
        <f>IFERROR(__xludf.DUMMYFUNCTION("""COMPUTED_VALUE"""),774.0)</f>
        <v>774</v>
      </c>
      <c r="J92" s="2">
        <f>IFERROR(__xludf.DUMMYFUNCTION("""COMPUTED_VALUE"""),45422.66666666667)</f>
        <v>45422.66667</v>
      </c>
      <c r="K92" s="1">
        <f>IFERROR(__xludf.DUMMYFUNCTION("""COMPUTED_VALUE"""),776.98)</f>
        <v>776.98</v>
      </c>
      <c r="M92" s="2">
        <f>IFERROR(__xludf.DUMMYFUNCTION("""COMPUTED_VALUE"""),45422.66666666667)</f>
        <v>45422.66667</v>
      </c>
      <c r="N92" s="1">
        <f>IFERROR(__xludf.DUMMYFUNCTION("""COMPUTED_VALUE"""),8099039.0)</f>
        <v>8099039</v>
      </c>
    </row>
    <row r="93">
      <c r="A93" s="2">
        <f>IFERROR(__xludf.DUMMYFUNCTION("""COMPUTED_VALUE"""),45425.66666666667)</f>
        <v>45425.66667</v>
      </c>
      <c r="B93" s="1">
        <f>IFERROR(__xludf.DUMMYFUNCTION("""COMPUTED_VALUE"""),776.98)</f>
        <v>776.98</v>
      </c>
      <c r="D93" s="2">
        <f>IFERROR(__xludf.DUMMYFUNCTION("""COMPUTED_VALUE"""),45425.66666666667)</f>
        <v>45425.66667</v>
      </c>
      <c r="E93" s="1">
        <f>IFERROR(__xludf.DUMMYFUNCTION("""COMPUTED_VALUE"""),782.46)</f>
        <v>782.46</v>
      </c>
      <c r="G93" s="2">
        <f>IFERROR(__xludf.DUMMYFUNCTION("""COMPUTED_VALUE"""),45425.66666666667)</f>
        <v>45425.66667</v>
      </c>
      <c r="H93" s="1">
        <f>IFERROR(__xludf.DUMMYFUNCTION("""COMPUTED_VALUE"""),776.9)</f>
        <v>776.9</v>
      </c>
      <c r="J93" s="2">
        <f>IFERROR(__xludf.DUMMYFUNCTION("""COMPUTED_VALUE"""),45425.66666666667)</f>
        <v>45425.66667</v>
      </c>
      <c r="K93" s="1">
        <f>IFERROR(__xludf.DUMMYFUNCTION("""COMPUTED_VALUE"""),777.11)</f>
        <v>777.11</v>
      </c>
      <c r="M93" s="2">
        <f>IFERROR(__xludf.DUMMYFUNCTION("""COMPUTED_VALUE"""),45425.66666666667)</f>
        <v>45425.66667</v>
      </c>
      <c r="N93" s="1">
        <f>IFERROR(__xludf.DUMMYFUNCTION("""COMPUTED_VALUE"""),7728166.0)</f>
        <v>7728166</v>
      </c>
    </row>
    <row r="94">
      <c r="A94" s="2">
        <f>IFERROR(__xludf.DUMMYFUNCTION("""COMPUTED_VALUE"""),45426.66666666667)</f>
        <v>45426.66667</v>
      </c>
      <c r="B94" s="1">
        <f>IFERROR(__xludf.DUMMYFUNCTION("""COMPUTED_VALUE"""),777.11)</f>
        <v>777.11</v>
      </c>
      <c r="D94" s="2">
        <f>IFERROR(__xludf.DUMMYFUNCTION("""COMPUTED_VALUE"""),45426.66666666667)</f>
        <v>45426.66667</v>
      </c>
      <c r="E94" s="1">
        <f>IFERROR(__xludf.DUMMYFUNCTION("""COMPUTED_VALUE"""),779.59)</f>
        <v>779.59</v>
      </c>
      <c r="G94" s="2">
        <f>IFERROR(__xludf.DUMMYFUNCTION("""COMPUTED_VALUE"""),45426.66666666667)</f>
        <v>45426.66667</v>
      </c>
      <c r="H94" s="1">
        <f>IFERROR(__xludf.DUMMYFUNCTION("""COMPUTED_VALUE"""),772.09)</f>
        <v>772.09</v>
      </c>
      <c r="J94" s="2">
        <f>IFERROR(__xludf.DUMMYFUNCTION("""COMPUTED_VALUE"""),45426.66666666667)</f>
        <v>45426.66667</v>
      </c>
      <c r="K94" s="1">
        <f>IFERROR(__xludf.DUMMYFUNCTION("""COMPUTED_VALUE"""),774.23)</f>
        <v>774.23</v>
      </c>
      <c r="M94" s="2">
        <f>IFERROR(__xludf.DUMMYFUNCTION("""COMPUTED_VALUE"""),45426.66666666667)</f>
        <v>45426.66667</v>
      </c>
      <c r="N94" s="1">
        <f>IFERROR(__xludf.DUMMYFUNCTION("""COMPUTED_VALUE"""),8457416.0)</f>
        <v>8457416</v>
      </c>
    </row>
    <row r="95">
      <c r="A95" s="2">
        <f>IFERROR(__xludf.DUMMYFUNCTION("""COMPUTED_VALUE"""),45427.66666666667)</f>
        <v>45427.66667</v>
      </c>
      <c r="B95" s="1">
        <f>IFERROR(__xludf.DUMMYFUNCTION("""COMPUTED_VALUE"""),778.75)</f>
        <v>778.75</v>
      </c>
      <c r="D95" s="2">
        <f>IFERROR(__xludf.DUMMYFUNCTION("""COMPUTED_VALUE"""),45427.66666666667)</f>
        <v>45427.66667</v>
      </c>
      <c r="E95" s="1">
        <f>IFERROR(__xludf.DUMMYFUNCTION("""COMPUTED_VALUE"""),779.36)</f>
        <v>779.36</v>
      </c>
      <c r="G95" s="2">
        <f>IFERROR(__xludf.DUMMYFUNCTION("""COMPUTED_VALUE"""),45427.66666666667)</f>
        <v>45427.66667</v>
      </c>
      <c r="H95" s="1">
        <f>IFERROR(__xludf.DUMMYFUNCTION("""COMPUTED_VALUE"""),770.29)</f>
        <v>770.29</v>
      </c>
      <c r="J95" s="2">
        <f>IFERROR(__xludf.DUMMYFUNCTION("""COMPUTED_VALUE"""),45427.66666666667)</f>
        <v>45427.66667</v>
      </c>
      <c r="K95" s="1">
        <f>IFERROR(__xludf.DUMMYFUNCTION("""COMPUTED_VALUE"""),772.65)</f>
        <v>772.65</v>
      </c>
      <c r="M95" s="2">
        <f>IFERROR(__xludf.DUMMYFUNCTION("""COMPUTED_VALUE"""),45427.66666666667)</f>
        <v>45427.66667</v>
      </c>
      <c r="N95" s="1">
        <f>IFERROR(__xludf.DUMMYFUNCTION("""COMPUTED_VALUE"""),8735390.0)</f>
        <v>8735390</v>
      </c>
    </row>
    <row r="96">
      <c r="A96" s="2">
        <f>IFERROR(__xludf.DUMMYFUNCTION("""COMPUTED_VALUE"""),45428.66666666667)</f>
        <v>45428.66667</v>
      </c>
      <c r="B96" s="1">
        <f>IFERROR(__xludf.DUMMYFUNCTION("""COMPUTED_VALUE"""),772.44)</f>
        <v>772.44</v>
      </c>
      <c r="D96" s="2">
        <f>IFERROR(__xludf.DUMMYFUNCTION("""COMPUTED_VALUE"""),45428.66666666667)</f>
        <v>45428.66667</v>
      </c>
      <c r="E96" s="1">
        <f>IFERROR(__xludf.DUMMYFUNCTION("""COMPUTED_VALUE"""),775.37)</f>
        <v>775.37</v>
      </c>
      <c r="G96" s="2">
        <f>IFERROR(__xludf.DUMMYFUNCTION("""COMPUTED_VALUE"""),45428.66666666667)</f>
        <v>45428.66667</v>
      </c>
      <c r="H96" s="1">
        <f>IFERROR(__xludf.DUMMYFUNCTION("""COMPUTED_VALUE"""),770.82)</f>
        <v>770.82</v>
      </c>
      <c r="J96" s="2">
        <f>IFERROR(__xludf.DUMMYFUNCTION("""COMPUTED_VALUE"""),45428.66666666667)</f>
        <v>45428.66667</v>
      </c>
      <c r="K96" s="1">
        <f>IFERROR(__xludf.DUMMYFUNCTION("""COMPUTED_VALUE"""),773.23)</f>
        <v>773.23</v>
      </c>
      <c r="M96" s="2">
        <f>IFERROR(__xludf.DUMMYFUNCTION("""COMPUTED_VALUE"""),45428.66666666667)</f>
        <v>45428.66667</v>
      </c>
      <c r="N96" s="1">
        <f>IFERROR(__xludf.DUMMYFUNCTION("""COMPUTED_VALUE"""),1.1693323E7)</f>
        <v>11693323</v>
      </c>
    </row>
    <row r="97">
      <c r="A97" s="2">
        <f>IFERROR(__xludf.DUMMYFUNCTION("""COMPUTED_VALUE"""),45429.66666666667)</f>
        <v>45429.66667</v>
      </c>
      <c r="B97" s="1">
        <f>IFERROR(__xludf.DUMMYFUNCTION("""COMPUTED_VALUE"""),774.1)</f>
        <v>774.1</v>
      </c>
      <c r="D97" s="2">
        <f>IFERROR(__xludf.DUMMYFUNCTION("""COMPUTED_VALUE"""),45429.66666666667)</f>
        <v>45429.66667</v>
      </c>
      <c r="E97" s="1">
        <f>IFERROR(__xludf.DUMMYFUNCTION("""COMPUTED_VALUE"""),780.95)</f>
        <v>780.95</v>
      </c>
      <c r="G97" s="2">
        <f>IFERROR(__xludf.DUMMYFUNCTION("""COMPUTED_VALUE"""),45429.66666666667)</f>
        <v>45429.66667</v>
      </c>
      <c r="H97" s="1">
        <f>IFERROR(__xludf.DUMMYFUNCTION("""COMPUTED_VALUE"""),773.93)</f>
        <v>773.93</v>
      </c>
      <c r="J97" s="2">
        <f>IFERROR(__xludf.DUMMYFUNCTION("""COMPUTED_VALUE"""),45429.66666666667)</f>
        <v>45429.66667</v>
      </c>
      <c r="K97" s="1">
        <f>IFERROR(__xludf.DUMMYFUNCTION("""COMPUTED_VALUE"""),780.61)</f>
        <v>780.61</v>
      </c>
      <c r="M97" s="2">
        <f>IFERROR(__xludf.DUMMYFUNCTION("""COMPUTED_VALUE"""),45429.66666666667)</f>
        <v>45429.66667</v>
      </c>
      <c r="N97" s="1">
        <f>IFERROR(__xludf.DUMMYFUNCTION("""COMPUTED_VALUE"""),8948393.0)</f>
        <v>8948393</v>
      </c>
    </row>
    <row r="98">
      <c r="A98" s="2">
        <f>IFERROR(__xludf.DUMMYFUNCTION("""COMPUTED_VALUE"""),45432.66666666667)</f>
        <v>45432.66667</v>
      </c>
      <c r="B98" s="1">
        <f>IFERROR(__xludf.DUMMYFUNCTION("""COMPUTED_VALUE"""),780.27)</f>
        <v>780.27</v>
      </c>
      <c r="D98" s="2">
        <f>IFERROR(__xludf.DUMMYFUNCTION("""COMPUTED_VALUE"""),45432.66666666667)</f>
        <v>45432.66667</v>
      </c>
      <c r="E98" s="1">
        <f>IFERROR(__xludf.DUMMYFUNCTION("""COMPUTED_VALUE"""),782.77)</f>
        <v>782.77</v>
      </c>
      <c r="G98" s="2">
        <f>IFERROR(__xludf.DUMMYFUNCTION("""COMPUTED_VALUE"""),45432.66666666667)</f>
        <v>45432.66667</v>
      </c>
      <c r="H98" s="1">
        <f>IFERROR(__xludf.DUMMYFUNCTION("""COMPUTED_VALUE"""),777.76)</f>
        <v>777.76</v>
      </c>
      <c r="J98" s="2">
        <f>IFERROR(__xludf.DUMMYFUNCTION("""COMPUTED_VALUE"""),45432.66666666667)</f>
        <v>45432.66667</v>
      </c>
      <c r="K98" s="1">
        <f>IFERROR(__xludf.DUMMYFUNCTION("""COMPUTED_VALUE"""),782.39)</f>
        <v>782.39</v>
      </c>
      <c r="M98" s="2">
        <f>IFERROR(__xludf.DUMMYFUNCTION("""COMPUTED_VALUE"""),45432.66666666667)</f>
        <v>45432.66667</v>
      </c>
      <c r="N98" s="1">
        <f>IFERROR(__xludf.DUMMYFUNCTION("""COMPUTED_VALUE"""),8261825.0)</f>
        <v>8261825</v>
      </c>
    </row>
    <row r="99">
      <c r="A99" s="2">
        <f>IFERROR(__xludf.DUMMYFUNCTION("""COMPUTED_VALUE"""),45433.66666666667)</f>
        <v>45433.66667</v>
      </c>
      <c r="B99" s="1">
        <f>IFERROR(__xludf.DUMMYFUNCTION("""COMPUTED_VALUE"""),782.28)</f>
        <v>782.28</v>
      </c>
      <c r="D99" s="2">
        <f>IFERROR(__xludf.DUMMYFUNCTION("""COMPUTED_VALUE"""),45433.66666666667)</f>
        <v>45433.66667</v>
      </c>
      <c r="E99" s="1">
        <f>IFERROR(__xludf.DUMMYFUNCTION("""COMPUTED_VALUE"""),786.3)</f>
        <v>786.3</v>
      </c>
      <c r="G99" s="2">
        <f>IFERROR(__xludf.DUMMYFUNCTION("""COMPUTED_VALUE"""),45433.66666666667)</f>
        <v>45433.66667</v>
      </c>
      <c r="H99" s="1">
        <f>IFERROR(__xludf.DUMMYFUNCTION("""COMPUTED_VALUE"""),780.79)</f>
        <v>780.79</v>
      </c>
      <c r="J99" s="2">
        <f>IFERROR(__xludf.DUMMYFUNCTION("""COMPUTED_VALUE"""),45433.66666666667)</f>
        <v>45433.66667</v>
      </c>
      <c r="K99" s="1">
        <f>IFERROR(__xludf.DUMMYFUNCTION("""COMPUTED_VALUE"""),783.56)</f>
        <v>783.56</v>
      </c>
      <c r="M99" s="2">
        <f>IFERROR(__xludf.DUMMYFUNCTION("""COMPUTED_VALUE"""),45433.66666666667)</f>
        <v>45433.66667</v>
      </c>
      <c r="N99" s="1">
        <f>IFERROR(__xludf.DUMMYFUNCTION("""COMPUTED_VALUE"""),7477110.0)</f>
        <v>7477110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IFERROR(__xludf.DUMMYFUNCTION("""COMPUTED_VALUE"""),781.54)</f>
        <v>781.54</v>
      </c>
      <c r="D100" s="2">
        <f>IFERROR(__xludf.DUMMYFUNCTION("""COMPUTED_VALUE"""),45434.66666666667)</f>
        <v>45434.66667</v>
      </c>
      <c r="E100" s="1">
        <f>IFERROR(__xludf.DUMMYFUNCTION("""COMPUTED_VALUE"""),783.74)</f>
        <v>783.74</v>
      </c>
      <c r="G100" s="2">
        <f>IFERROR(__xludf.DUMMYFUNCTION("""COMPUTED_VALUE"""),45434.66666666667)</f>
        <v>45434.66667</v>
      </c>
      <c r="H100" s="1">
        <f>IFERROR(__xludf.DUMMYFUNCTION("""COMPUTED_VALUE"""),774.99)</f>
        <v>774.99</v>
      </c>
      <c r="J100" s="2">
        <f>IFERROR(__xludf.DUMMYFUNCTION("""COMPUTED_VALUE"""),45434.66666666667)</f>
        <v>45434.66667</v>
      </c>
      <c r="K100" s="1">
        <f>IFERROR(__xludf.DUMMYFUNCTION("""COMPUTED_VALUE"""),779.66)</f>
        <v>779.66</v>
      </c>
      <c r="M100" s="2">
        <f>IFERROR(__xludf.DUMMYFUNCTION("""COMPUTED_VALUE"""),45434.66666666667)</f>
        <v>45434.66667</v>
      </c>
      <c r="N100" s="1">
        <f>IFERROR(__xludf.DUMMYFUNCTION("""COMPUTED_VALUE"""),1.0547196E7)</f>
        <v>10547196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IFERROR(__xludf.DUMMYFUNCTION("""COMPUTED_VALUE"""),779.4)</f>
        <v>779.4</v>
      </c>
      <c r="D101" s="2">
        <f>IFERROR(__xludf.DUMMYFUNCTION("""COMPUTED_VALUE"""),45435.66666666667)</f>
        <v>45435.66667</v>
      </c>
      <c r="E101" s="1">
        <f>IFERROR(__xludf.DUMMYFUNCTION("""COMPUTED_VALUE"""),781.46)</f>
        <v>781.46</v>
      </c>
      <c r="G101" s="2">
        <f>IFERROR(__xludf.DUMMYFUNCTION("""COMPUTED_VALUE"""),45435.66666666667)</f>
        <v>45435.66667</v>
      </c>
      <c r="H101" s="1">
        <f>IFERROR(__xludf.DUMMYFUNCTION("""COMPUTED_VALUE"""),772.89)</f>
        <v>772.89</v>
      </c>
      <c r="J101" s="2">
        <f>IFERROR(__xludf.DUMMYFUNCTION("""COMPUTED_VALUE"""),45435.66666666667)</f>
        <v>45435.66667</v>
      </c>
      <c r="K101" s="1">
        <f>IFERROR(__xludf.DUMMYFUNCTION("""COMPUTED_VALUE"""),774.21)</f>
        <v>774.21</v>
      </c>
      <c r="M101" s="2">
        <f>IFERROR(__xludf.DUMMYFUNCTION("""COMPUTED_VALUE"""),45435.66666666667)</f>
        <v>45435.66667</v>
      </c>
      <c r="N101" s="1">
        <f>IFERROR(__xludf.DUMMYFUNCTION("""COMPUTED_VALUE"""),9092789.0)</f>
        <v>9092789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IFERROR(__xludf.DUMMYFUNCTION("""COMPUTED_VALUE"""),776.07)</f>
        <v>776.07</v>
      </c>
      <c r="D102" s="2">
        <f>IFERROR(__xludf.DUMMYFUNCTION("""COMPUTED_VALUE"""),45436.66666666667)</f>
        <v>45436.66667</v>
      </c>
      <c r="E102" s="1">
        <f>IFERROR(__xludf.DUMMYFUNCTION("""COMPUTED_VALUE"""),783.49)</f>
        <v>783.49</v>
      </c>
      <c r="G102" s="2">
        <f>IFERROR(__xludf.DUMMYFUNCTION("""COMPUTED_VALUE"""),45436.66666666667)</f>
        <v>45436.66667</v>
      </c>
      <c r="H102" s="1">
        <f>IFERROR(__xludf.DUMMYFUNCTION("""COMPUTED_VALUE"""),776.07)</f>
        <v>776.07</v>
      </c>
      <c r="J102" s="2">
        <f>IFERROR(__xludf.DUMMYFUNCTION("""COMPUTED_VALUE"""),45436.66666666667)</f>
        <v>45436.66667</v>
      </c>
      <c r="K102" s="1">
        <f>IFERROR(__xludf.DUMMYFUNCTION("""COMPUTED_VALUE"""),780.84)</f>
        <v>780.84</v>
      </c>
      <c r="M102" s="2">
        <f>IFERROR(__xludf.DUMMYFUNCTION("""COMPUTED_VALUE"""),45436.66666666667)</f>
        <v>45436.66667</v>
      </c>
      <c r="N102" s="1">
        <f>IFERROR(__xludf.DUMMYFUNCTION("""COMPUTED_VALUE"""),7049159.0)</f>
        <v>7049159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IFERROR(__xludf.DUMMYFUNCTION("""COMPUTED_VALUE"""),780.92)</f>
        <v>780.92</v>
      </c>
      <c r="D103" s="2">
        <f>IFERROR(__xludf.DUMMYFUNCTION("""COMPUTED_VALUE"""),45440.66666666667)</f>
        <v>45440.66667</v>
      </c>
      <c r="E103" s="1">
        <f>IFERROR(__xludf.DUMMYFUNCTION("""COMPUTED_VALUE"""),780.92)</f>
        <v>780.92</v>
      </c>
      <c r="G103" s="2">
        <f>IFERROR(__xludf.DUMMYFUNCTION("""COMPUTED_VALUE"""),45440.66666666667)</f>
        <v>45440.66667</v>
      </c>
      <c r="H103" s="1">
        <f>IFERROR(__xludf.DUMMYFUNCTION("""COMPUTED_VALUE"""),771.37)</f>
        <v>771.37</v>
      </c>
      <c r="J103" s="2">
        <f>IFERROR(__xludf.DUMMYFUNCTION("""COMPUTED_VALUE"""),45440.66666666667)</f>
        <v>45440.66667</v>
      </c>
      <c r="K103" s="1">
        <f>IFERROR(__xludf.DUMMYFUNCTION("""COMPUTED_VALUE"""),775.09)</f>
        <v>775.09</v>
      </c>
      <c r="M103" s="2">
        <f>IFERROR(__xludf.DUMMYFUNCTION("""COMPUTED_VALUE"""),45440.66666666667)</f>
        <v>45440.66667</v>
      </c>
      <c r="N103" s="1">
        <f>IFERROR(__xludf.DUMMYFUNCTION("""COMPUTED_VALUE"""),8338518.0)</f>
        <v>8338518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IFERROR(__xludf.DUMMYFUNCTION("""COMPUTED_VALUE"""),767.43)</f>
        <v>767.43</v>
      </c>
      <c r="D104" s="2">
        <f>IFERROR(__xludf.DUMMYFUNCTION("""COMPUTED_VALUE"""),45441.66666666667)</f>
        <v>45441.66667</v>
      </c>
      <c r="E104" s="1">
        <f>IFERROR(__xludf.DUMMYFUNCTION("""COMPUTED_VALUE"""),770.67)</f>
        <v>770.67</v>
      </c>
      <c r="G104" s="2">
        <f>IFERROR(__xludf.DUMMYFUNCTION("""COMPUTED_VALUE"""),45441.66666666667)</f>
        <v>45441.66667</v>
      </c>
      <c r="H104" s="1">
        <f>IFERROR(__xludf.DUMMYFUNCTION("""COMPUTED_VALUE"""),764.73)</f>
        <v>764.73</v>
      </c>
      <c r="J104" s="2">
        <f>IFERROR(__xludf.DUMMYFUNCTION("""COMPUTED_VALUE"""),45441.66666666667)</f>
        <v>45441.66667</v>
      </c>
      <c r="K104" s="1">
        <f>IFERROR(__xludf.DUMMYFUNCTION("""COMPUTED_VALUE"""),765.54)</f>
        <v>765.54</v>
      </c>
      <c r="M104" s="2">
        <f>IFERROR(__xludf.DUMMYFUNCTION("""COMPUTED_VALUE"""),45441.66666666667)</f>
        <v>45441.66667</v>
      </c>
      <c r="N104" s="1">
        <f>IFERROR(__xludf.DUMMYFUNCTION("""COMPUTED_VALUE"""),8092666.0)</f>
        <v>8092666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IFERROR(__xludf.DUMMYFUNCTION("""COMPUTED_VALUE"""),765.9)</f>
        <v>765.9</v>
      </c>
      <c r="D105" s="2">
        <f>IFERROR(__xludf.DUMMYFUNCTION("""COMPUTED_VALUE"""),45442.66666666667)</f>
        <v>45442.66667</v>
      </c>
      <c r="E105" s="1">
        <f>IFERROR(__xludf.DUMMYFUNCTION("""COMPUTED_VALUE"""),771.97)</f>
        <v>771.97</v>
      </c>
      <c r="G105" s="2">
        <f>IFERROR(__xludf.DUMMYFUNCTION("""COMPUTED_VALUE"""),45442.66666666667)</f>
        <v>45442.66667</v>
      </c>
      <c r="H105" s="1">
        <f>IFERROR(__xludf.DUMMYFUNCTION("""COMPUTED_VALUE"""),764.99)</f>
        <v>764.99</v>
      </c>
      <c r="J105" s="2">
        <f>IFERROR(__xludf.DUMMYFUNCTION("""COMPUTED_VALUE"""),45442.66666666667)</f>
        <v>45442.66667</v>
      </c>
      <c r="K105" s="1">
        <f>IFERROR(__xludf.DUMMYFUNCTION("""COMPUTED_VALUE"""),771.31)</f>
        <v>771.31</v>
      </c>
      <c r="M105" s="2">
        <f>IFERROR(__xludf.DUMMYFUNCTION("""COMPUTED_VALUE"""),45442.66666666667)</f>
        <v>45442.66667</v>
      </c>
      <c r="N105" s="1">
        <f>IFERROR(__xludf.DUMMYFUNCTION("""COMPUTED_VALUE"""),7745085.0)</f>
        <v>7745085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IFERROR(__xludf.DUMMYFUNCTION("""COMPUTED_VALUE"""),771.31)</f>
        <v>771.31</v>
      </c>
      <c r="D106" s="2">
        <f>IFERROR(__xludf.DUMMYFUNCTION("""COMPUTED_VALUE"""),45443.66666666667)</f>
        <v>45443.66667</v>
      </c>
      <c r="E106" s="1">
        <f>IFERROR(__xludf.DUMMYFUNCTION("""COMPUTED_VALUE"""),782.55)</f>
        <v>782.55</v>
      </c>
      <c r="G106" s="2">
        <f>IFERROR(__xludf.DUMMYFUNCTION("""COMPUTED_VALUE"""),45443.66666666667)</f>
        <v>45443.66667</v>
      </c>
      <c r="H106" s="1">
        <f>IFERROR(__xludf.DUMMYFUNCTION("""COMPUTED_VALUE"""),768.48)</f>
        <v>768.48</v>
      </c>
      <c r="J106" s="2">
        <f>IFERROR(__xludf.DUMMYFUNCTION("""COMPUTED_VALUE"""),45443.66666666667)</f>
        <v>45443.66667</v>
      </c>
      <c r="K106" s="1">
        <f>IFERROR(__xludf.DUMMYFUNCTION("""COMPUTED_VALUE"""),782.11)</f>
        <v>782.11</v>
      </c>
      <c r="M106" s="2">
        <f>IFERROR(__xludf.DUMMYFUNCTION("""COMPUTED_VALUE"""),45443.66666666667)</f>
        <v>45443.66667</v>
      </c>
      <c r="N106" s="1">
        <f>IFERROR(__xludf.DUMMYFUNCTION("""COMPUTED_VALUE"""),1.6259029E7)</f>
        <v>16259029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IFERROR(__xludf.DUMMYFUNCTION("""COMPUTED_VALUE"""),780.86)</f>
        <v>780.86</v>
      </c>
      <c r="D107" s="2">
        <f>IFERROR(__xludf.DUMMYFUNCTION("""COMPUTED_VALUE"""),45446.66666666667)</f>
        <v>45446.66667</v>
      </c>
      <c r="E107" s="1">
        <f>IFERROR(__xludf.DUMMYFUNCTION("""COMPUTED_VALUE"""),780.86)</f>
        <v>780.86</v>
      </c>
      <c r="G107" s="2">
        <f>IFERROR(__xludf.DUMMYFUNCTION("""COMPUTED_VALUE"""),45446.66666666667)</f>
        <v>45446.66667</v>
      </c>
      <c r="H107" s="1">
        <f>IFERROR(__xludf.DUMMYFUNCTION("""COMPUTED_VALUE"""),771.38)</f>
        <v>771.38</v>
      </c>
      <c r="J107" s="2">
        <f>IFERROR(__xludf.DUMMYFUNCTION("""COMPUTED_VALUE"""),45446.66666666667)</f>
        <v>45446.66667</v>
      </c>
      <c r="K107" s="1">
        <f>IFERROR(__xludf.DUMMYFUNCTION("""COMPUTED_VALUE"""),777.39)</f>
        <v>777.39</v>
      </c>
      <c r="M107" s="2">
        <f>IFERROR(__xludf.DUMMYFUNCTION("""COMPUTED_VALUE"""),45446.66666666667)</f>
        <v>45446.66667</v>
      </c>
      <c r="N107" s="1">
        <f>IFERROR(__xludf.DUMMYFUNCTION("""COMPUTED_VALUE"""),1.2840674E7)</f>
        <v>12840674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IFERROR(__xludf.DUMMYFUNCTION("""COMPUTED_VALUE"""),771.61)</f>
        <v>771.61</v>
      </c>
      <c r="D108" s="2">
        <f>IFERROR(__xludf.DUMMYFUNCTION("""COMPUTED_VALUE"""),45447.66666666667)</f>
        <v>45447.66667</v>
      </c>
      <c r="E108" s="1">
        <f>IFERROR(__xludf.DUMMYFUNCTION("""COMPUTED_VALUE"""),774.57)</f>
        <v>774.57</v>
      </c>
      <c r="G108" s="2">
        <f>IFERROR(__xludf.DUMMYFUNCTION("""COMPUTED_VALUE"""),45447.66666666667)</f>
        <v>45447.66667</v>
      </c>
      <c r="H108" s="1">
        <f>IFERROR(__xludf.DUMMYFUNCTION("""COMPUTED_VALUE"""),768.21)</f>
        <v>768.21</v>
      </c>
      <c r="J108" s="2">
        <f>IFERROR(__xludf.DUMMYFUNCTION("""COMPUTED_VALUE"""),45447.66666666667)</f>
        <v>45447.66667</v>
      </c>
      <c r="K108" s="1">
        <f>IFERROR(__xludf.DUMMYFUNCTION("""COMPUTED_VALUE"""),771.07)</f>
        <v>771.07</v>
      </c>
      <c r="M108" s="2">
        <f>IFERROR(__xludf.DUMMYFUNCTION("""COMPUTED_VALUE"""),45447.66666666667)</f>
        <v>45447.66667</v>
      </c>
      <c r="N108" s="1">
        <f>IFERROR(__xludf.DUMMYFUNCTION("""COMPUTED_VALUE"""),1.1325846E7)</f>
        <v>11325846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IFERROR(__xludf.DUMMYFUNCTION("""COMPUTED_VALUE"""),772.1)</f>
        <v>772.1</v>
      </c>
      <c r="D109" s="2">
        <f>IFERROR(__xludf.DUMMYFUNCTION("""COMPUTED_VALUE"""),45448.66666666667)</f>
        <v>45448.66667</v>
      </c>
      <c r="E109" s="1">
        <f>IFERROR(__xludf.DUMMYFUNCTION("""COMPUTED_VALUE"""),777.71)</f>
        <v>777.71</v>
      </c>
      <c r="G109" s="2">
        <f>IFERROR(__xludf.DUMMYFUNCTION("""COMPUTED_VALUE"""),45448.66666666667)</f>
        <v>45448.66667</v>
      </c>
      <c r="H109" s="1">
        <f>IFERROR(__xludf.DUMMYFUNCTION("""COMPUTED_VALUE"""),770.14)</f>
        <v>770.14</v>
      </c>
      <c r="J109" s="2">
        <f>IFERROR(__xludf.DUMMYFUNCTION("""COMPUTED_VALUE"""),45448.66666666667)</f>
        <v>45448.66667</v>
      </c>
      <c r="K109" s="1">
        <f>IFERROR(__xludf.DUMMYFUNCTION("""COMPUTED_VALUE"""),776.79)</f>
        <v>776.79</v>
      </c>
      <c r="M109" s="2">
        <f>IFERROR(__xludf.DUMMYFUNCTION("""COMPUTED_VALUE"""),45448.66666666667)</f>
        <v>45448.66667</v>
      </c>
      <c r="N109" s="1">
        <f>IFERROR(__xludf.DUMMYFUNCTION("""COMPUTED_VALUE"""),9842591.0)</f>
        <v>9842591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IFERROR(__xludf.DUMMYFUNCTION("""COMPUTED_VALUE"""),777.79)</f>
        <v>777.79</v>
      </c>
      <c r="D110" s="2">
        <f>IFERROR(__xludf.DUMMYFUNCTION("""COMPUTED_VALUE"""),45449.66666666667)</f>
        <v>45449.66667</v>
      </c>
      <c r="E110" s="1">
        <f>IFERROR(__xludf.DUMMYFUNCTION("""COMPUTED_VALUE"""),777.79)</f>
        <v>777.79</v>
      </c>
      <c r="G110" s="2">
        <f>IFERROR(__xludf.DUMMYFUNCTION("""COMPUTED_VALUE"""),45449.66666666667)</f>
        <v>45449.66667</v>
      </c>
      <c r="H110" s="1">
        <f>IFERROR(__xludf.DUMMYFUNCTION("""COMPUTED_VALUE"""),771.69)</f>
        <v>771.69</v>
      </c>
      <c r="J110" s="2">
        <f>IFERROR(__xludf.DUMMYFUNCTION("""COMPUTED_VALUE"""),45449.66666666667)</f>
        <v>45449.66667</v>
      </c>
      <c r="K110" s="1">
        <f>IFERROR(__xludf.DUMMYFUNCTION("""COMPUTED_VALUE"""),774.9)</f>
        <v>774.9</v>
      </c>
      <c r="M110" s="2">
        <f>IFERROR(__xludf.DUMMYFUNCTION("""COMPUTED_VALUE"""),45449.66666666667)</f>
        <v>45449.66667</v>
      </c>
      <c r="N110" s="1">
        <f>IFERROR(__xludf.DUMMYFUNCTION("""COMPUTED_VALUE"""),8768481.0)</f>
        <v>8768481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IFERROR(__xludf.DUMMYFUNCTION("""COMPUTED_VALUE"""),774.83)</f>
        <v>774.83</v>
      </c>
      <c r="D111" s="2">
        <f>IFERROR(__xludf.DUMMYFUNCTION("""COMPUTED_VALUE"""),45450.66666666667)</f>
        <v>45450.66667</v>
      </c>
      <c r="E111" s="1">
        <f>IFERROR(__xludf.DUMMYFUNCTION("""COMPUTED_VALUE"""),786.34)</f>
        <v>786.34</v>
      </c>
      <c r="G111" s="2">
        <f>IFERROR(__xludf.DUMMYFUNCTION("""COMPUTED_VALUE"""),45450.66666666667)</f>
        <v>45450.66667</v>
      </c>
      <c r="H111" s="1">
        <f>IFERROR(__xludf.DUMMYFUNCTION("""COMPUTED_VALUE"""),771.54)</f>
        <v>771.54</v>
      </c>
      <c r="J111" s="2">
        <f>IFERROR(__xludf.DUMMYFUNCTION("""COMPUTED_VALUE"""),45450.66666666667)</f>
        <v>45450.66667</v>
      </c>
      <c r="K111" s="1">
        <f>IFERROR(__xludf.DUMMYFUNCTION("""COMPUTED_VALUE"""),780.06)</f>
        <v>780.06</v>
      </c>
      <c r="M111" s="2">
        <f>IFERROR(__xludf.DUMMYFUNCTION("""COMPUTED_VALUE"""),45450.66666666667)</f>
        <v>45450.66667</v>
      </c>
      <c r="N111" s="1">
        <f>IFERROR(__xludf.DUMMYFUNCTION("""COMPUTED_VALUE"""),1.0751209E7)</f>
        <v>10751209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IFERROR(__xludf.DUMMYFUNCTION("""COMPUTED_VALUE"""),777.94)</f>
        <v>777.94</v>
      </c>
      <c r="D112" s="2">
        <f>IFERROR(__xludf.DUMMYFUNCTION("""COMPUTED_VALUE"""),45453.66666666667)</f>
        <v>45453.66667</v>
      </c>
      <c r="E112" s="1">
        <f>IFERROR(__xludf.DUMMYFUNCTION("""COMPUTED_VALUE"""),780.71)</f>
        <v>780.71</v>
      </c>
      <c r="G112" s="2">
        <f>IFERROR(__xludf.DUMMYFUNCTION("""COMPUTED_VALUE"""),45453.66666666667)</f>
        <v>45453.66667</v>
      </c>
      <c r="H112" s="1">
        <f>IFERROR(__xludf.DUMMYFUNCTION("""COMPUTED_VALUE"""),776.94)</f>
        <v>776.94</v>
      </c>
      <c r="J112" s="2">
        <f>IFERROR(__xludf.DUMMYFUNCTION("""COMPUTED_VALUE"""),45453.66666666667)</f>
        <v>45453.66667</v>
      </c>
      <c r="K112" s="1">
        <f>IFERROR(__xludf.DUMMYFUNCTION("""COMPUTED_VALUE"""),779.65)</f>
        <v>779.65</v>
      </c>
      <c r="M112" s="2">
        <f>IFERROR(__xludf.DUMMYFUNCTION("""COMPUTED_VALUE"""),45453.66666666667)</f>
        <v>45453.66667</v>
      </c>
      <c r="N112" s="1">
        <f>IFERROR(__xludf.DUMMYFUNCTION("""COMPUTED_VALUE"""),1.0653649E7)</f>
        <v>10653649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IFERROR(__xludf.DUMMYFUNCTION("""COMPUTED_VALUE"""),774.73)</f>
        <v>774.73</v>
      </c>
      <c r="D113" s="2">
        <f>IFERROR(__xludf.DUMMYFUNCTION("""COMPUTED_VALUE"""),45454.66666666667)</f>
        <v>45454.66667</v>
      </c>
      <c r="E113" s="1">
        <f>IFERROR(__xludf.DUMMYFUNCTION("""COMPUTED_VALUE"""),784.17)</f>
        <v>784.17</v>
      </c>
      <c r="G113" s="2">
        <f>IFERROR(__xludf.DUMMYFUNCTION("""COMPUTED_VALUE"""),45454.66666666667)</f>
        <v>45454.66667</v>
      </c>
      <c r="H113" s="1">
        <f>IFERROR(__xludf.DUMMYFUNCTION("""COMPUTED_VALUE"""),772.67)</f>
        <v>772.67</v>
      </c>
      <c r="J113" s="2">
        <f>IFERROR(__xludf.DUMMYFUNCTION("""COMPUTED_VALUE"""),45454.66666666667)</f>
        <v>45454.66667</v>
      </c>
      <c r="K113" s="1">
        <f>IFERROR(__xludf.DUMMYFUNCTION("""COMPUTED_VALUE"""),783.54)</f>
        <v>783.54</v>
      </c>
      <c r="M113" s="2">
        <f>IFERROR(__xludf.DUMMYFUNCTION("""COMPUTED_VALUE"""),45454.66666666667)</f>
        <v>45454.66667</v>
      </c>
      <c r="N113" s="1">
        <f>IFERROR(__xludf.DUMMYFUNCTION("""COMPUTED_VALUE"""),9561163.0)</f>
        <v>9561163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IFERROR(__xludf.DUMMYFUNCTION("""COMPUTED_VALUE"""),786.43)</f>
        <v>786.43</v>
      </c>
      <c r="D114" s="2">
        <f>IFERROR(__xludf.DUMMYFUNCTION("""COMPUTED_VALUE"""),45455.66666666667)</f>
        <v>45455.66667</v>
      </c>
      <c r="E114" s="1">
        <f>IFERROR(__xludf.DUMMYFUNCTION("""COMPUTED_VALUE"""),792.36)</f>
        <v>792.36</v>
      </c>
      <c r="G114" s="2">
        <f>IFERROR(__xludf.DUMMYFUNCTION("""COMPUTED_VALUE"""),45455.66666666667)</f>
        <v>45455.66667</v>
      </c>
      <c r="H114" s="1">
        <f>IFERROR(__xludf.DUMMYFUNCTION("""COMPUTED_VALUE"""),783.15)</f>
        <v>783.15</v>
      </c>
      <c r="J114" s="2">
        <f>IFERROR(__xludf.DUMMYFUNCTION("""COMPUTED_VALUE"""),45455.66666666667)</f>
        <v>45455.66667</v>
      </c>
      <c r="K114" s="1">
        <f>IFERROR(__xludf.DUMMYFUNCTION("""COMPUTED_VALUE"""),783.33)</f>
        <v>783.33</v>
      </c>
      <c r="M114" s="2">
        <f>IFERROR(__xludf.DUMMYFUNCTION("""COMPUTED_VALUE"""),45455.66666666667)</f>
        <v>45455.66667</v>
      </c>
      <c r="N114" s="1">
        <f>IFERROR(__xludf.DUMMYFUNCTION("""COMPUTED_VALUE"""),1.0252623E7)</f>
        <v>10252623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IFERROR(__xludf.DUMMYFUNCTION("""COMPUTED_VALUE"""),782.67)</f>
        <v>782.67</v>
      </c>
      <c r="D115" s="2">
        <f>IFERROR(__xludf.DUMMYFUNCTION("""COMPUTED_VALUE"""),45456.66666666667)</f>
        <v>45456.66667</v>
      </c>
      <c r="E115" s="1">
        <f>IFERROR(__xludf.DUMMYFUNCTION("""COMPUTED_VALUE"""),791.52)</f>
        <v>791.52</v>
      </c>
      <c r="G115" s="2">
        <f>IFERROR(__xludf.DUMMYFUNCTION("""COMPUTED_VALUE"""),45456.66666666667)</f>
        <v>45456.66667</v>
      </c>
      <c r="H115" s="1">
        <f>IFERROR(__xludf.DUMMYFUNCTION("""COMPUTED_VALUE"""),779.06)</f>
        <v>779.06</v>
      </c>
      <c r="J115" s="2">
        <f>IFERROR(__xludf.DUMMYFUNCTION("""COMPUTED_VALUE"""),45456.66666666667)</f>
        <v>45456.66667</v>
      </c>
      <c r="K115" s="1">
        <f>IFERROR(__xludf.DUMMYFUNCTION("""COMPUTED_VALUE"""),790.19)</f>
        <v>790.19</v>
      </c>
      <c r="M115" s="2">
        <f>IFERROR(__xludf.DUMMYFUNCTION("""COMPUTED_VALUE"""),45456.66666666667)</f>
        <v>45456.66667</v>
      </c>
      <c r="N115" s="1">
        <f>IFERROR(__xludf.DUMMYFUNCTION("""COMPUTED_VALUE"""),9416095.0)</f>
        <v>9416095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IFERROR(__xludf.DUMMYFUNCTION("""COMPUTED_VALUE"""),784.46)</f>
        <v>784.46</v>
      </c>
      <c r="D116" s="2">
        <f>IFERROR(__xludf.DUMMYFUNCTION("""COMPUTED_VALUE"""),45457.66666666667)</f>
        <v>45457.66667</v>
      </c>
      <c r="E116" s="1">
        <f>IFERROR(__xludf.DUMMYFUNCTION("""COMPUTED_VALUE"""),787.41)</f>
        <v>787.41</v>
      </c>
      <c r="G116" s="2">
        <f>IFERROR(__xludf.DUMMYFUNCTION("""COMPUTED_VALUE"""),45457.66666666667)</f>
        <v>45457.66667</v>
      </c>
      <c r="H116" s="1">
        <f>IFERROR(__xludf.DUMMYFUNCTION("""COMPUTED_VALUE"""),776.82)</f>
        <v>776.82</v>
      </c>
      <c r="J116" s="2">
        <f>IFERROR(__xludf.DUMMYFUNCTION("""COMPUTED_VALUE"""),45457.66666666667)</f>
        <v>45457.66667</v>
      </c>
      <c r="K116" s="1">
        <f>IFERROR(__xludf.DUMMYFUNCTION("""COMPUTED_VALUE"""),778.58)</f>
        <v>778.58</v>
      </c>
      <c r="M116" s="2">
        <f>IFERROR(__xludf.DUMMYFUNCTION("""COMPUTED_VALUE"""),45457.66666666667)</f>
        <v>45457.66667</v>
      </c>
      <c r="N116" s="1">
        <f>IFERROR(__xludf.DUMMYFUNCTION("""COMPUTED_VALUE"""),8960413.0)</f>
        <v>8960413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IFERROR(__xludf.DUMMYFUNCTION("""COMPUTED_VALUE"""),777.64)</f>
        <v>777.64</v>
      </c>
      <c r="D117" s="2">
        <f>IFERROR(__xludf.DUMMYFUNCTION("""COMPUTED_VALUE"""),45460.66666666667)</f>
        <v>45460.66667</v>
      </c>
      <c r="E117" s="1">
        <f>IFERROR(__xludf.DUMMYFUNCTION("""COMPUTED_VALUE"""),784.9)</f>
        <v>784.9</v>
      </c>
      <c r="G117" s="2">
        <f>IFERROR(__xludf.DUMMYFUNCTION("""COMPUTED_VALUE"""),45460.66666666667)</f>
        <v>45460.66667</v>
      </c>
      <c r="H117" s="1">
        <f>IFERROR(__xludf.DUMMYFUNCTION("""COMPUTED_VALUE"""),773.33)</f>
        <v>773.33</v>
      </c>
      <c r="J117" s="2">
        <f>IFERROR(__xludf.DUMMYFUNCTION("""COMPUTED_VALUE"""),45460.66666666667)</f>
        <v>45460.66667</v>
      </c>
      <c r="K117" s="1">
        <f>IFERROR(__xludf.DUMMYFUNCTION("""COMPUTED_VALUE"""),782.11)</f>
        <v>782.11</v>
      </c>
      <c r="M117" s="2">
        <f>IFERROR(__xludf.DUMMYFUNCTION("""COMPUTED_VALUE"""),45460.66666666667)</f>
        <v>45460.66667</v>
      </c>
      <c r="N117" s="1">
        <f>IFERROR(__xludf.DUMMYFUNCTION("""COMPUTED_VALUE"""),9225629.0)</f>
        <v>9225629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IFERROR(__xludf.DUMMYFUNCTION("""COMPUTED_VALUE"""),782.14)</f>
        <v>782.14</v>
      </c>
      <c r="D118" s="2">
        <f>IFERROR(__xludf.DUMMYFUNCTION("""COMPUTED_VALUE"""),45461.66666666667)</f>
        <v>45461.66667</v>
      </c>
      <c r="E118" s="1">
        <f>IFERROR(__xludf.DUMMYFUNCTION("""COMPUTED_VALUE"""),785.34)</f>
        <v>785.34</v>
      </c>
      <c r="G118" s="2">
        <f>IFERROR(__xludf.DUMMYFUNCTION("""COMPUTED_VALUE"""),45461.66666666667)</f>
        <v>45461.66667</v>
      </c>
      <c r="H118" s="1">
        <f>IFERROR(__xludf.DUMMYFUNCTION("""COMPUTED_VALUE"""),776.39)</f>
        <v>776.39</v>
      </c>
      <c r="J118" s="2">
        <f>IFERROR(__xludf.DUMMYFUNCTION("""COMPUTED_VALUE"""),45461.66666666667)</f>
        <v>45461.66667</v>
      </c>
      <c r="K118" s="1">
        <f>IFERROR(__xludf.DUMMYFUNCTION("""COMPUTED_VALUE"""),783.39)</f>
        <v>783.39</v>
      </c>
      <c r="M118" s="2">
        <f>IFERROR(__xludf.DUMMYFUNCTION("""COMPUTED_VALUE"""),45461.66666666667)</f>
        <v>45461.66667</v>
      </c>
      <c r="N118" s="1">
        <f>IFERROR(__xludf.DUMMYFUNCTION("""COMPUTED_VALUE"""),1.1822882E7)</f>
        <v>11822882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IFERROR(__xludf.DUMMYFUNCTION("""COMPUTED_VALUE"""),782.88)</f>
        <v>782.88</v>
      </c>
      <c r="D119" s="2">
        <f>IFERROR(__xludf.DUMMYFUNCTION("""COMPUTED_VALUE"""),45463.66666666667)</f>
        <v>45463.66667</v>
      </c>
      <c r="E119" s="1">
        <f>IFERROR(__xludf.DUMMYFUNCTION("""COMPUTED_VALUE"""),788.53)</f>
        <v>788.53</v>
      </c>
      <c r="G119" s="2">
        <f>IFERROR(__xludf.DUMMYFUNCTION("""COMPUTED_VALUE"""),45463.66666666667)</f>
        <v>45463.66667</v>
      </c>
      <c r="H119" s="1">
        <f>IFERROR(__xludf.DUMMYFUNCTION("""COMPUTED_VALUE"""),779.06)</f>
        <v>779.06</v>
      </c>
      <c r="J119" s="2">
        <f>IFERROR(__xludf.DUMMYFUNCTION("""COMPUTED_VALUE"""),45463.66666666667)</f>
        <v>45463.66667</v>
      </c>
      <c r="K119" s="1">
        <f>IFERROR(__xludf.DUMMYFUNCTION("""COMPUTED_VALUE"""),782.65)</f>
        <v>782.65</v>
      </c>
      <c r="M119" s="2">
        <f>IFERROR(__xludf.DUMMYFUNCTION("""COMPUTED_VALUE"""),45463.66666666667)</f>
        <v>45463.66667</v>
      </c>
      <c r="N119" s="1">
        <f>IFERROR(__xludf.DUMMYFUNCTION("""COMPUTED_VALUE"""),1.4832531E7)</f>
        <v>14832531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IFERROR(__xludf.DUMMYFUNCTION("""COMPUTED_VALUE"""),782.5)</f>
        <v>782.5</v>
      </c>
      <c r="D120" s="2">
        <f>IFERROR(__xludf.DUMMYFUNCTION("""COMPUTED_VALUE"""),45464.66666666667)</f>
        <v>45464.66667</v>
      </c>
      <c r="E120" s="1">
        <f>IFERROR(__xludf.DUMMYFUNCTION("""COMPUTED_VALUE"""),783.7)</f>
        <v>783.7</v>
      </c>
      <c r="G120" s="2">
        <f>IFERROR(__xludf.DUMMYFUNCTION("""COMPUTED_VALUE"""),45464.66666666667)</f>
        <v>45464.66667</v>
      </c>
      <c r="H120" s="1">
        <f>IFERROR(__xludf.DUMMYFUNCTION("""COMPUTED_VALUE"""),778.75)</f>
        <v>778.75</v>
      </c>
      <c r="J120" s="2">
        <f>IFERROR(__xludf.DUMMYFUNCTION("""COMPUTED_VALUE"""),45464.66666666667)</f>
        <v>45464.66667</v>
      </c>
      <c r="K120" s="1">
        <f>IFERROR(__xludf.DUMMYFUNCTION("""COMPUTED_VALUE"""),782.74)</f>
        <v>782.74</v>
      </c>
      <c r="M120" s="2">
        <f>IFERROR(__xludf.DUMMYFUNCTION("""COMPUTED_VALUE"""),45464.66666666667)</f>
        <v>45464.66667</v>
      </c>
      <c r="N120" s="1">
        <f>IFERROR(__xludf.DUMMYFUNCTION("""COMPUTED_VALUE"""),2.7523345E7)</f>
        <v>27523345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IFERROR(__xludf.DUMMYFUNCTION("""COMPUTED_VALUE"""),785.35)</f>
        <v>785.35</v>
      </c>
      <c r="D121" s="2">
        <f>IFERROR(__xludf.DUMMYFUNCTION("""COMPUTED_VALUE"""),45467.66666666667)</f>
        <v>45467.66667</v>
      </c>
      <c r="E121" s="1">
        <f>IFERROR(__xludf.DUMMYFUNCTION("""COMPUTED_VALUE"""),788.4)</f>
        <v>788.4</v>
      </c>
      <c r="G121" s="2">
        <f>IFERROR(__xludf.DUMMYFUNCTION("""COMPUTED_VALUE"""),45467.66666666667)</f>
        <v>45467.66667</v>
      </c>
      <c r="H121" s="1">
        <f>IFERROR(__xludf.DUMMYFUNCTION("""COMPUTED_VALUE"""),783.22)</f>
        <v>783.22</v>
      </c>
      <c r="J121" s="2">
        <f>IFERROR(__xludf.DUMMYFUNCTION("""COMPUTED_VALUE"""),45467.66666666667)</f>
        <v>45467.66667</v>
      </c>
      <c r="K121" s="1">
        <f>IFERROR(__xludf.DUMMYFUNCTION("""COMPUTED_VALUE"""),784.76)</f>
        <v>784.76</v>
      </c>
      <c r="M121" s="2">
        <f>IFERROR(__xludf.DUMMYFUNCTION("""COMPUTED_VALUE"""),45467.66666666667)</f>
        <v>45467.66667</v>
      </c>
      <c r="N121" s="1">
        <f>IFERROR(__xludf.DUMMYFUNCTION("""COMPUTED_VALUE"""),1.479225E7)</f>
        <v>14792250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IFERROR(__xludf.DUMMYFUNCTION("""COMPUTED_VALUE"""),784.54)</f>
        <v>784.54</v>
      </c>
      <c r="D122" s="2">
        <f>IFERROR(__xludf.DUMMYFUNCTION("""COMPUTED_VALUE"""),45468.66666666667)</f>
        <v>45468.66667</v>
      </c>
      <c r="E122" s="1">
        <f>IFERROR(__xludf.DUMMYFUNCTION("""COMPUTED_VALUE"""),785.12)</f>
        <v>785.12</v>
      </c>
      <c r="G122" s="2">
        <f>IFERROR(__xludf.DUMMYFUNCTION("""COMPUTED_VALUE"""),45468.66666666667)</f>
        <v>45468.66667</v>
      </c>
      <c r="H122" s="1">
        <f>IFERROR(__xludf.DUMMYFUNCTION("""COMPUTED_VALUE"""),774.55)</f>
        <v>774.55</v>
      </c>
      <c r="J122" s="2">
        <f>IFERROR(__xludf.DUMMYFUNCTION("""COMPUTED_VALUE"""),45468.66666666667)</f>
        <v>45468.66667</v>
      </c>
      <c r="K122" s="1">
        <f>IFERROR(__xludf.DUMMYFUNCTION("""COMPUTED_VALUE"""),776.44)</f>
        <v>776.44</v>
      </c>
      <c r="M122" s="2">
        <f>IFERROR(__xludf.DUMMYFUNCTION("""COMPUTED_VALUE"""),45468.66666666667)</f>
        <v>45468.66667</v>
      </c>
      <c r="N122" s="1">
        <f>IFERROR(__xludf.DUMMYFUNCTION("""COMPUTED_VALUE"""),1.5576679E7)</f>
        <v>15576679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IFERROR(__xludf.DUMMYFUNCTION("""COMPUTED_VALUE"""),774.61)</f>
        <v>774.61</v>
      </c>
      <c r="D123" s="2">
        <f>IFERROR(__xludf.DUMMYFUNCTION("""COMPUTED_VALUE"""),45469.66666666667)</f>
        <v>45469.66667</v>
      </c>
      <c r="E123" s="1">
        <f>IFERROR(__xludf.DUMMYFUNCTION("""COMPUTED_VALUE"""),774.61)</f>
        <v>774.61</v>
      </c>
      <c r="G123" s="2">
        <f>IFERROR(__xludf.DUMMYFUNCTION("""COMPUTED_VALUE"""),45469.66666666667)</f>
        <v>45469.66667</v>
      </c>
      <c r="H123" s="1">
        <f>IFERROR(__xludf.DUMMYFUNCTION("""COMPUTED_VALUE"""),766.38)</f>
        <v>766.38</v>
      </c>
      <c r="J123" s="2">
        <f>IFERROR(__xludf.DUMMYFUNCTION("""COMPUTED_VALUE"""),45469.66666666667)</f>
        <v>45469.66667</v>
      </c>
      <c r="K123" s="1">
        <f>IFERROR(__xludf.DUMMYFUNCTION("""COMPUTED_VALUE"""),772.13)</f>
        <v>772.13</v>
      </c>
      <c r="M123" s="2">
        <f>IFERROR(__xludf.DUMMYFUNCTION("""COMPUTED_VALUE"""),45469.66666666667)</f>
        <v>45469.66667</v>
      </c>
      <c r="N123" s="1">
        <f>IFERROR(__xludf.DUMMYFUNCTION("""COMPUTED_VALUE"""),1.6482674E7)</f>
        <v>16482674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IFERROR(__xludf.DUMMYFUNCTION("""COMPUTED_VALUE"""),772.75)</f>
        <v>772.75</v>
      </c>
      <c r="D124" s="2">
        <f>IFERROR(__xludf.DUMMYFUNCTION("""COMPUTED_VALUE"""),45470.66666666667)</f>
        <v>45470.66667</v>
      </c>
      <c r="E124" s="1">
        <f>IFERROR(__xludf.DUMMYFUNCTION("""COMPUTED_VALUE"""),775.71)</f>
        <v>775.71</v>
      </c>
      <c r="G124" s="2">
        <f>IFERROR(__xludf.DUMMYFUNCTION("""COMPUTED_VALUE"""),45470.66666666667)</f>
        <v>45470.66667</v>
      </c>
      <c r="H124" s="1">
        <f>IFERROR(__xludf.DUMMYFUNCTION("""COMPUTED_VALUE"""),769.7)</f>
        <v>769.7</v>
      </c>
      <c r="J124" s="2">
        <f>IFERROR(__xludf.DUMMYFUNCTION("""COMPUTED_VALUE"""),45470.66666666667)</f>
        <v>45470.66667</v>
      </c>
      <c r="K124" s="1">
        <f>IFERROR(__xludf.DUMMYFUNCTION("""COMPUTED_VALUE"""),773.25)</f>
        <v>773.25</v>
      </c>
      <c r="M124" s="2">
        <f>IFERROR(__xludf.DUMMYFUNCTION("""COMPUTED_VALUE"""),45470.66666666667)</f>
        <v>45470.66667</v>
      </c>
      <c r="N124" s="1">
        <f>IFERROR(__xludf.DUMMYFUNCTION("""COMPUTED_VALUE"""),1.2542221E7)</f>
        <v>12542221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IFERROR(__xludf.DUMMYFUNCTION("""COMPUTED_VALUE"""),773.0)</f>
        <v>773</v>
      </c>
      <c r="D125" s="2">
        <f>IFERROR(__xludf.DUMMYFUNCTION("""COMPUTED_VALUE"""),45471.66666666667)</f>
        <v>45471.66667</v>
      </c>
      <c r="E125" s="1">
        <f>IFERROR(__xludf.DUMMYFUNCTION("""COMPUTED_VALUE"""),775.77)</f>
        <v>775.77</v>
      </c>
      <c r="G125" s="2">
        <f>IFERROR(__xludf.DUMMYFUNCTION("""COMPUTED_VALUE"""),45471.66666666667)</f>
        <v>45471.66667</v>
      </c>
      <c r="H125" s="1">
        <f>IFERROR(__xludf.DUMMYFUNCTION("""COMPUTED_VALUE"""),768.31)</f>
        <v>768.31</v>
      </c>
      <c r="J125" s="2">
        <f>IFERROR(__xludf.DUMMYFUNCTION("""COMPUTED_VALUE"""),45471.66666666667)</f>
        <v>45471.66667</v>
      </c>
      <c r="K125" s="1">
        <f>IFERROR(__xludf.DUMMYFUNCTION("""COMPUTED_VALUE"""),769.03)</f>
        <v>769.03</v>
      </c>
      <c r="M125" s="2">
        <f>IFERROR(__xludf.DUMMYFUNCTION("""COMPUTED_VALUE"""),45471.66666666667)</f>
        <v>45471.66667</v>
      </c>
      <c r="N125" s="1">
        <f>IFERROR(__xludf.DUMMYFUNCTION("""COMPUTED_VALUE"""),2.4959357E7)</f>
        <v>24959357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IFERROR(__xludf.DUMMYFUNCTION("""COMPUTED_VALUE"""),769.19)</f>
        <v>769.19</v>
      </c>
      <c r="D126" s="2">
        <f>IFERROR(__xludf.DUMMYFUNCTION("""COMPUTED_VALUE"""),45474.66666666667)</f>
        <v>45474.66667</v>
      </c>
      <c r="E126" s="1">
        <f>IFERROR(__xludf.DUMMYFUNCTION("""COMPUTED_VALUE"""),771.68)</f>
        <v>771.68</v>
      </c>
      <c r="G126" s="2">
        <f>IFERROR(__xludf.DUMMYFUNCTION("""COMPUTED_VALUE"""),45474.66666666667)</f>
        <v>45474.66667</v>
      </c>
      <c r="H126" s="1">
        <f>IFERROR(__xludf.DUMMYFUNCTION("""COMPUTED_VALUE"""),746.68)</f>
        <v>746.68</v>
      </c>
      <c r="J126" s="2">
        <f>IFERROR(__xludf.DUMMYFUNCTION("""COMPUTED_VALUE"""),45474.66666666667)</f>
        <v>45474.66667</v>
      </c>
      <c r="K126" s="1">
        <f>IFERROR(__xludf.DUMMYFUNCTION("""COMPUTED_VALUE"""),751.4)</f>
        <v>751.4</v>
      </c>
      <c r="M126" s="2">
        <f>IFERROR(__xludf.DUMMYFUNCTION("""COMPUTED_VALUE"""),45474.66666666667)</f>
        <v>45474.66667</v>
      </c>
      <c r="N126" s="1">
        <f>IFERROR(__xludf.DUMMYFUNCTION("""COMPUTED_VALUE"""),1.1461803E7)</f>
        <v>11461803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IFERROR(__xludf.DUMMYFUNCTION("""COMPUTED_VALUE"""),752.12)</f>
        <v>752.12</v>
      </c>
      <c r="D127" s="2">
        <f>IFERROR(__xludf.DUMMYFUNCTION("""COMPUTED_VALUE"""),45475.66666666667)</f>
        <v>45475.66667</v>
      </c>
      <c r="E127" s="1">
        <f>IFERROR(__xludf.DUMMYFUNCTION("""COMPUTED_VALUE"""),755.54)</f>
        <v>755.54</v>
      </c>
      <c r="G127" s="2">
        <f>IFERROR(__xludf.DUMMYFUNCTION("""COMPUTED_VALUE"""),45475.66666666667)</f>
        <v>45475.66667</v>
      </c>
      <c r="H127" s="1">
        <f>IFERROR(__xludf.DUMMYFUNCTION("""COMPUTED_VALUE"""),745.76)</f>
        <v>745.76</v>
      </c>
      <c r="J127" s="2">
        <f>IFERROR(__xludf.DUMMYFUNCTION("""COMPUTED_VALUE"""),45475.66666666667)</f>
        <v>45475.66667</v>
      </c>
      <c r="K127" s="1">
        <f>IFERROR(__xludf.DUMMYFUNCTION("""COMPUTED_VALUE"""),754.64)</f>
        <v>754.64</v>
      </c>
      <c r="M127" s="2">
        <f>IFERROR(__xludf.DUMMYFUNCTION("""COMPUTED_VALUE"""),45475.66666666667)</f>
        <v>45475.66667</v>
      </c>
      <c r="N127" s="1">
        <f>IFERROR(__xludf.DUMMYFUNCTION("""COMPUTED_VALUE"""),1.1629184E7)</f>
        <v>11629184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IFERROR(__xludf.DUMMYFUNCTION("""COMPUTED_VALUE"""),754.62)</f>
        <v>754.62</v>
      </c>
      <c r="D128" s="2">
        <f>IFERROR(__xludf.DUMMYFUNCTION("""COMPUTED_VALUE"""),45476.54166666667)</f>
        <v>45476.54167</v>
      </c>
      <c r="E128" s="1">
        <f>IFERROR(__xludf.DUMMYFUNCTION("""COMPUTED_VALUE"""),760.27)</f>
        <v>760.27</v>
      </c>
      <c r="G128" s="2">
        <f>IFERROR(__xludf.DUMMYFUNCTION("""COMPUTED_VALUE"""),45476.54166666667)</f>
        <v>45476.54167</v>
      </c>
      <c r="H128" s="1">
        <f>IFERROR(__xludf.DUMMYFUNCTION("""COMPUTED_VALUE"""),754.35)</f>
        <v>754.35</v>
      </c>
      <c r="J128" s="2">
        <f>IFERROR(__xludf.DUMMYFUNCTION("""COMPUTED_VALUE"""),45476.54166666667)</f>
        <v>45476.54167</v>
      </c>
      <c r="K128" s="1">
        <f>IFERROR(__xludf.DUMMYFUNCTION("""COMPUTED_VALUE"""),759.28)</f>
        <v>759.28</v>
      </c>
      <c r="M128" s="2">
        <f>IFERROR(__xludf.DUMMYFUNCTION("""COMPUTED_VALUE"""),45476.54166666667)</f>
        <v>45476.54167</v>
      </c>
      <c r="N128" s="1">
        <f>IFERROR(__xludf.DUMMYFUNCTION("""COMPUTED_VALUE"""),5127892.0)</f>
        <v>5127892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IFERROR(__xludf.DUMMYFUNCTION("""COMPUTED_VALUE"""),758.89)</f>
        <v>758.89</v>
      </c>
      <c r="D129" s="2">
        <f>IFERROR(__xludf.DUMMYFUNCTION("""COMPUTED_VALUE"""),45478.66666666667)</f>
        <v>45478.66667</v>
      </c>
      <c r="E129" s="1">
        <f>IFERROR(__xludf.DUMMYFUNCTION("""COMPUTED_VALUE"""),760.54)</f>
        <v>760.54</v>
      </c>
      <c r="G129" s="2">
        <f>IFERROR(__xludf.DUMMYFUNCTION("""COMPUTED_VALUE"""),45478.66666666667)</f>
        <v>45478.66667</v>
      </c>
      <c r="H129" s="1">
        <f>IFERROR(__xludf.DUMMYFUNCTION("""COMPUTED_VALUE"""),752.2)</f>
        <v>752.2</v>
      </c>
      <c r="J129" s="2">
        <f>IFERROR(__xludf.DUMMYFUNCTION("""COMPUTED_VALUE"""),45478.66666666667)</f>
        <v>45478.66667</v>
      </c>
      <c r="K129" s="1">
        <f>IFERROR(__xludf.DUMMYFUNCTION("""COMPUTED_VALUE"""),759.87)</f>
        <v>759.87</v>
      </c>
      <c r="M129" s="2">
        <f>IFERROR(__xludf.DUMMYFUNCTION("""COMPUTED_VALUE"""),45478.66666666667)</f>
        <v>45478.66667</v>
      </c>
      <c r="N129" s="1">
        <f>IFERROR(__xludf.DUMMYFUNCTION("""COMPUTED_VALUE"""),9757120.0)</f>
        <v>9757120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IFERROR(__xludf.DUMMYFUNCTION("""COMPUTED_VALUE"""),761.06)</f>
        <v>761.06</v>
      </c>
      <c r="D130" s="2">
        <f>IFERROR(__xludf.DUMMYFUNCTION("""COMPUTED_VALUE"""),45481.66666666667)</f>
        <v>45481.66667</v>
      </c>
      <c r="E130" s="1">
        <f>IFERROR(__xludf.DUMMYFUNCTION("""COMPUTED_VALUE"""),765.26)</f>
        <v>765.26</v>
      </c>
      <c r="G130" s="2">
        <f>IFERROR(__xludf.DUMMYFUNCTION("""COMPUTED_VALUE"""),45481.66666666667)</f>
        <v>45481.66667</v>
      </c>
      <c r="H130" s="1">
        <f>IFERROR(__xludf.DUMMYFUNCTION("""COMPUTED_VALUE"""),760.67)</f>
        <v>760.67</v>
      </c>
      <c r="J130" s="2">
        <f>IFERROR(__xludf.DUMMYFUNCTION("""COMPUTED_VALUE"""),45481.66666666667)</f>
        <v>45481.66667</v>
      </c>
      <c r="K130" s="1">
        <f>IFERROR(__xludf.DUMMYFUNCTION("""COMPUTED_VALUE"""),762.55)</f>
        <v>762.55</v>
      </c>
      <c r="M130" s="2">
        <f>IFERROR(__xludf.DUMMYFUNCTION("""COMPUTED_VALUE"""),45481.66666666667)</f>
        <v>45481.66667</v>
      </c>
      <c r="N130" s="1">
        <f>IFERROR(__xludf.DUMMYFUNCTION("""COMPUTED_VALUE"""),9194506.0)</f>
        <v>9194506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IFERROR(__xludf.DUMMYFUNCTION("""COMPUTED_VALUE"""),760.21)</f>
        <v>760.21</v>
      </c>
      <c r="D131" s="2">
        <f>IFERROR(__xludf.DUMMYFUNCTION("""COMPUTED_VALUE"""),45482.66666666667)</f>
        <v>45482.66667</v>
      </c>
      <c r="E131" s="1">
        <f>IFERROR(__xludf.DUMMYFUNCTION("""COMPUTED_VALUE"""),761.23)</f>
        <v>761.23</v>
      </c>
      <c r="G131" s="2">
        <f>IFERROR(__xludf.DUMMYFUNCTION("""COMPUTED_VALUE"""),45482.66666666667)</f>
        <v>45482.66667</v>
      </c>
      <c r="H131" s="1">
        <f>IFERROR(__xludf.DUMMYFUNCTION("""COMPUTED_VALUE"""),753.99)</f>
        <v>753.99</v>
      </c>
      <c r="J131" s="2">
        <f>IFERROR(__xludf.DUMMYFUNCTION("""COMPUTED_VALUE"""),45482.66666666667)</f>
        <v>45482.66667</v>
      </c>
      <c r="K131" s="1">
        <f>IFERROR(__xludf.DUMMYFUNCTION("""COMPUTED_VALUE"""),754.55)</f>
        <v>754.55</v>
      </c>
      <c r="M131" s="2">
        <f>IFERROR(__xludf.DUMMYFUNCTION("""COMPUTED_VALUE"""),45482.66666666667)</f>
        <v>45482.66667</v>
      </c>
      <c r="N131" s="1">
        <f>IFERROR(__xludf.DUMMYFUNCTION("""COMPUTED_VALUE"""),9664983.0)</f>
        <v>9664983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IFERROR(__xludf.DUMMYFUNCTION("""COMPUTED_VALUE"""),756.18)</f>
        <v>756.18</v>
      </c>
      <c r="D132" s="2">
        <f>IFERROR(__xludf.DUMMYFUNCTION("""COMPUTED_VALUE"""),45483.66666666667)</f>
        <v>45483.66667</v>
      </c>
      <c r="E132" s="1">
        <f>IFERROR(__xludf.DUMMYFUNCTION("""COMPUTED_VALUE"""),760.42)</f>
        <v>760.42</v>
      </c>
      <c r="G132" s="2">
        <f>IFERROR(__xludf.DUMMYFUNCTION("""COMPUTED_VALUE"""),45483.66666666667)</f>
        <v>45483.66667</v>
      </c>
      <c r="H132" s="1">
        <f>IFERROR(__xludf.DUMMYFUNCTION("""COMPUTED_VALUE"""),753.74)</f>
        <v>753.74</v>
      </c>
      <c r="J132" s="2">
        <f>IFERROR(__xludf.DUMMYFUNCTION("""COMPUTED_VALUE"""),45483.66666666667)</f>
        <v>45483.66667</v>
      </c>
      <c r="K132" s="1">
        <f>IFERROR(__xludf.DUMMYFUNCTION("""COMPUTED_VALUE"""),759.44)</f>
        <v>759.44</v>
      </c>
      <c r="M132" s="2">
        <f>IFERROR(__xludf.DUMMYFUNCTION("""COMPUTED_VALUE"""),45483.66666666667)</f>
        <v>45483.66667</v>
      </c>
      <c r="N132" s="1">
        <f>IFERROR(__xludf.DUMMYFUNCTION("""COMPUTED_VALUE"""),1.285009E7)</f>
        <v>12850090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IFERROR(__xludf.DUMMYFUNCTION("""COMPUTED_VALUE"""),760.41)</f>
        <v>760.41</v>
      </c>
      <c r="D133" s="2">
        <f>IFERROR(__xludf.DUMMYFUNCTION("""COMPUTED_VALUE"""),45484.66666666667)</f>
        <v>45484.66667</v>
      </c>
      <c r="E133" s="1">
        <f>IFERROR(__xludf.DUMMYFUNCTION("""COMPUTED_VALUE"""),768.29)</f>
        <v>768.29</v>
      </c>
      <c r="G133" s="2">
        <f>IFERROR(__xludf.DUMMYFUNCTION("""COMPUTED_VALUE"""),45484.66666666667)</f>
        <v>45484.66667</v>
      </c>
      <c r="H133" s="1">
        <f>IFERROR(__xludf.DUMMYFUNCTION("""COMPUTED_VALUE"""),760.24)</f>
        <v>760.24</v>
      </c>
      <c r="J133" s="2">
        <f>IFERROR(__xludf.DUMMYFUNCTION("""COMPUTED_VALUE"""),45484.66666666667)</f>
        <v>45484.66667</v>
      </c>
      <c r="K133" s="1">
        <f>IFERROR(__xludf.DUMMYFUNCTION("""COMPUTED_VALUE"""),763.07)</f>
        <v>763.07</v>
      </c>
      <c r="M133" s="2">
        <f>IFERROR(__xludf.DUMMYFUNCTION("""COMPUTED_VALUE"""),45484.66666666667)</f>
        <v>45484.66667</v>
      </c>
      <c r="N133" s="1">
        <f>IFERROR(__xludf.DUMMYFUNCTION("""COMPUTED_VALUE"""),1.064732E7)</f>
        <v>10647320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IFERROR(__xludf.DUMMYFUNCTION("""COMPUTED_VALUE"""),768.55)</f>
        <v>768.55</v>
      </c>
      <c r="D134" s="2">
        <f>IFERROR(__xludf.DUMMYFUNCTION("""COMPUTED_VALUE"""),45485.66666666667)</f>
        <v>45485.66667</v>
      </c>
      <c r="E134" s="1">
        <f>IFERROR(__xludf.DUMMYFUNCTION("""COMPUTED_VALUE"""),778.15)</f>
        <v>778.15</v>
      </c>
      <c r="G134" s="2">
        <f>IFERROR(__xludf.DUMMYFUNCTION("""COMPUTED_VALUE"""),45485.66666666667)</f>
        <v>45485.66667</v>
      </c>
      <c r="H134" s="1">
        <f>IFERROR(__xludf.DUMMYFUNCTION("""COMPUTED_VALUE"""),766.78)</f>
        <v>766.78</v>
      </c>
      <c r="J134" s="2">
        <f>IFERROR(__xludf.DUMMYFUNCTION("""COMPUTED_VALUE"""),45485.66666666667)</f>
        <v>45485.66667</v>
      </c>
      <c r="K134" s="1">
        <f>IFERROR(__xludf.DUMMYFUNCTION("""COMPUTED_VALUE"""),772.55)</f>
        <v>772.55</v>
      </c>
      <c r="M134" s="2">
        <f>IFERROR(__xludf.DUMMYFUNCTION("""COMPUTED_VALUE"""),45485.66666666667)</f>
        <v>45485.66667</v>
      </c>
      <c r="N134" s="1">
        <f>IFERROR(__xludf.DUMMYFUNCTION("""COMPUTED_VALUE"""),8741710.0)</f>
        <v>8741710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IFERROR(__xludf.DUMMYFUNCTION("""COMPUTED_VALUE"""),772.18)</f>
        <v>772.18</v>
      </c>
      <c r="D135" s="2">
        <f>IFERROR(__xludf.DUMMYFUNCTION("""COMPUTED_VALUE"""),45488.66666666667)</f>
        <v>45488.66667</v>
      </c>
      <c r="E135" s="1">
        <f>IFERROR(__xludf.DUMMYFUNCTION("""COMPUTED_VALUE"""),773.69)</f>
        <v>773.69</v>
      </c>
      <c r="G135" s="2">
        <f>IFERROR(__xludf.DUMMYFUNCTION("""COMPUTED_VALUE"""),45488.66666666667)</f>
        <v>45488.66667</v>
      </c>
      <c r="H135" s="1">
        <f>IFERROR(__xludf.DUMMYFUNCTION("""COMPUTED_VALUE"""),768.69)</f>
        <v>768.69</v>
      </c>
      <c r="J135" s="2">
        <f>IFERROR(__xludf.DUMMYFUNCTION("""COMPUTED_VALUE"""),45488.66666666667)</f>
        <v>45488.66667</v>
      </c>
      <c r="K135" s="1">
        <f>IFERROR(__xludf.DUMMYFUNCTION("""COMPUTED_VALUE"""),770.04)</f>
        <v>770.04</v>
      </c>
      <c r="M135" s="2">
        <f>IFERROR(__xludf.DUMMYFUNCTION("""COMPUTED_VALUE"""),45488.66666666667)</f>
        <v>45488.66667</v>
      </c>
      <c r="N135" s="1">
        <f>IFERROR(__xludf.DUMMYFUNCTION("""COMPUTED_VALUE"""),7229817.0)</f>
        <v>7229817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IFERROR(__xludf.DUMMYFUNCTION("""COMPUTED_VALUE"""),770.01)</f>
        <v>770.01</v>
      </c>
      <c r="D136" s="2">
        <f>IFERROR(__xludf.DUMMYFUNCTION("""COMPUTED_VALUE"""),45489.66666666667)</f>
        <v>45489.66667</v>
      </c>
      <c r="E136" s="1">
        <f>IFERROR(__xludf.DUMMYFUNCTION("""COMPUTED_VALUE"""),788.87)</f>
        <v>788.87</v>
      </c>
      <c r="G136" s="2">
        <f>IFERROR(__xludf.DUMMYFUNCTION("""COMPUTED_VALUE"""),45489.66666666667)</f>
        <v>45489.66667</v>
      </c>
      <c r="H136" s="1">
        <f>IFERROR(__xludf.DUMMYFUNCTION("""COMPUTED_VALUE"""),770.01)</f>
        <v>770.01</v>
      </c>
      <c r="J136" s="2">
        <f>IFERROR(__xludf.DUMMYFUNCTION("""COMPUTED_VALUE"""),45489.66666666667)</f>
        <v>45489.66667</v>
      </c>
      <c r="K136" s="1">
        <f>IFERROR(__xludf.DUMMYFUNCTION("""COMPUTED_VALUE"""),786.3)</f>
        <v>786.3</v>
      </c>
      <c r="M136" s="2">
        <f>IFERROR(__xludf.DUMMYFUNCTION("""COMPUTED_VALUE"""),45489.66666666667)</f>
        <v>45489.66667</v>
      </c>
      <c r="N136" s="1">
        <f>IFERROR(__xludf.DUMMYFUNCTION("""COMPUTED_VALUE"""),8630466.0)</f>
        <v>8630466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IFERROR(__xludf.DUMMYFUNCTION("""COMPUTED_VALUE"""),786.56)</f>
        <v>786.56</v>
      </c>
      <c r="D137" s="2">
        <f>IFERROR(__xludf.DUMMYFUNCTION("""COMPUTED_VALUE"""),45490.66666666667)</f>
        <v>45490.66667</v>
      </c>
      <c r="E137" s="1">
        <f>IFERROR(__xludf.DUMMYFUNCTION("""COMPUTED_VALUE"""),796.42)</f>
        <v>796.42</v>
      </c>
      <c r="G137" s="2">
        <f>IFERROR(__xludf.DUMMYFUNCTION("""COMPUTED_VALUE"""),45490.66666666667)</f>
        <v>45490.66667</v>
      </c>
      <c r="H137" s="1">
        <f>IFERROR(__xludf.DUMMYFUNCTION("""COMPUTED_VALUE"""),786.56)</f>
        <v>786.56</v>
      </c>
      <c r="J137" s="2">
        <f>IFERROR(__xludf.DUMMYFUNCTION("""COMPUTED_VALUE"""),45490.66666666667)</f>
        <v>45490.66667</v>
      </c>
      <c r="K137" s="1">
        <f>IFERROR(__xludf.DUMMYFUNCTION("""COMPUTED_VALUE"""),793.4)</f>
        <v>793.4</v>
      </c>
      <c r="M137" s="2">
        <f>IFERROR(__xludf.DUMMYFUNCTION("""COMPUTED_VALUE"""),45490.66666666667)</f>
        <v>45490.66667</v>
      </c>
      <c r="N137" s="1">
        <f>IFERROR(__xludf.DUMMYFUNCTION("""COMPUTED_VALUE"""),9982407.0)</f>
        <v>9982407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IFERROR(__xludf.DUMMYFUNCTION("""COMPUTED_VALUE"""),787.6)</f>
        <v>787.6</v>
      </c>
      <c r="D138" s="2">
        <f>IFERROR(__xludf.DUMMYFUNCTION("""COMPUTED_VALUE"""),45491.66666666667)</f>
        <v>45491.66667</v>
      </c>
      <c r="E138" s="1">
        <f>IFERROR(__xludf.DUMMYFUNCTION("""COMPUTED_VALUE"""),797.51)</f>
        <v>797.51</v>
      </c>
      <c r="G138" s="2">
        <f>IFERROR(__xludf.DUMMYFUNCTION("""COMPUTED_VALUE"""),45491.66666666667)</f>
        <v>45491.66667</v>
      </c>
      <c r="H138" s="1">
        <f>IFERROR(__xludf.DUMMYFUNCTION("""COMPUTED_VALUE"""),786.1)</f>
        <v>786.1</v>
      </c>
      <c r="J138" s="2">
        <f>IFERROR(__xludf.DUMMYFUNCTION("""COMPUTED_VALUE"""),45491.66666666667)</f>
        <v>45491.66667</v>
      </c>
      <c r="K138" s="1">
        <f>IFERROR(__xludf.DUMMYFUNCTION("""COMPUTED_VALUE"""),786.25)</f>
        <v>786.25</v>
      </c>
      <c r="M138" s="2">
        <f>IFERROR(__xludf.DUMMYFUNCTION("""COMPUTED_VALUE"""),45491.66666666667)</f>
        <v>45491.66667</v>
      </c>
      <c r="N138" s="1">
        <f>IFERROR(__xludf.DUMMYFUNCTION("""COMPUTED_VALUE"""),7815866.0)</f>
        <v>7815866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IFERROR(__xludf.DUMMYFUNCTION("""COMPUTED_VALUE"""),785.86)</f>
        <v>785.86</v>
      </c>
      <c r="D139" s="2">
        <f>IFERROR(__xludf.DUMMYFUNCTION("""COMPUTED_VALUE"""),45492.66666666667)</f>
        <v>45492.66667</v>
      </c>
      <c r="E139" s="1">
        <f>IFERROR(__xludf.DUMMYFUNCTION("""COMPUTED_VALUE"""),785.86)</f>
        <v>785.86</v>
      </c>
      <c r="G139" s="2">
        <f>IFERROR(__xludf.DUMMYFUNCTION("""COMPUTED_VALUE"""),45492.66666666667)</f>
        <v>45492.66667</v>
      </c>
      <c r="H139" s="1">
        <f>IFERROR(__xludf.DUMMYFUNCTION("""COMPUTED_VALUE"""),776.67)</f>
        <v>776.67</v>
      </c>
      <c r="J139" s="2">
        <f>IFERROR(__xludf.DUMMYFUNCTION("""COMPUTED_VALUE"""),45492.66666666667)</f>
        <v>45492.66667</v>
      </c>
      <c r="K139" s="1">
        <f>IFERROR(__xludf.DUMMYFUNCTION("""COMPUTED_VALUE"""),780.37)</f>
        <v>780.37</v>
      </c>
      <c r="M139" s="2">
        <f>IFERROR(__xludf.DUMMYFUNCTION("""COMPUTED_VALUE"""),45492.66666666667)</f>
        <v>45492.66667</v>
      </c>
      <c r="N139" s="1">
        <f>IFERROR(__xludf.DUMMYFUNCTION("""COMPUTED_VALUE"""),8414563.0)</f>
        <v>8414563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IFERROR(__xludf.DUMMYFUNCTION("""COMPUTED_VALUE"""),783.94)</f>
        <v>783.94</v>
      </c>
      <c r="D140" s="2">
        <f>IFERROR(__xludf.DUMMYFUNCTION("""COMPUTED_VALUE"""),45495.66666666667)</f>
        <v>45495.66667</v>
      </c>
      <c r="E140" s="1">
        <f>IFERROR(__xludf.DUMMYFUNCTION("""COMPUTED_VALUE"""),784.45)</f>
        <v>784.45</v>
      </c>
      <c r="G140" s="2">
        <f>IFERROR(__xludf.DUMMYFUNCTION("""COMPUTED_VALUE"""),45495.66666666667)</f>
        <v>45495.66667</v>
      </c>
      <c r="H140" s="1">
        <f>IFERROR(__xludf.DUMMYFUNCTION("""COMPUTED_VALUE"""),774.86)</f>
        <v>774.86</v>
      </c>
      <c r="J140" s="2">
        <f>IFERROR(__xludf.DUMMYFUNCTION("""COMPUTED_VALUE"""),45495.66666666667)</f>
        <v>45495.66667</v>
      </c>
      <c r="K140" s="1">
        <f>IFERROR(__xludf.DUMMYFUNCTION("""COMPUTED_VALUE"""),775.73)</f>
        <v>775.73</v>
      </c>
      <c r="M140" s="2">
        <f>IFERROR(__xludf.DUMMYFUNCTION("""COMPUTED_VALUE"""),45495.66666666667)</f>
        <v>45495.66667</v>
      </c>
      <c r="N140" s="1">
        <f>IFERROR(__xludf.DUMMYFUNCTION("""COMPUTED_VALUE"""),1.0833435E7)</f>
        <v>10833435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IFERROR(__xludf.DUMMYFUNCTION("""COMPUTED_VALUE"""),777.37)</f>
        <v>777.37</v>
      </c>
      <c r="D141" s="2">
        <f>IFERROR(__xludf.DUMMYFUNCTION("""COMPUTED_VALUE"""),45496.66666666667)</f>
        <v>45496.66667</v>
      </c>
      <c r="E141" s="1">
        <f>IFERROR(__xludf.DUMMYFUNCTION("""COMPUTED_VALUE"""),779.46)</f>
        <v>779.46</v>
      </c>
      <c r="G141" s="2">
        <f>IFERROR(__xludf.DUMMYFUNCTION("""COMPUTED_VALUE"""),45496.66666666667)</f>
        <v>45496.66667</v>
      </c>
      <c r="H141" s="1">
        <f>IFERROR(__xludf.DUMMYFUNCTION("""COMPUTED_VALUE"""),772.63)</f>
        <v>772.63</v>
      </c>
      <c r="J141" s="2">
        <f>IFERROR(__xludf.DUMMYFUNCTION("""COMPUTED_VALUE"""),45496.66666666667)</f>
        <v>45496.66667</v>
      </c>
      <c r="K141" s="1">
        <f>IFERROR(__xludf.DUMMYFUNCTION("""COMPUTED_VALUE"""),779.46)</f>
        <v>779.46</v>
      </c>
      <c r="M141" s="2">
        <f>IFERROR(__xludf.DUMMYFUNCTION("""COMPUTED_VALUE"""),45496.66666666667)</f>
        <v>45496.66667</v>
      </c>
      <c r="N141" s="1">
        <f>IFERROR(__xludf.DUMMYFUNCTION("""COMPUTED_VALUE"""),9432978.0)</f>
        <v>9432978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IFERROR(__xludf.DUMMYFUNCTION("""COMPUTED_VALUE"""),780.14)</f>
        <v>780.14</v>
      </c>
      <c r="D142" s="2">
        <f>IFERROR(__xludf.DUMMYFUNCTION("""COMPUTED_VALUE"""),45497.66666666667)</f>
        <v>45497.66667</v>
      </c>
      <c r="E142" s="1">
        <f>IFERROR(__xludf.DUMMYFUNCTION("""COMPUTED_VALUE"""),783.48)</f>
        <v>783.48</v>
      </c>
      <c r="G142" s="2">
        <f>IFERROR(__xludf.DUMMYFUNCTION("""COMPUTED_VALUE"""),45497.66666666667)</f>
        <v>45497.66667</v>
      </c>
      <c r="H142" s="1">
        <f>IFERROR(__xludf.DUMMYFUNCTION("""COMPUTED_VALUE"""),774.28)</f>
        <v>774.28</v>
      </c>
      <c r="J142" s="2">
        <f>IFERROR(__xludf.DUMMYFUNCTION("""COMPUTED_VALUE"""),45497.66666666667)</f>
        <v>45497.66667</v>
      </c>
      <c r="K142" s="1">
        <f>IFERROR(__xludf.DUMMYFUNCTION("""COMPUTED_VALUE"""),775.45)</f>
        <v>775.45</v>
      </c>
      <c r="M142" s="2">
        <f>IFERROR(__xludf.DUMMYFUNCTION("""COMPUTED_VALUE"""),45497.66666666667)</f>
        <v>45497.66667</v>
      </c>
      <c r="N142" s="1">
        <f>IFERROR(__xludf.DUMMYFUNCTION("""COMPUTED_VALUE"""),1.057757E7)</f>
        <v>10577570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IFERROR(__xludf.DUMMYFUNCTION("""COMPUTED_VALUE"""),774.84)</f>
        <v>774.84</v>
      </c>
      <c r="D143" s="2">
        <f>IFERROR(__xludf.DUMMYFUNCTION("""COMPUTED_VALUE"""),45498.66666666667)</f>
        <v>45498.66667</v>
      </c>
      <c r="E143" s="1">
        <f>IFERROR(__xludf.DUMMYFUNCTION("""COMPUTED_VALUE"""),781.13)</f>
        <v>781.13</v>
      </c>
      <c r="G143" s="2">
        <f>IFERROR(__xludf.DUMMYFUNCTION("""COMPUTED_VALUE"""),45498.66666666667)</f>
        <v>45498.66667</v>
      </c>
      <c r="H143" s="1">
        <f>IFERROR(__xludf.DUMMYFUNCTION("""COMPUTED_VALUE"""),768.81)</f>
        <v>768.81</v>
      </c>
      <c r="J143" s="2">
        <f>IFERROR(__xludf.DUMMYFUNCTION("""COMPUTED_VALUE"""),45498.66666666667)</f>
        <v>45498.66667</v>
      </c>
      <c r="K143" s="1">
        <f>IFERROR(__xludf.DUMMYFUNCTION("""COMPUTED_VALUE"""),774.22)</f>
        <v>774.22</v>
      </c>
      <c r="M143" s="2">
        <f>IFERROR(__xludf.DUMMYFUNCTION("""COMPUTED_VALUE"""),45498.66666666667)</f>
        <v>45498.66667</v>
      </c>
      <c r="N143" s="1">
        <f>IFERROR(__xludf.DUMMYFUNCTION("""COMPUTED_VALUE"""),1.3064535E7)</f>
        <v>13064535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IFERROR(__xludf.DUMMYFUNCTION("""COMPUTED_VALUE"""),775.32)</f>
        <v>775.32</v>
      </c>
      <c r="D144" s="2">
        <f>IFERROR(__xludf.DUMMYFUNCTION("""COMPUTED_VALUE"""),45499.66666666667)</f>
        <v>45499.66667</v>
      </c>
      <c r="E144" s="1">
        <f>IFERROR(__xludf.DUMMYFUNCTION("""COMPUTED_VALUE"""),786.99)</f>
        <v>786.99</v>
      </c>
      <c r="G144" s="2">
        <f>IFERROR(__xludf.DUMMYFUNCTION("""COMPUTED_VALUE"""),45499.66666666667)</f>
        <v>45499.66667</v>
      </c>
      <c r="H144" s="1">
        <f>IFERROR(__xludf.DUMMYFUNCTION("""COMPUTED_VALUE"""),773.14)</f>
        <v>773.14</v>
      </c>
      <c r="J144" s="2">
        <f>IFERROR(__xludf.DUMMYFUNCTION("""COMPUTED_VALUE"""),45499.66666666667)</f>
        <v>45499.66667</v>
      </c>
      <c r="K144" s="1">
        <f>IFERROR(__xludf.DUMMYFUNCTION("""COMPUTED_VALUE"""),783.97)</f>
        <v>783.97</v>
      </c>
      <c r="M144" s="2">
        <f>IFERROR(__xludf.DUMMYFUNCTION("""COMPUTED_VALUE"""),45499.66666666667)</f>
        <v>45499.66667</v>
      </c>
      <c r="N144" s="1">
        <f>IFERROR(__xludf.DUMMYFUNCTION("""COMPUTED_VALUE"""),1.2803802E7)</f>
        <v>12803802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IFERROR(__xludf.DUMMYFUNCTION("""COMPUTED_VALUE"""),784.96)</f>
        <v>784.96</v>
      </c>
      <c r="D145" s="2">
        <f>IFERROR(__xludf.DUMMYFUNCTION("""COMPUTED_VALUE"""),45502.66666666667)</f>
        <v>45502.66667</v>
      </c>
      <c r="E145" s="1">
        <f>IFERROR(__xludf.DUMMYFUNCTION("""COMPUTED_VALUE"""),788.12)</f>
        <v>788.12</v>
      </c>
      <c r="G145" s="2">
        <f>IFERROR(__xludf.DUMMYFUNCTION("""COMPUTED_VALUE"""),45502.66666666667)</f>
        <v>45502.66667</v>
      </c>
      <c r="H145" s="1">
        <f>IFERROR(__xludf.DUMMYFUNCTION("""COMPUTED_VALUE"""),781.5)</f>
        <v>781.5</v>
      </c>
      <c r="J145" s="2">
        <f>IFERROR(__xludf.DUMMYFUNCTION("""COMPUTED_VALUE"""),45502.66666666667)</f>
        <v>45502.66667</v>
      </c>
      <c r="K145" s="1">
        <f>IFERROR(__xludf.DUMMYFUNCTION("""COMPUTED_VALUE"""),784.93)</f>
        <v>784.93</v>
      </c>
      <c r="M145" s="2">
        <f>IFERROR(__xludf.DUMMYFUNCTION("""COMPUTED_VALUE"""),45502.66666666667)</f>
        <v>45502.66667</v>
      </c>
      <c r="N145" s="1">
        <f>IFERROR(__xludf.DUMMYFUNCTION("""COMPUTED_VALUE"""),1.088071E7)</f>
        <v>10880710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IFERROR(__xludf.DUMMYFUNCTION("""COMPUTED_VALUE"""),786.6)</f>
        <v>786.6</v>
      </c>
      <c r="D146" s="2">
        <f>IFERROR(__xludf.DUMMYFUNCTION("""COMPUTED_VALUE"""),45503.66666666667)</f>
        <v>45503.66667</v>
      </c>
      <c r="E146" s="1">
        <f>IFERROR(__xludf.DUMMYFUNCTION("""COMPUTED_VALUE"""),794.69)</f>
        <v>794.69</v>
      </c>
      <c r="G146" s="2">
        <f>IFERROR(__xludf.DUMMYFUNCTION("""COMPUTED_VALUE"""),45503.66666666667)</f>
        <v>45503.66667</v>
      </c>
      <c r="H146" s="1">
        <f>IFERROR(__xludf.DUMMYFUNCTION("""COMPUTED_VALUE"""),786.6)</f>
        <v>786.6</v>
      </c>
      <c r="J146" s="2">
        <f>IFERROR(__xludf.DUMMYFUNCTION("""COMPUTED_VALUE"""),45503.66666666667)</f>
        <v>45503.66667</v>
      </c>
      <c r="K146" s="1">
        <f>IFERROR(__xludf.DUMMYFUNCTION("""COMPUTED_VALUE"""),787.3)</f>
        <v>787.3</v>
      </c>
      <c r="M146" s="2">
        <f>IFERROR(__xludf.DUMMYFUNCTION("""COMPUTED_VALUE"""),45503.66666666667)</f>
        <v>45503.66667</v>
      </c>
      <c r="N146" s="1">
        <f>IFERROR(__xludf.DUMMYFUNCTION("""COMPUTED_VALUE"""),1.0473942E7)</f>
        <v>10473942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IFERROR(__xludf.DUMMYFUNCTION("""COMPUTED_VALUE"""),790.22)</f>
        <v>790.22</v>
      </c>
      <c r="D147" s="2">
        <f>IFERROR(__xludf.DUMMYFUNCTION("""COMPUTED_VALUE"""),45504.66666666667)</f>
        <v>45504.66667</v>
      </c>
      <c r="E147" s="1">
        <f>IFERROR(__xludf.DUMMYFUNCTION("""COMPUTED_VALUE"""),799.78)</f>
        <v>799.78</v>
      </c>
      <c r="G147" s="2">
        <f>IFERROR(__xludf.DUMMYFUNCTION("""COMPUTED_VALUE"""),45504.66666666667)</f>
        <v>45504.66667</v>
      </c>
      <c r="H147" s="1">
        <f>IFERROR(__xludf.DUMMYFUNCTION("""COMPUTED_VALUE"""),790.22)</f>
        <v>790.22</v>
      </c>
      <c r="J147" s="2">
        <f>IFERROR(__xludf.DUMMYFUNCTION("""COMPUTED_VALUE"""),45504.66666666667)</f>
        <v>45504.66667</v>
      </c>
      <c r="K147" s="1">
        <f>IFERROR(__xludf.DUMMYFUNCTION("""COMPUTED_VALUE"""),792.16)</f>
        <v>792.16</v>
      </c>
      <c r="M147" s="2">
        <f>IFERROR(__xludf.DUMMYFUNCTION("""COMPUTED_VALUE"""),45504.66666666667)</f>
        <v>45504.66667</v>
      </c>
      <c r="N147" s="1">
        <f>IFERROR(__xludf.DUMMYFUNCTION("""COMPUTED_VALUE"""),1.3267759E7)</f>
        <v>13267759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IFERROR(__xludf.DUMMYFUNCTION("""COMPUTED_VALUE"""),807.48)</f>
        <v>807.48</v>
      </c>
      <c r="D148" s="2">
        <f>IFERROR(__xludf.DUMMYFUNCTION("""COMPUTED_VALUE"""),45505.66666666667)</f>
        <v>45505.66667</v>
      </c>
      <c r="E148" s="1">
        <f>IFERROR(__xludf.DUMMYFUNCTION("""COMPUTED_VALUE"""),815.12)</f>
        <v>815.12</v>
      </c>
      <c r="G148" s="2">
        <f>IFERROR(__xludf.DUMMYFUNCTION("""COMPUTED_VALUE"""),45505.66666666667)</f>
        <v>45505.66667</v>
      </c>
      <c r="H148" s="1">
        <f>IFERROR(__xludf.DUMMYFUNCTION("""COMPUTED_VALUE"""),794.37)</f>
        <v>794.37</v>
      </c>
      <c r="J148" s="2">
        <f>IFERROR(__xludf.DUMMYFUNCTION("""COMPUTED_VALUE"""),45505.66666666667)</f>
        <v>45505.66667</v>
      </c>
      <c r="K148" s="1">
        <f>IFERROR(__xludf.DUMMYFUNCTION("""COMPUTED_VALUE"""),800.59)</f>
        <v>800.59</v>
      </c>
      <c r="M148" s="2">
        <f>IFERROR(__xludf.DUMMYFUNCTION("""COMPUTED_VALUE"""),45505.66666666667)</f>
        <v>45505.66667</v>
      </c>
      <c r="N148" s="1">
        <f>IFERROR(__xludf.DUMMYFUNCTION("""COMPUTED_VALUE"""),1.358597E7)</f>
        <v>13585970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IFERROR(__xludf.DUMMYFUNCTION("""COMPUTED_VALUE"""),795.61)</f>
        <v>795.61</v>
      </c>
      <c r="D149" s="2">
        <f>IFERROR(__xludf.DUMMYFUNCTION("""COMPUTED_VALUE"""),45506.66666666667)</f>
        <v>45506.66667</v>
      </c>
      <c r="E149" s="1">
        <f>IFERROR(__xludf.DUMMYFUNCTION("""COMPUTED_VALUE"""),799.28)</f>
        <v>799.28</v>
      </c>
      <c r="G149" s="2">
        <f>IFERROR(__xludf.DUMMYFUNCTION("""COMPUTED_VALUE"""),45506.66666666667)</f>
        <v>45506.66667</v>
      </c>
      <c r="H149" s="1">
        <f>IFERROR(__xludf.DUMMYFUNCTION("""COMPUTED_VALUE"""),779.35)</f>
        <v>779.35</v>
      </c>
      <c r="J149" s="2">
        <f>IFERROR(__xludf.DUMMYFUNCTION("""COMPUTED_VALUE"""),45506.66666666667)</f>
        <v>45506.66667</v>
      </c>
      <c r="K149" s="1">
        <f>IFERROR(__xludf.DUMMYFUNCTION("""COMPUTED_VALUE"""),793.34)</f>
        <v>793.34</v>
      </c>
      <c r="M149" s="2">
        <f>IFERROR(__xludf.DUMMYFUNCTION("""COMPUTED_VALUE"""),45506.66666666667)</f>
        <v>45506.66667</v>
      </c>
      <c r="N149" s="1">
        <f>IFERROR(__xludf.DUMMYFUNCTION("""COMPUTED_VALUE"""),1.4495129E7)</f>
        <v>14495129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IFERROR(__xludf.DUMMYFUNCTION("""COMPUTED_VALUE"""),787.19)</f>
        <v>787.19</v>
      </c>
      <c r="D150" s="2">
        <f>IFERROR(__xludf.DUMMYFUNCTION("""COMPUTED_VALUE"""),45509.66666666667)</f>
        <v>45509.66667</v>
      </c>
      <c r="E150" s="1">
        <f>IFERROR(__xludf.DUMMYFUNCTION("""COMPUTED_VALUE"""),789.66)</f>
        <v>789.66</v>
      </c>
      <c r="G150" s="2">
        <f>IFERROR(__xludf.DUMMYFUNCTION("""COMPUTED_VALUE"""),45509.66666666667)</f>
        <v>45509.66667</v>
      </c>
      <c r="H150" s="1">
        <f>IFERROR(__xludf.DUMMYFUNCTION("""COMPUTED_VALUE"""),774.25)</f>
        <v>774.25</v>
      </c>
      <c r="J150" s="2">
        <f>IFERROR(__xludf.DUMMYFUNCTION("""COMPUTED_VALUE"""),45509.66666666667)</f>
        <v>45509.66667</v>
      </c>
      <c r="K150" s="1">
        <f>IFERROR(__xludf.DUMMYFUNCTION("""COMPUTED_VALUE"""),776.97)</f>
        <v>776.97</v>
      </c>
      <c r="M150" s="2">
        <f>IFERROR(__xludf.DUMMYFUNCTION("""COMPUTED_VALUE"""),45509.66666666667)</f>
        <v>45509.66667</v>
      </c>
      <c r="N150" s="1">
        <f>IFERROR(__xludf.DUMMYFUNCTION("""COMPUTED_VALUE"""),1.3614678E7)</f>
        <v>13614678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IFERROR(__xludf.DUMMYFUNCTION("""COMPUTED_VALUE"""),778.87)</f>
        <v>778.87</v>
      </c>
      <c r="D151" s="2">
        <f>IFERROR(__xludf.DUMMYFUNCTION("""COMPUTED_VALUE"""),45510.66666666667)</f>
        <v>45510.66667</v>
      </c>
      <c r="E151" s="1">
        <f>IFERROR(__xludf.DUMMYFUNCTION("""COMPUTED_VALUE"""),793.53)</f>
        <v>793.53</v>
      </c>
      <c r="G151" s="2">
        <f>IFERROR(__xludf.DUMMYFUNCTION("""COMPUTED_VALUE"""),45510.66666666667)</f>
        <v>45510.66667</v>
      </c>
      <c r="H151" s="1">
        <f>IFERROR(__xludf.DUMMYFUNCTION("""COMPUTED_VALUE"""),778.87)</f>
        <v>778.87</v>
      </c>
      <c r="J151" s="2">
        <f>IFERROR(__xludf.DUMMYFUNCTION("""COMPUTED_VALUE"""),45510.66666666667)</f>
        <v>45510.66667</v>
      </c>
      <c r="K151" s="1">
        <f>IFERROR(__xludf.DUMMYFUNCTION("""COMPUTED_VALUE"""),784.23)</f>
        <v>784.23</v>
      </c>
      <c r="M151" s="2">
        <f>IFERROR(__xludf.DUMMYFUNCTION("""COMPUTED_VALUE"""),45510.66666666667)</f>
        <v>45510.66667</v>
      </c>
      <c r="N151" s="1">
        <f>IFERROR(__xludf.DUMMYFUNCTION("""COMPUTED_VALUE"""),1.2808511E7)</f>
        <v>12808511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IFERROR(__xludf.DUMMYFUNCTION("""COMPUTED_VALUE"""),791.07)</f>
        <v>791.07</v>
      </c>
      <c r="D152" s="2">
        <f>IFERROR(__xludf.DUMMYFUNCTION("""COMPUTED_VALUE"""),45511.66666666667)</f>
        <v>45511.66667</v>
      </c>
      <c r="E152" s="1">
        <f>IFERROR(__xludf.DUMMYFUNCTION("""COMPUTED_VALUE"""),794.52)</f>
        <v>794.52</v>
      </c>
      <c r="G152" s="2">
        <f>IFERROR(__xludf.DUMMYFUNCTION("""COMPUTED_VALUE"""),45511.66666666667)</f>
        <v>45511.66667</v>
      </c>
      <c r="H152" s="1">
        <f>IFERROR(__xludf.DUMMYFUNCTION("""COMPUTED_VALUE"""),777.93)</f>
        <v>777.93</v>
      </c>
      <c r="J152" s="2">
        <f>IFERROR(__xludf.DUMMYFUNCTION("""COMPUTED_VALUE"""),45511.66666666667)</f>
        <v>45511.66667</v>
      </c>
      <c r="K152" s="1">
        <f>IFERROR(__xludf.DUMMYFUNCTION("""COMPUTED_VALUE"""),778.44)</f>
        <v>778.44</v>
      </c>
      <c r="M152" s="2">
        <f>IFERROR(__xludf.DUMMYFUNCTION("""COMPUTED_VALUE"""),45511.66666666667)</f>
        <v>45511.66667</v>
      </c>
      <c r="N152" s="1">
        <f>IFERROR(__xludf.DUMMYFUNCTION("""COMPUTED_VALUE"""),1.06669E7)</f>
        <v>10666900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IFERROR(__xludf.DUMMYFUNCTION("""COMPUTED_VALUE"""),779.55)</f>
        <v>779.55</v>
      </c>
      <c r="D153" s="2">
        <f>IFERROR(__xludf.DUMMYFUNCTION("""COMPUTED_VALUE"""),45512.66666666667)</f>
        <v>45512.66667</v>
      </c>
      <c r="E153" s="1">
        <f>IFERROR(__xludf.DUMMYFUNCTION("""COMPUTED_VALUE"""),787.65)</f>
        <v>787.65</v>
      </c>
      <c r="G153" s="2">
        <f>IFERROR(__xludf.DUMMYFUNCTION("""COMPUTED_VALUE"""),45512.66666666667)</f>
        <v>45512.66667</v>
      </c>
      <c r="H153" s="1">
        <f>IFERROR(__xludf.DUMMYFUNCTION("""COMPUTED_VALUE"""),779.28)</f>
        <v>779.28</v>
      </c>
      <c r="J153" s="2">
        <f>IFERROR(__xludf.DUMMYFUNCTION("""COMPUTED_VALUE"""),45512.66666666667)</f>
        <v>45512.66667</v>
      </c>
      <c r="K153" s="1">
        <f>IFERROR(__xludf.DUMMYFUNCTION("""COMPUTED_VALUE"""),787.34)</f>
        <v>787.34</v>
      </c>
      <c r="M153" s="2">
        <f>IFERROR(__xludf.DUMMYFUNCTION("""COMPUTED_VALUE"""),45512.66666666667)</f>
        <v>45512.66667</v>
      </c>
      <c r="N153" s="1">
        <f>IFERROR(__xludf.DUMMYFUNCTION("""COMPUTED_VALUE"""),8630932.0)</f>
        <v>8630932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IFERROR(__xludf.DUMMYFUNCTION("""COMPUTED_VALUE"""),787.19)</f>
        <v>787.19</v>
      </c>
      <c r="D154" s="2">
        <f>IFERROR(__xludf.DUMMYFUNCTION("""COMPUTED_VALUE"""),45513.66666666667)</f>
        <v>45513.66667</v>
      </c>
      <c r="E154" s="1">
        <f>IFERROR(__xludf.DUMMYFUNCTION("""COMPUTED_VALUE"""),789.45)</f>
        <v>789.45</v>
      </c>
      <c r="G154" s="2">
        <f>IFERROR(__xludf.DUMMYFUNCTION("""COMPUTED_VALUE"""),45513.66666666667)</f>
        <v>45513.66667</v>
      </c>
      <c r="H154" s="1">
        <f>IFERROR(__xludf.DUMMYFUNCTION("""COMPUTED_VALUE"""),778.91)</f>
        <v>778.91</v>
      </c>
      <c r="J154" s="2">
        <f>IFERROR(__xludf.DUMMYFUNCTION("""COMPUTED_VALUE"""),45513.66666666667)</f>
        <v>45513.66667</v>
      </c>
      <c r="K154" s="1">
        <f>IFERROR(__xludf.DUMMYFUNCTION("""COMPUTED_VALUE"""),786.48)</f>
        <v>786.48</v>
      </c>
      <c r="M154" s="2">
        <f>IFERROR(__xludf.DUMMYFUNCTION("""COMPUTED_VALUE"""),45513.66666666667)</f>
        <v>45513.66667</v>
      </c>
      <c r="N154" s="1">
        <f>IFERROR(__xludf.DUMMYFUNCTION("""COMPUTED_VALUE"""),7597185.0)</f>
        <v>7597185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IFERROR(__xludf.DUMMYFUNCTION("""COMPUTED_VALUE"""),786.47)</f>
        <v>786.47</v>
      </c>
      <c r="D155" s="2">
        <f>IFERROR(__xludf.DUMMYFUNCTION("""COMPUTED_VALUE"""),45516.66666666667)</f>
        <v>45516.66667</v>
      </c>
      <c r="E155" s="1">
        <f>IFERROR(__xludf.DUMMYFUNCTION("""COMPUTED_VALUE"""),787.78)</f>
        <v>787.78</v>
      </c>
      <c r="G155" s="2">
        <f>IFERROR(__xludf.DUMMYFUNCTION("""COMPUTED_VALUE"""),45516.66666666667)</f>
        <v>45516.66667</v>
      </c>
      <c r="H155" s="1">
        <f>IFERROR(__xludf.DUMMYFUNCTION("""COMPUTED_VALUE"""),780.45)</f>
        <v>780.45</v>
      </c>
      <c r="J155" s="2">
        <f>IFERROR(__xludf.DUMMYFUNCTION("""COMPUTED_VALUE"""),45516.66666666667)</f>
        <v>45516.66667</v>
      </c>
      <c r="K155" s="1">
        <f>IFERROR(__xludf.DUMMYFUNCTION("""COMPUTED_VALUE"""),782.43)</f>
        <v>782.43</v>
      </c>
      <c r="M155" s="2">
        <f>IFERROR(__xludf.DUMMYFUNCTION("""COMPUTED_VALUE"""),45516.66666666667)</f>
        <v>45516.66667</v>
      </c>
      <c r="N155" s="1">
        <f>IFERROR(__xludf.DUMMYFUNCTION("""COMPUTED_VALUE"""),7307049.0)</f>
        <v>7307049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IFERROR(__xludf.DUMMYFUNCTION("""COMPUTED_VALUE"""),785.0)</f>
        <v>785</v>
      </c>
      <c r="D156" s="2">
        <f>IFERROR(__xludf.DUMMYFUNCTION("""COMPUTED_VALUE"""),45517.66666666667)</f>
        <v>45517.66667</v>
      </c>
      <c r="E156" s="1">
        <f>IFERROR(__xludf.DUMMYFUNCTION("""COMPUTED_VALUE"""),789.16)</f>
        <v>789.16</v>
      </c>
      <c r="G156" s="2">
        <f>IFERROR(__xludf.DUMMYFUNCTION("""COMPUTED_VALUE"""),45517.66666666667)</f>
        <v>45517.66667</v>
      </c>
      <c r="H156" s="1">
        <f>IFERROR(__xludf.DUMMYFUNCTION("""COMPUTED_VALUE"""),781.56)</f>
        <v>781.56</v>
      </c>
      <c r="J156" s="2">
        <f>IFERROR(__xludf.DUMMYFUNCTION("""COMPUTED_VALUE"""),45517.66666666667)</f>
        <v>45517.66667</v>
      </c>
      <c r="K156" s="1">
        <f>IFERROR(__xludf.DUMMYFUNCTION("""COMPUTED_VALUE"""),788.65)</f>
        <v>788.65</v>
      </c>
      <c r="M156" s="2">
        <f>IFERROR(__xludf.DUMMYFUNCTION("""COMPUTED_VALUE"""),45517.66666666667)</f>
        <v>45517.66667</v>
      </c>
      <c r="N156" s="1">
        <f>IFERROR(__xludf.DUMMYFUNCTION("""COMPUTED_VALUE"""),6607032.0)</f>
        <v>6607032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IFERROR(__xludf.DUMMYFUNCTION("""COMPUTED_VALUE"""),788.69)</f>
        <v>788.69</v>
      </c>
      <c r="D157" s="2">
        <f>IFERROR(__xludf.DUMMYFUNCTION("""COMPUTED_VALUE"""),45518.66666666667)</f>
        <v>45518.66667</v>
      </c>
      <c r="E157" s="1">
        <f>IFERROR(__xludf.DUMMYFUNCTION("""COMPUTED_VALUE"""),791.39)</f>
        <v>791.39</v>
      </c>
      <c r="G157" s="2">
        <f>IFERROR(__xludf.DUMMYFUNCTION("""COMPUTED_VALUE"""),45518.66666666667)</f>
        <v>45518.66667</v>
      </c>
      <c r="H157" s="1">
        <f>IFERROR(__xludf.DUMMYFUNCTION("""COMPUTED_VALUE"""),785.93)</f>
        <v>785.93</v>
      </c>
      <c r="J157" s="2">
        <f>IFERROR(__xludf.DUMMYFUNCTION("""COMPUTED_VALUE"""),45518.66666666667)</f>
        <v>45518.66667</v>
      </c>
      <c r="K157" s="1">
        <f>IFERROR(__xludf.DUMMYFUNCTION("""COMPUTED_VALUE"""),789.82)</f>
        <v>789.82</v>
      </c>
      <c r="M157" s="2">
        <f>IFERROR(__xludf.DUMMYFUNCTION("""COMPUTED_VALUE"""),45518.66666666667)</f>
        <v>45518.66667</v>
      </c>
      <c r="N157" s="1">
        <f>IFERROR(__xludf.DUMMYFUNCTION("""COMPUTED_VALUE"""),6474128.0)</f>
        <v>6474128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IFERROR(__xludf.DUMMYFUNCTION("""COMPUTED_VALUE"""),792.71)</f>
        <v>792.71</v>
      </c>
      <c r="D158" s="2">
        <f>IFERROR(__xludf.DUMMYFUNCTION("""COMPUTED_VALUE"""),45519.66666666667)</f>
        <v>45519.66667</v>
      </c>
      <c r="E158" s="1">
        <f>IFERROR(__xludf.DUMMYFUNCTION("""COMPUTED_VALUE"""),798.48)</f>
        <v>798.48</v>
      </c>
      <c r="G158" s="2">
        <f>IFERROR(__xludf.DUMMYFUNCTION("""COMPUTED_VALUE"""),45519.66666666667)</f>
        <v>45519.66667</v>
      </c>
      <c r="H158" s="1">
        <f>IFERROR(__xludf.DUMMYFUNCTION("""COMPUTED_VALUE"""),791.63)</f>
        <v>791.63</v>
      </c>
      <c r="J158" s="2">
        <f>IFERROR(__xludf.DUMMYFUNCTION("""COMPUTED_VALUE"""),45519.66666666667)</f>
        <v>45519.66667</v>
      </c>
      <c r="K158" s="1">
        <f>IFERROR(__xludf.DUMMYFUNCTION("""COMPUTED_VALUE"""),796.92)</f>
        <v>796.92</v>
      </c>
      <c r="M158" s="2">
        <f>IFERROR(__xludf.DUMMYFUNCTION("""COMPUTED_VALUE"""),45519.66666666667)</f>
        <v>45519.66667</v>
      </c>
      <c r="N158" s="1">
        <f>IFERROR(__xludf.DUMMYFUNCTION("""COMPUTED_VALUE"""),7745084.0)</f>
        <v>7745084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IFERROR(__xludf.DUMMYFUNCTION("""COMPUTED_VALUE"""),796.77)</f>
        <v>796.77</v>
      </c>
      <c r="D159" s="2">
        <f>IFERROR(__xludf.DUMMYFUNCTION("""COMPUTED_VALUE"""),45520.66666666667)</f>
        <v>45520.66667</v>
      </c>
      <c r="E159" s="1">
        <f>IFERROR(__xludf.DUMMYFUNCTION("""COMPUTED_VALUE"""),799.17)</f>
        <v>799.17</v>
      </c>
      <c r="G159" s="2">
        <f>IFERROR(__xludf.DUMMYFUNCTION("""COMPUTED_VALUE"""),45520.66666666667)</f>
        <v>45520.66667</v>
      </c>
      <c r="H159" s="1">
        <f>IFERROR(__xludf.DUMMYFUNCTION("""COMPUTED_VALUE"""),792.16)</f>
        <v>792.16</v>
      </c>
      <c r="J159" s="2">
        <f>IFERROR(__xludf.DUMMYFUNCTION("""COMPUTED_VALUE"""),45520.66666666667)</f>
        <v>45520.66667</v>
      </c>
      <c r="K159" s="1">
        <f>IFERROR(__xludf.DUMMYFUNCTION("""COMPUTED_VALUE"""),798.7)</f>
        <v>798.7</v>
      </c>
      <c r="M159" s="2">
        <f>IFERROR(__xludf.DUMMYFUNCTION("""COMPUTED_VALUE"""),45520.66666666667)</f>
        <v>45520.66667</v>
      </c>
      <c r="N159" s="1">
        <f>IFERROR(__xludf.DUMMYFUNCTION("""COMPUTED_VALUE"""),1.30815E7)</f>
        <v>13081500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IFERROR(__xludf.DUMMYFUNCTION("""COMPUTED_VALUE"""),799.09)</f>
        <v>799.09</v>
      </c>
      <c r="D160" s="2">
        <f>IFERROR(__xludf.DUMMYFUNCTION("""COMPUTED_VALUE"""),45523.66666666667)</f>
        <v>45523.66667</v>
      </c>
      <c r="E160" s="1">
        <f>IFERROR(__xludf.DUMMYFUNCTION("""COMPUTED_VALUE"""),801.66)</f>
        <v>801.66</v>
      </c>
      <c r="G160" s="2">
        <f>IFERROR(__xludf.DUMMYFUNCTION("""COMPUTED_VALUE"""),45523.66666666667)</f>
        <v>45523.66667</v>
      </c>
      <c r="H160" s="1">
        <f>IFERROR(__xludf.DUMMYFUNCTION("""COMPUTED_VALUE"""),796.63)</f>
        <v>796.63</v>
      </c>
      <c r="J160" s="2">
        <f>IFERROR(__xludf.DUMMYFUNCTION("""COMPUTED_VALUE"""),45523.66666666667)</f>
        <v>45523.66667</v>
      </c>
      <c r="K160" s="1">
        <f>IFERROR(__xludf.DUMMYFUNCTION("""COMPUTED_VALUE"""),799.37)</f>
        <v>799.37</v>
      </c>
      <c r="M160" s="2">
        <f>IFERROR(__xludf.DUMMYFUNCTION("""COMPUTED_VALUE"""),45523.66666666667)</f>
        <v>45523.66667</v>
      </c>
      <c r="N160" s="1">
        <f>IFERROR(__xludf.DUMMYFUNCTION("""COMPUTED_VALUE"""),6691894.0)</f>
        <v>6691894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IFERROR(__xludf.DUMMYFUNCTION("""COMPUTED_VALUE"""),798.43)</f>
        <v>798.43</v>
      </c>
      <c r="D161" s="2">
        <f>IFERROR(__xludf.DUMMYFUNCTION("""COMPUTED_VALUE"""),45524.66666666667)</f>
        <v>45524.66667</v>
      </c>
      <c r="E161" s="1">
        <f>IFERROR(__xludf.DUMMYFUNCTION("""COMPUTED_VALUE"""),801.42)</f>
        <v>801.42</v>
      </c>
      <c r="G161" s="2">
        <f>IFERROR(__xludf.DUMMYFUNCTION("""COMPUTED_VALUE"""),45524.66666666667)</f>
        <v>45524.66667</v>
      </c>
      <c r="H161" s="1">
        <f>IFERROR(__xludf.DUMMYFUNCTION("""COMPUTED_VALUE"""),794.13)</f>
        <v>794.13</v>
      </c>
      <c r="J161" s="2">
        <f>IFERROR(__xludf.DUMMYFUNCTION("""COMPUTED_VALUE"""),45524.66666666667)</f>
        <v>45524.66667</v>
      </c>
      <c r="K161" s="1">
        <f>IFERROR(__xludf.DUMMYFUNCTION("""COMPUTED_VALUE"""),796.39)</f>
        <v>796.39</v>
      </c>
      <c r="M161" s="2">
        <f>IFERROR(__xludf.DUMMYFUNCTION("""COMPUTED_VALUE"""),45524.66666666667)</f>
        <v>45524.66667</v>
      </c>
      <c r="N161" s="1">
        <f>IFERROR(__xludf.DUMMYFUNCTION("""COMPUTED_VALUE"""),9300697.0)</f>
        <v>9300697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IFERROR(__xludf.DUMMYFUNCTION("""COMPUTED_VALUE"""),799.22)</f>
        <v>799.22</v>
      </c>
      <c r="D162" s="2">
        <f>IFERROR(__xludf.DUMMYFUNCTION("""COMPUTED_VALUE"""),45525.66666666667)</f>
        <v>45525.66667</v>
      </c>
      <c r="E162" s="1">
        <f>IFERROR(__xludf.DUMMYFUNCTION("""COMPUTED_VALUE"""),802.62)</f>
        <v>802.62</v>
      </c>
      <c r="G162" s="2">
        <f>IFERROR(__xludf.DUMMYFUNCTION("""COMPUTED_VALUE"""),45525.66666666667)</f>
        <v>45525.66667</v>
      </c>
      <c r="H162" s="1">
        <f>IFERROR(__xludf.DUMMYFUNCTION("""COMPUTED_VALUE"""),797.9)</f>
        <v>797.9</v>
      </c>
      <c r="J162" s="2">
        <f>IFERROR(__xludf.DUMMYFUNCTION("""COMPUTED_VALUE"""),45525.66666666667)</f>
        <v>45525.66667</v>
      </c>
      <c r="K162" s="1">
        <f>IFERROR(__xludf.DUMMYFUNCTION("""COMPUTED_VALUE"""),802.32)</f>
        <v>802.32</v>
      </c>
      <c r="M162" s="2">
        <f>IFERROR(__xludf.DUMMYFUNCTION("""COMPUTED_VALUE"""),45525.66666666667)</f>
        <v>45525.66667</v>
      </c>
      <c r="N162" s="1">
        <f>IFERROR(__xludf.DUMMYFUNCTION("""COMPUTED_VALUE"""),6401534.0)</f>
        <v>6401534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IFERROR(__xludf.DUMMYFUNCTION("""COMPUTED_VALUE"""),802.85)</f>
        <v>802.85</v>
      </c>
      <c r="D163" s="2">
        <f>IFERROR(__xludf.DUMMYFUNCTION("""COMPUTED_VALUE"""),45526.66666666667)</f>
        <v>45526.66667</v>
      </c>
      <c r="E163" s="1">
        <f>IFERROR(__xludf.DUMMYFUNCTION("""COMPUTED_VALUE"""),806.09)</f>
        <v>806.09</v>
      </c>
      <c r="G163" s="2">
        <f>IFERROR(__xludf.DUMMYFUNCTION("""COMPUTED_VALUE"""),45526.66666666667)</f>
        <v>45526.66667</v>
      </c>
      <c r="H163" s="1">
        <f>IFERROR(__xludf.DUMMYFUNCTION("""COMPUTED_VALUE"""),798.47)</f>
        <v>798.47</v>
      </c>
      <c r="J163" s="2">
        <f>IFERROR(__xludf.DUMMYFUNCTION("""COMPUTED_VALUE"""),45526.66666666667)</f>
        <v>45526.66667</v>
      </c>
      <c r="K163" s="1">
        <f>IFERROR(__xludf.DUMMYFUNCTION("""COMPUTED_VALUE"""),800.53)</f>
        <v>800.53</v>
      </c>
      <c r="M163" s="2">
        <f>IFERROR(__xludf.DUMMYFUNCTION("""COMPUTED_VALUE"""),45526.66666666667)</f>
        <v>45526.66667</v>
      </c>
      <c r="N163" s="1">
        <f>IFERROR(__xludf.DUMMYFUNCTION("""COMPUTED_VALUE"""),7638266.0)</f>
        <v>7638266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IFERROR(__xludf.DUMMYFUNCTION("""COMPUTED_VALUE"""),804.86)</f>
        <v>804.86</v>
      </c>
      <c r="D164" s="2">
        <f>IFERROR(__xludf.DUMMYFUNCTION("""COMPUTED_VALUE"""),45527.66666666667)</f>
        <v>45527.66667</v>
      </c>
      <c r="E164" s="1">
        <f>IFERROR(__xludf.DUMMYFUNCTION("""COMPUTED_VALUE"""),811.03)</f>
        <v>811.03</v>
      </c>
      <c r="G164" s="2">
        <f>IFERROR(__xludf.DUMMYFUNCTION("""COMPUTED_VALUE"""),45527.66666666667)</f>
        <v>45527.66667</v>
      </c>
      <c r="H164" s="1">
        <f>IFERROR(__xludf.DUMMYFUNCTION("""COMPUTED_VALUE"""),801.89)</f>
        <v>801.89</v>
      </c>
      <c r="J164" s="2">
        <f>IFERROR(__xludf.DUMMYFUNCTION("""COMPUTED_VALUE"""),45527.66666666667)</f>
        <v>45527.66667</v>
      </c>
      <c r="K164" s="1">
        <f>IFERROR(__xludf.DUMMYFUNCTION("""COMPUTED_VALUE"""),809.22)</f>
        <v>809.22</v>
      </c>
      <c r="M164" s="2">
        <f>IFERROR(__xludf.DUMMYFUNCTION("""COMPUTED_VALUE"""),45527.66666666667)</f>
        <v>45527.66667</v>
      </c>
      <c r="N164" s="1">
        <f>IFERROR(__xludf.DUMMYFUNCTION("""COMPUTED_VALUE"""),1.0244448E7)</f>
        <v>10244448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IFERROR(__xludf.DUMMYFUNCTION("""COMPUTED_VALUE"""),809.16)</f>
        <v>809.16</v>
      </c>
      <c r="D165" s="2">
        <f>IFERROR(__xludf.DUMMYFUNCTION("""COMPUTED_VALUE"""),45530.66666666667)</f>
        <v>45530.66667</v>
      </c>
      <c r="E165" s="1">
        <f>IFERROR(__xludf.DUMMYFUNCTION("""COMPUTED_VALUE"""),817.23)</f>
        <v>817.23</v>
      </c>
      <c r="G165" s="2">
        <f>IFERROR(__xludf.DUMMYFUNCTION("""COMPUTED_VALUE"""),45530.66666666667)</f>
        <v>45530.66667</v>
      </c>
      <c r="H165" s="1">
        <f>IFERROR(__xludf.DUMMYFUNCTION("""COMPUTED_VALUE"""),809.16)</f>
        <v>809.16</v>
      </c>
      <c r="J165" s="2">
        <f>IFERROR(__xludf.DUMMYFUNCTION("""COMPUTED_VALUE"""),45530.66666666667)</f>
        <v>45530.66667</v>
      </c>
      <c r="K165" s="1">
        <f>IFERROR(__xludf.DUMMYFUNCTION("""COMPUTED_VALUE"""),814.13)</f>
        <v>814.13</v>
      </c>
      <c r="M165" s="2">
        <f>IFERROR(__xludf.DUMMYFUNCTION("""COMPUTED_VALUE"""),45530.66666666667)</f>
        <v>45530.66667</v>
      </c>
      <c r="N165" s="1">
        <f>IFERROR(__xludf.DUMMYFUNCTION("""COMPUTED_VALUE"""),7522500.0)</f>
        <v>7522500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IFERROR(__xludf.DUMMYFUNCTION("""COMPUTED_VALUE"""),813.7)</f>
        <v>813.7</v>
      </c>
      <c r="D166" s="2">
        <f>IFERROR(__xludf.DUMMYFUNCTION("""COMPUTED_VALUE"""),45531.66666666667)</f>
        <v>45531.66667</v>
      </c>
      <c r="E166" s="1">
        <f>IFERROR(__xludf.DUMMYFUNCTION("""COMPUTED_VALUE"""),818.92)</f>
        <v>818.92</v>
      </c>
      <c r="G166" s="2">
        <f>IFERROR(__xludf.DUMMYFUNCTION("""COMPUTED_VALUE"""),45531.66666666667)</f>
        <v>45531.66667</v>
      </c>
      <c r="H166" s="1">
        <f>IFERROR(__xludf.DUMMYFUNCTION("""COMPUTED_VALUE"""),810.97)</f>
        <v>810.97</v>
      </c>
      <c r="J166" s="2">
        <f>IFERROR(__xludf.DUMMYFUNCTION("""COMPUTED_VALUE"""),45531.66666666667)</f>
        <v>45531.66667</v>
      </c>
      <c r="K166" s="1">
        <f>IFERROR(__xludf.DUMMYFUNCTION("""COMPUTED_VALUE"""),817.0)</f>
        <v>817</v>
      </c>
      <c r="M166" s="2">
        <f>IFERROR(__xludf.DUMMYFUNCTION("""COMPUTED_VALUE"""),45531.66666666667)</f>
        <v>45531.66667</v>
      </c>
      <c r="N166" s="1">
        <f>IFERROR(__xludf.DUMMYFUNCTION("""COMPUTED_VALUE"""),9361176.0)</f>
        <v>9361176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IFERROR(__xludf.DUMMYFUNCTION("""COMPUTED_VALUE"""),816.2)</f>
        <v>816.2</v>
      </c>
      <c r="D167" s="2">
        <f>IFERROR(__xludf.DUMMYFUNCTION("""COMPUTED_VALUE"""),45532.66666666667)</f>
        <v>45532.66667</v>
      </c>
      <c r="E167" s="1">
        <f>IFERROR(__xludf.DUMMYFUNCTION("""COMPUTED_VALUE"""),820.75)</f>
        <v>820.75</v>
      </c>
      <c r="G167" s="2">
        <f>IFERROR(__xludf.DUMMYFUNCTION("""COMPUTED_VALUE"""),45532.66666666667)</f>
        <v>45532.66667</v>
      </c>
      <c r="H167" s="1">
        <f>IFERROR(__xludf.DUMMYFUNCTION("""COMPUTED_VALUE"""),812.88)</f>
        <v>812.88</v>
      </c>
      <c r="J167" s="2">
        <f>IFERROR(__xludf.DUMMYFUNCTION("""COMPUTED_VALUE"""),45532.66666666667)</f>
        <v>45532.66667</v>
      </c>
      <c r="K167" s="1">
        <f>IFERROR(__xludf.DUMMYFUNCTION("""COMPUTED_VALUE"""),816.2)</f>
        <v>816.2</v>
      </c>
      <c r="M167" s="2">
        <f>IFERROR(__xludf.DUMMYFUNCTION("""COMPUTED_VALUE"""),45532.66666666667)</f>
        <v>45532.66667</v>
      </c>
      <c r="N167" s="1">
        <f>IFERROR(__xludf.DUMMYFUNCTION("""COMPUTED_VALUE"""),7422677.0)</f>
        <v>7422677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IFERROR(__xludf.DUMMYFUNCTION("""COMPUTED_VALUE"""),818.64)</f>
        <v>818.64</v>
      </c>
      <c r="D168" s="2">
        <f>IFERROR(__xludf.DUMMYFUNCTION("""COMPUTED_VALUE"""),45533.66666666667)</f>
        <v>45533.66667</v>
      </c>
      <c r="E168" s="1">
        <f>IFERROR(__xludf.DUMMYFUNCTION("""COMPUTED_VALUE"""),823.12)</f>
        <v>823.12</v>
      </c>
      <c r="G168" s="2">
        <f>IFERROR(__xludf.DUMMYFUNCTION("""COMPUTED_VALUE"""),45533.66666666667)</f>
        <v>45533.66667</v>
      </c>
      <c r="H168" s="1">
        <f>IFERROR(__xludf.DUMMYFUNCTION("""COMPUTED_VALUE"""),812.48)</f>
        <v>812.48</v>
      </c>
      <c r="J168" s="2">
        <f>IFERROR(__xludf.DUMMYFUNCTION("""COMPUTED_VALUE"""),45533.66666666667)</f>
        <v>45533.66667</v>
      </c>
      <c r="K168" s="1">
        <f>IFERROR(__xludf.DUMMYFUNCTION("""COMPUTED_VALUE"""),817.21)</f>
        <v>817.21</v>
      </c>
      <c r="M168" s="2">
        <f>IFERROR(__xludf.DUMMYFUNCTION("""COMPUTED_VALUE"""),45533.66666666667)</f>
        <v>45533.66667</v>
      </c>
      <c r="N168" s="1">
        <f>IFERROR(__xludf.DUMMYFUNCTION("""COMPUTED_VALUE"""),6679867.0)</f>
        <v>6679867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IFERROR(__xludf.DUMMYFUNCTION("""COMPUTED_VALUE"""),819.19)</f>
        <v>819.19</v>
      </c>
      <c r="D169" s="2">
        <f>IFERROR(__xludf.DUMMYFUNCTION("""COMPUTED_VALUE"""),45534.66666666667)</f>
        <v>45534.66667</v>
      </c>
      <c r="E169" s="1">
        <f>IFERROR(__xludf.DUMMYFUNCTION("""COMPUTED_VALUE"""),825.34)</f>
        <v>825.34</v>
      </c>
      <c r="G169" s="2">
        <f>IFERROR(__xludf.DUMMYFUNCTION("""COMPUTED_VALUE"""),45534.66666666667)</f>
        <v>45534.66667</v>
      </c>
      <c r="H169" s="1">
        <f>IFERROR(__xludf.DUMMYFUNCTION("""COMPUTED_VALUE"""),812.16)</f>
        <v>812.16</v>
      </c>
      <c r="J169" s="2">
        <f>IFERROR(__xludf.DUMMYFUNCTION("""COMPUTED_VALUE"""),45534.66666666667)</f>
        <v>45534.66667</v>
      </c>
      <c r="K169" s="1">
        <f>IFERROR(__xludf.DUMMYFUNCTION("""COMPUTED_VALUE"""),824.01)</f>
        <v>824.01</v>
      </c>
      <c r="M169" s="2">
        <f>IFERROR(__xludf.DUMMYFUNCTION("""COMPUTED_VALUE"""),45534.66666666667)</f>
        <v>45534.66667</v>
      </c>
      <c r="N169" s="1">
        <f>IFERROR(__xludf.DUMMYFUNCTION("""COMPUTED_VALUE"""),1.2188171E7)</f>
        <v>12188171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IFERROR(__xludf.DUMMYFUNCTION("""COMPUTED_VALUE"""),817.75)</f>
        <v>817.75</v>
      </c>
      <c r="D170" s="2">
        <f>IFERROR(__xludf.DUMMYFUNCTION("""COMPUTED_VALUE"""),45538.66666666667)</f>
        <v>45538.66667</v>
      </c>
      <c r="E170" s="1">
        <f>IFERROR(__xludf.DUMMYFUNCTION("""COMPUTED_VALUE"""),820.53)</f>
        <v>820.53</v>
      </c>
      <c r="G170" s="2">
        <f>IFERROR(__xludf.DUMMYFUNCTION("""COMPUTED_VALUE"""),45538.66666666667)</f>
        <v>45538.66667</v>
      </c>
      <c r="H170" s="1">
        <f>IFERROR(__xludf.DUMMYFUNCTION("""COMPUTED_VALUE"""),810.2)</f>
        <v>810.2</v>
      </c>
      <c r="J170" s="2">
        <f>IFERROR(__xludf.DUMMYFUNCTION("""COMPUTED_VALUE"""),45538.66666666667)</f>
        <v>45538.66667</v>
      </c>
      <c r="K170" s="1">
        <f>IFERROR(__xludf.DUMMYFUNCTION("""COMPUTED_VALUE"""),812.41)</f>
        <v>812.41</v>
      </c>
      <c r="M170" s="2">
        <f>IFERROR(__xludf.DUMMYFUNCTION("""COMPUTED_VALUE"""),45538.66666666667)</f>
        <v>45538.66667</v>
      </c>
      <c r="N170" s="1">
        <f>IFERROR(__xludf.DUMMYFUNCTION("""COMPUTED_VALUE"""),1.0841095E7)</f>
        <v>10841095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IFERROR(__xludf.DUMMYFUNCTION("""COMPUTED_VALUE"""),812.54)</f>
        <v>812.54</v>
      </c>
      <c r="D171" s="2">
        <f>IFERROR(__xludf.DUMMYFUNCTION("""COMPUTED_VALUE"""),45539.66666666667)</f>
        <v>45539.66667</v>
      </c>
      <c r="E171" s="1">
        <f>IFERROR(__xludf.DUMMYFUNCTION("""COMPUTED_VALUE"""),818.27)</f>
        <v>818.27</v>
      </c>
      <c r="G171" s="2">
        <f>IFERROR(__xludf.DUMMYFUNCTION("""COMPUTED_VALUE"""),45539.66666666667)</f>
        <v>45539.66667</v>
      </c>
      <c r="H171" s="1">
        <f>IFERROR(__xludf.DUMMYFUNCTION("""COMPUTED_VALUE"""),808.51)</f>
        <v>808.51</v>
      </c>
      <c r="J171" s="2">
        <f>IFERROR(__xludf.DUMMYFUNCTION("""COMPUTED_VALUE"""),45539.66666666667)</f>
        <v>45539.66667</v>
      </c>
      <c r="K171" s="1">
        <f>IFERROR(__xludf.DUMMYFUNCTION("""COMPUTED_VALUE"""),809.02)</f>
        <v>809.02</v>
      </c>
      <c r="M171" s="2">
        <f>IFERROR(__xludf.DUMMYFUNCTION("""COMPUTED_VALUE"""),45539.66666666667)</f>
        <v>45539.66667</v>
      </c>
      <c r="N171" s="1">
        <f>IFERROR(__xludf.DUMMYFUNCTION("""COMPUTED_VALUE"""),8867740.0)</f>
        <v>8867740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IFERROR(__xludf.DUMMYFUNCTION("""COMPUTED_VALUE"""),807.4)</f>
        <v>807.4</v>
      </c>
      <c r="D172" s="2">
        <f>IFERROR(__xludf.DUMMYFUNCTION("""COMPUTED_VALUE"""),45540.66666666667)</f>
        <v>45540.66667</v>
      </c>
      <c r="E172" s="1">
        <f>IFERROR(__xludf.DUMMYFUNCTION("""COMPUTED_VALUE"""),808.18)</f>
        <v>808.18</v>
      </c>
      <c r="G172" s="2">
        <f>IFERROR(__xludf.DUMMYFUNCTION("""COMPUTED_VALUE"""),45540.66666666667)</f>
        <v>45540.66667</v>
      </c>
      <c r="H172" s="1">
        <f>IFERROR(__xludf.DUMMYFUNCTION("""COMPUTED_VALUE"""),796.44)</f>
        <v>796.44</v>
      </c>
      <c r="J172" s="2">
        <f>IFERROR(__xludf.DUMMYFUNCTION("""COMPUTED_VALUE"""),45540.66666666667)</f>
        <v>45540.66667</v>
      </c>
      <c r="K172" s="1">
        <f>IFERROR(__xludf.DUMMYFUNCTION("""COMPUTED_VALUE"""),800.29)</f>
        <v>800.29</v>
      </c>
      <c r="M172" s="2">
        <f>IFERROR(__xludf.DUMMYFUNCTION("""COMPUTED_VALUE"""),45540.66666666667)</f>
        <v>45540.66667</v>
      </c>
      <c r="N172" s="1">
        <f>IFERROR(__xludf.DUMMYFUNCTION("""COMPUTED_VALUE"""),1.042852E7)</f>
        <v>10428520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IFERROR(__xludf.DUMMYFUNCTION("""COMPUTED_VALUE"""),797.55)</f>
        <v>797.55</v>
      </c>
      <c r="D173" s="2">
        <f>IFERROR(__xludf.DUMMYFUNCTION("""COMPUTED_VALUE"""),45541.66666666667)</f>
        <v>45541.66667</v>
      </c>
      <c r="E173" s="1">
        <f>IFERROR(__xludf.DUMMYFUNCTION("""COMPUTED_VALUE"""),804.15)</f>
        <v>804.15</v>
      </c>
      <c r="G173" s="2">
        <f>IFERROR(__xludf.DUMMYFUNCTION("""COMPUTED_VALUE"""),45541.66666666667)</f>
        <v>45541.66667</v>
      </c>
      <c r="H173" s="1">
        <f>IFERROR(__xludf.DUMMYFUNCTION("""COMPUTED_VALUE"""),786.13)</f>
        <v>786.13</v>
      </c>
      <c r="J173" s="2">
        <f>IFERROR(__xludf.DUMMYFUNCTION("""COMPUTED_VALUE"""),45541.66666666667)</f>
        <v>45541.66667</v>
      </c>
      <c r="K173" s="1">
        <f>IFERROR(__xludf.DUMMYFUNCTION("""COMPUTED_VALUE"""),786.73)</f>
        <v>786.73</v>
      </c>
      <c r="M173" s="2">
        <f>IFERROR(__xludf.DUMMYFUNCTION("""COMPUTED_VALUE"""),45541.66666666667)</f>
        <v>45541.66667</v>
      </c>
      <c r="N173" s="1">
        <f>IFERROR(__xludf.DUMMYFUNCTION("""COMPUTED_VALUE"""),1.0818774E7)</f>
        <v>10818774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IFERROR(__xludf.DUMMYFUNCTION("""COMPUTED_VALUE"""),786.96)</f>
        <v>786.96</v>
      </c>
      <c r="D174" s="2">
        <f>IFERROR(__xludf.DUMMYFUNCTION("""COMPUTED_VALUE"""),45544.66666666667)</f>
        <v>45544.66667</v>
      </c>
      <c r="E174" s="1">
        <f>IFERROR(__xludf.DUMMYFUNCTION("""COMPUTED_VALUE"""),801.25)</f>
        <v>801.25</v>
      </c>
      <c r="G174" s="2">
        <f>IFERROR(__xludf.DUMMYFUNCTION("""COMPUTED_VALUE"""),45544.66666666667)</f>
        <v>45544.66667</v>
      </c>
      <c r="H174" s="1">
        <f>IFERROR(__xludf.DUMMYFUNCTION("""COMPUTED_VALUE"""),786.96)</f>
        <v>786.96</v>
      </c>
      <c r="J174" s="2">
        <f>IFERROR(__xludf.DUMMYFUNCTION("""COMPUTED_VALUE"""),45544.66666666667)</f>
        <v>45544.66667</v>
      </c>
      <c r="K174" s="1">
        <f>IFERROR(__xludf.DUMMYFUNCTION("""COMPUTED_VALUE"""),797.91)</f>
        <v>797.91</v>
      </c>
      <c r="M174" s="2">
        <f>IFERROR(__xludf.DUMMYFUNCTION("""COMPUTED_VALUE"""),45544.66666666667)</f>
        <v>45544.66667</v>
      </c>
      <c r="N174" s="1">
        <f>IFERROR(__xludf.DUMMYFUNCTION("""COMPUTED_VALUE"""),1.1135036E7)</f>
        <v>11135036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IFERROR(__xludf.DUMMYFUNCTION("""COMPUTED_VALUE"""),797.18)</f>
        <v>797.18</v>
      </c>
      <c r="D175" s="2">
        <f>IFERROR(__xludf.DUMMYFUNCTION("""COMPUTED_VALUE"""),45545.66666666667)</f>
        <v>45545.66667</v>
      </c>
      <c r="E175" s="1">
        <f>IFERROR(__xludf.DUMMYFUNCTION("""COMPUTED_VALUE"""),800.49)</f>
        <v>800.49</v>
      </c>
      <c r="G175" s="2">
        <f>IFERROR(__xludf.DUMMYFUNCTION("""COMPUTED_VALUE"""),45545.66666666667)</f>
        <v>45545.66667</v>
      </c>
      <c r="H175" s="1">
        <f>IFERROR(__xludf.DUMMYFUNCTION("""COMPUTED_VALUE"""),792.86)</f>
        <v>792.86</v>
      </c>
      <c r="J175" s="2">
        <f>IFERROR(__xludf.DUMMYFUNCTION("""COMPUTED_VALUE"""),45545.66666666667)</f>
        <v>45545.66667</v>
      </c>
      <c r="K175" s="1">
        <f>IFERROR(__xludf.DUMMYFUNCTION("""COMPUTED_VALUE"""),797.56)</f>
        <v>797.56</v>
      </c>
      <c r="M175" s="2">
        <f>IFERROR(__xludf.DUMMYFUNCTION("""COMPUTED_VALUE"""),45545.66666666667)</f>
        <v>45545.66667</v>
      </c>
      <c r="N175" s="1">
        <f>IFERROR(__xludf.DUMMYFUNCTION("""COMPUTED_VALUE"""),8663443.0)</f>
        <v>8663443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IFERROR(__xludf.DUMMYFUNCTION("""COMPUTED_VALUE"""),798.65)</f>
        <v>798.65</v>
      </c>
      <c r="D176" s="2">
        <f>IFERROR(__xludf.DUMMYFUNCTION("""COMPUTED_VALUE"""),45546.66666666667)</f>
        <v>45546.66667</v>
      </c>
      <c r="E176" s="1">
        <f>IFERROR(__xludf.DUMMYFUNCTION("""COMPUTED_VALUE"""),801.24)</f>
        <v>801.24</v>
      </c>
      <c r="G176" s="2">
        <f>IFERROR(__xludf.DUMMYFUNCTION("""COMPUTED_VALUE"""),45546.66666666667)</f>
        <v>45546.66667</v>
      </c>
      <c r="H176" s="1">
        <f>IFERROR(__xludf.DUMMYFUNCTION("""COMPUTED_VALUE"""),781.32)</f>
        <v>781.32</v>
      </c>
      <c r="J176" s="2">
        <f>IFERROR(__xludf.DUMMYFUNCTION("""COMPUTED_VALUE"""),45546.66666666667)</f>
        <v>45546.66667</v>
      </c>
      <c r="K176" s="1">
        <f>IFERROR(__xludf.DUMMYFUNCTION("""COMPUTED_VALUE"""),800.42)</f>
        <v>800.42</v>
      </c>
      <c r="M176" s="2">
        <f>IFERROR(__xludf.DUMMYFUNCTION("""COMPUTED_VALUE"""),45546.66666666667)</f>
        <v>45546.66667</v>
      </c>
      <c r="N176" s="1">
        <f>IFERROR(__xludf.DUMMYFUNCTION("""COMPUTED_VALUE"""),9719154.0)</f>
        <v>9719154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IFERROR(__xludf.DUMMYFUNCTION("""COMPUTED_VALUE"""),801.58)</f>
        <v>801.58</v>
      </c>
      <c r="D177" s="2">
        <f>IFERROR(__xludf.DUMMYFUNCTION("""COMPUTED_VALUE"""),45547.66666666667)</f>
        <v>45547.66667</v>
      </c>
      <c r="E177" s="1">
        <f>IFERROR(__xludf.DUMMYFUNCTION("""COMPUTED_VALUE"""),803.67)</f>
        <v>803.67</v>
      </c>
      <c r="G177" s="2">
        <f>IFERROR(__xludf.DUMMYFUNCTION("""COMPUTED_VALUE"""),45547.66666666667)</f>
        <v>45547.66667</v>
      </c>
      <c r="H177" s="1">
        <f>IFERROR(__xludf.DUMMYFUNCTION("""COMPUTED_VALUE"""),794.28)</f>
        <v>794.28</v>
      </c>
      <c r="J177" s="2">
        <f>IFERROR(__xludf.DUMMYFUNCTION("""COMPUTED_VALUE"""),45547.66666666667)</f>
        <v>45547.66667</v>
      </c>
      <c r="K177" s="1">
        <f>IFERROR(__xludf.DUMMYFUNCTION("""COMPUTED_VALUE"""),803.57)</f>
        <v>803.57</v>
      </c>
      <c r="M177" s="2">
        <f>IFERROR(__xludf.DUMMYFUNCTION("""COMPUTED_VALUE"""),45547.66666666667)</f>
        <v>45547.66667</v>
      </c>
      <c r="N177" s="1">
        <f>IFERROR(__xludf.DUMMYFUNCTION("""COMPUTED_VALUE"""),1.1825172E7)</f>
        <v>11825172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IFERROR(__xludf.DUMMYFUNCTION("""COMPUTED_VALUE"""),802.56)</f>
        <v>802.56</v>
      </c>
      <c r="D178" s="2">
        <f>IFERROR(__xludf.DUMMYFUNCTION("""COMPUTED_VALUE"""),45548.66666666667)</f>
        <v>45548.66667</v>
      </c>
      <c r="E178" s="1">
        <f>IFERROR(__xludf.DUMMYFUNCTION("""COMPUTED_VALUE"""),812.72)</f>
        <v>812.72</v>
      </c>
      <c r="G178" s="2">
        <f>IFERROR(__xludf.DUMMYFUNCTION("""COMPUTED_VALUE"""),45548.66666666667)</f>
        <v>45548.66667</v>
      </c>
      <c r="H178" s="1">
        <f>IFERROR(__xludf.DUMMYFUNCTION("""COMPUTED_VALUE"""),802.56)</f>
        <v>802.56</v>
      </c>
      <c r="J178" s="2">
        <f>IFERROR(__xludf.DUMMYFUNCTION("""COMPUTED_VALUE"""),45548.66666666667)</f>
        <v>45548.66667</v>
      </c>
      <c r="K178" s="1">
        <f>IFERROR(__xludf.DUMMYFUNCTION("""COMPUTED_VALUE"""),807.09)</f>
        <v>807.09</v>
      </c>
      <c r="M178" s="2">
        <f>IFERROR(__xludf.DUMMYFUNCTION("""COMPUTED_VALUE"""),45548.66666666667)</f>
        <v>45548.66667</v>
      </c>
      <c r="N178" s="1">
        <f>IFERROR(__xludf.DUMMYFUNCTION("""COMPUTED_VALUE"""),1.0501468E7)</f>
        <v>10501468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IFERROR(__xludf.DUMMYFUNCTION("""COMPUTED_VALUE"""),813.92)</f>
        <v>813.92</v>
      </c>
      <c r="D179" s="2">
        <f>IFERROR(__xludf.DUMMYFUNCTION("""COMPUTED_VALUE"""),45551.66666666667)</f>
        <v>45551.66667</v>
      </c>
      <c r="E179" s="1">
        <f>IFERROR(__xludf.DUMMYFUNCTION("""COMPUTED_VALUE"""),818.47)</f>
        <v>818.47</v>
      </c>
      <c r="G179" s="2">
        <f>IFERROR(__xludf.DUMMYFUNCTION("""COMPUTED_VALUE"""),45551.66666666667)</f>
        <v>45551.66667</v>
      </c>
      <c r="H179" s="1">
        <f>IFERROR(__xludf.DUMMYFUNCTION("""COMPUTED_VALUE"""),810.74)</f>
        <v>810.74</v>
      </c>
      <c r="J179" s="2">
        <f>IFERROR(__xludf.DUMMYFUNCTION("""COMPUTED_VALUE"""),45551.66666666667)</f>
        <v>45551.66667</v>
      </c>
      <c r="K179" s="1">
        <f>IFERROR(__xludf.DUMMYFUNCTION("""COMPUTED_VALUE"""),817.63)</f>
        <v>817.63</v>
      </c>
      <c r="M179" s="2">
        <f>IFERROR(__xludf.DUMMYFUNCTION("""COMPUTED_VALUE"""),45551.66666666667)</f>
        <v>45551.66667</v>
      </c>
      <c r="N179" s="1">
        <f>IFERROR(__xludf.DUMMYFUNCTION("""COMPUTED_VALUE"""),8845617.0)</f>
        <v>8845617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IFERROR(__xludf.DUMMYFUNCTION("""COMPUTED_VALUE"""),819.06)</f>
        <v>819.06</v>
      </c>
      <c r="D180" s="2">
        <f>IFERROR(__xludf.DUMMYFUNCTION("""COMPUTED_VALUE"""),45552.66666666667)</f>
        <v>45552.66667</v>
      </c>
      <c r="E180" s="1">
        <f>IFERROR(__xludf.DUMMYFUNCTION("""COMPUTED_VALUE"""),823.73)</f>
        <v>823.73</v>
      </c>
      <c r="G180" s="2">
        <f>IFERROR(__xludf.DUMMYFUNCTION("""COMPUTED_VALUE"""),45552.66666666667)</f>
        <v>45552.66667</v>
      </c>
      <c r="H180" s="1">
        <f>IFERROR(__xludf.DUMMYFUNCTION("""COMPUTED_VALUE"""),815.05)</f>
        <v>815.05</v>
      </c>
      <c r="J180" s="2">
        <f>IFERROR(__xludf.DUMMYFUNCTION("""COMPUTED_VALUE"""),45552.66666666667)</f>
        <v>45552.66667</v>
      </c>
      <c r="K180" s="1">
        <f>IFERROR(__xludf.DUMMYFUNCTION("""COMPUTED_VALUE"""),817.37)</f>
        <v>817.37</v>
      </c>
      <c r="M180" s="2">
        <f>IFERROR(__xludf.DUMMYFUNCTION("""COMPUTED_VALUE"""),45552.66666666667)</f>
        <v>45552.66667</v>
      </c>
      <c r="N180" s="1">
        <f>IFERROR(__xludf.DUMMYFUNCTION("""COMPUTED_VALUE"""),9083882.0)</f>
        <v>9083882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IFERROR(__xludf.DUMMYFUNCTION("""COMPUTED_VALUE"""),817.78)</f>
        <v>817.78</v>
      </c>
      <c r="D181" s="2">
        <f>IFERROR(__xludf.DUMMYFUNCTION("""COMPUTED_VALUE"""),45553.66666666667)</f>
        <v>45553.66667</v>
      </c>
      <c r="E181" s="1">
        <f>IFERROR(__xludf.DUMMYFUNCTION("""COMPUTED_VALUE"""),817.78)</f>
        <v>817.78</v>
      </c>
      <c r="G181" s="2">
        <f>IFERROR(__xludf.DUMMYFUNCTION("""COMPUTED_VALUE"""),45553.66666666667)</f>
        <v>45553.66667</v>
      </c>
      <c r="H181" s="1">
        <f>IFERROR(__xludf.DUMMYFUNCTION("""COMPUTED_VALUE"""),807.72)</f>
        <v>807.72</v>
      </c>
      <c r="J181" s="2">
        <f>IFERROR(__xludf.DUMMYFUNCTION("""COMPUTED_VALUE"""),45553.66666666667)</f>
        <v>45553.66667</v>
      </c>
      <c r="K181" s="1">
        <f>IFERROR(__xludf.DUMMYFUNCTION("""COMPUTED_VALUE"""),809.89)</f>
        <v>809.89</v>
      </c>
      <c r="M181" s="2">
        <f>IFERROR(__xludf.DUMMYFUNCTION("""COMPUTED_VALUE"""),45553.66666666667)</f>
        <v>45553.66667</v>
      </c>
      <c r="N181" s="1">
        <f>IFERROR(__xludf.DUMMYFUNCTION("""COMPUTED_VALUE"""),9929404.0)</f>
        <v>9929404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IFERROR(__xludf.DUMMYFUNCTION("""COMPUTED_VALUE"""),814.01)</f>
        <v>814.01</v>
      </c>
      <c r="D182" s="2">
        <f>IFERROR(__xludf.DUMMYFUNCTION("""COMPUTED_VALUE"""),45554.66666666667)</f>
        <v>45554.66667</v>
      </c>
      <c r="E182" s="1">
        <f>IFERROR(__xludf.DUMMYFUNCTION("""COMPUTED_VALUE"""),823.11)</f>
        <v>823.11</v>
      </c>
      <c r="G182" s="2">
        <f>IFERROR(__xludf.DUMMYFUNCTION("""COMPUTED_VALUE"""),45554.66666666667)</f>
        <v>45554.66667</v>
      </c>
      <c r="H182" s="1">
        <f>IFERROR(__xludf.DUMMYFUNCTION("""COMPUTED_VALUE"""),814.01)</f>
        <v>814.01</v>
      </c>
      <c r="J182" s="2">
        <f>IFERROR(__xludf.DUMMYFUNCTION("""COMPUTED_VALUE"""),45554.66666666667)</f>
        <v>45554.66667</v>
      </c>
      <c r="K182" s="1">
        <f>IFERROR(__xludf.DUMMYFUNCTION("""COMPUTED_VALUE"""),816.37)</f>
        <v>816.37</v>
      </c>
      <c r="M182" s="2">
        <f>IFERROR(__xludf.DUMMYFUNCTION("""COMPUTED_VALUE"""),45554.66666666667)</f>
        <v>45554.66667</v>
      </c>
      <c r="N182" s="1">
        <f>IFERROR(__xludf.DUMMYFUNCTION("""COMPUTED_VALUE"""),1.2809525E7)</f>
        <v>12809525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IFERROR(__xludf.DUMMYFUNCTION("""COMPUTED_VALUE"""),816.26)</f>
        <v>816.26</v>
      </c>
      <c r="D183" s="2">
        <f>IFERROR(__xludf.DUMMYFUNCTION("""COMPUTED_VALUE"""),45555.66666666667)</f>
        <v>45555.66667</v>
      </c>
      <c r="E183" s="1">
        <f>IFERROR(__xludf.DUMMYFUNCTION("""COMPUTED_VALUE"""),816.26)</f>
        <v>816.26</v>
      </c>
      <c r="G183" s="2">
        <f>IFERROR(__xludf.DUMMYFUNCTION("""COMPUTED_VALUE"""),45555.66666666667)</f>
        <v>45555.66667</v>
      </c>
      <c r="H183" s="1">
        <f>IFERROR(__xludf.DUMMYFUNCTION("""COMPUTED_VALUE"""),808.99)</f>
        <v>808.99</v>
      </c>
      <c r="J183" s="2">
        <f>IFERROR(__xludf.DUMMYFUNCTION("""COMPUTED_VALUE"""),45555.66666666667)</f>
        <v>45555.66667</v>
      </c>
      <c r="K183" s="1">
        <f>IFERROR(__xludf.DUMMYFUNCTION("""COMPUTED_VALUE"""),816.06)</f>
        <v>816.06</v>
      </c>
      <c r="M183" s="2">
        <f>IFERROR(__xludf.DUMMYFUNCTION("""COMPUTED_VALUE"""),45555.66666666667)</f>
        <v>45555.66667</v>
      </c>
      <c r="N183" s="1">
        <f>IFERROR(__xludf.DUMMYFUNCTION("""COMPUTED_VALUE"""),3.1440372E7)</f>
        <v>31440372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IFERROR(__xludf.DUMMYFUNCTION("""COMPUTED_VALUE"""),816.43)</f>
        <v>816.43</v>
      </c>
      <c r="D184" s="2">
        <f>IFERROR(__xludf.DUMMYFUNCTION("""COMPUTED_VALUE"""),45558.66666666667)</f>
        <v>45558.66667</v>
      </c>
      <c r="E184" s="1">
        <f>IFERROR(__xludf.DUMMYFUNCTION("""COMPUTED_VALUE"""),826.89)</f>
        <v>826.89</v>
      </c>
      <c r="G184" s="2">
        <f>IFERROR(__xludf.DUMMYFUNCTION("""COMPUTED_VALUE"""),45558.66666666667)</f>
        <v>45558.66667</v>
      </c>
      <c r="H184" s="1">
        <f>IFERROR(__xludf.DUMMYFUNCTION("""COMPUTED_VALUE"""),816.43)</f>
        <v>816.43</v>
      </c>
      <c r="J184" s="2">
        <f>IFERROR(__xludf.DUMMYFUNCTION("""COMPUTED_VALUE"""),45558.66666666667)</f>
        <v>45558.66667</v>
      </c>
      <c r="K184" s="1">
        <f>IFERROR(__xludf.DUMMYFUNCTION("""COMPUTED_VALUE"""),824.46)</f>
        <v>824.46</v>
      </c>
      <c r="M184" s="2">
        <f>IFERROR(__xludf.DUMMYFUNCTION("""COMPUTED_VALUE"""),45558.66666666667)</f>
        <v>45558.66667</v>
      </c>
      <c r="N184" s="1">
        <f>IFERROR(__xludf.DUMMYFUNCTION("""COMPUTED_VALUE"""),1.3016525E7)</f>
        <v>13016525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IFERROR(__xludf.DUMMYFUNCTION("""COMPUTED_VALUE"""),827.04)</f>
        <v>827.04</v>
      </c>
      <c r="D185" s="2">
        <f>IFERROR(__xludf.DUMMYFUNCTION("""COMPUTED_VALUE"""),45559.66666666667)</f>
        <v>45559.66667</v>
      </c>
      <c r="E185" s="1">
        <f>IFERROR(__xludf.DUMMYFUNCTION("""COMPUTED_VALUE"""),834.34)</f>
        <v>834.34</v>
      </c>
      <c r="G185" s="2">
        <f>IFERROR(__xludf.DUMMYFUNCTION("""COMPUTED_VALUE"""),45559.66666666667)</f>
        <v>45559.66667</v>
      </c>
      <c r="H185" s="1">
        <f>IFERROR(__xludf.DUMMYFUNCTION("""COMPUTED_VALUE"""),827.04)</f>
        <v>827.04</v>
      </c>
      <c r="J185" s="2">
        <f>IFERROR(__xludf.DUMMYFUNCTION("""COMPUTED_VALUE"""),45559.66666666667)</f>
        <v>45559.66667</v>
      </c>
      <c r="K185" s="1">
        <f>IFERROR(__xludf.DUMMYFUNCTION("""COMPUTED_VALUE"""),832.69)</f>
        <v>832.69</v>
      </c>
      <c r="M185" s="2">
        <f>IFERROR(__xludf.DUMMYFUNCTION("""COMPUTED_VALUE"""),45559.66666666667)</f>
        <v>45559.66667</v>
      </c>
      <c r="N185" s="1">
        <f>IFERROR(__xludf.DUMMYFUNCTION("""COMPUTED_VALUE"""),1.1795597E7)</f>
        <v>11795597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IFERROR(__xludf.DUMMYFUNCTION("""COMPUTED_VALUE"""),835.22)</f>
        <v>835.22</v>
      </c>
      <c r="D186" s="2">
        <f>IFERROR(__xludf.DUMMYFUNCTION("""COMPUTED_VALUE"""),45560.66666666667)</f>
        <v>45560.66667</v>
      </c>
      <c r="E186" s="1">
        <f>IFERROR(__xludf.DUMMYFUNCTION("""COMPUTED_VALUE"""),835.72)</f>
        <v>835.72</v>
      </c>
      <c r="G186" s="2">
        <f>IFERROR(__xludf.DUMMYFUNCTION("""COMPUTED_VALUE"""),45560.66666666667)</f>
        <v>45560.66667</v>
      </c>
      <c r="H186" s="1">
        <f>IFERROR(__xludf.DUMMYFUNCTION("""COMPUTED_VALUE"""),825.14)</f>
        <v>825.14</v>
      </c>
      <c r="J186" s="2">
        <f>IFERROR(__xludf.DUMMYFUNCTION("""COMPUTED_VALUE"""),45560.66666666667)</f>
        <v>45560.66667</v>
      </c>
      <c r="K186" s="1">
        <f>IFERROR(__xludf.DUMMYFUNCTION("""COMPUTED_VALUE"""),828.16)</f>
        <v>828.16</v>
      </c>
      <c r="M186" s="2">
        <f>IFERROR(__xludf.DUMMYFUNCTION("""COMPUTED_VALUE"""),45560.66666666667)</f>
        <v>45560.66667</v>
      </c>
      <c r="N186" s="1">
        <f>IFERROR(__xludf.DUMMYFUNCTION("""COMPUTED_VALUE"""),9728178.0)</f>
        <v>9728178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IFERROR(__xludf.DUMMYFUNCTION("""COMPUTED_VALUE"""),829.92)</f>
        <v>829.92</v>
      </c>
      <c r="D187" s="2">
        <f>IFERROR(__xludf.DUMMYFUNCTION("""COMPUTED_VALUE"""),45561.66666666667)</f>
        <v>45561.66667</v>
      </c>
      <c r="E187" s="1">
        <f>IFERROR(__xludf.DUMMYFUNCTION("""COMPUTED_VALUE"""),840.87)</f>
        <v>840.87</v>
      </c>
      <c r="G187" s="2">
        <f>IFERROR(__xludf.DUMMYFUNCTION("""COMPUTED_VALUE"""),45561.66666666667)</f>
        <v>45561.66667</v>
      </c>
      <c r="H187" s="1">
        <f>IFERROR(__xludf.DUMMYFUNCTION("""COMPUTED_VALUE"""),829.92)</f>
        <v>829.92</v>
      </c>
      <c r="J187" s="2">
        <f>IFERROR(__xludf.DUMMYFUNCTION("""COMPUTED_VALUE"""),45561.66666666667)</f>
        <v>45561.66667</v>
      </c>
      <c r="K187" s="1">
        <f>IFERROR(__xludf.DUMMYFUNCTION("""COMPUTED_VALUE"""),840.01)</f>
        <v>840.01</v>
      </c>
      <c r="M187" s="2">
        <f>IFERROR(__xludf.DUMMYFUNCTION("""COMPUTED_VALUE"""),45561.66666666667)</f>
        <v>45561.66667</v>
      </c>
      <c r="N187" s="1">
        <f>IFERROR(__xludf.DUMMYFUNCTION("""COMPUTED_VALUE"""),1.3338706E7)</f>
        <v>13338706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IFERROR(__xludf.DUMMYFUNCTION("""COMPUTED_VALUE"""),841.87)</f>
        <v>841.87</v>
      </c>
      <c r="D188" s="2">
        <f>IFERROR(__xludf.DUMMYFUNCTION("""COMPUTED_VALUE"""),45562.66666666667)</f>
        <v>45562.66667</v>
      </c>
      <c r="E188" s="1">
        <f>IFERROR(__xludf.DUMMYFUNCTION("""COMPUTED_VALUE"""),845.32)</f>
        <v>845.32</v>
      </c>
      <c r="G188" s="2">
        <f>IFERROR(__xludf.DUMMYFUNCTION("""COMPUTED_VALUE"""),45562.66666666667)</f>
        <v>45562.66667</v>
      </c>
      <c r="H188" s="1">
        <f>IFERROR(__xludf.DUMMYFUNCTION("""COMPUTED_VALUE"""),837.5)</f>
        <v>837.5</v>
      </c>
      <c r="J188" s="2">
        <f>IFERROR(__xludf.DUMMYFUNCTION("""COMPUTED_VALUE"""),45562.66666666667)</f>
        <v>45562.66667</v>
      </c>
      <c r="K188" s="1">
        <f>IFERROR(__xludf.DUMMYFUNCTION("""COMPUTED_VALUE"""),838.98)</f>
        <v>838.98</v>
      </c>
      <c r="M188" s="2">
        <f>IFERROR(__xludf.DUMMYFUNCTION("""COMPUTED_VALUE"""),45562.66666666667)</f>
        <v>45562.66667</v>
      </c>
      <c r="N188" s="1">
        <f>IFERROR(__xludf.DUMMYFUNCTION("""COMPUTED_VALUE"""),1.1943111E7)</f>
        <v>11943111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IFERROR(__xludf.DUMMYFUNCTION("""COMPUTED_VALUE"""),839.21)</f>
        <v>839.21</v>
      </c>
      <c r="D189" s="2">
        <f>IFERROR(__xludf.DUMMYFUNCTION("""COMPUTED_VALUE"""),45565.66666666667)</f>
        <v>45565.66667</v>
      </c>
      <c r="E189" s="1">
        <f>IFERROR(__xludf.DUMMYFUNCTION("""COMPUTED_VALUE"""),840.0)</f>
        <v>840</v>
      </c>
      <c r="G189" s="2">
        <f>IFERROR(__xludf.DUMMYFUNCTION("""COMPUTED_VALUE"""),45565.66666666667)</f>
        <v>45565.66667</v>
      </c>
      <c r="H189" s="1">
        <f>IFERROR(__xludf.DUMMYFUNCTION("""COMPUTED_VALUE"""),828.5)</f>
        <v>828.5</v>
      </c>
      <c r="J189" s="2">
        <f>IFERROR(__xludf.DUMMYFUNCTION("""COMPUTED_VALUE"""),45565.66666666667)</f>
        <v>45565.66667</v>
      </c>
      <c r="K189" s="1">
        <f>IFERROR(__xludf.DUMMYFUNCTION("""COMPUTED_VALUE"""),833.52)</f>
        <v>833.52</v>
      </c>
      <c r="M189" s="2">
        <f>IFERROR(__xludf.DUMMYFUNCTION("""COMPUTED_VALUE"""),45565.66666666667)</f>
        <v>45565.66667</v>
      </c>
      <c r="N189" s="1">
        <f>IFERROR(__xludf.DUMMYFUNCTION("""COMPUTED_VALUE"""),1.2087641E7)</f>
        <v>12087641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IFERROR(__xludf.DUMMYFUNCTION("""COMPUTED_VALUE"""),832.38)</f>
        <v>832.38</v>
      </c>
      <c r="D190" s="2">
        <f>IFERROR(__xludf.DUMMYFUNCTION("""COMPUTED_VALUE"""),45566.66666666667)</f>
        <v>45566.66667</v>
      </c>
      <c r="E190" s="1">
        <f>IFERROR(__xludf.DUMMYFUNCTION("""COMPUTED_VALUE"""),833.41)</f>
        <v>833.41</v>
      </c>
      <c r="G190" s="2">
        <f>IFERROR(__xludf.DUMMYFUNCTION("""COMPUTED_VALUE"""),45566.66666666667)</f>
        <v>45566.66667</v>
      </c>
      <c r="H190" s="1">
        <f>IFERROR(__xludf.DUMMYFUNCTION("""COMPUTED_VALUE"""),826.69)</f>
        <v>826.69</v>
      </c>
      <c r="J190" s="2">
        <f>IFERROR(__xludf.DUMMYFUNCTION("""COMPUTED_VALUE"""),45566.66666666667)</f>
        <v>45566.66667</v>
      </c>
      <c r="K190" s="1">
        <f>IFERROR(__xludf.DUMMYFUNCTION("""COMPUTED_VALUE"""),827.98)</f>
        <v>827.98</v>
      </c>
      <c r="M190" s="2">
        <f>IFERROR(__xludf.DUMMYFUNCTION("""COMPUTED_VALUE"""),45566.66666666667)</f>
        <v>45566.66667</v>
      </c>
      <c r="N190" s="1">
        <f>IFERROR(__xludf.DUMMYFUNCTION("""COMPUTED_VALUE"""),1.1842427E7)</f>
        <v>11842427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IFERROR(__xludf.DUMMYFUNCTION("""COMPUTED_VALUE"""),827.71)</f>
        <v>827.71</v>
      </c>
      <c r="D191" s="2">
        <f>IFERROR(__xludf.DUMMYFUNCTION("""COMPUTED_VALUE"""),45567.66666666667)</f>
        <v>45567.66667</v>
      </c>
      <c r="E191" s="1">
        <f>IFERROR(__xludf.DUMMYFUNCTION("""COMPUTED_VALUE"""),831.47)</f>
        <v>831.47</v>
      </c>
      <c r="G191" s="2">
        <f>IFERROR(__xludf.DUMMYFUNCTION("""COMPUTED_VALUE"""),45567.66666666667)</f>
        <v>45567.66667</v>
      </c>
      <c r="H191" s="1">
        <f>IFERROR(__xludf.DUMMYFUNCTION("""COMPUTED_VALUE"""),824.56)</f>
        <v>824.56</v>
      </c>
      <c r="J191" s="2">
        <f>IFERROR(__xludf.DUMMYFUNCTION("""COMPUTED_VALUE"""),45567.66666666667)</f>
        <v>45567.66667</v>
      </c>
      <c r="K191" s="1">
        <f>IFERROR(__xludf.DUMMYFUNCTION("""COMPUTED_VALUE"""),827.78)</f>
        <v>827.78</v>
      </c>
      <c r="M191" s="2">
        <f>IFERROR(__xludf.DUMMYFUNCTION("""COMPUTED_VALUE"""),45567.66666666667)</f>
        <v>45567.66667</v>
      </c>
      <c r="N191" s="1">
        <f>IFERROR(__xludf.DUMMYFUNCTION("""COMPUTED_VALUE"""),1.1614167E7)</f>
        <v>11614167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IFERROR(__xludf.DUMMYFUNCTION("""COMPUTED_VALUE"""),822.55)</f>
        <v>822.55</v>
      </c>
      <c r="D192" s="2">
        <f>IFERROR(__xludf.DUMMYFUNCTION("""COMPUTED_VALUE"""),45568.66666666667)</f>
        <v>45568.66667</v>
      </c>
      <c r="E192" s="1">
        <f>IFERROR(__xludf.DUMMYFUNCTION("""COMPUTED_VALUE"""),823.31)</f>
        <v>823.31</v>
      </c>
      <c r="G192" s="2">
        <f>IFERROR(__xludf.DUMMYFUNCTION("""COMPUTED_VALUE"""),45568.66666666667)</f>
        <v>45568.66667</v>
      </c>
      <c r="H192" s="1">
        <f>IFERROR(__xludf.DUMMYFUNCTION("""COMPUTED_VALUE"""),816.6)</f>
        <v>816.6</v>
      </c>
      <c r="J192" s="2">
        <f>IFERROR(__xludf.DUMMYFUNCTION("""COMPUTED_VALUE"""),45568.66666666667)</f>
        <v>45568.66667</v>
      </c>
      <c r="K192" s="1">
        <f>IFERROR(__xludf.DUMMYFUNCTION("""COMPUTED_VALUE"""),818.37)</f>
        <v>818.37</v>
      </c>
      <c r="M192" s="2">
        <f>IFERROR(__xludf.DUMMYFUNCTION("""COMPUTED_VALUE"""),45568.66666666667)</f>
        <v>45568.66667</v>
      </c>
      <c r="N192" s="1">
        <f>IFERROR(__xludf.DUMMYFUNCTION("""COMPUTED_VALUE"""),9390901.0)</f>
        <v>9390901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IFERROR(__xludf.DUMMYFUNCTION("""COMPUTED_VALUE"""),820.39)</f>
        <v>820.39</v>
      </c>
      <c r="D193" s="2">
        <f>IFERROR(__xludf.DUMMYFUNCTION("""COMPUTED_VALUE"""),45569.66666666667)</f>
        <v>45569.66667</v>
      </c>
      <c r="E193" s="1">
        <f>IFERROR(__xludf.DUMMYFUNCTION("""COMPUTED_VALUE"""),822.26)</f>
        <v>822.26</v>
      </c>
      <c r="G193" s="2">
        <f>IFERROR(__xludf.DUMMYFUNCTION("""COMPUTED_VALUE"""),45569.66666666667)</f>
        <v>45569.66667</v>
      </c>
      <c r="H193" s="1">
        <f>IFERROR(__xludf.DUMMYFUNCTION("""COMPUTED_VALUE"""),814.27)</f>
        <v>814.27</v>
      </c>
      <c r="J193" s="2">
        <f>IFERROR(__xludf.DUMMYFUNCTION("""COMPUTED_VALUE"""),45569.66666666667)</f>
        <v>45569.66667</v>
      </c>
      <c r="K193" s="1">
        <f>IFERROR(__xludf.DUMMYFUNCTION("""COMPUTED_VALUE"""),819.4)</f>
        <v>819.4</v>
      </c>
      <c r="M193" s="2">
        <f>IFERROR(__xludf.DUMMYFUNCTION("""COMPUTED_VALUE"""),45569.66666666667)</f>
        <v>45569.66667</v>
      </c>
      <c r="N193" s="1">
        <f>IFERROR(__xludf.DUMMYFUNCTION("""COMPUTED_VALUE"""),9460868.0)</f>
        <v>9460868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IFERROR(__xludf.DUMMYFUNCTION("""COMPUTED_VALUE"""),814.83)</f>
        <v>814.83</v>
      </c>
      <c r="D194" s="2">
        <f>IFERROR(__xludf.DUMMYFUNCTION("""COMPUTED_VALUE"""),45572.66666666667)</f>
        <v>45572.66667</v>
      </c>
      <c r="E194" s="1">
        <f>IFERROR(__xludf.DUMMYFUNCTION("""COMPUTED_VALUE"""),829.76)</f>
        <v>829.76</v>
      </c>
      <c r="G194" s="2">
        <f>IFERROR(__xludf.DUMMYFUNCTION("""COMPUTED_VALUE"""),45572.66666666667)</f>
        <v>45572.66667</v>
      </c>
      <c r="H194" s="1">
        <f>IFERROR(__xludf.DUMMYFUNCTION("""COMPUTED_VALUE"""),814.83)</f>
        <v>814.83</v>
      </c>
      <c r="J194" s="2">
        <f>IFERROR(__xludf.DUMMYFUNCTION("""COMPUTED_VALUE"""),45572.66666666667)</f>
        <v>45572.66667</v>
      </c>
      <c r="K194" s="1">
        <f>IFERROR(__xludf.DUMMYFUNCTION("""COMPUTED_VALUE"""),825.57)</f>
        <v>825.57</v>
      </c>
      <c r="M194" s="2">
        <f>IFERROR(__xludf.DUMMYFUNCTION("""COMPUTED_VALUE"""),45572.66666666667)</f>
        <v>45572.66667</v>
      </c>
      <c r="N194" s="1">
        <f>IFERROR(__xludf.DUMMYFUNCTION("""COMPUTED_VALUE"""),1.1969894E7)</f>
        <v>11969894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IFERROR(__xludf.DUMMYFUNCTION("""COMPUTED_VALUE"""),820.89)</f>
        <v>820.89</v>
      </c>
      <c r="D195" s="2">
        <f>IFERROR(__xludf.DUMMYFUNCTION("""COMPUTED_VALUE"""),45573.66666666667)</f>
        <v>45573.66667</v>
      </c>
      <c r="E195" s="1">
        <f>IFERROR(__xludf.DUMMYFUNCTION("""COMPUTED_VALUE"""),828.54)</f>
        <v>828.54</v>
      </c>
      <c r="G195" s="2">
        <f>IFERROR(__xludf.DUMMYFUNCTION("""COMPUTED_VALUE"""),45573.66666666667)</f>
        <v>45573.66667</v>
      </c>
      <c r="H195" s="1">
        <f>IFERROR(__xludf.DUMMYFUNCTION("""COMPUTED_VALUE"""),820.89)</f>
        <v>820.89</v>
      </c>
      <c r="J195" s="2">
        <f>IFERROR(__xludf.DUMMYFUNCTION("""COMPUTED_VALUE"""),45573.66666666667)</f>
        <v>45573.66667</v>
      </c>
      <c r="K195" s="1">
        <f>IFERROR(__xludf.DUMMYFUNCTION("""COMPUTED_VALUE"""),827.45)</f>
        <v>827.45</v>
      </c>
      <c r="M195" s="2">
        <f>IFERROR(__xludf.DUMMYFUNCTION("""COMPUTED_VALUE"""),45573.66666666667)</f>
        <v>45573.66667</v>
      </c>
      <c r="N195" s="1">
        <f>IFERROR(__xludf.DUMMYFUNCTION("""COMPUTED_VALUE"""),1.0365726E7)</f>
        <v>10365726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IFERROR(__xludf.DUMMYFUNCTION("""COMPUTED_VALUE"""),825.54)</f>
        <v>825.54</v>
      </c>
      <c r="D196" s="2">
        <f>IFERROR(__xludf.DUMMYFUNCTION("""COMPUTED_VALUE"""),45574.66666666667)</f>
        <v>45574.66667</v>
      </c>
      <c r="E196" s="1">
        <f>IFERROR(__xludf.DUMMYFUNCTION("""COMPUTED_VALUE"""),833.46)</f>
        <v>833.46</v>
      </c>
      <c r="G196" s="2">
        <f>IFERROR(__xludf.DUMMYFUNCTION("""COMPUTED_VALUE"""),45574.66666666667)</f>
        <v>45574.66667</v>
      </c>
      <c r="H196" s="1">
        <f>IFERROR(__xludf.DUMMYFUNCTION("""COMPUTED_VALUE"""),824.56)</f>
        <v>824.56</v>
      </c>
      <c r="J196" s="2">
        <f>IFERROR(__xludf.DUMMYFUNCTION("""COMPUTED_VALUE"""),45574.66666666667)</f>
        <v>45574.66667</v>
      </c>
      <c r="K196" s="1">
        <f>IFERROR(__xludf.DUMMYFUNCTION("""COMPUTED_VALUE"""),830.12)</f>
        <v>830.12</v>
      </c>
      <c r="M196" s="2">
        <f>IFERROR(__xludf.DUMMYFUNCTION("""COMPUTED_VALUE"""),45574.66666666667)</f>
        <v>45574.66667</v>
      </c>
      <c r="N196" s="1">
        <f>IFERROR(__xludf.DUMMYFUNCTION("""COMPUTED_VALUE"""),9507707.0)</f>
        <v>9507707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IFERROR(__xludf.DUMMYFUNCTION("""COMPUTED_VALUE"""),832.16)</f>
        <v>832.16</v>
      </c>
      <c r="D197" s="2">
        <f>IFERROR(__xludf.DUMMYFUNCTION("""COMPUTED_VALUE"""),45575.66666666667)</f>
        <v>45575.66667</v>
      </c>
      <c r="E197" s="1">
        <f>IFERROR(__xludf.DUMMYFUNCTION("""COMPUTED_VALUE"""),838.29)</f>
        <v>838.29</v>
      </c>
      <c r="G197" s="2">
        <f>IFERROR(__xludf.DUMMYFUNCTION("""COMPUTED_VALUE"""),45575.66666666667)</f>
        <v>45575.66667</v>
      </c>
      <c r="H197" s="1">
        <f>IFERROR(__xludf.DUMMYFUNCTION("""COMPUTED_VALUE"""),828.31)</f>
        <v>828.31</v>
      </c>
      <c r="J197" s="2">
        <f>IFERROR(__xludf.DUMMYFUNCTION("""COMPUTED_VALUE"""),45575.66666666667)</f>
        <v>45575.66667</v>
      </c>
      <c r="K197" s="1">
        <f>IFERROR(__xludf.DUMMYFUNCTION("""COMPUTED_VALUE"""),830.86)</f>
        <v>830.86</v>
      </c>
      <c r="M197" s="2">
        <f>IFERROR(__xludf.DUMMYFUNCTION("""COMPUTED_VALUE"""),45575.66666666667)</f>
        <v>45575.66667</v>
      </c>
      <c r="N197" s="1">
        <f>IFERROR(__xludf.DUMMYFUNCTION("""COMPUTED_VALUE"""),9739698.0)</f>
        <v>9739698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IFERROR(__xludf.DUMMYFUNCTION("""COMPUTED_VALUE"""),831.5)</f>
        <v>831.5</v>
      </c>
      <c r="D198" s="2">
        <f>IFERROR(__xludf.DUMMYFUNCTION("""COMPUTED_VALUE"""),45576.66666666667)</f>
        <v>45576.66667</v>
      </c>
      <c r="E198" s="1">
        <f>IFERROR(__xludf.DUMMYFUNCTION("""COMPUTED_VALUE"""),838.73)</f>
        <v>838.73</v>
      </c>
      <c r="G198" s="2">
        <f>IFERROR(__xludf.DUMMYFUNCTION("""COMPUTED_VALUE"""),45576.66666666667)</f>
        <v>45576.66667</v>
      </c>
      <c r="H198" s="1">
        <f>IFERROR(__xludf.DUMMYFUNCTION("""COMPUTED_VALUE"""),831.5)</f>
        <v>831.5</v>
      </c>
      <c r="J198" s="2">
        <f>IFERROR(__xludf.DUMMYFUNCTION("""COMPUTED_VALUE"""),45576.66666666667)</f>
        <v>45576.66667</v>
      </c>
      <c r="K198" s="1">
        <f>IFERROR(__xludf.DUMMYFUNCTION("""COMPUTED_VALUE"""),836.76)</f>
        <v>836.76</v>
      </c>
      <c r="M198" s="2">
        <f>IFERROR(__xludf.DUMMYFUNCTION("""COMPUTED_VALUE"""),45576.66666666667)</f>
        <v>45576.66667</v>
      </c>
      <c r="N198" s="1">
        <f>IFERROR(__xludf.DUMMYFUNCTION("""COMPUTED_VALUE"""),8948178.0)</f>
        <v>8948178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IFERROR(__xludf.DUMMYFUNCTION("""COMPUTED_VALUE"""),836.92)</f>
        <v>836.92</v>
      </c>
      <c r="D199" s="2">
        <f>IFERROR(__xludf.DUMMYFUNCTION("""COMPUTED_VALUE"""),45579.66666666667)</f>
        <v>45579.66667</v>
      </c>
      <c r="E199" s="1">
        <f>IFERROR(__xludf.DUMMYFUNCTION("""COMPUTED_VALUE"""),842.62)</f>
        <v>842.62</v>
      </c>
      <c r="G199" s="2">
        <f>IFERROR(__xludf.DUMMYFUNCTION("""COMPUTED_VALUE"""),45579.66666666667)</f>
        <v>45579.66667</v>
      </c>
      <c r="H199" s="1">
        <f>IFERROR(__xludf.DUMMYFUNCTION("""COMPUTED_VALUE"""),835.53)</f>
        <v>835.53</v>
      </c>
      <c r="J199" s="2">
        <f>IFERROR(__xludf.DUMMYFUNCTION("""COMPUTED_VALUE"""),45579.66666666667)</f>
        <v>45579.66667</v>
      </c>
      <c r="K199" s="1">
        <f>IFERROR(__xludf.DUMMYFUNCTION("""COMPUTED_VALUE"""),841.9)</f>
        <v>841.9</v>
      </c>
      <c r="M199" s="2">
        <f>IFERROR(__xludf.DUMMYFUNCTION("""COMPUTED_VALUE"""),45579.66666666667)</f>
        <v>45579.66667</v>
      </c>
      <c r="N199" s="1">
        <f>IFERROR(__xludf.DUMMYFUNCTION("""COMPUTED_VALUE"""),7942758.0)</f>
        <v>7942758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IFERROR(__xludf.DUMMYFUNCTION("""COMPUTED_VALUE"""),841.7)</f>
        <v>841.7</v>
      </c>
      <c r="D200" s="2">
        <f>IFERROR(__xludf.DUMMYFUNCTION("""COMPUTED_VALUE"""),45580.66666666667)</f>
        <v>45580.66667</v>
      </c>
      <c r="E200" s="1">
        <f>IFERROR(__xludf.DUMMYFUNCTION("""COMPUTED_VALUE"""),848.7)</f>
        <v>848.7</v>
      </c>
      <c r="G200" s="2">
        <f>IFERROR(__xludf.DUMMYFUNCTION("""COMPUTED_VALUE"""),45580.66666666667)</f>
        <v>45580.66667</v>
      </c>
      <c r="H200" s="1">
        <f>IFERROR(__xludf.DUMMYFUNCTION("""COMPUTED_VALUE"""),841.04)</f>
        <v>841.04</v>
      </c>
      <c r="J200" s="2">
        <f>IFERROR(__xludf.DUMMYFUNCTION("""COMPUTED_VALUE"""),45580.66666666667)</f>
        <v>45580.66667</v>
      </c>
      <c r="K200" s="1">
        <f>IFERROR(__xludf.DUMMYFUNCTION("""COMPUTED_VALUE"""),843.93)</f>
        <v>843.93</v>
      </c>
      <c r="M200" s="2">
        <f>IFERROR(__xludf.DUMMYFUNCTION("""COMPUTED_VALUE"""),45580.66666666667)</f>
        <v>45580.66667</v>
      </c>
      <c r="N200" s="1">
        <f>IFERROR(__xludf.DUMMYFUNCTION("""COMPUTED_VALUE"""),1.1250957E7)</f>
        <v>11250957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IFERROR(__xludf.DUMMYFUNCTION("""COMPUTED_VALUE"""),844.39)</f>
        <v>844.39</v>
      </c>
      <c r="D201" s="2">
        <f>IFERROR(__xludf.DUMMYFUNCTION("""COMPUTED_VALUE"""),45581.66666666667)</f>
        <v>45581.66667</v>
      </c>
      <c r="E201" s="1">
        <f>IFERROR(__xludf.DUMMYFUNCTION("""COMPUTED_VALUE"""),851.69)</f>
        <v>851.69</v>
      </c>
      <c r="G201" s="2">
        <f>IFERROR(__xludf.DUMMYFUNCTION("""COMPUTED_VALUE"""),45581.66666666667)</f>
        <v>45581.66667</v>
      </c>
      <c r="H201" s="1">
        <f>IFERROR(__xludf.DUMMYFUNCTION("""COMPUTED_VALUE"""),842.19)</f>
        <v>842.19</v>
      </c>
      <c r="J201" s="2">
        <f>IFERROR(__xludf.DUMMYFUNCTION("""COMPUTED_VALUE"""),45581.66666666667)</f>
        <v>45581.66667</v>
      </c>
      <c r="K201" s="1">
        <f>IFERROR(__xludf.DUMMYFUNCTION("""COMPUTED_VALUE"""),849.93)</f>
        <v>849.93</v>
      </c>
      <c r="M201" s="2">
        <f>IFERROR(__xludf.DUMMYFUNCTION("""COMPUTED_VALUE"""),45581.66666666667)</f>
        <v>45581.66667</v>
      </c>
      <c r="N201" s="1">
        <f>IFERROR(__xludf.DUMMYFUNCTION("""COMPUTED_VALUE"""),1.0921271E7)</f>
        <v>10921271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IFERROR(__xludf.DUMMYFUNCTION("""COMPUTED_VALUE"""),853.09)</f>
        <v>853.09</v>
      </c>
      <c r="D202" s="2">
        <f>IFERROR(__xludf.DUMMYFUNCTION("""COMPUTED_VALUE"""),45582.66666666667)</f>
        <v>45582.66667</v>
      </c>
      <c r="E202" s="1">
        <f>IFERROR(__xludf.DUMMYFUNCTION("""COMPUTED_VALUE"""),853.76)</f>
        <v>853.76</v>
      </c>
      <c r="G202" s="2">
        <f>IFERROR(__xludf.DUMMYFUNCTION("""COMPUTED_VALUE"""),45582.66666666667)</f>
        <v>45582.66667</v>
      </c>
      <c r="H202" s="1">
        <f>IFERROR(__xludf.DUMMYFUNCTION("""COMPUTED_VALUE"""),849.98)</f>
        <v>849.98</v>
      </c>
      <c r="J202" s="2">
        <f>IFERROR(__xludf.DUMMYFUNCTION("""COMPUTED_VALUE"""),45582.66666666667)</f>
        <v>45582.66667</v>
      </c>
      <c r="K202" s="1">
        <f>IFERROR(__xludf.DUMMYFUNCTION("""COMPUTED_VALUE"""),853.18)</f>
        <v>853.18</v>
      </c>
      <c r="M202" s="2">
        <f>IFERROR(__xludf.DUMMYFUNCTION("""COMPUTED_VALUE"""),45582.66666666667)</f>
        <v>45582.66667</v>
      </c>
      <c r="N202" s="1">
        <f>IFERROR(__xludf.DUMMYFUNCTION("""COMPUTED_VALUE"""),9299931.0)</f>
        <v>9299931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IFERROR(__xludf.DUMMYFUNCTION("""COMPUTED_VALUE"""),853.49)</f>
        <v>853.49</v>
      </c>
      <c r="D203" s="2">
        <f>IFERROR(__xludf.DUMMYFUNCTION("""COMPUTED_VALUE"""),45583.66666666667)</f>
        <v>45583.66667</v>
      </c>
      <c r="E203" s="1">
        <f>IFERROR(__xludf.DUMMYFUNCTION("""COMPUTED_VALUE"""),855.73)</f>
        <v>855.73</v>
      </c>
      <c r="G203" s="2">
        <f>IFERROR(__xludf.DUMMYFUNCTION("""COMPUTED_VALUE"""),45583.66666666667)</f>
        <v>45583.66667</v>
      </c>
      <c r="H203" s="1">
        <f>IFERROR(__xludf.DUMMYFUNCTION("""COMPUTED_VALUE"""),848.14)</f>
        <v>848.14</v>
      </c>
      <c r="J203" s="2">
        <f>IFERROR(__xludf.DUMMYFUNCTION("""COMPUTED_VALUE"""),45583.66666666667)</f>
        <v>45583.66667</v>
      </c>
      <c r="K203" s="1">
        <f>IFERROR(__xludf.DUMMYFUNCTION("""COMPUTED_VALUE"""),855.09)</f>
        <v>855.09</v>
      </c>
      <c r="M203" s="2">
        <f>IFERROR(__xludf.DUMMYFUNCTION("""COMPUTED_VALUE"""),45583.66666666667)</f>
        <v>45583.66667</v>
      </c>
      <c r="N203" s="1">
        <f>IFERROR(__xludf.DUMMYFUNCTION("""COMPUTED_VALUE"""),7892419.0)</f>
        <v>7892419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IFERROR(__xludf.DUMMYFUNCTION("""COMPUTED_VALUE"""),854.09)</f>
        <v>854.09</v>
      </c>
      <c r="D204" s="2">
        <f>IFERROR(__xludf.DUMMYFUNCTION("""COMPUTED_VALUE"""),45586.66666666667)</f>
        <v>45586.66667</v>
      </c>
      <c r="E204" s="1">
        <f>IFERROR(__xludf.DUMMYFUNCTION("""COMPUTED_VALUE"""),854.09)</f>
        <v>854.09</v>
      </c>
      <c r="G204" s="2">
        <f>IFERROR(__xludf.DUMMYFUNCTION("""COMPUTED_VALUE"""),45586.66666666667)</f>
        <v>45586.66667</v>
      </c>
      <c r="H204" s="1">
        <f>IFERROR(__xludf.DUMMYFUNCTION("""COMPUTED_VALUE"""),845.0)</f>
        <v>845</v>
      </c>
      <c r="J204" s="2">
        <f>IFERROR(__xludf.DUMMYFUNCTION("""COMPUTED_VALUE"""),45586.66666666667)</f>
        <v>45586.66667</v>
      </c>
      <c r="K204" s="1">
        <f>IFERROR(__xludf.DUMMYFUNCTION("""COMPUTED_VALUE"""),848.46)</f>
        <v>848.46</v>
      </c>
      <c r="M204" s="2">
        <f>IFERROR(__xludf.DUMMYFUNCTION("""COMPUTED_VALUE"""),45586.66666666667)</f>
        <v>45586.66667</v>
      </c>
      <c r="N204" s="1">
        <f>IFERROR(__xludf.DUMMYFUNCTION("""COMPUTED_VALUE"""),8583973.0)</f>
        <v>8583973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IFERROR(__xludf.DUMMYFUNCTION("""COMPUTED_VALUE"""),845.44)</f>
        <v>845.44</v>
      </c>
      <c r="D205" s="2">
        <f>IFERROR(__xludf.DUMMYFUNCTION("""COMPUTED_VALUE"""),45587.66666666667)</f>
        <v>45587.66667</v>
      </c>
      <c r="E205" s="1">
        <f>IFERROR(__xludf.DUMMYFUNCTION("""COMPUTED_VALUE"""),846.74)</f>
        <v>846.74</v>
      </c>
      <c r="G205" s="2">
        <f>IFERROR(__xludf.DUMMYFUNCTION("""COMPUTED_VALUE"""),45587.66666666667)</f>
        <v>45587.66667</v>
      </c>
      <c r="H205" s="1">
        <f>IFERROR(__xludf.DUMMYFUNCTION("""COMPUTED_VALUE"""),839.65)</f>
        <v>839.65</v>
      </c>
      <c r="J205" s="2">
        <f>IFERROR(__xludf.DUMMYFUNCTION("""COMPUTED_VALUE"""),45587.66666666667)</f>
        <v>45587.66667</v>
      </c>
      <c r="K205" s="1">
        <f>IFERROR(__xludf.DUMMYFUNCTION("""COMPUTED_VALUE"""),846.03)</f>
        <v>846.03</v>
      </c>
      <c r="M205" s="2">
        <f>IFERROR(__xludf.DUMMYFUNCTION("""COMPUTED_VALUE"""),45587.66666666667)</f>
        <v>45587.66667</v>
      </c>
      <c r="N205" s="1">
        <f>IFERROR(__xludf.DUMMYFUNCTION("""COMPUTED_VALUE"""),1.0101249E7)</f>
        <v>10101249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IFERROR(__xludf.DUMMYFUNCTION("""COMPUTED_VALUE"""),842.43)</f>
        <v>842.43</v>
      </c>
      <c r="D206" s="2">
        <f>IFERROR(__xludf.DUMMYFUNCTION("""COMPUTED_VALUE"""),45588.66666666667)</f>
        <v>45588.66667</v>
      </c>
      <c r="E206" s="1">
        <f>IFERROR(__xludf.DUMMYFUNCTION("""COMPUTED_VALUE"""),843.97)</f>
        <v>843.97</v>
      </c>
      <c r="G206" s="2">
        <f>IFERROR(__xludf.DUMMYFUNCTION("""COMPUTED_VALUE"""),45588.66666666667)</f>
        <v>45588.66667</v>
      </c>
      <c r="H206" s="1">
        <f>IFERROR(__xludf.DUMMYFUNCTION("""COMPUTED_VALUE"""),835.37)</f>
        <v>835.37</v>
      </c>
      <c r="J206" s="2">
        <f>IFERROR(__xludf.DUMMYFUNCTION("""COMPUTED_VALUE"""),45588.66666666667)</f>
        <v>45588.66667</v>
      </c>
      <c r="K206" s="1">
        <f>IFERROR(__xludf.DUMMYFUNCTION("""COMPUTED_VALUE"""),837.69)</f>
        <v>837.69</v>
      </c>
      <c r="M206" s="2">
        <f>IFERROR(__xludf.DUMMYFUNCTION("""COMPUTED_VALUE"""),45588.66666666667)</f>
        <v>45588.66667</v>
      </c>
      <c r="N206" s="1">
        <f>IFERROR(__xludf.DUMMYFUNCTION("""COMPUTED_VALUE"""),1.0451165E7)</f>
        <v>10451165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IFERROR(__xludf.DUMMYFUNCTION("""COMPUTED_VALUE"""),839.18)</f>
        <v>839.18</v>
      </c>
      <c r="D207" s="2">
        <f>IFERROR(__xludf.DUMMYFUNCTION("""COMPUTED_VALUE"""),45589.66666666667)</f>
        <v>45589.66667</v>
      </c>
      <c r="E207" s="1">
        <f>IFERROR(__xludf.DUMMYFUNCTION("""COMPUTED_VALUE"""),839.18)</f>
        <v>839.18</v>
      </c>
      <c r="G207" s="2">
        <f>IFERROR(__xludf.DUMMYFUNCTION("""COMPUTED_VALUE"""),45589.66666666667)</f>
        <v>45589.66667</v>
      </c>
      <c r="H207" s="1">
        <f>IFERROR(__xludf.DUMMYFUNCTION("""COMPUTED_VALUE"""),827.85)</f>
        <v>827.85</v>
      </c>
      <c r="J207" s="2">
        <f>IFERROR(__xludf.DUMMYFUNCTION("""COMPUTED_VALUE"""),45589.66666666667)</f>
        <v>45589.66667</v>
      </c>
      <c r="K207" s="1">
        <f>IFERROR(__xludf.DUMMYFUNCTION("""COMPUTED_VALUE"""),831.08)</f>
        <v>831.08</v>
      </c>
      <c r="M207" s="2">
        <f>IFERROR(__xludf.DUMMYFUNCTION("""COMPUTED_VALUE"""),45589.66666666667)</f>
        <v>45589.66667</v>
      </c>
      <c r="N207" s="1">
        <f>IFERROR(__xludf.DUMMYFUNCTION("""COMPUTED_VALUE"""),1.2618518E7)</f>
        <v>12618518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IFERROR(__xludf.DUMMYFUNCTION("""COMPUTED_VALUE"""),831.35)</f>
        <v>831.35</v>
      </c>
      <c r="D208" s="2">
        <f>IFERROR(__xludf.DUMMYFUNCTION("""COMPUTED_VALUE"""),45590.66666666667)</f>
        <v>45590.66667</v>
      </c>
      <c r="E208" s="1">
        <f>IFERROR(__xludf.DUMMYFUNCTION("""COMPUTED_VALUE"""),833.07)</f>
        <v>833.07</v>
      </c>
      <c r="G208" s="2">
        <f>IFERROR(__xludf.DUMMYFUNCTION("""COMPUTED_VALUE"""),45590.66666666667)</f>
        <v>45590.66667</v>
      </c>
      <c r="H208" s="1">
        <f>IFERROR(__xludf.DUMMYFUNCTION("""COMPUTED_VALUE"""),824.05)</f>
        <v>824.05</v>
      </c>
      <c r="J208" s="2">
        <f>IFERROR(__xludf.DUMMYFUNCTION("""COMPUTED_VALUE"""),45590.66666666667)</f>
        <v>45590.66667</v>
      </c>
      <c r="K208" s="1">
        <f>IFERROR(__xludf.DUMMYFUNCTION("""COMPUTED_VALUE"""),824.54)</f>
        <v>824.54</v>
      </c>
      <c r="M208" s="2">
        <f>IFERROR(__xludf.DUMMYFUNCTION("""COMPUTED_VALUE"""),45590.66666666667)</f>
        <v>45590.66667</v>
      </c>
      <c r="N208" s="1">
        <f>IFERROR(__xludf.DUMMYFUNCTION("""COMPUTED_VALUE"""),1.6579168E7)</f>
        <v>16579168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IFERROR(__xludf.DUMMYFUNCTION("""COMPUTED_VALUE"""),825.74)</f>
        <v>825.74</v>
      </c>
      <c r="D209" s="2">
        <f>IFERROR(__xludf.DUMMYFUNCTION("""COMPUTED_VALUE"""),45593.66666666667)</f>
        <v>45593.66667</v>
      </c>
      <c r="E209" s="1">
        <f>IFERROR(__xludf.DUMMYFUNCTION("""COMPUTED_VALUE"""),830.12)</f>
        <v>830.12</v>
      </c>
      <c r="G209" s="2">
        <f>IFERROR(__xludf.DUMMYFUNCTION("""COMPUTED_VALUE"""),45593.66666666667)</f>
        <v>45593.66667</v>
      </c>
      <c r="H209" s="1">
        <f>IFERROR(__xludf.DUMMYFUNCTION("""COMPUTED_VALUE"""),823.44)</f>
        <v>823.44</v>
      </c>
      <c r="J209" s="2">
        <f>IFERROR(__xludf.DUMMYFUNCTION("""COMPUTED_VALUE"""),45593.66666666667)</f>
        <v>45593.66667</v>
      </c>
      <c r="K209" s="1">
        <f>IFERROR(__xludf.DUMMYFUNCTION("""COMPUTED_VALUE"""),828.03)</f>
        <v>828.03</v>
      </c>
      <c r="M209" s="2">
        <f>IFERROR(__xludf.DUMMYFUNCTION("""COMPUTED_VALUE"""),45593.66666666667)</f>
        <v>45593.66667</v>
      </c>
      <c r="N209" s="1">
        <f>IFERROR(__xludf.DUMMYFUNCTION("""COMPUTED_VALUE"""),1.2828625E7)</f>
        <v>12828625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IFERROR(__xludf.DUMMYFUNCTION("""COMPUTED_VALUE"""),826.62)</f>
        <v>826.62</v>
      </c>
      <c r="D210" s="2">
        <f>IFERROR(__xludf.DUMMYFUNCTION("""COMPUTED_VALUE"""),45594.66666666667)</f>
        <v>45594.66667</v>
      </c>
      <c r="E210" s="1">
        <f>IFERROR(__xludf.DUMMYFUNCTION("""COMPUTED_VALUE"""),826.94)</f>
        <v>826.94</v>
      </c>
      <c r="G210" s="2">
        <f>IFERROR(__xludf.DUMMYFUNCTION("""COMPUTED_VALUE"""),45594.66666666667)</f>
        <v>45594.66667</v>
      </c>
      <c r="H210" s="1">
        <f>IFERROR(__xludf.DUMMYFUNCTION("""COMPUTED_VALUE"""),821.45)</f>
        <v>821.45</v>
      </c>
      <c r="J210" s="2">
        <f>IFERROR(__xludf.DUMMYFUNCTION("""COMPUTED_VALUE"""),45594.66666666667)</f>
        <v>45594.66667</v>
      </c>
      <c r="K210" s="1">
        <f>IFERROR(__xludf.DUMMYFUNCTION("""COMPUTED_VALUE"""),823.42)</f>
        <v>823.42</v>
      </c>
      <c r="M210" s="2">
        <f>IFERROR(__xludf.DUMMYFUNCTION("""COMPUTED_VALUE"""),45594.66666666667)</f>
        <v>45594.66667</v>
      </c>
      <c r="N210" s="1">
        <f>IFERROR(__xludf.DUMMYFUNCTION("""COMPUTED_VALUE"""),1.2363169E7)</f>
        <v>12363169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IFERROR(__xludf.DUMMYFUNCTION("""COMPUTED_VALUE"""),821.52)</f>
        <v>821.52</v>
      </c>
      <c r="D211" s="2">
        <f>IFERROR(__xludf.DUMMYFUNCTION("""COMPUTED_VALUE"""),45595.66666666667)</f>
        <v>45595.66667</v>
      </c>
      <c r="E211" s="1">
        <f>IFERROR(__xludf.DUMMYFUNCTION("""COMPUTED_VALUE"""),825.24)</f>
        <v>825.24</v>
      </c>
      <c r="G211" s="2">
        <f>IFERROR(__xludf.DUMMYFUNCTION("""COMPUTED_VALUE"""),45595.66666666667)</f>
        <v>45595.66667</v>
      </c>
      <c r="H211" s="1">
        <f>IFERROR(__xludf.DUMMYFUNCTION("""COMPUTED_VALUE"""),819.1)</f>
        <v>819.1</v>
      </c>
      <c r="J211" s="2">
        <f>IFERROR(__xludf.DUMMYFUNCTION("""COMPUTED_VALUE"""),45595.66666666667)</f>
        <v>45595.66667</v>
      </c>
      <c r="K211" s="1">
        <f>IFERROR(__xludf.DUMMYFUNCTION("""COMPUTED_VALUE"""),820.7)</f>
        <v>820.7</v>
      </c>
      <c r="M211" s="2">
        <f>IFERROR(__xludf.DUMMYFUNCTION("""COMPUTED_VALUE"""),45595.66666666667)</f>
        <v>45595.66667</v>
      </c>
      <c r="N211" s="1">
        <f>IFERROR(__xludf.DUMMYFUNCTION("""COMPUTED_VALUE"""),1.0952268E7)</f>
        <v>10952268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IFERROR(__xludf.DUMMYFUNCTION("""COMPUTED_VALUE"""),800.56)</f>
        <v>800.56</v>
      </c>
      <c r="D212" s="2">
        <f>IFERROR(__xludf.DUMMYFUNCTION("""COMPUTED_VALUE"""),45596.66666666667)</f>
        <v>45596.66667</v>
      </c>
      <c r="E212" s="1">
        <f>IFERROR(__xludf.DUMMYFUNCTION("""COMPUTED_VALUE"""),808.35)</f>
        <v>808.35</v>
      </c>
      <c r="G212" s="2">
        <f>IFERROR(__xludf.DUMMYFUNCTION("""COMPUTED_VALUE"""),45596.66666666667)</f>
        <v>45596.66667</v>
      </c>
      <c r="H212" s="1">
        <f>IFERROR(__xludf.DUMMYFUNCTION("""COMPUTED_VALUE"""),799.67)</f>
        <v>799.67</v>
      </c>
      <c r="J212" s="2">
        <f>IFERROR(__xludf.DUMMYFUNCTION("""COMPUTED_VALUE"""),45596.66666666667)</f>
        <v>45596.66667</v>
      </c>
      <c r="K212" s="1">
        <f>IFERROR(__xludf.DUMMYFUNCTION("""COMPUTED_VALUE"""),800.63)</f>
        <v>800.63</v>
      </c>
      <c r="M212" s="2">
        <f>IFERROR(__xludf.DUMMYFUNCTION("""COMPUTED_VALUE"""),45596.66666666667)</f>
        <v>45596.66667</v>
      </c>
      <c r="N212" s="1">
        <f>IFERROR(__xludf.DUMMYFUNCTION("""COMPUTED_VALUE"""),1.6444539E7)</f>
        <v>16444539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IFERROR(__xludf.DUMMYFUNCTION("""COMPUTED_VALUE"""),800.42)</f>
        <v>800.42</v>
      </c>
      <c r="D213" s="2">
        <f>IFERROR(__xludf.DUMMYFUNCTION("""COMPUTED_VALUE"""),45597.66666666667)</f>
        <v>45597.66667</v>
      </c>
      <c r="E213" s="1">
        <f>IFERROR(__xludf.DUMMYFUNCTION("""COMPUTED_VALUE"""),804.99)</f>
        <v>804.99</v>
      </c>
      <c r="G213" s="2">
        <f>IFERROR(__xludf.DUMMYFUNCTION("""COMPUTED_VALUE"""),45597.66666666667)</f>
        <v>45597.66667</v>
      </c>
      <c r="H213" s="1">
        <f>IFERROR(__xludf.DUMMYFUNCTION("""COMPUTED_VALUE"""),798.15)</f>
        <v>798.15</v>
      </c>
      <c r="J213" s="2">
        <f>IFERROR(__xludf.DUMMYFUNCTION("""COMPUTED_VALUE"""),45597.66666666667)</f>
        <v>45597.66667</v>
      </c>
      <c r="K213" s="1">
        <f>IFERROR(__xludf.DUMMYFUNCTION("""COMPUTED_VALUE"""),800.37)</f>
        <v>800.37</v>
      </c>
      <c r="M213" s="2">
        <f>IFERROR(__xludf.DUMMYFUNCTION("""COMPUTED_VALUE"""),45597.66666666667)</f>
        <v>45597.66667</v>
      </c>
      <c r="N213" s="1">
        <f>IFERROR(__xludf.DUMMYFUNCTION("""COMPUTED_VALUE"""),1.2349117E7)</f>
        <v>12349117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IFERROR(__xludf.DUMMYFUNCTION("""COMPUTED_VALUE"""),800.64)</f>
        <v>800.64</v>
      </c>
      <c r="D214" s="2">
        <f>IFERROR(__xludf.DUMMYFUNCTION("""COMPUTED_VALUE"""),45600.66666666667)</f>
        <v>45600.66667</v>
      </c>
      <c r="E214" s="1">
        <f>IFERROR(__xludf.DUMMYFUNCTION("""COMPUTED_VALUE"""),804.02)</f>
        <v>804.02</v>
      </c>
      <c r="G214" s="2">
        <f>IFERROR(__xludf.DUMMYFUNCTION("""COMPUTED_VALUE"""),45600.66666666667)</f>
        <v>45600.66667</v>
      </c>
      <c r="H214" s="1">
        <f>IFERROR(__xludf.DUMMYFUNCTION("""COMPUTED_VALUE"""),793.67)</f>
        <v>793.67</v>
      </c>
      <c r="J214" s="2">
        <f>IFERROR(__xludf.DUMMYFUNCTION("""COMPUTED_VALUE"""),45600.66666666667)</f>
        <v>45600.66667</v>
      </c>
      <c r="K214" s="1">
        <f>IFERROR(__xludf.DUMMYFUNCTION("""COMPUTED_VALUE"""),797.15)</f>
        <v>797.15</v>
      </c>
      <c r="M214" s="2">
        <f>IFERROR(__xludf.DUMMYFUNCTION("""COMPUTED_VALUE"""),45600.66666666667)</f>
        <v>45600.66667</v>
      </c>
      <c r="N214" s="1">
        <f>IFERROR(__xludf.DUMMYFUNCTION("""COMPUTED_VALUE"""),2.4032891E7)</f>
        <v>24032891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IFERROR(__xludf.DUMMYFUNCTION("""COMPUTED_VALUE"""),796.34)</f>
        <v>796.34</v>
      </c>
      <c r="D215" s="2">
        <f>IFERROR(__xludf.DUMMYFUNCTION("""COMPUTED_VALUE"""),45601.66666666667)</f>
        <v>45601.66667</v>
      </c>
      <c r="E215" s="1">
        <f>IFERROR(__xludf.DUMMYFUNCTION("""COMPUTED_VALUE"""),800.51)</f>
        <v>800.51</v>
      </c>
      <c r="G215" s="2">
        <f>IFERROR(__xludf.DUMMYFUNCTION("""COMPUTED_VALUE"""),45601.66666666667)</f>
        <v>45601.66667</v>
      </c>
      <c r="H215" s="1">
        <f>IFERROR(__xludf.DUMMYFUNCTION("""COMPUTED_VALUE"""),791.9)</f>
        <v>791.9</v>
      </c>
      <c r="J215" s="2">
        <f>IFERROR(__xludf.DUMMYFUNCTION("""COMPUTED_VALUE"""),45601.66666666667)</f>
        <v>45601.66667</v>
      </c>
      <c r="K215" s="1">
        <f>IFERROR(__xludf.DUMMYFUNCTION("""COMPUTED_VALUE"""),794.2)</f>
        <v>794.2</v>
      </c>
      <c r="M215" s="2">
        <f>IFERROR(__xludf.DUMMYFUNCTION("""COMPUTED_VALUE"""),45601.66666666667)</f>
        <v>45601.66667</v>
      </c>
      <c r="N215" s="1">
        <f>IFERROR(__xludf.DUMMYFUNCTION("""COMPUTED_VALUE"""),1.666199E7)</f>
        <v>16661990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IFERROR(__xludf.DUMMYFUNCTION("""COMPUTED_VALUE"""),807.99)</f>
        <v>807.99</v>
      </c>
      <c r="D216" s="2">
        <f>IFERROR(__xludf.DUMMYFUNCTION("""COMPUTED_VALUE"""),45602.66666666667)</f>
        <v>45602.66667</v>
      </c>
      <c r="E216" s="1">
        <f>IFERROR(__xludf.DUMMYFUNCTION("""COMPUTED_VALUE"""),810.16)</f>
        <v>810.16</v>
      </c>
      <c r="G216" s="2">
        <f>IFERROR(__xludf.DUMMYFUNCTION("""COMPUTED_VALUE"""),45602.66666666667)</f>
        <v>45602.66667</v>
      </c>
      <c r="H216" s="1">
        <f>IFERROR(__xludf.DUMMYFUNCTION("""COMPUTED_VALUE"""),797.57)</f>
        <v>797.57</v>
      </c>
      <c r="J216" s="2">
        <f>IFERROR(__xludf.DUMMYFUNCTION("""COMPUTED_VALUE"""),45602.66666666667)</f>
        <v>45602.66667</v>
      </c>
      <c r="K216" s="1">
        <f>IFERROR(__xludf.DUMMYFUNCTION("""COMPUTED_VALUE"""),804.96)</f>
        <v>804.96</v>
      </c>
      <c r="M216" s="2">
        <f>IFERROR(__xludf.DUMMYFUNCTION("""COMPUTED_VALUE"""),45602.66666666667)</f>
        <v>45602.66667</v>
      </c>
      <c r="N216" s="1">
        <f>IFERROR(__xludf.DUMMYFUNCTION("""COMPUTED_VALUE"""),2.1215317E7)</f>
        <v>21215317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IFERROR(__xludf.DUMMYFUNCTION("""COMPUTED_VALUE"""),807.74)</f>
        <v>807.74</v>
      </c>
      <c r="D217" s="2">
        <f>IFERROR(__xludf.DUMMYFUNCTION("""COMPUTED_VALUE"""),45603.66666666667)</f>
        <v>45603.66667</v>
      </c>
      <c r="E217" s="1">
        <f>IFERROR(__xludf.DUMMYFUNCTION("""COMPUTED_VALUE"""),815.76)</f>
        <v>815.76</v>
      </c>
      <c r="G217" s="2">
        <f>IFERROR(__xludf.DUMMYFUNCTION("""COMPUTED_VALUE"""),45603.66666666667)</f>
        <v>45603.66667</v>
      </c>
      <c r="H217" s="1">
        <f>IFERROR(__xludf.DUMMYFUNCTION("""COMPUTED_VALUE"""),807.65)</f>
        <v>807.65</v>
      </c>
      <c r="J217" s="2">
        <f>IFERROR(__xludf.DUMMYFUNCTION("""COMPUTED_VALUE"""),45603.66666666667)</f>
        <v>45603.66667</v>
      </c>
      <c r="K217" s="1">
        <f>IFERROR(__xludf.DUMMYFUNCTION("""COMPUTED_VALUE"""),812.29)</f>
        <v>812.29</v>
      </c>
      <c r="M217" s="2">
        <f>IFERROR(__xludf.DUMMYFUNCTION("""COMPUTED_VALUE"""),45603.66666666667)</f>
        <v>45603.66667</v>
      </c>
      <c r="N217" s="1">
        <f>IFERROR(__xludf.DUMMYFUNCTION("""COMPUTED_VALUE"""),2.9571424E7)</f>
        <v>29571424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IFERROR(__xludf.DUMMYFUNCTION("""COMPUTED_VALUE"""),808.99)</f>
        <v>808.99</v>
      </c>
      <c r="D218" s="2">
        <f>IFERROR(__xludf.DUMMYFUNCTION("""COMPUTED_VALUE"""),45604.66666666667)</f>
        <v>45604.66667</v>
      </c>
      <c r="E218" s="1">
        <f>IFERROR(__xludf.DUMMYFUNCTION("""COMPUTED_VALUE"""),808.99)</f>
        <v>808.99</v>
      </c>
      <c r="G218" s="2">
        <f>IFERROR(__xludf.DUMMYFUNCTION("""COMPUTED_VALUE"""),45604.66666666667)</f>
        <v>45604.66667</v>
      </c>
      <c r="H218" s="1">
        <f>IFERROR(__xludf.DUMMYFUNCTION("""COMPUTED_VALUE"""),800.15)</f>
        <v>800.15</v>
      </c>
      <c r="J218" s="2">
        <f>IFERROR(__xludf.DUMMYFUNCTION("""COMPUTED_VALUE"""),45604.66666666667)</f>
        <v>45604.66667</v>
      </c>
      <c r="K218" s="1">
        <f>IFERROR(__xludf.DUMMYFUNCTION("""COMPUTED_VALUE"""),800.87)</f>
        <v>800.87</v>
      </c>
      <c r="M218" s="2">
        <f>IFERROR(__xludf.DUMMYFUNCTION("""COMPUTED_VALUE"""),45604.66666666667)</f>
        <v>45604.66667</v>
      </c>
      <c r="N218" s="1">
        <f>IFERROR(__xludf.DUMMYFUNCTION("""COMPUTED_VALUE"""),2.5512052E7)</f>
        <v>25512052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IFERROR(__xludf.DUMMYFUNCTION("""COMPUTED_VALUE"""),800.77)</f>
        <v>800.77</v>
      </c>
      <c r="D219" s="2">
        <f>IFERROR(__xludf.DUMMYFUNCTION("""COMPUTED_VALUE"""),45607.66666666667)</f>
        <v>45607.66667</v>
      </c>
      <c r="E219" s="1">
        <f>IFERROR(__xludf.DUMMYFUNCTION("""COMPUTED_VALUE"""),805.65)</f>
        <v>805.65</v>
      </c>
      <c r="G219" s="2">
        <f>IFERROR(__xludf.DUMMYFUNCTION("""COMPUTED_VALUE"""),45607.66666666667)</f>
        <v>45607.66667</v>
      </c>
      <c r="H219" s="1">
        <f>IFERROR(__xludf.DUMMYFUNCTION("""COMPUTED_VALUE"""),795.1)</f>
        <v>795.1</v>
      </c>
      <c r="J219" s="2">
        <f>IFERROR(__xludf.DUMMYFUNCTION("""COMPUTED_VALUE"""),45607.66666666667)</f>
        <v>45607.66667</v>
      </c>
      <c r="K219" s="1">
        <f>IFERROR(__xludf.DUMMYFUNCTION("""COMPUTED_VALUE"""),797.31)</f>
        <v>797.31</v>
      </c>
      <c r="M219" s="2">
        <f>IFERROR(__xludf.DUMMYFUNCTION("""COMPUTED_VALUE"""),45607.66666666667)</f>
        <v>45607.66667</v>
      </c>
      <c r="N219" s="1">
        <f>IFERROR(__xludf.DUMMYFUNCTION("""COMPUTED_VALUE"""),1.4968727E7)</f>
        <v>14968727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IFERROR(__xludf.DUMMYFUNCTION("""COMPUTED_VALUE"""),799.49)</f>
        <v>799.49</v>
      </c>
      <c r="D220" s="2">
        <f>IFERROR(__xludf.DUMMYFUNCTION("""COMPUTED_VALUE"""),45608.66666666667)</f>
        <v>45608.66667</v>
      </c>
      <c r="E220" s="1">
        <f>IFERROR(__xludf.DUMMYFUNCTION("""COMPUTED_VALUE"""),800.85)</f>
        <v>800.85</v>
      </c>
      <c r="G220" s="2">
        <f>IFERROR(__xludf.DUMMYFUNCTION("""COMPUTED_VALUE"""),45608.66666666667)</f>
        <v>45608.66667</v>
      </c>
      <c r="H220" s="1">
        <f>IFERROR(__xludf.DUMMYFUNCTION("""COMPUTED_VALUE"""),788.55)</f>
        <v>788.55</v>
      </c>
      <c r="J220" s="2">
        <f>IFERROR(__xludf.DUMMYFUNCTION("""COMPUTED_VALUE"""),45608.66666666667)</f>
        <v>45608.66667</v>
      </c>
      <c r="K220" s="1">
        <f>IFERROR(__xludf.DUMMYFUNCTION("""COMPUTED_VALUE"""),791.76)</f>
        <v>791.76</v>
      </c>
      <c r="M220" s="2">
        <f>IFERROR(__xludf.DUMMYFUNCTION("""COMPUTED_VALUE"""),45608.66666666667)</f>
        <v>45608.66667</v>
      </c>
      <c r="N220" s="1">
        <f>IFERROR(__xludf.DUMMYFUNCTION("""COMPUTED_VALUE"""),1.3742284E7)</f>
        <v>13742284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IFERROR(__xludf.DUMMYFUNCTION("""COMPUTED_VALUE"""),791.51)</f>
        <v>791.51</v>
      </c>
      <c r="D221" s="2">
        <f>IFERROR(__xludf.DUMMYFUNCTION("""COMPUTED_VALUE"""),45609.66666666667)</f>
        <v>45609.66667</v>
      </c>
      <c r="E221" s="1">
        <f>IFERROR(__xludf.DUMMYFUNCTION("""COMPUTED_VALUE"""),794.35)</f>
        <v>794.35</v>
      </c>
      <c r="G221" s="2">
        <f>IFERROR(__xludf.DUMMYFUNCTION("""COMPUTED_VALUE"""),45609.66666666667)</f>
        <v>45609.66667</v>
      </c>
      <c r="H221" s="1">
        <f>IFERROR(__xludf.DUMMYFUNCTION("""COMPUTED_VALUE"""),785.82)</f>
        <v>785.82</v>
      </c>
      <c r="J221" s="2">
        <f>IFERROR(__xludf.DUMMYFUNCTION("""COMPUTED_VALUE"""),45609.66666666667)</f>
        <v>45609.66667</v>
      </c>
      <c r="K221" s="1">
        <f>IFERROR(__xludf.DUMMYFUNCTION("""COMPUTED_VALUE"""),793.18)</f>
        <v>793.18</v>
      </c>
      <c r="M221" s="2">
        <f>IFERROR(__xludf.DUMMYFUNCTION("""COMPUTED_VALUE"""),45609.66666666667)</f>
        <v>45609.66667</v>
      </c>
      <c r="N221" s="1">
        <f>IFERROR(__xludf.DUMMYFUNCTION("""COMPUTED_VALUE"""),1.1765572E7)</f>
        <v>11765572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IFERROR(__xludf.DUMMYFUNCTION("""COMPUTED_VALUE"""),793.22)</f>
        <v>793.22</v>
      </c>
      <c r="D222" s="2">
        <f>IFERROR(__xludf.DUMMYFUNCTION("""COMPUTED_VALUE"""),45610.66666666667)</f>
        <v>45610.66667</v>
      </c>
      <c r="E222" s="1">
        <f>IFERROR(__xludf.DUMMYFUNCTION("""COMPUTED_VALUE"""),794.98)</f>
        <v>794.98</v>
      </c>
      <c r="G222" s="2">
        <f>IFERROR(__xludf.DUMMYFUNCTION("""COMPUTED_VALUE"""),45610.66666666667)</f>
        <v>45610.66667</v>
      </c>
      <c r="H222" s="1">
        <f>IFERROR(__xludf.DUMMYFUNCTION("""COMPUTED_VALUE"""),789.44)</f>
        <v>789.44</v>
      </c>
      <c r="J222" s="2">
        <f>IFERROR(__xludf.DUMMYFUNCTION("""COMPUTED_VALUE"""),45610.66666666667)</f>
        <v>45610.66667</v>
      </c>
      <c r="K222" s="1">
        <f>IFERROR(__xludf.DUMMYFUNCTION("""COMPUTED_VALUE"""),790.14)</f>
        <v>790.14</v>
      </c>
      <c r="M222" s="2">
        <f>IFERROR(__xludf.DUMMYFUNCTION("""COMPUTED_VALUE"""),45610.66666666667)</f>
        <v>45610.66667</v>
      </c>
      <c r="N222" s="1">
        <f>IFERROR(__xludf.DUMMYFUNCTION("""COMPUTED_VALUE"""),1.2071457E7)</f>
        <v>12071457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IFERROR(__xludf.DUMMYFUNCTION("""COMPUTED_VALUE"""),787.47)</f>
        <v>787.47</v>
      </c>
      <c r="D223" s="2">
        <f>IFERROR(__xludf.DUMMYFUNCTION("""COMPUTED_VALUE"""),45611.66666666667)</f>
        <v>45611.66667</v>
      </c>
      <c r="E223" s="1">
        <f>IFERROR(__xludf.DUMMYFUNCTION("""COMPUTED_VALUE"""),787.97)</f>
        <v>787.97</v>
      </c>
      <c r="G223" s="2">
        <f>IFERROR(__xludf.DUMMYFUNCTION("""COMPUTED_VALUE"""),45611.66666666667)</f>
        <v>45611.66667</v>
      </c>
      <c r="H223" s="1">
        <f>IFERROR(__xludf.DUMMYFUNCTION("""COMPUTED_VALUE"""),782.19)</f>
        <v>782.19</v>
      </c>
      <c r="J223" s="2">
        <f>IFERROR(__xludf.DUMMYFUNCTION("""COMPUTED_VALUE"""),45611.66666666667)</f>
        <v>45611.66667</v>
      </c>
      <c r="K223" s="1">
        <f>IFERROR(__xludf.DUMMYFUNCTION("""COMPUTED_VALUE"""),785.06)</f>
        <v>785.06</v>
      </c>
      <c r="M223" s="2">
        <f>IFERROR(__xludf.DUMMYFUNCTION("""COMPUTED_VALUE"""),45611.66666666667)</f>
        <v>45611.66667</v>
      </c>
      <c r="N223" s="1">
        <f>IFERROR(__xludf.DUMMYFUNCTION("""COMPUTED_VALUE"""),1.7069343E7)</f>
        <v>17069343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IFERROR(__xludf.DUMMYFUNCTION("""COMPUTED_VALUE"""),785.06)</f>
        <v>785.06</v>
      </c>
      <c r="D224" s="2">
        <f>IFERROR(__xludf.DUMMYFUNCTION("""COMPUTED_VALUE"""),45614.66666666667)</f>
        <v>45614.66667</v>
      </c>
      <c r="E224" s="1">
        <f>IFERROR(__xludf.DUMMYFUNCTION("""COMPUTED_VALUE"""),790.9)</f>
        <v>790.9</v>
      </c>
      <c r="G224" s="2">
        <f>IFERROR(__xludf.DUMMYFUNCTION("""COMPUTED_VALUE"""),45614.66666666667)</f>
        <v>45614.66667</v>
      </c>
      <c r="H224" s="1">
        <f>IFERROR(__xludf.DUMMYFUNCTION("""COMPUTED_VALUE"""),783.75)</f>
        <v>783.75</v>
      </c>
      <c r="J224" s="2">
        <f>IFERROR(__xludf.DUMMYFUNCTION("""COMPUTED_VALUE"""),45614.66666666667)</f>
        <v>45614.66667</v>
      </c>
      <c r="K224" s="1">
        <f>IFERROR(__xludf.DUMMYFUNCTION("""COMPUTED_VALUE"""),790.55)</f>
        <v>790.55</v>
      </c>
      <c r="M224" s="2">
        <f>IFERROR(__xludf.DUMMYFUNCTION("""COMPUTED_VALUE"""),45614.66666666667)</f>
        <v>45614.66667</v>
      </c>
      <c r="N224" s="1">
        <f>IFERROR(__xludf.DUMMYFUNCTION("""COMPUTED_VALUE"""),1.1665802E7)</f>
        <v>11665802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IFERROR(__xludf.DUMMYFUNCTION("""COMPUTED_VALUE"""),784.16)</f>
        <v>784.16</v>
      </c>
      <c r="D225" s="2">
        <f>IFERROR(__xludf.DUMMYFUNCTION("""COMPUTED_VALUE"""),45615.66666666667)</f>
        <v>45615.66667</v>
      </c>
      <c r="E225" s="1">
        <f>IFERROR(__xludf.DUMMYFUNCTION("""COMPUTED_VALUE"""),784.29)</f>
        <v>784.29</v>
      </c>
      <c r="G225" s="2">
        <f>IFERROR(__xludf.DUMMYFUNCTION("""COMPUTED_VALUE"""),45615.66666666667)</f>
        <v>45615.66667</v>
      </c>
      <c r="H225" s="1">
        <f>IFERROR(__xludf.DUMMYFUNCTION("""COMPUTED_VALUE"""),777.06)</f>
        <v>777.06</v>
      </c>
      <c r="J225" s="2">
        <f>IFERROR(__xludf.DUMMYFUNCTION("""COMPUTED_VALUE"""),45615.66666666667)</f>
        <v>45615.66667</v>
      </c>
      <c r="K225" s="1">
        <f>IFERROR(__xludf.DUMMYFUNCTION("""COMPUTED_VALUE"""),784.07)</f>
        <v>784.07</v>
      </c>
      <c r="M225" s="2">
        <f>IFERROR(__xludf.DUMMYFUNCTION("""COMPUTED_VALUE"""),45615.66666666667)</f>
        <v>45615.66667</v>
      </c>
      <c r="N225" s="1">
        <f>IFERROR(__xludf.DUMMYFUNCTION("""COMPUTED_VALUE"""),1.3657773E7)</f>
        <v>13657773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IFERROR(__xludf.DUMMYFUNCTION("""COMPUTED_VALUE"""),783.47)</f>
        <v>783.47</v>
      </c>
      <c r="D226" s="2">
        <f>IFERROR(__xludf.DUMMYFUNCTION("""COMPUTED_VALUE"""),45616.66666666667)</f>
        <v>45616.66667</v>
      </c>
      <c r="E226" s="1">
        <f>IFERROR(__xludf.DUMMYFUNCTION("""COMPUTED_VALUE"""),791.98)</f>
        <v>791.98</v>
      </c>
      <c r="G226" s="2">
        <f>IFERROR(__xludf.DUMMYFUNCTION("""COMPUTED_VALUE"""),45616.66666666667)</f>
        <v>45616.66667</v>
      </c>
      <c r="H226" s="1">
        <f>IFERROR(__xludf.DUMMYFUNCTION("""COMPUTED_VALUE"""),780.83)</f>
        <v>780.83</v>
      </c>
      <c r="J226" s="2">
        <f>IFERROR(__xludf.DUMMYFUNCTION("""COMPUTED_VALUE"""),45616.66666666667)</f>
        <v>45616.66667</v>
      </c>
      <c r="K226" s="1">
        <f>IFERROR(__xludf.DUMMYFUNCTION("""COMPUTED_VALUE"""),791.25)</f>
        <v>791.25</v>
      </c>
      <c r="M226" s="2">
        <f>IFERROR(__xludf.DUMMYFUNCTION("""COMPUTED_VALUE"""),45616.66666666667)</f>
        <v>45616.66667</v>
      </c>
      <c r="N226" s="1">
        <f>IFERROR(__xludf.DUMMYFUNCTION("""COMPUTED_VALUE"""),1.1355915E7)</f>
        <v>11355915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IFERROR(__xludf.DUMMYFUNCTION("""COMPUTED_VALUE"""),790.67)</f>
        <v>790.67</v>
      </c>
      <c r="D227" s="2">
        <f>IFERROR(__xludf.DUMMYFUNCTION("""COMPUTED_VALUE"""),45617.66666666667)</f>
        <v>45617.66667</v>
      </c>
      <c r="E227" s="1">
        <f>IFERROR(__xludf.DUMMYFUNCTION("""COMPUTED_VALUE"""),799.12)</f>
        <v>799.12</v>
      </c>
      <c r="G227" s="2">
        <f>IFERROR(__xludf.DUMMYFUNCTION("""COMPUTED_VALUE"""),45617.66666666667)</f>
        <v>45617.66667</v>
      </c>
      <c r="H227" s="1">
        <f>IFERROR(__xludf.DUMMYFUNCTION("""COMPUTED_VALUE"""),789.34)</f>
        <v>789.34</v>
      </c>
      <c r="J227" s="2">
        <f>IFERROR(__xludf.DUMMYFUNCTION("""COMPUTED_VALUE"""),45617.66666666667)</f>
        <v>45617.66667</v>
      </c>
      <c r="K227" s="1">
        <f>IFERROR(__xludf.DUMMYFUNCTION("""COMPUTED_VALUE"""),799.11)</f>
        <v>799.11</v>
      </c>
      <c r="M227" s="2">
        <f>IFERROR(__xludf.DUMMYFUNCTION("""COMPUTED_VALUE"""),45617.66666666667)</f>
        <v>45617.66667</v>
      </c>
      <c r="N227" s="1">
        <f>IFERROR(__xludf.DUMMYFUNCTION("""COMPUTED_VALUE"""),1.4601858E7)</f>
        <v>14601858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IFERROR(__xludf.DUMMYFUNCTION("""COMPUTED_VALUE"""),797.9)</f>
        <v>797.9</v>
      </c>
      <c r="D228" s="2">
        <f>IFERROR(__xludf.DUMMYFUNCTION("""COMPUTED_VALUE"""),45618.66666666667)</f>
        <v>45618.66667</v>
      </c>
      <c r="E228" s="1">
        <f>IFERROR(__xludf.DUMMYFUNCTION("""COMPUTED_VALUE"""),804.11)</f>
        <v>804.11</v>
      </c>
      <c r="G228" s="2">
        <f>IFERROR(__xludf.DUMMYFUNCTION("""COMPUTED_VALUE"""),45618.66666666667)</f>
        <v>45618.66667</v>
      </c>
      <c r="H228" s="1">
        <f>IFERROR(__xludf.DUMMYFUNCTION("""COMPUTED_VALUE"""),797.83)</f>
        <v>797.83</v>
      </c>
      <c r="J228" s="2">
        <f>IFERROR(__xludf.DUMMYFUNCTION("""COMPUTED_VALUE"""),45618.66666666667)</f>
        <v>45618.66667</v>
      </c>
      <c r="K228" s="1">
        <f>IFERROR(__xludf.DUMMYFUNCTION("""COMPUTED_VALUE"""),802.25)</f>
        <v>802.25</v>
      </c>
      <c r="M228" s="2">
        <f>IFERROR(__xludf.DUMMYFUNCTION("""COMPUTED_VALUE"""),45618.66666666667)</f>
        <v>45618.66667</v>
      </c>
      <c r="N228" s="1">
        <f>IFERROR(__xludf.DUMMYFUNCTION("""COMPUTED_VALUE"""),1.3480103E7)</f>
        <v>13480103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IFERROR(__xludf.DUMMYFUNCTION("""COMPUTED_VALUE"""),803.21)</f>
        <v>803.21</v>
      </c>
      <c r="D229" s="2">
        <f>IFERROR(__xludf.DUMMYFUNCTION("""COMPUTED_VALUE"""),45621.66666666667)</f>
        <v>45621.66667</v>
      </c>
      <c r="E229" s="1">
        <f>IFERROR(__xludf.DUMMYFUNCTION("""COMPUTED_VALUE"""),808.36)</f>
        <v>808.36</v>
      </c>
      <c r="G229" s="2">
        <f>IFERROR(__xludf.DUMMYFUNCTION("""COMPUTED_VALUE"""),45621.66666666667)</f>
        <v>45621.66667</v>
      </c>
      <c r="H229" s="1">
        <f>IFERROR(__xludf.DUMMYFUNCTION("""COMPUTED_VALUE"""),803.02)</f>
        <v>803.02</v>
      </c>
      <c r="J229" s="2">
        <f>IFERROR(__xludf.DUMMYFUNCTION("""COMPUTED_VALUE"""),45621.66666666667)</f>
        <v>45621.66667</v>
      </c>
      <c r="K229" s="1">
        <f>IFERROR(__xludf.DUMMYFUNCTION("""COMPUTED_VALUE"""),805.38)</f>
        <v>805.38</v>
      </c>
      <c r="M229" s="2">
        <f>IFERROR(__xludf.DUMMYFUNCTION("""COMPUTED_VALUE"""),45621.66666666667)</f>
        <v>45621.66667</v>
      </c>
      <c r="N229" s="1">
        <f>IFERROR(__xludf.DUMMYFUNCTION("""COMPUTED_VALUE"""),2.3444656E7)</f>
        <v>23444656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IFERROR(__xludf.DUMMYFUNCTION("""COMPUTED_VALUE"""),804.57)</f>
        <v>804.57</v>
      </c>
      <c r="D230" s="2">
        <f>IFERROR(__xludf.DUMMYFUNCTION("""COMPUTED_VALUE"""),45622.66666666667)</f>
        <v>45622.66667</v>
      </c>
      <c r="E230" s="1">
        <f>IFERROR(__xludf.DUMMYFUNCTION("""COMPUTED_VALUE"""),804.57)</f>
        <v>804.57</v>
      </c>
      <c r="G230" s="2">
        <f>IFERROR(__xludf.DUMMYFUNCTION("""COMPUTED_VALUE"""),45622.66666666667)</f>
        <v>45622.66667</v>
      </c>
      <c r="H230" s="1">
        <f>IFERROR(__xludf.DUMMYFUNCTION("""COMPUTED_VALUE"""),797.32)</f>
        <v>797.32</v>
      </c>
      <c r="J230" s="2">
        <f>IFERROR(__xludf.DUMMYFUNCTION("""COMPUTED_VALUE"""),45622.66666666667)</f>
        <v>45622.66667</v>
      </c>
      <c r="K230" s="1">
        <f>IFERROR(__xludf.DUMMYFUNCTION("""COMPUTED_VALUE"""),802.85)</f>
        <v>802.85</v>
      </c>
      <c r="M230" s="2">
        <f>IFERROR(__xludf.DUMMYFUNCTION("""COMPUTED_VALUE"""),45622.66666666667)</f>
        <v>45622.66667</v>
      </c>
      <c r="N230" s="1">
        <f>IFERROR(__xludf.DUMMYFUNCTION("""COMPUTED_VALUE"""),1.7629782E7)</f>
        <v>17629782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IFERROR(__xludf.DUMMYFUNCTION("""COMPUTED_VALUE"""),802.95)</f>
        <v>802.95</v>
      </c>
      <c r="D231" s="2">
        <f>IFERROR(__xludf.DUMMYFUNCTION("""COMPUTED_VALUE"""),45623.66666666667)</f>
        <v>45623.66667</v>
      </c>
      <c r="E231" s="1">
        <f>IFERROR(__xludf.DUMMYFUNCTION("""COMPUTED_VALUE"""),808.14)</f>
        <v>808.14</v>
      </c>
      <c r="G231" s="2">
        <f>IFERROR(__xludf.DUMMYFUNCTION("""COMPUTED_VALUE"""),45623.66666666667)</f>
        <v>45623.66667</v>
      </c>
      <c r="H231" s="1">
        <f>IFERROR(__xludf.DUMMYFUNCTION("""COMPUTED_VALUE"""),802.95)</f>
        <v>802.95</v>
      </c>
      <c r="J231" s="2">
        <f>IFERROR(__xludf.DUMMYFUNCTION("""COMPUTED_VALUE"""),45623.66666666667)</f>
        <v>45623.66667</v>
      </c>
      <c r="K231" s="1">
        <f>IFERROR(__xludf.DUMMYFUNCTION("""COMPUTED_VALUE"""),803.52)</f>
        <v>803.52</v>
      </c>
      <c r="M231" s="2">
        <f>IFERROR(__xludf.DUMMYFUNCTION("""COMPUTED_VALUE"""),45623.66666666667)</f>
        <v>45623.66667</v>
      </c>
      <c r="N231" s="1">
        <f>IFERROR(__xludf.DUMMYFUNCTION("""COMPUTED_VALUE"""),1.2727024E7)</f>
        <v>12727024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IFERROR(__xludf.DUMMYFUNCTION("""COMPUTED_VALUE"""),801.46)</f>
        <v>801.46</v>
      </c>
      <c r="D232" s="2">
        <f>IFERROR(__xludf.DUMMYFUNCTION("""COMPUTED_VALUE"""),45625.54166666667)</f>
        <v>45625.54167</v>
      </c>
      <c r="E232" s="1">
        <f>IFERROR(__xludf.DUMMYFUNCTION("""COMPUTED_VALUE"""),808.4)</f>
        <v>808.4</v>
      </c>
      <c r="G232" s="2">
        <f>IFERROR(__xludf.DUMMYFUNCTION("""COMPUTED_VALUE"""),45625.54166666667)</f>
        <v>45625.54167</v>
      </c>
      <c r="H232" s="1">
        <f>IFERROR(__xludf.DUMMYFUNCTION("""COMPUTED_VALUE"""),800.64)</f>
        <v>800.64</v>
      </c>
      <c r="J232" s="2">
        <f>IFERROR(__xludf.DUMMYFUNCTION("""COMPUTED_VALUE"""),45625.54166666667)</f>
        <v>45625.54167</v>
      </c>
      <c r="K232" s="1">
        <f>IFERROR(__xludf.DUMMYFUNCTION("""COMPUTED_VALUE"""),807.73)</f>
        <v>807.73</v>
      </c>
      <c r="M232" s="2">
        <f>IFERROR(__xludf.DUMMYFUNCTION("""COMPUTED_VALUE"""),45625.54166666667)</f>
        <v>45625.54167</v>
      </c>
      <c r="N232" s="1">
        <f>IFERROR(__xludf.DUMMYFUNCTION("""COMPUTED_VALUE"""),9296819.0)</f>
        <v>9296819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IFERROR(__xludf.DUMMYFUNCTION("""COMPUTED_VALUE"""),808.63)</f>
        <v>808.63</v>
      </c>
      <c r="D233" s="2">
        <f>IFERROR(__xludf.DUMMYFUNCTION("""COMPUTED_VALUE"""),45628.66666666667)</f>
        <v>45628.66667</v>
      </c>
      <c r="E233" s="1">
        <f>IFERROR(__xludf.DUMMYFUNCTION("""COMPUTED_VALUE"""),808.63)</f>
        <v>808.63</v>
      </c>
      <c r="G233" s="2">
        <f>IFERROR(__xludf.DUMMYFUNCTION("""COMPUTED_VALUE"""),45628.66666666667)</f>
        <v>45628.66667</v>
      </c>
      <c r="H233" s="1">
        <f>IFERROR(__xludf.DUMMYFUNCTION("""COMPUTED_VALUE"""),800.47)</f>
        <v>800.47</v>
      </c>
      <c r="J233" s="2">
        <f>IFERROR(__xludf.DUMMYFUNCTION("""COMPUTED_VALUE"""),45628.66666666667)</f>
        <v>45628.66667</v>
      </c>
      <c r="K233" s="1">
        <f>IFERROR(__xludf.DUMMYFUNCTION("""COMPUTED_VALUE"""),806.72)</f>
        <v>806.72</v>
      </c>
      <c r="M233" s="2">
        <f>IFERROR(__xludf.DUMMYFUNCTION("""COMPUTED_VALUE"""),45628.66666666667)</f>
        <v>45628.66667</v>
      </c>
      <c r="N233" s="1">
        <f>IFERROR(__xludf.DUMMYFUNCTION("""COMPUTED_VALUE"""),1.40292E7)</f>
        <v>14029200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IFERROR(__xludf.DUMMYFUNCTION("""COMPUTED_VALUE"""),807.4)</f>
        <v>807.4</v>
      </c>
      <c r="D234" s="2">
        <f>IFERROR(__xludf.DUMMYFUNCTION("""COMPUTED_VALUE"""),45629.66666666667)</f>
        <v>45629.66667</v>
      </c>
      <c r="E234" s="1">
        <f>IFERROR(__xludf.DUMMYFUNCTION("""COMPUTED_VALUE"""),809.05)</f>
        <v>809.05</v>
      </c>
      <c r="G234" s="2">
        <f>IFERROR(__xludf.DUMMYFUNCTION("""COMPUTED_VALUE"""),45629.66666666667)</f>
        <v>45629.66667</v>
      </c>
      <c r="H234" s="1">
        <f>IFERROR(__xludf.DUMMYFUNCTION("""COMPUTED_VALUE"""),798.99)</f>
        <v>798.99</v>
      </c>
      <c r="J234" s="2">
        <f>IFERROR(__xludf.DUMMYFUNCTION("""COMPUTED_VALUE"""),45629.66666666667)</f>
        <v>45629.66667</v>
      </c>
      <c r="K234" s="1">
        <f>IFERROR(__xludf.DUMMYFUNCTION("""COMPUTED_VALUE"""),800.54)</f>
        <v>800.54</v>
      </c>
      <c r="M234" s="2">
        <f>IFERROR(__xludf.DUMMYFUNCTION("""COMPUTED_VALUE"""),45629.66666666667)</f>
        <v>45629.66667</v>
      </c>
      <c r="N234" s="1">
        <f>IFERROR(__xludf.DUMMYFUNCTION("""COMPUTED_VALUE"""),1.6753341E7)</f>
        <v>16753341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IFERROR(__xludf.DUMMYFUNCTION("""COMPUTED_VALUE"""),797.26)</f>
        <v>797.26</v>
      </c>
      <c r="D235" s="2">
        <f>IFERROR(__xludf.DUMMYFUNCTION("""COMPUTED_VALUE"""),45630.66666666667)</f>
        <v>45630.66667</v>
      </c>
      <c r="E235" s="1">
        <f>IFERROR(__xludf.DUMMYFUNCTION("""COMPUTED_VALUE"""),799.02)</f>
        <v>799.02</v>
      </c>
      <c r="G235" s="2">
        <f>IFERROR(__xludf.DUMMYFUNCTION("""COMPUTED_VALUE"""),45630.66666666667)</f>
        <v>45630.66667</v>
      </c>
      <c r="H235" s="1">
        <f>IFERROR(__xludf.DUMMYFUNCTION("""COMPUTED_VALUE"""),792.24)</f>
        <v>792.24</v>
      </c>
      <c r="J235" s="2">
        <f>IFERROR(__xludf.DUMMYFUNCTION("""COMPUTED_VALUE"""),45630.66666666667)</f>
        <v>45630.66667</v>
      </c>
      <c r="K235" s="1">
        <f>IFERROR(__xludf.DUMMYFUNCTION("""COMPUTED_VALUE"""),796.92)</f>
        <v>796.92</v>
      </c>
      <c r="M235" s="2">
        <f>IFERROR(__xludf.DUMMYFUNCTION("""COMPUTED_VALUE"""),45630.66666666667)</f>
        <v>45630.66667</v>
      </c>
      <c r="N235" s="1">
        <f>IFERROR(__xludf.DUMMYFUNCTION("""COMPUTED_VALUE"""),2.1600319E7)</f>
        <v>21600319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IFERROR(__xludf.DUMMYFUNCTION("""COMPUTED_VALUE"""),796.84)</f>
        <v>796.84</v>
      </c>
      <c r="D236" s="2">
        <f>IFERROR(__xludf.DUMMYFUNCTION("""COMPUTED_VALUE"""),45631.66666666667)</f>
        <v>45631.66667</v>
      </c>
      <c r="E236" s="1">
        <f>IFERROR(__xludf.DUMMYFUNCTION("""COMPUTED_VALUE"""),796.84)</f>
        <v>796.84</v>
      </c>
      <c r="G236" s="2">
        <f>IFERROR(__xludf.DUMMYFUNCTION("""COMPUTED_VALUE"""),45631.66666666667)</f>
        <v>45631.66667</v>
      </c>
      <c r="H236" s="1">
        <f>IFERROR(__xludf.DUMMYFUNCTION("""COMPUTED_VALUE"""),777.42)</f>
        <v>777.42</v>
      </c>
      <c r="J236" s="2">
        <f>IFERROR(__xludf.DUMMYFUNCTION("""COMPUTED_VALUE"""),45631.66666666667)</f>
        <v>45631.66667</v>
      </c>
      <c r="K236" s="1">
        <f>IFERROR(__xludf.DUMMYFUNCTION("""COMPUTED_VALUE"""),780.6)</f>
        <v>780.6</v>
      </c>
      <c r="M236" s="2">
        <f>IFERROR(__xludf.DUMMYFUNCTION("""COMPUTED_VALUE"""),45631.66666666667)</f>
        <v>45631.66667</v>
      </c>
      <c r="N236" s="1">
        <f>IFERROR(__xludf.DUMMYFUNCTION("""COMPUTED_VALUE"""),1.9895275E7)</f>
        <v>19895275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IFERROR(__xludf.DUMMYFUNCTION("""COMPUTED_VALUE"""),781.29)</f>
        <v>781.29</v>
      </c>
      <c r="D237" s="2">
        <f>IFERROR(__xludf.DUMMYFUNCTION("""COMPUTED_VALUE"""),45632.66666666667)</f>
        <v>45632.66667</v>
      </c>
      <c r="E237" s="1">
        <f>IFERROR(__xludf.DUMMYFUNCTION("""COMPUTED_VALUE"""),783.55)</f>
        <v>783.55</v>
      </c>
      <c r="G237" s="2">
        <f>IFERROR(__xludf.DUMMYFUNCTION("""COMPUTED_VALUE"""),45632.66666666667)</f>
        <v>45632.66667</v>
      </c>
      <c r="H237" s="1">
        <f>IFERROR(__xludf.DUMMYFUNCTION("""COMPUTED_VALUE"""),778.53)</f>
        <v>778.53</v>
      </c>
      <c r="J237" s="2">
        <f>IFERROR(__xludf.DUMMYFUNCTION("""COMPUTED_VALUE"""),45632.66666666667)</f>
        <v>45632.66667</v>
      </c>
      <c r="K237" s="1">
        <f>IFERROR(__xludf.DUMMYFUNCTION("""COMPUTED_VALUE"""),779.81)</f>
        <v>779.81</v>
      </c>
      <c r="M237" s="2">
        <f>IFERROR(__xludf.DUMMYFUNCTION("""COMPUTED_VALUE"""),45632.66666666667)</f>
        <v>45632.66667</v>
      </c>
      <c r="N237" s="1">
        <f>IFERROR(__xludf.DUMMYFUNCTION("""COMPUTED_VALUE"""),1.7711237E7)</f>
        <v>17711237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IFERROR(__xludf.DUMMYFUNCTION("""COMPUTED_VALUE"""),780.44)</f>
        <v>780.44</v>
      </c>
      <c r="D238" s="2">
        <f>IFERROR(__xludf.DUMMYFUNCTION("""COMPUTED_VALUE"""),45635.66666666667)</f>
        <v>45635.66667</v>
      </c>
      <c r="E238" s="1">
        <f>IFERROR(__xludf.DUMMYFUNCTION("""COMPUTED_VALUE"""),784.78)</f>
        <v>784.78</v>
      </c>
      <c r="G238" s="2">
        <f>IFERROR(__xludf.DUMMYFUNCTION("""COMPUTED_VALUE"""),45635.66666666667)</f>
        <v>45635.66667</v>
      </c>
      <c r="H238" s="1">
        <f>IFERROR(__xludf.DUMMYFUNCTION("""COMPUTED_VALUE"""),772.11)</f>
        <v>772.11</v>
      </c>
      <c r="J238" s="2">
        <f>IFERROR(__xludf.DUMMYFUNCTION("""COMPUTED_VALUE"""),45635.66666666667)</f>
        <v>45635.66667</v>
      </c>
      <c r="K238" s="1">
        <f>IFERROR(__xludf.DUMMYFUNCTION("""COMPUTED_VALUE"""),772.69)</f>
        <v>772.69</v>
      </c>
      <c r="M238" s="2">
        <f>IFERROR(__xludf.DUMMYFUNCTION("""COMPUTED_VALUE"""),45635.66666666667)</f>
        <v>45635.66667</v>
      </c>
      <c r="N238" s="1">
        <f>IFERROR(__xludf.DUMMYFUNCTION("""COMPUTED_VALUE"""),2.2460503E7)</f>
        <v>22460503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IFERROR(__xludf.DUMMYFUNCTION("""COMPUTED_VALUE"""),771.65)</f>
        <v>771.65</v>
      </c>
      <c r="D239" s="2">
        <f>IFERROR(__xludf.DUMMYFUNCTION("""COMPUTED_VALUE"""),45636.66666666667)</f>
        <v>45636.66667</v>
      </c>
      <c r="E239" s="1">
        <f>IFERROR(__xludf.DUMMYFUNCTION("""COMPUTED_VALUE"""),775.89)</f>
        <v>775.89</v>
      </c>
      <c r="G239" s="2">
        <f>IFERROR(__xludf.DUMMYFUNCTION("""COMPUTED_VALUE"""),45636.66666666667)</f>
        <v>45636.66667</v>
      </c>
      <c r="H239" s="1">
        <f>IFERROR(__xludf.DUMMYFUNCTION("""COMPUTED_VALUE"""),762.18)</f>
        <v>762.18</v>
      </c>
      <c r="J239" s="2">
        <f>IFERROR(__xludf.DUMMYFUNCTION("""COMPUTED_VALUE"""),45636.66666666667)</f>
        <v>45636.66667</v>
      </c>
      <c r="K239" s="1">
        <f>IFERROR(__xludf.DUMMYFUNCTION("""COMPUTED_VALUE"""),772.63)</f>
        <v>772.63</v>
      </c>
      <c r="M239" s="2">
        <f>IFERROR(__xludf.DUMMYFUNCTION("""COMPUTED_VALUE"""),45636.66666666667)</f>
        <v>45636.66667</v>
      </c>
      <c r="N239" s="1">
        <f>IFERROR(__xludf.DUMMYFUNCTION("""COMPUTED_VALUE"""),1.8516501E7)</f>
        <v>18516501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IFERROR(__xludf.DUMMYFUNCTION("""COMPUTED_VALUE"""),772.36)</f>
        <v>772.36</v>
      </c>
      <c r="D240" s="2">
        <f>IFERROR(__xludf.DUMMYFUNCTION("""COMPUTED_VALUE"""),45637.66666666667)</f>
        <v>45637.66667</v>
      </c>
      <c r="E240" s="1">
        <f>IFERROR(__xludf.DUMMYFUNCTION("""COMPUTED_VALUE"""),772.62)</f>
        <v>772.62</v>
      </c>
      <c r="G240" s="2">
        <f>IFERROR(__xludf.DUMMYFUNCTION("""COMPUTED_VALUE"""),45637.66666666667)</f>
        <v>45637.66667</v>
      </c>
      <c r="H240" s="1">
        <f>IFERROR(__xludf.DUMMYFUNCTION("""COMPUTED_VALUE"""),764.02)</f>
        <v>764.02</v>
      </c>
      <c r="J240" s="2">
        <f>IFERROR(__xludf.DUMMYFUNCTION("""COMPUTED_VALUE"""),45637.66666666667)</f>
        <v>45637.66667</v>
      </c>
      <c r="K240" s="1">
        <f>IFERROR(__xludf.DUMMYFUNCTION("""COMPUTED_VALUE"""),764.42)</f>
        <v>764.42</v>
      </c>
      <c r="M240" s="2">
        <f>IFERROR(__xludf.DUMMYFUNCTION("""COMPUTED_VALUE"""),45637.66666666667)</f>
        <v>45637.66667</v>
      </c>
      <c r="N240" s="1">
        <f>IFERROR(__xludf.DUMMYFUNCTION("""COMPUTED_VALUE"""),1.6091462E7)</f>
        <v>16091462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IFERROR(__xludf.DUMMYFUNCTION("""COMPUTED_VALUE"""),764.0)</f>
        <v>764</v>
      </c>
      <c r="D241" s="2">
        <f>IFERROR(__xludf.DUMMYFUNCTION("""COMPUTED_VALUE"""),45638.66666666667)</f>
        <v>45638.66667</v>
      </c>
      <c r="E241" s="1">
        <f>IFERROR(__xludf.DUMMYFUNCTION("""COMPUTED_VALUE"""),767.49)</f>
        <v>767.49</v>
      </c>
      <c r="G241" s="2">
        <f>IFERROR(__xludf.DUMMYFUNCTION("""COMPUTED_VALUE"""),45638.66666666667)</f>
        <v>45638.66667</v>
      </c>
      <c r="H241" s="1">
        <f>IFERROR(__xludf.DUMMYFUNCTION("""COMPUTED_VALUE"""),760.26)</f>
        <v>760.26</v>
      </c>
      <c r="J241" s="2">
        <f>IFERROR(__xludf.DUMMYFUNCTION("""COMPUTED_VALUE"""),45638.66666666667)</f>
        <v>45638.66667</v>
      </c>
      <c r="K241" s="1">
        <f>IFERROR(__xludf.DUMMYFUNCTION("""COMPUTED_VALUE"""),760.91)</f>
        <v>760.91</v>
      </c>
      <c r="M241" s="2">
        <f>IFERROR(__xludf.DUMMYFUNCTION("""COMPUTED_VALUE"""),45638.66666666667)</f>
        <v>45638.66667</v>
      </c>
      <c r="N241" s="1">
        <f>IFERROR(__xludf.DUMMYFUNCTION("""COMPUTED_VALUE"""),1.3155553E7)</f>
        <v>13155553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IFERROR(__xludf.DUMMYFUNCTION("""COMPUTED_VALUE"""),758.84)</f>
        <v>758.84</v>
      </c>
      <c r="D242" s="2">
        <f>IFERROR(__xludf.DUMMYFUNCTION("""COMPUTED_VALUE"""),45639.66666666667)</f>
        <v>45639.66667</v>
      </c>
      <c r="E242" s="1">
        <f>IFERROR(__xludf.DUMMYFUNCTION("""COMPUTED_VALUE"""),758.84)</f>
        <v>758.84</v>
      </c>
      <c r="G242" s="2">
        <f>IFERROR(__xludf.DUMMYFUNCTION("""COMPUTED_VALUE"""),45639.66666666667)</f>
        <v>45639.66667</v>
      </c>
      <c r="H242" s="1">
        <f>IFERROR(__xludf.DUMMYFUNCTION("""COMPUTED_VALUE"""),752.07)</f>
        <v>752.07</v>
      </c>
      <c r="J242" s="2">
        <f>IFERROR(__xludf.DUMMYFUNCTION("""COMPUTED_VALUE"""),45639.66666666667)</f>
        <v>45639.66667</v>
      </c>
      <c r="K242" s="1">
        <f>IFERROR(__xludf.DUMMYFUNCTION("""COMPUTED_VALUE"""),756.93)</f>
        <v>756.93</v>
      </c>
      <c r="M242" s="2">
        <f>IFERROR(__xludf.DUMMYFUNCTION("""COMPUTED_VALUE"""),45639.66666666667)</f>
        <v>45639.66667</v>
      </c>
      <c r="N242" s="1">
        <f>IFERROR(__xludf.DUMMYFUNCTION("""COMPUTED_VALUE"""),1.6889527E7)</f>
        <v>16889527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IFERROR(__xludf.DUMMYFUNCTION("""COMPUTED_VALUE"""),757.15)</f>
        <v>757.15</v>
      </c>
      <c r="D243" s="2">
        <f>IFERROR(__xludf.DUMMYFUNCTION("""COMPUTED_VALUE"""),45642.66666666667)</f>
        <v>45642.66667</v>
      </c>
      <c r="E243" s="1">
        <f>IFERROR(__xludf.DUMMYFUNCTION("""COMPUTED_VALUE"""),757.15)</f>
        <v>757.15</v>
      </c>
      <c r="G243" s="2">
        <f>IFERROR(__xludf.DUMMYFUNCTION("""COMPUTED_VALUE"""),45642.66666666667)</f>
        <v>45642.66667</v>
      </c>
      <c r="H243" s="1">
        <f>IFERROR(__xludf.DUMMYFUNCTION("""COMPUTED_VALUE"""),743.03)</f>
        <v>743.03</v>
      </c>
      <c r="J243" s="2">
        <f>IFERROR(__xludf.DUMMYFUNCTION("""COMPUTED_VALUE"""),45642.66666666667)</f>
        <v>45642.66667</v>
      </c>
      <c r="K243" s="1">
        <f>IFERROR(__xludf.DUMMYFUNCTION("""COMPUTED_VALUE"""),744.11)</f>
        <v>744.11</v>
      </c>
      <c r="M243" s="2">
        <f>IFERROR(__xludf.DUMMYFUNCTION("""COMPUTED_VALUE"""),45642.66666666667)</f>
        <v>45642.66667</v>
      </c>
      <c r="N243" s="1">
        <f>IFERROR(__xludf.DUMMYFUNCTION("""COMPUTED_VALUE"""),1.9998714E7)</f>
        <v>19998714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IFERROR(__xludf.DUMMYFUNCTION("""COMPUTED_VALUE"""),744.37)</f>
        <v>744.37</v>
      </c>
      <c r="D244" s="2">
        <f>IFERROR(__xludf.DUMMYFUNCTION("""COMPUTED_VALUE"""),45643.66666666667)</f>
        <v>45643.66667</v>
      </c>
      <c r="E244" s="1">
        <f>IFERROR(__xludf.DUMMYFUNCTION("""COMPUTED_VALUE"""),751.16)</f>
        <v>751.16</v>
      </c>
      <c r="G244" s="2">
        <f>IFERROR(__xludf.DUMMYFUNCTION("""COMPUTED_VALUE"""),45643.66666666667)</f>
        <v>45643.66667</v>
      </c>
      <c r="H244" s="1">
        <f>IFERROR(__xludf.DUMMYFUNCTION("""COMPUTED_VALUE"""),741.83)</f>
        <v>741.83</v>
      </c>
      <c r="J244" s="2">
        <f>IFERROR(__xludf.DUMMYFUNCTION("""COMPUTED_VALUE"""),45643.66666666667)</f>
        <v>45643.66667</v>
      </c>
      <c r="K244" s="1">
        <f>IFERROR(__xludf.DUMMYFUNCTION("""COMPUTED_VALUE"""),746.36)</f>
        <v>746.36</v>
      </c>
      <c r="M244" s="2">
        <f>IFERROR(__xludf.DUMMYFUNCTION("""COMPUTED_VALUE"""),45643.66666666667)</f>
        <v>45643.66667</v>
      </c>
      <c r="N244" s="1">
        <f>IFERROR(__xludf.DUMMYFUNCTION("""COMPUTED_VALUE"""),2.0552789E7)</f>
        <v>20552789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IFERROR(__xludf.DUMMYFUNCTION("""COMPUTED_VALUE"""),746.17)</f>
        <v>746.17</v>
      </c>
      <c r="D245" s="2">
        <f>IFERROR(__xludf.DUMMYFUNCTION("""COMPUTED_VALUE"""),45644.66666666667)</f>
        <v>45644.66667</v>
      </c>
      <c r="E245" s="1">
        <f>IFERROR(__xludf.DUMMYFUNCTION("""COMPUTED_VALUE"""),749.05)</f>
        <v>749.05</v>
      </c>
      <c r="G245" s="2">
        <f>IFERROR(__xludf.DUMMYFUNCTION("""COMPUTED_VALUE"""),45644.66666666667)</f>
        <v>45644.66667</v>
      </c>
      <c r="H245" s="1">
        <f>IFERROR(__xludf.DUMMYFUNCTION("""COMPUTED_VALUE"""),731.32)</f>
        <v>731.32</v>
      </c>
      <c r="J245" s="2">
        <f>IFERROR(__xludf.DUMMYFUNCTION("""COMPUTED_VALUE"""),45644.66666666667)</f>
        <v>45644.66667</v>
      </c>
      <c r="K245" s="1">
        <f>IFERROR(__xludf.DUMMYFUNCTION("""COMPUTED_VALUE"""),731.48)</f>
        <v>731.48</v>
      </c>
      <c r="M245" s="2">
        <f>IFERROR(__xludf.DUMMYFUNCTION("""COMPUTED_VALUE"""),45644.66666666667)</f>
        <v>45644.66667</v>
      </c>
      <c r="N245" s="1">
        <f>IFERROR(__xludf.DUMMYFUNCTION("""COMPUTED_VALUE"""),2.346924E7)</f>
        <v>23469240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IFERROR(__xludf.DUMMYFUNCTION("""COMPUTED_VALUE"""),731.95)</f>
        <v>731.95</v>
      </c>
      <c r="D246" s="2">
        <f>IFERROR(__xludf.DUMMYFUNCTION("""COMPUTED_VALUE"""),45645.66666666667)</f>
        <v>45645.66667</v>
      </c>
      <c r="E246" s="1">
        <f>IFERROR(__xludf.DUMMYFUNCTION("""COMPUTED_VALUE"""),736.8)</f>
        <v>736.8</v>
      </c>
      <c r="G246" s="2">
        <f>IFERROR(__xludf.DUMMYFUNCTION("""COMPUTED_VALUE"""),45645.66666666667)</f>
        <v>45645.66667</v>
      </c>
      <c r="H246" s="1">
        <f>IFERROR(__xludf.DUMMYFUNCTION("""COMPUTED_VALUE"""),724.21)</f>
        <v>724.21</v>
      </c>
      <c r="J246" s="2">
        <f>IFERROR(__xludf.DUMMYFUNCTION("""COMPUTED_VALUE"""),45645.66666666667)</f>
        <v>45645.66667</v>
      </c>
      <c r="K246" s="1">
        <f>IFERROR(__xludf.DUMMYFUNCTION("""COMPUTED_VALUE"""),724.42)</f>
        <v>724.42</v>
      </c>
      <c r="M246" s="2">
        <f>IFERROR(__xludf.DUMMYFUNCTION("""COMPUTED_VALUE"""),45645.66666666667)</f>
        <v>45645.66667</v>
      </c>
      <c r="N246" s="1">
        <f>IFERROR(__xludf.DUMMYFUNCTION("""COMPUTED_VALUE"""),2.060024E7)</f>
        <v>20600240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IFERROR(__xludf.DUMMYFUNCTION("""COMPUTED_VALUE"""),724.05)</f>
        <v>724.05</v>
      </c>
      <c r="D247" s="2">
        <f>IFERROR(__xludf.DUMMYFUNCTION("""COMPUTED_VALUE"""),45646.66666666667)</f>
        <v>45646.66667</v>
      </c>
      <c r="E247" s="1">
        <f>IFERROR(__xludf.DUMMYFUNCTION("""COMPUTED_VALUE"""),734.99)</f>
        <v>734.99</v>
      </c>
      <c r="G247" s="2">
        <f>IFERROR(__xludf.DUMMYFUNCTION("""COMPUTED_VALUE"""),45646.66666666667)</f>
        <v>45646.66667</v>
      </c>
      <c r="H247" s="1">
        <f>IFERROR(__xludf.DUMMYFUNCTION("""COMPUTED_VALUE"""),723.34)</f>
        <v>723.34</v>
      </c>
      <c r="J247" s="2">
        <f>IFERROR(__xludf.DUMMYFUNCTION("""COMPUTED_VALUE"""),45646.66666666667)</f>
        <v>45646.66667</v>
      </c>
      <c r="K247" s="1">
        <f>IFERROR(__xludf.DUMMYFUNCTION("""COMPUTED_VALUE"""),732.09)</f>
        <v>732.09</v>
      </c>
      <c r="M247" s="2">
        <f>IFERROR(__xludf.DUMMYFUNCTION("""COMPUTED_VALUE"""),45646.66666666667)</f>
        <v>45646.66667</v>
      </c>
      <c r="N247" s="1">
        <f>IFERROR(__xludf.DUMMYFUNCTION("""COMPUTED_VALUE"""),4.0278662E7)</f>
        <v>40278662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IFERROR(__xludf.DUMMYFUNCTION("""COMPUTED_VALUE"""),732.47)</f>
        <v>732.47</v>
      </c>
      <c r="D248" s="2">
        <f>IFERROR(__xludf.DUMMYFUNCTION("""COMPUTED_VALUE"""),45649.66666666667)</f>
        <v>45649.66667</v>
      </c>
      <c r="E248" s="1">
        <f>IFERROR(__xludf.DUMMYFUNCTION("""COMPUTED_VALUE"""),733.82)</f>
        <v>733.82</v>
      </c>
      <c r="G248" s="2">
        <f>IFERROR(__xludf.DUMMYFUNCTION("""COMPUTED_VALUE"""),45649.66666666667)</f>
        <v>45649.66667</v>
      </c>
      <c r="H248" s="1">
        <f>IFERROR(__xludf.DUMMYFUNCTION("""COMPUTED_VALUE"""),722.84)</f>
        <v>722.84</v>
      </c>
      <c r="J248" s="2">
        <f>IFERROR(__xludf.DUMMYFUNCTION("""COMPUTED_VALUE"""),45649.66666666667)</f>
        <v>45649.66667</v>
      </c>
      <c r="K248" s="1">
        <f>IFERROR(__xludf.DUMMYFUNCTION("""COMPUTED_VALUE"""),729.58)</f>
        <v>729.58</v>
      </c>
      <c r="M248" s="2">
        <f>IFERROR(__xludf.DUMMYFUNCTION("""COMPUTED_VALUE"""),45649.66666666667)</f>
        <v>45649.66667</v>
      </c>
      <c r="N248" s="1">
        <f>IFERROR(__xludf.DUMMYFUNCTION("""COMPUTED_VALUE"""),1.461561E7)</f>
        <v>14615610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IFERROR(__xludf.DUMMYFUNCTION("""COMPUTED_VALUE"""),728.97)</f>
        <v>728.97</v>
      </c>
      <c r="D249" s="2">
        <f>IFERROR(__xludf.DUMMYFUNCTION("""COMPUTED_VALUE"""),45650.54166666667)</f>
        <v>45650.54167</v>
      </c>
      <c r="E249" s="1">
        <f>IFERROR(__xludf.DUMMYFUNCTION("""COMPUTED_VALUE"""),735.23)</f>
        <v>735.23</v>
      </c>
      <c r="G249" s="2">
        <f>IFERROR(__xludf.DUMMYFUNCTION("""COMPUTED_VALUE"""),45650.54166666667)</f>
        <v>45650.54167</v>
      </c>
      <c r="H249" s="1">
        <f>IFERROR(__xludf.DUMMYFUNCTION("""COMPUTED_VALUE"""),727.16)</f>
        <v>727.16</v>
      </c>
      <c r="J249" s="2">
        <f>IFERROR(__xludf.DUMMYFUNCTION("""COMPUTED_VALUE"""),45650.54166666667)</f>
        <v>45650.54167</v>
      </c>
      <c r="K249" s="1">
        <f>IFERROR(__xludf.DUMMYFUNCTION("""COMPUTED_VALUE"""),734.92)</f>
        <v>734.92</v>
      </c>
      <c r="M249" s="2">
        <f>IFERROR(__xludf.DUMMYFUNCTION("""COMPUTED_VALUE"""),45650.54166666667)</f>
        <v>45650.54167</v>
      </c>
      <c r="N249" s="1">
        <f>IFERROR(__xludf.DUMMYFUNCTION("""COMPUTED_VALUE"""),6633676.0)</f>
        <v>6633676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IFERROR(__xludf.DUMMYFUNCTION("""COMPUTED_VALUE"""),731.15)</f>
        <v>731.15</v>
      </c>
      <c r="D250" s="2">
        <f>IFERROR(__xludf.DUMMYFUNCTION("""COMPUTED_VALUE"""),45652.66666666667)</f>
        <v>45652.66667</v>
      </c>
      <c r="E250" s="1">
        <f>IFERROR(__xludf.DUMMYFUNCTION("""COMPUTED_VALUE"""),736.08)</f>
        <v>736.08</v>
      </c>
      <c r="G250" s="2">
        <f>IFERROR(__xludf.DUMMYFUNCTION("""COMPUTED_VALUE"""),45652.66666666667)</f>
        <v>45652.66667</v>
      </c>
      <c r="H250" s="1">
        <f>IFERROR(__xludf.DUMMYFUNCTION("""COMPUTED_VALUE"""),730.59)</f>
        <v>730.59</v>
      </c>
      <c r="J250" s="2">
        <f>IFERROR(__xludf.DUMMYFUNCTION("""COMPUTED_VALUE"""),45652.66666666667)</f>
        <v>45652.66667</v>
      </c>
      <c r="K250" s="1">
        <f>IFERROR(__xludf.DUMMYFUNCTION("""COMPUTED_VALUE"""),733.25)</f>
        <v>733.25</v>
      </c>
      <c r="M250" s="2">
        <f>IFERROR(__xludf.DUMMYFUNCTION("""COMPUTED_VALUE"""),45652.66666666667)</f>
        <v>45652.66667</v>
      </c>
      <c r="N250" s="1">
        <f>IFERROR(__xludf.DUMMYFUNCTION("""COMPUTED_VALUE"""),9839200.0)</f>
        <v>9839200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IFERROR(__xludf.DUMMYFUNCTION("""COMPUTED_VALUE"""),731.99)</f>
        <v>731.99</v>
      </c>
      <c r="D251" s="2">
        <f>IFERROR(__xludf.DUMMYFUNCTION("""COMPUTED_VALUE"""),45653.66666666667)</f>
        <v>45653.66667</v>
      </c>
      <c r="E251" s="1">
        <f>IFERROR(__xludf.DUMMYFUNCTION("""COMPUTED_VALUE"""),736.42)</f>
        <v>736.42</v>
      </c>
      <c r="G251" s="2">
        <f>IFERROR(__xludf.DUMMYFUNCTION("""COMPUTED_VALUE"""),45653.66666666667)</f>
        <v>45653.66667</v>
      </c>
      <c r="H251" s="1">
        <f>IFERROR(__xludf.DUMMYFUNCTION("""COMPUTED_VALUE"""),727.97)</f>
        <v>727.97</v>
      </c>
      <c r="J251" s="2">
        <f>IFERROR(__xludf.DUMMYFUNCTION("""COMPUTED_VALUE"""),45653.66666666667)</f>
        <v>45653.66667</v>
      </c>
      <c r="K251" s="1">
        <f>IFERROR(__xludf.DUMMYFUNCTION("""COMPUTED_VALUE"""),730.24)</f>
        <v>730.24</v>
      </c>
      <c r="M251" s="2">
        <f>IFERROR(__xludf.DUMMYFUNCTION("""COMPUTED_VALUE"""),45653.66666666667)</f>
        <v>45653.66667</v>
      </c>
      <c r="N251" s="1">
        <f>IFERROR(__xludf.DUMMYFUNCTION("""COMPUTED_VALUE"""),1.0323031E7)</f>
        <v>10323031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IFERROR(__xludf.DUMMYFUNCTION("""COMPUTED_VALUE"""),729.69)</f>
        <v>729.69</v>
      </c>
      <c r="D252" s="2">
        <f>IFERROR(__xludf.DUMMYFUNCTION("""COMPUTED_VALUE"""),45656.66666666667)</f>
        <v>45656.66667</v>
      </c>
      <c r="E252" s="1">
        <f>IFERROR(__xludf.DUMMYFUNCTION("""COMPUTED_VALUE"""),729.69)</f>
        <v>729.69</v>
      </c>
      <c r="G252" s="2">
        <f>IFERROR(__xludf.DUMMYFUNCTION("""COMPUTED_VALUE"""),45656.66666666667)</f>
        <v>45656.66667</v>
      </c>
      <c r="H252" s="1">
        <f>IFERROR(__xludf.DUMMYFUNCTION("""COMPUTED_VALUE"""),717.71)</f>
        <v>717.71</v>
      </c>
      <c r="J252" s="2">
        <f>IFERROR(__xludf.DUMMYFUNCTION("""COMPUTED_VALUE"""),45656.66666666667)</f>
        <v>45656.66667</v>
      </c>
      <c r="K252" s="1">
        <f>IFERROR(__xludf.DUMMYFUNCTION("""COMPUTED_VALUE"""),720.68)</f>
        <v>720.68</v>
      </c>
      <c r="M252" s="2">
        <f>IFERROR(__xludf.DUMMYFUNCTION("""COMPUTED_VALUE"""),45656.66666666667)</f>
        <v>45656.66667</v>
      </c>
      <c r="N252" s="1">
        <f>IFERROR(__xludf.DUMMYFUNCTION("""COMPUTED_VALUE"""),1.4215138E7)</f>
        <v>14215138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IFERROR(__xludf.DUMMYFUNCTION("""COMPUTED_VALUE"""),721.33)</f>
        <v>721.33</v>
      </c>
      <c r="D253" s="2">
        <f>IFERROR(__xludf.DUMMYFUNCTION("""COMPUTED_VALUE"""),45657.66666666667)</f>
        <v>45657.66667</v>
      </c>
      <c r="E253" s="1">
        <f>IFERROR(__xludf.DUMMYFUNCTION("""COMPUTED_VALUE"""),725.98)</f>
        <v>725.98</v>
      </c>
      <c r="G253" s="2">
        <f>IFERROR(__xludf.DUMMYFUNCTION("""COMPUTED_VALUE"""),45657.66666666667)</f>
        <v>45657.66667</v>
      </c>
      <c r="H253" s="1">
        <f>IFERROR(__xludf.DUMMYFUNCTION("""COMPUTED_VALUE"""),719.43)</f>
        <v>719.43</v>
      </c>
      <c r="J253" s="2">
        <f>IFERROR(__xludf.DUMMYFUNCTION("""COMPUTED_VALUE"""),45657.66666666667)</f>
        <v>45657.66667</v>
      </c>
      <c r="K253" s="1">
        <f>IFERROR(__xludf.DUMMYFUNCTION("""COMPUTED_VALUE"""),724.45)</f>
        <v>724.45</v>
      </c>
      <c r="M253" s="2">
        <f>IFERROR(__xludf.DUMMYFUNCTION("""COMPUTED_VALUE"""),45657.66666666667)</f>
        <v>45657.66667</v>
      </c>
      <c r="N253" s="1">
        <f>IFERROR(__xludf.DUMMYFUNCTION("""COMPUTED_VALUE"""),1.2968503E7)</f>
        <v>12968503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IFERROR(__xludf.DUMMYFUNCTION("""COMPUTED_VALUE"""),725.87)</f>
        <v>725.87</v>
      </c>
      <c r="D254" s="2">
        <f>IFERROR(__xludf.DUMMYFUNCTION("""COMPUTED_VALUE"""),45659.66666666667)</f>
        <v>45659.66667</v>
      </c>
      <c r="E254" s="1">
        <f>IFERROR(__xludf.DUMMYFUNCTION("""COMPUTED_VALUE"""),728.98)</f>
        <v>728.98</v>
      </c>
      <c r="G254" s="2">
        <f>IFERROR(__xludf.DUMMYFUNCTION("""COMPUTED_VALUE"""),45659.66666666667)</f>
        <v>45659.66667</v>
      </c>
      <c r="H254" s="1">
        <f>IFERROR(__xludf.DUMMYFUNCTION("""COMPUTED_VALUE"""),713.72)</f>
        <v>713.72</v>
      </c>
      <c r="J254" s="2">
        <f>IFERROR(__xludf.DUMMYFUNCTION("""COMPUTED_VALUE"""),45659.66666666667)</f>
        <v>45659.66667</v>
      </c>
      <c r="K254" s="1">
        <f>IFERROR(__xludf.DUMMYFUNCTION("""COMPUTED_VALUE"""),714.11)</f>
        <v>714.11</v>
      </c>
      <c r="M254" s="2">
        <f>IFERROR(__xludf.DUMMYFUNCTION("""COMPUTED_VALUE"""),45659.66666666667)</f>
        <v>45659.66667</v>
      </c>
      <c r="N254" s="1">
        <f>IFERROR(__xludf.DUMMYFUNCTION("""COMPUTED_VALUE"""),1.5260648E7)</f>
        <v>15260648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IFERROR(__xludf.DUMMYFUNCTION("""COMPUTED_VALUE"""),718.81)</f>
        <v>718.81</v>
      </c>
      <c r="D255" s="2">
        <f>IFERROR(__xludf.DUMMYFUNCTION("""COMPUTED_VALUE"""),45660.66666666667)</f>
        <v>45660.66667</v>
      </c>
      <c r="E255" s="1">
        <f>IFERROR(__xludf.DUMMYFUNCTION("""COMPUTED_VALUE"""),719.08)</f>
        <v>719.08</v>
      </c>
      <c r="G255" s="2">
        <f>IFERROR(__xludf.DUMMYFUNCTION("""COMPUTED_VALUE"""),45660.66666666667)</f>
        <v>45660.66667</v>
      </c>
      <c r="H255" s="1">
        <f>IFERROR(__xludf.DUMMYFUNCTION("""COMPUTED_VALUE"""),711.89)</f>
        <v>711.89</v>
      </c>
      <c r="J255" s="2">
        <f>IFERROR(__xludf.DUMMYFUNCTION("""COMPUTED_VALUE"""),45660.66666666667)</f>
        <v>45660.66667</v>
      </c>
      <c r="K255" s="1">
        <f>IFERROR(__xludf.DUMMYFUNCTION("""COMPUTED_VALUE"""),713.14)</f>
        <v>713.14</v>
      </c>
      <c r="M255" s="2">
        <f>IFERROR(__xludf.DUMMYFUNCTION("""COMPUTED_VALUE"""),45660.66666666667)</f>
        <v>45660.66667</v>
      </c>
      <c r="N255" s="1">
        <f>IFERROR(__xludf.DUMMYFUNCTION("""COMPUTED_VALUE"""),1.6304886E7)</f>
        <v>16304886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IFERROR(__xludf.DUMMYFUNCTION("""COMPUTED_VALUE"""),715.35)</f>
        <v>715.35</v>
      </c>
      <c r="D256" s="2">
        <f>IFERROR(__xludf.DUMMYFUNCTION("""COMPUTED_VALUE"""),45663.66666666667)</f>
        <v>45663.66667</v>
      </c>
      <c r="E256" s="1">
        <f>IFERROR(__xludf.DUMMYFUNCTION("""COMPUTED_VALUE"""),720.89)</f>
        <v>720.89</v>
      </c>
      <c r="G256" s="2">
        <f>IFERROR(__xludf.DUMMYFUNCTION("""COMPUTED_VALUE"""),45663.66666666667)</f>
        <v>45663.66667</v>
      </c>
      <c r="H256" s="1">
        <f>IFERROR(__xludf.DUMMYFUNCTION("""COMPUTED_VALUE"""),711.99)</f>
        <v>711.99</v>
      </c>
      <c r="J256" s="2">
        <f>IFERROR(__xludf.DUMMYFUNCTION("""COMPUTED_VALUE"""),45663.66666666667)</f>
        <v>45663.66667</v>
      </c>
      <c r="K256" s="1">
        <f>IFERROR(__xludf.DUMMYFUNCTION("""COMPUTED_VALUE"""),713.57)</f>
        <v>713.57</v>
      </c>
      <c r="M256" s="2">
        <f>IFERROR(__xludf.DUMMYFUNCTION("""COMPUTED_VALUE"""),45663.66666666667)</f>
        <v>45663.66667</v>
      </c>
      <c r="N256" s="1">
        <f>IFERROR(__xludf.DUMMYFUNCTION("""COMPUTED_VALUE"""),1.6420106E7)</f>
        <v>16420106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IFERROR(__xludf.DUMMYFUNCTION("""COMPUTED_VALUE"""),715.45)</f>
        <v>715.45</v>
      </c>
      <c r="D257" s="2">
        <f>IFERROR(__xludf.DUMMYFUNCTION("""COMPUTED_VALUE"""),45664.66666666667)</f>
        <v>45664.66667</v>
      </c>
      <c r="E257" s="1">
        <f>IFERROR(__xludf.DUMMYFUNCTION("""COMPUTED_VALUE"""),724.6)</f>
        <v>724.6</v>
      </c>
      <c r="G257" s="2">
        <f>IFERROR(__xludf.DUMMYFUNCTION("""COMPUTED_VALUE"""),45664.66666666667)</f>
        <v>45664.66667</v>
      </c>
      <c r="H257" s="1">
        <f>IFERROR(__xludf.DUMMYFUNCTION("""COMPUTED_VALUE"""),712.49)</f>
        <v>712.49</v>
      </c>
      <c r="J257" s="2">
        <f>IFERROR(__xludf.DUMMYFUNCTION("""COMPUTED_VALUE"""),45664.66666666667)</f>
        <v>45664.66667</v>
      </c>
      <c r="K257" s="1">
        <f>IFERROR(__xludf.DUMMYFUNCTION("""COMPUTED_VALUE"""),716.53)</f>
        <v>716.53</v>
      </c>
      <c r="M257" s="2">
        <f>IFERROR(__xludf.DUMMYFUNCTION("""COMPUTED_VALUE"""),45664.66666666667)</f>
        <v>45664.66667</v>
      </c>
      <c r="N257" s="1">
        <f>IFERROR(__xludf.DUMMYFUNCTION("""COMPUTED_VALUE"""),1.6559196E7)</f>
        <v>16559196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IFERROR(__xludf.DUMMYFUNCTION("""COMPUTED_VALUE"""),715.93)</f>
        <v>715.93</v>
      </c>
      <c r="D258" s="2">
        <f>IFERROR(__xludf.DUMMYFUNCTION("""COMPUTED_VALUE"""),45665.66666666667)</f>
        <v>45665.66667</v>
      </c>
      <c r="E258" s="1">
        <f>IFERROR(__xludf.DUMMYFUNCTION("""COMPUTED_VALUE"""),720.69)</f>
        <v>720.69</v>
      </c>
      <c r="G258" s="2">
        <f>IFERROR(__xludf.DUMMYFUNCTION("""COMPUTED_VALUE"""),45665.66666666667)</f>
        <v>45665.66667</v>
      </c>
      <c r="H258" s="1">
        <f>IFERROR(__xludf.DUMMYFUNCTION("""COMPUTED_VALUE"""),712.07)</f>
        <v>712.07</v>
      </c>
      <c r="J258" s="2">
        <f>IFERROR(__xludf.DUMMYFUNCTION("""COMPUTED_VALUE"""),45665.66666666667)</f>
        <v>45665.66667</v>
      </c>
      <c r="K258" s="1">
        <f>IFERROR(__xludf.DUMMYFUNCTION("""COMPUTED_VALUE"""),719.98)</f>
        <v>719.98</v>
      </c>
      <c r="M258" s="2">
        <f>IFERROR(__xludf.DUMMYFUNCTION("""COMPUTED_VALUE"""),45665.66666666667)</f>
        <v>45665.66667</v>
      </c>
      <c r="N258" s="1">
        <f>IFERROR(__xludf.DUMMYFUNCTION("""COMPUTED_VALUE"""),1.3462816E7)</f>
        <v>13462816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IFERROR(__xludf.DUMMYFUNCTION("""COMPUTED_VALUE"""),717.62)</f>
        <v>717.62</v>
      </c>
      <c r="D259" s="2">
        <f>IFERROR(__xludf.DUMMYFUNCTION("""COMPUTED_VALUE"""),45667.66666666667)</f>
        <v>45667.66667</v>
      </c>
      <c r="E259" s="1">
        <f>IFERROR(__xludf.DUMMYFUNCTION("""COMPUTED_VALUE"""),720.51)</f>
        <v>720.51</v>
      </c>
      <c r="G259" s="2">
        <f>IFERROR(__xludf.DUMMYFUNCTION("""COMPUTED_VALUE"""),45667.66666666667)</f>
        <v>45667.66667</v>
      </c>
      <c r="H259" s="1">
        <f>IFERROR(__xludf.DUMMYFUNCTION("""COMPUTED_VALUE"""),712.52)</f>
        <v>712.52</v>
      </c>
      <c r="J259" s="2">
        <f>IFERROR(__xludf.DUMMYFUNCTION("""COMPUTED_VALUE"""),45667.66666666667)</f>
        <v>45667.66667</v>
      </c>
      <c r="K259" s="1">
        <f>IFERROR(__xludf.DUMMYFUNCTION("""COMPUTED_VALUE"""),716.36)</f>
        <v>716.36</v>
      </c>
      <c r="M259" s="2">
        <f>IFERROR(__xludf.DUMMYFUNCTION("""COMPUTED_VALUE"""),45667.66666666667)</f>
        <v>45667.66667</v>
      </c>
      <c r="N259" s="1">
        <f>IFERROR(__xludf.DUMMYFUNCTION("""COMPUTED_VALUE"""),1.8827186E7)</f>
        <v>18827186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IFERROR(__xludf.DUMMYFUNCTION("""COMPUTED_VALUE"""),718.47)</f>
        <v>718.47</v>
      </c>
      <c r="D260" s="2">
        <f>IFERROR(__xludf.DUMMYFUNCTION("""COMPUTED_VALUE"""),45670.66666666667)</f>
        <v>45670.66667</v>
      </c>
      <c r="E260" s="1">
        <f>IFERROR(__xludf.DUMMYFUNCTION("""COMPUTED_VALUE"""),733.7)</f>
        <v>733.7</v>
      </c>
      <c r="G260" s="2">
        <f>IFERROR(__xludf.DUMMYFUNCTION("""COMPUTED_VALUE"""),45670.66666666667)</f>
        <v>45670.66667</v>
      </c>
      <c r="H260" s="1">
        <f>IFERROR(__xludf.DUMMYFUNCTION("""COMPUTED_VALUE"""),716.62)</f>
        <v>716.62</v>
      </c>
      <c r="J260" s="2">
        <f>IFERROR(__xludf.DUMMYFUNCTION("""COMPUTED_VALUE"""),45670.66666666667)</f>
        <v>45670.66667</v>
      </c>
      <c r="K260" s="1">
        <f>IFERROR(__xludf.DUMMYFUNCTION("""COMPUTED_VALUE"""),732.49)</f>
        <v>732.49</v>
      </c>
      <c r="M260" s="2">
        <f>IFERROR(__xludf.DUMMYFUNCTION("""COMPUTED_VALUE"""),45670.66666666667)</f>
        <v>45670.66667</v>
      </c>
      <c r="N260" s="1">
        <f>IFERROR(__xludf.DUMMYFUNCTION("""COMPUTED_VALUE"""),1.906938E7)</f>
        <v>19069380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IFERROR(__xludf.DUMMYFUNCTION("""COMPUTED_VALUE"""),735.65)</f>
        <v>735.65</v>
      </c>
      <c r="D261" s="2">
        <f>IFERROR(__xludf.DUMMYFUNCTION("""COMPUTED_VALUE"""),45671.66666666667)</f>
        <v>45671.66667</v>
      </c>
      <c r="E261" s="1">
        <f>IFERROR(__xludf.DUMMYFUNCTION("""COMPUTED_VALUE"""),743.78)</f>
        <v>743.78</v>
      </c>
      <c r="G261" s="2">
        <f>IFERROR(__xludf.DUMMYFUNCTION("""COMPUTED_VALUE"""),45671.66666666667)</f>
        <v>45671.66667</v>
      </c>
      <c r="H261" s="1">
        <f>IFERROR(__xludf.DUMMYFUNCTION("""COMPUTED_VALUE"""),734.76)</f>
        <v>734.76</v>
      </c>
      <c r="J261" s="2">
        <f>IFERROR(__xludf.DUMMYFUNCTION("""COMPUTED_VALUE"""),45671.66666666667)</f>
        <v>45671.66667</v>
      </c>
      <c r="K261" s="1">
        <f>IFERROR(__xludf.DUMMYFUNCTION("""COMPUTED_VALUE"""),743.09)</f>
        <v>743.09</v>
      </c>
      <c r="M261" s="2">
        <f>IFERROR(__xludf.DUMMYFUNCTION("""COMPUTED_VALUE"""),45671.66666666667)</f>
        <v>45671.66667</v>
      </c>
      <c r="N261" s="1">
        <f>IFERROR(__xludf.DUMMYFUNCTION("""COMPUTED_VALUE"""),1.3147148E7)</f>
        <v>13147148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IFERROR(__xludf.DUMMYFUNCTION("""COMPUTED_VALUE"""),743.77)</f>
        <v>743.77</v>
      </c>
      <c r="D262" s="2">
        <f>IFERROR(__xludf.DUMMYFUNCTION("""COMPUTED_VALUE"""),45672.66666666667)</f>
        <v>45672.66667</v>
      </c>
      <c r="E262" s="1">
        <f>IFERROR(__xludf.DUMMYFUNCTION("""COMPUTED_VALUE"""),753.6)</f>
        <v>753.6</v>
      </c>
      <c r="G262" s="2">
        <f>IFERROR(__xludf.DUMMYFUNCTION("""COMPUTED_VALUE"""),45672.66666666667)</f>
        <v>45672.66667</v>
      </c>
      <c r="H262" s="1">
        <f>IFERROR(__xludf.DUMMYFUNCTION("""COMPUTED_VALUE"""),739.82)</f>
        <v>739.82</v>
      </c>
      <c r="J262" s="2">
        <f>IFERROR(__xludf.DUMMYFUNCTION("""COMPUTED_VALUE"""),45672.66666666667)</f>
        <v>45672.66667</v>
      </c>
      <c r="K262" s="1">
        <f>IFERROR(__xludf.DUMMYFUNCTION("""COMPUTED_VALUE"""),744.61)</f>
        <v>744.61</v>
      </c>
      <c r="M262" s="2">
        <f>IFERROR(__xludf.DUMMYFUNCTION("""COMPUTED_VALUE"""),45672.66666666667)</f>
        <v>45672.66667</v>
      </c>
      <c r="N262" s="1">
        <f>IFERROR(__xludf.DUMMYFUNCTION("""COMPUTED_VALUE"""),1.3556042E7)</f>
        <v>13556042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IFERROR(__xludf.DUMMYFUNCTION("""COMPUTED_VALUE"""),745.23)</f>
        <v>745.23</v>
      </c>
      <c r="D263" s="2">
        <f>IFERROR(__xludf.DUMMYFUNCTION("""COMPUTED_VALUE"""),45673.66666666667)</f>
        <v>45673.66667</v>
      </c>
      <c r="E263" s="1">
        <f>IFERROR(__xludf.DUMMYFUNCTION("""COMPUTED_VALUE"""),753.67)</f>
        <v>753.67</v>
      </c>
      <c r="G263" s="2">
        <f>IFERROR(__xludf.DUMMYFUNCTION("""COMPUTED_VALUE"""),45673.66666666667)</f>
        <v>45673.66667</v>
      </c>
      <c r="H263" s="1">
        <f>IFERROR(__xludf.DUMMYFUNCTION("""COMPUTED_VALUE"""),744.22)</f>
        <v>744.22</v>
      </c>
      <c r="J263" s="2">
        <f>IFERROR(__xludf.DUMMYFUNCTION("""COMPUTED_VALUE"""),45673.66666666667)</f>
        <v>45673.66667</v>
      </c>
      <c r="K263" s="1">
        <f>IFERROR(__xludf.DUMMYFUNCTION("""COMPUTED_VALUE"""),753.23)</f>
        <v>753.23</v>
      </c>
      <c r="M263" s="2">
        <f>IFERROR(__xludf.DUMMYFUNCTION("""COMPUTED_VALUE"""),45673.66666666667)</f>
        <v>45673.66667</v>
      </c>
      <c r="N263" s="1">
        <f>IFERROR(__xludf.DUMMYFUNCTION("""COMPUTED_VALUE"""),1.2827531E7)</f>
        <v>12827531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IFERROR(__xludf.DUMMYFUNCTION("""COMPUTED_VALUE"""),761.56)</f>
        <v>761.56</v>
      </c>
      <c r="D264" s="2">
        <f>IFERROR(__xludf.DUMMYFUNCTION("""COMPUTED_VALUE"""),45674.66666666667)</f>
        <v>45674.66667</v>
      </c>
      <c r="E264" s="1">
        <f>IFERROR(__xludf.DUMMYFUNCTION("""COMPUTED_VALUE"""),764.43)</f>
        <v>764.43</v>
      </c>
      <c r="G264" s="2">
        <f>IFERROR(__xludf.DUMMYFUNCTION("""COMPUTED_VALUE"""),45674.66666666667)</f>
        <v>45674.66667</v>
      </c>
      <c r="H264" s="1">
        <f>IFERROR(__xludf.DUMMYFUNCTION("""COMPUTED_VALUE"""),755.02)</f>
        <v>755.02</v>
      </c>
      <c r="J264" s="2">
        <f>IFERROR(__xludf.DUMMYFUNCTION("""COMPUTED_VALUE"""),45674.66666666667)</f>
        <v>45674.66667</v>
      </c>
      <c r="K264" s="1">
        <f>IFERROR(__xludf.DUMMYFUNCTION("""COMPUTED_VALUE"""),760.69)</f>
        <v>760.69</v>
      </c>
      <c r="M264" s="2">
        <f>IFERROR(__xludf.DUMMYFUNCTION("""COMPUTED_VALUE"""),45674.66666666667)</f>
        <v>45674.66667</v>
      </c>
      <c r="N264" s="1">
        <f>IFERROR(__xludf.DUMMYFUNCTION("""COMPUTED_VALUE"""),1.4047674E7)</f>
        <v>14047674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IFERROR(__xludf.DUMMYFUNCTION("""COMPUTED_VALUE"""),760.99)</f>
        <v>760.99</v>
      </c>
      <c r="D265" s="2">
        <f>IFERROR(__xludf.DUMMYFUNCTION("""COMPUTED_VALUE"""),45678.66666666667)</f>
        <v>45678.66667</v>
      </c>
      <c r="E265" s="1">
        <f>IFERROR(__xludf.DUMMYFUNCTION("""COMPUTED_VALUE"""),772.07)</f>
        <v>772.07</v>
      </c>
      <c r="G265" s="2">
        <f>IFERROR(__xludf.DUMMYFUNCTION("""COMPUTED_VALUE"""),45678.66666666667)</f>
        <v>45678.66667</v>
      </c>
      <c r="H265" s="1">
        <f>IFERROR(__xludf.DUMMYFUNCTION("""COMPUTED_VALUE"""),760.99)</f>
        <v>760.99</v>
      </c>
      <c r="J265" s="2">
        <f>IFERROR(__xludf.DUMMYFUNCTION("""COMPUTED_VALUE"""),45678.66666666667)</f>
        <v>45678.66667</v>
      </c>
      <c r="K265" s="1">
        <f>IFERROR(__xludf.DUMMYFUNCTION("""COMPUTED_VALUE"""),770.03)</f>
        <v>770.03</v>
      </c>
      <c r="M265" s="2">
        <f>IFERROR(__xludf.DUMMYFUNCTION("""COMPUTED_VALUE"""),45678.66666666667)</f>
        <v>45678.66667</v>
      </c>
      <c r="N265" s="1">
        <f>IFERROR(__xludf.DUMMYFUNCTION("""COMPUTED_VALUE"""),1.383384E7)</f>
        <v>13833840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IFERROR(__xludf.DUMMYFUNCTION("""COMPUTED_VALUE"""),773.75)</f>
        <v>773.75</v>
      </c>
      <c r="D266" s="2">
        <f>IFERROR(__xludf.DUMMYFUNCTION("""COMPUTED_VALUE"""),45679.66666666667)</f>
        <v>45679.66667</v>
      </c>
      <c r="E266" s="1">
        <f>IFERROR(__xludf.DUMMYFUNCTION("""COMPUTED_VALUE"""),774.15)</f>
        <v>774.15</v>
      </c>
      <c r="G266" s="2">
        <f>IFERROR(__xludf.DUMMYFUNCTION("""COMPUTED_VALUE"""),45679.66666666667)</f>
        <v>45679.66667</v>
      </c>
      <c r="H266" s="1">
        <f>IFERROR(__xludf.DUMMYFUNCTION("""COMPUTED_VALUE"""),766.69)</f>
        <v>766.69</v>
      </c>
      <c r="J266" s="2">
        <f>IFERROR(__xludf.DUMMYFUNCTION("""COMPUTED_VALUE"""),45679.66666666667)</f>
        <v>45679.66667</v>
      </c>
      <c r="K266" s="1">
        <f>IFERROR(__xludf.DUMMYFUNCTION("""COMPUTED_VALUE"""),766.87)</f>
        <v>766.87</v>
      </c>
      <c r="M266" s="2">
        <f>IFERROR(__xludf.DUMMYFUNCTION("""COMPUTED_VALUE"""),45679.66666666667)</f>
        <v>45679.66667</v>
      </c>
      <c r="N266" s="1">
        <f>IFERROR(__xludf.DUMMYFUNCTION("""COMPUTED_VALUE"""),1.2906738E7)</f>
        <v>12906738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IFERROR(__xludf.DUMMYFUNCTION("""COMPUTED_VALUE"""),768.42)</f>
        <v>768.42</v>
      </c>
      <c r="D267" s="2">
        <f>IFERROR(__xludf.DUMMYFUNCTION("""COMPUTED_VALUE"""),45680.66666666667)</f>
        <v>45680.66667</v>
      </c>
      <c r="E267" s="1">
        <f>IFERROR(__xludf.DUMMYFUNCTION("""COMPUTED_VALUE"""),770.63)</f>
        <v>770.63</v>
      </c>
      <c r="G267" s="2">
        <f>IFERROR(__xludf.DUMMYFUNCTION("""COMPUTED_VALUE"""),45680.66666666667)</f>
        <v>45680.66667</v>
      </c>
      <c r="H267" s="1">
        <f>IFERROR(__xludf.DUMMYFUNCTION("""COMPUTED_VALUE"""),764.61)</f>
        <v>764.61</v>
      </c>
      <c r="J267" s="2">
        <f>IFERROR(__xludf.DUMMYFUNCTION("""COMPUTED_VALUE"""),45680.66666666667)</f>
        <v>45680.66667</v>
      </c>
      <c r="K267" s="1">
        <f>IFERROR(__xludf.DUMMYFUNCTION("""COMPUTED_VALUE"""),769.69)</f>
        <v>769.69</v>
      </c>
      <c r="M267" s="2">
        <f>IFERROR(__xludf.DUMMYFUNCTION("""COMPUTED_VALUE"""),45680.66666666667)</f>
        <v>45680.66667</v>
      </c>
      <c r="N267" s="1">
        <f>IFERROR(__xludf.DUMMYFUNCTION("""COMPUTED_VALUE"""),1.4808443E7)</f>
        <v>14808443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IFERROR(__xludf.DUMMYFUNCTION("""COMPUTED_VALUE"""),773.35)</f>
        <v>773.35</v>
      </c>
      <c r="D268" s="2">
        <f>IFERROR(__xludf.DUMMYFUNCTION("""COMPUTED_VALUE"""),45681.66666666667)</f>
        <v>45681.66667</v>
      </c>
      <c r="E268" s="1">
        <f>IFERROR(__xludf.DUMMYFUNCTION("""COMPUTED_VALUE"""),774.91)</f>
        <v>774.91</v>
      </c>
      <c r="G268" s="2">
        <f>IFERROR(__xludf.DUMMYFUNCTION("""COMPUTED_VALUE"""),45681.66666666667)</f>
        <v>45681.66667</v>
      </c>
      <c r="H268" s="1">
        <f>IFERROR(__xludf.DUMMYFUNCTION("""COMPUTED_VALUE"""),769.84)</f>
        <v>769.84</v>
      </c>
      <c r="J268" s="2">
        <f>IFERROR(__xludf.DUMMYFUNCTION("""COMPUTED_VALUE"""),45681.66666666667)</f>
        <v>45681.66667</v>
      </c>
      <c r="K268" s="1">
        <f>IFERROR(__xludf.DUMMYFUNCTION("""COMPUTED_VALUE"""),770.25)</f>
        <v>770.25</v>
      </c>
      <c r="M268" s="2">
        <f>IFERROR(__xludf.DUMMYFUNCTION("""COMPUTED_VALUE"""),45681.66666666667)</f>
        <v>45681.66667</v>
      </c>
      <c r="N268" s="1">
        <f>IFERROR(__xludf.DUMMYFUNCTION("""COMPUTED_VALUE"""),1.2060022E7)</f>
        <v>12060022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IFERROR(__xludf.DUMMYFUNCTION("""COMPUTED_VALUE"""),767.56)</f>
        <v>767.56</v>
      </c>
      <c r="D269" s="2">
        <f>IFERROR(__xludf.DUMMYFUNCTION("""COMPUTED_VALUE"""),45684.66666666667)</f>
        <v>45684.66667</v>
      </c>
      <c r="E269" s="1">
        <f>IFERROR(__xludf.DUMMYFUNCTION("""COMPUTED_VALUE"""),772.76)</f>
        <v>772.76</v>
      </c>
      <c r="G269" s="2">
        <f>IFERROR(__xludf.DUMMYFUNCTION("""COMPUTED_VALUE"""),45684.66666666667)</f>
        <v>45684.66667</v>
      </c>
      <c r="H269" s="1">
        <f>IFERROR(__xludf.DUMMYFUNCTION("""COMPUTED_VALUE"""),762.14)</f>
        <v>762.14</v>
      </c>
      <c r="J269" s="2">
        <f>IFERROR(__xludf.DUMMYFUNCTION("""COMPUTED_VALUE"""),45684.66666666667)</f>
        <v>45684.66667</v>
      </c>
      <c r="K269" s="1">
        <f>IFERROR(__xludf.DUMMYFUNCTION("""COMPUTED_VALUE"""),770.92)</f>
        <v>770.92</v>
      </c>
      <c r="M269" s="2">
        <f>IFERROR(__xludf.DUMMYFUNCTION("""COMPUTED_VALUE"""),45684.66666666667)</f>
        <v>45684.66667</v>
      </c>
      <c r="N269" s="1">
        <f>IFERROR(__xludf.DUMMYFUNCTION("""COMPUTED_VALUE"""),1.579038E7)</f>
        <v>15790380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IFERROR(__xludf.DUMMYFUNCTION("""COMPUTED_VALUE"""),771.69)</f>
        <v>771.69</v>
      </c>
      <c r="D270" s="2">
        <f>IFERROR(__xludf.DUMMYFUNCTION("""COMPUTED_VALUE"""),45685.66666666667)</f>
        <v>45685.66667</v>
      </c>
      <c r="E270" s="1">
        <f>IFERROR(__xludf.DUMMYFUNCTION("""COMPUTED_VALUE"""),772.31)</f>
        <v>772.31</v>
      </c>
      <c r="G270" s="2">
        <f>IFERROR(__xludf.DUMMYFUNCTION("""COMPUTED_VALUE"""),45685.66666666667)</f>
        <v>45685.66667</v>
      </c>
      <c r="H270" s="1">
        <f>IFERROR(__xludf.DUMMYFUNCTION("""COMPUTED_VALUE"""),765.23)</f>
        <v>765.23</v>
      </c>
      <c r="J270" s="2">
        <f>IFERROR(__xludf.DUMMYFUNCTION("""COMPUTED_VALUE"""),45685.66666666667)</f>
        <v>45685.66667</v>
      </c>
      <c r="K270" s="1">
        <f>IFERROR(__xludf.DUMMYFUNCTION("""COMPUTED_VALUE"""),765.61)</f>
        <v>765.61</v>
      </c>
      <c r="M270" s="2">
        <f>IFERROR(__xludf.DUMMYFUNCTION("""COMPUTED_VALUE"""),45685.66666666667)</f>
        <v>45685.66667</v>
      </c>
      <c r="N270" s="1">
        <f>IFERROR(__xludf.DUMMYFUNCTION("""COMPUTED_VALUE"""),1.3636646E7)</f>
        <v>13636646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IFERROR(__xludf.DUMMYFUNCTION("""COMPUTED_VALUE"""),765.79)</f>
        <v>765.79</v>
      </c>
      <c r="D271" s="2">
        <f>IFERROR(__xludf.DUMMYFUNCTION("""COMPUTED_VALUE"""),45686.66666666667)</f>
        <v>45686.66667</v>
      </c>
      <c r="E271" s="1">
        <f>IFERROR(__xludf.DUMMYFUNCTION("""COMPUTED_VALUE"""),769.82)</f>
        <v>769.82</v>
      </c>
      <c r="G271" s="2">
        <f>IFERROR(__xludf.DUMMYFUNCTION("""COMPUTED_VALUE"""),45686.66666666667)</f>
        <v>45686.66667</v>
      </c>
      <c r="H271" s="1">
        <f>IFERROR(__xludf.DUMMYFUNCTION("""COMPUTED_VALUE"""),763.34)</f>
        <v>763.34</v>
      </c>
      <c r="J271" s="2">
        <f>IFERROR(__xludf.DUMMYFUNCTION("""COMPUTED_VALUE"""),45686.66666666667)</f>
        <v>45686.66667</v>
      </c>
      <c r="K271" s="1">
        <f>IFERROR(__xludf.DUMMYFUNCTION("""COMPUTED_VALUE"""),767.98)</f>
        <v>767.98</v>
      </c>
      <c r="M271" s="2">
        <f>IFERROR(__xludf.DUMMYFUNCTION("""COMPUTED_VALUE"""),45686.66666666667)</f>
        <v>45686.66667</v>
      </c>
      <c r="N271" s="1">
        <f>IFERROR(__xludf.DUMMYFUNCTION("""COMPUTED_VALUE"""),1.4479587E7)</f>
        <v>14479587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IFERROR(__xludf.DUMMYFUNCTION("""COMPUTED_VALUE"""),767.57)</f>
        <v>767.57</v>
      </c>
      <c r="D272" s="2">
        <f>IFERROR(__xludf.DUMMYFUNCTION("""COMPUTED_VALUE"""),45687.66666666667)</f>
        <v>45687.66667</v>
      </c>
      <c r="E272" s="1">
        <f>IFERROR(__xludf.DUMMYFUNCTION("""COMPUTED_VALUE"""),777.61)</f>
        <v>777.61</v>
      </c>
      <c r="G272" s="2">
        <f>IFERROR(__xludf.DUMMYFUNCTION("""COMPUTED_VALUE"""),45687.66666666667)</f>
        <v>45687.66667</v>
      </c>
      <c r="H272" s="1">
        <f>IFERROR(__xludf.DUMMYFUNCTION("""COMPUTED_VALUE"""),765.17)</f>
        <v>765.17</v>
      </c>
      <c r="J272" s="2">
        <f>IFERROR(__xludf.DUMMYFUNCTION("""COMPUTED_VALUE"""),45687.66666666667)</f>
        <v>45687.66667</v>
      </c>
      <c r="K272" s="1">
        <f>IFERROR(__xludf.DUMMYFUNCTION("""COMPUTED_VALUE"""),775.4)</f>
        <v>775.4</v>
      </c>
      <c r="M272" s="2">
        <f>IFERROR(__xludf.DUMMYFUNCTION("""COMPUTED_VALUE"""),45687.66666666667)</f>
        <v>45687.66667</v>
      </c>
      <c r="N272" s="1">
        <f>IFERROR(__xludf.DUMMYFUNCTION("""COMPUTED_VALUE"""),2.8885257E7)</f>
        <v>28885257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IFERROR(__xludf.DUMMYFUNCTION("""COMPUTED_VALUE"""),777.28)</f>
        <v>777.28</v>
      </c>
      <c r="D273" s="2">
        <f>IFERROR(__xludf.DUMMYFUNCTION("""COMPUTED_VALUE"""),45688.66666666667)</f>
        <v>45688.66667</v>
      </c>
      <c r="E273" s="1">
        <f>IFERROR(__xludf.DUMMYFUNCTION("""COMPUTED_VALUE"""),778.99)</f>
        <v>778.99</v>
      </c>
      <c r="G273" s="2">
        <f>IFERROR(__xludf.DUMMYFUNCTION("""COMPUTED_VALUE"""),45688.66666666667)</f>
        <v>45688.66667</v>
      </c>
      <c r="H273" s="1">
        <f>IFERROR(__xludf.DUMMYFUNCTION("""COMPUTED_VALUE"""),768.13)</f>
        <v>768.13</v>
      </c>
      <c r="J273" s="2">
        <f>IFERROR(__xludf.DUMMYFUNCTION("""COMPUTED_VALUE"""),45688.66666666667)</f>
        <v>45688.66667</v>
      </c>
      <c r="K273" s="1">
        <f>IFERROR(__xludf.DUMMYFUNCTION("""COMPUTED_VALUE"""),774.87)</f>
        <v>774.87</v>
      </c>
      <c r="M273" s="2">
        <f>IFERROR(__xludf.DUMMYFUNCTION("""COMPUTED_VALUE"""),45688.66666666667)</f>
        <v>45688.66667</v>
      </c>
      <c r="N273" s="1">
        <f>IFERROR(__xludf.DUMMYFUNCTION("""COMPUTED_VALUE"""),3.038655E7)</f>
        <v>30386550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IFERROR(__xludf.DUMMYFUNCTION("""COMPUTED_VALUE"""),772.66)</f>
        <v>772.66</v>
      </c>
      <c r="D274" s="2">
        <f>IFERROR(__xludf.DUMMYFUNCTION("""COMPUTED_VALUE"""),45691.66666666667)</f>
        <v>45691.66667</v>
      </c>
      <c r="E274" s="1">
        <f>IFERROR(__xludf.DUMMYFUNCTION("""COMPUTED_VALUE"""),783.06)</f>
        <v>783.06</v>
      </c>
      <c r="G274" s="2">
        <f>IFERROR(__xludf.DUMMYFUNCTION("""COMPUTED_VALUE"""),45691.66666666667)</f>
        <v>45691.66667</v>
      </c>
      <c r="H274" s="1">
        <f>IFERROR(__xludf.DUMMYFUNCTION("""COMPUTED_VALUE"""),760.32)</f>
        <v>760.32</v>
      </c>
      <c r="J274" s="2">
        <f>IFERROR(__xludf.DUMMYFUNCTION("""COMPUTED_VALUE"""),45691.66666666667)</f>
        <v>45691.66667</v>
      </c>
      <c r="K274" s="1">
        <f>IFERROR(__xludf.DUMMYFUNCTION("""COMPUTED_VALUE"""),782.05)</f>
        <v>782.05</v>
      </c>
      <c r="M274" s="2">
        <f>IFERROR(__xludf.DUMMYFUNCTION("""COMPUTED_VALUE"""),45691.66666666667)</f>
        <v>45691.66667</v>
      </c>
      <c r="N274" s="1">
        <f>IFERROR(__xludf.DUMMYFUNCTION("""COMPUTED_VALUE"""),2.6661778E7)</f>
        <v>26661778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IFERROR(__xludf.DUMMYFUNCTION("""COMPUTED_VALUE"""),782.25)</f>
        <v>782.25</v>
      </c>
      <c r="D275" s="2">
        <f>IFERROR(__xludf.DUMMYFUNCTION("""COMPUTED_VALUE"""),45692.66666666667)</f>
        <v>45692.66667</v>
      </c>
      <c r="E275" s="1">
        <f>IFERROR(__xludf.DUMMYFUNCTION("""COMPUTED_VALUE"""),791.31)</f>
        <v>791.31</v>
      </c>
      <c r="G275" s="2">
        <f>IFERROR(__xludf.DUMMYFUNCTION("""COMPUTED_VALUE"""),45692.66666666667)</f>
        <v>45692.66667</v>
      </c>
      <c r="H275" s="1">
        <f>IFERROR(__xludf.DUMMYFUNCTION("""COMPUTED_VALUE"""),780.41)</f>
        <v>780.41</v>
      </c>
      <c r="J275" s="2">
        <f>IFERROR(__xludf.DUMMYFUNCTION("""COMPUTED_VALUE"""),45692.66666666667)</f>
        <v>45692.66667</v>
      </c>
      <c r="K275" s="1">
        <f>IFERROR(__xludf.DUMMYFUNCTION("""COMPUTED_VALUE"""),784.52)</f>
        <v>784.52</v>
      </c>
      <c r="M275" s="2">
        <f>IFERROR(__xludf.DUMMYFUNCTION("""COMPUTED_VALUE"""),45692.66666666667)</f>
        <v>45692.66667</v>
      </c>
      <c r="N275" s="1">
        <f>IFERROR(__xludf.DUMMYFUNCTION("""COMPUTED_VALUE"""),2.1408935E7)</f>
        <v>21408935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IFERROR(__xludf.DUMMYFUNCTION("""COMPUTED_VALUE"""),781.03)</f>
        <v>781.03</v>
      </c>
      <c r="D276" s="2">
        <f>IFERROR(__xludf.DUMMYFUNCTION("""COMPUTED_VALUE"""),45693.66666666667)</f>
        <v>45693.66667</v>
      </c>
      <c r="E276" s="1">
        <f>IFERROR(__xludf.DUMMYFUNCTION("""COMPUTED_VALUE"""),783.22)</f>
        <v>783.22</v>
      </c>
      <c r="G276" s="2">
        <f>IFERROR(__xludf.DUMMYFUNCTION("""COMPUTED_VALUE"""),45693.66666666667)</f>
        <v>45693.66667</v>
      </c>
      <c r="H276" s="1">
        <f>IFERROR(__xludf.DUMMYFUNCTION("""COMPUTED_VALUE"""),776.37)</f>
        <v>776.37</v>
      </c>
      <c r="J276" s="2">
        <f>IFERROR(__xludf.DUMMYFUNCTION("""COMPUTED_VALUE"""),45693.66666666667)</f>
        <v>45693.66667</v>
      </c>
      <c r="K276" s="1">
        <f>IFERROR(__xludf.DUMMYFUNCTION("""COMPUTED_VALUE"""),779.99)</f>
        <v>779.99</v>
      </c>
      <c r="M276" s="2">
        <f>IFERROR(__xludf.DUMMYFUNCTION("""COMPUTED_VALUE"""),45693.66666666667)</f>
        <v>45693.66667</v>
      </c>
      <c r="N276" s="1">
        <f>IFERROR(__xludf.DUMMYFUNCTION("""COMPUTED_VALUE"""),1.7861135E7)</f>
        <v>17861135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IFERROR(__xludf.DUMMYFUNCTION("""COMPUTED_VALUE"""),773.98)</f>
        <v>773.98</v>
      </c>
      <c r="D277" s="2">
        <f>IFERROR(__xludf.DUMMYFUNCTION("""COMPUTED_VALUE"""),45694.66666666667)</f>
        <v>45694.66667</v>
      </c>
      <c r="E277" s="1">
        <f>IFERROR(__xludf.DUMMYFUNCTION("""COMPUTED_VALUE"""),788.92)</f>
        <v>788.92</v>
      </c>
      <c r="G277" s="2">
        <f>IFERROR(__xludf.DUMMYFUNCTION("""COMPUTED_VALUE"""),45694.66666666667)</f>
        <v>45694.66667</v>
      </c>
      <c r="H277" s="1">
        <f>IFERROR(__xludf.DUMMYFUNCTION("""COMPUTED_VALUE"""),773.98)</f>
        <v>773.98</v>
      </c>
      <c r="J277" s="2">
        <f>IFERROR(__xludf.DUMMYFUNCTION("""COMPUTED_VALUE"""),45694.66666666667)</f>
        <v>45694.66667</v>
      </c>
      <c r="K277" s="1">
        <f>IFERROR(__xludf.DUMMYFUNCTION("""COMPUTED_VALUE"""),787.46)</f>
        <v>787.46</v>
      </c>
      <c r="M277" s="2">
        <f>IFERROR(__xludf.DUMMYFUNCTION("""COMPUTED_VALUE"""),45694.66666666667)</f>
        <v>45694.66667</v>
      </c>
      <c r="N277" s="1">
        <f>IFERROR(__xludf.DUMMYFUNCTION("""COMPUTED_VALUE"""),2.0365967E7)</f>
        <v>20365967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IFERROR(__xludf.DUMMYFUNCTION("""COMPUTED_VALUE"""),783.31)</f>
        <v>783.31</v>
      </c>
      <c r="D278" s="2">
        <f>IFERROR(__xludf.DUMMYFUNCTION("""COMPUTED_VALUE"""),45695.66666666667)</f>
        <v>45695.66667</v>
      </c>
      <c r="E278" s="1">
        <f>IFERROR(__xludf.DUMMYFUNCTION("""COMPUTED_VALUE"""),783.31)</f>
        <v>783.31</v>
      </c>
      <c r="G278" s="2">
        <f>IFERROR(__xludf.DUMMYFUNCTION("""COMPUTED_VALUE"""),45695.66666666667)</f>
        <v>45695.66667</v>
      </c>
      <c r="H278" s="1">
        <f>IFERROR(__xludf.DUMMYFUNCTION("""COMPUTED_VALUE"""),769.39)</f>
        <v>769.39</v>
      </c>
      <c r="J278" s="2">
        <f>IFERROR(__xludf.DUMMYFUNCTION("""COMPUTED_VALUE"""),45695.66666666667)</f>
        <v>45695.66667</v>
      </c>
      <c r="K278" s="1">
        <f>IFERROR(__xludf.DUMMYFUNCTION("""COMPUTED_VALUE"""),771.29)</f>
        <v>771.29</v>
      </c>
      <c r="M278" s="2">
        <f>IFERROR(__xludf.DUMMYFUNCTION("""COMPUTED_VALUE"""),45695.66666666667)</f>
        <v>45695.66667</v>
      </c>
      <c r="N278" s="1">
        <f>IFERROR(__xludf.DUMMYFUNCTION("""COMPUTED_VALUE"""),1.4534167E7)</f>
        <v>14534167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IFERROR(__xludf.DUMMYFUNCTION("""COMPUTED_VALUE"""),771.05)</f>
        <v>771.05</v>
      </c>
      <c r="D279" s="2">
        <f>IFERROR(__xludf.DUMMYFUNCTION("""COMPUTED_VALUE"""),45698.66666666667)</f>
        <v>45698.66667</v>
      </c>
      <c r="E279" s="1">
        <f>IFERROR(__xludf.DUMMYFUNCTION("""COMPUTED_VALUE"""),777.37)</f>
        <v>777.37</v>
      </c>
      <c r="G279" s="2">
        <f>IFERROR(__xludf.DUMMYFUNCTION("""COMPUTED_VALUE"""),45698.66666666667)</f>
        <v>45698.66667</v>
      </c>
      <c r="H279" s="1">
        <f>IFERROR(__xludf.DUMMYFUNCTION("""COMPUTED_VALUE"""),766.35)</f>
        <v>766.35</v>
      </c>
      <c r="J279" s="2">
        <f>IFERROR(__xludf.DUMMYFUNCTION("""COMPUTED_VALUE"""),45698.66666666667)</f>
        <v>45698.66667</v>
      </c>
      <c r="K279" s="1">
        <f>IFERROR(__xludf.DUMMYFUNCTION("""COMPUTED_VALUE"""),777.1)</f>
        <v>777.1</v>
      </c>
      <c r="M279" s="2">
        <f>IFERROR(__xludf.DUMMYFUNCTION("""COMPUTED_VALUE"""),45698.66666666667)</f>
        <v>45698.66667</v>
      </c>
      <c r="N279" s="1">
        <f>IFERROR(__xludf.DUMMYFUNCTION("""COMPUTED_VALUE"""),1.4676721E7)</f>
        <v>14676721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IFERROR(__xludf.DUMMYFUNCTION("""COMPUTED_VALUE"""),776.5)</f>
        <v>776.5</v>
      </c>
      <c r="D280" s="2">
        <f>IFERROR(__xludf.DUMMYFUNCTION("""COMPUTED_VALUE"""),45699.66666666667)</f>
        <v>45699.66667</v>
      </c>
      <c r="E280" s="1">
        <f>IFERROR(__xludf.DUMMYFUNCTION("""COMPUTED_VALUE"""),779.87)</f>
        <v>779.87</v>
      </c>
      <c r="G280" s="2">
        <f>IFERROR(__xludf.DUMMYFUNCTION("""COMPUTED_VALUE"""),45699.66666666667)</f>
        <v>45699.66667</v>
      </c>
      <c r="H280" s="1">
        <f>IFERROR(__xludf.DUMMYFUNCTION("""COMPUTED_VALUE"""),774.83)</f>
        <v>774.83</v>
      </c>
      <c r="J280" s="2">
        <f>IFERROR(__xludf.DUMMYFUNCTION("""COMPUTED_VALUE"""),45699.66666666667)</f>
        <v>45699.66667</v>
      </c>
      <c r="K280" s="1">
        <f>IFERROR(__xludf.DUMMYFUNCTION("""COMPUTED_VALUE"""),777.11)</f>
        <v>777.11</v>
      </c>
      <c r="M280" s="2">
        <f>IFERROR(__xludf.DUMMYFUNCTION("""COMPUTED_VALUE"""),45699.66666666667)</f>
        <v>45699.66667</v>
      </c>
      <c r="N280" s="1">
        <f>IFERROR(__xludf.DUMMYFUNCTION("""COMPUTED_VALUE"""),1.3634067E7)</f>
        <v>13634067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IFERROR(__xludf.DUMMYFUNCTION("""COMPUTED_VALUE"""),771.38)</f>
        <v>771.38</v>
      </c>
      <c r="D281" s="2">
        <f>IFERROR(__xludf.DUMMYFUNCTION("""COMPUTED_VALUE"""),45700.66666666667)</f>
        <v>45700.66667</v>
      </c>
      <c r="E281" s="1">
        <f>IFERROR(__xludf.DUMMYFUNCTION("""COMPUTED_VALUE"""),776.05)</f>
        <v>776.05</v>
      </c>
      <c r="G281" s="2">
        <f>IFERROR(__xludf.DUMMYFUNCTION("""COMPUTED_VALUE"""),45700.66666666667)</f>
        <v>45700.66667</v>
      </c>
      <c r="H281" s="1">
        <f>IFERROR(__xludf.DUMMYFUNCTION("""COMPUTED_VALUE"""),767.67)</f>
        <v>767.67</v>
      </c>
      <c r="J281" s="2">
        <f>IFERROR(__xludf.DUMMYFUNCTION("""COMPUTED_VALUE"""),45700.66666666667)</f>
        <v>45700.66667</v>
      </c>
      <c r="K281" s="1">
        <f>IFERROR(__xludf.DUMMYFUNCTION("""COMPUTED_VALUE"""),774.01)</f>
        <v>774.01</v>
      </c>
      <c r="M281" s="2">
        <f>IFERROR(__xludf.DUMMYFUNCTION("""COMPUTED_VALUE"""),45700.66666666667)</f>
        <v>45700.66667</v>
      </c>
      <c r="N281" s="1">
        <f>IFERROR(__xludf.DUMMYFUNCTION("""COMPUTED_VALUE"""),1.5124812E7)</f>
        <v>15124812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IFERROR(__xludf.DUMMYFUNCTION("""COMPUTED_VALUE"""),773.63)</f>
        <v>773.63</v>
      </c>
      <c r="D282" s="2">
        <f>IFERROR(__xludf.DUMMYFUNCTION("""COMPUTED_VALUE"""),45701.66666666667)</f>
        <v>45701.66667</v>
      </c>
      <c r="E282" s="1">
        <f>IFERROR(__xludf.DUMMYFUNCTION("""COMPUTED_VALUE"""),781.8)</f>
        <v>781.8</v>
      </c>
      <c r="G282" s="2">
        <f>IFERROR(__xludf.DUMMYFUNCTION("""COMPUTED_VALUE"""),45701.66666666667)</f>
        <v>45701.66667</v>
      </c>
      <c r="H282" s="1">
        <f>IFERROR(__xludf.DUMMYFUNCTION("""COMPUTED_VALUE"""),772.65)</f>
        <v>772.65</v>
      </c>
      <c r="J282" s="2">
        <f>IFERROR(__xludf.DUMMYFUNCTION("""COMPUTED_VALUE"""),45701.66666666667)</f>
        <v>45701.66667</v>
      </c>
      <c r="K282" s="1">
        <f>IFERROR(__xludf.DUMMYFUNCTION("""COMPUTED_VALUE"""),779.55)</f>
        <v>779.55</v>
      </c>
      <c r="M282" s="2">
        <f>IFERROR(__xludf.DUMMYFUNCTION("""COMPUTED_VALUE"""),45701.66666666667)</f>
        <v>45701.66667</v>
      </c>
      <c r="N282" s="1">
        <f>IFERROR(__xludf.DUMMYFUNCTION("""COMPUTED_VALUE"""),1.364652E7)</f>
        <v>13646520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IFERROR(__xludf.DUMMYFUNCTION("""COMPUTED_VALUE"""),780.22)</f>
        <v>780.22</v>
      </c>
      <c r="D283" s="2">
        <f>IFERROR(__xludf.DUMMYFUNCTION("""COMPUTED_VALUE"""),45702.66666666667)</f>
        <v>45702.66667</v>
      </c>
      <c r="E283" s="1">
        <f>IFERROR(__xludf.DUMMYFUNCTION("""COMPUTED_VALUE"""),786.26)</f>
        <v>786.26</v>
      </c>
      <c r="G283" s="2">
        <f>IFERROR(__xludf.DUMMYFUNCTION("""COMPUTED_VALUE"""),45702.66666666667)</f>
        <v>45702.66667</v>
      </c>
      <c r="H283" s="1">
        <f>IFERROR(__xludf.DUMMYFUNCTION("""COMPUTED_VALUE"""),776.38)</f>
        <v>776.38</v>
      </c>
      <c r="J283" s="2">
        <f>IFERROR(__xludf.DUMMYFUNCTION("""COMPUTED_VALUE"""),45702.66666666667)</f>
        <v>45702.66667</v>
      </c>
      <c r="K283" s="1">
        <f>IFERROR(__xludf.DUMMYFUNCTION("""COMPUTED_VALUE"""),776.61)</f>
        <v>776.61</v>
      </c>
      <c r="M283" s="2">
        <f>IFERROR(__xludf.DUMMYFUNCTION("""COMPUTED_VALUE"""),45702.66666666667)</f>
        <v>45702.66667</v>
      </c>
      <c r="N283" s="1">
        <f>IFERROR(__xludf.DUMMYFUNCTION("""COMPUTED_VALUE"""),1.2192389E7)</f>
        <v>12192389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IFERROR(__xludf.DUMMYFUNCTION("""COMPUTED_VALUE"""),774.43)</f>
        <v>774.43</v>
      </c>
      <c r="D284" s="2">
        <f>IFERROR(__xludf.DUMMYFUNCTION("""COMPUTED_VALUE"""),45706.66666666667)</f>
        <v>45706.66667</v>
      </c>
      <c r="E284" s="1">
        <f>IFERROR(__xludf.DUMMYFUNCTION("""COMPUTED_VALUE"""),789.63)</f>
        <v>789.63</v>
      </c>
      <c r="G284" s="2">
        <f>IFERROR(__xludf.DUMMYFUNCTION("""COMPUTED_VALUE"""),45706.66666666667)</f>
        <v>45706.66667</v>
      </c>
      <c r="H284" s="1">
        <f>IFERROR(__xludf.DUMMYFUNCTION("""COMPUTED_VALUE"""),768.74)</f>
        <v>768.74</v>
      </c>
      <c r="J284" s="2">
        <f>IFERROR(__xludf.DUMMYFUNCTION("""COMPUTED_VALUE"""),45706.66666666667)</f>
        <v>45706.66667</v>
      </c>
      <c r="K284" s="1">
        <f>IFERROR(__xludf.DUMMYFUNCTION("""COMPUTED_VALUE"""),789.47)</f>
        <v>789.47</v>
      </c>
      <c r="M284" s="2">
        <f>IFERROR(__xludf.DUMMYFUNCTION("""COMPUTED_VALUE"""),45706.66666666667)</f>
        <v>45706.66667</v>
      </c>
      <c r="N284" s="1">
        <f>IFERROR(__xludf.DUMMYFUNCTION("""COMPUTED_VALUE"""),1.6047038E7)</f>
        <v>16047038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IFERROR(__xludf.DUMMYFUNCTION("""COMPUTED_VALUE"""),782.25)</f>
        <v>782.25</v>
      </c>
      <c r="D285" s="2">
        <f>IFERROR(__xludf.DUMMYFUNCTION("""COMPUTED_VALUE"""),45707.66666666667)</f>
        <v>45707.66667</v>
      </c>
      <c r="E285" s="1">
        <f>IFERROR(__xludf.DUMMYFUNCTION("""COMPUTED_VALUE"""),786.89)</f>
        <v>786.89</v>
      </c>
      <c r="G285" s="2">
        <f>IFERROR(__xludf.DUMMYFUNCTION("""COMPUTED_VALUE"""),45707.66666666667)</f>
        <v>45707.66667</v>
      </c>
      <c r="H285" s="1">
        <f>IFERROR(__xludf.DUMMYFUNCTION("""COMPUTED_VALUE"""),780.49)</f>
        <v>780.49</v>
      </c>
      <c r="J285" s="2">
        <f>IFERROR(__xludf.DUMMYFUNCTION("""COMPUTED_VALUE"""),45707.66666666667)</f>
        <v>45707.66667</v>
      </c>
      <c r="K285" s="1">
        <f>IFERROR(__xludf.DUMMYFUNCTION("""COMPUTED_VALUE"""),783.3)</f>
        <v>783.3</v>
      </c>
      <c r="M285" s="2">
        <f>IFERROR(__xludf.DUMMYFUNCTION("""COMPUTED_VALUE"""),45707.66666666667)</f>
        <v>45707.66667</v>
      </c>
      <c r="N285" s="1">
        <f>IFERROR(__xludf.DUMMYFUNCTION("""COMPUTED_VALUE"""),1.287705E7)</f>
        <v>12877050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IFERROR(__xludf.DUMMYFUNCTION("""COMPUTED_VALUE"""),782.86)</f>
        <v>782.86</v>
      </c>
      <c r="D286" s="2">
        <f>IFERROR(__xludf.DUMMYFUNCTION("""COMPUTED_VALUE"""),45708.66666666667)</f>
        <v>45708.66667</v>
      </c>
      <c r="E286" s="1">
        <f>IFERROR(__xludf.DUMMYFUNCTION("""COMPUTED_VALUE"""),783.94)</f>
        <v>783.94</v>
      </c>
      <c r="G286" s="2">
        <f>IFERROR(__xludf.DUMMYFUNCTION("""COMPUTED_VALUE"""),45708.66666666667)</f>
        <v>45708.66667</v>
      </c>
      <c r="H286" s="1">
        <f>IFERROR(__xludf.DUMMYFUNCTION("""COMPUTED_VALUE"""),778.09)</f>
        <v>778.09</v>
      </c>
      <c r="J286" s="2">
        <f>IFERROR(__xludf.DUMMYFUNCTION("""COMPUTED_VALUE"""),45708.66666666667)</f>
        <v>45708.66667</v>
      </c>
      <c r="K286" s="1">
        <f>IFERROR(__xludf.DUMMYFUNCTION("""COMPUTED_VALUE"""),782.65)</f>
        <v>782.65</v>
      </c>
      <c r="M286" s="2">
        <f>IFERROR(__xludf.DUMMYFUNCTION("""COMPUTED_VALUE"""),45708.66666666667)</f>
        <v>45708.66667</v>
      </c>
      <c r="N286" s="1">
        <f>IFERROR(__xludf.DUMMYFUNCTION("""COMPUTED_VALUE"""),1.1794925E7)</f>
        <v>11794925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IFERROR(__xludf.DUMMYFUNCTION("""COMPUTED_VALUE"""),784.31)</f>
        <v>784.31</v>
      </c>
      <c r="D287" s="2">
        <f>IFERROR(__xludf.DUMMYFUNCTION("""COMPUTED_VALUE"""),45709.66666666667)</f>
        <v>45709.66667</v>
      </c>
      <c r="E287" s="1">
        <f>IFERROR(__xludf.DUMMYFUNCTION("""COMPUTED_VALUE"""),786.84)</f>
        <v>786.84</v>
      </c>
      <c r="G287" s="2">
        <f>IFERROR(__xludf.DUMMYFUNCTION("""COMPUTED_VALUE"""),45709.66666666667)</f>
        <v>45709.66667</v>
      </c>
      <c r="H287" s="1">
        <f>IFERROR(__xludf.DUMMYFUNCTION("""COMPUTED_VALUE"""),774.47)</f>
        <v>774.47</v>
      </c>
      <c r="J287" s="2">
        <f>IFERROR(__xludf.DUMMYFUNCTION("""COMPUTED_VALUE"""),45709.66666666667)</f>
        <v>45709.66667</v>
      </c>
      <c r="K287" s="1">
        <f>IFERROR(__xludf.DUMMYFUNCTION("""COMPUTED_VALUE"""),775.39)</f>
        <v>775.39</v>
      </c>
      <c r="M287" s="2">
        <f>IFERROR(__xludf.DUMMYFUNCTION("""COMPUTED_VALUE"""),45709.66666666667)</f>
        <v>45709.66667</v>
      </c>
      <c r="N287" s="1">
        <f>IFERROR(__xludf.DUMMYFUNCTION("""COMPUTED_VALUE"""),1.3911801E7)</f>
        <v>13911801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IFERROR(__xludf.DUMMYFUNCTION("""COMPUTED_VALUE"""),776.24)</f>
        <v>776.24</v>
      </c>
      <c r="D288" s="2">
        <f>IFERROR(__xludf.DUMMYFUNCTION("""COMPUTED_VALUE"""),45712.66666666667)</f>
        <v>45712.66667</v>
      </c>
      <c r="E288" s="1">
        <f>IFERROR(__xludf.DUMMYFUNCTION("""COMPUTED_VALUE"""),781.39)</f>
        <v>781.39</v>
      </c>
      <c r="G288" s="2">
        <f>IFERROR(__xludf.DUMMYFUNCTION("""COMPUTED_VALUE"""),45712.66666666667)</f>
        <v>45712.66667</v>
      </c>
      <c r="H288" s="1">
        <f>IFERROR(__xludf.DUMMYFUNCTION("""COMPUTED_VALUE"""),769.76)</f>
        <v>769.76</v>
      </c>
      <c r="J288" s="2">
        <f>IFERROR(__xludf.DUMMYFUNCTION("""COMPUTED_VALUE"""),45712.66666666667)</f>
        <v>45712.66667</v>
      </c>
      <c r="K288" s="1">
        <f>IFERROR(__xludf.DUMMYFUNCTION("""COMPUTED_VALUE"""),775.09)</f>
        <v>775.09</v>
      </c>
      <c r="M288" s="2">
        <f>IFERROR(__xludf.DUMMYFUNCTION("""COMPUTED_VALUE"""),45712.66666666667)</f>
        <v>45712.66667</v>
      </c>
      <c r="N288" s="1">
        <f>IFERROR(__xludf.DUMMYFUNCTION("""COMPUTED_VALUE"""),1.5386089E7)</f>
        <v>15386089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IFERROR(__xludf.DUMMYFUNCTION("""COMPUTED_VALUE"""),776.3)</f>
        <v>776.3</v>
      </c>
      <c r="D289" s="2">
        <f>IFERROR(__xludf.DUMMYFUNCTION("""COMPUTED_VALUE"""),45713.66666666667)</f>
        <v>45713.66667</v>
      </c>
      <c r="E289" s="1">
        <f>IFERROR(__xludf.DUMMYFUNCTION("""COMPUTED_VALUE"""),791.06)</f>
        <v>791.06</v>
      </c>
      <c r="G289" s="2">
        <f>IFERROR(__xludf.DUMMYFUNCTION("""COMPUTED_VALUE"""),45713.66666666667)</f>
        <v>45713.66667</v>
      </c>
      <c r="H289" s="1">
        <f>IFERROR(__xludf.DUMMYFUNCTION("""COMPUTED_VALUE"""),776.3)</f>
        <v>776.3</v>
      </c>
      <c r="J289" s="2">
        <f>IFERROR(__xludf.DUMMYFUNCTION("""COMPUTED_VALUE"""),45713.66666666667)</f>
        <v>45713.66667</v>
      </c>
      <c r="K289" s="1">
        <f>IFERROR(__xludf.DUMMYFUNCTION("""COMPUTED_VALUE"""),789.5)</f>
        <v>789.5</v>
      </c>
      <c r="M289" s="2">
        <f>IFERROR(__xludf.DUMMYFUNCTION("""COMPUTED_VALUE"""),45713.66666666667)</f>
        <v>45713.66667</v>
      </c>
      <c r="N289" s="1">
        <f>IFERROR(__xludf.DUMMYFUNCTION("""COMPUTED_VALUE"""),1.4140649E7)</f>
        <v>14140649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IFERROR(__xludf.DUMMYFUNCTION("""COMPUTED_VALUE"""),789.66)</f>
        <v>789.66</v>
      </c>
      <c r="D290" s="2">
        <f>IFERROR(__xludf.DUMMYFUNCTION("""COMPUTED_VALUE"""),45714.66666666667)</f>
        <v>45714.66667</v>
      </c>
      <c r="E290" s="1">
        <f>IFERROR(__xludf.DUMMYFUNCTION("""COMPUTED_VALUE"""),789.66)</f>
        <v>789.66</v>
      </c>
      <c r="G290" s="2">
        <f>IFERROR(__xludf.DUMMYFUNCTION("""COMPUTED_VALUE"""),45714.66666666667)</f>
        <v>45714.66667</v>
      </c>
      <c r="H290" s="1">
        <f>IFERROR(__xludf.DUMMYFUNCTION("""COMPUTED_VALUE"""),779.23)</f>
        <v>779.23</v>
      </c>
      <c r="J290" s="2">
        <f>IFERROR(__xludf.DUMMYFUNCTION("""COMPUTED_VALUE"""),45714.66666666667)</f>
        <v>45714.66667</v>
      </c>
      <c r="K290" s="1">
        <f>IFERROR(__xludf.DUMMYFUNCTION("""COMPUTED_VALUE"""),779.65)</f>
        <v>779.65</v>
      </c>
      <c r="M290" s="2">
        <f>IFERROR(__xludf.DUMMYFUNCTION("""COMPUTED_VALUE"""),45714.66666666667)</f>
        <v>45714.66667</v>
      </c>
      <c r="N290" s="1">
        <f>IFERROR(__xludf.DUMMYFUNCTION("""COMPUTED_VALUE"""),1.2966857E7)</f>
        <v>12966857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IFERROR(__xludf.DUMMYFUNCTION("""COMPUTED_VALUE"""),779.19)</f>
        <v>779.19</v>
      </c>
      <c r="D291" s="2">
        <f>IFERROR(__xludf.DUMMYFUNCTION("""COMPUTED_VALUE"""),45715.66666666667)</f>
        <v>45715.66667</v>
      </c>
      <c r="E291" s="1">
        <f>IFERROR(__xludf.DUMMYFUNCTION("""COMPUTED_VALUE"""),786.88)</f>
        <v>786.88</v>
      </c>
      <c r="G291" s="2">
        <f>IFERROR(__xludf.DUMMYFUNCTION("""COMPUTED_VALUE"""),45715.66666666667)</f>
        <v>45715.66667</v>
      </c>
      <c r="H291" s="1">
        <f>IFERROR(__xludf.DUMMYFUNCTION("""COMPUTED_VALUE"""),775.96)</f>
        <v>775.96</v>
      </c>
      <c r="J291" s="2">
        <f>IFERROR(__xludf.DUMMYFUNCTION("""COMPUTED_VALUE"""),45715.66666666667)</f>
        <v>45715.66667</v>
      </c>
      <c r="K291" s="1">
        <f>IFERROR(__xludf.DUMMYFUNCTION("""COMPUTED_VALUE"""),776.42)</f>
        <v>776.42</v>
      </c>
      <c r="M291" s="2">
        <f>IFERROR(__xludf.DUMMYFUNCTION("""COMPUTED_VALUE"""),45715.66666666667)</f>
        <v>45715.66667</v>
      </c>
      <c r="N291" s="1">
        <f>IFERROR(__xludf.DUMMYFUNCTION("""COMPUTED_VALUE"""),1.4880666E7)</f>
        <v>14880666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IFERROR(__xludf.DUMMYFUNCTION("""COMPUTED_VALUE"""),775.51)</f>
        <v>775.51</v>
      </c>
      <c r="D292" s="2">
        <f>IFERROR(__xludf.DUMMYFUNCTION("""COMPUTED_VALUE"""),45716.66666666667)</f>
        <v>45716.66667</v>
      </c>
      <c r="E292" s="1">
        <f>IFERROR(__xludf.DUMMYFUNCTION("""COMPUTED_VALUE"""),786.76)</f>
        <v>786.76</v>
      </c>
      <c r="G292" s="2">
        <f>IFERROR(__xludf.DUMMYFUNCTION("""COMPUTED_VALUE"""),45716.66666666667)</f>
        <v>45716.66667</v>
      </c>
      <c r="H292" s="1">
        <f>IFERROR(__xludf.DUMMYFUNCTION("""COMPUTED_VALUE"""),775.51)</f>
        <v>775.51</v>
      </c>
      <c r="J292" s="2">
        <f>IFERROR(__xludf.DUMMYFUNCTION("""COMPUTED_VALUE"""),45716.66666666667)</f>
        <v>45716.66667</v>
      </c>
      <c r="K292" s="1">
        <f>IFERROR(__xludf.DUMMYFUNCTION("""COMPUTED_VALUE"""),785.85)</f>
        <v>785.85</v>
      </c>
      <c r="M292" s="2">
        <f>IFERROR(__xludf.DUMMYFUNCTION("""COMPUTED_VALUE"""),45716.66666666667)</f>
        <v>45716.66667</v>
      </c>
      <c r="N292" s="1">
        <f>IFERROR(__xludf.DUMMYFUNCTION("""COMPUTED_VALUE"""),2.047496E7)</f>
        <v>20474960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IFERROR(__xludf.DUMMYFUNCTION("""COMPUTED_VALUE"""),787.38)</f>
        <v>787.38</v>
      </c>
      <c r="D293" s="2">
        <f>IFERROR(__xludf.DUMMYFUNCTION("""COMPUTED_VALUE"""),45719.66666666667)</f>
        <v>45719.66667</v>
      </c>
      <c r="E293" s="1">
        <f>IFERROR(__xludf.DUMMYFUNCTION("""COMPUTED_VALUE"""),794.88)</f>
        <v>794.88</v>
      </c>
      <c r="G293" s="2">
        <f>IFERROR(__xludf.DUMMYFUNCTION("""COMPUTED_VALUE"""),45719.66666666667)</f>
        <v>45719.66667</v>
      </c>
      <c r="H293" s="1">
        <f>IFERROR(__xludf.DUMMYFUNCTION("""COMPUTED_VALUE"""),770.1)</f>
        <v>770.1</v>
      </c>
      <c r="J293" s="2">
        <f>IFERROR(__xludf.DUMMYFUNCTION("""COMPUTED_VALUE"""),45719.66666666667)</f>
        <v>45719.66667</v>
      </c>
      <c r="K293" s="1">
        <f>IFERROR(__xludf.DUMMYFUNCTION("""COMPUTED_VALUE"""),771.93)</f>
        <v>771.93</v>
      </c>
      <c r="M293" s="2">
        <f>IFERROR(__xludf.DUMMYFUNCTION("""COMPUTED_VALUE"""),45719.66666666667)</f>
        <v>45719.66667</v>
      </c>
      <c r="N293" s="1">
        <f>IFERROR(__xludf.DUMMYFUNCTION("""COMPUTED_VALUE"""),2.1482216E7)</f>
        <v>21482216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IFERROR(__xludf.DUMMYFUNCTION("""COMPUTED_VALUE"""),779.04)</f>
        <v>779.04</v>
      </c>
      <c r="D294" s="2">
        <f>IFERROR(__xludf.DUMMYFUNCTION("""COMPUTED_VALUE"""),45720.66666666667)</f>
        <v>45720.66667</v>
      </c>
      <c r="E294" s="1">
        <f>IFERROR(__xludf.DUMMYFUNCTION("""COMPUTED_VALUE"""),779.04)</f>
        <v>779.04</v>
      </c>
      <c r="G294" s="2">
        <f>IFERROR(__xludf.DUMMYFUNCTION("""COMPUTED_VALUE"""),45720.66666666667)</f>
        <v>45720.66667</v>
      </c>
      <c r="H294" s="1">
        <f>IFERROR(__xludf.DUMMYFUNCTION("""COMPUTED_VALUE"""),766.48)</f>
        <v>766.48</v>
      </c>
      <c r="J294" s="2">
        <f>IFERROR(__xludf.DUMMYFUNCTION("""COMPUTED_VALUE"""),45720.66666666667)</f>
        <v>45720.66667</v>
      </c>
      <c r="K294" s="1">
        <f>IFERROR(__xludf.DUMMYFUNCTION("""COMPUTED_VALUE"""),767.4)</f>
        <v>767.4</v>
      </c>
      <c r="M294" s="2">
        <f>IFERROR(__xludf.DUMMYFUNCTION("""COMPUTED_VALUE"""),45720.66666666667)</f>
        <v>45720.66667</v>
      </c>
      <c r="N294" s="1">
        <f>IFERROR(__xludf.DUMMYFUNCTION("""COMPUTED_VALUE"""),2.176092E7)</f>
        <v>21760920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IFERROR(__xludf.DUMMYFUNCTION("""COMPUTED_VALUE"""),770.56)</f>
        <v>770.56</v>
      </c>
      <c r="D295" s="2">
        <f>IFERROR(__xludf.DUMMYFUNCTION("""COMPUTED_VALUE"""),45721.66666666667)</f>
        <v>45721.66667</v>
      </c>
      <c r="E295" s="1">
        <f>IFERROR(__xludf.DUMMYFUNCTION("""COMPUTED_VALUE"""),786.94)</f>
        <v>786.94</v>
      </c>
      <c r="G295" s="2">
        <f>IFERROR(__xludf.DUMMYFUNCTION("""COMPUTED_VALUE"""),45721.66666666667)</f>
        <v>45721.66667</v>
      </c>
      <c r="H295" s="1">
        <f>IFERROR(__xludf.DUMMYFUNCTION("""COMPUTED_VALUE"""),769.75)</f>
        <v>769.75</v>
      </c>
      <c r="J295" s="2">
        <f>IFERROR(__xludf.DUMMYFUNCTION("""COMPUTED_VALUE"""),45721.66666666667)</f>
        <v>45721.66667</v>
      </c>
      <c r="K295" s="1">
        <f>IFERROR(__xludf.DUMMYFUNCTION("""COMPUTED_VALUE"""),783.79)</f>
        <v>783.79</v>
      </c>
      <c r="M295" s="2">
        <f>IFERROR(__xludf.DUMMYFUNCTION("""COMPUTED_VALUE"""),45721.66666666667)</f>
        <v>45721.66667</v>
      </c>
      <c r="N295" s="1">
        <f>IFERROR(__xludf.DUMMYFUNCTION("""COMPUTED_VALUE"""),2.105906E7)</f>
        <v>21059060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IFERROR(__xludf.DUMMYFUNCTION("""COMPUTED_VALUE"""),782.22)</f>
        <v>782.22</v>
      </c>
      <c r="D296" s="2">
        <f>IFERROR(__xludf.DUMMYFUNCTION("""COMPUTED_VALUE"""),45722.66666666667)</f>
        <v>45722.66667</v>
      </c>
      <c r="E296" s="1">
        <f>IFERROR(__xludf.DUMMYFUNCTION("""COMPUTED_VALUE"""),784.97)</f>
        <v>784.97</v>
      </c>
      <c r="G296" s="2">
        <f>IFERROR(__xludf.DUMMYFUNCTION("""COMPUTED_VALUE"""),45722.66666666667)</f>
        <v>45722.66667</v>
      </c>
      <c r="H296" s="1">
        <f>IFERROR(__xludf.DUMMYFUNCTION("""COMPUTED_VALUE"""),775.25)</f>
        <v>775.25</v>
      </c>
      <c r="J296" s="2">
        <f>IFERROR(__xludf.DUMMYFUNCTION("""COMPUTED_VALUE"""),45722.66666666667)</f>
        <v>45722.66667</v>
      </c>
      <c r="K296" s="1">
        <f>IFERROR(__xludf.DUMMYFUNCTION("""COMPUTED_VALUE"""),780.39)</f>
        <v>780.39</v>
      </c>
      <c r="M296" s="2">
        <f>IFERROR(__xludf.DUMMYFUNCTION("""COMPUTED_VALUE"""),45722.66666666667)</f>
        <v>45722.66667</v>
      </c>
      <c r="N296" s="1">
        <f>IFERROR(__xludf.DUMMYFUNCTION("""COMPUTED_VALUE"""),1.9135041E7)</f>
        <v>19135041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IFERROR(__xludf.DUMMYFUNCTION("""COMPUTED_VALUE"""),779.62)</f>
        <v>779.62</v>
      </c>
      <c r="D297" s="2">
        <f>IFERROR(__xludf.DUMMYFUNCTION("""COMPUTED_VALUE"""),45723.66666666667)</f>
        <v>45723.66667</v>
      </c>
      <c r="E297" s="1">
        <f>IFERROR(__xludf.DUMMYFUNCTION("""COMPUTED_VALUE"""),789.06)</f>
        <v>789.06</v>
      </c>
      <c r="G297" s="2">
        <f>IFERROR(__xludf.DUMMYFUNCTION("""COMPUTED_VALUE"""),45723.66666666667)</f>
        <v>45723.66667</v>
      </c>
      <c r="H297" s="1">
        <f>IFERROR(__xludf.DUMMYFUNCTION("""COMPUTED_VALUE"""),776.73)</f>
        <v>776.73</v>
      </c>
      <c r="J297" s="2">
        <f>IFERROR(__xludf.DUMMYFUNCTION("""COMPUTED_VALUE"""),45723.66666666667)</f>
        <v>45723.66667</v>
      </c>
      <c r="K297" s="1">
        <f>IFERROR(__xludf.DUMMYFUNCTION("""COMPUTED_VALUE"""),786.89)</f>
        <v>786.89</v>
      </c>
      <c r="M297" s="2">
        <f>IFERROR(__xludf.DUMMYFUNCTION("""COMPUTED_VALUE"""),45723.66666666667)</f>
        <v>45723.66667</v>
      </c>
      <c r="N297" s="1">
        <f>IFERROR(__xludf.DUMMYFUNCTION("""COMPUTED_VALUE"""),1.923908E7)</f>
        <v>19239080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IFERROR(__xludf.DUMMYFUNCTION("""COMPUTED_VALUE"""),784.6)</f>
        <v>784.6</v>
      </c>
      <c r="D298" s="2">
        <f>IFERROR(__xludf.DUMMYFUNCTION("""COMPUTED_VALUE"""),45726.66666666667)</f>
        <v>45726.66667</v>
      </c>
      <c r="E298" s="1">
        <f>IFERROR(__xludf.DUMMYFUNCTION("""COMPUTED_VALUE"""),789.05)</f>
        <v>789.05</v>
      </c>
      <c r="G298" s="2">
        <f>IFERROR(__xludf.DUMMYFUNCTION("""COMPUTED_VALUE"""),45726.66666666667)</f>
        <v>45726.66667</v>
      </c>
      <c r="H298" s="1">
        <f>IFERROR(__xludf.DUMMYFUNCTION("""COMPUTED_VALUE"""),766.64)</f>
        <v>766.64</v>
      </c>
      <c r="J298" s="2">
        <f>IFERROR(__xludf.DUMMYFUNCTION("""COMPUTED_VALUE"""),45726.66666666667)</f>
        <v>45726.66667</v>
      </c>
      <c r="K298" s="1">
        <f>IFERROR(__xludf.DUMMYFUNCTION("""COMPUTED_VALUE"""),772.38)</f>
        <v>772.38</v>
      </c>
      <c r="M298" s="2">
        <f>IFERROR(__xludf.DUMMYFUNCTION("""COMPUTED_VALUE"""),45726.66666666667)</f>
        <v>45726.66667</v>
      </c>
      <c r="N298" s="1">
        <f>IFERROR(__xludf.DUMMYFUNCTION("""COMPUTED_VALUE"""),1.7093963E7)</f>
        <v>17093963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IFERROR(__xludf.DUMMYFUNCTION("""COMPUTED_VALUE"""),772.77)</f>
        <v>772.77</v>
      </c>
      <c r="D299" s="2">
        <f>IFERROR(__xludf.DUMMYFUNCTION("""COMPUTED_VALUE"""),45727.66666666667)</f>
        <v>45727.66667</v>
      </c>
      <c r="E299" s="1">
        <f>IFERROR(__xludf.DUMMYFUNCTION("""COMPUTED_VALUE"""),772.77)</f>
        <v>772.77</v>
      </c>
      <c r="G299" s="2">
        <f>IFERROR(__xludf.DUMMYFUNCTION("""COMPUTED_VALUE"""),45727.66666666667)</f>
        <v>45727.66667</v>
      </c>
      <c r="H299" s="1">
        <f>IFERROR(__xludf.DUMMYFUNCTION("""COMPUTED_VALUE"""),753.0)</f>
        <v>753</v>
      </c>
      <c r="J299" s="2">
        <f>IFERROR(__xludf.DUMMYFUNCTION("""COMPUTED_VALUE"""),45727.66666666667)</f>
        <v>45727.66667</v>
      </c>
      <c r="K299" s="1">
        <f>IFERROR(__xludf.DUMMYFUNCTION("""COMPUTED_VALUE"""),758.23)</f>
        <v>758.23</v>
      </c>
      <c r="M299" s="2">
        <f>IFERROR(__xludf.DUMMYFUNCTION("""COMPUTED_VALUE"""),45727.66666666667)</f>
        <v>45727.66667</v>
      </c>
      <c r="N299" s="1">
        <f>IFERROR(__xludf.DUMMYFUNCTION("""COMPUTED_VALUE"""),1.8271209E7)</f>
        <v>18271209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IFERROR(__xludf.DUMMYFUNCTION("""COMPUTED_VALUE"""),758.69)</f>
        <v>758.69</v>
      </c>
      <c r="D300" s="2">
        <f>IFERROR(__xludf.DUMMYFUNCTION("""COMPUTED_VALUE"""),45728.66666666667)</f>
        <v>45728.66667</v>
      </c>
      <c r="E300" s="1">
        <f>IFERROR(__xludf.DUMMYFUNCTION("""COMPUTED_VALUE"""),758.69)</f>
        <v>758.69</v>
      </c>
      <c r="G300" s="2">
        <f>IFERROR(__xludf.DUMMYFUNCTION("""COMPUTED_VALUE"""),45728.66666666667)</f>
        <v>45728.66667</v>
      </c>
      <c r="H300" s="1">
        <f>IFERROR(__xludf.DUMMYFUNCTION("""COMPUTED_VALUE"""),746.92)</f>
        <v>746.92</v>
      </c>
      <c r="J300" s="2">
        <f>IFERROR(__xludf.DUMMYFUNCTION("""COMPUTED_VALUE"""),45728.66666666667)</f>
        <v>45728.66667</v>
      </c>
      <c r="K300" s="1">
        <f>IFERROR(__xludf.DUMMYFUNCTION("""COMPUTED_VALUE"""),750.39)</f>
        <v>750.39</v>
      </c>
      <c r="M300" s="2">
        <f>IFERROR(__xludf.DUMMYFUNCTION("""COMPUTED_VALUE"""),45728.66666666667)</f>
        <v>45728.66667</v>
      </c>
      <c r="N300" s="1">
        <f>IFERROR(__xludf.DUMMYFUNCTION("""COMPUTED_VALUE"""),1.5979086E7)</f>
        <v>15979086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IFERROR(__xludf.DUMMYFUNCTION("""COMPUTED_VALUE"""),747.84)</f>
        <v>747.84</v>
      </c>
      <c r="D301" s="2">
        <f>IFERROR(__xludf.DUMMYFUNCTION("""COMPUTED_VALUE"""),45729.66666666667)</f>
        <v>45729.66667</v>
      </c>
      <c r="E301" s="1">
        <f>IFERROR(__xludf.DUMMYFUNCTION("""COMPUTED_VALUE"""),757.8)</f>
        <v>757.8</v>
      </c>
      <c r="G301" s="2">
        <f>IFERROR(__xludf.DUMMYFUNCTION("""COMPUTED_VALUE"""),45729.66666666667)</f>
        <v>45729.66667</v>
      </c>
      <c r="H301" s="1">
        <f>IFERROR(__xludf.DUMMYFUNCTION("""COMPUTED_VALUE"""),745.42)</f>
        <v>745.42</v>
      </c>
      <c r="J301" s="2">
        <f>IFERROR(__xludf.DUMMYFUNCTION("""COMPUTED_VALUE"""),45729.66666666667)</f>
        <v>45729.66667</v>
      </c>
      <c r="K301" s="1">
        <f>IFERROR(__xludf.DUMMYFUNCTION("""COMPUTED_VALUE"""),752.77)</f>
        <v>752.77</v>
      </c>
      <c r="M301" s="2">
        <f>IFERROR(__xludf.DUMMYFUNCTION("""COMPUTED_VALUE"""),45729.66666666667)</f>
        <v>45729.66667</v>
      </c>
      <c r="N301" s="1">
        <f>IFERROR(__xludf.DUMMYFUNCTION("""COMPUTED_VALUE"""),1.5989275E7)</f>
        <v>15989275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IFERROR(__xludf.DUMMYFUNCTION("""COMPUTED_VALUE"""),756.54)</f>
        <v>756.54</v>
      </c>
      <c r="D302" s="2">
        <f>IFERROR(__xludf.DUMMYFUNCTION("""COMPUTED_VALUE"""),45730.66666666667)</f>
        <v>45730.66667</v>
      </c>
      <c r="E302" s="1">
        <f>IFERROR(__xludf.DUMMYFUNCTION("""COMPUTED_VALUE"""),761.04)</f>
        <v>761.04</v>
      </c>
      <c r="G302" s="2">
        <f>IFERROR(__xludf.DUMMYFUNCTION("""COMPUTED_VALUE"""),45730.66666666667)</f>
        <v>45730.66667</v>
      </c>
      <c r="H302" s="1">
        <f>IFERROR(__xludf.DUMMYFUNCTION("""COMPUTED_VALUE"""),753.2)</f>
        <v>753.2</v>
      </c>
      <c r="J302" s="2">
        <f>IFERROR(__xludf.DUMMYFUNCTION("""COMPUTED_VALUE"""),45730.66666666667)</f>
        <v>45730.66667</v>
      </c>
      <c r="K302" s="1">
        <f>IFERROR(__xludf.DUMMYFUNCTION("""COMPUTED_VALUE"""),757.15)</f>
        <v>757.15</v>
      </c>
      <c r="M302" s="2">
        <f>IFERROR(__xludf.DUMMYFUNCTION("""COMPUTED_VALUE"""),45730.66666666667)</f>
        <v>45730.66667</v>
      </c>
      <c r="N302" s="1">
        <f>IFERROR(__xludf.DUMMYFUNCTION("""COMPUTED_VALUE"""),1.3099756E7)</f>
        <v>13099756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IFERROR(__xludf.DUMMYFUNCTION("""COMPUTED_VALUE"""),754.11)</f>
        <v>754.11</v>
      </c>
      <c r="D303" s="2">
        <f>IFERROR(__xludf.DUMMYFUNCTION("""COMPUTED_VALUE"""),45733.66666666667)</f>
        <v>45733.66667</v>
      </c>
      <c r="E303" s="1">
        <f>IFERROR(__xludf.DUMMYFUNCTION("""COMPUTED_VALUE"""),768.59)</f>
        <v>768.59</v>
      </c>
      <c r="G303" s="2">
        <f>IFERROR(__xludf.DUMMYFUNCTION("""COMPUTED_VALUE"""),45733.66666666667)</f>
        <v>45733.66667</v>
      </c>
      <c r="H303" s="1">
        <f>IFERROR(__xludf.DUMMYFUNCTION("""COMPUTED_VALUE"""),754.11)</f>
        <v>754.11</v>
      </c>
      <c r="J303" s="2">
        <f>IFERROR(__xludf.DUMMYFUNCTION("""COMPUTED_VALUE"""),45733.66666666667)</f>
        <v>45733.66667</v>
      </c>
      <c r="K303" s="1">
        <f>IFERROR(__xludf.DUMMYFUNCTION("""COMPUTED_VALUE"""),765.77)</f>
        <v>765.77</v>
      </c>
      <c r="M303" s="2">
        <f>IFERROR(__xludf.DUMMYFUNCTION("""COMPUTED_VALUE"""),45733.66666666667)</f>
        <v>45733.66667</v>
      </c>
      <c r="N303" s="1">
        <f>IFERROR(__xludf.DUMMYFUNCTION("""COMPUTED_VALUE"""),1.3097014E7)</f>
        <v>13097014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IFERROR(__xludf.DUMMYFUNCTION("""COMPUTED_VALUE"""),766.62)</f>
        <v>766.62</v>
      </c>
      <c r="D304" s="2">
        <f>IFERROR(__xludf.DUMMYFUNCTION("""COMPUTED_VALUE"""),45734.66666666667)</f>
        <v>45734.66667</v>
      </c>
      <c r="E304" s="1">
        <f>IFERROR(__xludf.DUMMYFUNCTION("""COMPUTED_VALUE"""),771.54)</f>
        <v>771.54</v>
      </c>
      <c r="G304" s="2">
        <f>IFERROR(__xludf.DUMMYFUNCTION("""COMPUTED_VALUE"""),45734.66666666667)</f>
        <v>45734.66667</v>
      </c>
      <c r="H304" s="1">
        <f>IFERROR(__xludf.DUMMYFUNCTION("""COMPUTED_VALUE"""),760.01)</f>
        <v>760.01</v>
      </c>
      <c r="J304" s="2">
        <f>IFERROR(__xludf.DUMMYFUNCTION("""COMPUTED_VALUE"""),45734.66666666667)</f>
        <v>45734.66667</v>
      </c>
      <c r="K304" s="1">
        <f>IFERROR(__xludf.DUMMYFUNCTION("""COMPUTED_VALUE"""),764.32)</f>
        <v>764.32</v>
      </c>
      <c r="M304" s="2">
        <f>IFERROR(__xludf.DUMMYFUNCTION("""COMPUTED_VALUE"""),45734.66666666667)</f>
        <v>45734.66667</v>
      </c>
      <c r="N304" s="1">
        <f>IFERROR(__xludf.DUMMYFUNCTION("""COMPUTED_VALUE"""),1.1994959E7)</f>
        <v>11994959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IFERROR(__xludf.DUMMYFUNCTION("""COMPUTED_VALUE"""),762.36)</f>
        <v>762.36</v>
      </c>
      <c r="D305" s="2">
        <f>IFERROR(__xludf.DUMMYFUNCTION("""COMPUTED_VALUE"""),45735.66666666667)</f>
        <v>45735.66667</v>
      </c>
      <c r="E305" s="1">
        <f>IFERROR(__xludf.DUMMYFUNCTION("""COMPUTED_VALUE"""),766.46)</f>
        <v>766.46</v>
      </c>
      <c r="G305" s="2">
        <f>IFERROR(__xludf.DUMMYFUNCTION("""COMPUTED_VALUE"""),45735.66666666667)</f>
        <v>45735.66667</v>
      </c>
      <c r="H305" s="1">
        <f>IFERROR(__xludf.DUMMYFUNCTION("""COMPUTED_VALUE"""),755.24)</f>
        <v>755.24</v>
      </c>
      <c r="J305" s="2">
        <f>IFERROR(__xludf.DUMMYFUNCTION("""COMPUTED_VALUE"""),45735.66666666667)</f>
        <v>45735.66667</v>
      </c>
      <c r="K305" s="1">
        <f>IFERROR(__xludf.DUMMYFUNCTION("""COMPUTED_VALUE"""),762.63)</f>
        <v>762.63</v>
      </c>
      <c r="M305" s="2">
        <f>IFERROR(__xludf.DUMMYFUNCTION("""COMPUTED_VALUE"""),45735.66666666667)</f>
        <v>45735.66667</v>
      </c>
      <c r="N305" s="1">
        <f>IFERROR(__xludf.DUMMYFUNCTION("""COMPUTED_VALUE"""),1.6666519E7)</f>
        <v>16666519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IFERROR(__xludf.DUMMYFUNCTION("""COMPUTED_VALUE"""),760.46)</f>
        <v>760.46</v>
      </c>
      <c r="D306" s="2">
        <f>IFERROR(__xludf.DUMMYFUNCTION("""COMPUTED_VALUE"""),45736.66666666667)</f>
        <v>45736.66667</v>
      </c>
      <c r="E306" s="1">
        <f>IFERROR(__xludf.DUMMYFUNCTION("""COMPUTED_VALUE"""),761.47)</f>
        <v>761.47</v>
      </c>
      <c r="G306" s="2">
        <f>IFERROR(__xludf.DUMMYFUNCTION("""COMPUTED_VALUE"""),45736.66666666667)</f>
        <v>45736.66667</v>
      </c>
      <c r="H306" s="1">
        <f>IFERROR(__xludf.DUMMYFUNCTION("""COMPUTED_VALUE"""),755.75)</f>
        <v>755.75</v>
      </c>
      <c r="J306" s="2">
        <f>IFERROR(__xludf.DUMMYFUNCTION("""COMPUTED_VALUE"""),45736.66666666667)</f>
        <v>45736.66667</v>
      </c>
      <c r="K306" s="1">
        <f>IFERROR(__xludf.DUMMYFUNCTION("""COMPUTED_VALUE"""),758.26)</f>
        <v>758.26</v>
      </c>
      <c r="M306" s="2">
        <f>IFERROR(__xludf.DUMMYFUNCTION("""COMPUTED_VALUE"""),45736.66666666667)</f>
        <v>45736.66667</v>
      </c>
      <c r="N306" s="1">
        <f>IFERROR(__xludf.DUMMYFUNCTION("""COMPUTED_VALUE"""),1.4047864E7)</f>
        <v>14047864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IFERROR(__xludf.DUMMYFUNCTION("""COMPUTED_VALUE"""),753.35)</f>
        <v>753.35</v>
      </c>
      <c r="D307" s="2">
        <f>IFERROR(__xludf.DUMMYFUNCTION("""COMPUTED_VALUE"""),45737.66666666667)</f>
        <v>45737.66667</v>
      </c>
      <c r="E307" s="1">
        <f>IFERROR(__xludf.DUMMYFUNCTION("""COMPUTED_VALUE"""),757.22)</f>
        <v>757.22</v>
      </c>
      <c r="G307" s="2">
        <f>IFERROR(__xludf.DUMMYFUNCTION("""COMPUTED_VALUE"""),45737.66666666667)</f>
        <v>45737.66667</v>
      </c>
      <c r="H307" s="1">
        <f>IFERROR(__xludf.DUMMYFUNCTION("""COMPUTED_VALUE"""),743.79)</f>
        <v>743.79</v>
      </c>
      <c r="J307" s="2">
        <f>IFERROR(__xludf.DUMMYFUNCTION("""COMPUTED_VALUE"""),45737.66666666667)</f>
        <v>45737.66667</v>
      </c>
      <c r="K307" s="1">
        <f>IFERROR(__xludf.DUMMYFUNCTION("""COMPUTED_VALUE"""),756.87)</f>
        <v>756.87</v>
      </c>
      <c r="M307" s="2">
        <f>IFERROR(__xludf.DUMMYFUNCTION("""COMPUTED_VALUE"""),45737.66666666667)</f>
        <v>45737.66667</v>
      </c>
      <c r="N307" s="1">
        <f>IFERROR(__xludf.DUMMYFUNCTION("""COMPUTED_VALUE"""),4.1785169E7)</f>
        <v>41785169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IFERROR(__xludf.DUMMYFUNCTION("""COMPUTED_VALUE"""),755.55)</f>
        <v>755.55</v>
      </c>
      <c r="D308" s="2">
        <f>IFERROR(__xludf.DUMMYFUNCTION("""COMPUTED_VALUE"""),45740.66666666667)</f>
        <v>45740.66667</v>
      </c>
      <c r="E308" s="1">
        <f>IFERROR(__xludf.DUMMYFUNCTION("""COMPUTED_VALUE"""),763.32)</f>
        <v>763.32</v>
      </c>
      <c r="G308" s="2">
        <f>IFERROR(__xludf.DUMMYFUNCTION("""COMPUTED_VALUE"""),45740.66666666667)</f>
        <v>45740.66667</v>
      </c>
      <c r="H308" s="1">
        <f>IFERROR(__xludf.DUMMYFUNCTION("""COMPUTED_VALUE"""),755.55)</f>
        <v>755.55</v>
      </c>
      <c r="J308" s="2">
        <f>IFERROR(__xludf.DUMMYFUNCTION("""COMPUTED_VALUE"""),45740.66666666667)</f>
        <v>45740.66667</v>
      </c>
      <c r="K308" s="1">
        <f>IFERROR(__xludf.DUMMYFUNCTION("""COMPUTED_VALUE"""),759.26)</f>
        <v>759.26</v>
      </c>
      <c r="M308" s="2">
        <f>IFERROR(__xludf.DUMMYFUNCTION("""COMPUTED_VALUE"""),45740.66666666667)</f>
        <v>45740.66667</v>
      </c>
      <c r="N308" s="1">
        <f>IFERROR(__xludf.DUMMYFUNCTION("""COMPUTED_VALUE"""),1.5903747E7)</f>
        <v>15903747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IFERROR(__xludf.DUMMYFUNCTION("""COMPUTED_VALUE"""),759.87)</f>
        <v>759.87</v>
      </c>
      <c r="D309" s="2">
        <f>IFERROR(__xludf.DUMMYFUNCTION("""COMPUTED_VALUE"""),45741.66666666667)</f>
        <v>45741.66667</v>
      </c>
      <c r="E309" s="1">
        <f>IFERROR(__xludf.DUMMYFUNCTION("""COMPUTED_VALUE"""),759.87)</f>
        <v>759.87</v>
      </c>
      <c r="G309" s="2">
        <f>IFERROR(__xludf.DUMMYFUNCTION("""COMPUTED_VALUE"""),45741.66666666667)</f>
        <v>45741.66667</v>
      </c>
      <c r="H309" s="1">
        <f>IFERROR(__xludf.DUMMYFUNCTION("""COMPUTED_VALUE"""),750.51)</f>
        <v>750.51</v>
      </c>
      <c r="J309" s="2">
        <f>IFERROR(__xludf.DUMMYFUNCTION("""COMPUTED_VALUE"""),45741.66666666667)</f>
        <v>45741.66667</v>
      </c>
      <c r="K309" s="1">
        <f>IFERROR(__xludf.DUMMYFUNCTION("""COMPUTED_VALUE"""),754.24)</f>
        <v>754.24</v>
      </c>
      <c r="M309" s="2">
        <f>IFERROR(__xludf.DUMMYFUNCTION("""COMPUTED_VALUE"""),45741.66666666667)</f>
        <v>45741.66667</v>
      </c>
      <c r="N309" s="1">
        <f>IFERROR(__xludf.DUMMYFUNCTION("""COMPUTED_VALUE"""),1.5403597E7)</f>
        <v>15403597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IFERROR(__xludf.DUMMYFUNCTION("""COMPUTED_VALUE"""),754.32)</f>
        <v>754.32</v>
      </c>
      <c r="D310" s="2">
        <f>IFERROR(__xludf.DUMMYFUNCTION("""COMPUTED_VALUE"""),45742.66666666667)</f>
        <v>45742.66667</v>
      </c>
      <c r="E310" s="1">
        <f>IFERROR(__xludf.DUMMYFUNCTION("""COMPUTED_VALUE"""),762.48)</f>
        <v>762.48</v>
      </c>
      <c r="G310" s="2">
        <f>IFERROR(__xludf.DUMMYFUNCTION("""COMPUTED_VALUE"""),45742.66666666667)</f>
        <v>45742.66667</v>
      </c>
      <c r="H310" s="1">
        <f>IFERROR(__xludf.DUMMYFUNCTION("""COMPUTED_VALUE"""),754.32)</f>
        <v>754.32</v>
      </c>
      <c r="J310" s="2">
        <f>IFERROR(__xludf.DUMMYFUNCTION("""COMPUTED_VALUE"""),45742.66666666667)</f>
        <v>45742.66667</v>
      </c>
      <c r="K310" s="1">
        <f>IFERROR(__xludf.DUMMYFUNCTION("""COMPUTED_VALUE"""),760.81)</f>
        <v>760.81</v>
      </c>
      <c r="M310" s="2">
        <f>IFERROR(__xludf.DUMMYFUNCTION("""COMPUTED_VALUE"""),45742.66666666667)</f>
        <v>45742.66667</v>
      </c>
      <c r="N310" s="1">
        <f>IFERROR(__xludf.DUMMYFUNCTION("""COMPUTED_VALUE"""),1.3094551E7)</f>
        <v>13094551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IFERROR(__xludf.DUMMYFUNCTION("""COMPUTED_VALUE"""),759.78)</f>
        <v>759.78</v>
      </c>
      <c r="D311" s="2">
        <f>IFERROR(__xludf.DUMMYFUNCTION("""COMPUTED_VALUE"""),45743.66666666667)</f>
        <v>45743.66667</v>
      </c>
      <c r="E311" s="1">
        <f>IFERROR(__xludf.DUMMYFUNCTION("""COMPUTED_VALUE"""),766.3)</f>
        <v>766.3</v>
      </c>
      <c r="G311" s="2">
        <f>IFERROR(__xludf.DUMMYFUNCTION("""COMPUTED_VALUE"""),45743.66666666667)</f>
        <v>45743.66667</v>
      </c>
      <c r="H311" s="1">
        <f>IFERROR(__xludf.DUMMYFUNCTION("""COMPUTED_VALUE"""),756.01)</f>
        <v>756.01</v>
      </c>
      <c r="J311" s="2">
        <f>IFERROR(__xludf.DUMMYFUNCTION("""COMPUTED_VALUE"""),45743.66666666667)</f>
        <v>45743.66667</v>
      </c>
      <c r="K311" s="1">
        <f>IFERROR(__xludf.DUMMYFUNCTION("""COMPUTED_VALUE"""),763.93)</f>
        <v>763.93</v>
      </c>
      <c r="M311" s="2">
        <f>IFERROR(__xludf.DUMMYFUNCTION("""COMPUTED_VALUE"""),45743.66666666667)</f>
        <v>45743.66667</v>
      </c>
      <c r="N311" s="1">
        <f>IFERROR(__xludf.DUMMYFUNCTION("""COMPUTED_VALUE"""),1.4474463E7)</f>
        <v>14474463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IFERROR(__xludf.DUMMYFUNCTION("""COMPUTED_VALUE"""),766.22)</f>
        <v>766.22</v>
      </c>
      <c r="D312" s="2">
        <f>IFERROR(__xludf.DUMMYFUNCTION("""COMPUTED_VALUE"""),45744.66666666667)</f>
        <v>45744.66667</v>
      </c>
      <c r="E312" s="1">
        <f>IFERROR(__xludf.DUMMYFUNCTION("""COMPUTED_VALUE"""),766.38)</f>
        <v>766.38</v>
      </c>
      <c r="G312" s="2">
        <f>IFERROR(__xludf.DUMMYFUNCTION("""COMPUTED_VALUE"""),45744.66666666667)</f>
        <v>45744.66667</v>
      </c>
      <c r="H312" s="1">
        <f>IFERROR(__xludf.DUMMYFUNCTION("""COMPUTED_VALUE"""),753.59)</f>
        <v>753.59</v>
      </c>
      <c r="J312" s="2">
        <f>IFERROR(__xludf.DUMMYFUNCTION("""COMPUTED_VALUE"""),45744.66666666667)</f>
        <v>45744.66667</v>
      </c>
      <c r="K312" s="1">
        <f>IFERROR(__xludf.DUMMYFUNCTION("""COMPUTED_VALUE"""),753.87)</f>
        <v>753.87</v>
      </c>
      <c r="M312" s="2">
        <f>IFERROR(__xludf.DUMMYFUNCTION("""COMPUTED_VALUE"""),45744.66666666667)</f>
        <v>45744.66667</v>
      </c>
      <c r="N312" s="1">
        <f>IFERROR(__xludf.DUMMYFUNCTION("""COMPUTED_VALUE"""),1.3765814E7)</f>
        <v>13765814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IFERROR(__xludf.DUMMYFUNCTION("""COMPUTED_VALUE"""),753.6)</f>
        <v>753.6</v>
      </c>
      <c r="D313" s="2">
        <f>IFERROR(__xludf.DUMMYFUNCTION("""COMPUTED_VALUE"""),45747.66666666667)</f>
        <v>45747.66667</v>
      </c>
      <c r="E313" s="1">
        <f>IFERROR(__xludf.DUMMYFUNCTION("""COMPUTED_VALUE"""),767.66)</f>
        <v>767.66</v>
      </c>
      <c r="G313" s="2">
        <f>IFERROR(__xludf.DUMMYFUNCTION("""COMPUTED_VALUE"""),45747.66666666667)</f>
        <v>45747.66667</v>
      </c>
      <c r="H313" s="1">
        <f>IFERROR(__xludf.DUMMYFUNCTION("""COMPUTED_VALUE"""),751.67)</f>
        <v>751.67</v>
      </c>
      <c r="J313" s="2">
        <f>IFERROR(__xludf.DUMMYFUNCTION("""COMPUTED_VALUE"""),45747.66666666667)</f>
        <v>45747.66667</v>
      </c>
      <c r="K313" s="1">
        <f>IFERROR(__xludf.DUMMYFUNCTION("""COMPUTED_VALUE"""),763.49)</f>
        <v>763.49</v>
      </c>
      <c r="M313" s="2">
        <f>IFERROR(__xludf.DUMMYFUNCTION("""COMPUTED_VALUE"""),45747.66666666667)</f>
        <v>45747.66667</v>
      </c>
      <c r="N313" s="1">
        <f>IFERROR(__xludf.DUMMYFUNCTION("""COMPUTED_VALUE"""),1.8391142E7)</f>
        <v>18391142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IFERROR(__xludf.DUMMYFUNCTION("""COMPUTED_VALUE"""),760.14)</f>
        <v>760.14</v>
      </c>
      <c r="D314" s="2">
        <f>IFERROR(__xludf.DUMMYFUNCTION("""COMPUTED_VALUE"""),45748.66666666667)</f>
        <v>45748.66667</v>
      </c>
      <c r="E314" s="1">
        <f>IFERROR(__xludf.DUMMYFUNCTION("""COMPUTED_VALUE"""),764.5)</f>
        <v>764.5</v>
      </c>
      <c r="G314" s="2">
        <f>IFERROR(__xludf.DUMMYFUNCTION("""COMPUTED_VALUE"""),45748.66666666667)</f>
        <v>45748.66667</v>
      </c>
      <c r="H314" s="1">
        <f>IFERROR(__xludf.DUMMYFUNCTION("""COMPUTED_VALUE"""),753.68)</f>
        <v>753.68</v>
      </c>
      <c r="J314" s="2">
        <f>IFERROR(__xludf.DUMMYFUNCTION("""COMPUTED_VALUE"""),45748.66666666667)</f>
        <v>45748.66667</v>
      </c>
      <c r="K314" s="1">
        <f>IFERROR(__xludf.DUMMYFUNCTION("""COMPUTED_VALUE"""),763.49)</f>
        <v>763.49</v>
      </c>
      <c r="M314" s="2">
        <f>IFERROR(__xludf.DUMMYFUNCTION("""COMPUTED_VALUE"""),45748.66666666667)</f>
        <v>45748.66667</v>
      </c>
      <c r="N314" s="1">
        <f>IFERROR(__xludf.DUMMYFUNCTION("""COMPUTED_VALUE"""),1.4130508E7)</f>
        <v>14130508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IFERROR(__xludf.DUMMYFUNCTION("""COMPUTED_VALUE"""),758.63)</f>
        <v>758.63</v>
      </c>
      <c r="D315" s="2">
        <f>IFERROR(__xludf.DUMMYFUNCTION("""COMPUTED_VALUE"""),45749.66666666667)</f>
        <v>45749.66667</v>
      </c>
      <c r="E315" s="1">
        <f>IFERROR(__xludf.DUMMYFUNCTION("""COMPUTED_VALUE"""),768.95)</f>
        <v>768.95</v>
      </c>
      <c r="G315" s="2">
        <f>IFERROR(__xludf.DUMMYFUNCTION("""COMPUTED_VALUE"""),45749.66666666667)</f>
        <v>45749.66667</v>
      </c>
      <c r="H315" s="1">
        <f>IFERROR(__xludf.DUMMYFUNCTION("""COMPUTED_VALUE"""),757.04)</f>
        <v>757.04</v>
      </c>
      <c r="J315" s="2">
        <f>IFERROR(__xludf.DUMMYFUNCTION("""COMPUTED_VALUE"""),45749.66666666667)</f>
        <v>45749.66667</v>
      </c>
      <c r="K315" s="1">
        <f>IFERROR(__xludf.DUMMYFUNCTION("""COMPUTED_VALUE"""),768.31)</f>
        <v>768.31</v>
      </c>
      <c r="M315" s="2">
        <f>IFERROR(__xludf.DUMMYFUNCTION("""COMPUTED_VALUE"""),45749.66666666667)</f>
        <v>45749.66667</v>
      </c>
      <c r="N315" s="1">
        <f>IFERROR(__xludf.DUMMYFUNCTION("""COMPUTED_VALUE"""),1.1461527E7)</f>
        <v>11461527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IFERROR(__xludf.DUMMYFUNCTION("""COMPUTED_VALUE"""),761.06)</f>
        <v>761.06</v>
      </c>
      <c r="D316" s="2">
        <f>IFERROR(__xludf.DUMMYFUNCTION("""COMPUTED_VALUE"""),45750.66666666667)</f>
        <v>45750.66667</v>
      </c>
      <c r="E316" s="1">
        <f>IFERROR(__xludf.DUMMYFUNCTION("""COMPUTED_VALUE"""),761.39)</f>
        <v>761.39</v>
      </c>
      <c r="G316" s="2">
        <f>IFERROR(__xludf.DUMMYFUNCTION("""COMPUTED_VALUE"""),45750.66666666667)</f>
        <v>45750.66667</v>
      </c>
      <c r="H316" s="1">
        <f>IFERROR(__xludf.DUMMYFUNCTION("""COMPUTED_VALUE"""),746.89)</f>
        <v>746.89</v>
      </c>
      <c r="J316" s="2">
        <f>IFERROR(__xludf.DUMMYFUNCTION("""COMPUTED_VALUE"""),45750.66666666667)</f>
        <v>45750.66667</v>
      </c>
      <c r="K316" s="1">
        <f>IFERROR(__xludf.DUMMYFUNCTION("""COMPUTED_VALUE"""),748.45)</f>
        <v>748.45</v>
      </c>
      <c r="M316" s="2">
        <f>IFERROR(__xludf.DUMMYFUNCTION("""COMPUTED_VALUE"""),45750.66666666667)</f>
        <v>45750.66667</v>
      </c>
      <c r="N316" s="1">
        <f>IFERROR(__xludf.DUMMYFUNCTION("""COMPUTED_VALUE"""),3.1759678E7)</f>
        <v>31759678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IFERROR(__xludf.DUMMYFUNCTION("""COMPUTED_VALUE"""),738.77)</f>
        <v>738.77</v>
      </c>
      <c r="D317" s="2">
        <f>IFERROR(__xludf.DUMMYFUNCTION("""COMPUTED_VALUE"""),45751.66666666667)</f>
        <v>45751.66667</v>
      </c>
      <c r="E317" s="1">
        <f>IFERROR(__xludf.DUMMYFUNCTION("""COMPUTED_VALUE"""),745.05)</f>
        <v>745.05</v>
      </c>
      <c r="G317" s="2">
        <f>IFERROR(__xludf.DUMMYFUNCTION("""COMPUTED_VALUE"""),45751.66666666667)</f>
        <v>45751.66667</v>
      </c>
      <c r="H317" s="1">
        <f>IFERROR(__xludf.DUMMYFUNCTION("""COMPUTED_VALUE"""),696.51)</f>
        <v>696.51</v>
      </c>
      <c r="J317" s="2">
        <f>IFERROR(__xludf.DUMMYFUNCTION("""COMPUTED_VALUE"""),45751.66666666667)</f>
        <v>45751.66667</v>
      </c>
      <c r="K317" s="1">
        <f>IFERROR(__xludf.DUMMYFUNCTION("""COMPUTED_VALUE"""),697.67)</f>
        <v>697.67</v>
      </c>
      <c r="M317" s="2">
        <f>IFERROR(__xludf.DUMMYFUNCTION("""COMPUTED_VALUE"""),45751.66666666667)</f>
        <v>45751.66667</v>
      </c>
      <c r="N317" s="1">
        <f>IFERROR(__xludf.DUMMYFUNCTION("""COMPUTED_VALUE"""),3.7174307E7)</f>
        <v>37174307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IFERROR(__xludf.DUMMYFUNCTION("""COMPUTED_VALUE"""),694.01)</f>
        <v>694.01</v>
      </c>
      <c r="D318" s="2">
        <f>IFERROR(__xludf.DUMMYFUNCTION("""COMPUTED_VALUE"""),45754.66666666667)</f>
        <v>45754.66667</v>
      </c>
      <c r="E318" s="1">
        <f>IFERROR(__xludf.DUMMYFUNCTION("""COMPUTED_VALUE"""),706.2)</f>
        <v>706.2</v>
      </c>
      <c r="G318" s="2">
        <f>IFERROR(__xludf.DUMMYFUNCTION("""COMPUTED_VALUE"""),45754.66666666667)</f>
        <v>45754.66667</v>
      </c>
      <c r="H318" s="1">
        <f>IFERROR(__xludf.DUMMYFUNCTION("""COMPUTED_VALUE"""),665.75)</f>
        <v>665.75</v>
      </c>
      <c r="J318" s="2">
        <f>IFERROR(__xludf.DUMMYFUNCTION("""COMPUTED_VALUE"""),45754.66666666667)</f>
        <v>45754.66667</v>
      </c>
      <c r="K318" s="1">
        <f>IFERROR(__xludf.DUMMYFUNCTION("""COMPUTED_VALUE"""),680.07)</f>
        <v>680.07</v>
      </c>
      <c r="M318" s="2">
        <f>IFERROR(__xludf.DUMMYFUNCTION("""COMPUTED_VALUE"""),45754.66666666667)</f>
        <v>45754.66667</v>
      </c>
      <c r="N318" s="1">
        <f>IFERROR(__xludf.DUMMYFUNCTION("""COMPUTED_VALUE"""),3.8195134E7)</f>
        <v>38195134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IFERROR(__xludf.DUMMYFUNCTION("""COMPUTED_VALUE"""),693.28)</f>
        <v>693.28</v>
      </c>
      <c r="D319" s="2">
        <f>IFERROR(__xludf.DUMMYFUNCTION("""COMPUTED_VALUE"""),45755.66666666667)</f>
        <v>45755.66667</v>
      </c>
      <c r="E319" s="1">
        <f>IFERROR(__xludf.DUMMYFUNCTION("""COMPUTED_VALUE"""),694.46)</f>
        <v>694.46</v>
      </c>
      <c r="G319" s="2">
        <f>IFERROR(__xludf.DUMMYFUNCTION("""COMPUTED_VALUE"""),45755.66666666667)</f>
        <v>45755.66667</v>
      </c>
      <c r="H319" s="1">
        <f>IFERROR(__xludf.DUMMYFUNCTION("""COMPUTED_VALUE"""),647.09)</f>
        <v>647.09</v>
      </c>
      <c r="J319" s="2">
        <f>IFERROR(__xludf.DUMMYFUNCTION("""COMPUTED_VALUE"""),45755.66666666667)</f>
        <v>45755.66667</v>
      </c>
      <c r="K319" s="1">
        <f>IFERROR(__xludf.DUMMYFUNCTION("""COMPUTED_VALUE"""),655.96)</f>
        <v>655.96</v>
      </c>
      <c r="M319" s="2">
        <f>IFERROR(__xludf.DUMMYFUNCTION("""COMPUTED_VALUE"""),45755.66666666667)</f>
        <v>45755.66667</v>
      </c>
      <c r="N319" s="1">
        <f>IFERROR(__xludf.DUMMYFUNCTION("""COMPUTED_VALUE"""),3.3472668E7)</f>
        <v>33472668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IFERROR(__xludf.DUMMYFUNCTION("""COMPUTED_VALUE"""),653.78)</f>
        <v>653.78</v>
      </c>
      <c r="D320" s="2">
        <f>IFERROR(__xludf.DUMMYFUNCTION("""COMPUTED_VALUE"""),45756.66666666667)</f>
        <v>45756.66667</v>
      </c>
      <c r="E320" s="1">
        <f>IFERROR(__xludf.DUMMYFUNCTION("""COMPUTED_VALUE"""),715.95)</f>
        <v>715.95</v>
      </c>
      <c r="G320" s="2">
        <f>IFERROR(__xludf.DUMMYFUNCTION("""COMPUTED_VALUE"""),45756.66666666667)</f>
        <v>45756.66667</v>
      </c>
      <c r="H320" s="1">
        <f>IFERROR(__xludf.DUMMYFUNCTION("""COMPUTED_VALUE"""),652.56)</f>
        <v>652.56</v>
      </c>
      <c r="J320" s="2">
        <f>IFERROR(__xludf.DUMMYFUNCTION("""COMPUTED_VALUE"""),45756.66666666667)</f>
        <v>45756.66667</v>
      </c>
      <c r="K320" s="1">
        <f>IFERROR(__xludf.DUMMYFUNCTION("""COMPUTED_VALUE"""),714.37)</f>
        <v>714.37</v>
      </c>
      <c r="M320" s="2">
        <f>IFERROR(__xludf.DUMMYFUNCTION("""COMPUTED_VALUE"""),45756.66666666667)</f>
        <v>45756.66667</v>
      </c>
      <c r="N320" s="1">
        <f>IFERROR(__xludf.DUMMYFUNCTION("""COMPUTED_VALUE"""),4.3537249E7)</f>
        <v>43537249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IFERROR(__xludf.DUMMYFUNCTION("""COMPUTED_VALUE"""),709.87)</f>
        <v>709.87</v>
      </c>
      <c r="D321" s="2">
        <f>IFERROR(__xludf.DUMMYFUNCTION("""COMPUTED_VALUE"""),45757.66666666667)</f>
        <v>45757.66667</v>
      </c>
      <c r="E321" s="1">
        <f>IFERROR(__xludf.DUMMYFUNCTION("""COMPUTED_VALUE"""),709.87)</f>
        <v>709.87</v>
      </c>
      <c r="G321" s="2">
        <f>IFERROR(__xludf.DUMMYFUNCTION("""COMPUTED_VALUE"""),45757.66666666667)</f>
        <v>45757.66667</v>
      </c>
      <c r="H321" s="1">
        <f>IFERROR(__xludf.DUMMYFUNCTION("""COMPUTED_VALUE"""),677.16)</f>
        <v>677.16</v>
      </c>
      <c r="J321" s="2">
        <f>IFERROR(__xludf.DUMMYFUNCTION("""COMPUTED_VALUE"""),45757.66666666667)</f>
        <v>45757.66667</v>
      </c>
      <c r="K321" s="1">
        <f>IFERROR(__xludf.DUMMYFUNCTION("""COMPUTED_VALUE"""),686.55)</f>
        <v>686.55</v>
      </c>
      <c r="M321" s="2">
        <f>IFERROR(__xludf.DUMMYFUNCTION("""COMPUTED_VALUE"""),45757.66666666667)</f>
        <v>45757.66667</v>
      </c>
      <c r="N321" s="1">
        <f>IFERROR(__xludf.DUMMYFUNCTION("""COMPUTED_VALUE"""),3.2798018E7)</f>
        <v>32798018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IFERROR(__xludf.DUMMYFUNCTION("""COMPUTED_VALUE"""),692.81)</f>
        <v>692.81</v>
      </c>
      <c r="D322" s="2">
        <f>IFERROR(__xludf.DUMMYFUNCTION("""COMPUTED_VALUE"""),45758.66666666667)</f>
        <v>45758.66667</v>
      </c>
      <c r="E322" s="1">
        <f>IFERROR(__xludf.DUMMYFUNCTION("""COMPUTED_VALUE"""),713.45)</f>
        <v>713.45</v>
      </c>
      <c r="G322" s="2">
        <f>IFERROR(__xludf.DUMMYFUNCTION("""COMPUTED_VALUE"""),45758.66666666667)</f>
        <v>45758.66667</v>
      </c>
      <c r="H322" s="1">
        <f>IFERROR(__xludf.DUMMYFUNCTION("""COMPUTED_VALUE"""),685.22)</f>
        <v>685.22</v>
      </c>
      <c r="J322" s="2">
        <f>IFERROR(__xludf.DUMMYFUNCTION("""COMPUTED_VALUE"""),45758.66666666667)</f>
        <v>45758.66667</v>
      </c>
      <c r="K322" s="1">
        <f>IFERROR(__xludf.DUMMYFUNCTION("""COMPUTED_VALUE"""),704.56)</f>
        <v>704.56</v>
      </c>
      <c r="M322" s="2">
        <f>IFERROR(__xludf.DUMMYFUNCTION("""COMPUTED_VALUE"""),45758.66666666667)</f>
        <v>45758.66667</v>
      </c>
      <c r="N322" s="1">
        <f>IFERROR(__xludf.DUMMYFUNCTION("""COMPUTED_VALUE"""),2.4455575E7)</f>
        <v>24455575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IFERROR(__xludf.DUMMYFUNCTION("""COMPUTED_VALUE"""),707.57)</f>
        <v>707.57</v>
      </c>
      <c r="D323" s="2">
        <f>IFERROR(__xludf.DUMMYFUNCTION("""COMPUTED_VALUE"""),45761.66666666667)</f>
        <v>45761.66667</v>
      </c>
      <c r="E323" s="1">
        <f>IFERROR(__xludf.DUMMYFUNCTION("""COMPUTED_VALUE"""),715.92)</f>
        <v>715.92</v>
      </c>
      <c r="G323" s="2">
        <f>IFERROR(__xludf.DUMMYFUNCTION("""COMPUTED_VALUE"""),45761.66666666667)</f>
        <v>45761.66667</v>
      </c>
      <c r="H323" s="1">
        <f>IFERROR(__xludf.DUMMYFUNCTION("""COMPUTED_VALUE"""),704.21)</f>
        <v>704.21</v>
      </c>
      <c r="J323" s="2">
        <f>IFERROR(__xludf.DUMMYFUNCTION("""COMPUTED_VALUE"""),45761.66666666667)</f>
        <v>45761.66667</v>
      </c>
      <c r="K323" s="1">
        <f>IFERROR(__xludf.DUMMYFUNCTION("""COMPUTED_VALUE"""),712.1)</f>
        <v>712.1</v>
      </c>
      <c r="M323" s="2">
        <f>IFERROR(__xludf.DUMMYFUNCTION("""COMPUTED_VALUE"""),45761.66666666667)</f>
        <v>45761.66667</v>
      </c>
      <c r="N323" s="1">
        <f>IFERROR(__xludf.DUMMYFUNCTION("""COMPUTED_VALUE"""),1.956072E7)</f>
        <v>19560720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IFERROR(__xludf.DUMMYFUNCTION("""COMPUTED_VALUE"""),711.34)</f>
        <v>711.34</v>
      </c>
      <c r="D324" s="2">
        <f>IFERROR(__xludf.DUMMYFUNCTION("""COMPUTED_VALUE"""),45762.66666666667)</f>
        <v>45762.66667</v>
      </c>
      <c r="E324" s="1">
        <f>IFERROR(__xludf.DUMMYFUNCTION("""COMPUTED_VALUE"""),718.35)</f>
        <v>718.35</v>
      </c>
      <c r="G324" s="2">
        <f>IFERROR(__xludf.DUMMYFUNCTION("""COMPUTED_VALUE"""),45762.66666666667)</f>
        <v>45762.66667</v>
      </c>
      <c r="H324" s="1">
        <f>IFERROR(__xludf.DUMMYFUNCTION("""COMPUTED_VALUE"""),710.4)</f>
        <v>710.4</v>
      </c>
      <c r="J324" s="2">
        <f>IFERROR(__xludf.DUMMYFUNCTION("""COMPUTED_VALUE"""),45762.66666666667)</f>
        <v>45762.66667</v>
      </c>
      <c r="K324" s="1">
        <f>IFERROR(__xludf.DUMMYFUNCTION("""COMPUTED_VALUE"""),711.27)</f>
        <v>711.27</v>
      </c>
      <c r="M324" s="2">
        <f>IFERROR(__xludf.DUMMYFUNCTION("""COMPUTED_VALUE"""),45762.66666666667)</f>
        <v>45762.66667</v>
      </c>
      <c r="N324" s="1">
        <f>IFERROR(__xludf.DUMMYFUNCTION("""COMPUTED_VALUE"""),2.1761567E7)</f>
        <v>21761567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IFERROR(__xludf.DUMMYFUNCTION("""COMPUTED_VALUE"""),711.87)</f>
        <v>711.87</v>
      </c>
      <c r="D325" s="2">
        <f>IFERROR(__xludf.DUMMYFUNCTION("""COMPUTED_VALUE"""),45763.66666666667)</f>
        <v>45763.66667</v>
      </c>
      <c r="E325" s="1">
        <f>IFERROR(__xludf.DUMMYFUNCTION("""COMPUTED_VALUE"""),717.25)</f>
        <v>717.25</v>
      </c>
      <c r="G325" s="2">
        <f>IFERROR(__xludf.DUMMYFUNCTION("""COMPUTED_VALUE"""),45763.66666666667)</f>
        <v>45763.66667</v>
      </c>
      <c r="H325" s="1">
        <f>IFERROR(__xludf.DUMMYFUNCTION("""COMPUTED_VALUE"""),700.93)</f>
        <v>700.93</v>
      </c>
      <c r="J325" s="2">
        <f>IFERROR(__xludf.DUMMYFUNCTION("""COMPUTED_VALUE"""),45763.66666666667)</f>
        <v>45763.66667</v>
      </c>
      <c r="K325" s="1">
        <f>IFERROR(__xludf.DUMMYFUNCTION("""COMPUTED_VALUE"""),705.27)</f>
        <v>705.27</v>
      </c>
      <c r="M325" s="2">
        <f>IFERROR(__xludf.DUMMYFUNCTION("""COMPUTED_VALUE"""),45763.66666666667)</f>
        <v>45763.66667</v>
      </c>
      <c r="N325" s="1">
        <f>IFERROR(__xludf.DUMMYFUNCTION("""COMPUTED_VALUE"""),1.7730289E7)</f>
        <v>17730289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IFERROR(__xludf.DUMMYFUNCTION("""COMPUTED_VALUE"""),710.81)</f>
        <v>710.81</v>
      </c>
      <c r="D326" s="2">
        <f>IFERROR(__xludf.DUMMYFUNCTION("""COMPUTED_VALUE"""),45764.66666666667)</f>
        <v>45764.66667</v>
      </c>
      <c r="E326" s="1">
        <f>IFERROR(__xludf.DUMMYFUNCTION("""COMPUTED_VALUE"""),717.58)</f>
        <v>717.58</v>
      </c>
      <c r="G326" s="2">
        <f>IFERROR(__xludf.DUMMYFUNCTION("""COMPUTED_VALUE"""),45764.66666666667)</f>
        <v>45764.66667</v>
      </c>
      <c r="H326" s="1">
        <f>IFERROR(__xludf.DUMMYFUNCTION("""COMPUTED_VALUE"""),709.03)</f>
        <v>709.03</v>
      </c>
      <c r="J326" s="2">
        <f>IFERROR(__xludf.DUMMYFUNCTION("""COMPUTED_VALUE"""),45764.66666666667)</f>
        <v>45764.66667</v>
      </c>
      <c r="K326" s="1">
        <f>IFERROR(__xludf.DUMMYFUNCTION("""COMPUTED_VALUE"""),712.36)</f>
        <v>712.36</v>
      </c>
      <c r="M326" s="2">
        <f>IFERROR(__xludf.DUMMYFUNCTION("""COMPUTED_VALUE"""),45764.66666666667)</f>
        <v>45764.66667</v>
      </c>
      <c r="N326" s="1">
        <f>IFERROR(__xludf.DUMMYFUNCTION("""COMPUTED_VALUE"""),1.8438035E7)</f>
        <v>18438035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IFERROR(__xludf.DUMMYFUNCTION("""COMPUTED_VALUE"""),709.84)</f>
        <v>709.84</v>
      </c>
      <c r="D327" s="2">
        <f>IFERROR(__xludf.DUMMYFUNCTION("""COMPUTED_VALUE"""),45768.66666666667)</f>
        <v>45768.66667</v>
      </c>
      <c r="E327" s="1">
        <f>IFERROR(__xludf.DUMMYFUNCTION("""COMPUTED_VALUE"""),711.53)</f>
        <v>711.53</v>
      </c>
      <c r="G327" s="2">
        <f>IFERROR(__xludf.DUMMYFUNCTION("""COMPUTED_VALUE"""),45768.66666666667)</f>
        <v>45768.66667</v>
      </c>
      <c r="H327" s="1">
        <f>IFERROR(__xludf.DUMMYFUNCTION("""COMPUTED_VALUE"""),694.36)</f>
        <v>694.36</v>
      </c>
      <c r="J327" s="2">
        <f>IFERROR(__xludf.DUMMYFUNCTION("""COMPUTED_VALUE"""),45768.66666666667)</f>
        <v>45768.66667</v>
      </c>
      <c r="K327" s="1">
        <f>IFERROR(__xludf.DUMMYFUNCTION("""COMPUTED_VALUE"""),700.33)</f>
        <v>700.33</v>
      </c>
      <c r="M327" s="2">
        <f>IFERROR(__xludf.DUMMYFUNCTION("""COMPUTED_VALUE"""),45768.66666666667)</f>
        <v>45768.66667</v>
      </c>
      <c r="N327" s="1">
        <f>IFERROR(__xludf.DUMMYFUNCTION("""COMPUTED_VALUE"""),1.5799693E7)</f>
        <v>15799693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IFERROR(__xludf.DUMMYFUNCTION("""COMPUTED_VALUE"""),707.86)</f>
        <v>707.86</v>
      </c>
      <c r="D328" s="2">
        <f>IFERROR(__xludf.DUMMYFUNCTION("""COMPUTED_VALUE"""),45769.66666666667)</f>
        <v>45769.66667</v>
      </c>
      <c r="E328" s="1">
        <f>IFERROR(__xludf.DUMMYFUNCTION("""COMPUTED_VALUE"""),719.98)</f>
        <v>719.98</v>
      </c>
      <c r="G328" s="2">
        <f>IFERROR(__xludf.DUMMYFUNCTION("""COMPUTED_VALUE"""),45769.66666666667)</f>
        <v>45769.66667</v>
      </c>
      <c r="H328" s="1">
        <f>IFERROR(__xludf.DUMMYFUNCTION("""COMPUTED_VALUE"""),707.04)</f>
        <v>707.04</v>
      </c>
      <c r="J328" s="2">
        <f>IFERROR(__xludf.DUMMYFUNCTION("""COMPUTED_VALUE"""),45769.66666666667)</f>
        <v>45769.66667</v>
      </c>
      <c r="K328" s="1">
        <f>IFERROR(__xludf.DUMMYFUNCTION("""COMPUTED_VALUE"""),718.77)</f>
        <v>718.77</v>
      </c>
      <c r="M328" s="2">
        <f>IFERROR(__xludf.DUMMYFUNCTION("""COMPUTED_VALUE"""),45769.66666666667)</f>
        <v>45769.66667</v>
      </c>
      <c r="N328" s="1">
        <f>IFERROR(__xludf.DUMMYFUNCTION("""COMPUTED_VALUE"""),1.6916102E7)</f>
        <v>16916102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IFERROR(__xludf.DUMMYFUNCTION("""COMPUTED_VALUE"""),724.58)</f>
        <v>724.58</v>
      </c>
      <c r="D329" s="2">
        <f>IFERROR(__xludf.DUMMYFUNCTION("""COMPUTED_VALUE"""),45770.66666666667)</f>
        <v>45770.66667</v>
      </c>
      <c r="E329" s="1">
        <f>IFERROR(__xludf.DUMMYFUNCTION("""COMPUTED_VALUE"""),730.75)</f>
        <v>730.75</v>
      </c>
      <c r="G329" s="2">
        <f>IFERROR(__xludf.DUMMYFUNCTION("""COMPUTED_VALUE"""),45770.66666666667)</f>
        <v>45770.66667</v>
      </c>
      <c r="H329" s="1">
        <f>IFERROR(__xludf.DUMMYFUNCTION("""COMPUTED_VALUE"""),707.21)</f>
        <v>707.21</v>
      </c>
      <c r="J329" s="2">
        <f>IFERROR(__xludf.DUMMYFUNCTION("""COMPUTED_VALUE"""),45770.66666666667)</f>
        <v>45770.66667</v>
      </c>
      <c r="K329" s="1">
        <f>IFERROR(__xludf.DUMMYFUNCTION("""COMPUTED_VALUE"""),711.13)</f>
        <v>711.13</v>
      </c>
      <c r="M329" s="2">
        <f>IFERROR(__xludf.DUMMYFUNCTION("""COMPUTED_VALUE"""),45770.66666666667)</f>
        <v>45770.66667</v>
      </c>
      <c r="N329" s="1">
        <f>IFERROR(__xludf.DUMMYFUNCTION("""COMPUTED_VALUE"""),1.9898018E7)</f>
        <v>19898018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IFERROR(__xludf.DUMMYFUNCTION("""COMPUTED_VALUE"""),711.15)</f>
        <v>711.15</v>
      </c>
      <c r="D330" s="2">
        <f>IFERROR(__xludf.DUMMYFUNCTION("""COMPUTED_VALUE"""),45771.66666666667)</f>
        <v>45771.66667</v>
      </c>
      <c r="E330" s="1">
        <f>IFERROR(__xludf.DUMMYFUNCTION("""COMPUTED_VALUE"""),718.56)</f>
        <v>718.56</v>
      </c>
      <c r="G330" s="2">
        <f>IFERROR(__xludf.DUMMYFUNCTION("""COMPUTED_VALUE"""),45771.66666666667)</f>
        <v>45771.66667</v>
      </c>
      <c r="H330" s="1">
        <f>IFERROR(__xludf.DUMMYFUNCTION("""COMPUTED_VALUE"""),702.63)</f>
        <v>702.63</v>
      </c>
      <c r="J330" s="2">
        <f>IFERROR(__xludf.DUMMYFUNCTION("""COMPUTED_VALUE"""),45771.66666666667)</f>
        <v>45771.66667</v>
      </c>
      <c r="K330" s="1">
        <f>IFERROR(__xludf.DUMMYFUNCTION("""COMPUTED_VALUE"""),717.17)</f>
        <v>717.17</v>
      </c>
      <c r="M330" s="2">
        <f>IFERROR(__xludf.DUMMYFUNCTION("""COMPUTED_VALUE"""),45771.66666666667)</f>
        <v>45771.66667</v>
      </c>
      <c r="N330" s="1">
        <f>IFERROR(__xludf.DUMMYFUNCTION("""COMPUTED_VALUE"""),2.1856117E7)</f>
        <v>21856117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IFERROR(__xludf.DUMMYFUNCTION("""COMPUTED_VALUE"""),713.6)</f>
        <v>713.6</v>
      </c>
      <c r="D331" s="2">
        <f>IFERROR(__xludf.DUMMYFUNCTION("""COMPUTED_VALUE"""),45772.66666666667)</f>
        <v>45772.66667</v>
      </c>
      <c r="E331" s="1">
        <f>IFERROR(__xludf.DUMMYFUNCTION("""COMPUTED_VALUE"""),716.27)</f>
        <v>716.27</v>
      </c>
      <c r="G331" s="2">
        <f>IFERROR(__xludf.DUMMYFUNCTION("""COMPUTED_VALUE"""),45772.66666666667)</f>
        <v>45772.66667</v>
      </c>
      <c r="H331" s="1">
        <f>IFERROR(__xludf.DUMMYFUNCTION("""COMPUTED_VALUE"""),707.64)</f>
        <v>707.64</v>
      </c>
      <c r="J331" s="2">
        <f>IFERROR(__xludf.DUMMYFUNCTION("""COMPUTED_VALUE"""),45772.66666666667)</f>
        <v>45772.66667</v>
      </c>
      <c r="K331" s="1">
        <f>IFERROR(__xludf.DUMMYFUNCTION("""COMPUTED_VALUE"""),715.44)</f>
        <v>715.44</v>
      </c>
      <c r="M331" s="2">
        <f>IFERROR(__xludf.DUMMYFUNCTION("""COMPUTED_VALUE"""),45772.66666666667)</f>
        <v>45772.66667</v>
      </c>
      <c r="N331" s="1">
        <f>IFERROR(__xludf.DUMMYFUNCTION("""COMPUTED_VALUE"""),2.1846765E7)</f>
        <v>21846765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IFERROR(__xludf.DUMMYFUNCTION("""COMPUTED_VALUE"""),716.07)</f>
        <v>716.07</v>
      </c>
      <c r="D332" s="2">
        <f>IFERROR(__xludf.DUMMYFUNCTION("""COMPUTED_VALUE"""),45775.66666666667)</f>
        <v>45775.66667</v>
      </c>
      <c r="E332" s="1">
        <f>IFERROR(__xludf.DUMMYFUNCTION("""COMPUTED_VALUE"""),720.91)</f>
        <v>720.91</v>
      </c>
      <c r="G332" s="2">
        <f>IFERROR(__xludf.DUMMYFUNCTION("""COMPUTED_VALUE"""),45775.66666666667)</f>
        <v>45775.66667</v>
      </c>
      <c r="H332" s="1">
        <f>IFERROR(__xludf.DUMMYFUNCTION("""COMPUTED_VALUE"""),708.42)</f>
        <v>708.42</v>
      </c>
      <c r="J332" s="2">
        <f>IFERROR(__xludf.DUMMYFUNCTION("""COMPUTED_VALUE"""),45775.66666666667)</f>
        <v>45775.66667</v>
      </c>
      <c r="K332" s="1">
        <f>IFERROR(__xludf.DUMMYFUNCTION("""COMPUTED_VALUE"""),715.59)</f>
        <v>715.59</v>
      </c>
      <c r="M332" s="2">
        <f>IFERROR(__xludf.DUMMYFUNCTION("""COMPUTED_VALUE"""),45775.66666666667)</f>
        <v>45775.66667</v>
      </c>
      <c r="N332" s="1">
        <f>IFERROR(__xludf.DUMMYFUNCTION("""COMPUTED_VALUE"""),1.8795594E7)</f>
        <v>18795594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IFERROR(__xludf.DUMMYFUNCTION("""COMPUTED_VALUE"""),716.41)</f>
        <v>716.41</v>
      </c>
      <c r="D333" s="2">
        <f>IFERROR(__xludf.DUMMYFUNCTION("""COMPUTED_VALUE"""),45776.66666666667)</f>
        <v>45776.66667</v>
      </c>
      <c r="E333" s="1">
        <f>IFERROR(__xludf.DUMMYFUNCTION("""COMPUTED_VALUE"""),723.01)</f>
        <v>723.01</v>
      </c>
      <c r="G333" s="2">
        <f>IFERROR(__xludf.DUMMYFUNCTION("""COMPUTED_VALUE"""),45776.66666666667)</f>
        <v>45776.66667</v>
      </c>
      <c r="H333" s="1">
        <f>IFERROR(__xludf.DUMMYFUNCTION("""COMPUTED_VALUE"""),714.2)</f>
        <v>714.2</v>
      </c>
      <c r="J333" s="2">
        <f>IFERROR(__xludf.DUMMYFUNCTION("""COMPUTED_VALUE"""),45776.66666666667)</f>
        <v>45776.66667</v>
      </c>
      <c r="K333" s="1">
        <f>IFERROR(__xludf.DUMMYFUNCTION("""COMPUTED_VALUE"""),720.38)</f>
        <v>720.38</v>
      </c>
      <c r="M333" s="2">
        <f>IFERROR(__xludf.DUMMYFUNCTION("""COMPUTED_VALUE"""),45776.66666666667)</f>
        <v>45776.66667</v>
      </c>
      <c r="N333" s="1">
        <f>IFERROR(__xludf.DUMMYFUNCTION("""COMPUTED_VALUE"""),1.8091453E7)</f>
        <v>18091453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IFERROR(__xludf.DUMMYFUNCTION("""COMPUTED_VALUE"""),716.87)</f>
        <v>716.87</v>
      </c>
      <c r="D334" s="2">
        <f>IFERROR(__xludf.DUMMYFUNCTION("""COMPUTED_VALUE"""),45777.66666666667)</f>
        <v>45777.66667</v>
      </c>
      <c r="E334" s="1">
        <f>IFERROR(__xludf.DUMMYFUNCTION("""COMPUTED_VALUE"""),724.61)</f>
        <v>724.61</v>
      </c>
      <c r="G334" s="2">
        <f>IFERROR(__xludf.DUMMYFUNCTION("""COMPUTED_VALUE"""),45777.66666666667)</f>
        <v>45777.66667</v>
      </c>
      <c r="H334" s="1">
        <f>IFERROR(__xludf.DUMMYFUNCTION("""COMPUTED_VALUE"""),709.1)</f>
        <v>709.1</v>
      </c>
      <c r="J334" s="2">
        <f>IFERROR(__xludf.DUMMYFUNCTION("""COMPUTED_VALUE"""),45777.66666666667)</f>
        <v>45777.66667</v>
      </c>
      <c r="K334" s="1">
        <f>IFERROR(__xludf.DUMMYFUNCTION("""COMPUTED_VALUE"""),722.68)</f>
        <v>722.68</v>
      </c>
      <c r="M334" s="2">
        <f>IFERROR(__xludf.DUMMYFUNCTION("""COMPUTED_VALUE"""),45777.66666666667)</f>
        <v>45777.66667</v>
      </c>
      <c r="N334" s="1">
        <f>IFERROR(__xludf.DUMMYFUNCTION("""COMPUTED_VALUE"""),2.2274458E7)</f>
        <v>22274458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IFERROR(__xludf.DUMMYFUNCTION("""COMPUTED_VALUE"""),717.63)</f>
        <v>717.63</v>
      </c>
      <c r="D335" s="2">
        <f>IFERROR(__xludf.DUMMYFUNCTION("""COMPUTED_VALUE"""),45778.66666666667)</f>
        <v>45778.66667</v>
      </c>
      <c r="E335" s="1">
        <f>IFERROR(__xludf.DUMMYFUNCTION("""COMPUTED_VALUE"""),723.28)</f>
        <v>723.28</v>
      </c>
      <c r="G335" s="2">
        <f>IFERROR(__xludf.DUMMYFUNCTION("""COMPUTED_VALUE"""),45778.66666666667)</f>
        <v>45778.66667</v>
      </c>
      <c r="H335" s="1">
        <f>IFERROR(__xludf.DUMMYFUNCTION("""COMPUTED_VALUE"""),698.88)</f>
        <v>698.88</v>
      </c>
      <c r="J335" s="2">
        <f>IFERROR(__xludf.DUMMYFUNCTION("""COMPUTED_VALUE"""),45778.66666666667)</f>
        <v>45778.66667</v>
      </c>
      <c r="K335" s="1">
        <f>IFERROR(__xludf.DUMMYFUNCTION("""COMPUTED_VALUE"""),717.58)</f>
        <v>717.58</v>
      </c>
      <c r="M335" s="2">
        <f>IFERROR(__xludf.DUMMYFUNCTION("""COMPUTED_VALUE"""),45778.66666666667)</f>
        <v>45778.66667</v>
      </c>
      <c r="N335" s="1">
        <f>IFERROR(__xludf.DUMMYFUNCTION("""COMPUTED_VALUE"""),2.0084207E7)</f>
        <v>20084207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IFERROR(__xludf.DUMMYFUNCTION("""COMPUTED_VALUE"""),719.67)</f>
        <v>719.67</v>
      </c>
      <c r="D336" s="2">
        <f>IFERROR(__xludf.DUMMYFUNCTION("""COMPUTED_VALUE"""),45779.66666666667)</f>
        <v>45779.66667</v>
      </c>
      <c r="E336" s="1">
        <f>IFERROR(__xludf.DUMMYFUNCTION("""COMPUTED_VALUE"""),732.1)</f>
        <v>732.1</v>
      </c>
      <c r="G336" s="2">
        <f>IFERROR(__xludf.DUMMYFUNCTION("""COMPUTED_VALUE"""),45779.66666666667)</f>
        <v>45779.66667</v>
      </c>
      <c r="H336" s="1">
        <f>IFERROR(__xludf.DUMMYFUNCTION("""COMPUTED_VALUE"""),719.67)</f>
        <v>719.67</v>
      </c>
      <c r="J336" s="2">
        <f>IFERROR(__xludf.DUMMYFUNCTION("""COMPUTED_VALUE"""),45779.66666666667)</f>
        <v>45779.66667</v>
      </c>
      <c r="K336" s="1">
        <f>IFERROR(__xludf.DUMMYFUNCTION("""COMPUTED_VALUE"""),726.86)</f>
        <v>726.86</v>
      </c>
      <c r="M336" s="2">
        <f>IFERROR(__xludf.DUMMYFUNCTION("""COMPUTED_VALUE"""),45779.66666666667)</f>
        <v>45779.66667</v>
      </c>
      <c r="N336" s="1">
        <f>IFERROR(__xludf.DUMMYFUNCTION("""COMPUTED_VALUE"""),2.1564442E7)</f>
        <v>21564442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IFERROR(__xludf.DUMMYFUNCTION("""COMPUTED_VALUE"""),725.43)</f>
        <v>725.43</v>
      </c>
      <c r="D337" s="2">
        <f>IFERROR(__xludf.DUMMYFUNCTION("""COMPUTED_VALUE"""),45782.66666666667)</f>
        <v>45782.66667</v>
      </c>
      <c r="E337" s="1">
        <f>IFERROR(__xludf.DUMMYFUNCTION("""COMPUTED_VALUE"""),725.43)</f>
        <v>725.43</v>
      </c>
      <c r="G337" s="2">
        <f>IFERROR(__xludf.DUMMYFUNCTION("""COMPUTED_VALUE"""),45782.66666666667)</f>
        <v>45782.66667</v>
      </c>
      <c r="H337" s="1">
        <f>IFERROR(__xludf.DUMMYFUNCTION("""COMPUTED_VALUE"""),716.67)</f>
        <v>716.67</v>
      </c>
      <c r="J337" s="2">
        <f>IFERROR(__xludf.DUMMYFUNCTION("""COMPUTED_VALUE"""),45782.66666666667)</f>
        <v>45782.66667</v>
      </c>
      <c r="K337" s="1">
        <f>IFERROR(__xludf.DUMMYFUNCTION("""COMPUTED_VALUE"""),717.31)</f>
        <v>717.31</v>
      </c>
      <c r="M337" s="2">
        <f>IFERROR(__xludf.DUMMYFUNCTION("""COMPUTED_VALUE"""),45782.66666666667)</f>
        <v>45782.66667</v>
      </c>
      <c r="N337" s="1">
        <f>IFERROR(__xludf.DUMMYFUNCTION("""COMPUTED_VALUE"""),1.9173883E7)</f>
        <v>19173883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IFERROR(__xludf.DUMMYFUNCTION("""COMPUTED_VALUE"""),716.97)</f>
        <v>716.97</v>
      </c>
      <c r="D338" s="2">
        <f>IFERROR(__xludf.DUMMYFUNCTION("""COMPUTED_VALUE"""),45783.66666666667)</f>
        <v>45783.66667</v>
      </c>
      <c r="E338" s="1">
        <f>IFERROR(__xludf.DUMMYFUNCTION("""COMPUTED_VALUE"""),719.16)</f>
        <v>719.16</v>
      </c>
      <c r="G338" s="2">
        <f>IFERROR(__xludf.DUMMYFUNCTION("""COMPUTED_VALUE"""),45783.66666666667)</f>
        <v>45783.66667</v>
      </c>
      <c r="H338" s="1">
        <f>IFERROR(__xludf.DUMMYFUNCTION("""COMPUTED_VALUE"""),707.25)</f>
        <v>707.25</v>
      </c>
      <c r="J338" s="2">
        <f>IFERROR(__xludf.DUMMYFUNCTION("""COMPUTED_VALUE"""),45783.66666666667)</f>
        <v>45783.66667</v>
      </c>
      <c r="K338" s="1">
        <f>IFERROR(__xludf.DUMMYFUNCTION("""COMPUTED_VALUE"""),708.69)</f>
        <v>708.69</v>
      </c>
      <c r="M338" s="2">
        <f>IFERROR(__xludf.DUMMYFUNCTION("""COMPUTED_VALUE"""),45783.66666666667)</f>
        <v>45783.66667</v>
      </c>
      <c r="N338" s="1">
        <f>IFERROR(__xludf.DUMMYFUNCTION("""COMPUTED_VALUE"""),1.6916283E7)</f>
        <v>16916283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IFERROR(__xludf.DUMMYFUNCTION("""COMPUTED_VALUE"""),710.25)</f>
        <v>710.25</v>
      </c>
      <c r="D339" s="2">
        <f>IFERROR(__xludf.DUMMYFUNCTION("""COMPUTED_VALUE"""),45784.66666666667)</f>
        <v>45784.66667</v>
      </c>
      <c r="E339" s="1">
        <f>IFERROR(__xludf.DUMMYFUNCTION("""COMPUTED_VALUE"""),717.08)</f>
        <v>717.08</v>
      </c>
      <c r="G339" s="2">
        <f>IFERROR(__xludf.DUMMYFUNCTION("""COMPUTED_VALUE"""),45784.66666666667)</f>
        <v>45784.66667</v>
      </c>
      <c r="H339" s="1">
        <f>IFERROR(__xludf.DUMMYFUNCTION("""COMPUTED_VALUE"""),704.11)</f>
        <v>704.11</v>
      </c>
      <c r="J339" s="2">
        <f>IFERROR(__xludf.DUMMYFUNCTION("""COMPUTED_VALUE"""),45784.66666666667)</f>
        <v>45784.66667</v>
      </c>
      <c r="K339" s="1">
        <f>IFERROR(__xludf.DUMMYFUNCTION("""COMPUTED_VALUE"""),709.18)</f>
        <v>709.18</v>
      </c>
      <c r="M339" s="2">
        <f>IFERROR(__xludf.DUMMYFUNCTION("""COMPUTED_VALUE"""),45784.66666666667)</f>
        <v>45784.66667</v>
      </c>
      <c r="N339" s="1">
        <f>IFERROR(__xludf.DUMMYFUNCTION("""COMPUTED_VALUE"""),1.8025922E7)</f>
        <v>18025922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IFERROR(__xludf.DUMMYFUNCTION("""COMPUTED_VALUE"""),710.5)</f>
        <v>710.5</v>
      </c>
      <c r="D340" s="2">
        <f>IFERROR(__xludf.DUMMYFUNCTION("""COMPUTED_VALUE"""),45785.66666666667)</f>
        <v>45785.66667</v>
      </c>
      <c r="E340" s="1">
        <f>IFERROR(__xludf.DUMMYFUNCTION("""COMPUTED_VALUE"""),725.58)</f>
        <v>725.58</v>
      </c>
      <c r="G340" s="2">
        <f>IFERROR(__xludf.DUMMYFUNCTION("""COMPUTED_VALUE"""),45785.66666666667)</f>
        <v>45785.66667</v>
      </c>
      <c r="H340" s="1">
        <f>IFERROR(__xludf.DUMMYFUNCTION("""COMPUTED_VALUE"""),710.5)</f>
        <v>710.5</v>
      </c>
      <c r="J340" s="2">
        <f>IFERROR(__xludf.DUMMYFUNCTION("""COMPUTED_VALUE"""),45785.66666666667)</f>
        <v>45785.66667</v>
      </c>
      <c r="K340" s="1">
        <f>IFERROR(__xludf.DUMMYFUNCTION("""COMPUTED_VALUE"""),718.24)</f>
        <v>718.24</v>
      </c>
      <c r="M340" s="2">
        <f>IFERROR(__xludf.DUMMYFUNCTION("""COMPUTED_VALUE"""),45785.66666666667)</f>
        <v>45785.66667</v>
      </c>
      <c r="N340" s="1">
        <f>IFERROR(__xludf.DUMMYFUNCTION("""COMPUTED_VALUE"""),1.5900804E7)</f>
        <v>15900804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IFERROR(__xludf.DUMMYFUNCTION("""COMPUTED_VALUE"""),719.29)</f>
        <v>719.29</v>
      </c>
      <c r="D341" s="2">
        <f>IFERROR(__xludf.DUMMYFUNCTION("""COMPUTED_VALUE"""),45786.66666666667)</f>
        <v>45786.66667</v>
      </c>
      <c r="E341" s="1">
        <f>IFERROR(__xludf.DUMMYFUNCTION("""COMPUTED_VALUE"""),721.75)</f>
        <v>721.75</v>
      </c>
      <c r="G341" s="2">
        <f>IFERROR(__xludf.DUMMYFUNCTION("""COMPUTED_VALUE"""),45786.66666666667)</f>
        <v>45786.66667</v>
      </c>
      <c r="H341" s="1">
        <f>IFERROR(__xludf.DUMMYFUNCTION("""COMPUTED_VALUE"""),716.02)</f>
        <v>716.02</v>
      </c>
      <c r="J341" s="2">
        <f>IFERROR(__xludf.DUMMYFUNCTION("""COMPUTED_VALUE"""),45786.66666666667)</f>
        <v>45786.66667</v>
      </c>
      <c r="K341" s="1">
        <f>IFERROR(__xludf.DUMMYFUNCTION("""COMPUTED_VALUE"""),718.54)</f>
        <v>718.54</v>
      </c>
      <c r="M341" s="2">
        <f>IFERROR(__xludf.DUMMYFUNCTION("""COMPUTED_VALUE"""),45786.66666666667)</f>
        <v>45786.66667</v>
      </c>
      <c r="N341" s="1">
        <f>IFERROR(__xludf.DUMMYFUNCTION("""COMPUTED_VALUE"""),1.5957215E7)</f>
        <v>15957215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IFERROR(__xludf.DUMMYFUNCTION("""COMPUTED_VALUE"""),722.3)</f>
        <v>722.3</v>
      </c>
      <c r="D342" s="2">
        <f>IFERROR(__xludf.DUMMYFUNCTION("""COMPUTED_VALUE"""),45789.66666666667)</f>
        <v>45789.66667</v>
      </c>
      <c r="E342" s="1">
        <f>IFERROR(__xludf.DUMMYFUNCTION("""COMPUTED_VALUE"""),737.26)</f>
        <v>737.26</v>
      </c>
      <c r="G342" s="2">
        <f>IFERROR(__xludf.DUMMYFUNCTION("""COMPUTED_VALUE"""),45789.66666666667)</f>
        <v>45789.66667</v>
      </c>
      <c r="H342" s="1">
        <f>IFERROR(__xludf.DUMMYFUNCTION("""COMPUTED_VALUE"""),722.3)</f>
        <v>722.3</v>
      </c>
      <c r="J342" s="2">
        <f>IFERROR(__xludf.DUMMYFUNCTION("""COMPUTED_VALUE"""),45789.66666666667)</f>
        <v>45789.66667</v>
      </c>
      <c r="K342" s="1">
        <f>IFERROR(__xludf.DUMMYFUNCTION("""COMPUTED_VALUE"""),728.44)</f>
        <v>728.44</v>
      </c>
      <c r="M342" s="2">
        <f>IFERROR(__xludf.DUMMYFUNCTION("""COMPUTED_VALUE"""),45789.66666666667)</f>
        <v>45789.66667</v>
      </c>
      <c r="N342" s="1">
        <f>IFERROR(__xludf.DUMMYFUNCTION("""COMPUTED_VALUE"""),2.2555202E7)</f>
        <v>22555202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IFERROR(__xludf.DUMMYFUNCTION("""COMPUTED_VALUE"""),728.6)</f>
        <v>728.6</v>
      </c>
      <c r="D343" s="2">
        <f>IFERROR(__xludf.DUMMYFUNCTION("""COMPUTED_VALUE"""),45790.66666666667)</f>
        <v>45790.66667</v>
      </c>
      <c r="E343" s="1">
        <f>IFERROR(__xludf.DUMMYFUNCTION("""COMPUTED_VALUE"""),730.07)</f>
        <v>730.07</v>
      </c>
      <c r="G343" s="2">
        <f>IFERROR(__xludf.DUMMYFUNCTION("""COMPUTED_VALUE"""),45790.66666666667)</f>
        <v>45790.66667</v>
      </c>
      <c r="H343" s="1">
        <f>IFERROR(__xludf.DUMMYFUNCTION("""COMPUTED_VALUE"""),722.01)</f>
        <v>722.01</v>
      </c>
      <c r="J343" s="2">
        <f>IFERROR(__xludf.DUMMYFUNCTION("""COMPUTED_VALUE"""),45790.66666666667)</f>
        <v>45790.66667</v>
      </c>
      <c r="K343" s="1">
        <f>IFERROR(__xludf.DUMMYFUNCTION("""COMPUTED_VALUE"""),722.53)</f>
        <v>722.53</v>
      </c>
      <c r="M343" s="2">
        <f>IFERROR(__xludf.DUMMYFUNCTION("""COMPUTED_VALUE"""),45790.66666666667)</f>
        <v>45790.66667</v>
      </c>
      <c r="N343" s="1">
        <f>IFERROR(__xludf.DUMMYFUNCTION("""COMPUTED_VALUE"""),1.6826914E7)</f>
        <v>16826914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IFERROR(__xludf.DUMMYFUNCTION("""COMPUTED_VALUE"""),719.5)</f>
        <v>719.5</v>
      </c>
      <c r="D344" s="2">
        <f>IFERROR(__xludf.DUMMYFUNCTION("""COMPUTED_VALUE"""),45791.66666666667)</f>
        <v>45791.66667</v>
      </c>
      <c r="E344" s="1">
        <f>IFERROR(__xludf.DUMMYFUNCTION("""COMPUTED_VALUE"""),719.5)</f>
        <v>719.5</v>
      </c>
      <c r="G344" s="2">
        <f>IFERROR(__xludf.DUMMYFUNCTION("""COMPUTED_VALUE"""),45791.66666666667)</f>
        <v>45791.66667</v>
      </c>
      <c r="H344" s="1">
        <f>IFERROR(__xludf.DUMMYFUNCTION("""COMPUTED_VALUE"""),706.54)</f>
        <v>706.54</v>
      </c>
      <c r="J344" s="2">
        <f>IFERROR(__xludf.DUMMYFUNCTION("""COMPUTED_VALUE"""),45791.66666666667)</f>
        <v>45791.66667</v>
      </c>
      <c r="K344" s="1">
        <f>IFERROR(__xludf.DUMMYFUNCTION("""COMPUTED_VALUE"""),714.29)</f>
        <v>714.29</v>
      </c>
      <c r="M344" s="2">
        <f>IFERROR(__xludf.DUMMYFUNCTION("""COMPUTED_VALUE"""),45791.66666666667)</f>
        <v>45791.66667</v>
      </c>
      <c r="N344" s="1">
        <f>IFERROR(__xludf.DUMMYFUNCTION("""COMPUTED_VALUE"""),1.6274505E7)</f>
        <v>16274505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IFERROR(__xludf.DUMMYFUNCTION("""COMPUTED_VALUE"""),713.04)</f>
        <v>713.04</v>
      </c>
      <c r="D345" s="2">
        <f>IFERROR(__xludf.DUMMYFUNCTION("""COMPUTED_VALUE"""),45792.66666666667)</f>
        <v>45792.66667</v>
      </c>
      <c r="E345" s="1">
        <f>IFERROR(__xludf.DUMMYFUNCTION("""COMPUTED_VALUE"""),725.03)</f>
        <v>725.03</v>
      </c>
      <c r="G345" s="2">
        <f>IFERROR(__xludf.DUMMYFUNCTION("""COMPUTED_VALUE"""),45792.66666666667)</f>
        <v>45792.66667</v>
      </c>
      <c r="H345" s="1">
        <f>IFERROR(__xludf.DUMMYFUNCTION("""COMPUTED_VALUE"""),713.04)</f>
        <v>713.04</v>
      </c>
      <c r="J345" s="2">
        <f>IFERROR(__xludf.DUMMYFUNCTION("""COMPUTED_VALUE"""),45792.66666666667)</f>
        <v>45792.66667</v>
      </c>
      <c r="K345" s="1">
        <f>IFERROR(__xludf.DUMMYFUNCTION("""COMPUTED_VALUE"""),723.58)</f>
        <v>723.58</v>
      </c>
      <c r="M345" s="2">
        <f>IFERROR(__xludf.DUMMYFUNCTION("""COMPUTED_VALUE"""),45792.66666666667)</f>
        <v>45792.66667</v>
      </c>
      <c r="N345" s="1">
        <f>IFERROR(__xludf.DUMMYFUNCTION("""COMPUTED_VALUE"""),1.6576073E7)</f>
        <v>16576073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IFERROR(__xludf.DUMMYFUNCTION("""COMPUTED_VALUE"""),724.18)</f>
        <v>724.18</v>
      </c>
      <c r="D346" s="2">
        <f>IFERROR(__xludf.DUMMYFUNCTION("""COMPUTED_VALUE"""),45793.66666666667)</f>
        <v>45793.66667</v>
      </c>
      <c r="E346" s="1">
        <f>IFERROR(__xludf.DUMMYFUNCTION("""COMPUTED_VALUE"""),731.03)</f>
        <v>731.03</v>
      </c>
      <c r="G346" s="2">
        <f>IFERROR(__xludf.DUMMYFUNCTION("""COMPUTED_VALUE"""),45793.66666666667)</f>
        <v>45793.66667</v>
      </c>
      <c r="H346" s="1">
        <f>IFERROR(__xludf.DUMMYFUNCTION("""COMPUTED_VALUE"""),719.39)</f>
        <v>719.39</v>
      </c>
      <c r="J346" s="2">
        <f>IFERROR(__xludf.DUMMYFUNCTION("""COMPUTED_VALUE"""),45793.66666666667)</f>
        <v>45793.66667</v>
      </c>
      <c r="K346" s="1">
        <f>IFERROR(__xludf.DUMMYFUNCTION("""COMPUTED_VALUE"""),730.91)</f>
        <v>730.91</v>
      </c>
      <c r="M346" s="2">
        <f>IFERROR(__xludf.DUMMYFUNCTION("""COMPUTED_VALUE"""),45793.66666666667)</f>
        <v>45793.66667</v>
      </c>
      <c r="N346" s="1">
        <f>IFERROR(__xludf.DUMMYFUNCTION("""COMPUTED_VALUE"""),1.7719479E7)</f>
        <v>17719479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IFERROR(__xludf.DUMMYFUNCTION("""COMPUTED_VALUE"""),727.57)</f>
        <v>727.57</v>
      </c>
      <c r="D347" s="2">
        <f>IFERROR(__xludf.DUMMYFUNCTION("""COMPUTED_VALUE"""),45796.66666666667)</f>
        <v>45796.66667</v>
      </c>
      <c r="E347" s="1">
        <f>IFERROR(__xludf.DUMMYFUNCTION("""COMPUTED_VALUE"""),734.09)</f>
        <v>734.09</v>
      </c>
      <c r="G347" s="2">
        <f>IFERROR(__xludf.DUMMYFUNCTION("""COMPUTED_VALUE"""),45796.66666666667)</f>
        <v>45796.66667</v>
      </c>
      <c r="H347" s="1">
        <f>IFERROR(__xludf.DUMMYFUNCTION("""COMPUTED_VALUE"""),724.55)</f>
        <v>724.55</v>
      </c>
      <c r="J347" s="2">
        <f>IFERROR(__xludf.DUMMYFUNCTION("""COMPUTED_VALUE"""),45796.66666666667)</f>
        <v>45796.66667</v>
      </c>
      <c r="K347" s="1">
        <f>IFERROR(__xludf.DUMMYFUNCTION("""COMPUTED_VALUE"""),732.12)</f>
        <v>732.12</v>
      </c>
      <c r="M347" s="2">
        <f>IFERROR(__xludf.DUMMYFUNCTION("""COMPUTED_VALUE"""),45796.66666666667)</f>
        <v>45796.66667</v>
      </c>
      <c r="N347" s="1">
        <f>IFERROR(__xludf.DUMMYFUNCTION("""COMPUTED_VALUE"""),1.461308E7)</f>
        <v>14613080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IFERROR(__xludf.DUMMYFUNCTION("""COMPUTED_VALUE"""),731.72)</f>
        <v>731.72</v>
      </c>
      <c r="D348" s="2">
        <f>IFERROR(__xludf.DUMMYFUNCTION("""COMPUTED_VALUE"""),45797.66666666667)</f>
        <v>45797.66667</v>
      </c>
      <c r="E348" s="1">
        <f>IFERROR(__xludf.DUMMYFUNCTION("""COMPUTED_VALUE"""),733.01)</f>
        <v>733.01</v>
      </c>
      <c r="G348" s="2">
        <f>IFERROR(__xludf.DUMMYFUNCTION("""COMPUTED_VALUE"""),45797.66666666667)</f>
        <v>45797.66667</v>
      </c>
      <c r="H348" s="1">
        <f>IFERROR(__xludf.DUMMYFUNCTION("""COMPUTED_VALUE"""),726.93)</f>
        <v>726.93</v>
      </c>
      <c r="J348" s="2">
        <f>IFERROR(__xludf.DUMMYFUNCTION("""COMPUTED_VALUE"""),45797.66666666667)</f>
        <v>45797.66667</v>
      </c>
      <c r="K348" s="1">
        <f>IFERROR(__xludf.DUMMYFUNCTION("""COMPUTED_VALUE"""),729.51)</f>
        <v>729.51</v>
      </c>
      <c r="M348" s="2">
        <f>IFERROR(__xludf.DUMMYFUNCTION("""COMPUTED_VALUE"""),45797.66666666667)</f>
        <v>45797.66667</v>
      </c>
      <c r="N348" s="1">
        <f>IFERROR(__xludf.DUMMYFUNCTION("""COMPUTED_VALUE"""),1.367209E7)</f>
        <v>13672090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IFERROR(__xludf.DUMMYFUNCTION("""COMPUTED_VALUE"""),724.96)</f>
        <v>724.96</v>
      </c>
      <c r="D349" s="2">
        <f>IFERROR(__xludf.DUMMYFUNCTION("""COMPUTED_VALUE"""),45798.66666666667)</f>
        <v>45798.66667</v>
      </c>
      <c r="E349" s="1">
        <f>IFERROR(__xludf.DUMMYFUNCTION("""COMPUTED_VALUE"""),726.3)</f>
        <v>726.3</v>
      </c>
      <c r="G349" s="2">
        <f>IFERROR(__xludf.DUMMYFUNCTION("""COMPUTED_VALUE"""),45798.66666666667)</f>
        <v>45798.66667</v>
      </c>
      <c r="H349" s="1">
        <f>IFERROR(__xludf.DUMMYFUNCTION("""COMPUTED_VALUE"""),717.03)</f>
        <v>717.03</v>
      </c>
      <c r="J349" s="2">
        <f>IFERROR(__xludf.DUMMYFUNCTION("""COMPUTED_VALUE"""),45798.66666666667)</f>
        <v>45798.66667</v>
      </c>
      <c r="K349" s="1">
        <f>IFERROR(__xludf.DUMMYFUNCTION("""COMPUTED_VALUE"""),718.54)</f>
        <v>718.54</v>
      </c>
      <c r="M349" s="2">
        <f>IFERROR(__xludf.DUMMYFUNCTION("""COMPUTED_VALUE"""),45798.66666666667)</f>
        <v>45798.66667</v>
      </c>
      <c r="N349" s="1">
        <f>IFERROR(__xludf.DUMMYFUNCTION("""COMPUTED_VALUE"""),1.7696448E7)</f>
        <v>17696448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IFERROR(__xludf.DUMMYFUNCTION("""COMPUTED_VALUE"""),717.7)</f>
        <v>717.7</v>
      </c>
      <c r="D350" s="2">
        <f>IFERROR(__xludf.DUMMYFUNCTION("""COMPUTED_VALUE"""),45799.66666666667)</f>
        <v>45799.66667</v>
      </c>
      <c r="E350" s="1">
        <f>IFERROR(__xludf.DUMMYFUNCTION("""COMPUTED_VALUE"""),722.56)</f>
        <v>722.56</v>
      </c>
      <c r="G350" s="2">
        <f>IFERROR(__xludf.DUMMYFUNCTION("""COMPUTED_VALUE"""),45799.66666666667)</f>
        <v>45799.66667</v>
      </c>
      <c r="H350" s="1">
        <f>IFERROR(__xludf.DUMMYFUNCTION("""COMPUTED_VALUE"""),713.02)</f>
        <v>713.02</v>
      </c>
      <c r="J350" s="2">
        <f>IFERROR(__xludf.DUMMYFUNCTION("""COMPUTED_VALUE"""),45799.66666666667)</f>
        <v>45799.66667</v>
      </c>
      <c r="K350" s="1">
        <f>IFERROR(__xludf.DUMMYFUNCTION("""COMPUTED_VALUE"""),721.74)</f>
        <v>721.74</v>
      </c>
      <c r="M350" s="2">
        <f>IFERROR(__xludf.DUMMYFUNCTION("""COMPUTED_VALUE"""),45799.66666666667)</f>
        <v>45799.66667</v>
      </c>
      <c r="N350" s="1">
        <f>IFERROR(__xludf.DUMMYFUNCTION("""COMPUTED_VALUE"""),1.4672632E7)</f>
        <v>14672632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IFERROR(__xludf.DUMMYFUNCTION("""COMPUTED_VALUE"""),719.04)</f>
        <v>719.04</v>
      </c>
      <c r="D351" s="2">
        <f>IFERROR(__xludf.DUMMYFUNCTION("""COMPUTED_VALUE"""),45800.66666666667)</f>
        <v>45800.66667</v>
      </c>
      <c r="E351" s="1">
        <f>IFERROR(__xludf.DUMMYFUNCTION("""COMPUTED_VALUE"""),723.67)</f>
        <v>723.67</v>
      </c>
      <c r="G351" s="2">
        <f>IFERROR(__xludf.DUMMYFUNCTION("""COMPUTED_VALUE"""),45800.66666666667)</f>
        <v>45800.66667</v>
      </c>
      <c r="H351" s="1">
        <f>IFERROR(__xludf.DUMMYFUNCTION("""COMPUTED_VALUE"""),713.49)</f>
        <v>713.49</v>
      </c>
      <c r="J351" s="2">
        <f>IFERROR(__xludf.DUMMYFUNCTION("""COMPUTED_VALUE"""),45800.66666666667)</f>
        <v>45800.66667</v>
      </c>
      <c r="K351" s="1">
        <f>IFERROR(__xludf.DUMMYFUNCTION("""COMPUTED_VALUE"""),721.15)</f>
        <v>721.15</v>
      </c>
      <c r="M351" s="2">
        <f>IFERROR(__xludf.DUMMYFUNCTION("""COMPUTED_VALUE"""),45800.66666666667)</f>
        <v>45800.66667</v>
      </c>
      <c r="N351" s="1">
        <f>IFERROR(__xludf.DUMMYFUNCTION("""COMPUTED_VALUE"""),1.493827E7)</f>
        <v>14938270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IFERROR(__xludf.DUMMYFUNCTION("""COMPUTED_VALUE"""),723.61)</f>
        <v>723.61</v>
      </c>
      <c r="D352" s="2">
        <f>IFERROR(__xludf.DUMMYFUNCTION("""COMPUTED_VALUE"""),45804.66666666667)</f>
        <v>45804.66667</v>
      </c>
      <c r="E352" s="1">
        <f>IFERROR(__xludf.DUMMYFUNCTION("""COMPUTED_VALUE"""),736.01)</f>
        <v>736.01</v>
      </c>
      <c r="G352" s="2">
        <f>IFERROR(__xludf.DUMMYFUNCTION("""COMPUTED_VALUE"""),45804.66666666667)</f>
        <v>45804.66667</v>
      </c>
      <c r="H352" s="1">
        <f>IFERROR(__xludf.DUMMYFUNCTION("""COMPUTED_VALUE"""),723.61)</f>
        <v>723.61</v>
      </c>
      <c r="J352" s="2">
        <f>IFERROR(__xludf.DUMMYFUNCTION("""COMPUTED_VALUE"""),45804.66666666667)</f>
        <v>45804.66667</v>
      </c>
      <c r="K352" s="1">
        <f>IFERROR(__xludf.DUMMYFUNCTION("""COMPUTED_VALUE"""),735.72)</f>
        <v>735.72</v>
      </c>
      <c r="M352" s="2">
        <f>IFERROR(__xludf.DUMMYFUNCTION("""COMPUTED_VALUE"""),45804.66666666667)</f>
        <v>45804.66667</v>
      </c>
      <c r="N352" s="1">
        <f>IFERROR(__xludf.DUMMYFUNCTION("""COMPUTED_VALUE"""),1.9559764E7)</f>
        <v>19559764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IFERROR(__xludf.DUMMYFUNCTION("""COMPUTED_VALUE"""),733.18)</f>
        <v>733.18</v>
      </c>
      <c r="D353" s="2">
        <f>IFERROR(__xludf.DUMMYFUNCTION("""COMPUTED_VALUE"""),45805.66666666667)</f>
        <v>45805.66667</v>
      </c>
      <c r="E353" s="1">
        <f>IFERROR(__xludf.DUMMYFUNCTION("""COMPUTED_VALUE"""),734.89)</f>
        <v>734.89</v>
      </c>
      <c r="G353" s="2">
        <f>IFERROR(__xludf.DUMMYFUNCTION("""COMPUTED_VALUE"""),45805.66666666667)</f>
        <v>45805.66667</v>
      </c>
      <c r="H353" s="1">
        <f>IFERROR(__xludf.DUMMYFUNCTION("""COMPUTED_VALUE"""),726.34)</f>
        <v>726.34</v>
      </c>
      <c r="J353" s="2">
        <f>IFERROR(__xludf.DUMMYFUNCTION("""COMPUTED_VALUE"""),45805.66666666667)</f>
        <v>45805.66667</v>
      </c>
      <c r="K353" s="1">
        <f>IFERROR(__xludf.DUMMYFUNCTION("""COMPUTED_VALUE"""),726.67)</f>
        <v>726.67</v>
      </c>
      <c r="M353" s="2">
        <f>IFERROR(__xludf.DUMMYFUNCTION("""COMPUTED_VALUE"""),45805.66666666667)</f>
        <v>45805.66667</v>
      </c>
      <c r="N353" s="1">
        <f>IFERROR(__xludf.DUMMYFUNCTION("""COMPUTED_VALUE"""),1.8831884E7)</f>
        <v>18831884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IFERROR(__xludf.DUMMYFUNCTION("""COMPUTED_VALUE"""),727.85)</f>
        <v>727.85</v>
      </c>
      <c r="D354" s="2">
        <f>IFERROR(__xludf.DUMMYFUNCTION("""COMPUTED_VALUE"""),45806.66666666667)</f>
        <v>45806.66667</v>
      </c>
      <c r="E354" s="1">
        <f>IFERROR(__xludf.DUMMYFUNCTION("""COMPUTED_VALUE"""),731.43)</f>
        <v>731.43</v>
      </c>
      <c r="G354" s="2">
        <f>IFERROR(__xludf.DUMMYFUNCTION("""COMPUTED_VALUE"""),45806.66666666667)</f>
        <v>45806.66667</v>
      </c>
      <c r="H354" s="1">
        <f>IFERROR(__xludf.DUMMYFUNCTION("""COMPUTED_VALUE"""),723.23)</f>
        <v>723.23</v>
      </c>
      <c r="J354" s="2">
        <f>IFERROR(__xludf.DUMMYFUNCTION("""COMPUTED_VALUE"""),45806.66666666667)</f>
        <v>45806.66667</v>
      </c>
      <c r="K354" s="1">
        <f>IFERROR(__xludf.DUMMYFUNCTION("""COMPUTED_VALUE"""),730.25)</f>
        <v>730.25</v>
      </c>
      <c r="M354" s="2">
        <f>IFERROR(__xludf.DUMMYFUNCTION("""COMPUTED_VALUE"""),45806.66666666667)</f>
        <v>45806.66667</v>
      </c>
      <c r="N354" s="1">
        <f>IFERROR(__xludf.DUMMYFUNCTION("""COMPUTED_VALUE"""),2.0202472E7)</f>
        <v>20202472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IFERROR(__xludf.DUMMYFUNCTION("""COMPUTED_VALUE"""),731.18)</f>
        <v>731.18</v>
      </c>
      <c r="D355" s="2">
        <f>IFERROR(__xludf.DUMMYFUNCTION("""COMPUTED_VALUE"""),45807.66666666667)</f>
        <v>45807.66667</v>
      </c>
      <c r="E355" s="1">
        <f>IFERROR(__xludf.DUMMYFUNCTION("""COMPUTED_VALUE"""),735.66)</f>
        <v>735.66</v>
      </c>
      <c r="G355" s="2">
        <f>IFERROR(__xludf.DUMMYFUNCTION("""COMPUTED_VALUE"""),45807.66666666667)</f>
        <v>45807.66667</v>
      </c>
      <c r="H355" s="1">
        <f>IFERROR(__xludf.DUMMYFUNCTION("""COMPUTED_VALUE"""),724.03)</f>
        <v>724.03</v>
      </c>
      <c r="J355" s="2">
        <f>IFERROR(__xludf.DUMMYFUNCTION("""COMPUTED_VALUE"""),45807.66666666667)</f>
        <v>45807.66667</v>
      </c>
      <c r="K355" s="1">
        <f>IFERROR(__xludf.DUMMYFUNCTION("""COMPUTED_VALUE"""),734.37)</f>
        <v>734.37</v>
      </c>
      <c r="M355" s="2">
        <f>IFERROR(__xludf.DUMMYFUNCTION("""COMPUTED_VALUE"""),45807.66666666667)</f>
        <v>45807.66667</v>
      </c>
      <c r="N355" s="1">
        <f>IFERROR(__xludf.DUMMYFUNCTION("""COMPUTED_VALUE"""),3.4036696E7)</f>
        <v>34036696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IFERROR(__xludf.DUMMYFUNCTION("""COMPUTED_VALUE"""),730.72)</f>
        <v>730.72</v>
      </c>
      <c r="D356" s="2">
        <f>IFERROR(__xludf.DUMMYFUNCTION("""COMPUTED_VALUE"""),45810.66666666667)</f>
        <v>45810.66667</v>
      </c>
      <c r="E356" s="1">
        <f>IFERROR(__xludf.DUMMYFUNCTION("""COMPUTED_VALUE"""),730.96)</f>
        <v>730.96</v>
      </c>
      <c r="G356" s="2">
        <f>IFERROR(__xludf.DUMMYFUNCTION("""COMPUTED_VALUE"""),45810.66666666667)</f>
        <v>45810.66667</v>
      </c>
      <c r="H356" s="1">
        <f>IFERROR(__xludf.DUMMYFUNCTION("""COMPUTED_VALUE"""),724.86)</f>
        <v>724.86</v>
      </c>
      <c r="J356" s="2">
        <f>IFERROR(__xludf.DUMMYFUNCTION("""COMPUTED_VALUE"""),45810.66666666667)</f>
        <v>45810.66667</v>
      </c>
      <c r="K356" s="1">
        <f>IFERROR(__xludf.DUMMYFUNCTION("""COMPUTED_VALUE"""),728.79)</f>
        <v>728.79</v>
      </c>
      <c r="M356" s="2">
        <f>IFERROR(__xludf.DUMMYFUNCTION("""COMPUTED_VALUE"""),45810.66666666667)</f>
        <v>45810.66667</v>
      </c>
      <c r="N356" s="1">
        <f>IFERROR(__xludf.DUMMYFUNCTION("""COMPUTED_VALUE"""),2.4200327E7)</f>
        <v>24200327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IFERROR(__xludf.DUMMYFUNCTION("""COMPUTED_VALUE"""),726.28)</f>
        <v>726.28</v>
      </c>
      <c r="D357" s="2">
        <f>IFERROR(__xludf.DUMMYFUNCTION("""COMPUTED_VALUE"""),45811.66666666667)</f>
        <v>45811.66667</v>
      </c>
      <c r="E357" s="1">
        <f>IFERROR(__xludf.DUMMYFUNCTION("""COMPUTED_VALUE"""),741.72)</f>
        <v>741.72</v>
      </c>
      <c r="G357" s="2">
        <f>IFERROR(__xludf.DUMMYFUNCTION("""COMPUTED_VALUE"""),45811.66666666667)</f>
        <v>45811.66667</v>
      </c>
      <c r="H357" s="1">
        <f>IFERROR(__xludf.DUMMYFUNCTION("""COMPUTED_VALUE"""),723.51)</f>
        <v>723.51</v>
      </c>
      <c r="J357" s="2">
        <f>IFERROR(__xludf.DUMMYFUNCTION("""COMPUTED_VALUE"""),45811.66666666667)</f>
        <v>45811.66667</v>
      </c>
      <c r="K357" s="1">
        <f>IFERROR(__xludf.DUMMYFUNCTION("""COMPUTED_VALUE"""),741.03)</f>
        <v>741.03</v>
      </c>
      <c r="M357" s="2">
        <f>IFERROR(__xludf.DUMMYFUNCTION("""COMPUTED_VALUE"""),45811.66666666667)</f>
        <v>45811.66667</v>
      </c>
      <c r="N357" s="1">
        <f>IFERROR(__xludf.DUMMYFUNCTION("""COMPUTED_VALUE"""),2.1770242E7)</f>
        <v>21770242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IFERROR(__xludf.DUMMYFUNCTION("""COMPUTED_VALUE"""),740.83)</f>
        <v>740.83</v>
      </c>
      <c r="D358" s="2">
        <f>IFERROR(__xludf.DUMMYFUNCTION("""COMPUTED_VALUE"""),45812.66666666667)</f>
        <v>45812.66667</v>
      </c>
      <c r="E358" s="1">
        <f>IFERROR(__xludf.DUMMYFUNCTION("""COMPUTED_VALUE"""),745.1)</f>
        <v>745.1</v>
      </c>
      <c r="G358" s="2">
        <f>IFERROR(__xludf.DUMMYFUNCTION("""COMPUTED_VALUE"""),45812.66666666667)</f>
        <v>45812.66667</v>
      </c>
      <c r="H358" s="1">
        <f>IFERROR(__xludf.DUMMYFUNCTION("""COMPUTED_VALUE"""),737.82)</f>
        <v>737.82</v>
      </c>
      <c r="J358" s="2">
        <f>IFERROR(__xludf.DUMMYFUNCTION("""COMPUTED_VALUE"""),45812.66666666667)</f>
        <v>45812.66667</v>
      </c>
      <c r="K358" s="1">
        <f>IFERROR(__xludf.DUMMYFUNCTION("""COMPUTED_VALUE"""),742.57)</f>
        <v>742.57</v>
      </c>
      <c r="M358" s="2">
        <f>IFERROR(__xludf.DUMMYFUNCTION("""COMPUTED_VALUE"""),45812.66666666667)</f>
        <v>45812.66667</v>
      </c>
      <c r="N358" s="1">
        <f>IFERROR(__xludf.DUMMYFUNCTION("""COMPUTED_VALUE"""),1.8061066E7)</f>
        <v>18061066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IFERROR(__xludf.DUMMYFUNCTION("""COMPUTED_VALUE"""),743.58)</f>
        <v>743.58</v>
      </c>
      <c r="D359" s="2">
        <f>IFERROR(__xludf.DUMMYFUNCTION("""COMPUTED_VALUE"""),45813.66666666667)</f>
        <v>45813.66667</v>
      </c>
      <c r="E359" s="1">
        <f>IFERROR(__xludf.DUMMYFUNCTION("""COMPUTED_VALUE"""),745.48)</f>
        <v>745.48</v>
      </c>
      <c r="G359" s="2">
        <f>IFERROR(__xludf.DUMMYFUNCTION("""COMPUTED_VALUE"""),45813.66666666667)</f>
        <v>45813.66667</v>
      </c>
      <c r="H359" s="1">
        <f>IFERROR(__xludf.DUMMYFUNCTION("""COMPUTED_VALUE"""),735.11)</f>
        <v>735.11</v>
      </c>
      <c r="J359" s="2">
        <f>IFERROR(__xludf.DUMMYFUNCTION("""COMPUTED_VALUE"""),45813.66666666667)</f>
        <v>45813.66667</v>
      </c>
      <c r="K359" s="1">
        <f>IFERROR(__xludf.DUMMYFUNCTION("""COMPUTED_VALUE"""),736.33)</f>
        <v>736.33</v>
      </c>
      <c r="M359" s="2">
        <f>IFERROR(__xludf.DUMMYFUNCTION("""COMPUTED_VALUE"""),45813.66666666667)</f>
        <v>45813.66667</v>
      </c>
      <c r="N359" s="1">
        <f>IFERROR(__xludf.DUMMYFUNCTION("""COMPUTED_VALUE"""),1.8050709E7)</f>
        <v>18050709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IFERROR(__xludf.DUMMYFUNCTION("""COMPUTED_VALUE"""),740.02)</f>
        <v>740.02</v>
      </c>
      <c r="D360" s="2">
        <f>IFERROR(__xludf.DUMMYFUNCTION("""COMPUTED_VALUE"""),45814.66666666667)</f>
        <v>45814.66667</v>
      </c>
      <c r="E360" s="1">
        <f>IFERROR(__xludf.DUMMYFUNCTION("""COMPUTED_VALUE"""),746.03)</f>
        <v>746.03</v>
      </c>
      <c r="G360" s="2">
        <f>IFERROR(__xludf.DUMMYFUNCTION("""COMPUTED_VALUE"""),45814.66666666667)</f>
        <v>45814.66667</v>
      </c>
      <c r="H360" s="1">
        <f>IFERROR(__xludf.DUMMYFUNCTION("""COMPUTED_VALUE"""),738.75)</f>
        <v>738.75</v>
      </c>
      <c r="J360" s="2">
        <f>IFERROR(__xludf.DUMMYFUNCTION("""COMPUTED_VALUE"""),45814.66666666667)</f>
        <v>45814.66667</v>
      </c>
      <c r="K360" s="1">
        <f>IFERROR(__xludf.DUMMYFUNCTION("""COMPUTED_VALUE"""),742.02)</f>
        <v>742.02</v>
      </c>
      <c r="M360" s="2">
        <f>IFERROR(__xludf.DUMMYFUNCTION("""COMPUTED_VALUE"""),45814.66666666667)</f>
        <v>45814.66667</v>
      </c>
      <c r="N360" s="1">
        <f>IFERROR(__xludf.DUMMYFUNCTION("""COMPUTED_VALUE"""),1.68474E7)</f>
        <v>16847400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IFERROR(__xludf.DUMMYFUNCTION("""COMPUTED_VALUE"""),742.06)</f>
        <v>742.06</v>
      </c>
      <c r="D361" s="2">
        <f>IFERROR(__xludf.DUMMYFUNCTION("""COMPUTED_VALUE"""),45817.66666666667)</f>
        <v>45817.66667</v>
      </c>
      <c r="E361" s="1">
        <f>IFERROR(__xludf.DUMMYFUNCTION("""COMPUTED_VALUE"""),750.16)</f>
        <v>750.16</v>
      </c>
      <c r="G361" s="2">
        <f>IFERROR(__xludf.DUMMYFUNCTION("""COMPUTED_VALUE"""),45817.66666666667)</f>
        <v>45817.66667</v>
      </c>
      <c r="H361" s="1">
        <f>IFERROR(__xludf.DUMMYFUNCTION("""COMPUTED_VALUE"""),738.6)</f>
        <v>738.6</v>
      </c>
      <c r="J361" s="2">
        <f>IFERROR(__xludf.DUMMYFUNCTION("""COMPUTED_VALUE"""),45817.66666666667)</f>
        <v>45817.66667</v>
      </c>
      <c r="K361" s="1">
        <f>IFERROR(__xludf.DUMMYFUNCTION("""COMPUTED_VALUE"""),744.43)</f>
        <v>744.43</v>
      </c>
      <c r="M361" s="2">
        <f>IFERROR(__xludf.DUMMYFUNCTION("""COMPUTED_VALUE"""),45817.66666666667)</f>
        <v>45817.66667</v>
      </c>
      <c r="N361" s="1">
        <f>IFERROR(__xludf.DUMMYFUNCTION("""COMPUTED_VALUE"""),2.489715E7)</f>
        <v>24897150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IFERROR(__xludf.DUMMYFUNCTION("""COMPUTED_VALUE"""),745.25)</f>
        <v>745.25</v>
      </c>
      <c r="D362" s="2">
        <f>IFERROR(__xludf.DUMMYFUNCTION("""COMPUTED_VALUE"""),45818.66666666667)</f>
        <v>45818.66667</v>
      </c>
      <c r="E362" s="1">
        <f>IFERROR(__xludf.DUMMYFUNCTION("""COMPUTED_VALUE"""),753.45)</f>
        <v>753.45</v>
      </c>
      <c r="G362" s="2">
        <f>IFERROR(__xludf.DUMMYFUNCTION("""COMPUTED_VALUE"""),45818.66666666667)</f>
        <v>45818.66667</v>
      </c>
      <c r="H362" s="1">
        <f>IFERROR(__xludf.DUMMYFUNCTION("""COMPUTED_VALUE"""),745.25)</f>
        <v>745.25</v>
      </c>
      <c r="J362" s="2">
        <f>IFERROR(__xludf.DUMMYFUNCTION("""COMPUTED_VALUE"""),45818.66666666667)</f>
        <v>45818.66667</v>
      </c>
      <c r="K362" s="1">
        <f>IFERROR(__xludf.DUMMYFUNCTION("""COMPUTED_VALUE"""),752.96)</f>
        <v>752.96</v>
      </c>
      <c r="M362" s="2">
        <f>IFERROR(__xludf.DUMMYFUNCTION("""COMPUTED_VALUE"""),45818.66666666667)</f>
        <v>45818.66667</v>
      </c>
      <c r="N362" s="1">
        <f>IFERROR(__xludf.DUMMYFUNCTION("""COMPUTED_VALUE"""),2.561273E7)</f>
        <v>25612730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IFERROR(__xludf.DUMMYFUNCTION("""COMPUTED_VALUE"""),752.47)</f>
        <v>752.47</v>
      </c>
      <c r="D363" s="2">
        <f>IFERROR(__xludf.DUMMYFUNCTION("""COMPUTED_VALUE"""),45819.66666666667)</f>
        <v>45819.66667</v>
      </c>
      <c r="E363" s="1">
        <f>IFERROR(__xludf.DUMMYFUNCTION("""COMPUTED_VALUE"""),752.47)</f>
        <v>752.47</v>
      </c>
      <c r="G363" s="2">
        <f>IFERROR(__xludf.DUMMYFUNCTION("""COMPUTED_VALUE"""),45819.66666666667)</f>
        <v>45819.66667</v>
      </c>
      <c r="H363" s="1">
        <f>IFERROR(__xludf.DUMMYFUNCTION("""COMPUTED_VALUE"""),743.28)</f>
        <v>743.28</v>
      </c>
      <c r="J363" s="2">
        <f>IFERROR(__xludf.DUMMYFUNCTION("""COMPUTED_VALUE"""),45819.66666666667)</f>
        <v>45819.66667</v>
      </c>
      <c r="K363" s="1">
        <f>IFERROR(__xludf.DUMMYFUNCTION("""COMPUTED_VALUE"""),745.82)</f>
        <v>745.82</v>
      </c>
      <c r="M363" s="2">
        <f>IFERROR(__xludf.DUMMYFUNCTION("""COMPUTED_VALUE"""),45819.66666666667)</f>
        <v>45819.66667</v>
      </c>
      <c r="N363" s="1">
        <f>IFERROR(__xludf.DUMMYFUNCTION("""COMPUTED_VALUE"""),2.1571547E7)</f>
        <v>21571547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IFERROR(__xludf.DUMMYFUNCTION("""COMPUTED_VALUE"""),744.29)</f>
        <v>744.29</v>
      </c>
      <c r="D364" s="2">
        <f>IFERROR(__xludf.DUMMYFUNCTION("""COMPUTED_VALUE"""),45820.66666666667)</f>
        <v>45820.66667</v>
      </c>
      <c r="E364" s="1">
        <f>IFERROR(__xludf.DUMMYFUNCTION("""COMPUTED_VALUE"""),749.59)</f>
        <v>749.59</v>
      </c>
      <c r="G364" s="2">
        <f>IFERROR(__xludf.DUMMYFUNCTION("""COMPUTED_VALUE"""),45820.66666666667)</f>
        <v>45820.66667</v>
      </c>
      <c r="H364" s="1">
        <f>IFERROR(__xludf.DUMMYFUNCTION("""COMPUTED_VALUE"""),740.21)</f>
        <v>740.21</v>
      </c>
      <c r="J364" s="2">
        <f>IFERROR(__xludf.DUMMYFUNCTION("""COMPUTED_VALUE"""),45820.66666666667)</f>
        <v>45820.66667</v>
      </c>
      <c r="K364" s="1">
        <f>IFERROR(__xludf.DUMMYFUNCTION("""COMPUTED_VALUE"""),746.75)</f>
        <v>746.75</v>
      </c>
      <c r="M364" s="2">
        <f>IFERROR(__xludf.DUMMYFUNCTION("""COMPUTED_VALUE"""),45820.66666666667)</f>
        <v>45820.66667</v>
      </c>
      <c r="N364" s="1">
        <f>IFERROR(__xludf.DUMMYFUNCTION("""COMPUTED_VALUE"""),1.6743671E7)</f>
        <v>16743671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IFERROR(__xludf.DUMMYFUNCTION("""COMPUTED_VALUE"""),744.99)</f>
        <v>744.99</v>
      </c>
      <c r="D365" s="2">
        <f>IFERROR(__xludf.DUMMYFUNCTION("""COMPUTED_VALUE"""),45821.66666666667)</f>
        <v>45821.66667</v>
      </c>
      <c r="E365" s="1">
        <f>IFERROR(__xludf.DUMMYFUNCTION("""COMPUTED_VALUE"""),751.79)</f>
        <v>751.79</v>
      </c>
      <c r="G365" s="2">
        <f>IFERROR(__xludf.DUMMYFUNCTION("""COMPUTED_VALUE"""),45821.66666666667)</f>
        <v>45821.66667</v>
      </c>
      <c r="H365" s="1">
        <f>IFERROR(__xludf.DUMMYFUNCTION("""COMPUTED_VALUE"""),738.59)</f>
        <v>738.59</v>
      </c>
      <c r="J365" s="2">
        <f>IFERROR(__xludf.DUMMYFUNCTION("""COMPUTED_VALUE"""),45821.66666666667)</f>
        <v>45821.66667</v>
      </c>
      <c r="K365" s="1">
        <f>IFERROR(__xludf.DUMMYFUNCTION("""COMPUTED_VALUE"""),739.69)</f>
        <v>739.69</v>
      </c>
      <c r="M365" s="2">
        <f>IFERROR(__xludf.DUMMYFUNCTION("""COMPUTED_VALUE"""),45821.66666666667)</f>
        <v>45821.66667</v>
      </c>
      <c r="N365" s="1">
        <f>IFERROR(__xludf.DUMMYFUNCTION("""COMPUTED_VALUE"""),2.0559995E7)</f>
        <v>20559995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IFERROR(__xludf.DUMMYFUNCTION("""COMPUTED_VALUE"""),743.36)</f>
        <v>743.36</v>
      </c>
      <c r="D366" s="2">
        <f>IFERROR(__xludf.DUMMYFUNCTION("""COMPUTED_VALUE"""),45824.66666666667)</f>
        <v>45824.66667</v>
      </c>
      <c r="E366" s="1">
        <f>IFERROR(__xludf.DUMMYFUNCTION("""COMPUTED_VALUE"""),746.4)</f>
        <v>746.4</v>
      </c>
      <c r="G366" s="2">
        <f>IFERROR(__xludf.DUMMYFUNCTION("""COMPUTED_VALUE"""),45824.66666666667)</f>
        <v>45824.66667</v>
      </c>
      <c r="H366" s="1">
        <f>IFERROR(__xludf.DUMMYFUNCTION("""COMPUTED_VALUE"""),738.48)</f>
        <v>738.48</v>
      </c>
      <c r="J366" s="2">
        <f>IFERROR(__xludf.DUMMYFUNCTION("""COMPUTED_VALUE"""),45824.66666666667)</f>
        <v>45824.66667</v>
      </c>
      <c r="K366" s="1">
        <f>IFERROR(__xludf.DUMMYFUNCTION("""COMPUTED_VALUE"""),742.03)</f>
        <v>742.03</v>
      </c>
      <c r="M366" s="2">
        <f>IFERROR(__xludf.DUMMYFUNCTION("""COMPUTED_VALUE"""),45824.66666666667)</f>
        <v>45824.66667</v>
      </c>
      <c r="N366" s="1">
        <f>IFERROR(__xludf.DUMMYFUNCTION("""COMPUTED_VALUE"""),1.9700303E7)</f>
        <v>19700303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IFERROR(__xludf.DUMMYFUNCTION("""COMPUTED_VALUE"""),739.41)</f>
        <v>739.41</v>
      </c>
      <c r="D367" s="2">
        <f>IFERROR(__xludf.DUMMYFUNCTION("""COMPUTED_VALUE"""),45825.66666666667)</f>
        <v>45825.66667</v>
      </c>
      <c r="E367" s="1">
        <f>IFERROR(__xludf.DUMMYFUNCTION("""COMPUTED_VALUE"""),740.05)</f>
        <v>740.05</v>
      </c>
      <c r="G367" s="2">
        <f>IFERROR(__xludf.DUMMYFUNCTION("""COMPUTED_VALUE"""),45825.66666666667)</f>
        <v>45825.66667</v>
      </c>
      <c r="H367" s="1">
        <f>IFERROR(__xludf.DUMMYFUNCTION("""COMPUTED_VALUE"""),730.65)</f>
        <v>730.65</v>
      </c>
      <c r="J367" s="2">
        <f>IFERROR(__xludf.DUMMYFUNCTION("""COMPUTED_VALUE"""),45825.66666666667)</f>
        <v>45825.66667</v>
      </c>
      <c r="K367" s="1">
        <f>IFERROR(__xludf.DUMMYFUNCTION("""COMPUTED_VALUE"""),731.01)</f>
        <v>731.01</v>
      </c>
      <c r="M367" s="2">
        <f>IFERROR(__xludf.DUMMYFUNCTION("""COMPUTED_VALUE"""),45825.66666666667)</f>
        <v>45825.66667</v>
      </c>
      <c r="N367" s="1">
        <f>IFERROR(__xludf.DUMMYFUNCTION("""COMPUTED_VALUE"""),1.817976E7)</f>
        <v>18179760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IFERROR(__xludf.DUMMYFUNCTION("""COMPUTED_VALUE"""),730.63)</f>
        <v>730.63</v>
      </c>
      <c r="D368" s="2">
        <f>IFERROR(__xludf.DUMMYFUNCTION("""COMPUTED_VALUE"""),45826.66666666667)</f>
        <v>45826.66667</v>
      </c>
      <c r="E368" s="1">
        <f>IFERROR(__xludf.DUMMYFUNCTION("""COMPUTED_VALUE"""),733.17)</f>
        <v>733.17</v>
      </c>
      <c r="G368" s="2">
        <f>IFERROR(__xludf.DUMMYFUNCTION("""COMPUTED_VALUE"""),45826.66666666667)</f>
        <v>45826.66667</v>
      </c>
      <c r="H368" s="1">
        <f>IFERROR(__xludf.DUMMYFUNCTION("""COMPUTED_VALUE"""),725.02)</f>
        <v>725.02</v>
      </c>
      <c r="J368" s="2">
        <f>IFERROR(__xludf.DUMMYFUNCTION("""COMPUTED_VALUE"""),45826.66666666667)</f>
        <v>45826.66667</v>
      </c>
      <c r="K368" s="1">
        <f>IFERROR(__xludf.DUMMYFUNCTION("""COMPUTED_VALUE"""),725.49)</f>
        <v>725.49</v>
      </c>
      <c r="M368" s="2">
        <f>IFERROR(__xludf.DUMMYFUNCTION("""COMPUTED_VALUE"""),45826.66666666667)</f>
        <v>45826.66667</v>
      </c>
      <c r="N368" s="1">
        <f>IFERROR(__xludf.DUMMYFUNCTION("""COMPUTED_VALUE"""),2.0911071E7)</f>
        <v>20911071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IFERROR(__xludf.DUMMYFUNCTION("""COMPUTED_VALUE"""),729.58)</f>
        <v>729.58</v>
      </c>
      <c r="D369" s="2">
        <f>IFERROR(__xludf.DUMMYFUNCTION("""COMPUTED_VALUE"""),45828.66666666667)</f>
        <v>45828.66667</v>
      </c>
      <c r="E369" s="1">
        <f>IFERROR(__xludf.DUMMYFUNCTION("""COMPUTED_VALUE"""),729.58)</f>
        <v>729.58</v>
      </c>
      <c r="G369" s="2">
        <f>IFERROR(__xludf.DUMMYFUNCTION("""COMPUTED_VALUE"""),45828.66666666667)</f>
        <v>45828.66667</v>
      </c>
      <c r="H369" s="1">
        <f>IFERROR(__xludf.DUMMYFUNCTION("""COMPUTED_VALUE"""),718.47)</f>
        <v>718.47</v>
      </c>
      <c r="J369" s="2">
        <f>IFERROR(__xludf.DUMMYFUNCTION("""COMPUTED_VALUE"""),45828.66666666667)</f>
        <v>45828.66667</v>
      </c>
      <c r="K369" s="1">
        <f>IFERROR(__xludf.DUMMYFUNCTION("""COMPUTED_VALUE"""),718.63)</f>
        <v>718.63</v>
      </c>
      <c r="M369" s="2">
        <f>IFERROR(__xludf.DUMMYFUNCTION("""COMPUTED_VALUE"""),45828.66666666667)</f>
        <v>45828.66667</v>
      </c>
      <c r="N369" s="1">
        <f>IFERROR(__xludf.DUMMYFUNCTION("""COMPUTED_VALUE"""),4.1950313E7)</f>
        <v>41950313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IFERROR(__xludf.DUMMYFUNCTION("""COMPUTED_VALUE"""),717.27)</f>
        <v>717.27</v>
      </c>
      <c r="D370" s="2">
        <f>IFERROR(__xludf.DUMMYFUNCTION("""COMPUTED_VALUE"""),45831.66666666667)</f>
        <v>45831.66667</v>
      </c>
      <c r="E370" s="1">
        <f>IFERROR(__xludf.DUMMYFUNCTION("""COMPUTED_VALUE"""),722.83)</f>
        <v>722.83</v>
      </c>
      <c r="G370" s="2">
        <f>IFERROR(__xludf.DUMMYFUNCTION("""COMPUTED_VALUE"""),45831.66666666667)</f>
        <v>45831.66667</v>
      </c>
      <c r="H370" s="1">
        <f>IFERROR(__xludf.DUMMYFUNCTION("""COMPUTED_VALUE"""),710.65)</f>
        <v>710.65</v>
      </c>
      <c r="J370" s="2">
        <f>IFERROR(__xludf.DUMMYFUNCTION("""COMPUTED_VALUE"""),45831.66666666667)</f>
        <v>45831.66667</v>
      </c>
      <c r="K370" s="1">
        <f>IFERROR(__xludf.DUMMYFUNCTION("""COMPUTED_VALUE"""),722.35)</f>
        <v>722.35</v>
      </c>
      <c r="M370" s="2">
        <f>IFERROR(__xludf.DUMMYFUNCTION("""COMPUTED_VALUE"""),45831.66666666667)</f>
        <v>45831.66667</v>
      </c>
      <c r="N370" s="1">
        <f>IFERROR(__xludf.DUMMYFUNCTION("""COMPUTED_VALUE"""),2.7368381E7)</f>
        <v>27368381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IFERROR(__xludf.DUMMYFUNCTION("""COMPUTED_VALUE"""),724.04)</f>
        <v>724.04</v>
      </c>
      <c r="D371" s="2">
        <f>IFERROR(__xludf.DUMMYFUNCTION("""COMPUTED_VALUE"""),45832.66666666667)</f>
        <v>45832.66667</v>
      </c>
      <c r="E371" s="1">
        <f>IFERROR(__xludf.DUMMYFUNCTION("""COMPUTED_VALUE"""),732.8)</f>
        <v>732.8</v>
      </c>
      <c r="G371" s="2">
        <f>IFERROR(__xludf.DUMMYFUNCTION("""COMPUTED_VALUE"""),45832.66666666667)</f>
        <v>45832.66667</v>
      </c>
      <c r="H371" s="1">
        <f>IFERROR(__xludf.DUMMYFUNCTION("""COMPUTED_VALUE"""),722.42)</f>
        <v>722.42</v>
      </c>
      <c r="J371" s="2">
        <f>IFERROR(__xludf.DUMMYFUNCTION("""COMPUTED_VALUE"""),45832.66666666667)</f>
        <v>45832.66667</v>
      </c>
      <c r="K371" s="1">
        <f>IFERROR(__xludf.DUMMYFUNCTION("""COMPUTED_VALUE"""),732.02)</f>
        <v>732.02</v>
      </c>
      <c r="M371" s="2">
        <f>IFERROR(__xludf.DUMMYFUNCTION("""COMPUTED_VALUE"""),45832.66666666667)</f>
        <v>45832.66667</v>
      </c>
      <c r="N371" s="1">
        <f>IFERROR(__xludf.DUMMYFUNCTION("""COMPUTED_VALUE"""),2.883602E7)</f>
        <v>28836020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IFERROR(__xludf.DUMMYFUNCTION("""COMPUTED_VALUE"""),730.23)</f>
        <v>730.23</v>
      </c>
      <c r="D372" s="2">
        <f>IFERROR(__xludf.DUMMYFUNCTION("""COMPUTED_VALUE"""),45833.66666666667)</f>
        <v>45833.66667</v>
      </c>
      <c r="E372" s="1">
        <f>IFERROR(__xludf.DUMMYFUNCTION("""COMPUTED_VALUE"""),732.75)</f>
        <v>732.75</v>
      </c>
      <c r="G372" s="2">
        <f>IFERROR(__xludf.DUMMYFUNCTION("""COMPUTED_VALUE"""),45833.66666666667)</f>
        <v>45833.66667</v>
      </c>
      <c r="H372" s="1">
        <f>IFERROR(__xludf.DUMMYFUNCTION("""COMPUTED_VALUE"""),726.96)</f>
        <v>726.96</v>
      </c>
      <c r="J372" s="2">
        <f>IFERROR(__xludf.DUMMYFUNCTION("""COMPUTED_VALUE"""),45833.66666666667)</f>
        <v>45833.66667</v>
      </c>
      <c r="K372" s="1">
        <f>IFERROR(__xludf.DUMMYFUNCTION("""COMPUTED_VALUE"""),727.49)</f>
        <v>727.49</v>
      </c>
      <c r="M372" s="2">
        <f>IFERROR(__xludf.DUMMYFUNCTION("""COMPUTED_VALUE"""),45833.66666666667)</f>
        <v>45833.66667</v>
      </c>
      <c r="N372" s="1">
        <f>IFERROR(__xludf.DUMMYFUNCTION("""COMPUTED_VALUE"""),2.444679E7)</f>
        <v>24446790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IFERROR(__xludf.DUMMYFUNCTION("""COMPUTED_VALUE"""),729.51)</f>
        <v>729.51</v>
      </c>
      <c r="D373" s="2">
        <f>IFERROR(__xludf.DUMMYFUNCTION("""COMPUTED_VALUE"""),45834.66666666667)</f>
        <v>45834.66667</v>
      </c>
      <c r="E373" s="1">
        <f>IFERROR(__xludf.DUMMYFUNCTION("""COMPUTED_VALUE"""),736.19)</f>
        <v>736.19</v>
      </c>
      <c r="G373" s="2">
        <f>IFERROR(__xludf.DUMMYFUNCTION("""COMPUTED_VALUE"""),45834.66666666667)</f>
        <v>45834.66667</v>
      </c>
      <c r="H373" s="1">
        <f>IFERROR(__xludf.DUMMYFUNCTION("""COMPUTED_VALUE"""),726.29)</f>
        <v>726.29</v>
      </c>
      <c r="J373" s="2">
        <f>IFERROR(__xludf.DUMMYFUNCTION("""COMPUTED_VALUE"""),45834.66666666667)</f>
        <v>45834.66667</v>
      </c>
      <c r="K373" s="1">
        <f>IFERROR(__xludf.DUMMYFUNCTION("""COMPUTED_VALUE"""),733.85)</f>
        <v>733.85</v>
      </c>
      <c r="M373" s="2">
        <f>IFERROR(__xludf.DUMMYFUNCTION("""COMPUTED_VALUE"""),45834.66666666667)</f>
        <v>45834.66667</v>
      </c>
      <c r="N373" s="1">
        <f>IFERROR(__xludf.DUMMYFUNCTION("""COMPUTED_VALUE"""),2.1502556E7)</f>
        <v>21502556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IFERROR(__xludf.DUMMYFUNCTION("""COMPUTED_VALUE"""),734.61)</f>
        <v>734.61</v>
      </c>
      <c r="D374" s="2">
        <f>IFERROR(__xludf.DUMMYFUNCTION("""COMPUTED_VALUE"""),45835.66666666667)</f>
        <v>45835.66667</v>
      </c>
      <c r="E374" s="1">
        <f>IFERROR(__xludf.DUMMYFUNCTION("""COMPUTED_VALUE"""),739.29)</f>
        <v>739.29</v>
      </c>
      <c r="G374" s="2">
        <f>IFERROR(__xludf.DUMMYFUNCTION("""COMPUTED_VALUE"""),45835.66666666667)</f>
        <v>45835.66667</v>
      </c>
      <c r="H374" s="1">
        <f>IFERROR(__xludf.DUMMYFUNCTION("""COMPUTED_VALUE"""),730.02)</f>
        <v>730.02</v>
      </c>
      <c r="J374" s="2">
        <f>IFERROR(__xludf.DUMMYFUNCTION("""COMPUTED_VALUE"""),45835.66666666667)</f>
        <v>45835.66667</v>
      </c>
      <c r="K374" s="1">
        <f>IFERROR(__xludf.DUMMYFUNCTION("""COMPUTED_VALUE"""),732.78)</f>
        <v>732.78</v>
      </c>
      <c r="M374" s="2">
        <f>IFERROR(__xludf.DUMMYFUNCTION("""COMPUTED_VALUE"""),45835.66666666667)</f>
        <v>45835.66667</v>
      </c>
      <c r="N374" s="1">
        <f>IFERROR(__xludf.DUMMYFUNCTION("""COMPUTED_VALUE"""),3.1041927E7)</f>
        <v>31041927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IFERROR(__xludf.DUMMYFUNCTION("""COMPUTED_VALUE"""),735.22)</f>
        <v>735.22</v>
      </c>
      <c r="D375" s="2">
        <f>IFERROR(__xludf.DUMMYFUNCTION("""COMPUTED_VALUE"""),45838.66666666667)</f>
        <v>45838.66667</v>
      </c>
      <c r="E375" s="1">
        <f>IFERROR(__xludf.DUMMYFUNCTION("""COMPUTED_VALUE"""),738.77)</f>
        <v>738.77</v>
      </c>
      <c r="G375" s="2">
        <f>IFERROR(__xludf.DUMMYFUNCTION("""COMPUTED_VALUE"""),45838.66666666667)</f>
        <v>45838.66667</v>
      </c>
      <c r="H375" s="1">
        <f>IFERROR(__xludf.DUMMYFUNCTION("""COMPUTED_VALUE"""),729.57)</f>
        <v>729.57</v>
      </c>
      <c r="J375" s="2">
        <f>IFERROR(__xludf.DUMMYFUNCTION("""COMPUTED_VALUE"""),45838.66666666667)</f>
        <v>45838.66667</v>
      </c>
      <c r="K375" s="1">
        <f>IFERROR(__xludf.DUMMYFUNCTION("""COMPUTED_VALUE"""),737.01)</f>
        <v>737.01</v>
      </c>
      <c r="M375" s="2">
        <f>IFERROR(__xludf.DUMMYFUNCTION("""COMPUTED_VALUE"""),45838.66666666667)</f>
        <v>45838.66667</v>
      </c>
      <c r="N375" s="1">
        <f>IFERROR(__xludf.DUMMYFUNCTION("""COMPUTED_VALUE"""),2.1511996E7)</f>
        <v>21511996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IFERROR(__xludf.DUMMYFUNCTION("""COMPUTED_VALUE"""),735.09)</f>
        <v>735.09</v>
      </c>
      <c r="D376" s="2">
        <f>IFERROR(__xludf.DUMMYFUNCTION("""COMPUTED_VALUE"""),45839.66666666667)</f>
        <v>45839.66667</v>
      </c>
      <c r="E376" s="1">
        <f>IFERROR(__xludf.DUMMYFUNCTION("""COMPUTED_VALUE"""),754.59)</f>
        <v>754.59</v>
      </c>
      <c r="G376" s="2">
        <f>IFERROR(__xludf.DUMMYFUNCTION("""COMPUTED_VALUE"""),45839.66666666667)</f>
        <v>45839.66667</v>
      </c>
      <c r="H376" s="1">
        <f>IFERROR(__xludf.DUMMYFUNCTION("""COMPUTED_VALUE"""),733.92)</f>
        <v>733.92</v>
      </c>
      <c r="J376" s="2">
        <f>IFERROR(__xludf.DUMMYFUNCTION("""COMPUTED_VALUE"""),45839.66666666667)</f>
        <v>45839.66667</v>
      </c>
      <c r="K376" s="1">
        <f>IFERROR(__xludf.DUMMYFUNCTION("""COMPUTED_VALUE"""),751.74)</f>
        <v>751.74</v>
      </c>
      <c r="M376" s="2">
        <f>IFERROR(__xludf.DUMMYFUNCTION("""COMPUTED_VALUE"""),45839.66666666667)</f>
        <v>45839.66667</v>
      </c>
      <c r="N376" s="1">
        <f>IFERROR(__xludf.DUMMYFUNCTION("""COMPUTED_VALUE"""),3.411391E7)</f>
        <v>34113910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IFERROR(__xludf.DUMMYFUNCTION("""COMPUTED_VALUE"""),752.37)</f>
        <v>752.37</v>
      </c>
      <c r="D377" s="2">
        <f>IFERROR(__xludf.DUMMYFUNCTION("""COMPUTED_VALUE"""),45840.66666666667)</f>
        <v>45840.66667</v>
      </c>
      <c r="E377" s="1">
        <f>IFERROR(__xludf.DUMMYFUNCTION("""COMPUTED_VALUE"""),757.93)</f>
        <v>757.93</v>
      </c>
      <c r="G377" s="2">
        <f>IFERROR(__xludf.DUMMYFUNCTION("""COMPUTED_VALUE"""),45840.66666666667)</f>
        <v>45840.66667</v>
      </c>
      <c r="H377" s="1">
        <f>IFERROR(__xludf.DUMMYFUNCTION("""COMPUTED_VALUE"""),750.67)</f>
        <v>750.67</v>
      </c>
      <c r="J377" s="2">
        <f>IFERROR(__xludf.DUMMYFUNCTION("""COMPUTED_VALUE"""),45840.66666666667)</f>
        <v>45840.66667</v>
      </c>
      <c r="K377" s="1">
        <f>IFERROR(__xludf.DUMMYFUNCTION("""COMPUTED_VALUE"""),757.17)</f>
        <v>757.17</v>
      </c>
      <c r="M377" s="2">
        <f>IFERROR(__xludf.DUMMYFUNCTION("""COMPUTED_VALUE"""),45840.66666666667)</f>
        <v>45840.66667</v>
      </c>
      <c r="N377" s="1">
        <f>IFERROR(__xludf.DUMMYFUNCTION("""COMPUTED_VALUE"""),2.3850301E7)</f>
        <v>23850301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IFERROR(__xludf.DUMMYFUNCTION("""COMPUTED_VALUE"""),755.84)</f>
        <v>755.84</v>
      </c>
      <c r="D378" s="2">
        <f>IFERROR(__xludf.DUMMYFUNCTION("""COMPUTED_VALUE"""),45841.54166666667)</f>
        <v>45841.54167</v>
      </c>
      <c r="E378" s="1">
        <f>IFERROR(__xludf.DUMMYFUNCTION("""COMPUTED_VALUE"""),757.51)</f>
        <v>757.51</v>
      </c>
      <c r="G378" s="2">
        <f>IFERROR(__xludf.DUMMYFUNCTION("""COMPUTED_VALUE"""),45841.54166666667)</f>
        <v>45841.54167</v>
      </c>
      <c r="H378" s="1">
        <f>IFERROR(__xludf.DUMMYFUNCTION("""COMPUTED_VALUE"""),752.76)</f>
        <v>752.76</v>
      </c>
      <c r="J378" s="2">
        <f>IFERROR(__xludf.DUMMYFUNCTION("""COMPUTED_VALUE"""),45841.54166666667)</f>
        <v>45841.54167</v>
      </c>
      <c r="K378" s="1">
        <f>IFERROR(__xludf.DUMMYFUNCTION("""COMPUTED_VALUE"""),755.41)</f>
        <v>755.41</v>
      </c>
      <c r="M378" s="2">
        <f>IFERROR(__xludf.DUMMYFUNCTION("""COMPUTED_VALUE"""),45841.54166666667)</f>
        <v>45841.54167</v>
      </c>
      <c r="N378" s="1">
        <f>IFERROR(__xludf.DUMMYFUNCTION("""COMPUTED_VALUE"""),1.1234763E7)</f>
        <v>11234763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IFERROR(__xludf.DUMMYFUNCTION("""COMPUTED_VALUE"""),751.37)</f>
        <v>751.37</v>
      </c>
      <c r="D379" s="2">
        <f>IFERROR(__xludf.DUMMYFUNCTION("""COMPUTED_VALUE"""),45845.66666666667)</f>
        <v>45845.66667</v>
      </c>
      <c r="E379" s="1">
        <f>IFERROR(__xludf.DUMMYFUNCTION("""COMPUTED_VALUE"""),751.92)</f>
        <v>751.92</v>
      </c>
      <c r="G379" s="2">
        <f>IFERROR(__xludf.DUMMYFUNCTION("""COMPUTED_VALUE"""),45845.66666666667)</f>
        <v>45845.66667</v>
      </c>
      <c r="H379" s="1">
        <f>IFERROR(__xludf.DUMMYFUNCTION("""COMPUTED_VALUE"""),741.3)</f>
        <v>741.3</v>
      </c>
      <c r="J379" s="2">
        <f>IFERROR(__xludf.DUMMYFUNCTION("""COMPUTED_VALUE"""),45845.66666666667)</f>
        <v>45845.66667</v>
      </c>
      <c r="K379" s="1">
        <f>IFERROR(__xludf.DUMMYFUNCTION("""COMPUTED_VALUE"""),744.77)</f>
        <v>744.77</v>
      </c>
      <c r="M379" s="2">
        <f>IFERROR(__xludf.DUMMYFUNCTION("""COMPUTED_VALUE"""),45845.66666666667)</f>
        <v>45845.66667</v>
      </c>
      <c r="N379" s="1">
        <f>IFERROR(__xludf.DUMMYFUNCTION("""COMPUTED_VALUE"""),2.2119282E7)</f>
        <v>22119282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IFERROR(__xludf.DUMMYFUNCTION("""COMPUTED_VALUE"""),744.48)</f>
        <v>744.48</v>
      </c>
      <c r="D380" s="2">
        <f>IFERROR(__xludf.DUMMYFUNCTION("""COMPUTED_VALUE"""),45846.66666666667)</f>
        <v>45846.66667</v>
      </c>
      <c r="E380" s="1">
        <f>IFERROR(__xludf.DUMMYFUNCTION("""COMPUTED_VALUE"""),754.27)</f>
        <v>754.27</v>
      </c>
      <c r="G380" s="2">
        <f>IFERROR(__xludf.DUMMYFUNCTION("""COMPUTED_VALUE"""),45846.66666666667)</f>
        <v>45846.66667</v>
      </c>
      <c r="H380" s="1">
        <f>IFERROR(__xludf.DUMMYFUNCTION("""COMPUTED_VALUE"""),743.39)</f>
        <v>743.39</v>
      </c>
      <c r="J380" s="2">
        <f>IFERROR(__xludf.DUMMYFUNCTION("""COMPUTED_VALUE"""),45846.66666666667)</f>
        <v>45846.66667</v>
      </c>
      <c r="K380" s="1">
        <f>IFERROR(__xludf.DUMMYFUNCTION("""COMPUTED_VALUE"""),751.8)</f>
        <v>751.8</v>
      </c>
      <c r="M380" s="2">
        <f>IFERROR(__xludf.DUMMYFUNCTION("""COMPUTED_VALUE"""),45846.66666666667)</f>
        <v>45846.66667</v>
      </c>
      <c r="N380" s="1">
        <f>IFERROR(__xludf.DUMMYFUNCTION("""COMPUTED_VALUE"""),2.8872371E7)</f>
        <v>28872371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IFERROR(__xludf.DUMMYFUNCTION("""COMPUTED_VALUE"""),752.52)</f>
        <v>752.52</v>
      </c>
      <c r="D381" s="2">
        <f>IFERROR(__xludf.DUMMYFUNCTION("""COMPUTED_VALUE"""),45847.66666666667)</f>
        <v>45847.66667</v>
      </c>
      <c r="E381" s="1">
        <f>IFERROR(__xludf.DUMMYFUNCTION("""COMPUTED_VALUE"""),762.82)</f>
        <v>762.82</v>
      </c>
      <c r="G381" s="2">
        <f>IFERROR(__xludf.DUMMYFUNCTION("""COMPUTED_VALUE"""),45847.66666666667)</f>
        <v>45847.66667</v>
      </c>
      <c r="H381" s="1">
        <f>IFERROR(__xludf.DUMMYFUNCTION("""COMPUTED_VALUE"""),750.33)</f>
        <v>750.33</v>
      </c>
      <c r="J381" s="2">
        <f>IFERROR(__xludf.DUMMYFUNCTION("""COMPUTED_VALUE"""),45847.66666666667)</f>
        <v>45847.66667</v>
      </c>
      <c r="K381" s="1">
        <f>IFERROR(__xludf.DUMMYFUNCTION("""COMPUTED_VALUE"""),756.29)</f>
        <v>756.29</v>
      </c>
      <c r="M381" s="2">
        <f>IFERROR(__xludf.DUMMYFUNCTION("""COMPUTED_VALUE"""),45847.66666666667)</f>
        <v>45847.66667</v>
      </c>
      <c r="N381" s="1">
        <f>IFERROR(__xludf.DUMMYFUNCTION("""COMPUTED_VALUE"""),2.690985E7)</f>
        <v>26909850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IFERROR(__xludf.DUMMYFUNCTION("""COMPUTED_VALUE"""),757.03)</f>
        <v>757.03</v>
      </c>
      <c r="D382" s="2">
        <f>IFERROR(__xludf.DUMMYFUNCTION("""COMPUTED_VALUE"""),45848.66666666667)</f>
        <v>45848.66667</v>
      </c>
      <c r="E382" s="1">
        <f>IFERROR(__xludf.DUMMYFUNCTION("""COMPUTED_VALUE"""),760.86)</f>
        <v>760.86</v>
      </c>
      <c r="G382" s="2">
        <f>IFERROR(__xludf.DUMMYFUNCTION("""COMPUTED_VALUE"""),45848.66666666667)</f>
        <v>45848.66667</v>
      </c>
      <c r="H382" s="1">
        <f>IFERROR(__xludf.DUMMYFUNCTION("""COMPUTED_VALUE"""),755.06)</f>
        <v>755.06</v>
      </c>
      <c r="J382" s="2">
        <f>IFERROR(__xludf.DUMMYFUNCTION("""COMPUTED_VALUE"""),45848.66666666667)</f>
        <v>45848.66667</v>
      </c>
      <c r="K382" s="1">
        <f>IFERROR(__xludf.DUMMYFUNCTION("""COMPUTED_VALUE"""),756.32)</f>
        <v>756.32</v>
      </c>
      <c r="M382" s="2">
        <f>IFERROR(__xludf.DUMMYFUNCTION("""COMPUTED_VALUE"""),45848.66666666667)</f>
        <v>45848.66667</v>
      </c>
      <c r="N382" s="1">
        <f>IFERROR(__xludf.DUMMYFUNCTION("""COMPUTED_VALUE"""),2.2833865E7)</f>
        <v>22833865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IFERROR(__xludf.DUMMYFUNCTION("""COMPUTED_VALUE"""),753.27)</f>
        <v>753.27</v>
      </c>
      <c r="D383" s="2">
        <f>IFERROR(__xludf.DUMMYFUNCTION("""COMPUTED_VALUE"""),45849.66666666667)</f>
        <v>45849.66667</v>
      </c>
      <c r="E383" s="1">
        <f>IFERROR(__xludf.DUMMYFUNCTION("""COMPUTED_VALUE"""),753.27)</f>
        <v>753.27</v>
      </c>
      <c r="G383" s="2">
        <f>IFERROR(__xludf.DUMMYFUNCTION("""COMPUTED_VALUE"""),45849.66666666667)</f>
        <v>45849.66667</v>
      </c>
      <c r="H383" s="1">
        <f>IFERROR(__xludf.DUMMYFUNCTION("""COMPUTED_VALUE"""),744.81)</f>
        <v>744.81</v>
      </c>
      <c r="J383" s="2">
        <f>IFERROR(__xludf.DUMMYFUNCTION("""COMPUTED_VALUE"""),45849.66666666667)</f>
        <v>45849.66667</v>
      </c>
      <c r="K383" s="1">
        <f>IFERROR(__xludf.DUMMYFUNCTION("""COMPUTED_VALUE"""),751.75)</f>
        <v>751.75</v>
      </c>
      <c r="M383" s="2">
        <f>IFERROR(__xludf.DUMMYFUNCTION("""COMPUTED_VALUE"""),45849.66666666667)</f>
        <v>45849.66667</v>
      </c>
      <c r="N383" s="1">
        <f>IFERROR(__xludf.DUMMYFUNCTION("""COMPUTED_VALUE"""),2.0152078E7)</f>
        <v>20152078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IFERROR(__xludf.DUMMYFUNCTION("""COMPUTED_VALUE"""),750.72)</f>
        <v>750.72</v>
      </c>
      <c r="D384" s="2">
        <f>IFERROR(__xludf.DUMMYFUNCTION("""COMPUTED_VALUE"""),45852.66666666667)</f>
        <v>45852.66667</v>
      </c>
      <c r="E384" s="1">
        <f>IFERROR(__xludf.DUMMYFUNCTION("""COMPUTED_VALUE"""),751.34)</f>
        <v>751.34</v>
      </c>
      <c r="G384" s="2">
        <f>IFERROR(__xludf.DUMMYFUNCTION("""COMPUTED_VALUE"""),45852.66666666667)</f>
        <v>45852.66667</v>
      </c>
      <c r="H384" s="1">
        <f>IFERROR(__xludf.DUMMYFUNCTION("""COMPUTED_VALUE"""),746.1)</f>
        <v>746.1</v>
      </c>
      <c r="J384" s="2">
        <f>IFERROR(__xludf.DUMMYFUNCTION("""COMPUTED_VALUE"""),45852.66666666667)</f>
        <v>45852.66667</v>
      </c>
      <c r="K384" s="1">
        <f>IFERROR(__xludf.DUMMYFUNCTION("""COMPUTED_VALUE"""),747.95)</f>
        <v>747.95</v>
      </c>
      <c r="M384" s="2">
        <f>IFERROR(__xludf.DUMMYFUNCTION("""COMPUTED_VALUE"""),45852.66666666667)</f>
        <v>45852.66667</v>
      </c>
      <c r="N384" s="1">
        <f>IFERROR(__xludf.DUMMYFUNCTION("""COMPUTED_VALUE"""),2.1587404E7)</f>
        <v>21587404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IFERROR(__xludf.DUMMYFUNCTION("""COMPUTED_VALUE"""),747.58)</f>
        <v>747.58</v>
      </c>
      <c r="D385" s="2">
        <f>IFERROR(__xludf.DUMMYFUNCTION("""COMPUTED_VALUE"""),45853.66666666667)</f>
        <v>45853.66667</v>
      </c>
      <c r="E385" s="1">
        <f>IFERROR(__xludf.DUMMYFUNCTION("""COMPUTED_VALUE"""),750.17)</f>
        <v>750.17</v>
      </c>
      <c r="G385" s="2">
        <f>IFERROR(__xludf.DUMMYFUNCTION("""COMPUTED_VALUE"""),45853.66666666667)</f>
        <v>45853.66667</v>
      </c>
      <c r="H385" s="1">
        <f>IFERROR(__xludf.DUMMYFUNCTION("""COMPUTED_VALUE"""),734.91)</f>
        <v>734.91</v>
      </c>
      <c r="J385" s="2">
        <f>IFERROR(__xludf.DUMMYFUNCTION("""COMPUTED_VALUE"""),45853.66666666667)</f>
        <v>45853.66667</v>
      </c>
      <c r="K385" s="1">
        <f>IFERROR(__xludf.DUMMYFUNCTION("""COMPUTED_VALUE"""),735.81)</f>
        <v>735.81</v>
      </c>
      <c r="M385" s="2">
        <f>IFERROR(__xludf.DUMMYFUNCTION("""COMPUTED_VALUE"""),45853.66666666667)</f>
        <v>45853.66667</v>
      </c>
      <c r="N385" s="1">
        <f>IFERROR(__xludf.DUMMYFUNCTION("""COMPUTED_VALUE"""),1.6094274E7)</f>
        <v>16094274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IFERROR(__xludf.DUMMYFUNCTION("""COMPUTED_VALUE"""),737.88)</f>
        <v>737.88</v>
      </c>
      <c r="D386" s="2">
        <f>IFERROR(__xludf.DUMMYFUNCTION("""COMPUTED_VALUE"""),45854.66666666667)</f>
        <v>45854.66667</v>
      </c>
      <c r="E386" s="1">
        <f>IFERROR(__xludf.DUMMYFUNCTION("""COMPUTED_VALUE"""),737.88)</f>
        <v>737.88</v>
      </c>
      <c r="G386" s="2">
        <f>IFERROR(__xludf.DUMMYFUNCTION("""COMPUTED_VALUE"""),45854.66666666667)</f>
        <v>45854.66667</v>
      </c>
      <c r="H386" s="1">
        <f>IFERROR(__xludf.DUMMYFUNCTION("""COMPUTED_VALUE"""),729.41)</f>
        <v>729.41</v>
      </c>
      <c r="J386" s="2">
        <f>IFERROR(__xludf.DUMMYFUNCTION("""COMPUTED_VALUE"""),45854.66666666667)</f>
        <v>45854.66667</v>
      </c>
      <c r="K386" s="1">
        <f>IFERROR(__xludf.DUMMYFUNCTION("""COMPUTED_VALUE"""),736.17)</f>
        <v>736.17</v>
      </c>
      <c r="M386" s="2">
        <f>IFERROR(__xludf.DUMMYFUNCTION("""COMPUTED_VALUE"""),45854.66666666667)</f>
        <v>45854.66667</v>
      </c>
      <c r="N386" s="1">
        <f>IFERROR(__xludf.DUMMYFUNCTION("""COMPUTED_VALUE"""),1.592804E7)</f>
        <v>15928040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IFERROR(__xludf.DUMMYFUNCTION("""COMPUTED_VALUE"""),735.15)</f>
        <v>735.15</v>
      </c>
      <c r="D387" s="2">
        <f>IFERROR(__xludf.DUMMYFUNCTION("""COMPUTED_VALUE"""),45855.66666666667)</f>
        <v>45855.66667</v>
      </c>
      <c r="E387" s="1">
        <f>IFERROR(__xludf.DUMMYFUNCTION("""COMPUTED_VALUE"""),742.66)</f>
        <v>742.66</v>
      </c>
      <c r="G387" s="2">
        <f>IFERROR(__xludf.DUMMYFUNCTION("""COMPUTED_VALUE"""),45855.66666666667)</f>
        <v>45855.66667</v>
      </c>
      <c r="H387" s="1">
        <f>IFERROR(__xludf.DUMMYFUNCTION("""COMPUTED_VALUE"""),733.78)</f>
        <v>733.78</v>
      </c>
      <c r="J387" s="2">
        <f>IFERROR(__xludf.DUMMYFUNCTION("""COMPUTED_VALUE"""),45855.66666666667)</f>
        <v>45855.66667</v>
      </c>
      <c r="K387" s="1">
        <f>IFERROR(__xludf.DUMMYFUNCTION("""COMPUTED_VALUE"""),741.56)</f>
        <v>741.56</v>
      </c>
      <c r="M387" s="2">
        <f>IFERROR(__xludf.DUMMYFUNCTION("""COMPUTED_VALUE"""),45855.66666666667)</f>
        <v>45855.66667</v>
      </c>
      <c r="N387" s="1">
        <f>IFERROR(__xludf.DUMMYFUNCTION("""COMPUTED_VALUE"""),1.5349394E7)</f>
        <v>15349394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IFERROR(__xludf.DUMMYFUNCTION("""COMPUTED_VALUE"""),743.73)</f>
        <v>743.73</v>
      </c>
      <c r="D388" s="2">
        <f>IFERROR(__xludf.DUMMYFUNCTION("""COMPUTED_VALUE"""),45856.66666666667)</f>
        <v>45856.66667</v>
      </c>
      <c r="E388" s="1">
        <f>IFERROR(__xludf.DUMMYFUNCTION("""COMPUTED_VALUE"""),746.72)</f>
        <v>746.72</v>
      </c>
      <c r="G388" s="2">
        <f>IFERROR(__xludf.DUMMYFUNCTION("""COMPUTED_VALUE"""),45856.66666666667)</f>
        <v>45856.66667</v>
      </c>
      <c r="H388" s="1">
        <f>IFERROR(__xludf.DUMMYFUNCTION("""COMPUTED_VALUE"""),740.55)</f>
        <v>740.55</v>
      </c>
      <c r="J388" s="2">
        <f>IFERROR(__xludf.DUMMYFUNCTION("""COMPUTED_VALUE"""),45856.66666666667)</f>
        <v>45856.66667</v>
      </c>
      <c r="K388" s="1">
        <f>IFERROR(__xludf.DUMMYFUNCTION("""COMPUTED_VALUE"""),745.92)</f>
        <v>745.92</v>
      </c>
      <c r="M388" s="2">
        <f>IFERROR(__xludf.DUMMYFUNCTION("""COMPUTED_VALUE"""),45856.66666666667)</f>
        <v>45856.66667</v>
      </c>
      <c r="N388" s="1">
        <f>IFERROR(__xludf.DUMMYFUNCTION("""COMPUTED_VALUE"""),1.87989E7)</f>
        <v>18798900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IFERROR(__xludf.DUMMYFUNCTION("""COMPUTED_VALUE"""),745.81)</f>
        <v>745.81</v>
      </c>
      <c r="D389" s="2">
        <f>IFERROR(__xludf.DUMMYFUNCTION("""COMPUTED_VALUE"""),45859.66666666667)</f>
        <v>45859.66667</v>
      </c>
      <c r="E389" s="1">
        <f>IFERROR(__xludf.DUMMYFUNCTION("""COMPUTED_VALUE"""),759.22)</f>
        <v>759.22</v>
      </c>
      <c r="G389" s="2">
        <f>IFERROR(__xludf.DUMMYFUNCTION("""COMPUTED_VALUE"""),45859.66666666667)</f>
        <v>45859.66667</v>
      </c>
      <c r="H389" s="1">
        <f>IFERROR(__xludf.DUMMYFUNCTION("""COMPUTED_VALUE"""),745.81)</f>
        <v>745.81</v>
      </c>
      <c r="J389" s="2">
        <f>IFERROR(__xludf.DUMMYFUNCTION("""COMPUTED_VALUE"""),45859.66666666667)</f>
        <v>45859.66667</v>
      </c>
      <c r="K389" s="1">
        <f>IFERROR(__xludf.DUMMYFUNCTION("""COMPUTED_VALUE"""),750.77)</f>
        <v>750.77</v>
      </c>
      <c r="M389" s="2">
        <f>IFERROR(__xludf.DUMMYFUNCTION("""COMPUTED_VALUE"""),45859.66666666667)</f>
        <v>45859.66667</v>
      </c>
      <c r="N389" s="1">
        <f>IFERROR(__xludf.DUMMYFUNCTION("""COMPUTED_VALUE"""),1.6018772E7)</f>
        <v>16018772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IFERROR(__xludf.DUMMYFUNCTION("""COMPUTED_VALUE"""),750.99)</f>
        <v>750.99</v>
      </c>
      <c r="D390" s="2">
        <f>IFERROR(__xludf.DUMMYFUNCTION("""COMPUTED_VALUE"""),45860.66666666667)</f>
        <v>45860.66667</v>
      </c>
      <c r="E390" s="1">
        <f>IFERROR(__xludf.DUMMYFUNCTION("""COMPUTED_VALUE"""),762.09)</f>
        <v>762.09</v>
      </c>
      <c r="G390" s="2">
        <f>IFERROR(__xludf.DUMMYFUNCTION("""COMPUTED_VALUE"""),45860.66666666667)</f>
        <v>45860.66667</v>
      </c>
      <c r="H390" s="1">
        <f>IFERROR(__xludf.DUMMYFUNCTION("""COMPUTED_VALUE"""),750.63)</f>
        <v>750.63</v>
      </c>
      <c r="J390" s="2">
        <f>IFERROR(__xludf.DUMMYFUNCTION("""COMPUTED_VALUE"""),45860.66666666667)</f>
        <v>45860.66667</v>
      </c>
      <c r="K390" s="1">
        <f>IFERROR(__xludf.DUMMYFUNCTION("""COMPUTED_VALUE"""),758.95)</f>
        <v>758.95</v>
      </c>
      <c r="M390" s="2">
        <f>IFERROR(__xludf.DUMMYFUNCTION("""COMPUTED_VALUE"""),45860.66666666667)</f>
        <v>45860.66667</v>
      </c>
      <c r="N390" s="1">
        <f>IFERROR(__xludf.DUMMYFUNCTION("""COMPUTED_VALUE"""),2.0286402E7)</f>
        <v>20286402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IFERROR(__xludf.DUMMYFUNCTION("""COMPUTED_VALUE"""),761.86)</f>
        <v>761.86</v>
      </c>
      <c r="D391" s="2">
        <f>IFERROR(__xludf.DUMMYFUNCTION("""COMPUTED_VALUE"""),45861.66666666667)</f>
        <v>45861.66667</v>
      </c>
      <c r="E391" s="1">
        <f>IFERROR(__xludf.DUMMYFUNCTION("""COMPUTED_VALUE"""),764.57)</f>
        <v>764.57</v>
      </c>
      <c r="G391" s="2">
        <f>IFERROR(__xludf.DUMMYFUNCTION("""COMPUTED_VALUE"""),45861.66666666667)</f>
        <v>45861.66667</v>
      </c>
      <c r="H391" s="1">
        <f>IFERROR(__xludf.DUMMYFUNCTION("""COMPUTED_VALUE"""),758.52)</f>
        <v>758.52</v>
      </c>
      <c r="J391" s="2">
        <f>IFERROR(__xludf.DUMMYFUNCTION("""COMPUTED_VALUE"""),45861.66666666667)</f>
        <v>45861.66667</v>
      </c>
      <c r="K391" s="1">
        <f>IFERROR(__xludf.DUMMYFUNCTION("""COMPUTED_VALUE"""),759.07)</f>
        <v>759.07</v>
      </c>
      <c r="M391" s="2">
        <f>IFERROR(__xludf.DUMMYFUNCTION("""COMPUTED_VALUE"""),45861.66666666667)</f>
        <v>45861.66667</v>
      </c>
      <c r="N391" s="1">
        <f>IFERROR(__xludf.DUMMYFUNCTION("""COMPUTED_VALUE"""),2.9215546E7)</f>
        <v>29215546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IFERROR(__xludf.DUMMYFUNCTION("""COMPUTED_VALUE"""),753.57)</f>
        <v>753.57</v>
      </c>
      <c r="D392" s="2">
        <f>IFERROR(__xludf.DUMMYFUNCTION("""COMPUTED_VALUE"""),45862.66666666667)</f>
        <v>45862.66667</v>
      </c>
      <c r="E392" s="1">
        <f>IFERROR(__xludf.DUMMYFUNCTION("""COMPUTED_VALUE"""),753.57)</f>
        <v>753.57</v>
      </c>
      <c r="G392" s="2">
        <f>IFERROR(__xludf.DUMMYFUNCTION("""COMPUTED_VALUE"""),45862.66666666667)</f>
        <v>45862.66667</v>
      </c>
      <c r="H392" s="1">
        <f>IFERROR(__xludf.DUMMYFUNCTION("""COMPUTED_VALUE"""),741.69)</f>
        <v>741.69</v>
      </c>
      <c r="J392" s="2">
        <f>IFERROR(__xludf.DUMMYFUNCTION("""COMPUTED_VALUE"""),45862.66666666667)</f>
        <v>45862.66667</v>
      </c>
      <c r="K392" s="1">
        <f>IFERROR(__xludf.DUMMYFUNCTION("""COMPUTED_VALUE"""),747.26)</f>
        <v>747.26</v>
      </c>
      <c r="M392" s="2">
        <f>IFERROR(__xludf.DUMMYFUNCTION("""COMPUTED_VALUE"""),45862.66666666667)</f>
        <v>45862.66667</v>
      </c>
      <c r="N392" s="1">
        <f>IFERROR(__xludf.DUMMYFUNCTION("""COMPUTED_VALUE"""),8.28856E7)</f>
        <v>82885600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IFERROR(__xludf.DUMMYFUNCTION("""COMPUTED_VALUE"""),747.92)</f>
        <v>747.92</v>
      </c>
      <c r="D393" s="2">
        <f>IFERROR(__xludf.DUMMYFUNCTION("""COMPUTED_VALUE"""),45863.66666666667)</f>
        <v>45863.66667</v>
      </c>
      <c r="E393" s="1">
        <f>IFERROR(__xludf.DUMMYFUNCTION("""COMPUTED_VALUE"""),753.96)</f>
        <v>753.96</v>
      </c>
      <c r="G393" s="2">
        <f>IFERROR(__xludf.DUMMYFUNCTION("""COMPUTED_VALUE"""),45863.66666666667)</f>
        <v>45863.66667</v>
      </c>
      <c r="H393" s="1">
        <f>IFERROR(__xludf.DUMMYFUNCTION("""COMPUTED_VALUE"""),742.69)</f>
        <v>742.69</v>
      </c>
      <c r="J393" s="2">
        <f>IFERROR(__xludf.DUMMYFUNCTION("""COMPUTED_VALUE"""),45863.66666666667)</f>
        <v>45863.66667</v>
      </c>
      <c r="K393" s="1">
        <f>IFERROR(__xludf.DUMMYFUNCTION("""COMPUTED_VALUE"""),752.86)</f>
        <v>752.86</v>
      </c>
      <c r="M393" s="2">
        <f>IFERROR(__xludf.DUMMYFUNCTION("""COMPUTED_VALUE"""),45863.66666666667)</f>
        <v>45863.66667</v>
      </c>
      <c r="N393" s="1">
        <f>IFERROR(__xludf.DUMMYFUNCTION("""COMPUTED_VALUE"""),4.8431871E7)</f>
        <v>48431871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IFERROR(__xludf.DUMMYFUNCTION("""COMPUTED_VALUE"""),752.86)</f>
        <v>752.86</v>
      </c>
      <c r="D394" s="2">
        <f>IFERROR(__xludf.DUMMYFUNCTION("""COMPUTED_VALUE"""),45866.66666666667)</f>
        <v>45866.66667</v>
      </c>
      <c r="E394" s="1">
        <f>IFERROR(__xludf.DUMMYFUNCTION("""COMPUTED_VALUE"""),752.86)</f>
        <v>752.86</v>
      </c>
      <c r="G394" s="2">
        <f>IFERROR(__xludf.DUMMYFUNCTION("""COMPUTED_VALUE"""),45866.66666666667)</f>
        <v>45866.66667</v>
      </c>
      <c r="H394" s="1">
        <f>IFERROR(__xludf.DUMMYFUNCTION("""COMPUTED_VALUE"""),742.44)</f>
        <v>742.44</v>
      </c>
      <c r="J394" s="2">
        <f>IFERROR(__xludf.DUMMYFUNCTION("""COMPUTED_VALUE"""),45866.66666666667)</f>
        <v>45866.66667</v>
      </c>
      <c r="K394" s="1">
        <f>IFERROR(__xludf.DUMMYFUNCTION("""COMPUTED_VALUE"""),744.69)</f>
        <v>744.69</v>
      </c>
      <c r="M394" s="2">
        <f>IFERROR(__xludf.DUMMYFUNCTION("""COMPUTED_VALUE"""),45866.66666666667)</f>
        <v>45866.66667</v>
      </c>
      <c r="N394" s="1">
        <f>IFERROR(__xludf.DUMMYFUNCTION("""COMPUTED_VALUE"""),2.8969277E7)</f>
        <v>28969277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IFERROR(__xludf.DUMMYFUNCTION("""COMPUTED_VALUE"""),747.48)</f>
        <v>747.48</v>
      </c>
      <c r="D395" s="2">
        <f>IFERROR(__xludf.DUMMYFUNCTION("""COMPUTED_VALUE"""),45867.66666666667)</f>
        <v>45867.66667</v>
      </c>
      <c r="E395" s="1">
        <f>IFERROR(__xludf.DUMMYFUNCTION("""COMPUTED_VALUE"""),748.22)</f>
        <v>748.22</v>
      </c>
      <c r="G395" s="2">
        <f>IFERROR(__xludf.DUMMYFUNCTION("""COMPUTED_VALUE"""),45867.66666666667)</f>
        <v>45867.66667</v>
      </c>
      <c r="H395" s="1">
        <f>IFERROR(__xludf.DUMMYFUNCTION("""COMPUTED_VALUE"""),742.97)</f>
        <v>742.97</v>
      </c>
      <c r="J395" s="2">
        <f>IFERROR(__xludf.DUMMYFUNCTION("""COMPUTED_VALUE"""),45867.66666666667)</f>
        <v>45867.66667</v>
      </c>
      <c r="K395" s="1">
        <f>IFERROR(__xludf.DUMMYFUNCTION("""COMPUTED_VALUE"""),748.0)</f>
        <v>748</v>
      </c>
      <c r="M395" s="2">
        <f>IFERROR(__xludf.DUMMYFUNCTION("""COMPUTED_VALUE"""),45867.66666666667)</f>
        <v>45867.66667</v>
      </c>
      <c r="N395" s="1">
        <f>IFERROR(__xludf.DUMMYFUNCTION("""COMPUTED_VALUE"""),2.5285095E7)</f>
        <v>25285095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IFERROR(__xludf.DUMMYFUNCTION("""COMPUTED_VALUE"""),747.41)</f>
        <v>747.41</v>
      </c>
      <c r="D396" s="2">
        <f>IFERROR(__xludf.DUMMYFUNCTION("""COMPUTED_VALUE"""),45868.66666666667)</f>
        <v>45868.66667</v>
      </c>
      <c r="E396" s="1">
        <f>IFERROR(__xludf.DUMMYFUNCTION("""COMPUTED_VALUE"""),747.41)</f>
        <v>747.41</v>
      </c>
      <c r="G396" s="2">
        <f>IFERROR(__xludf.DUMMYFUNCTION("""COMPUTED_VALUE"""),45868.66666666667)</f>
        <v>45868.66667</v>
      </c>
      <c r="H396" s="1">
        <f>IFERROR(__xludf.DUMMYFUNCTION("""COMPUTED_VALUE"""),732.45)</f>
        <v>732.45</v>
      </c>
      <c r="J396" s="2">
        <f>IFERROR(__xludf.DUMMYFUNCTION("""COMPUTED_VALUE"""),45868.66666666667)</f>
        <v>45868.66667</v>
      </c>
      <c r="K396" s="1">
        <f>IFERROR(__xludf.DUMMYFUNCTION("""COMPUTED_VALUE"""),734.46)</f>
        <v>734.46</v>
      </c>
      <c r="M396" s="2">
        <f>IFERROR(__xludf.DUMMYFUNCTION("""COMPUTED_VALUE"""),45868.66666666667)</f>
        <v>45868.66667</v>
      </c>
      <c r="N396" s="1">
        <f>IFERROR(__xludf.DUMMYFUNCTION("""COMPUTED_VALUE"""),3.2106461E7)</f>
        <v>32106461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IFERROR(__xludf.DUMMYFUNCTION("""COMPUTED_VALUE"""),726.98)</f>
        <v>726.98</v>
      </c>
      <c r="D397" s="2">
        <f>IFERROR(__xludf.DUMMYFUNCTION("""COMPUTED_VALUE"""),45869.66666666667)</f>
        <v>45869.66667</v>
      </c>
      <c r="E397" s="1">
        <f>IFERROR(__xludf.DUMMYFUNCTION("""COMPUTED_VALUE"""),737.43)</f>
        <v>737.43</v>
      </c>
      <c r="G397" s="2">
        <f>IFERROR(__xludf.DUMMYFUNCTION("""COMPUTED_VALUE"""),45869.66666666667)</f>
        <v>45869.66667</v>
      </c>
      <c r="H397" s="1">
        <f>IFERROR(__xludf.DUMMYFUNCTION("""COMPUTED_VALUE"""),724.32)</f>
        <v>724.32</v>
      </c>
      <c r="J397" s="2">
        <f>IFERROR(__xludf.DUMMYFUNCTION("""COMPUTED_VALUE"""),45869.66666666667)</f>
        <v>45869.66667</v>
      </c>
      <c r="K397" s="1">
        <f>IFERROR(__xludf.DUMMYFUNCTION("""COMPUTED_VALUE"""),725.2)</f>
        <v>725.2</v>
      </c>
      <c r="M397" s="2">
        <f>IFERROR(__xludf.DUMMYFUNCTION("""COMPUTED_VALUE"""),45869.66666666667)</f>
        <v>45869.66667</v>
      </c>
      <c r="N397" s="1">
        <f>IFERROR(__xludf.DUMMYFUNCTION("""COMPUTED_VALUE"""),3.8982481E7)</f>
        <v>38982481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IFERROR(__xludf.DUMMYFUNCTION("""COMPUTED_VALUE"""),721.28)</f>
        <v>721.28</v>
      </c>
      <c r="D398" s="2">
        <f>IFERROR(__xludf.DUMMYFUNCTION("""COMPUTED_VALUE"""),45870.66666666667)</f>
        <v>45870.66667</v>
      </c>
      <c r="E398" s="1">
        <f>IFERROR(__xludf.DUMMYFUNCTION("""COMPUTED_VALUE"""),721.67)</f>
        <v>721.67</v>
      </c>
      <c r="G398" s="2">
        <f>IFERROR(__xludf.DUMMYFUNCTION("""COMPUTED_VALUE"""),45870.66666666667)</f>
        <v>45870.66667</v>
      </c>
      <c r="H398" s="1">
        <f>IFERROR(__xludf.DUMMYFUNCTION("""COMPUTED_VALUE"""),705.78)</f>
        <v>705.78</v>
      </c>
      <c r="J398" s="2">
        <f>IFERROR(__xludf.DUMMYFUNCTION("""COMPUTED_VALUE"""),45870.66666666667)</f>
        <v>45870.66667</v>
      </c>
      <c r="K398" s="1">
        <f>IFERROR(__xludf.DUMMYFUNCTION("""COMPUTED_VALUE"""),715.6)</f>
        <v>715.6</v>
      </c>
      <c r="M398" s="2">
        <f>IFERROR(__xludf.DUMMYFUNCTION("""COMPUTED_VALUE"""),45870.66666666667)</f>
        <v>45870.66667</v>
      </c>
      <c r="N398" s="1">
        <f>IFERROR(__xludf.DUMMYFUNCTION("""COMPUTED_VALUE"""),4.4157531E7)</f>
        <v>44157531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IFERROR(__xludf.DUMMYFUNCTION("""COMPUTED_VALUE"""),716.72)</f>
        <v>716.72</v>
      </c>
      <c r="D399" s="2">
        <f>IFERROR(__xludf.DUMMYFUNCTION("""COMPUTED_VALUE"""),45873.66666666667)</f>
        <v>45873.66667</v>
      </c>
      <c r="E399" s="1">
        <f>IFERROR(__xludf.DUMMYFUNCTION("""COMPUTED_VALUE"""),725.95)</f>
        <v>725.95</v>
      </c>
      <c r="G399" s="2">
        <f>IFERROR(__xludf.DUMMYFUNCTION("""COMPUTED_VALUE"""),45873.66666666667)</f>
        <v>45873.66667</v>
      </c>
      <c r="H399" s="1">
        <f>IFERROR(__xludf.DUMMYFUNCTION("""COMPUTED_VALUE"""),716.72)</f>
        <v>716.72</v>
      </c>
      <c r="J399" s="2">
        <f>IFERROR(__xludf.DUMMYFUNCTION("""COMPUTED_VALUE"""),45873.66666666667)</f>
        <v>45873.66667</v>
      </c>
      <c r="K399" s="1">
        <f>IFERROR(__xludf.DUMMYFUNCTION("""COMPUTED_VALUE"""),725.47)</f>
        <v>725.47</v>
      </c>
      <c r="M399" s="2">
        <f>IFERROR(__xludf.DUMMYFUNCTION("""COMPUTED_VALUE"""),45873.66666666667)</f>
        <v>45873.66667</v>
      </c>
      <c r="N399" s="1">
        <f>IFERROR(__xludf.DUMMYFUNCTION("""COMPUTED_VALUE"""),3.6361755E7)</f>
        <v>36361755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IFERROR(__xludf.DUMMYFUNCTION("""COMPUTED_VALUE"""),727.25)</f>
        <v>727.25</v>
      </c>
      <c r="D400" s="2">
        <f>IFERROR(__xludf.DUMMYFUNCTION("""COMPUTED_VALUE"""),45874.66666666667)</f>
        <v>45874.66667</v>
      </c>
      <c r="E400" s="1">
        <f>IFERROR(__xludf.DUMMYFUNCTION("""COMPUTED_VALUE"""),735.43)</f>
        <v>735.43</v>
      </c>
      <c r="G400" s="2">
        <f>IFERROR(__xludf.DUMMYFUNCTION("""COMPUTED_VALUE"""),45874.66666666667)</f>
        <v>45874.66667</v>
      </c>
      <c r="H400" s="1">
        <f>IFERROR(__xludf.DUMMYFUNCTION("""COMPUTED_VALUE"""),726.9)</f>
        <v>726.9</v>
      </c>
      <c r="J400" s="2">
        <f>IFERROR(__xludf.DUMMYFUNCTION("""COMPUTED_VALUE"""),45874.66666666667)</f>
        <v>45874.66667</v>
      </c>
      <c r="K400" s="1">
        <f>IFERROR(__xludf.DUMMYFUNCTION("""COMPUTED_VALUE"""),733.2)</f>
        <v>733.2</v>
      </c>
      <c r="M400" s="2">
        <f>IFERROR(__xludf.DUMMYFUNCTION("""COMPUTED_VALUE"""),45874.66666666667)</f>
        <v>45874.66667</v>
      </c>
      <c r="N400" s="1">
        <f>IFERROR(__xludf.DUMMYFUNCTION("""COMPUTED_VALUE"""),3.7316529E7)</f>
        <v>37316529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IFERROR(__xludf.DUMMYFUNCTION("""COMPUTED_VALUE"""),734.41)</f>
        <v>734.41</v>
      </c>
      <c r="D401" s="2">
        <f>IFERROR(__xludf.DUMMYFUNCTION("""COMPUTED_VALUE"""),45875.66666666667)</f>
        <v>45875.66667</v>
      </c>
      <c r="E401" s="1">
        <f>IFERROR(__xludf.DUMMYFUNCTION("""COMPUTED_VALUE"""),735.76)</f>
        <v>735.76</v>
      </c>
      <c r="G401" s="2">
        <f>IFERROR(__xludf.DUMMYFUNCTION("""COMPUTED_VALUE"""),45875.66666666667)</f>
        <v>45875.66667</v>
      </c>
      <c r="H401" s="1">
        <f>IFERROR(__xludf.DUMMYFUNCTION("""COMPUTED_VALUE"""),729.55)</f>
        <v>729.55</v>
      </c>
      <c r="J401" s="2">
        <f>IFERROR(__xludf.DUMMYFUNCTION("""COMPUTED_VALUE"""),45875.66666666667)</f>
        <v>45875.66667</v>
      </c>
      <c r="K401" s="1">
        <f>IFERROR(__xludf.DUMMYFUNCTION("""COMPUTED_VALUE"""),729.73)</f>
        <v>729.73</v>
      </c>
      <c r="M401" s="2">
        <f>IFERROR(__xludf.DUMMYFUNCTION("""COMPUTED_VALUE"""),45875.66666666667)</f>
        <v>45875.66667</v>
      </c>
      <c r="N401" s="1">
        <f>IFERROR(__xludf.DUMMYFUNCTION("""COMPUTED_VALUE"""),3.30267E7)</f>
        <v>33026700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IFERROR(__xludf.DUMMYFUNCTION("""COMPUTED_VALUE"""),733.34)</f>
        <v>733.34</v>
      </c>
      <c r="D402" s="2">
        <f>IFERROR(__xludf.DUMMYFUNCTION("""COMPUTED_VALUE"""),45876.66666666667)</f>
        <v>45876.66667</v>
      </c>
      <c r="E402" s="1">
        <f>IFERROR(__xludf.DUMMYFUNCTION("""COMPUTED_VALUE"""),738.94)</f>
        <v>738.94</v>
      </c>
      <c r="G402" s="2">
        <f>IFERROR(__xludf.DUMMYFUNCTION("""COMPUTED_VALUE"""),45876.66666666667)</f>
        <v>45876.66667</v>
      </c>
      <c r="H402" s="1">
        <f>IFERROR(__xludf.DUMMYFUNCTION("""COMPUTED_VALUE"""),725.0)</f>
        <v>725</v>
      </c>
      <c r="J402" s="2">
        <f>IFERROR(__xludf.DUMMYFUNCTION("""COMPUTED_VALUE"""),45876.66666666667)</f>
        <v>45876.66667</v>
      </c>
      <c r="K402" s="1">
        <f>IFERROR(__xludf.DUMMYFUNCTION("""COMPUTED_VALUE"""),728.43)</f>
        <v>728.43</v>
      </c>
      <c r="M402" s="2">
        <f>IFERROR(__xludf.DUMMYFUNCTION("""COMPUTED_VALUE"""),45876.66666666667)</f>
        <v>45876.66667</v>
      </c>
      <c r="N402" s="1">
        <f>IFERROR(__xludf.DUMMYFUNCTION("""COMPUTED_VALUE"""),2.4212613E7)</f>
        <v>24212613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IFERROR(__xludf.DUMMYFUNCTION("""COMPUTED_VALUE"""),727.75)</f>
        <v>727.75</v>
      </c>
      <c r="D403" s="2">
        <f>IFERROR(__xludf.DUMMYFUNCTION("""COMPUTED_VALUE"""),45877.66666666667)</f>
        <v>45877.66667</v>
      </c>
      <c r="E403" s="1">
        <f>IFERROR(__xludf.DUMMYFUNCTION("""COMPUTED_VALUE"""),732.88)</f>
        <v>732.88</v>
      </c>
      <c r="G403" s="2">
        <f>IFERROR(__xludf.DUMMYFUNCTION("""COMPUTED_VALUE"""),45877.66666666667)</f>
        <v>45877.66667</v>
      </c>
      <c r="H403" s="1">
        <f>IFERROR(__xludf.DUMMYFUNCTION("""COMPUTED_VALUE"""),727.56)</f>
        <v>727.56</v>
      </c>
      <c r="J403" s="2">
        <f>IFERROR(__xludf.DUMMYFUNCTION("""COMPUTED_VALUE"""),45877.66666666667)</f>
        <v>45877.66667</v>
      </c>
      <c r="K403" s="1">
        <f>IFERROR(__xludf.DUMMYFUNCTION("""COMPUTED_VALUE"""),730.14)</f>
        <v>730.14</v>
      </c>
      <c r="M403" s="2">
        <f>IFERROR(__xludf.DUMMYFUNCTION("""COMPUTED_VALUE"""),45877.66666666667)</f>
        <v>45877.66667</v>
      </c>
      <c r="N403" s="1">
        <f>IFERROR(__xludf.DUMMYFUNCTION("""COMPUTED_VALUE"""),2.0708659E7)</f>
        <v>20708659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IFERROR(__xludf.DUMMYFUNCTION("""COMPUTED_VALUE"""),730.31)</f>
        <v>730.31</v>
      </c>
      <c r="D404" s="2">
        <f>IFERROR(__xludf.DUMMYFUNCTION("""COMPUTED_VALUE"""),45880.66666666667)</f>
        <v>45880.66667</v>
      </c>
      <c r="E404" s="1">
        <f>IFERROR(__xludf.DUMMYFUNCTION("""COMPUTED_VALUE"""),732.38)</f>
        <v>732.38</v>
      </c>
      <c r="G404" s="2">
        <f>IFERROR(__xludf.DUMMYFUNCTION("""COMPUTED_VALUE"""),45880.66666666667)</f>
        <v>45880.66667</v>
      </c>
      <c r="H404" s="1">
        <f>IFERROR(__xludf.DUMMYFUNCTION("""COMPUTED_VALUE"""),718.54)</f>
        <v>718.54</v>
      </c>
      <c r="J404" s="2">
        <f>IFERROR(__xludf.DUMMYFUNCTION("""COMPUTED_VALUE"""),45880.66666666667)</f>
        <v>45880.66667</v>
      </c>
      <c r="K404" s="1">
        <f>IFERROR(__xludf.DUMMYFUNCTION("""COMPUTED_VALUE"""),724.31)</f>
        <v>724.31</v>
      </c>
      <c r="M404" s="2">
        <f>IFERROR(__xludf.DUMMYFUNCTION("""COMPUTED_VALUE"""),45880.66666666667)</f>
        <v>45880.66667</v>
      </c>
      <c r="N404" s="1">
        <f>IFERROR(__xludf.DUMMYFUNCTION("""COMPUTED_VALUE"""),3.333896E7)</f>
        <v>33338960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IFERROR(__xludf.DUMMYFUNCTION("""COMPUTED_VALUE"""),725.25)</f>
        <v>725.25</v>
      </c>
      <c r="D405" s="2">
        <f>IFERROR(__xludf.DUMMYFUNCTION("""COMPUTED_VALUE"""),45881.66666666667)</f>
        <v>45881.66667</v>
      </c>
      <c r="E405" s="1">
        <f>IFERROR(__xludf.DUMMYFUNCTION("""COMPUTED_VALUE"""),733.86)</f>
        <v>733.86</v>
      </c>
      <c r="G405" s="2">
        <f>IFERROR(__xludf.DUMMYFUNCTION("""COMPUTED_VALUE"""),45881.66666666667)</f>
        <v>45881.66667</v>
      </c>
      <c r="H405" s="1">
        <f>IFERROR(__xludf.DUMMYFUNCTION("""COMPUTED_VALUE"""),724.3)</f>
        <v>724.3</v>
      </c>
      <c r="J405" s="2">
        <f>IFERROR(__xludf.DUMMYFUNCTION("""COMPUTED_VALUE"""),45881.66666666667)</f>
        <v>45881.66667</v>
      </c>
      <c r="K405" s="1">
        <f>IFERROR(__xludf.DUMMYFUNCTION("""COMPUTED_VALUE"""),733.02)</f>
        <v>733.02</v>
      </c>
      <c r="M405" s="2">
        <f>IFERROR(__xludf.DUMMYFUNCTION("""COMPUTED_VALUE"""),45881.66666666667)</f>
        <v>45881.66667</v>
      </c>
      <c r="N405" s="1">
        <f>IFERROR(__xludf.DUMMYFUNCTION("""COMPUTED_VALUE"""),2.7256903E7)</f>
        <v>27256903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IFERROR(__xludf.DUMMYFUNCTION("""COMPUTED_VALUE"""),733.25)</f>
        <v>733.25</v>
      </c>
      <c r="D406" s="2">
        <f>IFERROR(__xludf.DUMMYFUNCTION("""COMPUTED_VALUE"""),45882.66666666667)</f>
        <v>45882.66667</v>
      </c>
      <c r="E406" s="1">
        <f>IFERROR(__xludf.DUMMYFUNCTION("""COMPUTED_VALUE"""),742.52)</f>
        <v>742.52</v>
      </c>
      <c r="G406" s="2">
        <f>IFERROR(__xludf.DUMMYFUNCTION("""COMPUTED_VALUE"""),45882.66666666667)</f>
        <v>45882.66667</v>
      </c>
      <c r="H406" s="1">
        <f>IFERROR(__xludf.DUMMYFUNCTION("""COMPUTED_VALUE"""),730.36)</f>
        <v>730.36</v>
      </c>
      <c r="J406" s="2">
        <f>IFERROR(__xludf.DUMMYFUNCTION("""COMPUTED_VALUE"""),45882.66666666667)</f>
        <v>45882.66667</v>
      </c>
      <c r="K406" s="1">
        <f>IFERROR(__xludf.DUMMYFUNCTION("""COMPUTED_VALUE"""),742.52)</f>
        <v>742.52</v>
      </c>
      <c r="M406" s="2">
        <f>IFERROR(__xludf.DUMMYFUNCTION("""COMPUTED_VALUE"""),45882.66666666667)</f>
        <v>45882.66667</v>
      </c>
      <c r="N406" s="1">
        <f>IFERROR(__xludf.DUMMYFUNCTION("""COMPUTED_VALUE"""),2.8362982E7)</f>
        <v>28362982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IFERROR(__xludf.DUMMYFUNCTION("""COMPUTED_VALUE"""),740.24)</f>
        <v>740.24</v>
      </c>
      <c r="D407" s="2">
        <f>IFERROR(__xludf.DUMMYFUNCTION("""COMPUTED_VALUE"""),45883.66666666667)</f>
        <v>45883.66667</v>
      </c>
      <c r="E407" s="1">
        <f>IFERROR(__xludf.DUMMYFUNCTION("""COMPUTED_VALUE"""),745.69)</f>
        <v>745.69</v>
      </c>
      <c r="G407" s="2">
        <f>IFERROR(__xludf.DUMMYFUNCTION("""COMPUTED_VALUE"""),45883.66666666667)</f>
        <v>45883.66667</v>
      </c>
      <c r="H407" s="1">
        <f>IFERROR(__xludf.DUMMYFUNCTION("""COMPUTED_VALUE"""),735.91)</f>
        <v>735.91</v>
      </c>
      <c r="J407" s="2">
        <f>IFERROR(__xludf.DUMMYFUNCTION("""COMPUTED_VALUE"""),45883.66666666667)</f>
        <v>45883.66667</v>
      </c>
      <c r="K407" s="1">
        <f>IFERROR(__xludf.DUMMYFUNCTION("""COMPUTED_VALUE"""),744.68)</f>
        <v>744.68</v>
      </c>
      <c r="M407" s="2">
        <f>IFERROR(__xludf.DUMMYFUNCTION("""COMPUTED_VALUE"""),45883.66666666667)</f>
        <v>45883.66667</v>
      </c>
      <c r="N407" s="1">
        <f>IFERROR(__xludf.DUMMYFUNCTION("""COMPUTED_VALUE"""),2.3567934E7)</f>
        <v>23567934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IFERROR(__xludf.DUMMYFUNCTION("""COMPUTED_VALUE"""),744.9)</f>
        <v>744.9</v>
      </c>
      <c r="D408" s="2">
        <f>IFERROR(__xludf.DUMMYFUNCTION("""COMPUTED_VALUE"""),45884.66666666667)</f>
        <v>45884.66667</v>
      </c>
      <c r="E408" s="1">
        <f>IFERROR(__xludf.DUMMYFUNCTION("""COMPUTED_VALUE"""),750.56)</f>
        <v>750.56</v>
      </c>
      <c r="G408" s="2">
        <f>IFERROR(__xludf.DUMMYFUNCTION("""COMPUTED_VALUE"""),45884.66666666667)</f>
        <v>45884.66667</v>
      </c>
      <c r="H408" s="1">
        <f>IFERROR(__xludf.DUMMYFUNCTION("""COMPUTED_VALUE"""),744.9)</f>
        <v>744.9</v>
      </c>
      <c r="J408" s="2">
        <f>IFERROR(__xludf.DUMMYFUNCTION("""COMPUTED_VALUE"""),45884.66666666667)</f>
        <v>45884.66667</v>
      </c>
      <c r="K408" s="1">
        <f>IFERROR(__xludf.DUMMYFUNCTION("""COMPUTED_VALUE"""),746.28)</f>
        <v>746.28</v>
      </c>
      <c r="M408" s="2">
        <f>IFERROR(__xludf.DUMMYFUNCTION("""COMPUTED_VALUE"""),45884.66666666667)</f>
        <v>45884.66667</v>
      </c>
      <c r="N408" s="1">
        <f>IFERROR(__xludf.DUMMYFUNCTION("""COMPUTED_VALUE"""),1.9259327E7)</f>
        <v>19259327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IFERROR(__xludf.DUMMYFUNCTION("""COMPUTED_VALUE"""),745.41)</f>
        <v>745.41</v>
      </c>
      <c r="D409" s="2">
        <f>IFERROR(__xludf.DUMMYFUNCTION("""COMPUTED_VALUE"""),45887.66666666667)</f>
        <v>45887.66667</v>
      </c>
      <c r="E409" s="1">
        <f>IFERROR(__xludf.DUMMYFUNCTION("""COMPUTED_VALUE"""),747.05)</f>
        <v>747.05</v>
      </c>
      <c r="G409" s="2">
        <f>IFERROR(__xludf.DUMMYFUNCTION("""COMPUTED_VALUE"""),45887.66666666667)</f>
        <v>45887.66667</v>
      </c>
      <c r="H409" s="1">
        <f>IFERROR(__xludf.DUMMYFUNCTION("""COMPUTED_VALUE"""),741.34)</f>
        <v>741.34</v>
      </c>
      <c r="J409" s="2">
        <f>IFERROR(__xludf.DUMMYFUNCTION("""COMPUTED_VALUE"""),45887.66666666667)</f>
        <v>45887.66667</v>
      </c>
      <c r="K409" s="1">
        <f>IFERROR(__xludf.DUMMYFUNCTION("""COMPUTED_VALUE"""),742.9)</f>
        <v>742.9</v>
      </c>
      <c r="M409" s="2">
        <f>IFERROR(__xludf.DUMMYFUNCTION("""COMPUTED_VALUE"""),45887.66666666667)</f>
        <v>45887.66667</v>
      </c>
      <c r="N409" s="1">
        <f>IFERROR(__xludf.DUMMYFUNCTION("""COMPUTED_VALUE"""),2.0526635E7)</f>
        <v>20526635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IFERROR(__xludf.DUMMYFUNCTION("""COMPUTED_VALUE"""),743.15)</f>
        <v>743.15</v>
      </c>
      <c r="D410" s="2">
        <f>IFERROR(__xludf.DUMMYFUNCTION("""COMPUTED_VALUE"""),45888.66666666667)</f>
        <v>45888.66667</v>
      </c>
      <c r="E410" s="1">
        <f>IFERROR(__xludf.DUMMYFUNCTION("""COMPUTED_VALUE"""),750.19)</f>
        <v>750.19</v>
      </c>
      <c r="G410" s="2">
        <f>IFERROR(__xludf.DUMMYFUNCTION("""COMPUTED_VALUE"""),45888.66666666667)</f>
        <v>45888.66667</v>
      </c>
      <c r="H410" s="1">
        <f>IFERROR(__xludf.DUMMYFUNCTION("""COMPUTED_VALUE"""),742.03)</f>
        <v>742.03</v>
      </c>
      <c r="J410" s="2">
        <f>IFERROR(__xludf.DUMMYFUNCTION("""COMPUTED_VALUE"""),45888.66666666667)</f>
        <v>45888.66667</v>
      </c>
      <c r="K410" s="1">
        <f>IFERROR(__xludf.DUMMYFUNCTION("""COMPUTED_VALUE"""),746.49)</f>
        <v>746.49</v>
      </c>
      <c r="M410" s="2">
        <f>IFERROR(__xludf.DUMMYFUNCTION("""COMPUTED_VALUE"""),45888.66666666667)</f>
        <v>45888.66667</v>
      </c>
      <c r="N410" s="1">
        <f>IFERROR(__xludf.DUMMYFUNCTION("""COMPUTED_VALUE"""),1.7172052E7)</f>
        <v>17172052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IFERROR(__xludf.DUMMYFUNCTION("""COMPUTED_VALUE"""),748.46)</f>
        <v>748.46</v>
      </c>
      <c r="D411" s="2">
        <f>IFERROR(__xludf.DUMMYFUNCTION("""COMPUTED_VALUE"""),45889.66666666667)</f>
        <v>45889.66667</v>
      </c>
      <c r="E411" s="1">
        <f>IFERROR(__xludf.DUMMYFUNCTION("""COMPUTED_VALUE"""),758.33)</f>
        <v>758.33</v>
      </c>
      <c r="G411" s="2">
        <f>IFERROR(__xludf.DUMMYFUNCTION("""COMPUTED_VALUE"""),45889.66666666667)</f>
        <v>45889.66667</v>
      </c>
      <c r="H411" s="1">
        <f>IFERROR(__xludf.DUMMYFUNCTION("""COMPUTED_VALUE"""),747.62)</f>
        <v>747.62</v>
      </c>
      <c r="J411" s="2">
        <f>IFERROR(__xludf.DUMMYFUNCTION("""COMPUTED_VALUE"""),45889.66666666667)</f>
        <v>45889.66667</v>
      </c>
      <c r="K411" s="1">
        <f>IFERROR(__xludf.DUMMYFUNCTION("""COMPUTED_VALUE"""),751.92)</f>
        <v>751.92</v>
      </c>
      <c r="M411" s="2">
        <f>IFERROR(__xludf.DUMMYFUNCTION("""COMPUTED_VALUE"""),45889.66666666667)</f>
        <v>45889.66667</v>
      </c>
      <c r="N411" s="1">
        <f>IFERROR(__xludf.DUMMYFUNCTION("""COMPUTED_VALUE"""),2.1203124E7)</f>
        <v>21203124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IFERROR(__xludf.DUMMYFUNCTION("""COMPUTED_VALUE"""),751.68)</f>
        <v>751.68</v>
      </c>
      <c r="D412" s="2">
        <f>IFERROR(__xludf.DUMMYFUNCTION("""COMPUTED_VALUE"""),45890.66666666667)</f>
        <v>45890.66667</v>
      </c>
      <c r="E412" s="1">
        <f>IFERROR(__xludf.DUMMYFUNCTION("""COMPUTED_VALUE"""),752.27)</f>
        <v>752.27</v>
      </c>
      <c r="G412" s="2">
        <f>IFERROR(__xludf.DUMMYFUNCTION("""COMPUTED_VALUE"""),45890.66666666667)</f>
        <v>45890.66667</v>
      </c>
      <c r="H412" s="1">
        <f>IFERROR(__xludf.DUMMYFUNCTION("""COMPUTED_VALUE"""),746.93)</f>
        <v>746.93</v>
      </c>
      <c r="J412" s="2">
        <f>IFERROR(__xludf.DUMMYFUNCTION("""COMPUTED_VALUE"""),45890.66666666667)</f>
        <v>45890.66667</v>
      </c>
      <c r="K412" s="1">
        <f>IFERROR(__xludf.DUMMYFUNCTION("""COMPUTED_VALUE"""),750.12)</f>
        <v>750.12</v>
      </c>
      <c r="M412" s="2">
        <f>IFERROR(__xludf.DUMMYFUNCTION("""COMPUTED_VALUE"""),45890.66666666667)</f>
        <v>45890.66667</v>
      </c>
      <c r="N412" s="1">
        <f>IFERROR(__xludf.DUMMYFUNCTION("""COMPUTED_VALUE"""),1.7641229E7)</f>
        <v>17641229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IFERROR(__xludf.DUMMYFUNCTION("""COMPUTED_VALUE"""),754.39)</f>
        <v>754.39</v>
      </c>
      <c r="D413" s="2">
        <f>IFERROR(__xludf.DUMMYFUNCTION("""COMPUTED_VALUE"""),45891.66666666667)</f>
        <v>45891.66667</v>
      </c>
      <c r="E413" s="1">
        <f>IFERROR(__xludf.DUMMYFUNCTION("""COMPUTED_VALUE"""),762.3)</f>
        <v>762.3</v>
      </c>
      <c r="G413" s="2">
        <f>IFERROR(__xludf.DUMMYFUNCTION("""COMPUTED_VALUE"""),45891.66666666667)</f>
        <v>45891.66667</v>
      </c>
      <c r="H413" s="1">
        <f>IFERROR(__xludf.DUMMYFUNCTION("""COMPUTED_VALUE"""),753.99)</f>
        <v>753.99</v>
      </c>
      <c r="J413" s="2">
        <f>IFERROR(__xludf.DUMMYFUNCTION("""COMPUTED_VALUE"""),45891.66666666667)</f>
        <v>45891.66667</v>
      </c>
      <c r="K413" s="1">
        <f>IFERROR(__xludf.DUMMYFUNCTION("""COMPUTED_VALUE"""),759.5)</f>
        <v>759.5</v>
      </c>
      <c r="M413" s="2">
        <f>IFERROR(__xludf.DUMMYFUNCTION("""COMPUTED_VALUE"""),45891.66666666667)</f>
        <v>45891.66667</v>
      </c>
      <c r="N413" s="1">
        <f>IFERROR(__xludf.DUMMYFUNCTION("""COMPUTED_VALUE"""),3.5659549E7)</f>
        <v>35659549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IFERROR(__xludf.DUMMYFUNCTION("""COMPUTED_VALUE"""),758.0)</f>
        <v>758</v>
      </c>
      <c r="D414" s="2">
        <f>IFERROR(__xludf.DUMMYFUNCTION("""COMPUTED_VALUE"""),45894.66666666667)</f>
        <v>45894.66667</v>
      </c>
      <c r="E414" s="1">
        <f>IFERROR(__xludf.DUMMYFUNCTION("""COMPUTED_VALUE"""),760.62)</f>
        <v>760.62</v>
      </c>
      <c r="G414" s="2">
        <f>IFERROR(__xludf.DUMMYFUNCTION("""COMPUTED_VALUE"""),45894.66666666667)</f>
        <v>45894.66667</v>
      </c>
      <c r="H414" s="1">
        <f>IFERROR(__xludf.DUMMYFUNCTION("""COMPUTED_VALUE"""),749.32)</f>
        <v>749.32</v>
      </c>
      <c r="J414" s="2">
        <f>IFERROR(__xludf.DUMMYFUNCTION("""COMPUTED_VALUE"""),45894.66666666667)</f>
        <v>45894.66667</v>
      </c>
      <c r="K414" s="1">
        <f>IFERROR(__xludf.DUMMYFUNCTION("""COMPUTED_VALUE"""),751.13)</f>
        <v>751.13</v>
      </c>
      <c r="M414" s="2">
        <f>IFERROR(__xludf.DUMMYFUNCTION("""COMPUTED_VALUE"""),45894.66666666667)</f>
        <v>45894.66667</v>
      </c>
      <c r="N414" s="1">
        <f>IFERROR(__xludf.DUMMYFUNCTION("""COMPUTED_VALUE"""),1.7912331E7)</f>
        <v>17912331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IFERROR(__xludf.DUMMYFUNCTION("""COMPUTED_VALUE"""),750.75)</f>
        <v>750.75</v>
      </c>
      <c r="D415" s="2">
        <f>IFERROR(__xludf.DUMMYFUNCTION("""COMPUTED_VALUE"""),45895.66666666667)</f>
        <v>45895.66667</v>
      </c>
      <c r="E415" s="1">
        <f>IFERROR(__xludf.DUMMYFUNCTION("""COMPUTED_VALUE"""),755.22)</f>
        <v>755.22</v>
      </c>
      <c r="G415" s="2">
        <f>IFERROR(__xludf.DUMMYFUNCTION("""COMPUTED_VALUE"""),45895.66666666667)</f>
        <v>45895.66667</v>
      </c>
      <c r="H415" s="1">
        <f>IFERROR(__xludf.DUMMYFUNCTION("""COMPUTED_VALUE"""),747.3)</f>
        <v>747.3</v>
      </c>
      <c r="J415" s="2">
        <f>IFERROR(__xludf.DUMMYFUNCTION("""COMPUTED_VALUE"""),45895.66666666667)</f>
        <v>45895.66667</v>
      </c>
      <c r="K415" s="1">
        <f>IFERROR(__xludf.DUMMYFUNCTION("""COMPUTED_VALUE"""),754.85)</f>
        <v>754.85</v>
      </c>
      <c r="M415" s="2">
        <f>IFERROR(__xludf.DUMMYFUNCTION("""COMPUTED_VALUE"""),45895.66666666667)</f>
        <v>45895.66667</v>
      </c>
      <c r="N415" s="1">
        <f>IFERROR(__xludf.DUMMYFUNCTION("""COMPUTED_VALUE"""),1.7813935E7)</f>
        <v>17813935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IFERROR(__xludf.DUMMYFUNCTION("""COMPUTED_VALUE"""),752.4)</f>
        <v>752.4</v>
      </c>
      <c r="D416" s="2">
        <f>IFERROR(__xludf.DUMMYFUNCTION("""COMPUTED_VALUE"""),45896.66666666667)</f>
        <v>45896.66667</v>
      </c>
      <c r="E416" s="1">
        <f>IFERROR(__xludf.DUMMYFUNCTION("""COMPUTED_VALUE"""),757.57)</f>
        <v>757.57</v>
      </c>
      <c r="G416" s="2">
        <f>IFERROR(__xludf.DUMMYFUNCTION("""COMPUTED_VALUE"""),45896.66666666667)</f>
        <v>45896.66667</v>
      </c>
      <c r="H416" s="1">
        <f>IFERROR(__xludf.DUMMYFUNCTION("""COMPUTED_VALUE"""),750.76)</f>
        <v>750.76</v>
      </c>
      <c r="J416" s="2">
        <f>IFERROR(__xludf.DUMMYFUNCTION("""COMPUTED_VALUE"""),45896.66666666667)</f>
        <v>45896.66667</v>
      </c>
      <c r="K416" s="1">
        <f>IFERROR(__xludf.DUMMYFUNCTION("""COMPUTED_VALUE"""),755.84)</f>
        <v>755.84</v>
      </c>
      <c r="M416" s="2">
        <f>IFERROR(__xludf.DUMMYFUNCTION("""COMPUTED_VALUE"""),45896.66666666667)</f>
        <v>45896.66667</v>
      </c>
      <c r="N416" s="1">
        <f>IFERROR(__xludf.DUMMYFUNCTION("""COMPUTED_VALUE"""),1.9907416E7)</f>
        <v>19907416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IFERROR(__xludf.DUMMYFUNCTION("""COMPUTED_VALUE"""),756.37)</f>
        <v>756.37</v>
      </c>
      <c r="D417" s="2">
        <f>IFERROR(__xludf.DUMMYFUNCTION("""COMPUTED_VALUE"""),45897.66666666667)</f>
        <v>45897.66667</v>
      </c>
      <c r="E417" s="1">
        <f>IFERROR(__xludf.DUMMYFUNCTION("""COMPUTED_VALUE"""),757.6)</f>
        <v>757.6</v>
      </c>
      <c r="G417" s="2">
        <f>IFERROR(__xludf.DUMMYFUNCTION("""COMPUTED_VALUE"""),45897.66666666667)</f>
        <v>45897.66667</v>
      </c>
      <c r="H417" s="1">
        <f>IFERROR(__xludf.DUMMYFUNCTION("""COMPUTED_VALUE"""),750.34)</f>
        <v>750.34</v>
      </c>
      <c r="J417" s="2">
        <f>IFERROR(__xludf.DUMMYFUNCTION("""COMPUTED_VALUE"""),45897.66666666667)</f>
        <v>45897.66667</v>
      </c>
      <c r="K417" s="1">
        <f>IFERROR(__xludf.DUMMYFUNCTION("""COMPUTED_VALUE"""),754.85)</f>
        <v>754.85</v>
      </c>
      <c r="M417" s="2">
        <f>IFERROR(__xludf.DUMMYFUNCTION("""COMPUTED_VALUE"""),45897.66666666667)</f>
        <v>45897.66667</v>
      </c>
      <c r="N417" s="1">
        <f>IFERROR(__xludf.DUMMYFUNCTION("""COMPUTED_VALUE"""),2.0667159E7)</f>
        <v>20667159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IFERROR(__xludf.DUMMYFUNCTION("""COMPUTED_VALUE"""),753.3)</f>
        <v>753.3</v>
      </c>
      <c r="D418" s="2">
        <f>IFERROR(__xludf.DUMMYFUNCTION("""COMPUTED_VALUE"""),45898.66666666667)</f>
        <v>45898.66667</v>
      </c>
      <c r="E418" s="1">
        <f>IFERROR(__xludf.DUMMYFUNCTION("""COMPUTED_VALUE"""),758.05)</f>
        <v>758.05</v>
      </c>
      <c r="G418" s="2">
        <f>IFERROR(__xludf.DUMMYFUNCTION("""COMPUTED_VALUE"""),45898.66666666667)</f>
        <v>45898.66667</v>
      </c>
      <c r="H418" s="1">
        <f>IFERROR(__xludf.DUMMYFUNCTION("""COMPUTED_VALUE"""),749.92)</f>
        <v>749.92</v>
      </c>
      <c r="J418" s="2">
        <f>IFERROR(__xludf.DUMMYFUNCTION("""COMPUTED_VALUE"""),45898.66666666667)</f>
        <v>45898.66667</v>
      </c>
      <c r="K418" s="1">
        <f>IFERROR(__xludf.DUMMYFUNCTION("""COMPUTED_VALUE"""),750.93)</f>
        <v>750.93</v>
      </c>
      <c r="M418" s="2">
        <f>IFERROR(__xludf.DUMMYFUNCTION("""COMPUTED_VALUE"""),45898.66666666667)</f>
        <v>45898.66667</v>
      </c>
      <c r="N418" s="1">
        <f>IFERROR(__xludf.DUMMYFUNCTION("""COMPUTED_VALUE"""),1.7482286E7)</f>
        <v>17482286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IFERROR(__xludf.DUMMYFUNCTION("""COMPUTED_VALUE"""),750.48)</f>
        <v>750.48</v>
      </c>
      <c r="D419" s="2">
        <f>IFERROR(__xludf.DUMMYFUNCTION("""COMPUTED_VALUE"""),45902.66666666667)</f>
        <v>45902.66667</v>
      </c>
      <c r="E419" s="1">
        <f>IFERROR(__xludf.DUMMYFUNCTION("""COMPUTED_VALUE"""),750.48)</f>
        <v>750.48</v>
      </c>
      <c r="G419" s="2">
        <f>IFERROR(__xludf.DUMMYFUNCTION("""COMPUTED_VALUE"""),45902.66666666667)</f>
        <v>45902.66667</v>
      </c>
      <c r="H419" s="1">
        <f>IFERROR(__xludf.DUMMYFUNCTION("""COMPUTED_VALUE"""),741.48)</f>
        <v>741.48</v>
      </c>
      <c r="J419" s="2">
        <f>IFERROR(__xludf.DUMMYFUNCTION("""COMPUTED_VALUE"""),45902.66666666667)</f>
        <v>45902.66667</v>
      </c>
      <c r="K419" s="1">
        <f>IFERROR(__xludf.DUMMYFUNCTION("""COMPUTED_VALUE"""),744.69)</f>
        <v>744.69</v>
      </c>
      <c r="M419" s="2">
        <f>IFERROR(__xludf.DUMMYFUNCTION("""COMPUTED_VALUE"""),45902.66666666667)</f>
        <v>45902.66667</v>
      </c>
      <c r="N419" s="1">
        <f>IFERROR(__xludf.DUMMYFUNCTION("""COMPUTED_VALUE"""),2.1108346E7)</f>
        <v>21108346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IFERROR(__xludf.DUMMYFUNCTION("""COMPUTED_VALUE"""),743.61)</f>
        <v>743.61</v>
      </c>
      <c r="D420" s="2">
        <f>IFERROR(__xludf.DUMMYFUNCTION("""COMPUTED_VALUE"""),45903.66666666667)</f>
        <v>45903.66667</v>
      </c>
      <c r="E420" s="1">
        <f>IFERROR(__xludf.DUMMYFUNCTION("""COMPUTED_VALUE"""),743.61)</f>
        <v>743.61</v>
      </c>
      <c r="G420" s="2">
        <f>IFERROR(__xludf.DUMMYFUNCTION("""COMPUTED_VALUE"""),45903.66666666667)</f>
        <v>45903.66667</v>
      </c>
      <c r="H420" s="1">
        <f>IFERROR(__xludf.DUMMYFUNCTION("""COMPUTED_VALUE"""),738.9)</f>
        <v>738.9</v>
      </c>
      <c r="J420" s="2">
        <f>IFERROR(__xludf.DUMMYFUNCTION("""COMPUTED_VALUE"""),45903.66666666667)</f>
        <v>45903.66667</v>
      </c>
      <c r="K420" s="1">
        <f>IFERROR(__xludf.DUMMYFUNCTION("""COMPUTED_VALUE"""),739.74)</f>
        <v>739.74</v>
      </c>
      <c r="M420" s="2">
        <f>IFERROR(__xludf.DUMMYFUNCTION("""COMPUTED_VALUE"""),45903.66666666667)</f>
        <v>45903.66667</v>
      </c>
      <c r="N420" s="1">
        <f>IFERROR(__xludf.DUMMYFUNCTION("""COMPUTED_VALUE"""),2.0841497E7)</f>
        <v>20841497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IFERROR(__xludf.DUMMYFUNCTION("""COMPUTED_VALUE"""),739.69)</f>
        <v>739.69</v>
      </c>
      <c r="D421" s="2">
        <f>IFERROR(__xludf.DUMMYFUNCTION("""COMPUTED_VALUE"""),45904.66666666667)</f>
        <v>45904.66667</v>
      </c>
      <c r="E421" s="1">
        <f>IFERROR(__xludf.DUMMYFUNCTION("""COMPUTED_VALUE"""),740.67)</f>
        <v>740.67</v>
      </c>
      <c r="G421" s="2">
        <f>IFERROR(__xludf.DUMMYFUNCTION("""COMPUTED_VALUE"""),45904.66666666667)</f>
        <v>45904.66667</v>
      </c>
      <c r="H421" s="1">
        <f>IFERROR(__xludf.DUMMYFUNCTION("""COMPUTED_VALUE"""),732.02)</f>
        <v>732.02</v>
      </c>
      <c r="J421" s="2">
        <f>IFERROR(__xludf.DUMMYFUNCTION("""COMPUTED_VALUE"""),45904.66666666667)</f>
        <v>45904.66667</v>
      </c>
      <c r="K421" s="1">
        <f>IFERROR(__xludf.DUMMYFUNCTION("""COMPUTED_VALUE"""),740.19)</f>
        <v>740.19</v>
      </c>
      <c r="M421" s="2">
        <f>IFERROR(__xludf.DUMMYFUNCTION("""COMPUTED_VALUE"""),45904.66666666667)</f>
        <v>45904.66667</v>
      </c>
      <c r="N421" s="1">
        <f>IFERROR(__xludf.DUMMYFUNCTION("""COMPUTED_VALUE"""),2.2541022E7)</f>
        <v>22541022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IFERROR(__xludf.DUMMYFUNCTION("""COMPUTED_VALUE"""),739.21)</f>
        <v>739.21</v>
      </c>
      <c r="D422" s="2">
        <f>IFERROR(__xludf.DUMMYFUNCTION("""COMPUTED_VALUE"""),45905.66666666667)</f>
        <v>45905.66667</v>
      </c>
      <c r="E422" s="1">
        <f>IFERROR(__xludf.DUMMYFUNCTION("""COMPUTED_VALUE"""),747.7)</f>
        <v>747.7</v>
      </c>
      <c r="G422" s="2">
        <f>IFERROR(__xludf.DUMMYFUNCTION("""COMPUTED_VALUE"""),45905.66666666667)</f>
        <v>45905.66667</v>
      </c>
      <c r="H422" s="1">
        <f>IFERROR(__xludf.DUMMYFUNCTION("""COMPUTED_VALUE"""),733.45)</f>
        <v>733.45</v>
      </c>
      <c r="J422" s="2">
        <f>IFERROR(__xludf.DUMMYFUNCTION("""COMPUTED_VALUE"""),45905.66666666667)</f>
        <v>45905.66667</v>
      </c>
      <c r="K422" s="1">
        <f>IFERROR(__xludf.DUMMYFUNCTION("""COMPUTED_VALUE"""),738.92)</f>
        <v>738.92</v>
      </c>
      <c r="M422" s="2">
        <f>IFERROR(__xludf.DUMMYFUNCTION("""COMPUTED_VALUE"""),45905.66666666667)</f>
        <v>45905.66667</v>
      </c>
      <c r="N422" s="1">
        <f>IFERROR(__xludf.DUMMYFUNCTION("""COMPUTED_VALUE"""),2.8589044E7)</f>
        <v>28589044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IFERROR(__xludf.DUMMYFUNCTION("""COMPUTED_VALUE"""),738.92)</f>
        <v>738.92</v>
      </c>
      <c r="D423" s="2">
        <f>IFERROR(__xludf.DUMMYFUNCTION("""COMPUTED_VALUE"""),45908.66666666667)</f>
        <v>45908.66667</v>
      </c>
      <c r="E423" s="1">
        <f>IFERROR(__xludf.DUMMYFUNCTION("""COMPUTED_VALUE"""),742.88)</f>
        <v>742.88</v>
      </c>
      <c r="G423" s="2">
        <f>IFERROR(__xludf.DUMMYFUNCTION("""COMPUTED_VALUE"""),45908.66666666667)</f>
        <v>45908.66667</v>
      </c>
      <c r="H423" s="1">
        <f>IFERROR(__xludf.DUMMYFUNCTION("""COMPUTED_VALUE"""),733.76)</f>
        <v>733.76</v>
      </c>
      <c r="J423" s="2">
        <f>IFERROR(__xludf.DUMMYFUNCTION("""COMPUTED_VALUE"""),45908.66666666667)</f>
        <v>45908.66667</v>
      </c>
      <c r="K423" s="1">
        <f>IFERROR(__xludf.DUMMYFUNCTION("""COMPUTED_VALUE"""),742.68)</f>
        <v>742.68</v>
      </c>
      <c r="M423" s="2">
        <f>IFERROR(__xludf.DUMMYFUNCTION("""COMPUTED_VALUE"""),45908.66666666667)</f>
        <v>45908.66667</v>
      </c>
      <c r="N423" s="1">
        <f>IFERROR(__xludf.DUMMYFUNCTION("""COMPUTED_VALUE"""),2.523224E7)</f>
        <v>25232240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IFERROR(__xludf.DUMMYFUNCTION("""COMPUTED_VALUE"""),741.85)</f>
        <v>741.85</v>
      </c>
      <c r="D424" s="2">
        <f>IFERROR(__xludf.DUMMYFUNCTION("""COMPUTED_VALUE"""),45909.66666666667)</f>
        <v>45909.66667</v>
      </c>
      <c r="E424" s="1">
        <f>IFERROR(__xludf.DUMMYFUNCTION("""COMPUTED_VALUE"""),743.19)</f>
        <v>743.19</v>
      </c>
      <c r="G424" s="2">
        <f>IFERROR(__xludf.DUMMYFUNCTION("""COMPUTED_VALUE"""),45909.66666666667)</f>
        <v>45909.66667</v>
      </c>
      <c r="H424" s="1">
        <f>IFERROR(__xludf.DUMMYFUNCTION("""COMPUTED_VALUE"""),735.7)</f>
        <v>735.7</v>
      </c>
      <c r="J424" s="2">
        <f>IFERROR(__xludf.DUMMYFUNCTION("""COMPUTED_VALUE"""),45909.66666666667)</f>
        <v>45909.66667</v>
      </c>
      <c r="K424" s="1">
        <f>IFERROR(__xludf.DUMMYFUNCTION("""COMPUTED_VALUE"""),740.52)</f>
        <v>740.52</v>
      </c>
      <c r="M424" s="2">
        <f>IFERROR(__xludf.DUMMYFUNCTION("""COMPUTED_VALUE"""),45909.66666666667)</f>
        <v>45909.66667</v>
      </c>
      <c r="N424" s="1">
        <f>IFERROR(__xludf.DUMMYFUNCTION("""COMPUTED_VALUE"""),2.1490572E7)</f>
        <v>21490572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IFERROR(__xludf.DUMMYFUNCTION("""COMPUTED_VALUE"""),739.17)</f>
        <v>739.17</v>
      </c>
      <c r="D425" s="2">
        <f>IFERROR(__xludf.DUMMYFUNCTION("""COMPUTED_VALUE"""),45910.66666666667)</f>
        <v>45910.66667</v>
      </c>
      <c r="E425" s="1">
        <f>IFERROR(__xludf.DUMMYFUNCTION("""COMPUTED_VALUE"""),743.32)</f>
        <v>743.32</v>
      </c>
      <c r="G425" s="2">
        <f>IFERROR(__xludf.DUMMYFUNCTION("""COMPUTED_VALUE"""),45910.66666666667)</f>
        <v>45910.66667</v>
      </c>
      <c r="H425" s="1">
        <f>IFERROR(__xludf.DUMMYFUNCTION("""COMPUTED_VALUE"""),734.53)</f>
        <v>734.53</v>
      </c>
      <c r="J425" s="2">
        <f>IFERROR(__xludf.DUMMYFUNCTION("""COMPUTED_VALUE"""),45910.66666666667)</f>
        <v>45910.66667</v>
      </c>
      <c r="K425" s="1">
        <f>IFERROR(__xludf.DUMMYFUNCTION("""COMPUTED_VALUE"""),739.38)</f>
        <v>739.38</v>
      </c>
      <c r="M425" s="2">
        <f>IFERROR(__xludf.DUMMYFUNCTION("""COMPUTED_VALUE"""),45910.66666666667)</f>
        <v>45910.66667</v>
      </c>
      <c r="N425" s="1">
        <f>IFERROR(__xludf.DUMMYFUNCTION("""COMPUTED_VALUE"""),2.151847E7)</f>
        <v>21518470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IFERROR(__xludf.DUMMYFUNCTION("""COMPUTED_VALUE"""),740.01)</f>
        <v>740.01</v>
      </c>
      <c r="D426" s="2">
        <f>IFERROR(__xludf.DUMMYFUNCTION("""COMPUTED_VALUE"""),45911.66666666667)</f>
        <v>45911.66667</v>
      </c>
      <c r="E426" s="1">
        <f>IFERROR(__xludf.DUMMYFUNCTION("""COMPUTED_VALUE"""),759.03)</f>
        <v>759.03</v>
      </c>
      <c r="G426" s="2">
        <f>IFERROR(__xludf.DUMMYFUNCTION("""COMPUTED_VALUE"""),45911.66666666667)</f>
        <v>45911.66667</v>
      </c>
      <c r="H426" s="1">
        <f>IFERROR(__xludf.DUMMYFUNCTION("""COMPUTED_VALUE"""),739.98)</f>
        <v>739.98</v>
      </c>
      <c r="J426" s="2">
        <f>IFERROR(__xludf.DUMMYFUNCTION("""COMPUTED_VALUE"""),45911.66666666667)</f>
        <v>45911.66667</v>
      </c>
      <c r="K426" s="1">
        <f>IFERROR(__xludf.DUMMYFUNCTION("""COMPUTED_VALUE"""),757.95)</f>
        <v>757.95</v>
      </c>
      <c r="M426" s="2">
        <f>IFERROR(__xludf.DUMMYFUNCTION("""COMPUTED_VALUE"""),45911.66666666667)</f>
        <v>45911.66667</v>
      </c>
      <c r="N426" s="1">
        <f>IFERROR(__xludf.DUMMYFUNCTION("""COMPUTED_VALUE"""),3.9244398E7)</f>
        <v>39244398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IFERROR(__xludf.DUMMYFUNCTION("""COMPUTED_VALUE"""),753.44)</f>
        <v>753.44</v>
      </c>
      <c r="D427" s="2">
        <f>IFERROR(__xludf.DUMMYFUNCTION("""COMPUTED_VALUE"""),45912.66666666667)</f>
        <v>45912.66667</v>
      </c>
      <c r="E427" s="1">
        <f>IFERROR(__xludf.DUMMYFUNCTION("""COMPUTED_VALUE"""),760.31)</f>
        <v>760.31</v>
      </c>
      <c r="G427" s="2">
        <f>IFERROR(__xludf.DUMMYFUNCTION("""COMPUTED_VALUE"""),45912.66666666667)</f>
        <v>45912.66667</v>
      </c>
      <c r="H427" s="1">
        <f>IFERROR(__xludf.DUMMYFUNCTION("""COMPUTED_VALUE"""),753.26)</f>
        <v>753.26</v>
      </c>
      <c r="J427" s="2">
        <f>IFERROR(__xludf.DUMMYFUNCTION("""COMPUTED_VALUE"""),45912.66666666667)</f>
        <v>45912.66667</v>
      </c>
      <c r="K427" s="1">
        <f>IFERROR(__xludf.DUMMYFUNCTION("""COMPUTED_VALUE"""),755.05)</f>
        <v>755.05</v>
      </c>
      <c r="M427" s="2">
        <f>IFERROR(__xludf.DUMMYFUNCTION("""COMPUTED_VALUE"""),45912.66666666667)</f>
        <v>45912.66667</v>
      </c>
      <c r="N427" s="1">
        <f>IFERROR(__xludf.DUMMYFUNCTION("""COMPUTED_VALUE"""),2.5561289E7)</f>
        <v>25561289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IFERROR(__xludf.DUMMYFUNCTION("""COMPUTED_VALUE"""),756.0)</f>
        <v>756</v>
      </c>
      <c r="D428" s="2">
        <f>IFERROR(__xludf.DUMMYFUNCTION("""COMPUTED_VALUE"""),45915.66666666667)</f>
        <v>45915.66667</v>
      </c>
      <c r="E428" s="1">
        <f>IFERROR(__xludf.DUMMYFUNCTION("""COMPUTED_VALUE"""),758.69)</f>
        <v>758.69</v>
      </c>
      <c r="G428" s="2">
        <f>IFERROR(__xludf.DUMMYFUNCTION("""COMPUTED_VALUE"""),45915.66666666667)</f>
        <v>45915.66667</v>
      </c>
      <c r="H428" s="1">
        <f>IFERROR(__xludf.DUMMYFUNCTION("""COMPUTED_VALUE"""),742.72)</f>
        <v>742.72</v>
      </c>
      <c r="J428" s="2">
        <f>IFERROR(__xludf.DUMMYFUNCTION("""COMPUTED_VALUE"""),45915.66666666667)</f>
        <v>45915.66667</v>
      </c>
      <c r="K428" s="1">
        <f>IFERROR(__xludf.DUMMYFUNCTION("""COMPUTED_VALUE"""),744.32)</f>
        <v>744.32</v>
      </c>
      <c r="M428" s="2">
        <f>IFERROR(__xludf.DUMMYFUNCTION("""COMPUTED_VALUE"""),45915.66666666667)</f>
        <v>45915.66667</v>
      </c>
      <c r="N428" s="1">
        <f>IFERROR(__xludf.DUMMYFUNCTION("""COMPUTED_VALUE"""),2.5324174E7)</f>
        <v>25324174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IFERROR(__xludf.DUMMYFUNCTION("""COMPUTED_VALUE"""),744.61)</f>
        <v>744.61</v>
      </c>
      <c r="D429" s="2">
        <f>IFERROR(__xludf.DUMMYFUNCTION("""COMPUTED_VALUE"""),45916.66666666667)</f>
        <v>45916.66667</v>
      </c>
      <c r="E429" s="1">
        <f>IFERROR(__xludf.DUMMYFUNCTION("""COMPUTED_VALUE"""),747.83)</f>
        <v>747.83</v>
      </c>
      <c r="G429" s="2">
        <f>IFERROR(__xludf.DUMMYFUNCTION("""COMPUTED_VALUE"""),45916.66666666667)</f>
        <v>45916.66667</v>
      </c>
      <c r="H429" s="1">
        <f>IFERROR(__xludf.DUMMYFUNCTION("""COMPUTED_VALUE"""),736.34)</f>
        <v>736.34</v>
      </c>
      <c r="J429" s="2">
        <f>IFERROR(__xludf.DUMMYFUNCTION("""COMPUTED_VALUE"""),45916.66666666667)</f>
        <v>45916.66667</v>
      </c>
      <c r="K429" s="1">
        <f>IFERROR(__xludf.DUMMYFUNCTION("""COMPUTED_VALUE"""),736.95)</f>
        <v>736.95</v>
      </c>
      <c r="M429" s="2">
        <f>IFERROR(__xludf.DUMMYFUNCTION("""COMPUTED_VALUE"""),45916.66666666667)</f>
        <v>45916.66667</v>
      </c>
      <c r="N429" s="1">
        <f>IFERROR(__xludf.DUMMYFUNCTION("""COMPUTED_VALUE"""),2.3037602E7)</f>
        <v>23037602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IFERROR(__xludf.DUMMYFUNCTION("""COMPUTED_VALUE"""),737.89)</f>
        <v>737.89</v>
      </c>
      <c r="D430" s="2">
        <f>IFERROR(__xludf.DUMMYFUNCTION("""COMPUTED_VALUE"""),45917.66666666667)</f>
        <v>45917.66667</v>
      </c>
      <c r="E430" s="1">
        <f>IFERROR(__xludf.DUMMYFUNCTION("""COMPUTED_VALUE"""),753.26)</f>
        <v>753.26</v>
      </c>
      <c r="G430" s="2">
        <f>IFERROR(__xludf.DUMMYFUNCTION("""COMPUTED_VALUE"""),45917.66666666667)</f>
        <v>45917.66667</v>
      </c>
      <c r="H430" s="1">
        <f>IFERROR(__xludf.DUMMYFUNCTION("""COMPUTED_VALUE"""),737.28)</f>
        <v>737.28</v>
      </c>
      <c r="J430" s="2">
        <f>IFERROR(__xludf.DUMMYFUNCTION("""COMPUTED_VALUE"""),45917.66666666667)</f>
        <v>45917.66667</v>
      </c>
      <c r="K430" s="1">
        <f>IFERROR(__xludf.DUMMYFUNCTION("""COMPUTED_VALUE"""),749.36)</f>
        <v>749.36</v>
      </c>
      <c r="M430" s="2">
        <f>IFERROR(__xludf.DUMMYFUNCTION("""COMPUTED_VALUE"""),45917.66666666667)</f>
        <v>45917.66667</v>
      </c>
      <c r="N430" s="1">
        <f>IFERROR(__xludf.DUMMYFUNCTION("""COMPUTED_VALUE"""),2.864862E7)</f>
        <v>28648620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IFERROR(__xludf.DUMMYFUNCTION("""COMPUTED_VALUE"""),749.57)</f>
        <v>749.57</v>
      </c>
      <c r="D431" s="2">
        <f>IFERROR(__xludf.DUMMYFUNCTION("""COMPUTED_VALUE"""),45918.66666666667)</f>
        <v>45918.66667</v>
      </c>
      <c r="E431" s="1">
        <f>IFERROR(__xludf.DUMMYFUNCTION("""COMPUTED_VALUE"""),750.45)</f>
        <v>750.45</v>
      </c>
      <c r="G431" s="2">
        <f>IFERROR(__xludf.DUMMYFUNCTION("""COMPUTED_VALUE"""),45918.66666666667)</f>
        <v>45918.66667</v>
      </c>
      <c r="H431" s="1">
        <f>IFERROR(__xludf.DUMMYFUNCTION("""COMPUTED_VALUE"""),738.97)</f>
        <v>738.97</v>
      </c>
      <c r="J431" s="2">
        <f>IFERROR(__xludf.DUMMYFUNCTION("""COMPUTED_VALUE"""),45918.66666666667)</f>
        <v>45918.66667</v>
      </c>
      <c r="K431" s="1">
        <f>IFERROR(__xludf.DUMMYFUNCTION("""COMPUTED_VALUE"""),744.75)</f>
        <v>744.75</v>
      </c>
      <c r="M431" s="2">
        <f>IFERROR(__xludf.DUMMYFUNCTION("""COMPUTED_VALUE"""),45918.66666666667)</f>
        <v>45918.66667</v>
      </c>
      <c r="N431" s="1">
        <f>IFERROR(__xludf.DUMMYFUNCTION("""COMPUTED_VALUE"""),2.5624543E7)</f>
        <v>25624543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IFERROR(__xludf.DUMMYFUNCTION("""COMPUTED_VALUE"""),744.79)</f>
        <v>744.79</v>
      </c>
      <c r="D432" s="2">
        <f>IFERROR(__xludf.DUMMYFUNCTION("""COMPUTED_VALUE"""),45919.66666666667)</f>
        <v>45919.66667</v>
      </c>
      <c r="E432" s="1">
        <f>IFERROR(__xludf.DUMMYFUNCTION("""COMPUTED_VALUE"""),748.16)</f>
        <v>748.16</v>
      </c>
      <c r="G432" s="2">
        <f>IFERROR(__xludf.DUMMYFUNCTION("""COMPUTED_VALUE"""),45919.66666666667)</f>
        <v>45919.66667</v>
      </c>
      <c r="H432" s="1">
        <f>IFERROR(__xludf.DUMMYFUNCTION("""COMPUTED_VALUE"""),740.45)</f>
        <v>740.45</v>
      </c>
      <c r="J432" s="2">
        <f>IFERROR(__xludf.DUMMYFUNCTION("""COMPUTED_VALUE"""),45919.66666666667)</f>
        <v>45919.66667</v>
      </c>
      <c r="K432" s="1">
        <f>IFERROR(__xludf.DUMMYFUNCTION("""COMPUTED_VALUE"""),745.06)</f>
        <v>745.06</v>
      </c>
      <c r="M432" s="2">
        <f>IFERROR(__xludf.DUMMYFUNCTION("""COMPUTED_VALUE"""),45919.66666666667)</f>
        <v>45919.66667</v>
      </c>
      <c r="N432" s="1">
        <f>IFERROR(__xludf.DUMMYFUNCTION("""COMPUTED_VALUE"""),3.7223472E7)</f>
        <v>37223472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IFERROR(__xludf.DUMMYFUNCTION("""COMPUTED_VALUE"""),741.7)</f>
        <v>741.7</v>
      </c>
      <c r="D433" s="2">
        <f>IFERROR(__xludf.DUMMYFUNCTION("""COMPUTED_VALUE"""),45922.66666666667)</f>
        <v>45922.66667</v>
      </c>
      <c r="E433" s="1">
        <f>IFERROR(__xludf.DUMMYFUNCTION("""COMPUTED_VALUE"""),744.05)</f>
        <v>744.05</v>
      </c>
      <c r="G433" s="2">
        <f>IFERROR(__xludf.DUMMYFUNCTION("""COMPUTED_VALUE"""),45922.66666666667)</f>
        <v>45922.66667</v>
      </c>
      <c r="H433" s="1">
        <f>IFERROR(__xludf.DUMMYFUNCTION("""COMPUTED_VALUE"""),737.68)</f>
        <v>737.68</v>
      </c>
      <c r="J433" s="2">
        <f>IFERROR(__xludf.DUMMYFUNCTION("""COMPUTED_VALUE"""),45922.66666666667)</f>
        <v>45922.66667</v>
      </c>
      <c r="K433" s="1">
        <f>IFERROR(__xludf.DUMMYFUNCTION("""COMPUTED_VALUE"""),741.12)</f>
        <v>741.12</v>
      </c>
      <c r="M433" s="2">
        <f>IFERROR(__xludf.DUMMYFUNCTION("""COMPUTED_VALUE"""),45922.66666666667)</f>
        <v>45922.66667</v>
      </c>
      <c r="N433" s="1">
        <f>IFERROR(__xludf.DUMMYFUNCTION("""COMPUTED_VALUE"""),2.1166005E7)</f>
        <v>21166005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IFERROR(__xludf.DUMMYFUNCTION("""COMPUTED_VALUE"""),741.89)</f>
        <v>741.89</v>
      </c>
      <c r="D434" s="2">
        <f>IFERROR(__xludf.DUMMYFUNCTION("""COMPUTED_VALUE"""),45923.66666666667)</f>
        <v>45923.66667</v>
      </c>
      <c r="E434" s="1">
        <f>IFERROR(__xludf.DUMMYFUNCTION("""COMPUTED_VALUE"""),746.65)</f>
        <v>746.65</v>
      </c>
      <c r="G434" s="2">
        <f>IFERROR(__xludf.DUMMYFUNCTION("""COMPUTED_VALUE"""),45923.66666666667)</f>
        <v>45923.66667</v>
      </c>
      <c r="H434" s="1">
        <f>IFERROR(__xludf.DUMMYFUNCTION("""COMPUTED_VALUE"""),731.84)</f>
        <v>731.84</v>
      </c>
      <c r="J434" s="2">
        <f>IFERROR(__xludf.DUMMYFUNCTION("""COMPUTED_VALUE"""),45923.66666666667)</f>
        <v>45923.66667</v>
      </c>
      <c r="K434" s="1">
        <f>IFERROR(__xludf.DUMMYFUNCTION("""COMPUTED_VALUE"""),736.81)</f>
        <v>736.81</v>
      </c>
      <c r="M434" s="2">
        <f>IFERROR(__xludf.DUMMYFUNCTION("""COMPUTED_VALUE"""),45923.66666666667)</f>
        <v>45923.66667</v>
      </c>
      <c r="N434" s="1">
        <f>IFERROR(__xludf.DUMMYFUNCTION("""COMPUTED_VALUE"""),2.0135986E7)</f>
        <v>20135986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IFERROR(__xludf.DUMMYFUNCTION("""COMPUTED_VALUE"""),738.04)</f>
        <v>738.04</v>
      </c>
      <c r="D435" s="2">
        <f>IFERROR(__xludf.DUMMYFUNCTION("""COMPUTED_VALUE"""),45924.66666666667)</f>
        <v>45924.66667</v>
      </c>
      <c r="E435" s="1">
        <f>IFERROR(__xludf.DUMMYFUNCTION("""COMPUTED_VALUE"""),740.57)</f>
        <v>740.57</v>
      </c>
      <c r="G435" s="2">
        <f>IFERROR(__xludf.DUMMYFUNCTION("""COMPUTED_VALUE"""),45924.66666666667)</f>
        <v>45924.66667</v>
      </c>
      <c r="H435" s="1">
        <f>IFERROR(__xludf.DUMMYFUNCTION("""COMPUTED_VALUE"""),728.4)</f>
        <v>728.4</v>
      </c>
      <c r="J435" s="2">
        <f>IFERROR(__xludf.DUMMYFUNCTION("""COMPUTED_VALUE"""),45924.66666666667)</f>
        <v>45924.66667</v>
      </c>
      <c r="K435" s="1">
        <f>IFERROR(__xludf.DUMMYFUNCTION("""COMPUTED_VALUE"""),729.26)</f>
        <v>729.26</v>
      </c>
      <c r="M435" s="2">
        <f>IFERROR(__xludf.DUMMYFUNCTION("""COMPUTED_VALUE"""),45924.66666666667)</f>
        <v>45924.66667</v>
      </c>
      <c r="N435" s="1">
        <f>IFERROR(__xludf.DUMMYFUNCTION("""COMPUTED_VALUE"""),1.9709718E7)</f>
        <v>19709718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IFERROR(__xludf.DUMMYFUNCTION("""COMPUTED_VALUE"""),727.2)</f>
        <v>727.2</v>
      </c>
      <c r="D436" s="2">
        <f>IFERROR(__xludf.DUMMYFUNCTION("""COMPUTED_VALUE"""),45925.66666666667)</f>
        <v>45925.66667</v>
      </c>
      <c r="E436" s="1">
        <f>IFERROR(__xludf.DUMMYFUNCTION("""COMPUTED_VALUE"""),729.59)</f>
        <v>729.59</v>
      </c>
      <c r="G436" s="2">
        <f>IFERROR(__xludf.DUMMYFUNCTION("""COMPUTED_VALUE"""),45925.66666666667)</f>
        <v>45925.66667</v>
      </c>
      <c r="H436" s="1">
        <f>IFERROR(__xludf.DUMMYFUNCTION("""COMPUTED_VALUE"""),720.08)</f>
        <v>720.08</v>
      </c>
      <c r="J436" s="2">
        <f>IFERROR(__xludf.DUMMYFUNCTION("""COMPUTED_VALUE"""),45925.66666666667)</f>
        <v>45925.66667</v>
      </c>
      <c r="K436" s="1">
        <f>IFERROR(__xludf.DUMMYFUNCTION("""COMPUTED_VALUE"""),722.37)</f>
        <v>722.37</v>
      </c>
      <c r="M436" s="2">
        <f>IFERROR(__xludf.DUMMYFUNCTION("""COMPUTED_VALUE"""),45925.66666666667)</f>
        <v>45925.66667</v>
      </c>
      <c r="N436" s="1">
        <f>IFERROR(__xludf.DUMMYFUNCTION("""COMPUTED_VALUE"""),2.6696641E7)</f>
        <v>26696641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IFERROR(__xludf.DUMMYFUNCTION("""COMPUTED_VALUE"""),722.72)</f>
        <v>722.72</v>
      </c>
      <c r="D437" s="2">
        <f>IFERROR(__xludf.DUMMYFUNCTION("""COMPUTED_VALUE"""),45926.66666666667)</f>
        <v>45926.66667</v>
      </c>
      <c r="E437" s="1">
        <f>IFERROR(__xludf.DUMMYFUNCTION("""COMPUTED_VALUE"""),727.35)</f>
        <v>727.35</v>
      </c>
      <c r="G437" s="2">
        <f>IFERROR(__xludf.DUMMYFUNCTION("""COMPUTED_VALUE"""),45926.66666666667)</f>
        <v>45926.66667</v>
      </c>
      <c r="H437" s="1">
        <f>IFERROR(__xludf.DUMMYFUNCTION("""COMPUTED_VALUE"""),722.28)</f>
        <v>722.28</v>
      </c>
      <c r="J437" s="2">
        <f>IFERROR(__xludf.DUMMYFUNCTION("""COMPUTED_VALUE"""),45926.66666666667)</f>
        <v>45926.66667</v>
      </c>
      <c r="K437" s="1">
        <f>IFERROR(__xludf.DUMMYFUNCTION("""COMPUTED_VALUE"""),725.22)</f>
        <v>725.22</v>
      </c>
      <c r="M437" s="2">
        <f>IFERROR(__xludf.DUMMYFUNCTION("""COMPUTED_VALUE"""),45926.66666666667)</f>
        <v>45926.66667</v>
      </c>
      <c r="N437" s="1">
        <f>IFERROR(__xludf.DUMMYFUNCTION("""COMPUTED_VALUE"""),2.2556369E7)</f>
        <v>22556369</v>
      </c>
    </row>
  </sheetData>
  <drawing r:id="rId1"/>
</worksheet>
</file>