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IFERROR(__xludf.DUMMYFUNCTION("GOOGLEFINANCE(""DJUSCF"",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IFERROR(__xludf.DUMMYFUNCTION("GOOGLEFINANCE(""DJUSCF"",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IFERROR(__xludf.DUMMYFUNCTION("GOOGLEFINANCE(""DJUSCF"",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IFERROR(__xludf.DUMMYFUNCTION("GOOGLEFINANCE(""DJUSCF"",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IFERROR(__xludf.DUMMYFUNCTION("GOOGLEFINANCE(""DJUSCF"",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IFERROR(__xludf.DUMMYFUNCTION("""COMPUTED_VALUE"""),361.32)</f>
        <v>361.32</v>
      </c>
      <c r="D2" s="2">
        <f>IFERROR(__xludf.DUMMYFUNCTION("""COMPUTED_VALUE"""),45293.66666666667)</f>
        <v>45293.66667</v>
      </c>
      <c r="E2" s="1">
        <f>IFERROR(__xludf.DUMMYFUNCTION("""COMPUTED_VALUE"""),361.97)</f>
        <v>361.97</v>
      </c>
      <c r="G2" s="2">
        <f>IFERROR(__xludf.DUMMYFUNCTION("""COMPUTED_VALUE"""),45293.66666666667)</f>
        <v>45293.66667</v>
      </c>
      <c r="H2" s="1">
        <f>IFERROR(__xludf.DUMMYFUNCTION("""COMPUTED_VALUE"""),357.99)</f>
        <v>357.99</v>
      </c>
      <c r="J2" s="2">
        <f>IFERROR(__xludf.DUMMYFUNCTION("""COMPUTED_VALUE"""),45293.66666666667)</f>
        <v>45293.66667</v>
      </c>
      <c r="K2" s="1">
        <f>IFERROR(__xludf.DUMMYFUNCTION("""COMPUTED_VALUE"""),360.3)</f>
        <v>360.3</v>
      </c>
      <c r="M2" s="2">
        <f>IFERROR(__xludf.DUMMYFUNCTION("""COMPUTED_VALUE"""),45293.66666666667)</f>
        <v>45293.66667</v>
      </c>
      <c r="N2" s="1">
        <f>IFERROR(__xludf.DUMMYFUNCTION("""COMPUTED_VALUE"""),2.2732491E7)</f>
        <v>22732491</v>
      </c>
    </row>
    <row r="3">
      <c r="A3" s="2">
        <f>IFERROR(__xludf.DUMMYFUNCTION("""COMPUTED_VALUE"""),45294.66666666667)</f>
        <v>45294.66667</v>
      </c>
      <c r="B3" s="1">
        <f>IFERROR(__xludf.DUMMYFUNCTION("""COMPUTED_VALUE"""),358.17)</f>
        <v>358.17</v>
      </c>
      <c r="D3" s="2">
        <f>IFERROR(__xludf.DUMMYFUNCTION("""COMPUTED_VALUE"""),45294.66666666667)</f>
        <v>45294.66667</v>
      </c>
      <c r="E3" s="1">
        <f>IFERROR(__xludf.DUMMYFUNCTION("""COMPUTED_VALUE"""),358.17)</f>
        <v>358.17</v>
      </c>
      <c r="G3" s="2">
        <f>IFERROR(__xludf.DUMMYFUNCTION("""COMPUTED_VALUE"""),45294.66666666667)</f>
        <v>45294.66667</v>
      </c>
      <c r="H3" s="1">
        <f>IFERROR(__xludf.DUMMYFUNCTION("""COMPUTED_VALUE"""),351.87)</f>
        <v>351.87</v>
      </c>
      <c r="J3" s="2">
        <f>IFERROR(__xludf.DUMMYFUNCTION("""COMPUTED_VALUE"""),45294.66666666667)</f>
        <v>45294.66667</v>
      </c>
      <c r="K3" s="1">
        <f>IFERROR(__xludf.DUMMYFUNCTION("""COMPUTED_VALUE"""),352.09)</f>
        <v>352.09</v>
      </c>
      <c r="M3" s="2">
        <f>IFERROR(__xludf.DUMMYFUNCTION("""COMPUTED_VALUE"""),45294.66666666667)</f>
        <v>45294.66667</v>
      </c>
      <c r="N3" s="1">
        <f>IFERROR(__xludf.DUMMYFUNCTION("""COMPUTED_VALUE"""),2.6408699E7)</f>
        <v>26408699</v>
      </c>
    </row>
    <row r="4">
      <c r="A4" s="2">
        <f>IFERROR(__xludf.DUMMYFUNCTION("""COMPUTED_VALUE"""),45295.66666666667)</f>
        <v>45295.66667</v>
      </c>
      <c r="B4" s="1">
        <f>IFERROR(__xludf.DUMMYFUNCTION("""COMPUTED_VALUE"""),352.18)</f>
        <v>352.18</v>
      </c>
      <c r="D4" s="2">
        <f>IFERROR(__xludf.DUMMYFUNCTION("""COMPUTED_VALUE"""),45295.66666666667)</f>
        <v>45295.66667</v>
      </c>
      <c r="E4" s="1">
        <f>IFERROR(__xludf.DUMMYFUNCTION("""COMPUTED_VALUE"""),353.55)</f>
        <v>353.55</v>
      </c>
      <c r="G4" s="2">
        <f>IFERROR(__xludf.DUMMYFUNCTION("""COMPUTED_VALUE"""),45295.66666666667)</f>
        <v>45295.66667</v>
      </c>
      <c r="H4" s="1">
        <f>IFERROR(__xludf.DUMMYFUNCTION("""COMPUTED_VALUE"""),349.8)</f>
        <v>349.8</v>
      </c>
      <c r="J4" s="2">
        <f>IFERROR(__xludf.DUMMYFUNCTION("""COMPUTED_VALUE"""),45295.66666666667)</f>
        <v>45295.66667</v>
      </c>
      <c r="K4" s="1">
        <f>IFERROR(__xludf.DUMMYFUNCTION("""COMPUTED_VALUE"""),350.28)</f>
        <v>350.28</v>
      </c>
      <c r="M4" s="2">
        <f>IFERROR(__xludf.DUMMYFUNCTION("""COMPUTED_VALUE"""),45295.66666666667)</f>
        <v>45295.66667</v>
      </c>
      <c r="N4" s="1">
        <f>IFERROR(__xludf.DUMMYFUNCTION("""COMPUTED_VALUE"""),2.6761166E7)</f>
        <v>26761166</v>
      </c>
    </row>
    <row r="5">
      <c r="A5" s="2">
        <f>IFERROR(__xludf.DUMMYFUNCTION("""COMPUTED_VALUE"""),45296.66666666667)</f>
        <v>45296.66667</v>
      </c>
      <c r="B5" s="1">
        <f>IFERROR(__xludf.DUMMYFUNCTION("""COMPUTED_VALUE"""),350.32)</f>
        <v>350.32</v>
      </c>
      <c r="D5" s="2">
        <f>IFERROR(__xludf.DUMMYFUNCTION("""COMPUTED_VALUE"""),45296.66666666667)</f>
        <v>45296.66667</v>
      </c>
      <c r="E5" s="1">
        <f>IFERROR(__xludf.DUMMYFUNCTION("""COMPUTED_VALUE"""),353.91)</f>
        <v>353.91</v>
      </c>
      <c r="G5" s="2">
        <f>IFERROR(__xludf.DUMMYFUNCTION("""COMPUTED_VALUE"""),45296.66666666667)</f>
        <v>45296.66667</v>
      </c>
      <c r="H5" s="1">
        <f>IFERROR(__xludf.DUMMYFUNCTION("""COMPUTED_VALUE"""),348.29)</f>
        <v>348.29</v>
      </c>
      <c r="J5" s="2">
        <f>IFERROR(__xludf.DUMMYFUNCTION("""COMPUTED_VALUE"""),45296.66666666667)</f>
        <v>45296.66667</v>
      </c>
      <c r="K5" s="1">
        <f>IFERROR(__xludf.DUMMYFUNCTION("""COMPUTED_VALUE"""),348.68)</f>
        <v>348.68</v>
      </c>
      <c r="M5" s="2">
        <f>IFERROR(__xludf.DUMMYFUNCTION("""COMPUTED_VALUE"""),45296.66666666667)</f>
        <v>45296.66667</v>
      </c>
      <c r="N5" s="1">
        <f>IFERROR(__xludf.DUMMYFUNCTION("""COMPUTED_VALUE"""),2.6205419E7)</f>
        <v>26205419</v>
      </c>
    </row>
    <row r="6">
      <c r="A6" s="2">
        <f>IFERROR(__xludf.DUMMYFUNCTION("""COMPUTED_VALUE"""),45299.66666666667)</f>
        <v>45299.66667</v>
      </c>
      <c r="B6" s="1">
        <f>IFERROR(__xludf.DUMMYFUNCTION("""COMPUTED_VALUE"""),347.21)</f>
        <v>347.21</v>
      </c>
      <c r="D6" s="2">
        <f>IFERROR(__xludf.DUMMYFUNCTION("""COMPUTED_VALUE"""),45299.66666666667)</f>
        <v>45299.66667</v>
      </c>
      <c r="E6" s="1">
        <f>IFERROR(__xludf.DUMMYFUNCTION("""COMPUTED_VALUE"""),352.95)</f>
        <v>352.95</v>
      </c>
      <c r="G6" s="2">
        <f>IFERROR(__xludf.DUMMYFUNCTION("""COMPUTED_VALUE"""),45299.66666666667)</f>
        <v>45299.66667</v>
      </c>
      <c r="H6" s="1">
        <f>IFERROR(__xludf.DUMMYFUNCTION("""COMPUTED_VALUE"""),344.98)</f>
        <v>344.98</v>
      </c>
      <c r="J6" s="2">
        <f>IFERROR(__xludf.DUMMYFUNCTION("""COMPUTED_VALUE"""),45299.66666666667)</f>
        <v>45299.66667</v>
      </c>
      <c r="K6" s="1">
        <f>IFERROR(__xludf.DUMMYFUNCTION("""COMPUTED_VALUE"""),351.7)</f>
        <v>351.7</v>
      </c>
      <c r="M6" s="2">
        <f>IFERROR(__xludf.DUMMYFUNCTION("""COMPUTED_VALUE"""),45299.66666666667)</f>
        <v>45299.66667</v>
      </c>
      <c r="N6" s="1">
        <f>IFERROR(__xludf.DUMMYFUNCTION("""COMPUTED_VALUE"""),2.2327673E7)</f>
        <v>22327673</v>
      </c>
    </row>
    <row r="7">
      <c r="A7" s="2">
        <f>IFERROR(__xludf.DUMMYFUNCTION("""COMPUTED_VALUE"""),45300.66666666667)</f>
        <v>45300.66667</v>
      </c>
      <c r="B7" s="1">
        <f>IFERROR(__xludf.DUMMYFUNCTION("""COMPUTED_VALUE"""),350.01)</f>
        <v>350.01</v>
      </c>
      <c r="D7" s="2">
        <f>IFERROR(__xludf.DUMMYFUNCTION("""COMPUTED_VALUE"""),45300.66666666667)</f>
        <v>45300.66667</v>
      </c>
      <c r="E7" s="1">
        <f>IFERROR(__xludf.DUMMYFUNCTION("""COMPUTED_VALUE"""),350.29)</f>
        <v>350.29</v>
      </c>
      <c r="G7" s="2">
        <f>IFERROR(__xludf.DUMMYFUNCTION("""COMPUTED_VALUE"""),45300.66666666667)</f>
        <v>45300.66667</v>
      </c>
      <c r="H7" s="1">
        <f>IFERROR(__xludf.DUMMYFUNCTION("""COMPUTED_VALUE"""),347.47)</f>
        <v>347.47</v>
      </c>
      <c r="J7" s="2">
        <f>IFERROR(__xludf.DUMMYFUNCTION("""COMPUTED_VALUE"""),45300.66666666667)</f>
        <v>45300.66667</v>
      </c>
      <c r="K7" s="1">
        <f>IFERROR(__xludf.DUMMYFUNCTION("""COMPUTED_VALUE"""),348.52)</f>
        <v>348.52</v>
      </c>
      <c r="M7" s="2">
        <f>IFERROR(__xludf.DUMMYFUNCTION("""COMPUTED_VALUE"""),45300.66666666667)</f>
        <v>45300.66667</v>
      </c>
      <c r="N7" s="1">
        <f>IFERROR(__xludf.DUMMYFUNCTION("""COMPUTED_VALUE"""),2.1199298E7)</f>
        <v>21199298</v>
      </c>
    </row>
    <row r="8">
      <c r="A8" s="2">
        <f>IFERROR(__xludf.DUMMYFUNCTION("""COMPUTED_VALUE"""),45301.66666666667)</f>
        <v>45301.66667</v>
      </c>
      <c r="B8" s="1">
        <f>IFERROR(__xludf.DUMMYFUNCTION("""COMPUTED_VALUE"""),348.57)</f>
        <v>348.57</v>
      </c>
      <c r="D8" s="2">
        <f>IFERROR(__xludf.DUMMYFUNCTION("""COMPUTED_VALUE"""),45301.66666666667)</f>
        <v>45301.66667</v>
      </c>
      <c r="E8" s="1">
        <f>IFERROR(__xludf.DUMMYFUNCTION("""COMPUTED_VALUE"""),349.98)</f>
        <v>349.98</v>
      </c>
      <c r="G8" s="2">
        <f>IFERROR(__xludf.DUMMYFUNCTION("""COMPUTED_VALUE"""),45301.66666666667)</f>
        <v>45301.66667</v>
      </c>
      <c r="H8" s="1">
        <f>IFERROR(__xludf.DUMMYFUNCTION("""COMPUTED_VALUE"""),346.26)</f>
        <v>346.26</v>
      </c>
      <c r="J8" s="2">
        <f>IFERROR(__xludf.DUMMYFUNCTION("""COMPUTED_VALUE"""),45301.66666666667)</f>
        <v>45301.66667</v>
      </c>
      <c r="K8" s="1">
        <f>IFERROR(__xludf.DUMMYFUNCTION("""COMPUTED_VALUE"""),348.9)</f>
        <v>348.9</v>
      </c>
      <c r="M8" s="2">
        <f>IFERROR(__xludf.DUMMYFUNCTION("""COMPUTED_VALUE"""),45301.66666666667)</f>
        <v>45301.66667</v>
      </c>
      <c r="N8" s="1">
        <f>IFERROR(__xludf.DUMMYFUNCTION("""COMPUTED_VALUE"""),2.202469E7)</f>
        <v>22024690</v>
      </c>
    </row>
    <row r="9">
      <c r="A9" s="2">
        <f>IFERROR(__xludf.DUMMYFUNCTION("""COMPUTED_VALUE"""),45302.66666666667)</f>
        <v>45302.66667</v>
      </c>
      <c r="B9" s="1">
        <f>IFERROR(__xludf.DUMMYFUNCTION("""COMPUTED_VALUE"""),348.45)</f>
        <v>348.45</v>
      </c>
      <c r="D9" s="2">
        <f>IFERROR(__xludf.DUMMYFUNCTION("""COMPUTED_VALUE"""),45302.66666666667)</f>
        <v>45302.66667</v>
      </c>
      <c r="E9" s="1">
        <f>IFERROR(__xludf.DUMMYFUNCTION("""COMPUTED_VALUE"""),349.07)</f>
        <v>349.07</v>
      </c>
      <c r="G9" s="2">
        <f>IFERROR(__xludf.DUMMYFUNCTION("""COMPUTED_VALUE"""),45302.66666666667)</f>
        <v>45302.66667</v>
      </c>
      <c r="H9" s="1">
        <f>IFERROR(__xludf.DUMMYFUNCTION("""COMPUTED_VALUE"""),343.93)</f>
        <v>343.93</v>
      </c>
      <c r="J9" s="2">
        <f>IFERROR(__xludf.DUMMYFUNCTION("""COMPUTED_VALUE"""),45302.66666666667)</f>
        <v>45302.66667</v>
      </c>
      <c r="K9" s="1">
        <f>IFERROR(__xludf.DUMMYFUNCTION("""COMPUTED_VALUE"""),348.78)</f>
        <v>348.78</v>
      </c>
      <c r="M9" s="2">
        <f>IFERROR(__xludf.DUMMYFUNCTION("""COMPUTED_VALUE"""),45302.66666666667)</f>
        <v>45302.66667</v>
      </c>
      <c r="N9" s="1">
        <f>IFERROR(__xludf.DUMMYFUNCTION("""COMPUTED_VALUE"""),2.0393776E7)</f>
        <v>20393776</v>
      </c>
    </row>
    <row r="10">
      <c r="A10" s="2">
        <f>IFERROR(__xludf.DUMMYFUNCTION("""COMPUTED_VALUE"""),45303.66666666667)</f>
        <v>45303.66667</v>
      </c>
      <c r="B10" s="1">
        <f>IFERROR(__xludf.DUMMYFUNCTION("""COMPUTED_VALUE"""),349.02)</f>
        <v>349.02</v>
      </c>
      <c r="D10" s="2">
        <f>IFERROR(__xludf.DUMMYFUNCTION("""COMPUTED_VALUE"""),45303.66666666667)</f>
        <v>45303.66667</v>
      </c>
      <c r="E10" s="1">
        <f>IFERROR(__xludf.DUMMYFUNCTION("""COMPUTED_VALUE"""),350.78)</f>
        <v>350.78</v>
      </c>
      <c r="G10" s="2">
        <f>IFERROR(__xludf.DUMMYFUNCTION("""COMPUTED_VALUE"""),45303.66666666667)</f>
        <v>45303.66667</v>
      </c>
      <c r="H10" s="1">
        <f>IFERROR(__xludf.DUMMYFUNCTION("""COMPUTED_VALUE"""),341.97)</f>
        <v>341.97</v>
      </c>
      <c r="J10" s="2">
        <f>IFERROR(__xludf.DUMMYFUNCTION("""COMPUTED_VALUE"""),45303.66666666667)</f>
        <v>45303.66667</v>
      </c>
      <c r="K10" s="1">
        <f>IFERROR(__xludf.DUMMYFUNCTION("""COMPUTED_VALUE"""),342.54)</f>
        <v>342.54</v>
      </c>
      <c r="M10" s="2">
        <f>IFERROR(__xludf.DUMMYFUNCTION("""COMPUTED_VALUE"""),45303.66666666667)</f>
        <v>45303.66667</v>
      </c>
      <c r="N10" s="1">
        <f>IFERROR(__xludf.DUMMYFUNCTION("""COMPUTED_VALUE"""),2.6855737E7)</f>
        <v>26855737</v>
      </c>
    </row>
    <row r="11">
      <c r="A11" s="2">
        <f>IFERROR(__xludf.DUMMYFUNCTION("""COMPUTED_VALUE"""),45307.66666666667)</f>
        <v>45307.66667</v>
      </c>
      <c r="B11" s="1">
        <f>IFERROR(__xludf.DUMMYFUNCTION("""COMPUTED_VALUE"""),340.99)</f>
        <v>340.99</v>
      </c>
      <c r="D11" s="2">
        <f>IFERROR(__xludf.DUMMYFUNCTION("""COMPUTED_VALUE"""),45307.66666666667)</f>
        <v>45307.66667</v>
      </c>
      <c r="E11" s="1">
        <f>IFERROR(__xludf.DUMMYFUNCTION("""COMPUTED_VALUE"""),340.99)</f>
        <v>340.99</v>
      </c>
      <c r="G11" s="2">
        <f>IFERROR(__xludf.DUMMYFUNCTION("""COMPUTED_VALUE"""),45307.66666666667)</f>
        <v>45307.66667</v>
      </c>
      <c r="H11" s="1">
        <f>IFERROR(__xludf.DUMMYFUNCTION("""COMPUTED_VALUE"""),334.72)</f>
        <v>334.72</v>
      </c>
      <c r="J11" s="2">
        <f>IFERROR(__xludf.DUMMYFUNCTION("""COMPUTED_VALUE"""),45307.66666666667)</f>
        <v>45307.66667</v>
      </c>
      <c r="K11" s="1">
        <f>IFERROR(__xludf.DUMMYFUNCTION("""COMPUTED_VALUE"""),336.78)</f>
        <v>336.78</v>
      </c>
      <c r="M11" s="2">
        <f>IFERROR(__xludf.DUMMYFUNCTION("""COMPUTED_VALUE"""),45307.66666666667)</f>
        <v>45307.66667</v>
      </c>
      <c r="N11" s="1">
        <f>IFERROR(__xludf.DUMMYFUNCTION("""COMPUTED_VALUE"""),3.8463339E7)</f>
        <v>38463339</v>
      </c>
    </row>
    <row r="12">
      <c r="A12" s="2">
        <f>IFERROR(__xludf.DUMMYFUNCTION("""COMPUTED_VALUE"""),45308.66666666667)</f>
        <v>45308.66667</v>
      </c>
      <c r="B12" s="1">
        <f>IFERROR(__xludf.DUMMYFUNCTION("""COMPUTED_VALUE"""),335.46)</f>
        <v>335.46</v>
      </c>
      <c r="D12" s="2">
        <f>IFERROR(__xludf.DUMMYFUNCTION("""COMPUTED_VALUE"""),45308.66666666667)</f>
        <v>45308.66667</v>
      </c>
      <c r="E12" s="1">
        <f>IFERROR(__xludf.DUMMYFUNCTION("""COMPUTED_VALUE"""),335.46)</f>
        <v>335.46</v>
      </c>
      <c r="G12" s="2">
        <f>IFERROR(__xludf.DUMMYFUNCTION("""COMPUTED_VALUE"""),45308.66666666667)</f>
        <v>45308.66667</v>
      </c>
      <c r="H12" s="1">
        <f>IFERROR(__xludf.DUMMYFUNCTION("""COMPUTED_VALUE"""),331.76)</f>
        <v>331.76</v>
      </c>
      <c r="J12" s="2">
        <f>IFERROR(__xludf.DUMMYFUNCTION("""COMPUTED_VALUE"""),45308.66666666667)</f>
        <v>45308.66667</v>
      </c>
      <c r="K12" s="1">
        <f>IFERROR(__xludf.DUMMYFUNCTION("""COMPUTED_VALUE"""),334.42)</f>
        <v>334.42</v>
      </c>
      <c r="M12" s="2">
        <f>IFERROR(__xludf.DUMMYFUNCTION("""COMPUTED_VALUE"""),45308.66666666667)</f>
        <v>45308.66667</v>
      </c>
      <c r="N12" s="1">
        <f>IFERROR(__xludf.DUMMYFUNCTION("""COMPUTED_VALUE"""),2.9482499E7)</f>
        <v>29482499</v>
      </c>
    </row>
    <row r="13">
      <c r="A13" s="2">
        <f>IFERROR(__xludf.DUMMYFUNCTION("""COMPUTED_VALUE"""),45309.66666666667)</f>
        <v>45309.66667</v>
      </c>
      <c r="B13" s="1">
        <f>IFERROR(__xludf.DUMMYFUNCTION("""COMPUTED_VALUE"""),336.55)</f>
        <v>336.55</v>
      </c>
      <c r="D13" s="2">
        <f>IFERROR(__xludf.DUMMYFUNCTION("""COMPUTED_VALUE"""),45309.66666666667)</f>
        <v>45309.66667</v>
      </c>
      <c r="E13" s="1">
        <f>IFERROR(__xludf.DUMMYFUNCTION("""COMPUTED_VALUE"""),339.14)</f>
        <v>339.14</v>
      </c>
      <c r="G13" s="2">
        <f>IFERROR(__xludf.DUMMYFUNCTION("""COMPUTED_VALUE"""),45309.66666666667)</f>
        <v>45309.66667</v>
      </c>
      <c r="H13" s="1">
        <f>IFERROR(__xludf.DUMMYFUNCTION("""COMPUTED_VALUE"""),334.16)</f>
        <v>334.16</v>
      </c>
      <c r="J13" s="2">
        <f>IFERROR(__xludf.DUMMYFUNCTION("""COMPUTED_VALUE"""),45309.66666666667)</f>
        <v>45309.66667</v>
      </c>
      <c r="K13" s="1">
        <f>IFERROR(__xludf.DUMMYFUNCTION("""COMPUTED_VALUE"""),338.84)</f>
        <v>338.84</v>
      </c>
      <c r="M13" s="2">
        <f>IFERROR(__xludf.DUMMYFUNCTION("""COMPUTED_VALUE"""),45309.66666666667)</f>
        <v>45309.66667</v>
      </c>
      <c r="N13" s="1">
        <f>IFERROR(__xludf.DUMMYFUNCTION("""COMPUTED_VALUE"""),2.3715344E7)</f>
        <v>23715344</v>
      </c>
    </row>
    <row r="14">
      <c r="A14" s="2">
        <f>IFERROR(__xludf.DUMMYFUNCTION("""COMPUTED_VALUE"""),45310.66666666667)</f>
        <v>45310.66667</v>
      </c>
      <c r="B14" s="1">
        <f>IFERROR(__xludf.DUMMYFUNCTION("""COMPUTED_VALUE"""),338.93)</f>
        <v>338.93</v>
      </c>
      <c r="D14" s="2">
        <f>IFERROR(__xludf.DUMMYFUNCTION("""COMPUTED_VALUE"""),45310.66666666667)</f>
        <v>45310.66667</v>
      </c>
      <c r="E14" s="1">
        <f>IFERROR(__xludf.DUMMYFUNCTION("""COMPUTED_VALUE"""),344.08)</f>
        <v>344.08</v>
      </c>
      <c r="G14" s="2">
        <f>IFERROR(__xludf.DUMMYFUNCTION("""COMPUTED_VALUE"""),45310.66666666667)</f>
        <v>45310.66667</v>
      </c>
      <c r="H14" s="1">
        <f>IFERROR(__xludf.DUMMYFUNCTION("""COMPUTED_VALUE"""),336.98)</f>
        <v>336.98</v>
      </c>
      <c r="J14" s="2">
        <f>IFERROR(__xludf.DUMMYFUNCTION("""COMPUTED_VALUE"""),45310.66666666667)</f>
        <v>45310.66667</v>
      </c>
      <c r="K14" s="1">
        <f>IFERROR(__xludf.DUMMYFUNCTION("""COMPUTED_VALUE"""),343.4)</f>
        <v>343.4</v>
      </c>
      <c r="M14" s="2">
        <f>IFERROR(__xludf.DUMMYFUNCTION("""COMPUTED_VALUE"""),45310.66666666667)</f>
        <v>45310.66667</v>
      </c>
      <c r="N14" s="1">
        <f>IFERROR(__xludf.DUMMYFUNCTION("""COMPUTED_VALUE"""),2.3693678E7)</f>
        <v>23693678</v>
      </c>
    </row>
    <row r="15">
      <c r="A15" s="2">
        <f>IFERROR(__xludf.DUMMYFUNCTION("""COMPUTED_VALUE"""),45313.66666666667)</f>
        <v>45313.66667</v>
      </c>
      <c r="B15" s="1">
        <f>IFERROR(__xludf.DUMMYFUNCTION("""COMPUTED_VALUE"""),343.18)</f>
        <v>343.18</v>
      </c>
      <c r="D15" s="2">
        <f>IFERROR(__xludf.DUMMYFUNCTION("""COMPUTED_VALUE"""),45313.66666666667)</f>
        <v>45313.66667</v>
      </c>
      <c r="E15" s="1">
        <f>IFERROR(__xludf.DUMMYFUNCTION("""COMPUTED_VALUE"""),344.59)</f>
        <v>344.59</v>
      </c>
      <c r="G15" s="2">
        <f>IFERROR(__xludf.DUMMYFUNCTION("""COMPUTED_VALUE"""),45313.66666666667)</f>
        <v>45313.66667</v>
      </c>
      <c r="H15" s="1">
        <f>IFERROR(__xludf.DUMMYFUNCTION("""COMPUTED_VALUE"""),341.57)</f>
        <v>341.57</v>
      </c>
      <c r="J15" s="2">
        <f>IFERROR(__xludf.DUMMYFUNCTION("""COMPUTED_VALUE"""),45313.66666666667)</f>
        <v>45313.66667</v>
      </c>
      <c r="K15" s="1">
        <f>IFERROR(__xludf.DUMMYFUNCTION("""COMPUTED_VALUE"""),344.54)</f>
        <v>344.54</v>
      </c>
      <c r="M15" s="2">
        <f>IFERROR(__xludf.DUMMYFUNCTION("""COMPUTED_VALUE"""),45313.66666666667)</f>
        <v>45313.66667</v>
      </c>
      <c r="N15" s="1">
        <f>IFERROR(__xludf.DUMMYFUNCTION("""COMPUTED_VALUE"""),2.8520273E7)</f>
        <v>28520273</v>
      </c>
    </row>
    <row r="16">
      <c r="A16" s="2">
        <f>IFERROR(__xludf.DUMMYFUNCTION("""COMPUTED_VALUE"""),45314.66666666667)</f>
        <v>45314.66667</v>
      </c>
      <c r="B16" s="1">
        <f>IFERROR(__xludf.DUMMYFUNCTION("""COMPUTED_VALUE"""),344.77)</f>
        <v>344.77</v>
      </c>
      <c r="D16" s="2">
        <f>IFERROR(__xludf.DUMMYFUNCTION("""COMPUTED_VALUE"""),45314.66666666667)</f>
        <v>45314.66667</v>
      </c>
      <c r="E16" s="1">
        <f>IFERROR(__xludf.DUMMYFUNCTION("""COMPUTED_VALUE"""),346.55)</f>
        <v>346.55</v>
      </c>
      <c r="G16" s="2">
        <f>IFERROR(__xludf.DUMMYFUNCTION("""COMPUTED_VALUE"""),45314.66666666667)</f>
        <v>45314.66667</v>
      </c>
      <c r="H16" s="1">
        <f>IFERROR(__xludf.DUMMYFUNCTION("""COMPUTED_VALUE"""),340.95)</f>
        <v>340.95</v>
      </c>
      <c r="J16" s="2">
        <f>IFERROR(__xludf.DUMMYFUNCTION("""COMPUTED_VALUE"""),45314.66666666667)</f>
        <v>45314.66667</v>
      </c>
      <c r="K16" s="1">
        <f>IFERROR(__xludf.DUMMYFUNCTION("""COMPUTED_VALUE"""),342.6)</f>
        <v>342.6</v>
      </c>
      <c r="M16" s="2">
        <f>IFERROR(__xludf.DUMMYFUNCTION("""COMPUTED_VALUE"""),45314.66666666667)</f>
        <v>45314.66667</v>
      </c>
      <c r="N16" s="1">
        <f>IFERROR(__xludf.DUMMYFUNCTION("""COMPUTED_VALUE"""),2.4657802E7)</f>
        <v>24657802</v>
      </c>
    </row>
    <row r="17">
      <c r="A17" s="2">
        <f>IFERROR(__xludf.DUMMYFUNCTION("""COMPUTED_VALUE"""),45315.66666666667)</f>
        <v>45315.66667</v>
      </c>
      <c r="B17" s="1">
        <f>IFERROR(__xludf.DUMMYFUNCTION("""COMPUTED_VALUE"""),342.99)</f>
        <v>342.99</v>
      </c>
      <c r="D17" s="2">
        <f>IFERROR(__xludf.DUMMYFUNCTION("""COMPUTED_VALUE"""),45315.66666666667)</f>
        <v>45315.66667</v>
      </c>
      <c r="E17" s="1">
        <f>IFERROR(__xludf.DUMMYFUNCTION("""COMPUTED_VALUE"""),345.35)</f>
        <v>345.35</v>
      </c>
      <c r="G17" s="2">
        <f>IFERROR(__xludf.DUMMYFUNCTION("""COMPUTED_VALUE"""),45315.66666666667)</f>
        <v>45315.66667</v>
      </c>
      <c r="H17" s="1">
        <f>IFERROR(__xludf.DUMMYFUNCTION("""COMPUTED_VALUE"""),340.12)</f>
        <v>340.12</v>
      </c>
      <c r="J17" s="2">
        <f>IFERROR(__xludf.DUMMYFUNCTION("""COMPUTED_VALUE"""),45315.66666666667)</f>
        <v>45315.66667</v>
      </c>
      <c r="K17" s="1">
        <f>IFERROR(__xludf.DUMMYFUNCTION("""COMPUTED_VALUE"""),340.65)</f>
        <v>340.65</v>
      </c>
      <c r="M17" s="2">
        <f>IFERROR(__xludf.DUMMYFUNCTION("""COMPUTED_VALUE"""),45315.66666666667)</f>
        <v>45315.66667</v>
      </c>
      <c r="N17" s="1">
        <f>IFERROR(__xludf.DUMMYFUNCTION("""COMPUTED_VALUE"""),2.6373154E7)</f>
        <v>26373154</v>
      </c>
    </row>
    <row r="18">
      <c r="A18" s="2">
        <f>IFERROR(__xludf.DUMMYFUNCTION("""COMPUTED_VALUE"""),45316.66666666667)</f>
        <v>45316.66667</v>
      </c>
      <c r="B18" s="1">
        <f>IFERROR(__xludf.DUMMYFUNCTION("""COMPUTED_VALUE"""),341.5)</f>
        <v>341.5</v>
      </c>
      <c r="D18" s="2">
        <f>IFERROR(__xludf.DUMMYFUNCTION("""COMPUTED_VALUE"""),45316.66666666667)</f>
        <v>45316.66667</v>
      </c>
      <c r="E18" s="1">
        <f>IFERROR(__xludf.DUMMYFUNCTION("""COMPUTED_VALUE"""),342.72)</f>
        <v>342.72</v>
      </c>
      <c r="G18" s="2">
        <f>IFERROR(__xludf.DUMMYFUNCTION("""COMPUTED_VALUE"""),45316.66666666667)</f>
        <v>45316.66667</v>
      </c>
      <c r="H18" s="1">
        <f>IFERROR(__xludf.DUMMYFUNCTION("""COMPUTED_VALUE"""),338.98)</f>
        <v>338.98</v>
      </c>
      <c r="J18" s="2">
        <f>IFERROR(__xludf.DUMMYFUNCTION("""COMPUTED_VALUE"""),45316.66666666667)</f>
        <v>45316.66667</v>
      </c>
      <c r="K18" s="1">
        <f>IFERROR(__xludf.DUMMYFUNCTION("""COMPUTED_VALUE"""),342.0)</f>
        <v>342</v>
      </c>
      <c r="M18" s="2">
        <f>IFERROR(__xludf.DUMMYFUNCTION("""COMPUTED_VALUE"""),45316.66666666667)</f>
        <v>45316.66667</v>
      </c>
      <c r="N18" s="1">
        <f>IFERROR(__xludf.DUMMYFUNCTION("""COMPUTED_VALUE"""),2.8625614E7)</f>
        <v>28625614</v>
      </c>
    </row>
    <row r="19">
      <c r="A19" s="2">
        <f>IFERROR(__xludf.DUMMYFUNCTION("""COMPUTED_VALUE"""),45317.66666666667)</f>
        <v>45317.66667</v>
      </c>
      <c r="B19" s="1">
        <f>IFERROR(__xludf.DUMMYFUNCTION("""COMPUTED_VALUE"""),342.34)</f>
        <v>342.34</v>
      </c>
      <c r="D19" s="2">
        <f>IFERROR(__xludf.DUMMYFUNCTION("""COMPUTED_VALUE"""),45317.66666666667)</f>
        <v>45317.66667</v>
      </c>
      <c r="E19" s="1">
        <f>IFERROR(__xludf.DUMMYFUNCTION("""COMPUTED_VALUE"""),348.89)</f>
        <v>348.89</v>
      </c>
      <c r="G19" s="2">
        <f>IFERROR(__xludf.DUMMYFUNCTION("""COMPUTED_VALUE"""),45317.66666666667)</f>
        <v>45317.66667</v>
      </c>
      <c r="H19" s="1">
        <f>IFERROR(__xludf.DUMMYFUNCTION("""COMPUTED_VALUE"""),342.34)</f>
        <v>342.34</v>
      </c>
      <c r="J19" s="2">
        <f>IFERROR(__xludf.DUMMYFUNCTION("""COMPUTED_VALUE"""),45317.66666666667)</f>
        <v>45317.66667</v>
      </c>
      <c r="K19" s="1">
        <f>IFERROR(__xludf.DUMMYFUNCTION("""COMPUTED_VALUE"""),346.22)</f>
        <v>346.22</v>
      </c>
      <c r="M19" s="2">
        <f>IFERROR(__xludf.DUMMYFUNCTION("""COMPUTED_VALUE"""),45317.66666666667)</f>
        <v>45317.66667</v>
      </c>
      <c r="N19" s="1">
        <f>IFERROR(__xludf.DUMMYFUNCTION("""COMPUTED_VALUE"""),3.4090385E7)</f>
        <v>34090385</v>
      </c>
    </row>
    <row r="20">
      <c r="A20" s="2">
        <f>IFERROR(__xludf.DUMMYFUNCTION("""COMPUTED_VALUE"""),45320.66666666667)</f>
        <v>45320.66667</v>
      </c>
      <c r="B20" s="1">
        <f>IFERROR(__xludf.DUMMYFUNCTION("""COMPUTED_VALUE"""),346.54)</f>
        <v>346.54</v>
      </c>
      <c r="D20" s="2">
        <f>IFERROR(__xludf.DUMMYFUNCTION("""COMPUTED_VALUE"""),45320.66666666667)</f>
        <v>45320.66667</v>
      </c>
      <c r="E20" s="1">
        <f>IFERROR(__xludf.DUMMYFUNCTION("""COMPUTED_VALUE"""),350.31)</f>
        <v>350.31</v>
      </c>
      <c r="G20" s="2">
        <f>IFERROR(__xludf.DUMMYFUNCTION("""COMPUTED_VALUE"""),45320.66666666667)</f>
        <v>45320.66667</v>
      </c>
      <c r="H20" s="1">
        <f>IFERROR(__xludf.DUMMYFUNCTION("""COMPUTED_VALUE"""),344.99)</f>
        <v>344.99</v>
      </c>
      <c r="J20" s="2">
        <f>IFERROR(__xludf.DUMMYFUNCTION("""COMPUTED_VALUE"""),45320.66666666667)</f>
        <v>45320.66667</v>
      </c>
      <c r="K20" s="1">
        <f>IFERROR(__xludf.DUMMYFUNCTION("""COMPUTED_VALUE"""),350.19)</f>
        <v>350.19</v>
      </c>
      <c r="M20" s="2">
        <f>IFERROR(__xludf.DUMMYFUNCTION("""COMPUTED_VALUE"""),45320.66666666667)</f>
        <v>45320.66667</v>
      </c>
      <c r="N20" s="1">
        <f>IFERROR(__xludf.DUMMYFUNCTION("""COMPUTED_VALUE"""),2.402824E7)</f>
        <v>24028240</v>
      </c>
    </row>
    <row r="21">
      <c r="A21" s="2">
        <f>IFERROR(__xludf.DUMMYFUNCTION("""COMPUTED_VALUE"""),45321.66666666667)</f>
        <v>45321.66667</v>
      </c>
      <c r="B21" s="1">
        <f>IFERROR(__xludf.DUMMYFUNCTION("""COMPUTED_VALUE"""),349.74)</f>
        <v>349.74</v>
      </c>
      <c r="D21" s="2">
        <f>IFERROR(__xludf.DUMMYFUNCTION("""COMPUTED_VALUE"""),45321.66666666667)</f>
        <v>45321.66667</v>
      </c>
      <c r="E21" s="1">
        <f>IFERROR(__xludf.DUMMYFUNCTION("""COMPUTED_VALUE"""),353.01)</f>
        <v>353.01</v>
      </c>
      <c r="G21" s="2">
        <f>IFERROR(__xludf.DUMMYFUNCTION("""COMPUTED_VALUE"""),45321.66666666667)</f>
        <v>45321.66667</v>
      </c>
      <c r="H21" s="1">
        <f>IFERROR(__xludf.DUMMYFUNCTION("""COMPUTED_VALUE"""),348.32)</f>
        <v>348.32</v>
      </c>
      <c r="J21" s="2">
        <f>IFERROR(__xludf.DUMMYFUNCTION("""COMPUTED_VALUE"""),45321.66666666667)</f>
        <v>45321.66667</v>
      </c>
      <c r="K21" s="1">
        <f>IFERROR(__xludf.DUMMYFUNCTION("""COMPUTED_VALUE"""),349.31)</f>
        <v>349.31</v>
      </c>
      <c r="M21" s="2">
        <f>IFERROR(__xludf.DUMMYFUNCTION("""COMPUTED_VALUE"""),45321.66666666667)</f>
        <v>45321.66667</v>
      </c>
      <c r="N21" s="1">
        <f>IFERROR(__xludf.DUMMYFUNCTION("""COMPUTED_VALUE"""),2.2135866E7)</f>
        <v>22135866</v>
      </c>
    </row>
    <row r="22">
      <c r="A22" s="2">
        <f>IFERROR(__xludf.DUMMYFUNCTION("""COMPUTED_VALUE"""),45322.66666666667)</f>
        <v>45322.66667</v>
      </c>
      <c r="B22" s="1">
        <f>IFERROR(__xludf.DUMMYFUNCTION("""COMPUTED_VALUE"""),345.27)</f>
        <v>345.27</v>
      </c>
      <c r="D22" s="2">
        <f>IFERROR(__xludf.DUMMYFUNCTION("""COMPUTED_VALUE"""),45322.66666666667)</f>
        <v>45322.66667</v>
      </c>
      <c r="E22" s="1">
        <f>IFERROR(__xludf.DUMMYFUNCTION("""COMPUTED_VALUE"""),345.27)</f>
        <v>345.27</v>
      </c>
      <c r="G22" s="2">
        <f>IFERROR(__xludf.DUMMYFUNCTION("""COMPUTED_VALUE"""),45322.66666666667)</f>
        <v>45322.66667</v>
      </c>
      <c r="H22" s="1">
        <f>IFERROR(__xludf.DUMMYFUNCTION("""COMPUTED_VALUE"""),332.93)</f>
        <v>332.93</v>
      </c>
      <c r="J22" s="2">
        <f>IFERROR(__xludf.DUMMYFUNCTION("""COMPUTED_VALUE"""),45322.66666666667)</f>
        <v>45322.66667</v>
      </c>
      <c r="K22" s="1">
        <f>IFERROR(__xludf.DUMMYFUNCTION("""COMPUTED_VALUE"""),334.1)</f>
        <v>334.1</v>
      </c>
      <c r="M22" s="2">
        <f>IFERROR(__xludf.DUMMYFUNCTION("""COMPUTED_VALUE"""),45322.66666666667)</f>
        <v>45322.66667</v>
      </c>
      <c r="N22" s="1">
        <f>IFERROR(__xludf.DUMMYFUNCTION("""COMPUTED_VALUE"""),3.4159807E7)</f>
        <v>34159807</v>
      </c>
    </row>
    <row r="23">
      <c r="A23" s="2">
        <f>IFERROR(__xludf.DUMMYFUNCTION("""COMPUTED_VALUE"""),45323.66666666667)</f>
        <v>45323.66667</v>
      </c>
      <c r="B23" s="1">
        <f>IFERROR(__xludf.DUMMYFUNCTION("""COMPUTED_VALUE"""),334.75)</f>
        <v>334.75</v>
      </c>
      <c r="D23" s="2">
        <f>IFERROR(__xludf.DUMMYFUNCTION("""COMPUTED_VALUE"""),45323.66666666667)</f>
        <v>45323.66667</v>
      </c>
      <c r="E23" s="1">
        <f>IFERROR(__xludf.DUMMYFUNCTION("""COMPUTED_VALUE"""),340.44)</f>
        <v>340.44</v>
      </c>
      <c r="G23" s="2">
        <f>IFERROR(__xludf.DUMMYFUNCTION("""COMPUTED_VALUE"""),45323.66666666667)</f>
        <v>45323.66667</v>
      </c>
      <c r="H23" s="1">
        <f>IFERROR(__xludf.DUMMYFUNCTION("""COMPUTED_VALUE"""),334.34)</f>
        <v>334.34</v>
      </c>
      <c r="J23" s="2">
        <f>IFERROR(__xludf.DUMMYFUNCTION("""COMPUTED_VALUE"""),45323.66666666667)</f>
        <v>45323.66667</v>
      </c>
      <c r="K23" s="1">
        <f>IFERROR(__xludf.DUMMYFUNCTION("""COMPUTED_VALUE"""),340.22)</f>
        <v>340.22</v>
      </c>
      <c r="M23" s="2">
        <f>IFERROR(__xludf.DUMMYFUNCTION("""COMPUTED_VALUE"""),45323.66666666667)</f>
        <v>45323.66667</v>
      </c>
      <c r="N23" s="1">
        <f>IFERROR(__xludf.DUMMYFUNCTION("""COMPUTED_VALUE"""),3.2193883E7)</f>
        <v>32193883</v>
      </c>
    </row>
    <row r="24">
      <c r="A24" s="2">
        <f>IFERROR(__xludf.DUMMYFUNCTION("""COMPUTED_VALUE"""),45324.66666666667)</f>
        <v>45324.66667</v>
      </c>
      <c r="B24" s="1">
        <f>IFERROR(__xludf.DUMMYFUNCTION("""COMPUTED_VALUE"""),336.39)</f>
        <v>336.39</v>
      </c>
      <c r="D24" s="2">
        <f>IFERROR(__xludf.DUMMYFUNCTION("""COMPUTED_VALUE"""),45324.66666666667)</f>
        <v>45324.66667</v>
      </c>
      <c r="E24" s="1">
        <f>IFERROR(__xludf.DUMMYFUNCTION("""COMPUTED_VALUE"""),341.18)</f>
        <v>341.18</v>
      </c>
      <c r="G24" s="2">
        <f>IFERROR(__xludf.DUMMYFUNCTION("""COMPUTED_VALUE"""),45324.66666666667)</f>
        <v>45324.66667</v>
      </c>
      <c r="H24" s="1">
        <f>IFERROR(__xludf.DUMMYFUNCTION("""COMPUTED_VALUE"""),333.89)</f>
        <v>333.89</v>
      </c>
      <c r="J24" s="2">
        <f>IFERROR(__xludf.DUMMYFUNCTION("""COMPUTED_VALUE"""),45324.66666666667)</f>
        <v>45324.66667</v>
      </c>
      <c r="K24" s="1">
        <f>IFERROR(__xludf.DUMMYFUNCTION("""COMPUTED_VALUE"""),339.68)</f>
        <v>339.68</v>
      </c>
      <c r="M24" s="2">
        <f>IFERROR(__xludf.DUMMYFUNCTION("""COMPUTED_VALUE"""),45324.66666666667)</f>
        <v>45324.66667</v>
      </c>
      <c r="N24" s="1">
        <f>IFERROR(__xludf.DUMMYFUNCTION("""COMPUTED_VALUE"""),2.9029147E7)</f>
        <v>29029147</v>
      </c>
    </row>
    <row r="25">
      <c r="A25" s="2">
        <f>IFERROR(__xludf.DUMMYFUNCTION("""COMPUTED_VALUE"""),45327.66666666667)</f>
        <v>45327.66667</v>
      </c>
      <c r="B25" s="1">
        <f>IFERROR(__xludf.DUMMYFUNCTION("""COMPUTED_VALUE"""),339.6)</f>
        <v>339.6</v>
      </c>
      <c r="D25" s="2">
        <f>IFERROR(__xludf.DUMMYFUNCTION("""COMPUTED_VALUE"""),45327.66666666667)</f>
        <v>45327.66667</v>
      </c>
      <c r="E25" s="1">
        <f>IFERROR(__xludf.DUMMYFUNCTION("""COMPUTED_VALUE"""),339.6)</f>
        <v>339.6</v>
      </c>
      <c r="G25" s="2">
        <f>IFERROR(__xludf.DUMMYFUNCTION("""COMPUTED_VALUE"""),45327.66666666667)</f>
        <v>45327.66667</v>
      </c>
      <c r="H25" s="1">
        <f>IFERROR(__xludf.DUMMYFUNCTION("""COMPUTED_VALUE"""),332.1)</f>
        <v>332.1</v>
      </c>
      <c r="J25" s="2">
        <f>IFERROR(__xludf.DUMMYFUNCTION("""COMPUTED_VALUE"""),45327.66666666667)</f>
        <v>45327.66667</v>
      </c>
      <c r="K25" s="1">
        <f>IFERROR(__xludf.DUMMYFUNCTION("""COMPUTED_VALUE"""),336.55)</f>
        <v>336.55</v>
      </c>
      <c r="M25" s="2">
        <f>IFERROR(__xludf.DUMMYFUNCTION("""COMPUTED_VALUE"""),45327.66666666667)</f>
        <v>45327.66667</v>
      </c>
      <c r="N25" s="1">
        <f>IFERROR(__xludf.DUMMYFUNCTION("""COMPUTED_VALUE"""),3.1702376E7)</f>
        <v>31702376</v>
      </c>
    </row>
    <row r="26">
      <c r="A26" s="2">
        <f>IFERROR(__xludf.DUMMYFUNCTION("""COMPUTED_VALUE"""),45328.66666666667)</f>
        <v>45328.66667</v>
      </c>
      <c r="B26" s="1">
        <f>IFERROR(__xludf.DUMMYFUNCTION("""COMPUTED_VALUE"""),336.42)</f>
        <v>336.42</v>
      </c>
      <c r="D26" s="2">
        <f>IFERROR(__xludf.DUMMYFUNCTION("""COMPUTED_VALUE"""),45328.66666666667)</f>
        <v>45328.66667</v>
      </c>
      <c r="E26" s="1">
        <f>IFERROR(__xludf.DUMMYFUNCTION("""COMPUTED_VALUE"""),338.04)</f>
        <v>338.04</v>
      </c>
      <c r="G26" s="2">
        <f>IFERROR(__xludf.DUMMYFUNCTION("""COMPUTED_VALUE"""),45328.66666666667)</f>
        <v>45328.66667</v>
      </c>
      <c r="H26" s="1">
        <f>IFERROR(__xludf.DUMMYFUNCTION("""COMPUTED_VALUE"""),334.88)</f>
        <v>334.88</v>
      </c>
      <c r="J26" s="2">
        <f>IFERROR(__xludf.DUMMYFUNCTION("""COMPUTED_VALUE"""),45328.66666666667)</f>
        <v>45328.66667</v>
      </c>
      <c r="K26" s="1">
        <f>IFERROR(__xludf.DUMMYFUNCTION("""COMPUTED_VALUE"""),337.69)</f>
        <v>337.69</v>
      </c>
      <c r="M26" s="2">
        <f>IFERROR(__xludf.DUMMYFUNCTION("""COMPUTED_VALUE"""),45328.66666666667)</f>
        <v>45328.66667</v>
      </c>
      <c r="N26" s="1">
        <f>IFERROR(__xludf.DUMMYFUNCTION("""COMPUTED_VALUE"""),3.216719E7)</f>
        <v>32167190</v>
      </c>
    </row>
    <row r="27">
      <c r="A27" s="2">
        <f>IFERROR(__xludf.DUMMYFUNCTION("""COMPUTED_VALUE"""),45329.66666666667)</f>
        <v>45329.66667</v>
      </c>
      <c r="B27" s="1">
        <f>IFERROR(__xludf.DUMMYFUNCTION("""COMPUTED_VALUE"""),339.0)</f>
        <v>339</v>
      </c>
      <c r="D27" s="2">
        <f>IFERROR(__xludf.DUMMYFUNCTION("""COMPUTED_VALUE"""),45329.66666666667)</f>
        <v>45329.66667</v>
      </c>
      <c r="E27" s="1">
        <f>IFERROR(__xludf.DUMMYFUNCTION("""COMPUTED_VALUE"""),339.04)</f>
        <v>339.04</v>
      </c>
      <c r="G27" s="2">
        <f>IFERROR(__xludf.DUMMYFUNCTION("""COMPUTED_VALUE"""),45329.66666666667)</f>
        <v>45329.66667</v>
      </c>
      <c r="H27" s="1">
        <f>IFERROR(__xludf.DUMMYFUNCTION("""COMPUTED_VALUE"""),334.49)</f>
        <v>334.49</v>
      </c>
      <c r="J27" s="2">
        <f>IFERROR(__xludf.DUMMYFUNCTION("""COMPUTED_VALUE"""),45329.66666666667)</f>
        <v>45329.66667</v>
      </c>
      <c r="K27" s="1">
        <f>IFERROR(__xludf.DUMMYFUNCTION("""COMPUTED_VALUE"""),335.14)</f>
        <v>335.14</v>
      </c>
      <c r="M27" s="2">
        <f>IFERROR(__xludf.DUMMYFUNCTION("""COMPUTED_VALUE"""),45329.66666666667)</f>
        <v>45329.66667</v>
      </c>
      <c r="N27" s="1">
        <f>IFERROR(__xludf.DUMMYFUNCTION("""COMPUTED_VALUE"""),5.4545724E7)</f>
        <v>54545724</v>
      </c>
    </row>
    <row r="28">
      <c r="A28" s="2">
        <f>IFERROR(__xludf.DUMMYFUNCTION("""COMPUTED_VALUE"""),45330.66666666667)</f>
        <v>45330.66667</v>
      </c>
      <c r="B28" s="1">
        <f>IFERROR(__xludf.DUMMYFUNCTION("""COMPUTED_VALUE"""),340.04)</f>
        <v>340.04</v>
      </c>
      <c r="D28" s="2">
        <f>IFERROR(__xludf.DUMMYFUNCTION("""COMPUTED_VALUE"""),45330.66666666667)</f>
        <v>45330.66667</v>
      </c>
      <c r="E28" s="1">
        <f>IFERROR(__xludf.DUMMYFUNCTION("""COMPUTED_VALUE"""),352.41)</f>
        <v>352.41</v>
      </c>
      <c r="G28" s="2">
        <f>IFERROR(__xludf.DUMMYFUNCTION("""COMPUTED_VALUE"""),45330.66666666667)</f>
        <v>45330.66667</v>
      </c>
      <c r="H28" s="1">
        <f>IFERROR(__xludf.DUMMYFUNCTION("""COMPUTED_VALUE"""),339.98)</f>
        <v>339.98</v>
      </c>
      <c r="J28" s="2">
        <f>IFERROR(__xludf.DUMMYFUNCTION("""COMPUTED_VALUE"""),45330.66666666667)</f>
        <v>45330.66667</v>
      </c>
      <c r="K28" s="1">
        <f>IFERROR(__xludf.DUMMYFUNCTION("""COMPUTED_VALUE"""),349.77)</f>
        <v>349.77</v>
      </c>
      <c r="M28" s="2">
        <f>IFERROR(__xludf.DUMMYFUNCTION("""COMPUTED_VALUE"""),45330.66666666667)</f>
        <v>45330.66667</v>
      </c>
      <c r="N28" s="1">
        <f>IFERROR(__xludf.DUMMYFUNCTION("""COMPUTED_VALUE"""),6.0557956E7)</f>
        <v>60557956</v>
      </c>
    </row>
    <row r="29">
      <c r="A29" s="2">
        <f>IFERROR(__xludf.DUMMYFUNCTION("""COMPUTED_VALUE"""),45331.66666666667)</f>
        <v>45331.66667</v>
      </c>
      <c r="B29" s="1">
        <f>IFERROR(__xludf.DUMMYFUNCTION("""COMPUTED_VALUE"""),346.76)</f>
        <v>346.76</v>
      </c>
      <c r="D29" s="2">
        <f>IFERROR(__xludf.DUMMYFUNCTION("""COMPUTED_VALUE"""),45331.66666666667)</f>
        <v>45331.66667</v>
      </c>
      <c r="E29" s="1">
        <f>IFERROR(__xludf.DUMMYFUNCTION("""COMPUTED_VALUE"""),349.24)</f>
        <v>349.24</v>
      </c>
      <c r="G29" s="2">
        <f>IFERROR(__xludf.DUMMYFUNCTION("""COMPUTED_VALUE"""),45331.66666666667)</f>
        <v>45331.66667</v>
      </c>
      <c r="H29" s="1">
        <f>IFERROR(__xludf.DUMMYFUNCTION("""COMPUTED_VALUE"""),342.79)</f>
        <v>342.79</v>
      </c>
      <c r="J29" s="2">
        <f>IFERROR(__xludf.DUMMYFUNCTION("""COMPUTED_VALUE"""),45331.66666666667)</f>
        <v>45331.66667</v>
      </c>
      <c r="K29" s="1">
        <f>IFERROR(__xludf.DUMMYFUNCTION("""COMPUTED_VALUE"""),348.8)</f>
        <v>348.8</v>
      </c>
      <c r="M29" s="2">
        <f>IFERROR(__xludf.DUMMYFUNCTION("""COMPUTED_VALUE"""),45331.66666666667)</f>
        <v>45331.66667</v>
      </c>
      <c r="N29" s="1">
        <f>IFERROR(__xludf.DUMMYFUNCTION("""COMPUTED_VALUE"""),4.30666E7)</f>
        <v>43066600</v>
      </c>
    </row>
    <row r="30">
      <c r="A30" s="2">
        <f>IFERROR(__xludf.DUMMYFUNCTION("""COMPUTED_VALUE"""),45334.66666666667)</f>
        <v>45334.66667</v>
      </c>
      <c r="B30" s="1">
        <f>IFERROR(__xludf.DUMMYFUNCTION("""COMPUTED_VALUE"""),350.18)</f>
        <v>350.18</v>
      </c>
      <c r="D30" s="2">
        <f>IFERROR(__xludf.DUMMYFUNCTION("""COMPUTED_VALUE"""),45334.66666666667)</f>
        <v>45334.66667</v>
      </c>
      <c r="E30" s="1">
        <f>IFERROR(__xludf.DUMMYFUNCTION("""COMPUTED_VALUE"""),354.93)</f>
        <v>354.93</v>
      </c>
      <c r="G30" s="2">
        <f>IFERROR(__xludf.DUMMYFUNCTION("""COMPUTED_VALUE"""),45334.66666666667)</f>
        <v>45334.66667</v>
      </c>
      <c r="H30" s="1">
        <f>IFERROR(__xludf.DUMMYFUNCTION("""COMPUTED_VALUE"""),350.18)</f>
        <v>350.18</v>
      </c>
      <c r="J30" s="2">
        <f>IFERROR(__xludf.DUMMYFUNCTION("""COMPUTED_VALUE"""),45334.66666666667)</f>
        <v>45334.66667</v>
      </c>
      <c r="K30" s="1">
        <f>IFERROR(__xludf.DUMMYFUNCTION("""COMPUTED_VALUE"""),352.44)</f>
        <v>352.44</v>
      </c>
      <c r="M30" s="2">
        <f>IFERROR(__xludf.DUMMYFUNCTION("""COMPUTED_VALUE"""),45334.66666666667)</f>
        <v>45334.66667</v>
      </c>
      <c r="N30" s="1">
        <f>IFERROR(__xludf.DUMMYFUNCTION("""COMPUTED_VALUE"""),3.8938049E7)</f>
        <v>38938049</v>
      </c>
    </row>
    <row r="31">
      <c r="A31" s="2">
        <f>IFERROR(__xludf.DUMMYFUNCTION("""COMPUTED_VALUE"""),45335.66666666667)</f>
        <v>45335.66667</v>
      </c>
      <c r="B31" s="1">
        <f>IFERROR(__xludf.DUMMYFUNCTION("""COMPUTED_VALUE"""),348.38)</f>
        <v>348.38</v>
      </c>
      <c r="D31" s="2">
        <f>IFERROR(__xludf.DUMMYFUNCTION("""COMPUTED_VALUE"""),45335.66666666667)</f>
        <v>45335.66667</v>
      </c>
      <c r="E31" s="1">
        <f>IFERROR(__xludf.DUMMYFUNCTION("""COMPUTED_VALUE"""),348.38)</f>
        <v>348.38</v>
      </c>
      <c r="G31" s="2">
        <f>IFERROR(__xludf.DUMMYFUNCTION("""COMPUTED_VALUE"""),45335.66666666667)</f>
        <v>45335.66667</v>
      </c>
      <c r="H31" s="1">
        <f>IFERROR(__xludf.DUMMYFUNCTION("""COMPUTED_VALUE"""),342.1)</f>
        <v>342.1</v>
      </c>
      <c r="J31" s="2">
        <f>IFERROR(__xludf.DUMMYFUNCTION("""COMPUTED_VALUE"""),45335.66666666667)</f>
        <v>45335.66667</v>
      </c>
      <c r="K31" s="1">
        <f>IFERROR(__xludf.DUMMYFUNCTION("""COMPUTED_VALUE"""),344.74)</f>
        <v>344.74</v>
      </c>
      <c r="M31" s="2">
        <f>IFERROR(__xludf.DUMMYFUNCTION("""COMPUTED_VALUE"""),45335.66666666667)</f>
        <v>45335.66667</v>
      </c>
      <c r="N31" s="1">
        <f>IFERROR(__xludf.DUMMYFUNCTION("""COMPUTED_VALUE"""),3.476202E7)</f>
        <v>34762020</v>
      </c>
    </row>
    <row r="32">
      <c r="A32" s="2">
        <f>IFERROR(__xludf.DUMMYFUNCTION("""COMPUTED_VALUE"""),45336.66666666667)</f>
        <v>45336.66667</v>
      </c>
      <c r="B32" s="1">
        <f>IFERROR(__xludf.DUMMYFUNCTION("""COMPUTED_VALUE"""),345.34)</f>
        <v>345.34</v>
      </c>
      <c r="D32" s="2">
        <f>IFERROR(__xludf.DUMMYFUNCTION("""COMPUTED_VALUE"""),45336.66666666667)</f>
        <v>45336.66667</v>
      </c>
      <c r="E32" s="1">
        <f>IFERROR(__xludf.DUMMYFUNCTION("""COMPUTED_VALUE"""),350.25)</f>
        <v>350.25</v>
      </c>
      <c r="G32" s="2">
        <f>IFERROR(__xludf.DUMMYFUNCTION("""COMPUTED_VALUE"""),45336.66666666667)</f>
        <v>45336.66667</v>
      </c>
      <c r="H32" s="1">
        <f>IFERROR(__xludf.DUMMYFUNCTION("""COMPUTED_VALUE"""),345.26)</f>
        <v>345.26</v>
      </c>
      <c r="J32" s="2">
        <f>IFERROR(__xludf.DUMMYFUNCTION("""COMPUTED_VALUE"""),45336.66666666667)</f>
        <v>45336.66667</v>
      </c>
      <c r="K32" s="1">
        <f>IFERROR(__xludf.DUMMYFUNCTION("""COMPUTED_VALUE"""),350.21)</f>
        <v>350.21</v>
      </c>
      <c r="M32" s="2">
        <f>IFERROR(__xludf.DUMMYFUNCTION("""COMPUTED_VALUE"""),45336.66666666667)</f>
        <v>45336.66667</v>
      </c>
      <c r="N32" s="1">
        <f>IFERROR(__xludf.DUMMYFUNCTION("""COMPUTED_VALUE"""),2.781318E7)</f>
        <v>27813180</v>
      </c>
    </row>
    <row r="33">
      <c r="A33" s="2">
        <f>IFERROR(__xludf.DUMMYFUNCTION("""COMPUTED_VALUE"""),45337.66666666667)</f>
        <v>45337.66667</v>
      </c>
      <c r="B33" s="1">
        <f>IFERROR(__xludf.DUMMYFUNCTION("""COMPUTED_VALUE"""),350.93)</f>
        <v>350.93</v>
      </c>
      <c r="D33" s="2">
        <f>IFERROR(__xludf.DUMMYFUNCTION("""COMPUTED_VALUE"""),45337.66666666667)</f>
        <v>45337.66667</v>
      </c>
      <c r="E33" s="1">
        <f>IFERROR(__xludf.DUMMYFUNCTION("""COMPUTED_VALUE"""),352.3)</f>
        <v>352.3</v>
      </c>
      <c r="G33" s="2">
        <f>IFERROR(__xludf.DUMMYFUNCTION("""COMPUTED_VALUE"""),45337.66666666667)</f>
        <v>45337.66667</v>
      </c>
      <c r="H33" s="1">
        <f>IFERROR(__xludf.DUMMYFUNCTION("""COMPUTED_VALUE"""),348.73)</f>
        <v>348.73</v>
      </c>
      <c r="J33" s="2">
        <f>IFERROR(__xludf.DUMMYFUNCTION("""COMPUTED_VALUE"""),45337.66666666667)</f>
        <v>45337.66667</v>
      </c>
      <c r="K33" s="1">
        <f>IFERROR(__xludf.DUMMYFUNCTION("""COMPUTED_VALUE"""),350.78)</f>
        <v>350.78</v>
      </c>
      <c r="M33" s="2">
        <f>IFERROR(__xludf.DUMMYFUNCTION("""COMPUTED_VALUE"""),45337.66666666667)</f>
        <v>45337.66667</v>
      </c>
      <c r="N33" s="1">
        <f>IFERROR(__xludf.DUMMYFUNCTION("""COMPUTED_VALUE"""),2.4588934E7)</f>
        <v>24588934</v>
      </c>
    </row>
    <row r="34">
      <c r="A34" s="2">
        <f>IFERROR(__xludf.DUMMYFUNCTION("""COMPUTED_VALUE"""),45338.66666666667)</f>
        <v>45338.66667</v>
      </c>
      <c r="B34" s="1">
        <f>IFERROR(__xludf.DUMMYFUNCTION("""COMPUTED_VALUE"""),350.24)</f>
        <v>350.24</v>
      </c>
      <c r="D34" s="2">
        <f>IFERROR(__xludf.DUMMYFUNCTION("""COMPUTED_VALUE"""),45338.66666666667)</f>
        <v>45338.66667</v>
      </c>
      <c r="E34" s="1">
        <f>IFERROR(__xludf.DUMMYFUNCTION("""COMPUTED_VALUE"""),350.24)</f>
        <v>350.24</v>
      </c>
      <c r="G34" s="2">
        <f>IFERROR(__xludf.DUMMYFUNCTION("""COMPUTED_VALUE"""),45338.66666666667)</f>
        <v>45338.66667</v>
      </c>
      <c r="H34" s="1">
        <f>IFERROR(__xludf.DUMMYFUNCTION("""COMPUTED_VALUE"""),344.6)</f>
        <v>344.6</v>
      </c>
      <c r="J34" s="2">
        <f>IFERROR(__xludf.DUMMYFUNCTION("""COMPUTED_VALUE"""),45338.66666666667)</f>
        <v>45338.66667</v>
      </c>
      <c r="K34" s="1">
        <f>IFERROR(__xludf.DUMMYFUNCTION("""COMPUTED_VALUE"""),347.1)</f>
        <v>347.1</v>
      </c>
      <c r="M34" s="2">
        <f>IFERROR(__xludf.DUMMYFUNCTION("""COMPUTED_VALUE"""),45338.66666666667)</f>
        <v>45338.66667</v>
      </c>
      <c r="N34" s="1">
        <f>IFERROR(__xludf.DUMMYFUNCTION("""COMPUTED_VALUE"""),2.3927353E7)</f>
        <v>23927353</v>
      </c>
    </row>
    <row r="35">
      <c r="A35" s="2">
        <f>IFERROR(__xludf.DUMMYFUNCTION("""COMPUTED_VALUE"""),45342.66666666667)</f>
        <v>45342.66667</v>
      </c>
      <c r="B35" s="1">
        <f>IFERROR(__xludf.DUMMYFUNCTION("""COMPUTED_VALUE"""),344.7)</f>
        <v>344.7</v>
      </c>
      <c r="D35" s="2">
        <f>IFERROR(__xludf.DUMMYFUNCTION("""COMPUTED_VALUE"""),45342.66666666667)</f>
        <v>45342.66667</v>
      </c>
      <c r="E35" s="1">
        <f>IFERROR(__xludf.DUMMYFUNCTION("""COMPUTED_VALUE"""),345.98)</f>
        <v>345.98</v>
      </c>
      <c r="G35" s="2">
        <f>IFERROR(__xludf.DUMMYFUNCTION("""COMPUTED_VALUE"""),45342.66666666667)</f>
        <v>45342.66667</v>
      </c>
      <c r="H35" s="1">
        <f>IFERROR(__xludf.DUMMYFUNCTION("""COMPUTED_VALUE"""),342.51)</f>
        <v>342.51</v>
      </c>
      <c r="J35" s="2">
        <f>IFERROR(__xludf.DUMMYFUNCTION("""COMPUTED_VALUE"""),45342.66666666667)</f>
        <v>45342.66667</v>
      </c>
      <c r="K35" s="1">
        <f>IFERROR(__xludf.DUMMYFUNCTION("""COMPUTED_VALUE"""),344.86)</f>
        <v>344.86</v>
      </c>
      <c r="M35" s="2">
        <f>IFERROR(__xludf.DUMMYFUNCTION("""COMPUTED_VALUE"""),45342.66666666667)</f>
        <v>45342.66667</v>
      </c>
      <c r="N35" s="1">
        <f>IFERROR(__xludf.DUMMYFUNCTION("""COMPUTED_VALUE"""),2.6354672E7)</f>
        <v>26354672</v>
      </c>
    </row>
    <row r="36">
      <c r="A36" s="2">
        <f>IFERROR(__xludf.DUMMYFUNCTION("""COMPUTED_VALUE"""),45343.66666666667)</f>
        <v>45343.66667</v>
      </c>
      <c r="B36" s="1">
        <f>IFERROR(__xludf.DUMMYFUNCTION("""COMPUTED_VALUE"""),345.39)</f>
        <v>345.39</v>
      </c>
      <c r="D36" s="2">
        <f>IFERROR(__xludf.DUMMYFUNCTION("""COMPUTED_VALUE"""),45343.66666666667)</f>
        <v>45343.66667</v>
      </c>
      <c r="E36" s="1">
        <f>IFERROR(__xludf.DUMMYFUNCTION("""COMPUTED_VALUE"""),347.65)</f>
        <v>347.65</v>
      </c>
      <c r="G36" s="2">
        <f>IFERROR(__xludf.DUMMYFUNCTION("""COMPUTED_VALUE"""),45343.66666666667)</f>
        <v>45343.66667</v>
      </c>
      <c r="H36" s="1">
        <f>IFERROR(__xludf.DUMMYFUNCTION("""COMPUTED_VALUE"""),343.0)</f>
        <v>343</v>
      </c>
      <c r="J36" s="2">
        <f>IFERROR(__xludf.DUMMYFUNCTION("""COMPUTED_VALUE"""),45343.66666666667)</f>
        <v>45343.66667</v>
      </c>
      <c r="K36" s="1">
        <f>IFERROR(__xludf.DUMMYFUNCTION("""COMPUTED_VALUE"""),344.98)</f>
        <v>344.98</v>
      </c>
      <c r="M36" s="2">
        <f>IFERROR(__xludf.DUMMYFUNCTION("""COMPUTED_VALUE"""),45343.66666666667)</f>
        <v>45343.66667</v>
      </c>
      <c r="N36" s="1">
        <f>IFERROR(__xludf.DUMMYFUNCTION("""COMPUTED_VALUE"""),2.5384848E7)</f>
        <v>25384848</v>
      </c>
    </row>
    <row r="37">
      <c r="A37" s="2">
        <f>IFERROR(__xludf.DUMMYFUNCTION("""COMPUTED_VALUE"""),45344.66666666667)</f>
        <v>45344.66667</v>
      </c>
      <c r="B37" s="1">
        <f>IFERROR(__xludf.DUMMYFUNCTION("""COMPUTED_VALUE"""),348.08)</f>
        <v>348.08</v>
      </c>
      <c r="D37" s="2">
        <f>IFERROR(__xludf.DUMMYFUNCTION("""COMPUTED_VALUE"""),45344.66666666667)</f>
        <v>45344.66667</v>
      </c>
      <c r="E37" s="1">
        <f>IFERROR(__xludf.DUMMYFUNCTION("""COMPUTED_VALUE"""),352.9)</f>
        <v>352.9</v>
      </c>
      <c r="G37" s="2">
        <f>IFERROR(__xludf.DUMMYFUNCTION("""COMPUTED_VALUE"""),45344.66666666667)</f>
        <v>45344.66667</v>
      </c>
      <c r="H37" s="1">
        <f>IFERROR(__xludf.DUMMYFUNCTION("""COMPUTED_VALUE"""),347.46)</f>
        <v>347.46</v>
      </c>
      <c r="J37" s="2">
        <f>IFERROR(__xludf.DUMMYFUNCTION("""COMPUTED_VALUE"""),45344.66666666667)</f>
        <v>45344.66667</v>
      </c>
      <c r="K37" s="1">
        <f>IFERROR(__xludf.DUMMYFUNCTION("""COMPUTED_VALUE"""),351.95)</f>
        <v>351.95</v>
      </c>
      <c r="M37" s="2">
        <f>IFERROR(__xludf.DUMMYFUNCTION("""COMPUTED_VALUE"""),45344.66666666667)</f>
        <v>45344.66667</v>
      </c>
      <c r="N37" s="1">
        <f>IFERROR(__xludf.DUMMYFUNCTION("""COMPUTED_VALUE"""),2.207429E7)</f>
        <v>22074290</v>
      </c>
    </row>
    <row r="38">
      <c r="A38" s="2">
        <f>IFERROR(__xludf.DUMMYFUNCTION("""COMPUTED_VALUE"""),45345.66666666667)</f>
        <v>45345.66667</v>
      </c>
      <c r="B38" s="1">
        <f>IFERROR(__xludf.DUMMYFUNCTION("""COMPUTED_VALUE"""),353.59)</f>
        <v>353.59</v>
      </c>
      <c r="D38" s="2">
        <f>IFERROR(__xludf.DUMMYFUNCTION("""COMPUTED_VALUE"""),45345.66666666667)</f>
        <v>45345.66667</v>
      </c>
      <c r="E38" s="1">
        <f>IFERROR(__xludf.DUMMYFUNCTION("""COMPUTED_VALUE"""),356.75)</f>
        <v>356.75</v>
      </c>
      <c r="G38" s="2">
        <f>IFERROR(__xludf.DUMMYFUNCTION("""COMPUTED_VALUE"""),45345.66666666667)</f>
        <v>45345.66667</v>
      </c>
      <c r="H38" s="1">
        <f>IFERROR(__xludf.DUMMYFUNCTION("""COMPUTED_VALUE"""),352.07)</f>
        <v>352.07</v>
      </c>
      <c r="J38" s="2">
        <f>IFERROR(__xludf.DUMMYFUNCTION("""COMPUTED_VALUE"""),45345.66666666667)</f>
        <v>45345.66667</v>
      </c>
      <c r="K38" s="1">
        <f>IFERROR(__xludf.DUMMYFUNCTION("""COMPUTED_VALUE"""),354.34)</f>
        <v>354.34</v>
      </c>
      <c r="M38" s="2">
        <f>IFERROR(__xludf.DUMMYFUNCTION("""COMPUTED_VALUE"""),45345.66666666667)</f>
        <v>45345.66667</v>
      </c>
      <c r="N38" s="1">
        <f>IFERROR(__xludf.DUMMYFUNCTION("""COMPUTED_VALUE"""),2.0794163E7)</f>
        <v>20794163</v>
      </c>
    </row>
    <row r="39">
      <c r="A39" s="2">
        <f>IFERROR(__xludf.DUMMYFUNCTION("""COMPUTED_VALUE"""),45348.66666666667)</f>
        <v>45348.66667</v>
      </c>
      <c r="B39" s="1">
        <f>IFERROR(__xludf.DUMMYFUNCTION("""COMPUTED_VALUE"""),355.14)</f>
        <v>355.14</v>
      </c>
      <c r="D39" s="2">
        <f>IFERROR(__xludf.DUMMYFUNCTION("""COMPUTED_VALUE"""),45348.66666666667)</f>
        <v>45348.66667</v>
      </c>
      <c r="E39" s="1">
        <f>IFERROR(__xludf.DUMMYFUNCTION("""COMPUTED_VALUE"""),359.94)</f>
        <v>359.94</v>
      </c>
      <c r="G39" s="2">
        <f>IFERROR(__xludf.DUMMYFUNCTION("""COMPUTED_VALUE"""),45348.66666666667)</f>
        <v>45348.66667</v>
      </c>
      <c r="H39" s="1">
        <f>IFERROR(__xludf.DUMMYFUNCTION("""COMPUTED_VALUE"""),354.3)</f>
        <v>354.3</v>
      </c>
      <c r="J39" s="2">
        <f>IFERROR(__xludf.DUMMYFUNCTION("""COMPUTED_VALUE"""),45348.66666666667)</f>
        <v>45348.66667</v>
      </c>
      <c r="K39" s="1">
        <f>IFERROR(__xludf.DUMMYFUNCTION("""COMPUTED_VALUE"""),356.89)</f>
        <v>356.89</v>
      </c>
      <c r="M39" s="2">
        <f>IFERROR(__xludf.DUMMYFUNCTION("""COMPUTED_VALUE"""),45348.66666666667)</f>
        <v>45348.66667</v>
      </c>
      <c r="N39" s="1">
        <f>IFERROR(__xludf.DUMMYFUNCTION("""COMPUTED_VALUE"""),2.4823102E7)</f>
        <v>24823102</v>
      </c>
    </row>
    <row r="40">
      <c r="A40" s="2">
        <f>IFERROR(__xludf.DUMMYFUNCTION("""COMPUTED_VALUE"""),45349.66666666667)</f>
        <v>45349.66667</v>
      </c>
      <c r="B40" s="1">
        <f>IFERROR(__xludf.DUMMYFUNCTION("""COMPUTED_VALUE"""),357.27)</f>
        <v>357.27</v>
      </c>
      <c r="D40" s="2">
        <f>IFERROR(__xludf.DUMMYFUNCTION("""COMPUTED_VALUE"""),45349.66666666667)</f>
        <v>45349.66667</v>
      </c>
      <c r="E40" s="1">
        <f>IFERROR(__xludf.DUMMYFUNCTION("""COMPUTED_VALUE"""),359.9)</f>
        <v>359.9</v>
      </c>
      <c r="G40" s="2">
        <f>IFERROR(__xludf.DUMMYFUNCTION("""COMPUTED_VALUE"""),45349.66666666667)</f>
        <v>45349.66667</v>
      </c>
      <c r="H40" s="1">
        <f>IFERROR(__xludf.DUMMYFUNCTION("""COMPUTED_VALUE"""),355.45)</f>
        <v>355.45</v>
      </c>
      <c r="J40" s="2">
        <f>IFERROR(__xludf.DUMMYFUNCTION("""COMPUTED_VALUE"""),45349.66666666667)</f>
        <v>45349.66667</v>
      </c>
      <c r="K40" s="1">
        <f>IFERROR(__xludf.DUMMYFUNCTION("""COMPUTED_VALUE"""),357.6)</f>
        <v>357.6</v>
      </c>
      <c r="M40" s="2">
        <f>IFERROR(__xludf.DUMMYFUNCTION("""COMPUTED_VALUE"""),45349.66666666667)</f>
        <v>45349.66667</v>
      </c>
      <c r="N40" s="1">
        <f>IFERROR(__xludf.DUMMYFUNCTION("""COMPUTED_VALUE"""),2.4799268E7)</f>
        <v>24799268</v>
      </c>
    </row>
    <row r="41">
      <c r="A41" s="2">
        <f>IFERROR(__xludf.DUMMYFUNCTION("""COMPUTED_VALUE"""),45350.66666666667)</f>
        <v>45350.66667</v>
      </c>
      <c r="B41" s="1">
        <f>IFERROR(__xludf.DUMMYFUNCTION("""COMPUTED_VALUE"""),356.88)</f>
        <v>356.88</v>
      </c>
      <c r="D41" s="2">
        <f>IFERROR(__xludf.DUMMYFUNCTION("""COMPUTED_VALUE"""),45350.66666666667)</f>
        <v>45350.66667</v>
      </c>
      <c r="E41" s="1">
        <f>IFERROR(__xludf.DUMMYFUNCTION("""COMPUTED_VALUE"""),360.48)</f>
        <v>360.48</v>
      </c>
      <c r="G41" s="2">
        <f>IFERROR(__xludf.DUMMYFUNCTION("""COMPUTED_VALUE"""),45350.66666666667)</f>
        <v>45350.66667</v>
      </c>
      <c r="H41" s="1">
        <f>IFERROR(__xludf.DUMMYFUNCTION("""COMPUTED_VALUE"""),354.75)</f>
        <v>354.75</v>
      </c>
      <c r="J41" s="2">
        <f>IFERROR(__xludf.DUMMYFUNCTION("""COMPUTED_VALUE"""),45350.66666666667)</f>
        <v>45350.66667</v>
      </c>
      <c r="K41" s="1">
        <f>IFERROR(__xludf.DUMMYFUNCTION("""COMPUTED_VALUE"""),356.5)</f>
        <v>356.5</v>
      </c>
      <c r="M41" s="2">
        <f>IFERROR(__xludf.DUMMYFUNCTION("""COMPUTED_VALUE"""),45350.66666666667)</f>
        <v>45350.66667</v>
      </c>
      <c r="N41" s="1">
        <f>IFERROR(__xludf.DUMMYFUNCTION("""COMPUTED_VALUE"""),2.278862E7)</f>
        <v>22788620</v>
      </c>
    </row>
    <row r="42">
      <c r="A42" s="2">
        <f>IFERROR(__xludf.DUMMYFUNCTION("""COMPUTED_VALUE"""),45351.66666666667)</f>
        <v>45351.66667</v>
      </c>
      <c r="B42" s="1">
        <f>IFERROR(__xludf.DUMMYFUNCTION("""COMPUTED_VALUE"""),356.08)</f>
        <v>356.08</v>
      </c>
      <c r="D42" s="2">
        <f>IFERROR(__xludf.DUMMYFUNCTION("""COMPUTED_VALUE"""),45351.66666666667)</f>
        <v>45351.66667</v>
      </c>
      <c r="E42" s="1">
        <f>IFERROR(__xludf.DUMMYFUNCTION("""COMPUTED_VALUE"""),359.2)</f>
        <v>359.2</v>
      </c>
      <c r="G42" s="2">
        <f>IFERROR(__xludf.DUMMYFUNCTION("""COMPUTED_VALUE"""),45351.66666666667)</f>
        <v>45351.66667</v>
      </c>
      <c r="H42" s="1">
        <f>IFERROR(__xludf.DUMMYFUNCTION("""COMPUTED_VALUE"""),354.04)</f>
        <v>354.04</v>
      </c>
      <c r="J42" s="2">
        <f>IFERROR(__xludf.DUMMYFUNCTION("""COMPUTED_VALUE"""),45351.66666666667)</f>
        <v>45351.66667</v>
      </c>
      <c r="K42" s="1">
        <f>IFERROR(__xludf.DUMMYFUNCTION("""COMPUTED_VALUE"""),358.09)</f>
        <v>358.09</v>
      </c>
      <c r="M42" s="2">
        <f>IFERROR(__xludf.DUMMYFUNCTION("""COMPUTED_VALUE"""),45351.66666666667)</f>
        <v>45351.66667</v>
      </c>
      <c r="N42" s="1">
        <f>IFERROR(__xludf.DUMMYFUNCTION("""COMPUTED_VALUE"""),4.7475924E7)</f>
        <v>47475924</v>
      </c>
    </row>
    <row r="43">
      <c r="A43" s="2">
        <f>IFERROR(__xludf.DUMMYFUNCTION("""COMPUTED_VALUE"""),45352.66666666667)</f>
        <v>45352.66667</v>
      </c>
      <c r="B43" s="1">
        <f>IFERROR(__xludf.DUMMYFUNCTION("""COMPUTED_VALUE"""),356.06)</f>
        <v>356.06</v>
      </c>
      <c r="D43" s="2">
        <f>IFERROR(__xludf.DUMMYFUNCTION("""COMPUTED_VALUE"""),45352.66666666667)</f>
        <v>45352.66667</v>
      </c>
      <c r="E43" s="1">
        <f>IFERROR(__xludf.DUMMYFUNCTION("""COMPUTED_VALUE"""),357.97)</f>
        <v>357.97</v>
      </c>
      <c r="G43" s="2">
        <f>IFERROR(__xludf.DUMMYFUNCTION("""COMPUTED_VALUE"""),45352.66666666667)</f>
        <v>45352.66667</v>
      </c>
      <c r="H43" s="1">
        <f>IFERROR(__xludf.DUMMYFUNCTION("""COMPUTED_VALUE"""),353.34)</f>
        <v>353.34</v>
      </c>
      <c r="J43" s="2">
        <f>IFERROR(__xludf.DUMMYFUNCTION("""COMPUTED_VALUE"""),45352.66666666667)</f>
        <v>45352.66667</v>
      </c>
      <c r="K43" s="1">
        <f>IFERROR(__xludf.DUMMYFUNCTION("""COMPUTED_VALUE"""),353.89)</f>
        <v>353.89</v>
      </c>
      <c r="M43" s="2">
        <f>IFERROR(__xludf.DUMMYFUNCTION("""COMPUTED_VALUE"""),45352.66666666667)</f>
        <v>45352.66667</v>
      </c>
      <c r="N43" s="1">
        <f>IFERROR(__xludf.DUMMYFUNCTION("""COMPUTED_VALUE"""),2.580991E7)</f>
        <v>25809910</v>
      </c>
    </row>
    <row r="44">
      <c r="A44" s="2">
        <f>IFERROR(__xludf.DUMMYFUNCTION("""COMPUTED_VALUE"""),45355.66666666667)</f>
        <v>45355.66667</v>
      </c>
      <c r="B44" s="1">
        <f>IFERROR(__xludf.DUMMYFUNCTION("""COMPUTED_VALUE"""),353.93)</f>
        <v>353.93</v>
      </c>
      <c r="D44" s="2">
        <f>IFERROR(__xludf.DUMMYFUNCTION("""COMPUTED_VALUE"""),45355.66666666667)</f>
        <v>45355.66667</v>
      </c>
      <c r="E44" s="1">
        <f>IFERROR(__xludf.DUMMYFUNCTION("""COMPUTED_VALUE"""),354.12)</f>
        <v>354.12</v>
      </c>
      <c r="G44" s="2">
        <f>IFERROR(__xludf.DUMMYFUNCTION("""COMPUTED_VALUE"""),45355.66666666667)</f>
        <v>45355.66667</v>
      </c>
      <c r="H44" s="1">
        <f>IFERROR(__xludf.DUMMYFUNCTION("""COMPUTED_VALUE"""),348.76)</f>
        <v>348.76</v>
      </c>
      <c r="J44" s="2">
        <f>IFERROR(__xludf.DUMMYFUNCTION("""COMPUTED_VALUE"""),45355.66666666667)</f>
        <v>45355.66667</v>
      </c>
      <c r="K44" s="1">
        <f>IFERROR(__xludf.DUMMYFUNCTION("""COMPUTED_VALUE"""),348.91)</f>
        <v>348.91</v>
      </c>
      <c r="M44" s="2">
        <f>IFERROR(__xludf.DUMMYFUNCTION("""COMPUTED_VALUE"""),45355.66666666667)</f>
        <v>45355.66667</v>
      </c>
      <c r="N44" s="1">
        <f>IFERROR(__xludf.DUMMYFUNCTION("""COMPUTED_VALUE"""),2.4566395E7)</f>
        <v>24566395</v>
      </c>
    </row>
    <row r="45">
      <c r="A45" s="2">
        <f>IFERROR(__xludf.DUMMYFUNCTION("""COMPUTED_VALUE"""),45356.66666666667)</f>
        <v>45356.66667</v>
      </c>
      <c r="B45" s="1">
        <f>IFERROR(__xludf.DUMMYFUNCTION("""COMPUTED_VALUE"""),348.39)</f>
        <v>348.39</v>
      </c>
      <c r="D45" s="2">
        <f>IFERROR(__xludf.DUMMYFUNCTION("""COMPUTED_VALUE"""),45356.66666666667)</f>
        <v>45356.66667</v>
      </c>
      <c r="E45" s="1">
        <f>IFERROR(__xludf.DUMMYFUNCTION("""COMPUTED_VALUE"""),348.71)</f>
        <v>348.71</v>
      </c>
      <c r="G45" s="2">
        <f>IFERROR(__xludf.DUMMYFUNCTION("""COMPUTED_VALUE"""),45356.66666666667)</f>
        <v>45356.66667</v>
      </c>
      <c r="H45" s="1">
        <f>IFERROR(__xludf.DUMMYFUNCTION("""COMPUTED_VALUE"""),345.79)</f>
        <v>345.79</v>
      </c>
      <c r="J45" s="2">
        <f>IFERROR(__xludf.DUMMYFUNCTION("""COMPUTED_VALUE"""),45356.66666666667)</f>
        <v>45356.66667</v>
      </c>
      <c r="K45" s="1">
        <f>IFERROR(__xludf.DUMMYFUNCTION("""COMPUTED_VALUE"""),347.62)</f>
        <v>347.62</v>
      </c>
      <c r="M45" s="2">
        <f>IFERROR(__xludf.DUMMYFUNCTION("""COMPUTED_VALUE"""),45356.66666666667)</f>
        <v>45356.66667</v>
      </c>
      <c r="N45" s="1">
        <f>IFERROR(__xludf.DUMMYFUNCTION("""COMPUTED_VALUE"""),2.2289273E7)</f>
        <v>22289273</v>
      </c>
    </row>
    <row r="46">
      <c r="A46" s="2">
        <f>IFERROR(__xludf.DUMMYFUNCTION("""COMPUTED_VALUE"""),45357.66666666667)</f>
        <v>45357.66667</v>
      </c>
      <c r="B46" s="1">
        <f>IFERROR(__xludf.DUMMYFUNCTION("""COMPUTED_VALUE"""),347.81)</f>
        <v>347.81</v>
      </c>
      <c r="D46" s="2">
        <f>IFERROR(__xludf.DUMMYFUNCTION("""COMPUTED_VALUE"""),45357.66666666667)</f>
        <v>45357.66667</v>
      </c>
      <c r="E46" s="1">
        <f>IFERROR(__xludf.DUMMYFUNCTION("""COMPUTED_VALUE"""),351.26)</f>
        <v>351.26</v>
      </c>
      <c r="G46" s="2">
        <f>IFERROR(__xludf.DUMMYFUNCTION("""COMPUTED_VALUE"""),45357.66666666667)</f>
        <v>45357.66667</v>
      </c>
      <c r="H46" s="1">
        <f>IFERROR(__xludf.DUMMYFUNCTION("""COMPUTED_VALUE"""),344.63)</f>
        <v>344.63</v>
      </c>
      <c r="J46" s="2">
        <f>IFERROR(__xludf.DUMMYFUNCTION("""COMPUTED_VALUE"""),45357.66666666667)</f>
        <v>45357.66667</v>
      </c>
      <c r="K46" s="1">
        <f>IFERROR(__xludf.DUMMYFUNCTION("""COMPUTED_VALUE"""),347.22)</f>
        <v>347.22</v>
      </c>
      <c r="M46" s="2">
        <f>IFERROR(__xludf.DUMMYFUNCTION("""COMPUTED_VALUE"""),45357.66666666667)</f>
        <v>45357.66667</v>
      </c>
      <c r="N46" s="1">
        <f>IFERROR(__xludf.DUMMYFUNCTION("""COMPUTED_VALUE"""),2.2037864E7)</f>
        <v>22037864</v>
      </c>
    </row>
    <row r="47">
      <c r="A47" s="2">
        <f>IFERROR(__xludf.DUMMYFUNCTION("""COMPUTED_VALUE"""),45358.66666666667)</f>
        <v>45358.66667</v>
      </c>
      <c r="B47" s="1">
        <f>IFERROR(__xludf.DUMMYFUNCTION("""COMPUTED_VALUE"""),347.48)</f>
        <v>347.48</v>
      </c>
      <c r="D47" s="2">
        <f>IFERROR(__xludf.DUMMYFUNCTION("""COMPUTED_VALUE"""),45358.66666666667)</f>
        <v>45358.66667</v>
      </c>
      <c r="E47" s="1">
        <f>IFERROR(__xludf.DUMMYFUNCTION("""COMPUTED_VALUE"""),353.09)</f>
        <v>353.09</v>
      </c>
      <c r="G47" s="2">
        <f>IFERROR(__xludf.DUMMYFUNCTION("""COMPUTED_VALUE"""),45358.66666666667)</f>
        <v>45358.66667</v>
      </c>
      <c r="H47" s="1">
        <f>IFERROR(__xludf.DUMMYFUNCTION("""COMPUTED_VALUE"""),347.48)</f>
        <v>347.48</v>
      </c>
      <c r="J47" s="2">
        <f>IFERROR(__xludf.DUMMYFUNCTION("""COMPUTED_VALUE"""),45358.66666666667)</f>
        <v>45358.66667</v>
      </c>
      <c r="K47" s="1">
        <f>IFERROR(__xludf.DUMMYFUNCTION("""COMPUTED_VALUE"""),351.47)</f>
        <v>351.47</v>
      </c>
      <c r="M47" s="2">
        <f>IFERROR(__xludf.DUMMYFUNCTION("""COMPUTED_VALUE"""),45358.66666666667)</f>
        <v>45358.66667</v>
      </c>
      <c r="N47" s="1">
        <f>IFERROR(__xludf.DUMMYFUNCTION("""COMPUTED_VALUE"""),1.9237185E7)</f>
        <v>19237185</v>
      </c>
    </row>
    <row r="48">
      <c r="A48" s="2">
        <f>IFERROR(__xludf.DUMMYFUNCTION("""COMPUTED_VALUE"""),45359.66666666667)</f>
        <v>45359.66667</v>
      </c>
      <c r="B48" s="1">
        <f>IFERROR(__xludf.DUMMYFUNCTION("""COMPUTED_VALUE"""),351.91)</f>
        <v>351.91</v>
      </c>
      <c r="D48" s="2">
        <f>IFERROR(__xludf.DUMMYFUNCTION("""COMPUTED_VALUE"""),45359.66666666667)</f>
        <v>45359.66667</v>
      </c>
      <c r="E48" s="1">
        <f>IFERROR(__xludf.DUMMYFUNCTION("""COMPUTED_VALUE"""),356.04)</f>
        <v>356.04</v>
      </c>
      <c r="G48" s="2">
        <f>IFERROR(__xludf.DUMMYFUNCTION("""COMPUTED_VALUE"""),45359.66666666667)</f>
        <v>45359.66667</v>
      </c>
      <c r="H48" s="1">
        <f>IFERROR(__xludf.DUMMYFUNCTION("""COMPUTED_VALUE"""),350.04)</f>
        <v>350.04</v>
      </c>
      <c r="J48" s="2">
        <f>IFERROR(__xludf.DUMMYFUNCTION("""COMPUTED_VALUE"""),45359.66666666667)</f>
        <v>45359.66667</v>
      </c>
      <c r="K48" s="1">
        <f>IFERROR(__xludf.DUMMYFUNCTION("""COMPUTED_VALUE"""),352.05)</f>
        <v>352.05</v>
      </c>
      <c r="M48" s="2">
        <f>IFERROR(__xludf.DUMMYFUNCTION("""COMPUTED_VALUE"""),45359.66666666667)</f>
        <v>45359.66667</v>
      </c>
      <c r="N48" s="1">
        <f>IFERROR(__xludf.DUMMYFUNCTION("""COMPUTED_VALUE"""),2.2118664E7)</f>
        <v>22118664</v>
      </c>
    </row>
    <row r="49">
      <c r="A49" s="2">
        <f>IFERROR(__xludf.DUMMYFUNCTION("""COMPUTED_VALUE"""),45362.66666666667)</f>
        <v>45362.66667</v>
      </c>
      <c r="B49" s="1">
        <f>IFERROR(__xludf.DUMMYFUNCTION("""COMPUTED_VALUE"""),352.03)</f>
        <v>352.03</v>
      </c>
      <c r="D49" s="2">
        <f>IFERROR(__xludf.DUMMYFUNCTION("""COMPUTED_VALUE"""),45362.66666666667)</f>
        <v>45362.66667</v>
      </c>
      <c r="E49" s="1">
        <f>IFERROR(__xludf.DUMMYFUNCTION("""COMPUTED_VALUE"""),352.03)</f>
        <v>352.03</v>
      </c>
      <c r="G49" s="2">
        <f>IFERROR(__xludf.DUMMYFUNCTION("""COMPUTED_VALUE"""),45362.66666666667)</f>
        <v>45362.66667</v>
      </c>
      <c r="H49" s="1">
        <f>IFERROR(__xludf.DUMMYFUNCTION("""COMPUTED_VALUE"""),346.95)</f>
        <v>346.95</v>
      </c>
      <c r="J49" s="2">
        <f>IFERROR(__xludf.DUMMYFUNCTION("""COMPUTED_VALUE"""),45362.66666666667)</f>
        <v>45362.66667</v>
      </c>
      <c r="K49" s="1">
        <f>IFERROR(__xludf.DUMMYFUNCTION("""COMPUTED_VALUE"""),349.67)</f>
        <v>349.67</v>
      </c>
      <c r="M49" s="2">
        <f>IFERROR(__xludf.DUMMYFUNCTION("""COMPUTED_VALUE"""),45362.66666666667)</f>
        <v>45362.66667</v>
      </c>
      <c r="N49" s="1">
        <f>IFERROR(__xludf.DUMMYFUNCTION("""COMPUTED_VALUE"""),2.3034273E7)</f>
        <v>23034273</v>
      </c>
    </row>
    <row r="50">
      <c r="A50" s="2">
        <f>IFERROR(__xludf.DUMMYFUNCTION("""COMPUTED_VALUE"""),45363.66666666667)</f>
        <v>45363.66667</v>
      </c>
      <c r="B50" s="1">
        <f>IFERROR(__xludf.DUMMYFUNCTION("""COMPUTED_VALUE"""),350.46)</f>
        <v>350.46</v>
      </c>
      <c r="D50" s="2">
        <f>IFERROR(__xludf.DUMMYFUNCTION("""COMPUTED_VALUE"""),45363.66666666667)</f>
        <v>45363.66667</v>
      </c>
      <c r="E50" s="1">
        <f>IFERROR(__xludf.DUMMYFUNCTION("""COMPUTED_VALUE"""),355.21)</f>
        <v>355.21</v>
      </c>
      <c r="G50" s="2">
        <f>IFERROR(__xludf.DUMMYFUNCTION("""COMPUTED_VALUE"""),45363.66666666667)</f>
        <v>45363.66667</v>
      </c>
      <c r="H50" s="1">
        <f>IFERROR(__xludf.DUMMYFUNCTION("""COMPUTED_VALUE"""),349.91)</f>
        <v>349.91</v>
      </c>
      <c r="J50" s="2">
        <f>IFERROR(__xludf.DUMMYFUNCTION("""COMPUTED_VALUE"""),45363.66666666667)</f>
        <v>45363.66667</v>
      </c>
      <c r="K50" s="1">
        <f>IFERROR(__xludf.DUMMYFUNCTION("""COMPUTED_VALUE"""),353.45)</f>
        <v>353.45</v>
      </c>
      <c r="M50" s="2">
        <f>IFERROR(__xludf.DUMMYFUNCTION("""COMPUTED_VALUE"""),45363.66666666667)</f>
        <v>45363.66667</v>
      </c>
      <c r="N50" s="1">
        <f>IFERROR(__xludf.DUMMYFUNCTION("""COMPUTED_VALUE"""),2.5331749E7)</f>
        <v>25331749</v>
      </c>
    </row>
    <row r="51">
      <c r="A51" s="2">
        <f>IFERROR(__xludf.DUMMYFUNCTION("""COMPUTED_VALUE"""),45364.66666666667)</f>
        <v>45364.66667</v>
      </c>
      <c r="B51" s="1">
        <f>IFERROR(__xludf.DUMMYFUNCTION("""COMPUTED_VALUE"""),353.53)</f>
        <v>353.53</v>
      </c>
      <c r="D51" s="2">
        <f>IFERROR(__xludf.DUMMYFUNCTION("""COMPUTED_VALUE"""),45364.66666666667)</f>
        <v>45364.66667</v>
      </c>
      <c r="E51" s="1">
        <f>IFERROR(__xludf.DUMMYFUNCTION("""COMPUTED_VALUE"""),357.44)</f>
        <v>357.44</v>
      </c>
      <c r="G51" s="2">
        <f>IFERROR(__xludf.DUMMYFUNCTION("""COMPUTED_VALUE"""),45364.66666666667)</f>
        <v>45364.66667</v>
      </c>
      <c r="H51" s="1">
        <f>IFERROR(__xludf.DUMMYFUNCTION("""COMPUTED_VALUE"""),353.53)</f>
        <v>353.53</v>
      </c>
      <c r="J51" s="2">
        <f>IFERROR(__xludf.DUMMYFUNCTION("""COMPUTED_VALUE"""),45364.66666666667)</f>
        <v>45364.66667</v>
      </c>
      <c r="K51" s="1">
        <f>IFERROR(__xludf.DUMMYFUNCTION("""COMPUTED_VALUE"""),354.25)</f>
        <v>354.25</v>
      </c>
      <c r="M51" s="2">
        <f>IFERROR(__xludf.DUMMYFUNCTION("""COMPUTED_VALUE"""),45364.66666666667)</f>
        <v>45364.66667</v>
      </c>
      <c r="N51" s="1">
        <f>IFERROR(__xludf.DUMMYFUNCTION("""COMPUTED_VALUE"""),2.6505859E7)</f>
        <v>26505859</v>
      </c>
    </row>
    <row r="52">
      <c r="A52" s="2">
        <f>IFERROR(__xludf.DUMMYFUNCTION("""COMPUTED_VALUE"""),45365.66666666667)</f>
        <v>45365.66667</v>
      </c>
      <c r="B52" s="1">
        <f>IFERROR(__xludf.DUMMYFUNCTION("""COMPUTED_VALUE"""),355.98)</f>
        <v>355.98</v>
      </c>
      <c r="D52" s="2">
        <f>IFERROR(__xludf.DUMMYFUNCTION("""COMPUTED_VALUE"""),45365.66666666667)</f>
        <v>45365.66667</v>
      </c>
      <c r="E52" s="1">
        <f>IFERROR(__xludf.DUMMYFUNCTION("""COMPUTED_VALUE"""),355.98)</f>
        <v>355.98</v>
      </c>
      <c r="G52" s="2">
        <f>IFERROR(__xludf.DUMMYFUNCTION("""COMPUTED_VALUE"""),45365.66666666667)</f>
        <v>45365.66667</v>
      </c>
      <c r="H52" s="1">
        <f>IFERROR(__xludf.DUMMYFUNCTION("""COMPUTED_VALUE"""),349.78)</f>
        <v>349.78</v>
      </c>
      <c r="J52" s="2">
        <f>IFERROR(__xludf.DUMMYFUNCTION("""COMPUTED_VALUE"""),45365.66666666667)</f>
        <v>45365.66667</v>
      </c>
      <c r="K52" s="1">
        <f>IFERROR(__xludf.DUMMYFUNCTION("""COMPUTED_VALUE"""),353.11)</f>
        <v>353.11</v>
      </c>
      <c r="M52" s="2">
        <f>IFERROR(__xludf.DUMMYFUNCTION("""COMPUTED_VALUE"""),45365.66666666667)</f>
        <v>45365.66667</v>
      </c>
      <c r="N52" s="1">
        <f>IFERROR(__xludf.DUMMYFUNCTION("""COMPUTED_VALUE"""),6.7333005E7)</f>
        <v>67333005</v>
      </c>
    </row>
    <row r="53">
      <c r="A53" s="2">
        <f>IFERROR(__xludf.DUMMYFUNCTION("""COMPUTED_VALUE"""),45366.66666666667)</f>
        <v>45366.66667</v>
      </c>
      <c r="B53" s="1">
        <f>IFERROR(__xludf.DUMMYFUNCTION("""COMPUTED_VALUE"""),351.78)</f>
        <v>351.78</v>
      </c>
      <c r="D53" s="2">
        <f>IFERROR(__xludf.DUMMYFUNCTION("""COMPUTED_VALUE"""),45366.66666666667)</f>
        <v>45366.66667</v>
      </c>
      <c r="E53" s="1">
        <f>IFERROR(__xludf.DUMMYFUNCTION("""COMPUTED_VALUE"""),353.77)</f>
        <v>353.77</v>
      </c>
      <c r="G53" s="2">
        <f>IFERROR(__xludf.DUMMYFUNCTION("""COMPUTED_VALUE"""),45366.66666666667)</f>
        <v>45366.66667</v>
      </c>
      <c r="H53" s="1">
        <f>IFERROR(__xludf.DUMMYFUNCTION("""COMPUTED_VALUE"""),350.24)</f>
        <v>350.24</v>
      </c>
      <c r="J53" s="2">
        <f>IFERROR(__xludf.DUMMYFUNCTION("""COMPUTED_VALUE"""),45366.66666666667)</f>
        <v>45366.66667</v>
      </c>
      <c r="K53" s="1">
        <f>IFERROR(__xludf.DUMMYFUNCTION("""COMPUTED_VALUE"""),350.47)</f>
        <v>350.47</v>
      </c>
      <c r="M53" s="2">
        <f>IFERROR(__xludf.DUMMYFUNCTION("""COMPUTED_VALUE"""),45366.66666666667)</f>
        <v>45366.66667</v>
      </c>
      <c r="N53" s="1">
        <f>IFERROR(__xludf.DUMMYFUNCTION("""COMPUTED_VALUE"""),6.9887642E7)</f>
        <v>69887642</v>
      </c>
    </row>
    <row r="54">
      <c r="A54" s="2">
        <f>IFERROR(__xludf.DUMMYFUNCTION("""COMPUTED_VALUE"""),45369.66666666667)</f>
        <v>45369.66667</v>
      </c>
      <c r="B54" s="1">
        <f>IFERROR(__xludf.DUMMYFUNCTION("""COMPUTED_VALUE"""),351.07)</f>
        <v>351.07</v>
      </c>
      <c r="D54" s="2">
        <f>IFERROR(__xludf.DUMMYFUNCTION("""COMPUTED_VALUE"""),45369.66666666667)</f>
        <v>45369.66667</v>
      </c>
      <c r="E54" s="1">
        <f>IFERROR(__xludf.DUMMYFUNCTION("""COMPUTED_VALUE"""),352.95)</f>
        <v>352.95</v>
      </c>
      <c r="G54" s="2">
        <f>IFERROR(__xludf.DUMMYFUNCTION("""COMPUTED_VALUE"""),45369.66666666667)</f>
        <v>45369.66667</v>
      </c>
      <c r="H54" s="1">
        <f>IFERROR(__xludf.DUMMYFUNCTION("""COMPUTED_VALUE"""),346.49)</f>
        <v>346.49</v>
      </c>
      <c r="J54" s="2">
        <f>IFERROR(__xludf.DUMMYFUNCTION("""COMPUTED_VALUE"""),45369.66666666667)</f>
        <v>45369.66667</v>
      </c>
      <c r="K54" s="1">
        <f>IFERROR(__xludf.DUMMYFUNCTION("""COMPUTED_VALUE"""),346.71)</f>
        <v>346.71</v>
      </c>
      <c r="M54" s="2">
        <f>IFERROR(__xludf.DUMMYFUNCTION("""COMPUTED_VALUE"""),45369.66666666667)</f>
        <v>45369.66667</v>
      </c>
      <c r="N54" s="1">
        <f>IFERROR(__xludf.DUMMYFUNCTION("""COMPUTED_VALUE"""),3.2060375E7)</f>
        <v>32060375</v>
      </c>
    </row>
    <row r="55">
      <c r="A55" s="2">
        <f>IFERROR(__xludf.DUMMYFUNCTION("""COMPUTED_VALUE"""),45370.66666666667)</f>
        <v>45370.66667</v>
      </c>
      <c r="B55" s="1">
        <f>IFERROR(__xludf.DUMMYFUNCTION("""COMPUTED_VALUE"""),345.93)</f>
        <v>345.93</v>
      </c>
      <c r="D55" s="2">
        <f>IFERROR(__xludf.DUMMYFUNCTION("""COMPUTED_VALUE"""),45370.66666666667)</f>
        <v>45370.66667</v>
      </c>
      <c r="E55" s="1">
        <f>IFERROR(__xludf.DUMMYFUNCTION("""COMPUTED_VALUE"""),351.38)</f>
        <v>351.38</v>
      </c>
      <c r="G55" s="2">
        <f>IFERROR(__xludf.DUMMYFUNCTION("""COMPUTED_VALUE"""),45370.66666666667)</f>
        <v>45370.66667</v>
      </c>
      <c r="H55" s="1">
        <f>IFERROR(__xludf.DUMMYFUNCTION("""COMPUTED_VALUE"""),344.58)</f>
        <v>344.58</v>
      </c>
      <c r="J55" s="2">
        <f>IFERROR(__xludf.DUMMYFUNCTION("""COMPUTED_VALUE"""),45370.66666666667)</f>
        <v>45370.66667</v>
      </c>
      <c r="K55" s="1">
        <f>IFERROR(__xludf.DUMMYFUNCTION("""COMPUTED_VALUE"""),351.18)</f>
        <v>351.18</v>
      </c>
      <c r="M55" s="2">
        <f>IFERROR(__xludf.DUMMYFUNCTION("""COMPUTED_VALUE"""),45370.66666666667)</f>
        <v>45370.66667</v>
      </c>
      <c r="N55" s="1">
        <f>IFERROR(__xludf.DUMMYFUNCTION("""COMPUTED_VALUE"""),2.7625631E7)</f>
        <v>27625631</v>
      </c>
    </row>
    <row r="56">
      <c r="A56" s="2">
        <f>IFERROR(__xludf.DUMMYFUNCTION("""COMPUTED_VALUE"""),45371.66666666667)</f>
        <v>45371.66667</v>
      </c>
      <c r="B56" s="1">
        <f>IFERROR(__xludf.DUMMYFUNCTION("""COMPUTED_VALUE"""),351.19)</f>
        <v>351.19</v>
      </c>
      <c r="D56" s="2">
        <f>IFERROR(__xludf.DUMMYFUNCTION("""COMPUTED_VALUE"""),45371.66666666667)</f>
        <v>45371.66667</v>
      </c>
      <c r="E56" s="1">
        <f>IFERROR(__xludf.DUMMYFUNCTION("""COMPUTED_VALUE"""),354.6)</f>
        <v>354.6</v>
      </c>
      <c r="G56" s="2">
        <f>IFERROR(__xludf.DUMMYFUNCTION("""COMPUTED_VALUE"""),45371.66666666667)</f>
        <v>45371.66667</v>
      </c>
      <c r="H56" s="1">
        <f>IFERROR(__xludf.DUMMYFUNCTION("""COMPUTED_VALUE"""),349.22)</f>
        <v>349.22</v>
      </c>
      <c r="J56" s="2">
        <f>IFERROR(__xludf.DUMMYFUNCTION("""COMPUTED_VALUE"""),45371.66666666667)</f>
        <v>45371.66667</v>
      </c>
      <c r="K56" s="1">
        <f>IFERROR(__xludf.DUMMYFUNCTION("""COMPUTED_VALUE"""),354.5)</f>
        <v>354.5</v>
      </c>
      <c r="M56" s="2">
        <f>IFERROR(__xludf.DUMMYFUNCTION("""COMPUTED_VALUE"""),45371.66666666667)</f>
        <v>45371.66667</v>
      </c>
      <c r="N56" s="1">
        <f>IFERROR(__xludf.DUMMYFUNCTION("""COMPUTED_VALUE"""),2.5898624E7)</f>
        <v>25898624</v>
      </c>
    </row>
    <row r="57">
      <c r="A57" s="2">
        <f>IFERROR(__xludf.DUMMYFUNCTION("""COMPUTED_VALUE"""),45372.66666666667)</f>
        <v>45372.66667</v>
      </c>
      <c r="B57" s="1">
        <f>IFERROR(__xludf.DUMMYFUNCTION("""COMPUTED_VALUE"""),356.58)</f>
        <v>356.58</v>
      </c>
      <c r="D57" s="2">
        <f>IFERROR(__xludf.DUMMYFUNCTION("""COMPUTED_VALUE"""),45372.66666666667)</f>
        <v>45372.66667</v>
      </c>
      <c r="E57" s="1">
        <f>IFERROR(__xludf.DUMMYFUNCTION("""COMPUTED_VALUE"""),360.44)</f>
        <v>360.44</v>
      </c>
      <c r="G57" s="2">
        <f>IFERROR(__xludf.DUMMYFUNCTION("""COMPUTED_VALUE"""),45372.66666666667)</f>
        <v>45372.66667</v>
      </c>
      <c r="H57" s="1">
        <f>IFERROR(__xludf.DUMMYFUNCTION("""COMPUTED_VALUE"""),354.76)</f>
        <v>354.76</v>
      </c>
      <c r="J57" s="2">
        <f>IFERROR(__xludf.DUMMYFUNCTION("""COMPUTED_VALUE"""),45372.66666666667)</f>
        <v>45372.66667</v>
      </c>
      <c r="K57" s="1">
        <f>IFERROR(__xludf.DUMMYFUNCTION("""COMPUTED_VALUE"""),359.66)</f>
        <v>359.66</v>
      </c>
      <c r="M57" s="2">
        <f>IFERROR(__xludf.DUMMYFUNCTION("""COMPUTED_VALUE"""),45372.66666666667)</f>
        <v>45372.66667</v>
      </c>
      <c r="N57" s="1">
        <f>IFERROR(__xludf.DUMMYFUNCTION("""COMPUTED_VALUE"""),2.5677628E7)</f>
        <v>25677628</v>
      </c>
    </row>
    <row r="58">
      <c r="A58" s="2">
        <f>IFERROR(__xludf.DUMMYFUNCTION("""COMPUTED_VALUE"""),45373.66666666667)</f>
        <v>45373.66667</v>
      </c>
      <c r="B58" s="1">
        <f>IFERROR(__xludf.DUMMYFUNCTION("""COMPUTED_VALUE"""),359.22)</f>
        <v>359.22</v>
      </c>
      <c r="D58" s="2">
        <f>IFERROR(__xludf.DUMMYFUNCTION("""COMPUTED_VALUE"""),45373.66666666667)</f>
        <v>45373.66667</v>
      </c>
      <c r="E58" s="1">
        <f>IFERROR(__xludf.DUMMYFUNCTION("""COMPUTED_VALUE"""),359.22)</f>
        <v>359.22</v>
      </c>
      <c r="G58" s="2">
        <f>IFERROR(__xludf.DUMMYFUNCTION("""COMPUTED_VALUE"""),45373.66666666667)</f>
        <v>45373.66667</v>
      </c>
      <c r="H58" s="1">
        <f>IFERROR(__xludf.DUMMYFUNCTION("""COMPUTED_VALUE"""),318.7)</f>
        <v>318.7</v>
      </c>
      <c r="J58" s="2">
        <f>IFERROR(__xludf.DUMMYFUNCTION("""COMPUTED_VALUE"""),45373.66666666667)</f>
        <v>45373.66667</v>
      </c>
      <c r="K58" s="1">
        <f>IFERROR(__xludf.DUMMYFUNCTION("""COMPUTED_VALUE"""),324.83)</f>
        <v>324.83</v>
      </c>
      <c r="M58" s="2">
        <f>IFERROR(__xludf.DUMMYFUNCTION("""COMPUTED_VALUE"""),45373.66666666667)</f>
        <v>45373.66667</v>
      </c>
      <c r="N58" s="1">
        <f>IFERROR(__xludf.DUMMYFUNCTION("""COMPUTED_VALUE"""),4.1923273E7)</f>
        <v>41923273</v>
      </c>
    </row>
    <row r="59">
      <c r="A59" s="2">
        <f>IFERROR(__xludf.DUMMYFUNCTION("""COMPUTED_VALUE"""),45376.66666666667)</f>
        <v>45376.66667</v>
      </c>
      <c r="B59" s="1">
        <f>IFERROR(__xludf.DUMMYFUNCTION("""COMPUTED_VALUE"""),325.01)</f>
        <v>325.01</v>
      </c>
      <c r="D59" s="2">
        <f>IFERROR(__xludf.DUMMYFUNCTION("""COMPUTED_VALUE"""),45376.66666666667)</f>
        <v>45376.66667</v>
      </c>
      <c r="E59" s="1">
        <f>IFERROR(__xludf.DUMMYFUNCTION("""COMPUTED_VALUE"""),325.25)</f>
        <v>325.25</v>
      </c>
      <c r="G59" s="2">
        <f>IFERROR(__xludf.DUMMYFUNCTION("""COMPUTED_VALUE"""),45376.66666666667)</f>
        <v>45376.66667</v>
      </c>
      <c r="H59" s="1">
        <f>IFERROR(__xludf.DUMMYFUNCTION("""COMPUTED_VALUE"""),316.57)</f>
        <v>316.57</v>
      </c>
      <c r="J59" s="2">
        <f>IFERROR(__xludf.DUMMYFUNCTION("""COMPUTED_VALUE"""),45376.66666666667)</f>
        <v>45376.66667</v>
      </c>
      <c r="K59" s="1">
        <f>IFERROR(__xludf.DUMMYFUNCTION("""COMPUTED_VALUE"""),317.44)</f>
        <v>317.44</v>
      </c>
      <c r="M59" s="2">
        <f>IFERROR(__xludf.DUMMYFUNCTION("""COMPUTED_VALUE"""),45376.66666666667)</f>
        <v>45376.66667</v>
      </c>
      <c r="N59" s="1">
        <f>IFERROR(__xludf.DUMMYFUNCTION("""COMPUTED_VALUE"""),2.8021796E7)</f>
        <v>28021796</v>
      </c>
    </row>
    <row r="60">
      <c r="A60" s="2">
        <f>IFERROR(__xludf.DUMMYFUNCTION("""COMPUTED_VALUE"""),45377.66666666667)</f>
        <v>45377.66667</v>
      </c>
      <c r="B60" s="1">
        <f>IFERROR(__xludf.DUMMYFUNCTION("""COMPUTED_VALUE"""),319.7)</f>
        <v>319.7</v>
      </c>
      <c r="D60" s="2">
        <f>IFERROR(__xludf.DUMMYFUNCTION("""COMPUTED_VALUE"""),45377.66666666667)</f>
        <v>45377.66667</v>
      </c>
      <c r="E60" s="1">
        <f>IFERROR(__xludf.DUMMYFUNCTION("""COMPUTED_VALUE"""),321.26)</f>
        <v>321.26</v>
      </c>
      <c r="G60" s="2">
        <f>IFERROR(__xludf.DUMMYFUNCTION("""COMPUTED_VALUE"""),45377.66666666667)</f>
        <v>45377.66667</v>
      </c>
      <c r="H60" s="1">
        <f>IFERROR(__xludf.DUMMYFUNCTION("""COMPUTED_VALUE"""),316.43)</f>
        <v>316.43</v>
      </c>
      <c r="J60" s="2">
        <f>IFERROR(__xludf.DUMMYFUNCTION("""COMPUTED_VALUE"""),45377.66666666667)</f>
        <v>45377.66667</v>
      </c>
      <c r="K60" s="1">
        <f>IFERROR(__xludf.DUMMYFUNCTION("""COMPUTED_VALUE"""),316.47)</f>
        <v>316.47</v>
      </c>
      <c r="M60" s="2">
        <f>IFERROR(__xludf.DUMMYFUNCTION("""COMPUTED_VALUE"""),45377.66666666667)</f>
        <v>45377.66667</v>
      </c>
      <c r="N60" s="1">
        <f>IFERROR(__xludf.DUMMYFUNCTION("""COMPUTED_VALUE"""),2.1889131E7)</f>
        <v>21889131</v>
      </c>
    </row>
    <row r="61">
      <c r="A61" s="2">
        <f>IFERROR(__xludf.DUMMYFUNCTION("""COMPUTED_VALUE"""),45378.66666666667)</f>
        <v>45378.66667</v>
      </c>
      <c r="B61" s="1">
        <f>IFERROR(__xludf.DUMMYFUNCTION("""COMPUTED_VALUE"""),318.11)</f>
        <v>318.11</v>
      </c>
      <c r="D61" s="2">
        <f>IFERROR(__xludf.DUMMYFUNCTION("""COMPUTED_VALUE"""),45378.66666666667)</f>
        <v>45378.66667</v>
      </c>
      <c r="E61" s="1">
        <f>IFERROR(__xludf.DUMMYFUNCTION("""COMPUTED_VALUE"""),322.18)</f>
        <v>322.18</v>
      </c>
      <c r="G61" s="2">
        <f>IFERROR(__xludf.DUMMYFUNCTION("""COMPUTED_VALUE"""),45378.66666666667)</f>
        <v>45378.66667</v>
      </c>
      <c r="H61" s="1">
        <f>IFERROR(__xludf.DUMMYFUNCTION("""COMPUTED_VALUE"""),318.11)</f>
        <v>318.11</v>
      </c>
      <c r="J61" s="2">
        <f>IFERROR(__xludf.DUMMYFUNCTION("""COMPUTED_VALUE"""),45378.66666666667)</f>
        <v>45378.66667</v>
      </c>
      <c r="K61" s="1">
        <f>IFERROR(__xludf.DUMMYFUNCTION("""COMPUTED_VALUE"""),321.66)</f>
        <v>321.66</v>
      </c>
      <c r="M61" s="2">
        <f>IFERROR(__xludf.DUMMYFUNCTION("""COMPUTED_VALUE"""),45378.66666666667)</f>
        <v>45378.66667</v>
      </c>
      <c r="N61" s="1">
        <f>IFERROR(__xludf.DUMMYFUNCTION("""COMPUTED_VALUE"""),2.6698858E7)</f>
        <v>26698858</v>
      </c>
    </row>
    <row r="62">
      <c r="A62" s="2">
        <f>IFERROR(__xludf.DUMMYFUNCTION("""COMPUTED_VALUE"""),45379.66666666667)</f>
        <v>45379.66667</v>
      </c>
      <c r="B62" s="1">
        <f>IFERROR(__xludf.DUMMYFUNCTION("""COMPUTED_VALUE"""),322.31)</f>
        <v>322.31</v>
      </c>
      <c r="D62" s="2">
        <f>IFERROR(__xludf.DUMMYFUNCTION("""COMPUTED_VALUE"""),45379.66666666667)</f>
        <v>45379.66667</v>
      </c>
      <c r="E62" s="1">
        <f>IFERROR(__xludf.DUMMYFUNCTION("""COMPUTED_VALUE"""),325.43)</f>
        <v>325.43</v>
      </c>
      <c r="G62" s="2">
        <f>IFERROR(__xludf.DUMMYFUNCTION("""COMPUTED_VALUE"""),45379.66666666667)</f>
        <v>45379.66667</v>
      </c>
      <c r="H62" s="1">
        <f>IFERROR(__xludf.DUMMYFUNCTION("""COMPUTED_VALUE"""),322.31)</f>
        <v>322.31</v>
      </c>
      <c r="J62" s="2">
        <f>IFERROR(__xludf.DUMMYFUNCTION("""COMPUTED_VALUE"""),45379.66666666667)</f>
        <v>45379.66667</v>
      </c>
      <c r="K62" s="1">
        <f>IFERROR(__xludf.DUMMYFUNCTION("""COMPUTED_VALUE"""),324.21)</f>
        <v>324.21</v>
      </c>
      <c r="M62" s="2">
        <f>IFERROR(__xludf.DUMMYFUNCTION("""COMPUTED_VALUE"""),45379.66666666667)</f>
        <v>45379.66667</v>
      </c>
      <c r="N62" s="1">
        <f>IFERROR(__xludf.DUMMYFUNCTION("""COMPUTED_VALUE"""),2.9102353E7)</f>
        <v>29102353</v>
      </c>
    </row>
    <row r="63">
      <c r="A63" s="2">
        <f>IFERROR(__xludf.DUMMYFUNCTION("""COMPUTED_VALUE"""),45383.66666666667)</f>
        <v>45383.66667</v>
      </c>
      <c r="B63" s="1">
        <f>IFERROR(__xludf.DUMMYFUNCTION("""COMPUTED_VALUE"""),324.63)</f>
        <v>324.63</v>
      </c>
      <c r="D63" s="2">
        <f>IFERROR(__xludf.DUMMYFUNCTION("""COMPUTED_VALUE"""),45383.66666666667)</f>
        <v>45383.66667</v>
      </c>
      <c r="E63" s="1">
        <f>IFERROR(__xludf.DUMMYFUNCTION("""COMPUTED_VALUE"""),325.08)</f>
        <v>325.08</v>
      </c>
      <c r="G63" s="2">
        <f>IFERROR(__xludf.DUMMYFUNCTION("""COMPUTED_VALUE"""),45383.66666666667)</f>
        <v>45383.66667</v>
      </c>
      <c r="H63" s="1">
        <f>IFERROR(__xludf.DUMMYFUNCTION("""COMPUTED_VALUE"""),321.05)</f>
        <v>321.05</v>
      </c>
      <c r="J63" s="2">
        <f>IFERROR(__xludf.DUMMYFUNCTION("""COMPUTED_VALUE"""),45383.66666666667)</f>
        <v>45383.66667</v>
      </c>
      <c r="K63" s="1">
        <f>IFERROR(__xludf.DUMMYFUNCTION("""COMPUTED_VALUE"""),321.76)</f>
        <v>321.76</v>
      </c>
      <c r="M63" s="2">
        <f>IFERROR(__xludf.DUMMYFUNCTION("""COMPUTED_VALUE"""),45383.66666666667)</f>
        <v>45383.66667</v>
      </c>
      <c r="N63" s="1">
        <f>IFERROR(__xludf.DUMMYFUNCTION("""COMPUTED_VALUE"""),2.65684E7)</f>
        <v>26568400</v>
      </c>
    </row>
    <row r="64">
      <c r="A64" s="2">
        <f>IFERROR(__xludf.DUMMYFUNCTION("""COMPUTED_VALUE"""),45384.66666666667)</f>
        <v>45384.66667</v>
      </c>
      <c r="B64" s="1">
        <f>IFERROR(__xludf.DUMMYFUNCTION("""COMPUTED_VALUE"""),319.36)</f>
        <v>319.36</v>
      </c>
      <c r="D64" s="2">
        <f>IFERROR(__xludf.DUMMYFUNCTION("""COMPUTED_VALUE"""),45384.66666666667)</f>
        <v>45384.66667</v>
      </c>
      <c r="E64" s="1">
        <f>IFERROR(__xludf.DUMMYFUNCTION("""COMPUTED_VALUE"""),319.36)</f>
        <v>319.36</v>
      </c>
      <c r="G64" s="2">
        <f>IFERROR(__xludf.DUMMYFUNCTION("""COMPUTED_VALUE"""),45384.66666666667)</f>
        <v>45384.66667</v>
      </c>
      <c r="H64" s="1">
        <f>IFERROR(__xludf.DUMMYFUNCTION("""COMPUTED_VALUE"""),304.7)</f>
        <v>304.7</v>
      </c>
      <c r="J64" s="2">
        <f>IFERROR(__xludf.DUMMYFUNCTION("""COMPUTED_VALUE"""),45384.66666666667)</f>
        <v>45384.66667</v>
      </c>
      <c r="K64" s="1">
        <f>IFERROR(__xludf.DUMMYFUNCTION("""COMPUTED_VALUE"""),306.49)</f>
        <v>306.49</v>
      </c>
      <c r="M64" s="2">
        <f>IFERROR(__xludf.DUMMYFUNCTION("""COMPUTED_VALUE"""),45384.66666666667)</f>
        <v>45384.66667</v>
      </c>
      <c r="N64" s="1">
        <f>IFERROR(__xludf.DUMMYFUNCTION("""COMPUTED_VALUE"""),1.14334839E8)</f>
        <v>114334839</v>
      </c>
    </row>
    <row r="65">
      <c r="A65" s="2">
        <f>IFERROR(__xludf.DUMMYFUNCTION("""COMPUTED_VALUE"""),45385.66666666667)</f>
        <v>45385.66667</v>
      </c>
      <c r="B65" s="1">
        <f>IFERROR(__xludf.DUMMYFUNCTION("""COMPUTED_VALUE"""),306.39)</f>
        <v>306.39</v>
      </c>
      <c r="D65" s="2">
        <f>IFERROR(__xludf.DUMMYFUNCTION("""COMPUTED_VALUE"""),45385.66666666667)</f>
        <v>45385.66667</v>
      </c>
      <c r="E65" s="1">
        <f>IFERROR(__xludf.DUMMYFUNCTION("""COMPUTED_VALUE"""),307.13)</f>
        <v>307.13</v>
      </c>
      <c r="G65" s="2">
        <f>IFERROR(__xludf.DUMMYFUNCTION("""COMPUTED_VALUE"""),45385.66666666667)</f>
        <v>45385.66667</v>
      </c>
      <c r="H65" s="1">
        <f>IFERROR(__xludf.DUMMYFUNCTION("""COMPUTED_VALUE"""),301.76)</f>
        <v>301.76</v>
      </c>
      <c r="J65" s="2">
        <f>IFERROR(__xludf.DUMMYFUNCTION("""COMPUTED_VALUE"""),45385.66666666667)</f>
        <v>45385.66667</v>
      </c>
      <c r="K65" s="1">
        <f>IFERROR(__xludf.DUMMYFUNCTION("""COMPUTED_VALUE"""),302.3)</f>
        <v>302.3</v>
      </c>
      <c r="M65" s="2">
        <f>IFERROR(__xludf.DUMMYFUNCTION("""COMPUTED_VALUE"""),45385.66666666667)</f>
        <v>45385.66667</v>
      </c>
      <c r="N65" s="1">
        <f>IFERROR(__xludf.DUMMYFUNCTION("""COMPUTED_VALUE"""),4.0508942E7)</f>
        <v>40508942</v>
      </c>
    </row>
    <row r="66">
      <c r="A66" s="2">
        <f>IFERROR(__xludf.DUMMYFUNCTION("""COMPUTED_VALUE"""),45386.66666666667)</f>
        <v>45386.66667</v>
      </c>
      <c r="B66" s="1">
        <f>IFERROR(__xludf.DUMMYFUNCTION("""COMPUTED_VALUE"""),302.49)</f>
        <v>302.49</v>
      </c>
      <c r="D66" s="2">
        <f>IFERROR(__xludf.DUMMYFUNCTION("""COMPUTED_VALUE"""),45386.66666666667)</f>
        <v>45386.66667</v>
      </c>
      <c r="E66" s="1">
        <f>IFERROR(__xludf.DUMMYFUNCTION("""COMPUTED_VALUE"""),304.5)</f>
        <v>304.5</v>
      </c>
      <c r="G66" s="2">
        <f>IFERROR(__xludf.DUMMYFUNCTION("""COMPUTED_VALUE"""),45386.66666666667)</f>
        <v>45386.66667</v>
      </c>
      <c r="H66" s="1">
        <f>IFERROR(__xludf.DUMMYFUNCTION("""COMPUTED_VALUE"""),293.55)</f>
        <v>293.55</v>
      </c>
      <c r="J66" s="2">
        <f>IFERROR(__xludf.DUMMYFUNCTION("""COMPUTED_VALUE"""),45386.66666666667)</f>
        <v>45386.66667</v>
      </c>
      <c r="K66" s="1">
        <f>IFERROR(__xludf.DUMMYFUNCTION("""COMPUTED_VALUE"""),293.89)</f>
        <v>293.89</v>
      </c>
      <c r="M66" s="2">
        <f>IFERROR(__xludf.DUMMYFUNCTION("""COMPUTED_VALUE"""),45386.66666666667)</f>
        <v>45386.66667</v>
      </c>
      <c r="N66" s="1">
        <f>IFERROR(__xludf.DUMMYFUNCTION("""COMPUTED_VALUE"""),5.8716623E7)</f>
        <v>58716623</v>
      </c>
    </row>
    <row r="67">
      <c r="A67" s="2">
        <f>IFERROR(__xludf.DUMMYFUNCTION("""COMPUTED_VALUE"""),45387.66666666667)</f>
        <v>45387.66667</v>
      </c>
      <c r="B67" s="1">
        <f>IFERROR(__xludf.DUMMYFUNCTION("""COMPUTED_VALUE"""),293.91)</f>
        <v>293.91</v>
      </c>
      <c r="D67" s="2">
        <f>IFERROR(__xludf.DUMMYFUNCTION("""COMPUTED_VALUE"""),45387.66666666667)</f>
        <v>45387.66667</v>
      </c>
      <c r="E67" s="1">
        <f>IFERROR(__xludf.DUMMYFUNCTION("""COMPUTED_VALUE"""),295.46)</f>
        <v>295.46</v>
      </c>
      <c r="G67" s="2">
        <f>IFERROR(__xludf.DUMMYFUNCTION("""COMPUTED_VALUE"""),45387.66666666667)</f>
        <v>45387.66667</v>
      </c>
      <c r="H67" s="1">
        <f>IFERROR(__xludf.DUMMYFUNCTION("""COMPUTED_VALUE"""),292.82)</f>
        <v>292.82</v>
      </c>
      <c r="J67" s="2">
        <f>IFERROR(__xludf.DUMMYFUNCTION("""COMPUTED_VALUE"""),45387.66666666667)</f>
        <v>45387.66667</v>
      </c>
      <c r="K67" s="1">
        <f>IFERROR(__xludf.DUMMYFUNCTION("""COMPUTED_VALUE"""),293.37)</f>
        <v>293.37</v>
      </c>
      <c r="M67" s="2">
        <f>IFERROR(__xludf.DUMMYFUNCTION("""COMPUTED_VALUE"""),45387.66666666667)</f>
        <v>45387.66667</v>
      </c>
      <c r="N67" s="1">
        <f>IFERROR(__xludf.DUMMYFUNCTION("""COMPUTED_VALUE"""),2.8391994E7)</f>
        <v>28391994</v>
      </c>
    </row>
    <row r="68">
      <c r="A68" s="2">
        <f>IFERROR(__xludf.DUMMYFUNCTION("""COMPUTED_VALUE"""),45390.66666666667)</f>
        <v>45390.66667</v>
      </c>
      <c r="B68" s="1">
        <f>IFERROR(__xludf.DUMMYFUNCTION("""COMPUTED_VALUE"""),294.5)</f>
        <v>294.5</v>
      </c>
      <c r="D68" s="2">
        <f>IFERROR(__xludf.DUMMYFUNCTION("""COMPUTED_VALUE"""),45390.66666666667)</f>
        <v>45390.66667</v>
      </c>
      <c r="E68" s="1">
        <f>IFERROR(__xludf.DUMMYFUNCTION("""COMPUTED_VALUE"""),295.87)</f>
        <v>295.87</v>
      </c>
      <c r="G68" s="2">
        <f>IFERROR(__xludf.DUMMYFUNCTION("""COMPUTED_VALUE"""),45390.66666666667)</f>
        <v>45390.66667</v>
      </c>
      <c r="H68" s="1">
        <f>IFERROR(__xludf.DUMMYFUNCTION("""COMPUTED_VALUE"""),293.57)</f>
        <v>293.57</v>
      </c>
      <c r="J68" s="2">
        <f>IFERROR(__xludf.DUMMYFUNCTION("""COMPUTED_VALUE"""),45390.66666666667)</f>
        <v>45390.66667</v>
      </c>
      <c r="K68" s="1">
        <f>IFERROR(__xludf.DUMMYFUNCTION("""COMPUTED_VALUE"""),294.79)</f>
        <v>294.79</v>
      </c>
      <c r="M68" s="2">
        <f>IFERROR(__xludf.DUMMYFUNCTION("""COMPUTED_VALUE"""),45390.66666666667)</f>
        <v>45390.66667</v>
      </c>
      <c r="N68" s="1">
        <f>IFERROR(__xludf.DUMMYFUNCTION("""COMPUTED_VALUE"""),3.1942671E7)</f>
        <v>31942671</v>
      </c>
    </row>
    <row r="69">
      <c r="A69" s="2">
        <f>IFERROR(__xludf.DUMMYFUNCTION("""COMPUTED_VALUE"""),45391.66666666667)</f>
        <v>45391.66667</v>
      </c>
      <c r="B69" s="1">
        <f>IFERROR(__xludf.DUMMYFUNCTION("""COMPUTED_VALUE"""),294.89)</f>
        <v>294.89</v>
      </c>
      <c r="D69" s="2">
        <f>IFERROR(__xludf.DUMMYFUNCTION("""COMPUTED_VALUE"""),45391.66666666667)</f>
        <v>45391.66667</v>
      </c>
      <c r="E69" s="1">
        <f>IFERROR(__xludf.DUMMYFUNCTION("""COMPUTED_VALUE"""),295.52)</f>
        <v>295.52</v>
      </c>
      <c r="G69" s="2">
        <f>IFERROR(__xludf.DUMMYFUNCTION("""COMPUTED_VALUE"""),45391.66666666667)</f>
        <v>45391.66667</v>
      </c>
      <c r="H69" s="1">
        <f>IFERROR(__xludf.DUMMYFUNCTION("""COMPUTED_VALUE"""),291.83)</f>
        <v>291.83</v>
      </c>
      <c r="J69" s="2">
        <f>IFERROR(__xludf.DUMMYFUNCTION("""COMPUTED_VALUE"""),45391.66666666667)</f>
        <v>45391.66667</v>
      </c>
      <c r="K69" s="1">
        <f>IFERROR(__xludf.DUMMYFUNCTION("""COMPUTED_VALUE"""),294.57)</f>
        <v>294.57</v>
      </c>
      <c r="M69" s="2">
        <f>IFERROR(__xludf.DUMMYFUNCTION("""COMPUTED_VALUE"""),45391.66666666667)</f>
        <v>45391.66667</v>
      </c>
      <c r="N69" s="1">
        <f>IFERROR(__xludf.DUMMYFUNCTION("""COMPUTED_VALUE"""),2.7868148E7)</f>
        <v>27868148</v>
      </c>
    </row>
    <row r="70">
      <c r="A70" s="2">
        <f>IFERROR(__xludf.DUMMYFUNCTION("""COMPUTED_VALUE"""),45392.66666666667)</f>
        <v>45392.66667</v>
      </c>
      <c r="B70" s="1">
        <f>IFERROR(__xludf.DUMMYFUNCTION("""COMPUTED_VALUE"""),291.65)</f>
        <v>291.65</v>
      </c>
      <c r="D70" s="2">
        <f>IFERROR(__xludf.DUMMYFUNCTION("""COMPUTED_VALUE"""),45392.66666666667)</f>
        <v>45392.66667</v>
      </c>
      <c r="E70" s="1">
        <f>IFERROR(__xludf.DUMMYFUNCTION("""COMPUTED_VALUE"""),291.65)</f>
        <v>291.65</v>
      </c>
      <c r="G70" s="2">
        <f>IFERROR(__xludf.DUMMYFUNCTION("""COMPUTED_VALUE"""),45392.66666666667)</f>
        <v>45392.66667</v>
      </c>
      <c r="H70" s="1">
        <f>IFERROR(__xludf.DUMMYFUNCTION("""COMPUTED_VALUE"""),287.14)</f>
        <v>287.14</v>
      </c>
      <c r="J70" s="2">
        <f>IFERROR(__xludf.DUMMYFUNCTION("""COMPUTED_VALUE"""),45392.66666666667)</f>
        <v>45392.66667</v>
      </c>
      <c r="K70" s="1">
        <f>IFERROR(__xludf.DUMMYFUNCTION("""COMPUTED_VALUE"""),287.69)</f>
        <v>287.69</v>
      </c>
      <c r="M70" s="2">
        <f>IFERROR(__xludf.DUMMYFUNCTION("""COMPUTED_VALUE"""),45392.66666666667)</f>
        <v>45392.66667</v>
      </c>
      <c r="N70" s="1">
        <f>IFERROR(__xludf.DUMMYFUNCTION("""COMPUTED_VALUE"""),3.6545729E7)</f>
        <v>36545729</v>
      </c>
    </row>
    <row r="71">
      <c r="A71" s="2">
        <f>IFERROR(__xludf.DUMMYFUNCTION("""COMPUTED_VALUE"""),45393.66666666667)</f>
        <v>45393.66667</v>
      </c>
      <c r="B71" s="1">
        <f>IFERROR(__xludf.DUMMYFUNCTION("""COMPUTED_VALUE"""),288.1)</f>
        <v>288.1</v>
      </c>
      <c r="D71" s="2">
        <f>IFERROR(__xludf.DUMMYFUNCTION("""COMPUTED_VALUE"""),45393.66666666667)</f>
        <v>45393.66667</v>
      </c>
      <c r="E71" s="1">
        <f>IFERROR(__xludf.DUMMYFUNCTION("""COMPUTED_VALUE"""),289.05)</f>
        <v>289.05</v>
      </c>
      <c r="G71" s="2">
        <f>IFERROR(__xludf.DUMMYFUNCTION("""COMPUTED_VALUE"""),45393.66666666667)</f>
        <v>45393.66667</v>
      </c>
      <c r="H71" s="1">
        <f>IFERROR(__xludf.DUMMYFUNCTION("""COMPUTED_VALUE"""),285.0)</f>
        <v>285</v>
      </c>
      <c r="J71" s="2">
        <f>IFERROR(__xludf.DUMMYFUNCTION("""COMPUTED_VALUE"""),45393.66666666667)</f>
        <v>45393.66667</v>
      </c>
      <c r="K71" s="1">
        <f>IFERROR(__xludf.DUMMYFUNCTION("""COMPUTED_VALUE"""),286.0)</f>
        <v>286</v>
      </c>
      <c r="M71" s="2">
        <f>IFERROR(__xludf.DUMMYFUNCTION("""COMPUTED_VALUE"""),45393.66666666667)</f>
        <v>45393.66667</v>
      </c>
      <c r="N71" s="1">
        <f>IFERROR(__xludf.DUMMYFUNCTION("""COMPUTED_VALUE"""),3.2119883E7)</f>
        <v>32119883</v>
      </c>
    </row>
    <row r="72">
      <c r="A72" s="2">
        <f>IFERROR(__xludf.DUMMYFUNCTION("""COMPUTED_VALUE"""),45394.66666666667)</f>
        <v>45394.66667</v>
      </c>
      <c r="B72" s="1">
        <f>IFERROR(__xludf.DUMMYFUNCTION("""COMPUTED_VALUE"""),285.48)</f>
        <v>285.48</v>
      </c>
      <c r="D72" s="2">
        <f>IFERROR(__xludf.DUMMYFUNCTION("""COMPUTED_VALUE"""),45394.66666666667)</f>
        <v>45394.66667</v>
      </c>
      <c r="E72" s="1">
        <f>IFERROR(__xludf.DUMMYFUNCTION("""COMPUTED_VALUE"""),285.48)</f>
        <v>285.48</v>
      </c>
      <c r="G72" s="2">
        <f>IFERROR(__xludf.DUMMYFUNCTION("""COMPUTED_VALUE"""),45394.66666666667)</f>
        <v>45394.66667</v>
      </c>
      <c r="H72" s="1">
        <f>IFERROR(__xludf.DUMMYFUNCTION("""COMPUTED_VALUE"""),276.12)</f>
        <v>276.12</v>
      </c>
      <c r="J72" s="2">
        <f>IFERROR(__xludf.DUMMYFUNCTION("""COMPUTED_VALUE"""),45394.66666666667)</f>
        <v>45394.66667</v>
      </c>
      <c r="K72" s="1">
        <f>IFERROR(__xludf.DUMMYFUNCTION("""COMPUTED_VALUE"""),276.14)</f>
        <v>276.14</v>
      </c>
      <c r="M72" s="2">
        <f>IFERROR(__xludf.DUMMYFUNCTION("""COMPUTED_VALUE"""),45394.66666666667)</f>
        <v>45394.66667</v>
      </c>
      <c r="N72" s="1">
        <f>IFERROR(__xludf.DUMMYFUNCTION("""COMPUTED_VALUE"""),4.113094E7)</f>
        <v>41130940</v>
      </c>
    </row>
    <row r="73">
      <c r="A73" s="2">
        <f>IFERROR(__xludf.DUMMYFUNCTION("""COMPUTED_VALUE"""),45397.66666666667)</f>
        <v>45397.66667</v>
      </c>
      <c r="B73" s="1">
        <f>IFERROR(__xludf.DUMMYFUNCTION("""COMPUTED_VALUE"""),278.19)</f>
        <v>278.19</v>
      </c>
      <c r="D73" s="2">
        <f>IFERROR(__xludf.DUMMYFUNCTION("""COMPUTED_VALUE"""),45397.66666666667)</f>
        <v>45397.66667</v>
      </c>
      <c r="E73" s="1">
        <f>IFERROR(__xludf.DUMMYFUNCTION("""COMPUTED_VALUE"""),281.97)</f>
        <v>281.97</v>
      </c>
      <c r="G73" s="2">
        <f>IFERROR(__xludf.DUMMYFUNCTION("""COMPUTED_VALUE"""),45397.66666666667)</f>
        <v>45397.66667</v>
      </c>
      <c r="H73" s="1">
        <f>IFERROR(__xludf.DUMMYFUNCTION("""COMPUTED_VALUE"""),275.24)</f>
        <v>275.24</v>
      </c>
      <c r="J73" s="2">
        <f>IFERROR(__xludf.DUMMYFUNCTION("""COMPUTED_VALUE"""),45397.66666666667)</f>
        <v>45397.66667</v>
      </c>
      <c r="K73" s="1">
        <f>IFERROR(__xludf.DUMMYFUNCTION("""COMPUTED_VALUE"""),275.61)</f>
        <v>275.61</v>
      </c>
      <c r="M73" s="2">
        <f>IFERROR(__xludf.DUMMYFUNCTION("""COMPUTED_VALUE"""),45397.66666666667)</f>
        <v>45397.66667</v>
      </c>
      <c r="N73" s="1">
        <f>IFERROR(__xludf.DUMMYFUNCTION("""COMPUTED_VALUE"""),3.6141477E7)</f>
        <v>36141477</v>
      </c>
    </row>
    <row r="74">
      <c r="A74" s="2">
        <f>IFERROR(__xludf.DUMMYFUNCTION("""COMPUTED_VALUE"""),45398.66666666667)</f>
        <v>45398.66667</v>
      </c>
      <c r="B74" s="1">
        <f>IFERROR(__xludf.DUMMYFUNCTION("""COMPUTED_VALUE"""),274.41)</f>
        <v>274.41</v>
      </c>
      <c r="D74" s="2">
        <f>IFERROR(__xludf.DUMMYFUNCTION("""COMPUTED_VALUE"""),45398.66666666667)</f>
        <v>45398.66667</v>
      </c>
      <c r="E74" s="1">
        <f>IFERROR(__xludf.DUMMYFUNCTION("""COMPUTED_VALUE"""),279.47)</f>
        <v>279.47</v>
      </c>
      <c r="G74" s="2">
        <f>IFERROR(__xludf.DUMMYFUNCTION("""COMPUTED_VALUE"""),45398.66666666667)</f>
        <v>45398.66667</v>
      </c>
      <c r="H74" s="1">
        <f>IFERROR(__xludf.DUMMYFUNCTION("""COMPUTED_VALUE"""),272.23)</f>
        <v>272.23</v>
      </c>
      <c r="J74" s="2">
        <f>IFERROR(__xludf.DUMMYFUNCTION("""COMPUTED_VALUE"""),45398.66666666667)</f>
        <v>45398.66667</v>
      </c>
      <c r="K74" s="1">
        <f>IFERROR(__xludf.DUMMYFUNCTION("""COMPUTED_VALUE"""),278.51)</f>
        <v>278.51</v>
      </c>
      <c r="M74" s="2">
        <f>IFERROR(__xludf.DUMMYFUNCTION("""COMPUTED_VALUE"""),45398.66666666667)</f>
        <v>45398.66667</v>
      </c>
      <c r="N74" s="1">
        <f>IFERROR(__xludf.DUMMYFUNCTION("""COMPUTED_VALUE"""),3.8450842E7)</f>
        <v>38450842</v>
      </c>
    </row>
    <row r="75">
      <c r="A75" s="2">
        <f>IFERROR(__xludf.DUMMYFUNCTION("""COMPUTED_VALUE"""),45399.66666666667)</f>
        <v>45399.66667</v>
      </c>
      <c r="B75" s="1">
        <f>IFERROR(__xludf.DUMMYFUNCTION("""COMPUTED_VALUE"""),279.66)</f>
        <v>279.66</v>
      </c>
      <c r="D75" s="2">
        <f>IFERROR(__xludf.DUMMYFUNCTION("""COMPUTED_VALUE"""),45399.66666666667)</f>
        <v>45399.66667</v>
      </c>
      <c r="E75" s="1">
        <f>IFERROR(__xludf.DUMMYFUNCTION("""COMPUTED_VALUE"""),281.69)</f>
        <v>281.69</v>
      </c>
      <c r="G75" s="2">
        <f>IFERROR(__xludf.DUMMYFUNCTION("""COMPUTED_VALUE"""),45399.66666666667)</f>
        <v>45399.66667</v>
      </c>
      <c r="H75" s="1">
        <f>IFERROR(__xludf.DUMMYFUNCTION("""COMPUTED_VALUE"""),277.75)</f>
        <v>277.75</v>
      </c>
      <c r="J75" s="2">
        <f>IFERROR(__xludf.DUMMYFUNCTION("""COMPUTED_VALUE"""),45399.66666666667)</f>
        <v>45399.66667</v>
      </c>
      <c r="K75" s="1">
        <f>IFERROR(__xludf.DUMMYFUNCTION("""COMPUTED_VALUE"""),279.24)</f>
        <v>279.24</v>
      </c>
      <c r="M75" s="2">
        <f>IFERROR(__xludf.DUMMYFUNCTION("""COMPUTED_VALUE"""),45399.66666666667)</f>
        <v>45399.66667</v>
      </c>
      <c r="N75" s="1">
        <f>IFERROR(__xludf.DUMMYFUNCTION("""COMPUTED_VALUE"""),2.9005114E7)</f>
        <v>29005114</v>
      </c>
    </row>
    <row r="76">
      <c r="A76" s="2">
        <f>IFERROR(__xludf.DUMMYFUNCTION("""COMPUTED_VALUE"""),45400.66666666667)</f>
        <v>45400.66667</v>
      </c>
      <c r="B76" s="1">
        <f>IFERROR(__xludf.DUMMYFUNCTION("""COMPUTED_VALUE"""),279.38)</f>
        <v>279.38</v>
      </c>
      <c r="D76" s="2">
        <f>IFERROR(__xludf.DUMMYFUNCTION("""COMPUTED_VALUE"""),45400.66666666667)</f>
        <v>45400.66667</v>
      </c>
      <c r="E76" s="1">
        <f>IFERROR(__xludf.DUMMYFUNCTION("""COMPUTED_VALUE"""),283.91)</f>
        <v>283.91</v>
      </c>
      <c r="G76" s="2">
        <f>IFERROR(__xludf.DUMMYFUNCTION("""COMPUTED_VALUE"""),45400.66666666667)</f>
        <v>45400.66667</v>
      </c>
      <c r="H76" s="1">
        <f>IFERROR(__xludf.DUMMYFUNCTION("""COMPUTED_VALUE"""),279.28)</f>
        <v>279.28</v>
      </c>
      <c r="J76" s="2">
        <f>IFERROR(__xludf.DUMMYFUNCTION("""COMPUTED_VALUE"""),45400.66666666667)</f>
        <v>45400.66667</v>
      </c>
      <c r="K76" s="1">
        <f>IFERROR(__xludf.DUMMYFUNCTION("""COMPUTED_VALUE"""),280.78)</f>
        <v>280.78</v>
      </c>
      <c r="M76" s="2">
        <f>IFERROR(__xludf.DUMMYFUNCTION("""COMPUTED_VALUE"""),45400.66666666667)</f>
        <v>45400.66667</v>
      </c>
      <c r="N76" s="1">
        <f>IFERROR(__xludf.DUMMYFUNCTION("""COMPUTED_VALUE"""),2.4525337E7)</f>
        <v>24525337</v>
      </c>
    </row>
    <row r="77">
      <c r="A77" s="2">
        <f>IFERROR(__xludf.DUMMYFUNCTION("""COMPUTED_VALUE"""),45401.66666666667)</f>
        <v>45401.66667</v>
      </c>
      <c r="B77" s="1">
        <f>IFERROR(__xludf.DUMMYFUNCTION("""COMPUTED_VALUE"""),280.67)</f>
        <v>280.67</v>
      </c>
      <c r="D77" s="2">
        <f>IFERROR(__xludf.DUMMYFUNCTION("""COMPUTED_VALUE"""),45401.66666666667)</f>
        <v>45401.66667</v>
      </c>
      <c r="E77" s="1">
        <f>IFERROR(__xludf.DUMMYFUNCTION("""COMPUTED_VALUE"""),284.45)</f>
        <v>284.45</v>
      </c>
      <c r="G77" s="2">
        <f>IFERROR(__xludf.DUMMYFUNCTION("""COMPUTED_VALUE"""),45401.66666666667)</f>
        <v>45401.66667</v>
      </c>
      <c r="H77" s="1">
        <f>IFERROR(__xludf.DUMMYFUNCTION("""COMPUTED_VALUE"""),279.91)</f>
        <v>279.91</v>
      </c>
      <c r="J77" s="2">
        <f>IFERROR(__xludf.DUMMYFUNCTION("""COMPUTED_VALUE"""),45401.66666666667)</f>
        <v>45401.66667</v>
      </c>
      <c r="K77" s="1">
        <f>IFERROR(__xludf.DUMMYFUNCTION("""COMPUTED_VALUE"""),283.99)</f>
        <v>283.99</v>
      </c>
      <c r="M77" s="2">
        <f>IFERROR(__xludf.DUMMYFUNCTION("""COMPUTED_VALUE"""),45401.66666666667)</f>
        <v>45401.66667</v>
      </c>
      <c r="N77" s="1">
        <f>IFERROR(__xludf.DUMMYFUNCTION("""COMPUTED_VALUE"""),2.7295218E7)</f>
        <v>27295218</v>
      </c>
    </row>
    <row r="78">
      <c r="A78" s="2">
        <f>IFERROR(__xludf.DUMMYFUNCTION("""COMPUTED_VALUE"""),45404.66666666667)</f>
        <v>45404.66667</v>
      </c>
      <c r="B78" s="1">
        <f>IFERROR(__xludf.DUMMYFUNCTION("""COMPUTED_VALUE"""),284.4)</f>
        <v>284.4</v>
      </c>
      <c r="D78" s="2">
        <f>IFERROR(__xludf.DUMMYFUNCTION("""COMPUTED_VALUE"""),45404.66666666667)</f>
        <v>45404.66667</v>
      </c>
      <c r="E78" s="1">
        <f>IFERROR(__xludf.DUMMYFUNCTION("""COMPUTED_VALUE"""),290.9)</f>
        <v>290.9</v>
      </c>
      <c r="G78" s="2">
        <f>IFERROR(__xludf.DUMMYFUNCTION("""COMPUTED_VALUE"""),45404.66666666667)</f>
        <v>45404.66667</v>
      </c>
      <c r="H78" s="1">
        <f>IFERROR(__xludf.DUMMYFUNCTION("""COMPUTED_VALUE"""),284.4)</f>
        <v>284.4</v>
      </c>
      <c r="J78" s="2">
        <f>IFERROR(__xludf.DUMMYFUNCTION("""COMPUTED_VALUE"""),45404.66666666667)</f>
        <v>45404.66667</v>
      </c>
      <c r="K78" s="1">
        <f>IFERROR(__xludf.DUMMYFUNCTION("""COMPUTED_VALUE"""),288.88)</f>
        <v>288.88</v>
      </c>
      <c r="M78" s="2">
        <f>IFERROR(__xludf.DUMMYFUNCTION("""COMPUTED_VALUE"""),45404.66666666667)</f>
        <v>45404.66667</v>
      </c>
      <c r="N78" s="1">
        <f>IFERROR(__xludf.DUMMYFUNCTION("""COMPUTED_VALUE"""),2.8886749E7)</f>
        <v>28886749</v>
      </c>
    </row>
    <row r="79">
      <c r="A79" s="2">
        <f>IFERROR(__xludf.DUMMYFUNCTION("""COMPUTED_VALUE"""),45405.66666666667)</f>
        <v>45405.66667</v>
      </c>
      <c r="B79" s="1">
        <f>IFERROR(__xludf.DUMMYFUNCTION("""COMPUTED_VALUE"""),289.2)</f>
        <v>289.2</v>
      </c>
      <c r="D79" s="2">
        <f>IFERROR(__xludf.DUMMYFUNCTION("""COMPUTED_VALUE"""),45405.66666666667)</f>
        <v>45405.66667</v>
      </c>
      <c r="E79" s="1">
        <f>IFERROR(__xludf.DUMMYFUNCTION("""COMPUTED_VALUE"""),292.27)</f>
        <v>292.27</v>
      </c>
      <c r="G79" s="2">
        <f>IFERROR(__xludf.DUMMYFUNCTION("""COMPUTED_VALUE"""),45405.66666666667)</f>
        <v>45405.66667</v>
      </c>
      <c r="H79" s="1">
        <f>IFERROR(__xludf.DUMMYFUNCTION("""COMPUTED_VALUE"""),287.61)</f>
        <v>287.61</v>
      </c>
      <c r="J79" s="2">
        <f>IFERROR(__xludf.DUMMYFUNCTION("""COMPUTED_VALUE"""),45405.66666666667)</f>
        <v>45405.66667</v>
      </c>
      <c r="K79" s="1">
        <f>IFERROR(__xludf.DUMMYFUNCTION("""COMPUTED_VALUE"""),291.07)</f>
        <v>291.07</v>
      </c>
      <c r="M79" s="2">
        <f>IFERROR(__xludf.DUMMYFUNCTION("""COMPUTED_VALUE"""),45405.66666666667)</f>
        <v>45405.66667</v>
      </c>
      <c r="N79" s="1">
        <f>IFERROR(__xludf.DUMMYFUNCTION("""COMPUTED_VALUE"""),3.2398659E7)</f>
        <v>32398659</v>
      </c>
    </row>
    <row r="80">
      <c r="A80" s="2">
        <f>IFERROR(__xludf.DUMMYFUNCTION("""COMPUTED_VALUE"""),45406.66666666667)</f>
        <v>45406.66667</v>
      </c>
      <c r="B80" s="1">
        <f>IFERROR(__xludf.DUMMYFUNCTION("""COMPUTED_VALUE"""),292.44)</f>
        <v>292.44</v>
      </c>
      <c r="D80" s="2">
        <f>IFERROR(__xludf.DUMMYFUNCTION("""COMPUTED_VALUE"""),45406.66666666667)</f>
        <v>45406.66667</v>
      </c>
      <c r="E80" s="1">
        <f>IFERROR(__xludf.DUMMYFUNCTION("""COMPUTED_VALUE"""),292.44)</f>
        <v>292.44</v>
      </c>
      <c r="G80" s="2">
        <f>IFERROR(__xludf.DUMMYFUNCTION("""COMPUTED_VALUE"""),45406.66666666667)</f>
        <v>45406.66667</v>
      </c>
      <c r="H80" s="1">
        <f>IFERROR(__xludf.DUMMYFUNCTION("""COMPUTED_VALUE"""),289.75)</f>
        <v>289.75</v>
      </c>
      <c r="J80" s="2">
        <f>IFERROR(__xludf.DUMMYFUNCTION("""COMPUTED_VALUE"""),45406.66666666667)</f>
        <v>45406.66667</v>
      </c>
      <c r="K80" s="1">
        <f>IFERROR(__xludf.DUMMYFUNCTION("""COMPUTED_VALUE"""),291.08)</f>
        <v>291.08</v>
      </c>
      <c r="M80" s="2">
        <f>IFERROR(__xludf.DUMMYFUNCTION("""COMPUTED_VALUE"""),45406.66666666667)</f>
        <v>45406.66667</v>
      </c>
      <c r="N80" s="1">
        <f>IFERROR(__xludf.DUMMYFUNCTION("""COMPUTED_VALUE"""),2.8888121E7)</f>
        <v>28888121</v>
      </c>
    </row>
    <row r="81">
      <c r="A81" s="2">
        <f>IFERROR(__xludf.DUMMYFUNCTION("""COMPUTED_VALUE"""),45407.66666666667)</f>
        <v>45407.66667</v>
      </c>
      <c r="B81" s="1">
        <f>IFERROR(__xludf.DUMMYFUNCTION("""COMPUTED_VALUE"""),289.69)</f>
        <v>289.69</v>
      </c>
      <c r="D81" s="2">
        <f>IFERROR(__xludf.DUMMYFUNCTION("""COMPUTED_VALUE"""),45407.66666666667)</f>
        <v>45407.66667</v>
      </c>
      <c r="E81" s="1">
        <f>IFERROR(__xludf.DUMMYFUNCTION("""COMPUTED_VALUE"""),289.69)</f>
        <v>289.69</v>
      </c>
      <c r="G81" s="2">
        <f>IFERROR(__xludf.DUMMYFUNCTION("""COMPUTED_VALUE"""),45407.66666666667)</f>
        <v>45407.66667</v>
      </c>
      <c r="H81" s="1">
        <f>IFERROR(__xludf.DUMMYFUNCTION("""COMPUTED_VALUE"""),283.85)</f>
        <v>283.85</v>
      </c>
      <c r="J81" s="2">
        <f>IFERROR(__xludf.DUMMYFUNCTION("""COMPUTED_VALUE"""),45407.66666666667)</f>
        <v>45407.66667</v>
      </c>
      <c r="K81" s="1">
        <f>IFERROR(__xludf.DUMMYFUNCTION("""COMPUTED_VALUE"""),286.84)</f>
        <v>286.84</v>
      </c>
      <c r="M81" s="2">
        <f>IFERROR(__xludf.DUMMYFUNCTION("""COMPUTED_VALUE"""),45407.66666666667)</f>
        <v>45407.66667</v>
      </c>
      <c r="N81" s="1">
        <f>IFERROR(__xludf.DUMMYFUNCTION("""COMPUTED_VALUE"""),2.4243047E7)</f>
        <v>24243047</v>
      </c>
    </row>
    <row r="82">
      <c r="A82" s="2">
        <f>IFERROR(__xludf.DUMMYFUNCTION("""COMPUTED_VALUE"""),45408.66666666667)</f>
        <v>45408.66667</v>
      </c>
      <c r="B82" s="1">
        <f>IFERROR(__xludf.DUMMYFUNCTION("""COMPUTED_VALUE"""),288.1)</f>
        <v>288.1</v>
      </c>
      <c r="D82" s="2">
        <f>IFERROR(__xludf.DUMMYFUNCTION("""COMPUTED_VALUE"""),45408.66666666667)</f>
        <v>45408.66667</v>
      </c>
      <c r="E82" s="1">
        <f>IFERROR(__xludf.DUMMYFUNCTION("""COMPUTED_VALUE"""),292.38)</f>
        <v>292.38</v>
      </c>
      <c r="G82" s="2">
        <f>IFERROR(__xludf.DUMMYFUNCTION("""COMPUTED_VALUE"""),45408.66666666667)</f>
        <v>45408.66667</v>
      </c>
      <c r="H82" s="1">
        <f>IFERROR(__xludf.DUMMYFUNCTION("""COMPUTED_VALUE"""),287.58)</f>
        <v>287.58</v>
      </c>
      <c r="J82" s="2">
        <f>IFERROR(__xludf.DUMMYFUNCTION("""COMPUTED_VALUE"""),45408.66666666667)</f>
        <v>45408.66667</v>
      </c>
      <c r="K82" s="1">
        <f>IFERROR(__xludf.DUMMYFUNCTION("""COMPUTED_VALUE"""),289.93)</f>
        <v>289.93</v>
      </c>
      <c r="M82" s="2">
        <f>IFERROR(__xludf.DUMMYFUNCTION("""COMPUTED_VALUE"""),45408.66666666667)</f>
        <v>45408.66667</v>
      </c>
      <c r="N82" s="1">
        <f>IFERROR(__xludf.DUMMYFUNCTION("""COMPUTED_VALUE"""),2.1504788E7)</f>
        <v>21504788</v>
      </c>
    </row>
    <row r="83">
      <c r="A83" s="2">
        <f>IFERROR(__xludf.DUMMYFUNCTION("""COMPUTED_VALUE"""),45411.66666666667)</f>
        <v>45411.66667</v>
      </c>
      <c r="B83" s="1">
        <f>IFERROR(__xludf.DUMMYFUNCTION("""COMPUTED_VALUE"""),287.28)</f>
        <v>287.28</v>
      </c>
      <c r="D83" s="2">
        <f>IFERROR(__xludf.DUMMYFUNCTION("""COMPUTED_VALUE"""),45411.66666666667)</f>
        <v>45411.66667</v>
      </c>
      <c r="E83" s="1">
        <f>IFERROR(__xludf.DUMMYFUNCTION("""COMPUTED_VALUE"""),292.35)</f>
        <v>292.35</v>
      </c>
      <c r="G83" s="2">
        <f>IFERROR(__xludf.DUMMYFUNCTION("""COMPUTED_VALUE"""),45411.66666666667)</f>
        <v>45411.66667</v>
      </c>
      <c r="H83" s="1">
        <f>IFERROR(__xludf.DUMMYFUNCTION("""COMPUTED_VALUE"""),287.28)</f>
        <v>287.28</v>
      </c>
      <c r="J83" s="2">
        <f>IFERROR(__xludf.DUMMYFUNCTION("""COMPUTED_VALUE"""),45411.66666666667)</f>
        <v>45411.66667</v>
      </c>
      <c r="K83" s="1">
        <f>IFERROR(__xludf.DUMMYFUNCTION("""COMPUTED_VALUE"""),291.45)</f>
        <v>291.45</v>
      </c>
      <c r="M83" s="2">
        <f>IFERROR(__xludf.DUMMYFUNCTION("""COMPUTED_VALUE"""),45411.66666666667)</f>
        <v>45411.66667</v>
      </c>
      <c r="N83" s="1">
        <f>IFERROR(__xludf.DUMMYFUNCTION("""COMPUTED_VALUE"""),2.4884948E7)</f>
        <v>24884948</v>
      </c>
    </row>
    <row r="84">
      <c r="A84" s="2">
        <f>IFERROR(__xludf.DUMMYFUNCTION("""COMPUTED_VALUE"""),45412.66666666667)</f>
        <v>45412.66667</v>
      </c>
      <c r="B84" s="1">
        <f>IFERROR(__xludf.DUMMYFUNCTION("""COMPUTED_VALUE"""),289.81)</f>
        <v>289.81</v>
      </c>
      <c r="D84" s="2">
        <f>IFERROR(__xludf.DUMMYFUNCTION("""COMPUTED_VALUE"""),45412.66666666667)</f>
        <v>45412.66667</v>
      </c>
      <c r="E84" s="1">
        <f>IFERROR(__xludf.DUMMYFUNCTION("""COMPUTED_VALUE"""),289.81)</f>
        <v>289.81</v>
      </c>
      <c r="G84" s="2">
        <f>IFERROR(__xludf.DUMMYFUNCTION("""COMPUTED_VALUE"""),45412.66666666667)</f>
        <v>45412.66667</v>
      </c>
      <c r="H84" s="1">
        <f>IFERROR(__xludf.DUMMYFUNCTION("""COMPUTED_VALUE"""),286.79)</f>
        <v>286.79</v>
      </c>
      <c r="J84" s="2">
        <f>IFERROR(__xludf.DUMMYFUNCTION("""COMPUTED_VALUE"""),45412.66666666667)</f>
        <v>45412.66667</v>
      </c>
      <c r="K84" s="1">
        <f>IFERROR(__xludf.DUMMYFUNCTION("""COMPUTED_VALUE"""),286.9)</f>
        <v>286.9</v>
      </c>
      <c r="M84" s="2">
        <f>IFERROR(__xludf.DUMMYFUNCTION("""COMPUTED_VALUE"""),45412.66666666667)</f>
        <v>45412.66667</v>
      </c>
      <c r="N84" s="1">
        <f>IFERROR(__xludf.DUMMYFUNCTION("""COMPUTED_VALUE"""),2.5515477E7)</f>
        <v>25515477</v>
      </c>
    </row>
    <row r="85">
      <c r="A85" s="2">
        <f>IFERROR(__xludf.DUMMYFUNCTION("""COMPUTED_VALUE"""),45413.66666666667)</f>
        <v>45413.66667</v>
      </c>
      <c r="B85" s="1">
        <f>IFERROR(__xludf.DUMMYFUNCTION("""COMPUTED_VALUE"""),285.67)</f>
        <v>285.67</v>
      </c>
      <c r="D85" s="2">
        <f>IFERROR(__xludf.DUMMYFUNCTION("""COMPUTED_VALUE"""),45413.66666666667)</f>
        <v>45413.66667</v>
      </c>
      <c r="E85" s="1">
        <f>IFERROR(__xludf.DUMMYFUNCTION("""COMPUTED_VALUE"""),288.05)</f>
        <v>288.05</v>
      </c>
      <c r="G85" s="2">
        <f>IFERROR(__xludf.DUMMYFUNCTION("""COMPUTED_VALUE"""),45413.66666666667)</f>
        <v>45413.66667</v>
      </c>
      <c r="H85" s="1">
        <f>IFERROR(__xludf.DUMMYFUNCTION("""COMPUTED_VALUE"""),281.58)</f>
        <v>281.58</v>
      </c>
      <c r="J85" s="2">
        <f>IFERROR(__xludf.DUMMYFUNCTION("""COMPUTED_VALUE"""),45413.66666666667)</f>
        <v>45413.66667</v>
      </c>
      <c r="K85" s="1">
        <f>IFERROR(__xludf.DUMMYFUNCTION("""COMPUTED_VALUE"""),283.82)</f>
        <v>283.82</v>
      </c>
      <c r="M85" s="2">
        <f>IFERROR(__xludf.DUMMYFUNCTION("""COMPUTED_VALUE"""),45413.66666666667)</f>
        <v>45413.66667</v>
      </c>
      <c r="N85" s="1">
        <f>IFERROR(__xludf.DUMMYFUNCTION("""COMPUTED_VALUE"""),2.4391694E7)</f>
        <v>24391694</v>
      </c>
    </row>
    <row r="86">
      <c r="A86" s="2">
        <f>IFERROR(__xludf.DUMMYFUNCTION("""COMPUTED_VALUE"""),45414.66666666667)</f>
        <v>45414.66667</v>
      </c>
      <c r="B86" s="1">
        <f>IFERROR(__xludf.DUMMYFUNCTION("""COMPUTED_VALUE"""),286.46)</f>
        <v>286.46</v>
      </c>
      <c r="D86" s="2">
        <f>IFERROR(__xludf.DUMMYFUNCTION("""COMPUTED_VALUE"""),45414.66666666667)</f>
        <v>45414.66667</v>
      </c>
      <c r="E86" s="1">
        <f>IFERROR(__xludf.DUMMYFUNCTION("""COMPUTED_VALUE"""),286.46)</f>
        <v>286.46</v>
      </c>
      <c r="G86" s="2">
        <f>IFERROR(__xludf.DUMMYFUNCTION("""COMPUTED_VALUE"""),45414.66666666667)</f>
        <v>45414.66667</v>
      </c>
      <c r="H86" s="1">
        <f>IFERROR(__xludf.DUMMYFUNCTION("""COMPUTED_VALUE"""),281.75)</f>
        <v>281.75</v>
      </c>
      <c r="J86" s="2">
        <f>IFERROR(__xludf.DUMMYFUNCTION("""COMPUTED_VALUE"""),45414.66666666667)</f>
        <v>45414.66667</v>
      </c>
      <c r="K86" s="1">
        <f>IFERROR(__xludf.DUMMYFUNCTION("""COMPUTED_VALUE"""),282.9)</f>
        <v>282.9</v>
      </c>
      <c r="M86" s="2">
        <f>IFERROR(__xludf.DUMMYFUNCTION("""COMPUTED_VALUE"""),45414.66666666667)</f>
        <v>45414.66667</v>
      </c>
      <c r="N86" s="1">
        <f>IFERROR(__xludf.DUMMYFUNCTION("""COMPUTED_VALUE"""),2.3647761E7)</f>
        <v>23647761</v>
      </c>
    </row>
    <row r="87">
      <c r="A87" s="2">
        <f>IFERROR(__xludf.DUMMYFUNCTION("""COMPUTED_VALUE"""),45415.66666666667)</f>
        <v>45415.66667</v>
      </c>
      <c r="B87" s="1">
        <f>IFERROR(__xludf.DUMMYFUNCTION("""COMPUTED_VALUE"""),286.42)</f>
        <v>286.42</v>
      </c>
      <c r="D87" s="2">
        <f>IFERROR(__xludf.DUMMYFUNCTION("""COMPUTED_VALUE"""),45415.66666666667)</f>
        <v>45415.66667</v>
      </c>
      <c r="E87" s="1">
        <f>IFERROR(__xludf.DUMMYFUNCTION("""COMPUTED_VALUE"""),288.16)</f>
        <v>288.16</v>
      </c>
      <c r="G87" s="2">
        <f>IFERROR(__xludf.DUMMYFUNCTION("""COMPUTED_VALUE"""),45415.66666666667)</f>
        <v>45415.66667</v>
      </c>
      <c r="H87" s="1">
        <f>IFERROR(__xludf.DUMMYFUNCTION("""COMPUTED_VALUE"""),284.96)</f>
        <v>284.96</v>
      </c>
      <c r="J87" s="2">
        <f>IFERROR(__xludf.DUMMYFUNCTION("""COMPUTED_VALUE"""),45415.66666666667)</f>
        <v>45415.66667</v>
      </c>
      <c r="K87" s="1">
        <f>IFERROR(__xludf.DUMMYFUNCTION("""COMPUTED_VALUE"""),286.21)</f>
        <v>286.21</v>
      </c>
      <c r="M87" s="2">
        <f>IFERROR(__xludf.DUMMYFUNCTION("""COMPUTED_VALUE"""),45415.66666666667)</f>
        <v>45415.66667</v>
      </c>
      <c r="N87" s="1">
        <f>IFERROR(__xludf.DUMMYFUNCTION("""COMPUTED_VALUE"""),2.1714072E7)</f>
        <v>21714072</v>
      </c>
    </row>
    <row r="88">
      <c r="A88" s="2">
        <f>IFERROR(__xludf.DUMMYFUNCTION("""COMPUTED_VALUE"""),45418.66666666667)</f>
        <v>45418.66667</v>
      </c>
      <c r="B88" s="1">
        <f>IFERROR(__xludf.DUMMYFUNCTION("""COMPUTED_VALUE"""),287.63)</f>
        <v>287.63</v>
      </c>
      <c r="D88" s="2">
        <f>IFERROR(__xludf.DUMMYFUNCTION("""COMPUTED_VALUE"""),45418.66666666667)</f>
        <v>45418.66667</v>
      </c>
      <c r="E88" s="1">
        <f>IFERROR(__xludf.DUMMYFUNCTION("""COMPUTED_VALUE"""),288.61)</f>
        <v>288.61</v>
      </c>
      <c r="G88" s="2">
        <f>IFERROR(__xludf.DUMMYFUNCTION("""COMPUTED_VALUE"""),45418.66666666667)</f>
        <v>45418.66667</v>
      </c>
      <c r="H88" s="1">
        <f>IFERROR(__xludf.DUMMYFUNCTION("""COMPUTED_VALUE"""),284.19)</f>
        <v>284.19</v>
      </c>
      <c r="J88" s="2">
        <f>IFERROR(__xludf.DUMMYFUNCTION("""COMPUTED_VALUE"""),45418.66666666667)</f>
        <v>45418.66667</v>
      </c>
      <c r="K88" s="1">
        <f>IFERROR(__xludf.DUMMYFUNCTION("""COMPUTED_VALUE"""),284.92)</f>
        <v>284.92</v>
      </c>
      <c r="M88" s="2">
        <f>IFERROR(__xludf.DUMMYFUNCTION("""COMPUTED_VALUE"""),45418.66666666667)</f>
        <v>45418.66667</v>
      </c>
      <c r="N88" s="1">
        <f>IFERROR(__xludf.DUMMYFUNCTION("""COMPUTED_VALUE"""),2.4378182E7)</f>
        <v>24378182</v>
      </c>
    </row>
    <row r="89">
      <c r="A89" s="2">
        <f>IFERROR(__xludf.DUMMYFUNCTION("""COMPUTED_VALUE"""),45419.66666666667)</f>
        <v>45419.66667</v>
      </c>
      <c r="B89" s="1">
        <f>IFERROR(__xludf.DUMMYFUNCTION("""COMPUTED_VALUE"""),285.27)</f>
        <v>285.27</v>
      </c>
      <c r="D89" s="2">
        <f>IFERROR(__xludf.DUMMYFUNCTION("""COMPUTED_VALUE"""),45419.66666666667)</f>
        <v>45419.66667</v>
      </c>
      <c r="E89" s="1">
        <f>IFERROR(__xludf.DUMMYFUNCTION("""COMPUTED_VALUE"""),287.84)</f>
        <v>287.84</v>
      </c>
      <c r="G89" s="2">
        <f>IFERROR(__xludf.DUMMYFUNCTION("""COMPUTED_VALUE"""),45419.66666666667)</f>
        <v>45419.66667</v>
      </c>
      <c r="H89" s="1">
        <f>IFERROR(__xludf.DUMMYFUNCTION("""COMPUTED_VALUE"""),284.72)</f>
        <v>284.72</v>
      </c>
      <c r="J89" s="2">
        <f>IFERROR(__xludf.DUMMYFUNCTION("""COMPUTED_VALUE"""),45419.66666666667)</f>
        <v>45419.66667</v>
      </c>
      <c r="K89" s="1">
        <f>IFERROR(__xludf.DUMMYFUNCTION("""COMPUTED_VALUE"""),284.72)</f>
        <v>284.72</v>
      </c>
      <c r="M89" s="2">
        <f>IFERROR(__xludf.DUMMYFUNCTION("""COMPUTED_VALUE"""),45419.66666666667)</f>
        <v>45419.66667</v>
      </c>
      <c r="N89" s="1">
        <f>IFERROR(__xludf.DUMMYFUNCTION("""COMPUTED_VALUE"""),2.6090419E7)</f>
        <v>26090419</v>
      </c>
    </row>
    <row r="90">
      <c r="A90" s="2">
        <f>IFERROR(__xludf.DUMMYFUNCTION("""COMPUTED_VALUE"""),45420.66666666667)</f>
        <v>45420.66667</v>
      </c>
      <c r="B90" s="1">
        <f>IFERROR(__xludf.DUMMYFUNCTION("""COMPUTED_VALUE"""),283.87)</f>
        <v>283.87</v>
      </c>
      <c r="D90" s="2">
        <f>IFERROR(__xludf.DUMMYFUNCTION("""COMPUTED_VALUE"""),45420.66666666667)</f>
        <v>45420.66667</v>
      </c>
      <c r="E90" s="1">
        <f>IFERROR(__xludf.DUMMYFUNCTION("""COMPUTED_VALUE"""),283.87)</f>
        <v>283.87</v>
      </c>
      <c r="G90" s="2">
        <f>IFERROR(__xludf.DUMMYFUNCTION("""COMPUTED_VALUE"""),45420.66666666667)</f>
        <v>45420.66667</v>
      </c>
      <c r="H90" s="1">
        <f>IFERROR(__xludf.DUMMYFUNCTION("""COMPUTED_VALUE"""),281.64)</f>
        <v>281.64</v>
      </c>
      <c r="J90" s="2">
        <f>IFERROR(__xludf.DUMMYFUNCTION("""COMPUTED_VALUE"""),45420.66666666667)</f>
        <v>45420.66667</v>
      </c>
      <c r="K90" s="1">
        <f>IFERROR(__xludf.DUMMYFUNCTION("""COMPUTED_VALUE"""),282.41)</f>
        <v>282.41</v>
      </c>
      <c r="M90" s="2">
        <f>IFERROR(__xludf.DUMMYFUNCTION("""COMPUTED_VALUE"""),45420.66666666667)</f>
        <v>45420.66667</v>
      </c>
      <c r="N90" s="1">
        <f>IFERROR(__xludf.DUMMYFUNCTION("""COMPUTED_VALUE"""),2.608537E7)</f>
        <v>26085370</v>
      </c>
    </row>
    <row r="91">
      <c r="A91" s="2">
        <f>IFERROR(__xludf.DUMMYFUNCTION("""COMPUTED_VALUE"""),45421.66666666667)</f>
        <v>45421.66667</v>
      </c>
      <c r="B91" s="1">
        <f>IFERROR(__xludf.DUMMYFUNCTION("""COMPUTED_VALUE"""),282.48)</f>
        <v>282.48</v>
      </c>
      <c r="D91" s="2">
        <f>IFERROR(__xludf.DUMMYFUNCTION("""COMPUTED_VALUE"""),45421.66666666667)</f>
        <v>45421.66667</v>
      </c>
      <c r="E91" s="1">
        <f>IFERROR(__xludf.DUMMYFUNCTION("""COMPUTED_VALUE"""),288.23)</f>
        <v>288.23</v>
      </c>
      <c r="G91" s="2">
        <f>IFERROR(__xludf.DUMMYFUNCTION("""COMPUTED_VALUE"""),45421.66666666667)</f>
        <v>45421.66667</v>
      </c>
      <c r="H91" s="1">
        <f>IFERROR(__xludf.DUMMYFUNCTION("""COMPUTED_VALUE"""),281.63)</f>
        <v>281.63</v>
      </c>
      <c r="J91" s="2">
        <f>IFERROR(__xludf.DUMMYFUNCTION("""COMPUTED_VALUE"""),45421.66666666667)</f>
        <v>45421.66667</v>
      </c>
      <c r="K91" s="1">
        <f>IFERROR(__xludf.DUMMYFUNCTION("""COMPUTED_VALUE"""),287.87)</f>
        <v>287.87</v>
      </c>
      <c r="M91" s="2">
        <f>IFERROR(__xludf.DUMMYFUNCTION("""COMPUTED_VALUE"""),45421.66666666667)</f>
        <v>45421.66667</v>
      </c>
      <c r="N91" s="1">
        <f>IFERROR(__xludf.DUMMYFUNCTION("""COMPUTED_VALUE"""),2.4579511E7)</f>
        <v>24579511</v>
      </c>
    </row>
    <row r="92">
      <c r="A92" s="2">
        <f>IFERROR(__xludf.DUMMYFUNCTION("""COMPUTED_VALUE"""),45422.66666666667)</f>
        <v>45422.66667</v>
      </c>
      <c r="B92" s="1">
        <f>IFERROR(__xludf.DUMMYFUNCTION("""COMPUTED_VALUE"""),287.9)</f>
        <v>287.9</v>
      </c>
      <c r="D92" s="2">
        <f>IFERROR(__xludf.DUMMYFUNCTION("""COMPUTED_VALUE"""),45422.66666666667)</f>
        <v>45422.66667</v>
      </c>
      <c r="E92" s="1">
        <f>IFERROR(__xludf.DUMMYFUNCTION("""COMPUTED_VALUE"""),287.9)</f>
        <v>287.9</v>
      </c>
      <c r="G92" s="2">
        <f>IFERROR(__xludf.DUMMYFUNCTION("""COMPUTED_VALUE"""),45422.66666666667)</f>
        <v>45422.66667</v>
      </c>
      <c r="H92" s="1">
        <f>IFERROR(__xludf.DUMMYFUNCTION("""COMPUTED_VALUE"""),284.59)</f>
        <v>284.59</v>
      </c>
      <c r="J92" s="2">
        <f>IFERROR(__xludf.DUMMYFUNCTION("""COMPUTED_VALUE"""),45422.66666666667)</f>
        <v>45422.66667</v>
      </c>
      <c r="K92" s="1">
        <f>IFERROR(__xludf.DUMMYFUNCTION("""COMPUTED_VALUE"""),286.79)</f>
        <v>286.79</v>
      </c>
      <c r="M92" s="2">
        <f>IFERROR(__xludf.DUMMYFUNCTION("""COMPUTED_VALUE"""),45422.66666666667)</f>
        <v>45422.66667</v>
      </c>
      <c r="N92" s="1">
        <f>IFERROR(__xludf.DUMMYFUNCTION("""COMPUTED_VALUE"""),2.4138171E7)</f>
        <v>24138171</v>
      </c>
    </row>
    <row r="93">
      <c r="A93" s="2">
        <f>IFERROR(__xludf.DUMMYFUNCTION("""COMPUTED_VALUE"""),45425.66666666667)</f>
        <v>45425.66667</v>
      </c>
      <c r="B93" s="1">
        <f>IFERROR(__xludf.DUMMYFUNCTION("""COMPUTED_VALUE"""),287.0)</f>
        <v>287</v>
      </c>
      <c r="D93" s="2">
        <f>IFERROR(__xludf.DUMMYFUNCTION("""COMPUTED_VALUE"""),45425.66666666667)</f>
        <v>45425.66667</v>
      </c>
      <c r="E93" s="1">
        <f>IFERROR(__xludf.DUMMYFUNCTION("""COMPUTED_VALUE"""),290.14)</f>
        <v>290.14</v>
      </c>
      <c r="G93" s="2">
        <f>IFERROR(__xludf.DUMMYFUNCTION("""COMPUTED_VALUE"""),45425.66666666667)</f>
        <v>45425.66667</v>
      </c>
      <c r="H93" s="1">
        <f>IFERROR(__xludf.DUMMYFUNCTION("""COMPUTED_VALUE"""),285.53)</f>
        <v>285.53</v>
      </c>
      <c r="J93" s="2">
        <f>IFERROR(__xludf.DUMMYFUNCTION("""COMPUTED_VALUE"""),45425.66666666667)</f>
        <v>45425.66667</v>
      </c>
      <c r="K93" s="1">
        <f>IFERROR(__xludf.DUMMYFUNCTION("""COMPUTED_VALUE"""),285.67)</f>
        <v>285.67</v>
      </c>
      <c r="M93" s="2">
        <f>IFERROR(__xludf.DUMMYFUNCTION("""COMPUTED_VALUE"""),45425.66666666667)</f>
        <v>45425.66667</v>
      </c>
      <c r="N93" s="1">
        <f>IFERROR(__xludf.DUMMYFUNCTION("""COMPUTED_VALUE"""),3.0415121E7)</f>
        <v>30415121</v>
      </c>
    </row>
    <row r="94">
      <c r="A94" s="2">
        <f>IFERROR(__xludf.DUMMYFUNCTION("""COMPUTED_VALUE"""),45426.66666666667)</f>
        <v>45426.66667</v>
      </c>
      <c r="B94" s="1">
        <f>IFERROR(__xludf.DUMMYFUNCTION("""COMPUTED_VALUE"""),286.68)</f>
        <v>286.68</v>
      </c>
      <c r="D94" s="2">
        <f>IFERROR(__xludf.DUMMYFUNCTION("""COMPUTED_VALUE"""),45426.66666666667)</f>
        <v>45426.66667</v>
      </c>
      <c r="E94" s="1">
        <f>IFERROR(__xludf.DUMMYFUNCTION("""COMPUTED_VALUE"""),290.13)</f>
        <v>290.13</v>
      </c>
      <c r="G94" s="2">
        <f>IFERROR(__xludf.DUMMYFUNCTION("""COMPUTED_VALUE"""),45426.66666666667)</f>
        <v>45426.66667</v>
      </c>
      <c r="H94" s="1">
        <f>IFERROR(__xludf.DUMMYFUNCTION("""COMPUTED_VALUE"""),286.68)</f>
        <v>286.68</v>
      </c>
      <c r="J94" s="2">
        <f>IFERROR(__xludf.DUMMYFUNCTION("""COMPUTED_VALUE"""),45426.66666666667)</f>
        <v>45426.66667</v>
      </c>
      <c r="K94" s="1">
        <f>IFERROR(__xludf.DUMMYFUNCTION("""COMPUTED_VALUE"""),289.55)</f>
        <v>289.55</v>
      </c>
      <c r="M94" s="2">
        <f>IFERROR(__xludf.DUMMYFUNCTION("""COMPUTED_VALUE"""),45426.66666666667)</f>
        <v>45426.66667</v>
      </c>
      <c r="N94" s="1">
        <f>IFERROR(__xludf.DUMMYFUNCTION("""COMPUTED_VALUE"""),2.4728871E7)</f>
        <v>24728871</v>
      </c>
    </row>
    <row r="95">
      <c r="A95" s="2">
        <f>IFERROR(__xludf.DUMMYFUNCTION("""COMPUTED_VALUE"""),45427.66666666667)</f>
        <v>45427.66667</v>
      </c>
      <c r="B95" s="1">
        <f>IFERROR(__xludf.DUMMYFUNCTION("""COMPUTED_VALUE"""),290.86)</f>
        <v>290.86</v>
      </c>
      <c r="D95" s="2">
        <f>IFERROR(__xludf.DUMMYFUNCTION("""COMPUTED_VALUE"""),45427.66666666667)</f>
        <v>45427.66667</v>
      </c>
      <c r="E95" s="1">
        <f>IFERROR(__xludf.DUMMYFUNCTION("""COMPUTED_VALUE"""),291.19)</f>
        <v>291.19</v>
      </c>
      <c r="G95" s="2">
        <f>IFERROR(__xludf.DUMMYFUNCTION("""COMPUTED_VALUE"""),45427.66666666667)</f>
        <v>45427.66667</v>
      </c>
      <c r="H95" s="1">
        <f>IFERROR(__xludf.DUMMYFUNCTION("""COMPUTED_VALUE"""),286.74)</f>
        <v>286.74</v>
      </c>
      <c r="J95" s="2">
        <f>IFERROR(__xludf.DUMMYFUNCTION("""COMPUTED_VALUE"""),45427.66666666667)</f>
        <v>45427.66667</v>
      </c>
      <c r="K95" s="1">
        <f>IFERROR(__xludf.DUMMYFUNCTION("""COMPUTED_VALUE"""),287.27)</f>
        <v>287.27</v>
      </c>
      <c r="M95" s="2">
        <f>IFERROR(__xludf.DUMMYFUNCTION("""COMPUTED_VALUE"""),45427.66666666667)</f>
        <v>45427.66667</v>
      </c>
      <c r="N95" s="1">
        <f>IFERROR(__xludf.DUMMYFUNCTION("""COMPUTED_VALUE"""),2.8715776E7)</f>
        <v>28715776</v>
      </c>
    </row>
    <row r="96">
      <c r="A96" s="2">
        <f>IFERROR(__xludf.DUMMYFUNCTION("""COMPUTED_VALUE"""),45428.66666666667)</f>
        <v>45428.66667</v>
      </c>
      <c r="B96" s="1">
        <f>IFERROR(__xludf.DUMMYFUNCTION("""COMPUTED_VALUE"""),286.87)</f>
        <v>286.87</v>
      </c>
      <c r="D96" s="2">
        <f>IFERROR(__xludf.DUMMYFUNCTION("""COMPUTED_VALUE"""),45428.66666666667)</f>
        <v>45428.66667</v>
      </c>
      <c r="E96" s="1">
        <f>IFERROR(__xludf.DUMMYFUNCTION("""COMPUTED_VALUE"""),286.97)</f>
        <v>286.97</v>
      </c>
      <c r="G96" s="2">
        <f>IFERROR(__xludf.DUMMYFUNCTION("""COMPUTED_VALUE"""),45428.66666666667)</f>
        <v>45428.66667</v>
      </c>
      <c r="H96" s="1">
        <f>IFERROR(__xludf.DUMMYFUNCTION("""COMPUTED_VALUE"""),283.32)</f>
        <v>283.32</v>
      </c>
      <c r="J96" s="2">
        <f>IFERROR(__xludf.DUMMYFUNCTION("""COMPUTED_VALUE"""),45428.66666666667)</f>
        <v>45428.66667</v>
      </c>
      <c r="K96" s="1">
        <f>IFERROR(__xludf.DUMMYFUNCTION("""COMPUTED_VALUE"""),283.72)</f>
        <v>283.72</v>
      </c>
      <c r="M96" s="2">
        <f>IFERROR(__xludf.DUMMYFUNCTION("""COMPUTED_VALUE"""),45428.66666666667)</f>
        <v>45428.66667</v>
      </c>
      <c r="N96" s="1">
        <f>IFERROR(__xludf.DUMMYFUNCTION("""COMPUTED_VALUE"""),7.0540752E7)</f>
        <v>70540752</v>
      </c>
    </row>
    <row r="97">
      <c r="A97" s="2">
        <f>IFERROR(__xludf.DUMMYFUNCTION("""COMPUTED_VALUE"""),45429.66666666667)</f>
        <v>45429.66667</v>
      </c>
      <c r="B97" s="1">
        <f>IFERROR(__xludf.DUMMYFUNCTION("""COMPUTED_VALUE"""),283.8)</f>
        <v>283.8</v>
      </c>
      <c r="D97" s="2">
        <f>IFERROR(__xludf.DUMMYFUNCTION("""COMPUTED_VALUE"""),45429.66666666667)</f>
        <v>45429.66667</v>
      </c>
      <c r="E97" s="1">
        <f>IFERROR(__xludf.DUMMYFUNCTION("""COMPUTED_VALUE"""),283.8)</f>
        <v>283.8</v>
      </c>
      <c r="G97" s="2">
        <f>IFERROR(__xludf.DUMMYFUNCTION("""COMPUTED_VALUE"""),45429.66666666667)</f>
        <v>45429.66667</v>
      </c>
      <c r="H97" s="1">
        <f>IFERROR(__xludf.DUMMYFUNCTION("""COMPUTED_VALUE"""),280.91)</f>
        <v>280.91</v>
      </c>
      <c r="J97" s="2">
        <f>IFERROR(__xludf.DUMMYFUNCTION("""COMPUTED_VALUE"""),45429.66666666667)</f>
        <v>45429.66667</v>
      </c>
      <c r="K97" s="1">
        <f>IFERROR(__xludf.DUMMYFUNCTION("""COMPUTED_VALUE"""),281.45)</f>
        <v>281.45</v>
      </c>
      <c r="M97" s="2">
        <f>IFERROR(__xludf.DUMMYFUNCTION("""COMPUTED_VALUE"""),45429.66666666667)</f>
        <v>45429.66667</v>
      </c>
      <c r="N97" s="1">
        <f>IFERROR(__xludf.DUMMYFUNCTION("""COMPUTED_VALUE"""),3.4475961E7)</f>
        <v>34475961</v>
      </c>
    </row>
    <row r="98">
      <c r="A98" s="2">
        <f>IFERROR(__xludf.DUMMYFUNCTION("""COMPUTED_VALUE"""),45432.66666666667)</f>
        <v>45432.66667</v>
      </c>
      <c r="B98" s="1">
        <f>IFERROR(__xludf.DUMMYFUNCTION("""COMPUTED_VALUE"""),281.18)</f>
        <v>281.18</v>
      </c>
      <c r="D98" s="2">
        <f>IFERROR(__xludf.DUMMYFUNCTION("""COMPUTED_VALUE"""),45432.66666666667)</f>
        <v>45432.66667</v>
      </c>
      <c r="E98" s="1">
        <f>IFERROR(__xludf.DUMMYFUNCTION("""COMPUTED_VALUE"""),281.46)</f>
        <v>281.46</v>
      </c>
      <c r="G98" s="2">
        <f>IFERROR(__xludf.DUMMYFUNCTION("""COMPUTED_VALUE"""),45432.66666666667)</f>
        <v>45432.66667</v>
      </c>
      <c r="H98" s="1">
        <f>IFERROR(__xludf.DUMMYFUNCTION("""COMPUTED_VALUE"""),276.16)</f>
        <v>276.16</v>
      </c>
      <c r="J98" s="2">
        <f>IFERROR(__xludf.DUMMYFUNCTION("""COMPUTED_VALUE"""),45432.66666666667)</f>
        <v>45432.66667</v>
      </c>
      <c r="K98" s="1">
        <f>IFERROR(__xludf.DUMMYFUNCTION("""COMPUTED_VALUE"""),277.46)</f>
        <v>277.46</v>
      </c>
      <c r="M98" s="2">
        <f>IFERROR(__xludf.DUMMYFUNCTION("""COMPUTED_VALUE"""),45432.66666666667)</f>
        <v>45432.66667</v>
      </c>
      <c r="N98" s="1">
        <f>IFERROR(__xludf.DUMMYFUNCTION("""COMPUTED_VALUE"""),4.0307801E7)</f>
        <v>40307801</v>
      </c>
    </row>
    <row r="99">
      <c r="A99" s="2">
        <f>IFERROR(__xludf.DUMMYFUNCTION("""COMPUTED_VALUE"""),45433.66666666667)</f>
        <v>45433.66667</v>
      </c>
      <c r="B99" s="1">
        <f>IFERROR(__xludf.DUMMYFUNCTION("""COMPUTED_VALUE"""),277.16)</f>
        <v>277.16</v>
      </c>
      <c r="D99" s="2">
        <f>IFERROR(__xludf.DUMMYFUNCTION("""COMPUTED_VALUE"""),45433.66666666667)</f>
        <v>45433.66667</v>
      </c>
      <c r="E99" s="1">
        <f>IFERROR(__xludf.DUMMYFUNCTION("""COMPUTED_VALUE"""),278.13)</f>
        <v>278.13</v>
      </c>
      <c r="G99" s="2">
        <f>IFERROR(__xludf.DUMMYFUNCTION("""COMPUTED_VALUE"""),45433.66666666667)</f>
        <v>45433.66667</v>
      </c>
      <c r="H99" s="1">
        <f>IFERROR(__xludf.DUMMYFUNCTION("""COMPUTED_VALUE"""),274.72)</f>
        <v>274.72</v>
      </c>
      <c r="J99" s="2">
        <f>IFERROR(__xludf.DUMMYFUNCTION("""COMPUTED_VALUE"""),45433.66666666667)</f>
        <v>45433.66667</v>
      </c>
      <c r="K99" s="1">
        <f>IFERROR(__xludf.DUMMYFUNCTION("""COMPUTED_VALUE"""),276.09)</f>
        <v>276.09</v>
      </c>
      <c r="M99" s="2">
        <f>IFERROR(__xludf.DUMMYFUNCTION("""COMPUTED_VALUE"""),45433.66666666667)</f>
        <v>45433.66667</v>
      </c>
      <c r="N99" s="1">
        <f>IFERROR(__xludf.DUMMYFUNCTION("""COMPUTED_VALUE"""),2.8038318E7)</f>
        <v>28038318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IFERROR(__xludf.DUMMYFUNCTION("""COMPUTED_VALUE"""),268.54)</f>
        <v>268.54</v>
      </c>
      <c r="D100" s="2">
        <f>IFERROR(__xludf.DUMMYFUNCTION("""COMPUTED_VALUE"""),45434.66666666667)</f>
        <v>45434.66667</v>
      </c>
      <c r="E100" s="1">
        <f>IFERROR(__xludf.DUMMYFUNCTION("""COMPUTED_VALUE"""),269.04)</f>
        <v>269.04</v>
      </c>
      <c r="G100" s="2">
        <f>IFERROR(__xludf.DUMMYFUNCTION("""COMPUTED_VALUE"""),45434.66666666667)</f>
        <v>45434.66667</v>
      </c>
      <c r="H100" s="1">
        <f>IFERROR(__xludf.DUMMYFUNCTION("""COMPUTED_VALUE"""),262.28)</f>
        <v>262.28</v>
      </c>
      <c r="J100" s="2">
        <f>IFERROR(__xludf.DUMMYFUNCTION("""COMPUTED_VALUE"""),45434.66666666667)</f>
        <v>45434.66667</v>
      </c>
      <c r="K100" s="1">
        <f>IFERROR(__xludf.DUMMYFUNCTION("""COMPUTED_VALUE"""),264.15)</f>
        <v>264.15</v>
      </c>
      <c r="M100" s="2">
        <f>IFERROR(__xludf.DUMMYFUNCTION("""COMPUTED_VALUE"""),45434.66666666667)</f>
        <v>45434.66667</v>
      </c>
      <c r="N100" s="1">
        <f>IFERROR(__xludf.DUMMYFUNCTION("""COMPUTED_VALUE"""),5.0404858E7)</f>
        <v>50404858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IFERROR(__xludf.DUMMYFUNCTION("""COMPUTED_VALUE"""),262.74)</f>
        <v>262.74</v>
      </c>
      <c r="D101" s="2">
        <f>IFERROR(__xludf.DUMMYFUNCTION("""COMPUTED_VALUE"""),45435.66666666667)</f>
        <v>45435.66667</v>
      </c>
      <c r="E101" s="1">
        <f>IFERROR(__xludf.DUMMYFUNCTION("""COMPUTED_VALUE"""),264.86)</f>
        <v>264.86</v>
      </c>
      <c r="G101" s="2">
        <f>IFERROR(__xludf.DUMMYFUNCTION("""COMPUTED_VALUE"""),45435.66666666667)</f>
        <v>45435.66667</v>
      </c>
      <c r="H101" s="1">
        <f>IFERROR(__xludf.DUMMYFUNCTION("""COMPUTED_VALUE"""),260.51)</f>
        <v>260.51</v>
      </c>
      <c r="J101" s="2">
        <f>IFERROR(__xludf.DUMMYFUNCTION("""COMPUTED_VALUE"""),45435.66666666667)</f>
        <v>45435.66667</v>
      </c>
      <c r="K101" s="1">
        <f>IFERROR(__xludf.DUMMYFUNCTION("""COMPUTED_VALUE"""),264.24)</f>
        <v>264.24</v>
      </c>
      <c r="M101" s="2">
        <f>IFERROR(__xludf.DUMMYFUNCTION("""COMPUTED_VALUE"""),45435.66666666667)</f>
        <v>45435.66667</v>
      </c>
      <c r="N101" s="1">
        <f>IFERROR(__xludf.DUMMYFUNCTION("""COMPUTED_VALUE"""),5.4252326E7)</f>
        <v>54252326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IFERROR(__xludf.DUMMYFUNCTION("""COMPUTED_VALUE"""),264.43)</f>
        <v>264.43</v>
      </c>
      <c r="D102" s="2">
        <f>IFERROR(__xludf.DUMMYFUNCTION("""COMPUTED_VALUE"""),45436.66666666667)</f>
        <v>45436.66667</v>
      </c>
      <c r="E102" s="1">
        <f>IFERROR(__xludf.DUMMYFUNCTION("""COMPUTED_VALUE"""),269.15)</f>
        <v>269.15</v>
      </c>
      <c r="G102" s="2">
        <f>IFERROR(__xludf.DUMMYFUNCTION("""COMPUTED_VALUE"""),45436.66666666667)</f>
        <v>45436.66667</v>
      </c>
      <c r="H102" s="1">
        <f>IFERROR(__xludf.DUMMYFUNCTION("""COMPUTED_VALUE"""),264.43)</f>
        <v>264.43</v>
      </c>
      <c r="J102" s="2">
        <f>IFERROR(__xludf.DUMMYFUNCTION("""COMPUTED_VALUE"""),45436.66666666667)</f>
        <v>45436.66667</v>
      </c>
      <c r="K102" s="1">
        <f>IFERROR(__xludf.DUMMYFUNCTION("""COMPUTED_VALUE"""),268.03)</f>
        <v>268.03</v>
      </c>
      <c r="M102" s="2">
        <f>IFERROR(__xludf.DUMMYFUNCTION("""COMPUTED_VALUE"""),45436.66666666667)</f>
        <v>45436.66667</v>
      </c>
      <c r="N102" s="1">
        <f>IFERROR(__xludf.DUMMYFUNCTION("""COMPUTED_VALUE"""),4.195864E7)</f>
        <v>41958640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IFERROR(__xludf.DUMMYFUNCTION("""COMPUTED_VALUE"""),268.88)</f>
        <v>268.88</v>
      </c>
      <c r="D103" s="2">
        <f>IFERROR(__xludf.DUMMYFUNCTION("""COMPUTED_VALUE"""),45440.66666666667)</f>
        <v>45440.66667</v>
      </c>
      <c r="E103" s="1">
        <f>IFERROR(__xludf.DUMMYFUNCTION("""COMPUTED_VALUE"""),269.15)</f>
        <v>269.15</v>
      </c>
      <c r="G103" s="2">
        <f>IFERROR(__xludf.DUMMYFUNCTION("""COMPUTED_VALUE"""),45440.66666666667)</f>
        <v>45440.66667</v>
      </c>
      <c r="H103" s="1">
        <f>IFERROR(__xludf.DUMMYFUNCTION("""COMPUTED_VALUE"""),263.14)</f>
        <v>263.14</v>
      </c>
      <c r="J103" s="2">
        <f>IFERROR(__xludf.DUMMYFUNCTION("""COMPUTED_VALUE"""),45440.66666666667)</f>
        <v>45440.66667</v>
      </c>
      <c r="K103" s="1">
        <f>IFERROR(__xludf.DUMMYFUNCTION("""COMPUTED_VALUE"""),265.18)</f>
        <v>265.18</v>
      </c>
      <c r="M103" s="2">
        <f>IFERROR(__xludf.DUMMYFUNCTION("""COMPUTED_VALUE"""),45440.66666666667)</f>
        <v>45440.66667</v>
      </c>
      <c r="N103" s="1">
        <f>IFERROR(__xludf.DUMMYFUNCTION("""COMPUTED_VALUE"""),3.4920945E7)</f>
        <v>34920945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IFERROR(__xludf.DUMMYFUNCTION("""COMPUTED_VALUE"""),264.97)</f>
        <v>264.97</v>
      </c>
      <c r="D104" s="2">
        <f>IFERROR(__xludf.DUMMYFUNCTION("""COMPUTED_VALUE"""),45441.66666666667)</f>
        <v>45441.66667</v>
      </c>
      <c r="E104" s="1">
        <f>IFERROR(__xludf.DUMMYFUNCTION("""COMPUTED_VALUE"""),268.84)</f>
        <v>268.84</v>
      </c>
      <c r="G104" s="2">
        <f>IFERROR(__xludf.DUMMYFUNCTION("""COMPUTED_VALUE"""),45441.66666666667)</f>
        <v>45441.66667</v>
      </c>
      <c r="H104" s="1">
        <f>IFERROR(__xludf.DUMMYFUNCTION("""COMPUTED_VALUE"""),263.3)</f>
        <v>263.3</v>
      </c>
      <c r="J104" s="2">
        <f>IFERROR(__xludf.DUMMYFUNCTION("""COMPUTED_VALUE"""),45441.66666666667)</f>
        <v>45441.66667</v>
      </c>
      <c r="K104" s="1">
        <f>IFERROR(__xludf.DUMMYFUNCTION("""COMPUTED_VALUE"""),266.8)</f>
        <v>266.8</v>
      </c>
      <c r="M104" s="2">
        <f>IFERROR(__xludf.DUMMYFUNCTION("""COMPUTED_VALUE"""),45441.66666666667)</f>
        <v>45441.66667</v>
      </c>
      <c r="N104" s="1">
        <f>IFERROR(__xludf.DUMMYFUNCTION("""COMPUTED_VALUE"""),3.7131431E7)</f>
        <v>37131431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IFERROR(__xludf.DUMMYFUNCTION("""COMPUTED_VALUE"""),267.1)</f>
        <v>267.1</v>
      </c>
      <c r="D105" s="2">
        <f>IFERROR(__xludf.DUMMYFUNCTION("""COMPUTED_VALUE"""),45442.66666666667)</f>
        <v>45442.66667</v>
      </c>
      <c r="E105" s="1">
        <f>IFERROR(__xludf.DUMMYFUNCTION("""COMPUTED_VALUE"""),272.34)</f>
        <v>272.34</v>
      </c>
      <c r="G105" s="2">
        <f>IFERROR(__xludf.DUMMYFUNCTION("""COMPUTED_VALUE"""),45442.66666666667)</f>
        <v>45442.66667</v>
      </c>
      <c r="H105" s="1">
        <f>IFERROR(__xludf.DUMMYFUNCTION("""COMPUTED_VALUE"""),266.99)</f>
        <v>266.99</v>
      </c>
      <c r="J105" s="2">
        <f>IFERROR(__xludf.DUMMYFUNCTION("""COMPUTED_VALUE"""),45442.66666666667)</f>
        <v>45442.66667</v>
      </c>
      <c r="K105" s="1">
        <f>IFERROR(__xludf.DUMMYFUNCTION("""COMPUTED_VALUE"""),270.15)</f>
        <v>270.15</v>
      </c>
      <c r="M105" s="2">
        <f>IFERROR(__xludf.DUMMYFUNCTION("""COMPUTED_VALUE"""),45442.66666666667)</f>
        <v>45442.66667</v>
      </c>
      <c r="N105" s="1">
        <f>IFERROR(__xludf.DUMMYFUNCTION("""COMPUTED_VALUE"""),3.4047903E7)</f>
        <v>34047903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IFERROR(__xludf.DUMMYFUNCTION("""COMPUTED_VALUE"""),271.12)</f>
        <v>271.12</v>
      </c>
      <c r="D106" s="2">
        <f>IFERROR(__xludf.DUMMYFUNCTION("""COMPUTED_VALUE"""),45443.66666666667)</f>
        <v>45443.66667</v>
      </c>
      <c r="E106" s="1">
        <f>IFERROR(__xludf.DUMMYFUNCTION("""COMPUTED_VALUE"""),278.5)</f>
        <v>278.5</v>
      </c>
      <c r="G106" s="2">
        <f>IFERROR(__xludf.DUMMYFUNCTION("""COMPUTED_VALUE"""),45443.66666666667)</f>
        <v>45443.66667</v>
      </c>
      <c r="H106" s="1">
        <f>IFERROR(__xludf.DUMMYFUNCTION("""COMPUTED_VALUE"""),271.12)</f>
        <v>271.12</v>
      </c>
      <c r="J106" s="2">
        <f>IFERROR(__xludf.DUMMYFUNCTION("""COMPUTED_VALUE"""),45443.66666666667)</f>
        <v>45443.66667</v>
      </c>
      <c r="K106" s="1">
        <f>IFERROR(__xludf.DUMMYFUNCTION("""COMPUTED_VALUE"""),278.34)</f>
        <v>278.34</v>
      </c>
      <c r="M106" s="2">
        <f>IFERROR(__xludf.DUMMYFUNCTION("""COMPUTED_VALUE"""),45443.66666666667)</f>
        <v>45443.66667</v>
      </c>
      <c r="N106" s="1">
        <f>IFERROR(__xludf.DUMMYFUNCTION("""COMPUTED_VALUE"""),4.8154451E7)</f>
        <v>48154451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IFERROR(__xludf.DUMMYFUNCTION("""COMPUTED_VALUE"""),278.46)</f>
        <v>278.46</v>
      </c>
      <c r="D107" s="2">
        <f>IFERROR(__xludf.DUMMYFUNCTION("""COMPUTED_VALUE"""),45446.66666666667)</f>
        <v>45446.66667</v>
      </c>
      <c r="E107" s="1">
        <f>IFERROR(__xludf.DUMMYFUNCTION("""COMPUTED_VALUE"""),280.15)</f>
        <v>280.15</v>
      </c>
      <c r="G107" s="2">
        <f>IFERROR(__xludf.DUMMYFUNCTION("""COMPUTED_VALUE"""),45446.66666666667)</f>
        <v>45446.66667</v>
      </c>
      <c r="H107" s="1">
        <f>IFERROR(__xludf.DUMMYFUNCTION("""COMPUTED_VALUE"""),276.74)</f>
        <v>276.74</v>
      </c>
      <c r="J107" s="2">
        <f>IFERROR(__xludf.DUMMYFUNCTION("""COMPUTED_VALUE"""),45446.66666666667)</f>
        <v>45446.66667</v>
      </c>
      <c r="K107" s="1">
        <f>IFERROR(__xludf.DUMMYFUNCTION("""COMPUTED_VALUE"""),277.58)</f>
        <v>277.58</v>
      </c>
      <c r="M107" s="2">
        <f>IFERROR(__xludf.DUMMYFUNCTION("""COMPUTED_VALUE"""),45446.66666666667)</f>
        <v>45446.66667</v>
      </c>
      <c r="N107" s="1">
        <f>IFERROR(__xludf.DUMMYFUNCTION("""COMPUTED_VALUE"""),3.5607792E7)</f>
        <v>35607792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IFERROR(__xludf.DUMMYFUNCTION("""COMPUTED_VALUE"""),276.71)</f>
        <v>276.71</v>
      </c>
      <c r="D108" s="2">
        <f>IFERROR(__xludf.DUMMYFUNCTION("""COMPUTED_VALUE"""),45447.66666666667)</f>
        <v>45447.66667</v>
      </c>
      <c r="E108" s="1">
        <f>IFERROR(__xludf.DUMMYFUNCTION("""COMPUTED_VALUE"""),277.43)</f>
        <v>277.43</v>
      </c>
      <c r="G108" s="2">
        <f>IFERROR(__xludf.DUMMYFUNCTION("""COMPUTED_VALUE"""),45447.66666666667)</f>
        <v>45447.66667</v>
      </c>
      <c r="H108" s="1">
        <f>IFERROR(__xludf.DUMMYFUNCTION("""COMPUTED_VALUE"""),273.23)</f>
        <v>273.23</v>
      </c>
      <c r="J108" s="2">
        <f>IFERROR(__xludf.DUMMYFUNCTION("""COMPUTED_VALUE"""),45447.66666666667)</f>
        <v>45447.66667</v>
      </c>
      <c r="K108" s="1">
        <f>IFERROR(__xludf.DUMMYFUNCTION("""COMPUTED_VALUE"""),273.95)</f>
        <v>273.95</v>
      </c>
      <c r="M108" s="2">
        <f>IFERROR(__xludf.DUMMYFUNCTION("""COMPUTED_VALUE"""),45447.66666666667)</f>
        <v>45447.66667</v>
      </c>
      <c r="N108" s="1">
        <f>IFERROR(__xludf.DUMMYFUNCTION("""COMPUTED_VALUE"""),3.2984708E7)</f>
        <v>32984708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IFERROR(__xludf.DUMMYFUNCTION("""COMPUTED_VALUE"""),274.92)</f>
        <v>274.92</v>
      </c>
      <c r="D109" s="2">
        <f>IFERROR(__xludf.DUMMYFUNCTION("""COMPUTED_VALUE"""),45448.66666666667)</f>
        <v>45448.66667</v>
      </c>
      <c r="E109" s="1">
        <f>IFERROR(__xludf.DUMMYFUNCTION("""COMPUTED_VALUE"""),276.76)</f>
        <v>276.76</v>
      </c>
      <c r="G109" s="2">
        <f>IFERROR(__xludf.DUMMYFUNCTION("""COMPUTED_VALUE"""),45448.66666666667)</f>
        <v>45448.66667</v>
      </c>
      <c r="H109" s="1">
        <f>IFERROR(__xludf.DUMMYFUNCTION("""COMPUTED_VALUE"""),271.13)</f>
        <v>271.13</v>
      </c>
      <c r="J109" s="2">
        <f>IFERROR(__xludf.DUMMYFUNCTION("""COMPUTED_VALUE"""),45448.66666666667)</f>
        <v>45448.66667</v>
      </c>
      <c r="K109" s="1">
        <f>IFERROR(__xludf.DUMMYFUNCTION("""COMPUTED_VALUE"""),276.72)</f>
        <v>276.72</v>
      </c>
      <c r="M109" s="2">
        <f>IFERROR(__xludf.DUMMYFUNCTION("""COMPUTED_VALUE"""),45448.66666666667)</f>
        <v>45448.66667</v>
      </c>
      <c r="N109" s="1">
        <f>IFERROR(__xludf.DUMMYFUNCTION("""COMPUTED_VALUE"""),3.0585458E7)</f>
        <v>30585458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IFERROR(__xludf.DUMMYFUNCTION("""COMPUTED_VALUE"""),289.35)</f>
        <v>289.35</v>
      </c>
      <c r="D110" s="2">
        <f>IFERROR(__xludf.DUMMYFUNCTION("""COMPUTED_VALUE"""),45449.66666666667)</f>
        <v>45449.66667</v>
      </c>
      <c r="E110" s="1">
        <f>IFERROR(__xludf.DUMMYFUNCTION("""COMPUTED_VALUE"""),289.6)</f>
        <v>289.6</v>
      </c>
      <c r="G110" s="2">
        <f>IFERROR(__xludf.DUMMYFUNCTION("""COMPUTED_VALUE"""),45449.66666666667)</f>
        <v>45449.66667</v>
      </c>
      <c r="H110" s="1">
        <f>IFERROR(__xludf.DUMMYFUNCTION("""COMPUTED_VALUE"""),279.06)</f>
        <v>279.06</v>
      </c>
      <c r="J110" s="2">
        <f>IFERROR(__xludf.DUMMYFUNCTION("""COMPUTED_VALUE"""),45449.66666666667)</f>
        <v>45449.66667</v>
      </c>
      <c r="K110" s="1">
        <f>IFERROR(__xludf.DUMMYFUNCTION("""COMPUTED_VALUE"""),282.05)</f>
        <v>282.05</v>
      </c>
      <c r="M110" s="2">
        <f>IFERROR(__xludf.DUMMYFUNCTION("""COMPUTED_VALUE"""),45449.66666666667)</f>
        <v>45449.66667</v>
      </c>
      <c r="N110" s="1">
        <f>IFERROR(__xludf.DUMMYFUNCTION("""COMPUTED_VALUE"""),3.4520277E7)</f>
        <v>34520277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IFERROR(__xludf.DUMMYFUNCTION("""COMPUTED_VALUE"""),280.56)</f>
        <v>280.56</v>
      </c>
      <c r="D111" s="2">
        <f>IFERROR(__xludf.DUMMYFUNCTION("""COMPUTED_VALUE"""),45450.66666666667)</f>
        <v>45450.66667</v>
      </c>
      <c r="E111" s="1">
        <f>IFERROR(__xludf.DUMMYFUNCTION("""COMPUTED_VALUE"""),284.79)</f>
        <v>284.79</v>
      </c>
      <c r="G111" s="2">
        <f>IFERROR(__xludf.DUMMYFUNCTION("""COMPUTED_VALUE"""),45450.66666666667)</f>
        <v>45450.66667</v>
      </c>
      <c r="H111" s="1">
        <f>IFERROR(__xludf.DUMMYFUNCTION("""COMPUTED_VALUE"""),278.59)</f>
        <v>278.59</v>
      </c>
      <c r="J111" s="2">
        <f>IFERROR(__xludf.DUMMYFUNCTION("""COMPUTED_VALUE"""),45450.66666666667)</f>
        <v>45450.66667</v>
      </c>
      <c r="K111" s="1">
        <f>IFERROR(__xludf.DUMMYFUNCTION("""COMPUTED_VALUE"""),279.17)</f>
        <v>279.17</v>
      </c>
      <c r="M111" s="2">
        <f>IFERROR(__xludf.DUMMYFUNCTION("""COMPUTED_VALUE"""),45450.66666666667)</f>
        <v>45450.66667</v>
      </c>
      <c r="N111" s="1">
        <f>IFERROR(__xludf.DUMMYFUNCTION("""COMPUTED_VALUE"""),2.6854572E7)</f>
        <v>26854572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IFERROR(__xludf.DUMMYFUNCTION("""COMPUTED_VALUE"""),277.18)</f>
        <v>277.18</v>
      </c>
      <c r="D112" s="2">
        <f>IFERROR(__xludf.DUMMYFUNCTION("""COMPUTED_VALUE"""),45453.66666666667)</f>
        <v>45453.66667</v>
      </c>
      <c r="E112" s="1">
        <f>IFERROR(__xludf.DUMMYFUNCTION("""COMPUTED_VALUE"""),280.6)</f>
        <v>280.6</v>
      </c>
      <c r="G112" s="2">
        <f>IFERROR(__xludf.DUMMYFUNCTION("""COMPUTED_VALUE"""),45453.66666666667)</f>
        <v>45453.66667</v>
      </c>
      <c r="H112" s="1">
        <f>IFERROR(__xludf.DUMMYFUNCTION("""COMPUTED_VALUE"""),276.58)</f>
        <v>276.58</v>
      </c>
      <c r="J112" s="2">
        <f>IFERROR(__xludf.DUMMYFUNCTION("""COMPUTED_VALUE"""),45453.66666666667)</f>
        <v>45453.66667</v>
      </c>
      <c r="K112" s="1">
        <f>IFERROR(__xludf.DUMMYFUNCTION("""COMPUTED_VALUE"""),280.18)</f>
        <v>280.18</v>
      </c>
      <c r="M112" s="2">
        <f>IFERROR(__xludf.DUMMYFUNCTION("""COMPUTED_VALUE"""),45453.66666666667)</f>
        <v>45453.66667</v>
      </c>
      <c r="N112" s="1">
        <f>IFERROR(__xludf.DUMMYFUNCTION("""COMPUTED_VALUE"""),2.5561828E7)</f>
        <v>25561828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IFERROR(__xludf.DUMMYFUNCTION("""COMPUTED_VALUE"""),279.81)</f>
        <v>279.81</v>
      </c>
      <c r="D113" s="2">
        <f>IFERROR(__xludf.DUMMYFUNCTION("""COMPUTED_VALUE"""),45454.66666666667)</f>
        <v>45454.66667</v>
      </c>
      <c r="E113" s="1">
        <f>IFERROR(__xludf.DUMMYFUNCTION("""COMPUTED_VALUE"""),280.6)</f>
        <v>280.6</v>
      </c>
      <c r="G113" s="2">
        <f>IFERROR(__xludf.DUMMYFUNCTION("""COMPUTED_VALUE"""),45454.66666666667)</f>
        <v>45454.66667</v>
      </c>
      <c r="H113" s="1">
        <f>IFERROR(__xludf.DUMMYFUNCTION("""COMPUTED_VALUE"""),277.03)</f>
        <v>277.03</v>
      </c>
      <c r="J113" s="2">
        <f>IFERROR(__xludf.DUMMYFUNCTION("""COMPUTED_VALUE"""),45454.66666666667)</f>
        <v>45454.66667</v>
      </c>
      <c r="K113" s="1">
        <f>IFERROR(__xludf.DUMMYFUNCTION("""COMPUTED_VALUE"""),278.38)</f>
        <v>278.38</v>
      </c>
      <c r="M113" s="2">
        <f>IFERROR(__xludf.DUMMYFUNCTION("""COMPUTED_VALUE"""),45454.66666666667)</f>
        <v>45454.66667</v>
      </c>
      <c r="N113" s="1">
        <f>IFERROR(__xludf.DUMMYFUNCTION("""COMPUTED_VALUE"""),2.3112087E7)</f>
        <v>23112087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IFERROR(__xludf.DUMMYFUNCTION("""COMPUTED_VALUE"""),278.58)</f>
        <v>278.58</v>
      </c>
      <c r="D114" s="2">
        <f>IFERROR(__xludf.DUMMYFUNCTION("""COMPUTED_VALUE"""),45455.66666666667)</f>
        <v>45455.66667</v>
      </c>
      <c r="E114" s="1">
        <f>IFERROR(__xludf.DUMMYFUNCTION("""COMPUTED_VALUE"""),282.37)</f>
        <v>282.37</v>
      </c>
      <c r="G114" s="2">
        <f>IFERROR(__xludf.DUMMYFUNCTION("""COMPUTED_VALUE"""),45455.66666666667)</f>
        <v>45455.66667</v>
      </c>
      <c r="H114" s="1">
        <f>IFERROR(__xludf.DUMMYFUNCTION("""COMPUTED_VALUE"""),273.66)</f>
        <v>273.66</v>
      </c>
      <c r="J114" s="2">
        <f>IFERROR(__xludf.DUMMYFUNCTION("""COMPUTED_VALUE"""),45455.66666666667)</f>
        <v>45455.66667</v>
      </c>
      <c r="K114" s="1">
        <f>IFERROR(__xludf.DUMMYFUNCTION("""COMPUTED_VALUE"""),274.56)</f>
        <v>274.56</v>
      </c>
      <c r="M114" s="2">
        <f>IFERROR(__xludf.DUMMYFUNCTION("""COMPUTED_VALUE"""),45455.66666666667)</f>
        <v>45455.66667</v>
      </c>
      <c r="N114" s="1">
        <f>IFERROR(__xludf.DUMMYFUNCTION("""COMPUTED_VALUE"""),2.3698966E7)</f>
        <v>23698966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IFERROR(__xludf.DUMMYFUNCTION("""COMPUTED_VALUE"""),273.15)</f>
        <v>273.15</v>
      </c>
      <c r="D115" s="2">
        <f>IFERROR(__xludf.DUMMYFUNCTION("""COMPUTED_VALUE"""),45456.66666666667)</f>
        <v>45456.66667</v>
      </c>
      <c r="E115" s="1">
        <f>IFERROR(__xludf.DUMMYFUNCTION("""COMPUTED_VALUE"""),274.36)</f>
        <v>274.36</v>
      </c>
      <c r="G115" s="2">
        <f>IFERROR(__xludf.DUMMYFUNCTION("""COMPUTED_VALUE"""),45456.66666666667)</f>
        <v>45456.66667</v>
      </c>
      <c r="H115" s="1">
        <f>IFERROR(__xludf.DUMMYFUNCTION("""COMPUTED_VALUE"""),270.53)</f>
        <v>270.53</v>
      </c>
      <c r="J115" s="2">
        <f>IFERROR(__xludf.DUMMYFUNCTION("""COMPUTED_VALUE"""),45456.66666666667)</f>
        <v>45456.66667</v>
      </c>
      <c r="K115" s="1">
        <f>IFERROR(__xludf.DUMMYFUNCTION("""COMPUTED_VALUE"""),272.27)</f>
        <v>272.27</v>
      </c>
      <c r="M115" s="2">
        <f>IFERROR(__xludf.DUMMYFUNCTION("""COMPUTED_VALUE"""),45456.66666666667)</f>
        <v>45456.66667</v>
      </c>
      <c r="N115" s="1">
        <f>IFERROR(__xludf.DUMMYFUNCTION("""COMPUTED_VALUE"""),2.0671024E7)</f>
        <v>20671024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IFERROR(__xludf.DUMMYFUNCTION("""COMPUTED_VALUE"""),270.74)</f>
        <v>270.74</v>
      </c>
      <c r="D116" s="2">
        <f>IFERROR(__xludf.DUMMYFUNCTION("""COMPUTED_VALUE"""),45457.66666666667)</f>
        <v>45457.66667</v>
      </c>
      <c r="E116" s="1">
        <f>IFERROR(__xludf.DUMMYFUNCTION("""COMPUTED_VALUE"""),271.95)</f>
        <v>271.95</v>
      </c>
      <c r="G116" s="2">
        <f>IFERROR(__xludf.DUMMYFUNCTION("""COMPUTED_VALUE"""),45457.66666666667)</f>
        <v>45457.66667</v>
      </c>
      <c r="H116" s="1">
        <f>IFERROR(__xludf.DUMMYFUNCTION("""COMPUTED_VALUE"""),267.81)</f>
        <v>267.81</v>
      </c>
      <c r="J116" s="2">
        <f>IFERROR(__xludf.DUMMYFUNCTION("""COMPUTED_VALUE"""),45457.66666666667)</f>
        <v>45457.66667</v>
      </c>
      <c r="K116" s="1">
        <f>IFERROR(__xludf.DUMMYFUNCTION("""COMPUTED_VALUE"""),269.5)</f>
        <v>269.5</v>
      </c>
      <c r="M116" s="2">
        <f>IFERROR(__xludf.DUMMYFUNCTION("""COMPUTED_VALUE"""),45457.66666666667)</f>
        <v>45457.66667</v>
      </c>
      <c r="N116" s="1">
        <f>IFERROR(__xludf.DUMMYFUNCTION("""COMPUTED_VALUE"""),2.4889955E7)</f>
        <v>24889955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IFERROR(__xludf.DUMMYFUNCTION("""COMPUTED_VALUE"""),268.69)</f>
        <v>268.69</v>
      </c>
      <c r="D117" s="2">
        <f>IFERROR(__xludf.DUMMYFUNCTION("""COMPUTED_VALUE"""),45460.66666666667)</f>
        <v>45460.66667</v>
      </c>
      <c r="E117" s="1">
        <f>IFERROR(__xludf.DUMMYFUNCTION("""COMPUTED_VALUE"""),274.68)</f>
        <v>274.68</v>
      </c>
      <c r="G117" s="2">
        <f>IFERROR(__xludf.DUMMYFUNCTION("""COMPUTED_VALUE"""),45460.66666666667)</f>
        <v>45460.66667</v>
      </c>
      <c r="H117" s="1">
        <f>IFERROR(__xludf.DUMMYFUNCTION("""COMPUTED_VALUE"""),268.69)</f>
        <v>268.69</v>
      </c>
      <c r="J117" s="2">
        <f>IFERROR(__xludf.DUMMYFUNCTION("""COMPUTED_VALUE"""),45460.66666666667)</f>
        <v>45460.66667</v>
      </c>
      <c r="K117" s="1">
        <f>IFERROR(__xludf.DUMMYFUNCTION("""COMPUTED_VALUE"""),274.24)</f>
        <v>274.24</v>
      </c>
      <c r="M117" s="2">
        <f>IFERROR(__xludf.DUMMYFUNCTION("""COMPUTED_VALUE"""),45460.66666666667)</f>
        <v>45460.66667</v>
      </c>
      <c r="N117" s="1">
        <f>IFERROR(__xludf.DUMMYFUNCTION("""COMPUTED_VALUE"""),2.9896816E7)</f>
        <v>29896816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IFERROR(__xludf.DUMMYFUNCTION("""COMPUTED_VALUE"""),273.98)</f>
        <v>273.98</v>
      </c>
      <c r="D118" s="2">
        <f>IFERROR(__xludf.DUMMYFUNCTION("""COMPUTED_VALUE"""),45461.66666666667)</f>
        <v>45461.66667</v>
      </c>
      <c r="E118" s="1">
        <f>IFERROR(__xludf.DUMMYFUNCTION("""COMPUTED_VALUE"""),275.17)</f>
        <v>275.17</v>
      </c>
      <c r="G118" s="2">
        <f>IFERROR(__xludf.DUMMYFUNCTION("""COMPUTED_VALUE"""),45461.66666666667)</f>
        <v>45461.66667</v>
      </c>
      <c r="H118" s="1">
        <f>IFERROR(__xludf.DUMMYFUNCTION("""COMPUTED_VALUE"""),271.92)</f>
        <v>271.92</v>
      </c>
      <c r="J118" s="2">
        <f>IFERROR(__xludf.DUMMYFUNCTION("""COMPUTED_VALUE"""),45461.66666666667)</f>
        <v>45461.66667</v>
      </c>
      <c r="K118" s="1">
        <f>IFERROR(__xludf.DUMMYFUNCTION("""COMPUTED_VALUE"""),272.94)</f>
        <v>272.94</v>
      </c>
      <c r="M118" s="2">
        <f>IFERROR(__xludf.DUMMYFUNCTION("""COMPUTED_VALUE"""),45461.66666666667)</f>
        <v>45461.66667</v>
      </c>
      <c r="N118" s="1">
        <f>IFERROR(__xludf.DUMMYFUNCTION("""COMPUTED_VALUE"""),3.0648302E7)</f>
        <v>30648302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IFERROR(__xludf.DUMMYFUNCTION("""COMPUTED_VALUE"""),272.87)</f>
        <v>272.87</v>
      </c>
      <c r="D119" s="2">
        <f>IFERROR(__xludf.DUMMYFUNCTION("""COMPUTED_VALUE"""),45463.66666666667)</f>
        <v>45463.66667</v>
      </c>
      <c r="E119" s="1">
        <f>IFERROR(__xludf.DUMMYFUNCTION("""COMPUTED_VALUE"""),274.03)</f>
        <v>274.03</v>
      </c>
      <c r="G119" s="2">
        <f>IFERROR(__xludf.DUMMYFUNCTION("""COMPUTED_VALUE"""),45463.66666666667)</f>
        <v>45463.66667</v>
      </c>
      <c r="H119" s="1">
        <f>IFERROR(__xludf.DUMMYFUNCTION("""COMPUTED_VALUE"""),271.89)</f>
        <v>271.89</v>
      </c>
      <c r="J119" s="2">
        <f>IFERROR(__xludf.DUMMYFUNCTION("""COMPUTED_VALUE"""),45463.66666666667)</f>
        <v>45463.66667</v>
      </c>
      <c r="K119" s="1">
        <f>IFERROR(__xludf.DUMMYFUNCTION("""COMPUTED_VALUE"""),272.14)</f>
        <v>272.14</v>
      </c>
      <c r="M119" s="2">
        <f>IFERROR(__xludf.DUMMYFUNCTION("""COMPUTED_VALUE"""),45463.66666666667)</f>
        <v>45463.66667</v>
      </c>
      <c r="N119" s="1">
        <f>IFERROR(__xludf.DUMMYFUNCTION("""COMPUTED_VALUE"""),2.7022434E7)</f>
        <v>27022434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IFERROR(__xludf.DUMMYFUNCTION("""COMPUTED_VALUE"""),272.38)</f>
        <v>272.38</v>
      </c>
      <c r="D120" s="2">
        <f>IFERROR(__xludf.DUMMYFUNCTION("""COMPUTED_VALUE"""),45464.66666666667)</f>
        <v>45464.66667</v>
      </c>
      <c r="E120" s="1">
        <f>IFERROR(__xludf.DUMMYFUNCTION("""COMPUTED_VALUE"""),274.34)</f>
        <v>274.34</v>
      </c>
      <c r="G120" s="2">
        <f>IFERROR(__xludf.DUMMYFUNCTION("""COMPUTED_VALUE"""),45464.66666666667)</f>
        <v>45464.66667</v>
      </c>
      <c r="H120" s="1">
        <f>IFERROR(__xludf.DUMMYFUNCTION("""COMPUTED_VALUE"""),271.21)</f>
        <v>271.21</v>
      </c>
      <c r="J120" s="2">
        <f>IFERROR(__xludf.DUMMYFUNCTION("""COMPUTED_VALUE"""),45464.66666666667)</f>
        <v>45464.66667</v>
      </c>
      <c r="K120" s="1">
        <f>IFERROR(__xludf.DUMMYFUNCTION("""COMPUTED_VALUE"""),273.95)</f>
        <v>273.95</v>
      </c>
      <c r="M120" s="2">
        <f>IFERROR(__xludf.DUMMYFUNCTION("""COMPUTED_VALUE"""),45464.66666666667)</f>
        <v>45464.66667</v>
      </c>
      <c r="N120" s="1">
        <f>IFERROR(__xludf.DUMMYFUNCTION("""COMPUTED_VALUE"""),4.4561772E7)</f>
        <v>44561772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IFERROR(__xludf.DUMMYFUNCTION("""COMPUTED_VALUE"""),274.23)</f>
        <v>274.23</v>
      </c>
      <c r="D121" s="2">
        <f>IFERROR(__xludf.DUMMYFUNCTION("""COMPUTED_VALUE"""),45467.66666666667)</f>
        <v>45467.66667</v>
      </c>
      <c r="E121" s="1">
        <f>IFERROR(__xludf.DUMMYFUNCTION("""COMPUTED_VALUE"""),278.26)</f>
        <v>278.26</v>
      </c>
      <c r="G121" s="2">
        <f>IFERROR(__xludf.DUMMYFUNCTION("""COMPUTED_VALUE"""),45467.66666666667)</f>
        <v>45467.66667</v>
      </c>
      <c r="H121" s="1">
        <f>IFERROR(__xludf.DUMMYFUNCTION("""COMPUTED_VALUE"""),273.59)</f>
        <v>273.59</v>
      </c>
      <c r="J121" s="2">
        <f>IFERROR(__xludf.DUMMYFUNCTION("""COMPUTED_VALUE"""),45467.66666666667)</f>
        <v>45467.66667</v>
      </c>
      <c r="K121" s="1">
        <f>IFERROR(__xludf.DUMMYFUNCTION("""COMPUTED_VALUE"""),276.01)</f>
        <v>276.01</v>
      </c>
      <c r="M121" s="2">
        <f>IFERROR(__xludf.DUMMYFUNCTION("""COMPUTED_VALUE"""),45467.66666666667)</f>
        <v>45467.66667</v>
      </c>
      <c r="N121" s="1">
        <f>IFERROR(__xludf.DUMMYFUNCTION("""COMPUTED_VALUE"""),3.7220076E7)</f>
        <v>37220076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IFERROR(__xludf.DUMMYFUNCTION("""COMPUTED_VALUE"""),276.38)</f>
        <v>276.38</v>
      </c>
      <c r="D122" s="2">
        <f>IFERROR(__xludf.DUMMYFUNCTION("""COMPUTED_VALUE"""),45468.66666666667)</f>
        <v>45468.66667</v>
      </c>
      <c r="E122" s="1">
        <f>IFERROR(__xludf.DUMMYFUNCTION("""COMPUTED_VALUE"""),278.01)</f>
        <v>278.01</v>
      </c>
      <c r="G122" s="2">
        <f>IFERROR(__xludf.DUMMYFUNCTION("""COMPUTED_VALUE"""),45468.66666666667)</f>
        <v>45468.66667</v>
      </c>
      <c r="H122" s="1">
        <f>IFERROR(__xludf.DUMMYFUNCTION("""COMPUTED_VALUE"""),271.86)</f>
        <v>271.86</v>
      </c>
      <c r="J122" s="2">
        <f>IFERROR(__xludf.DUMMYFUNCTION("""COMPUTED_VALUE"""),45468.66666666667)</f>
        <v>45468.66667</v>
      </c>
      <c r="K122" s="1">
        <f>IFERROR(__xludf.DUMMYFUNCTION("""COMPUTED_VALUE"""),272.27)</f>
        <v>272.27</v>
      </c>
      <c r="M122" s="2">
        <f>IFERROR(__xludf.DUMMYFUNCTION("""COMPUTED_VALUE"""),45468.66666666667)</f>
        <v>45468.66667</v>
      </c>
      <c r="N122" s="1">
        <f>IFERROR(__xludf.DUMMYFUNCTION("""COMPUTED_VALUE"""),2.8688816E7)</f>
        <v>28688816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IFERROR(__xludf.DUMMYFUNCTION("""COMPUTED_VALUE"""),271.89)</f>
        <v>271.89</v>
      </c>
      <c r="D123" s="2">
        <f>IFERROR(__xludf.DUMMYFUNCTION("""COMPUTED_VALUE"""),45469.66666666667)</f>
        <v>45469.66667</v>
      </c>
      <c r="E123" s="1">
        <f>IFERROR(__xludf.DUMMYFUNCTION("""COMPUTED_VALUE"""),272.16)</f>
        <v>272.16</v>
      </c>
      <c r="G123" s="2">
        <f>IFERROR(__xludf.DUMMYFUNCTION("""COMPUTED_VALUE"""),45469.66666666667)</f>
        <v>45469.66667</v>
      </c>
      <c r="H123" s="1">
        <f>IFERROR(__xludf.DUMMYFUNCTION("""COMPUTED_VALUE"""),269.36)</f>
        <v>269.36</v>
      </c>
      <c r="J123" s="2">
        <f>IFERROR(__xludf.DUMMYFUNCTION("""COMPUTED_VALUE"""),45469.66666666667)</f>
        <v>45469.66667</v>
      </c>
      <c r="K123" s="1">
        <f>IFERROR(__xludf.DUMMYFUNCTION("""COMPUTED_VALUE"""),269.38)</f>
        <v>269.38</v>
      </c>
      <c r="M123" s="2">
        <f>IFERROR(__xludf.DUMMYFUNCTION("""COMPUTED_VALUE"""),45469.66666666667)</f>
        <v>45469.66667</v>
      </c>
      <c r="N123" s="1">
        <f>IFERROR(__xludf.DUMMYFUNCTION("""COMPUTED_VALUE"""),3.5951009E7)</f>
        <v>35951009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IFERROR(__xludf.DUMMYFUNCTION("""COMPUTED_VALUE"""),267.19)</f>
        <v>267.19</v>
      </c>
      <c r="D124" s="2">
        <f>IFERROR(__xludf.DUMMYFUNCTION("""COMPUTED_VALUE"""),45470.66666666667)</f>
        <v>45470.66667</v>
      </c>
      <c r="E124" s="1">
        <f>IFERROR(__xludf.DUMMYFUNCTION("""COMPUTED_VALUE"""),267.72)</f>
        <v>267.72</v>
      </c>
      <c r="G124" s="2">
        <f>IFERROR(__xludf.DUMMYFUNCTION("""COMPUTED_VALUE"""),45470.66666666667)</f>
        <v>45470.66667</v>
      </c>
      <c r="H124" s="1">
        <f>IFERROR(__xludf.DUMMYFUNCTION("""COMPUTED_VALUE"""),264.94)</f>
        <v>264.94</v>
      </c>
      <c r="J124" s="2">
        <f>IFERROR(__xludf.DUMMYFUNCTION("""COMPUTED_VALUE"""),45470.66666666667)</f>
        <v>45470.66667</v>
      </c>
      <c r="K124" s="1">
        <f>IFERROR(__xludf.DUMMYFUNCTION("""COMPUTED_VALUE"""),267.66)</f>
        <v>267.66</v>
      </c>
      <c r="M124" s="2">
        <f>IFERROR(__xludf.DUMMYFUNCTION("""COMPUTED_VALUE"""),45470.66666666667)</f>
        <v>45470.66667</v>
      </c>
      <c r="N124" s="1">
        <f>IFERROR(__xludf.DUMMYFUNCTION("""COMPUTED_VALUE"""),3.8588619E7)</f>
        <v>38588619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IFERROR(__xludf.DUMMYFUNCTION("""COMPUTED_VALUE"""),263.59)</f>
        <v>263.59</v>
      </c>
      <c r="D125" s="2">
        <f>IFERROR(__xludf.DUMMYFUNCTION("""COMPUTED_VALUE"""),45471.66666666667)</f>
        <v>45471.66667</v>
      </c>
      <c r="E125" s="1">
        <f>IFERROR(__xludf.DUMMYFUNCTION("""COMPUTED_VALUE"""),265.63)</f>
        <v>265.63</v>
      </c>
      <c r="G125" s="2">
        <f>IFERROR(__xludf.DUMMYFUNCTION("""COMPUTED_VALUE"""),45471.66666666667)</f>
        <v>45471.66667</v>
      </c>
      <c r="H125" s="1">
        <f>IFERROR(__xludf.DUMMYFUNCTION("""COMPUTED_VALUE"""),261.2)</f>
        <v>261.2</v>
      </c>
      <c r="J125" s="2">
        <f>IFERROR(__xludf.DUMMYFUNCTION("""COMPUTED_VALUE"""),45471.66666666667)</f>
        <v>45471.66667</v>
      </c>
      <c r="K125" s="1">
        <f>IFERROR(__xludf.DUMMYFUNCTION("""COMPUTED_VALUE"""),263.96)</f>
        <v>263.96</v>
      </c>
      <c r="M125" s="2">
        <f>IFERROR(__xludf.DUMMYFUNCTION("""COMPUTED_VALUE"""),45471.66666666667)</f>
        <v>45471.66667</v>
      </c>
      <c r="N125" s="1">
        <f>IFERROR(__xludf.DUMMYFUNCTION("""COMPUTED_VALUE"""),4.612599E7)</f>
        <v>46125990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IFERROR(__xludf.DUMMYFUNCTION("""COMPUTED_VALUE"""),264.52)</f>
        <v>264.52</v>
      </c>
      <c r="D126" s="2">
        <f>IFERROR(__xludf.DUMMYFUNCTION("""COMPUTED_VALUE"""),45474.66666666667)</f>
        <v>45474.66667</v>
      </c>
      <c r="E126" s="1">
        <f>IFERROR(__xludf.DUMMYFUNCTION("""COMPUTED_VALUE"""),265.35)</f>
        <v>265.35</v>
      </c>
      <c r="G126" s="2">
        <f>IFERROR(__xludf.DUMMYFUNCTION("""COMPUTED_VALUE"""),45474.66666666667)</f>
        <v>45474.66667</v>
      </c>
      <c r="H126" s="1">
        <f>IFERROR(__xludf.DUMMYFUNCTION("""COMPUTED_VALUE"""),260.04)</f>
        <v>260.04</v>
      </c>
      <c r="J126" s="2">
        <f>IFERROR(__xludf.DUMMYFUNCTION("""COMPUTED_VALUE"""),45474.66666666667)</f>
        <v>45474.66667</v>
      </c>
      <c r="K126" s="1">
        <f>IFERROR(__xludf.DUMMYFUNCTION("""COMPUTED_VALUE"""),263.32)</f>
        <v>263.32</v>
      </c>
      <c r="M126" s="2">
        <f>IFERROR(__xludf.DUMMYFUNCTION("""COMPUTED_VALUE"""),45474.66666666667)</f>
        <v>45474.66667</v>
      </c>
      <c r="N126" s="1">
        <f>IFERROR(__xludf.DUMMYFUNCTION("""COMPUTED_VALUE"""),3.4667091E7)</f>
        <v>34667091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IFERROR(__xludf.DUMMYFUNCTION("""COMPUTED_VALUE"""),262.5)</f>
        <v>262.5</v>
      </c>
      <c r="D127" s="2">
        <f>IFERROR(__xludf.DUMMYFUNCTION("""COMPUTED_VALUE"""),45475.66666666667)</f>
        <v>45475.66667</v>
      </c>
      <c r="E127" s="1">
        <f>IFERROR(__xludf.DUMMYFUNCTION("""COMPUTED_VALUE"""),264.03)</f>
        <v>264.03</v>
      </c>
      <c r="G127" s="2">
        <f>IFERROR(__xludf.DUMMYFUNCTION("""COMPUTED_VALUE"""),45475.66666666667)</f>
        <v>45475.66667</v>
      </c>
      <c r="H127" s="1">
        <f>IFERROR(__xludf.DUMMYFUNCTION("""COMPUTED_VALUE"""),260.25)</f>
        <v>260.25</v>
      </c>
      <c r="J127" s="2">
        <f>IFERROR(__xludf.DUMMYFUNCTION("""COMPUTED_VALUE"""),45475.66666666667)</f>
        <v>45475.66667</v>
      </c>
      <c r="K127" s="1">
        <f>IFERROR(__xludf.DUMMYFUNCTION("""COMPUTED_VALUE"""),260.58)</f>
        <v>260.58</v>
      </c>
      <c r="M127" s="2">
        <f>IFERROR(__xludf.DUMMYFUNCTION("""COMPUTED_VALUE"""),45475.66666666667)</f>
        <v>45475.66667</v>
      </c>
      <c r="N127" s="1">
        <f>IFERROR(__xludf.DUMMYFUNCTION("""COMPUTED_VALUE"""),3.2126349E7)</f>
        <v>32126349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IFERROR(__xludf.DUMMYFUNCTION("""COMPUTED_VALUE"""),260.78)</f>
        <v>260.78</v>
      </c>
      <c r="D128" s="2">
        <f>IFERROR(__xludf.DUMMYFUNCTION("""COMPUTED_VALUE"""),45476.54166666667)</f>
        <v>45476.54167</v>
      </c>
      <c r="E128" s="1">
        <f>IFERROR(__xludf.DUMMYFUNCTION("""COMPUTED_VALUE"""),261.63)</f>
        <v>261.63</v>
      </c>
      <c r="G128" s="2">
        <f>IFERROR(__xludf.DUMMYFUNCTION("""COMPUTED_VALUE"""),45476.54166666667)</f>
        <v>45476.54167</v>
      </c>
      <c r="H128" s="1">
        <f>IFERROR(__xludf.DUMMYFUNCTION("""COMPUTED_VALUE"""),259.25)</f>
        <v>259.25</v>
      </c>
      <c r="J128" s="2">
        <f>IFERROR(__xludf.DUMMYFUNCTION("""COMPUTED_VALUE"""),45476.54166666667)</f>
        <v>45476.54167</v>
      </c>
      <c r="K128" s="1">
        <f>IFERROR(__xludf.DUMMYFUNCTION("""COMPUTED_VALUE"""),259.89)</f>
        <v>259.89</v>
      </c>
      <c r="M128" s="2">
        <f>IFERROR(__xludf.DUMMYFUNCTION("""COMPUTED_VALUE"""),45476.54166666667)</f>
        <v>45476.54167</v>
      </c>
      <c r="N128" s="1">
        <f>IFERROR(__xludf.DUMMYFUNCTION("""COMPUTED_VALUE"""),2.0341097E7)</f>
        <v>20341097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IFERROR(__xludf.DUMMYFUNCTION("""COMPUTED_VALUE"""),259.73)</f>
        <v>259.73</v>
      </c>
      <c r="D129" s="2">
        <f>IFERROR(__xludf.DUMMYFUNCTION("""COMPUTED_VALUE"""),45478.66666666667)</f>
        <v>45478.66667</v>
      </c>
      <c r="E129" s="1">
        <f>IFERROR(__xludf.DUMMYFUNCTION("""COMPUTED_VALUE"""),261.08)</f>
        <v>261.08</v>
      </c>
      <c r="G129" s="2">
        <f>IFERROR(__xludf.DUMMYFUNCTION("""COMPUTED_VALUE"""),45478.66666666667)</f>
        <v>45478.66667</v>
      </c>
      <c r="H129" s="1">
        <f>IFERROR(__xludf.DUMMYFUNCTION("""COMPUTED_VALUE"""),257.11)</f>
        <v>257.11</v>
      </c>
      <c r="J129" s="2">
        <f>IFERROR(__xludf.DUMMYFUNCTION("""COMPUTED_VALUE"""),45478.66666666667)</f>
        <v>45478.66667</v>
      </c>
      <c r="K129" s="1">
        <f>IFERROR(__xludf.DUMMYFUNCTION("""COMPUTED_VALUE"""),258.85)</f>
        <v>258.85</v>
      </c>
      <c r="M129" s="2">
        <f>IFERROR(__xludf.DUMMYFUNCTION("""COMPUTED_VALUE"""),45478.66666666667)</f>
        <v>45478.66667</v>
      </c>
      <c r="N129" s="1">
        <f>IFERROR(__xludf.DUMMYFUNCTION("""COMPUTED_VALUE"""),3.2415716E7)</f>
        <v>32415716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IFERROR(__xludf.DUMMYFUNCTION("""COMPUTED_VALUE"""),259.77)</f>
        <v>259.77</v>
      </c>
      <c r="D130" s="2">
        <f>IFERROR(__xludf.DUMMYFUNCTION("""COMPUTED_VALUE"""),45481.66666666667)</f>
        <v>45481.66667</v>
      </c>
      <c r="E130" s="1">
        <f>IFERROR(__xludf.DUMMYFUNCTION("""COMPUTED_VALUE"""),262.4)</f>
        <v>262.4</v>
      </c>
      <c r="G130" s="2">
        <f>IFERROR(__xludf.DUMMYFUNCTION("""COMPUTED_VALUE"""),45481.66666666667)</f>
        <v>45481.66667</v>
      </c>
      <c r="H130" s="1">
        <f>IFERROR(__xludf.DUMMYFUNCTION("""COMPUTED_VALUE"""),259.68)</f>
        <v>259.68</v>
      </c>
      <c r="J130" s="2">
        <f>IFERROR(__xludf.DUMMYFUNCTION("""COMPUTED_VALUE"""),45481.66666666667)</f>
        <v>45481.66667</v>
      </c>
      <c r="K130" s="1">
        <f>IFERROR(__xludf.DUMMYFUNCTION("""COMPUTED_VALUE"""),262.14)</f>
        <v>262.14</v>
      </c>
      <c r="M130" s="2">
        <f>IFERROR(__xludf.DUMMYFUNCTION("""COMPUTED_VALUE"""),45481.66666666667)</f>
        <v>45481.66667</v>
      </c>
      <c r="N130" s="1">
        <f>IFERROR(__xludf.DUMMYFUNCTION("""COMPUTED_VALUE"""),3.5751505E7)</f>
        <v>35751505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IFERROR(__xludf.DUMMYFUNCTION("""COMPUTED_VALUE"""),261.87)</f>
        <v>261.87</v>
      </c>
      <c r="D131" s="2">
        <f>IFERROR(__xludf.DUMMYFUNCTION("""COMPUTED_VALUE"""),45482.66666666667)</f>
        <v>45482.66667</v>
      </c>
      <c r="E131" s="1">
        <f>IFERROR(__xludf.DUMMYFUNCTION("""COMPUTED_VALUE"""),261.87)</f>
        <v>261.87</v>
      </c>
      <c r="G131" s="2">
        <f>IFERROR(__xludf.DUMMYFUNCTION("""COMPUTED_VALUE"""),45482.66666666667)</f>
        <v>45482.66667</v>
      </c>
      <c r="H131" s="1">
        <f>IFERROR(__xludf.DUMMYFUNCTION("""COMPUTED_VALUE"""),259.08)</f>
        <v>259.08</v>
      </c>
      <c r="J131" s="2">
        <f>IFERROR(__xludf.DUMMYFUNCTION("""COMPUTED_VALUE"""),45482.66666666667)</f>
        <v>45482.66667</v>
      </c>
      <c r="K131" s="1">
        <f>IFERROR(__xludf.DUMMYFUNCTION("""COMPUTED_VALUE"""),259.45)</f>
        <v>259.45</v>
      </c>
      <c r="M131" s="2">
        <f>IFERROR(__xludf.DUMMYFUNCTION("""COMPUTED_VALUE"""),45482.66666666667)</f>
        <v>45482.66667</v>
      </c>
      <c r="N131" s="1">
        <f>IFERROR(__xludf.DUMMYFUNCTION("""COMPUTED_VALUE"""),2.873457E7)</f>
        <v>28734570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IFERROR(__xludf.DUMMYFUNCTION("""COMPUTED_VALUE"""),259.44)</f>
        <v>259.44</v>
      </c>
      <c r="D132" s="2">
        <f>IFERROR(__xludf.DUMMYFUNCTION("""COMPUTED_VALUE"""),45483.66666666667)</f>
        <v>45483.66667</v>
      </c>
      <c r="E132" s="1">
        <f>IFERROR(__xludf.DUMMYFUNCTION("""COMPUTED_VALUE"""),260.04)</f>
        <v>260.04</v>
      </c>
      <c r="G132" s="2">
        <f>IFERROR(__xludf.DUMMYFUNCTION("""COMPUTED_VALUE"""),45483.66666666667)</f>
        <v>45483.66667</v>
      </c>
      <c r="H132" s="1">
        <f>IFERROR(__xludf.DUMMYFUNCTION("""COMPUTED_VALUE"""),256.24)</f>
        <v>256.24</v>
      </c>
      <c r="J132" s="2">
        <f>IFERROR(__xludf.DUMMYFUNCTION("""COMPUTED_VALUE"""),45483.66666666667)</f>
        <v>45483.66667</v>
      </c>
      <c r="K132" s="1">
        <f>IFERROR(__xludf.DUMMYFUNCTION("""COMPUTED_VALUE"""),259.19)</f>
        <v>259.19</v>
      </c>
      <c r="M132" s="2">
        <f>IFERROR(__xludf.DUMMYFUNCTION("""COMPUTED_VALUE"""),45483.66666666667)</f>
        <v>45483.66667</v>
      </c>
      <c r="N132" s="1">
        <f>IFERROR(__xludf.DUMMYFUNCTION("""COMPUTED_VALUE"""),2.812255E7)</f>
        <v>28122550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IFERROR(__xludf.DUMMYFUNCTION("""COMPUTED_VALUE"""),260.52)</f>
        <v>260.52</v>
      </c>
      <c r="D133" s="2">
        <f>IFERROR(__xludf.DUMMYFUNCTION("""COMPUTED_VALUE"""),45484.66666666667)</f>
        <v>45484.66667</v>
      </c>
      <c r="E133" s="1">
        <f>IFERROR(__xludf.DUMMYFUNCTION("""COMPUTED_VALUE"""),266.33)</f>
        <v>266.33</v>
      </c>
      <c r="G133" s="2">
        <f>IFERROR(__xludf.DUMMYFUNCTION("""COMPUTED_VALUE"""),45484.66666666667)</f>
        <v>45484.66667</v>
      </c>
      <c r="H133" s="1">
        <f>IFERROR(__xludf.DUMMYFUNCTION("""COMPUTED_VALUE"""),260.52)</f>
        <v>260.52</v>
      </c>
      <c r="J133" s="2">
        <f>IFERROR(__xludf.DUMMYFUNCTION("""COMPUTED_VALUE"""),45484.66666666667)</f>
        <v>45484.66667</v>
      </c>
      <c r="K133" s="1">
        <f>IFERROR(__xludf.DUMMYFUNCTION("""COMPUTED_VALUE"""),263.62)</f>
        <v>263.62</v>
      </c>
      <c r="M133" s="2">
        <f>IFERROR(__xludf.DUMMYFUNCTION("""COMPUTED_VALUE"""),45484.66666666667)</f>
        <v>45484.66667</v>
      </c>
      <c r="N133" s="1">
        <f>IFERROR(__xludf.DUMMYFUNCTION("""COMPUTED_VALUE"""),2.9748506E7)</f>
        <v>29748506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IFERROR(__xludf.DUMMYFUNCTION("""COMPUTED_VALUE"""),264.32)</f>
        <v>264.32</v>
      </c>
      <c r="D134" s="2">
        <f>IFERROR(__xludf.DUMMYFUNCTION("""COMPUTED_VALUE"""),45485.66666666667)</f>
        <v>45485.66667</v>
      </c>
      <c r="E134" s="1">
        <f>IFERROR(__xludf.DUMMYFUNCTION("""COMPUTED_VALUE"""),268.19)</f>
        <v>268.19</v>
      </c>
      <c r="G134" s="2">
        <f>IFERROR(__xludf.DUMMYFUNCTION("""COMPUTED_VALUE"""),45485.66666666667)</f>
        <v>45485.66667</v>
      </c>
      <c r="H134" s="1">
        <f>IFERROR(__xludf.DUMMYFUNCTION("""COMPUTED_VALUE"""),263.47)</f>
        <v>263.47</v>
      </c>
      <c r="J134" s="2">
        <f>IFERROR(__xludf.DUMMYFUNCTION("""COMPUTED_VALUE"""),45485.66666666667)</f>
        <v>45485.66667</v>
      </c>
      <c r="K134" s="1">
        <f>IFERROR(__xludf.DUMMYFUNCTION("""COMPUTED_VALUE"""),264.6)</f>
        <v>264.6</v>
      </c>
      <c r="M134" s="2">
        <f>IFERROR(__xludf.DUMMYFUNCTION("""COMPUTED_VALUE"""),45485.66666666667)</f>
        <v>45485.66667</v>
      </c>
      <c r="N134" s="1">
        <f>IFERROR(__xludf.DUMMYFUNCTION("""COMPUTED_VALUE"""),3.0125324E7)</f>
        <v>30125324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IFERROR(__xludf.DUMMYFUNCTION("""COMPUTED_VALUE"""),263.69)</f>
        <v>263.69</v>
      </c>
      <c r="D135" s="2">
        <f>IFERROR(__xludf.DUMMYFUNCTION("""COMPUTED_VALUE"""),45488.66666666667)</f>
        <v>45488.66667</v>
      </c>
      <c r="E135" s="1">
        <f>IFERROR(__xludf.DUMMYFUNCTION("""COMPUTED_VALUE"""),263.69)</f>
        <v>263.69</v>
      </c>
      <c r="G135" s="2">
        <f>IFERROR(__xludf.DUMMYFUNCTION("""COMPUTED_VALUE"""),45488.66666666667)</f>
        <v>45488.66667</v>
      </c>
      <c r="H135" s="1">
        <f>IFERROR(__xludf.DUMMYFUNCTION("""COMPUTED_VALUE"""),256.1)</f>
        <v>256.1</v>
      </c>
      <c r="J135" s="2">
        <f>IFERROR(__xludf.DUMMYFUNCTION("""COMPUTED_VALUE"""),45488.66666666667)</f>
        <v>45488.66667</v>
      </c>
      <c r="K135" s="1">
        <f>IFERROR(__xludf.DUMMYFUNCTION("""COMPUTED_VALUE"""),256.46)</f>
        <v>256.46</v>
      </c>
      <c r="M135" s="2">
        <f>IFERROR(__xludf.DUMMYFUNCTION("""COMPUTED_VALUE"""),45488.66666666667)</f>
        <v>45488.66667</v>
      </c>
      <c r="N135" s="1">
        <f>IFERROR(__xludf.DUMMYFUNCTION("""COMPUTED_VALUE"""),3.3129428E7)</f>
        <v>33129428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IFERROR(__xludf.DUMMYFUNCTION("""COMPUTED_VALUE"""),257.02)</f>
        <v>257.02</v>
      </c>
      <c r="D136" s="2">
        <f>IFERROR(__xludf.DUMMYFUNCTION("""COMPUTED_VALUE"""),45489.66666666667)</f>
        <v>45489.66667</v>
      </c>
      <c r="E136" s="1">
        <f>IFERROR(__xludf.DUMMYFUNCTION("""COMPUTED_VALUE"""),263.22)</f>
        <v>263.22</v>
      </c>
      <c r="G136" s="2">
        <f>IFERROR(__xludf.DUMMYFUNCTION("""COMPUTED_VALUE"""),45489.66666666667)</f>
        <v>45489.66667</v>
      </c>
      <c r="H136" s="1">
        <f>IFERROR(__xludf.DUMMYFUNCTION("""COMPUTED_VALUE"""),255.53)</f>
        <v>255.53</v>
      </c>
      <c r="J136" s="2">
        <f>IFERROR(__xludf.DUMMYFUNCTION("""COMPUTED_VALUE"""),45489.66666666667)</f>
        <v>45489.66667</v>
      </c>
      <c r="K136" s="1">
        <f>IFERROR(__xludf.DUMMYFUNCTION("""COMPUTED_VALUE"""),262.87)</f>
        <v>262.87</v>
      </c>
      <c r="M136" s="2">
        <f>IFERROR(__xludf.DUMMYFUNCTION("""COMPUTED_VALUE"""),45489.66666666667)</f>
        <v>45489.66667</v>
      </c>
      <c r="N136" s="1">
        <f>IFERROR(__xludf.DUMMYFUNCTION("""COMPUTED_VALUE"""),3.2571756E7)</f>
        <v>32571756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IFERROR(__xludf.DUMMYFUNCTION("""COMPUTED_VALUE"""),261.78)</f>
        <v>261.78</v>
      </c>
      <c r="D137" s="2">
        <f>IFERROR(__xludf.DUMMYFUNCTION("""COMPUTED_VALUE"""),45490.66666666667)</f>
        <v>45490.66667</v>
      </c>
      <c r="E137" s="1">
        <f>IFERROR(__xludf.DUMMYFUNCTION("""COMPUTED_VALUE"""),265.99)</f>
        <v>265.99</v>
      </c>
      <c r="G137" s="2">
        <f>IFERROR(__xludf.DUMMYFUNCTION("""COMPUTED_VALUE"""),45490.66666666667)</f>
        <v>45490.66667</v>
      </c>
      <c r="H137" s="1">
        <f>IFERROR(__xludf.DUMMYFUNCTION("""COMPUTED_VALUE"""),260.8)</f>
        <v>260.8</v>
      </c>
      <c r="J137" s="2">
        <f>IFERROR(__xludf.DUMMYFUNCTION("""COMPUTED_VALUE"""),45490.66666666667)</f>
        <v>45490.66667</v>
      </c>
      <c r="K137" s="1">
        <f>IFERROR(__xludf.DUMMYFUNCTION("""COMPUTED_VALUE"""),264.45)</f>
        <v>264.45</v>
      </c>
      <c r="M137" s="2">
        <f>IFERROR(__xludf.DUMMYFUNCTION("""COMPUTED_VALUE"""),45490.66666666667)</f>
        <v>45490.66667</v>
      </c>
      <c r="N137" s="1">
        <f>IFERROR(__xludf.DUMMYFUNCTION("""COMPUTED_VALUE"""),5.6851229E7)</f>
        <v>56851229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IFERROR(__xludf.DUMMYFUNCTION("""COMPUTED_VALUE"""),265.33)</f>
        <v>265.33</v>
      </c>
      <c r="D138" s="2">
        <f>IFERROR(__xludf.DUMMYFUNCTION("""COMPUTED_VALUE"""),45491.66666666667)</f>
        <v>45491.66667</v>
      </c>
      <c r="E138" s="1">
        <f>IFERROR(__xludf.DUMMYFUNCTION("""COMPUTED_VALUE"""),267.71)</f>
        <v>267.71</v>
      </c>
      <c r="G138" s="2">
        <f>IFERROR(__xludf.DUMMYFUNCTION("""COMPUTED_VALUE"""),45491.66666666667)</f>
        <v>45491.66667</v>
      </c>
      <c r="H138" s="1">
        <f>IFERROR(__xludf.DUMMYFUNCTION("""COMPUTED_VALUE"""),258.11)</f>
        <v>258.11</v>
      </c>
      <c r="J138" s="2">
        <f>IFERROR(__xludf.DUMMYFUNCTION("""COMPUTED_VALUE"""),45491.66666666667)</f>
        <v>45491.66667</v>
      </c>
      <c r="K138" s="1">
        <f>IFERROR(__xludf.DUMMYFUNCTION("""COMPUTED_VALUE"""),258.55)</f>
        <v>258.55</v>
      </c>
      <c r="M138" s="2">
        <f>IFERROR(__xludf.DUMMYFUNCTION("""COMPUTED_VALUE"""),45491.66666666667)</f>
        <v>45491.66667</v>
      </c>
      <c r="N138" s="1">
        <f>IFERROR(__xludf.DUMMYFUNCTION("""COMPUTED_VALUE"""),2.9582601E7)</f>
        <v>29582601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IFERROR(__xludf.DUMMYFUNCTION("""COMPUTED_VALUE"""),259.12)</f>
        <v>259.12</v>
      </c>
      <c r="D139" s="2">
        <f>IFERROR(__xludf.DUMMYFUNCTION("""COMPUTED_VALUE"""),45492.66666666667)</f>
        <v>45492.66667</v>
      </c>
      <c r="E139" s="1">
        <f>IFERROR(__xludf.DUMMYFUNCTION("""COMPUTED_VALUE"""),259.33)</f>
        <v>259.33</v>
      </c>
      <c r="G139" s="2">
        <f>IFERROR(__xludf.DUMMYFUNCTION("""COMPUTED_VALUE"""),45492.66666666667)</f>
        <v>45492.66667</v>
      </c>
      <c r="H139" s="1">
        <f>IFERROR(__xludf.DUMMYFUNCTION("""COMPUTED_VALUE"""),255.28)</f>
        <v>255.28</v>
      </c>
      <c r="J139" s="2">
        <f>IFERROR(__xludf.DUMMYFUNCTION("""COMPUTED_VALUE"""),45492.66666666667)</f>
        <v>45492.66667</v>
      </c>
      <c r="K139" s="1">
        <f>IFERROR(__xludf.DUMMYFUNCTION("""COMPUTED_VALUE"""),255.68)</f>
        <v>255.68</v>
      </c>
      <c r="M139" s="2">
        <f>IFERROR(__xludf.DUMMYFUNCTION("""COMPUTED_VALUE"""),45492.66666666667)</f>
        <v>45492.66667</v>
      </c>
      <c r="N139" s="1">
        <f>IFERROR(__xludf.DUMMYFUNCTION("""COMPUTED_VALUE"""),2.491173E7)</f>
        <v>24911730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IFERROR(__xludf.DUMMYFUNCTION("""COMPUTED_VALUE"""),256.75)</f>
        <v>256.75</v>
      </c>
      <c r="D140" s="2">
        <f>IFERROR(__xludf.DUMMYFUNCTION("""COMPUTED_VALUE"""),45495.66666666667)</f>
        <v>45495.66667</v>
      </c>
      <c r="E140" s="1">
        <f>IFERROR(__xludf.DUMMYFUNCTION("""COMPUTED_VALUE"""),259.08)</f>
        <v>259.08</v>
      </c>
      <c r="G140" s="2">
        <f>IFERROR(__xludf.DUMMYFUNCTION("""COMPUTED_VALUE"""),45495.66666666667)</f>
        <v>45495.66667</v>
      </c>
      <c r="H140" s="1">
        <f>IFERROR(__xludf.DUMMYFUNCTION("""COMPUTED_VALUE"""),254.23)</f>
        <v>254.23</v>
      </c>
      <c r="J140" s="2">
        <f>IFERROR(__xludf.DUMMYFUNCTION("""COMPUTED_VALUE"""),45495.66666666667)</f>
        <v>45495.66667</v>
      </c>
      <c r="K140" s="1">
        <f>IFERROR(__xludf.DUMMYFUNCTION("""COMPUTED_VALUE"""),258.97)</f>
        <v>258.97</v>
      </c>
      <c r="M140" s="2">
        <f>IFERROR(__xludf.DUMMYFUNCTION("""COMPUTED_VALUE"""),45495.66666666667)</f>
        <v>45495.66667</v>
      </c>
      <c r="N140" s="1">
        <f>IFERROR(__xludf.DUMMYFUNCTION("""COMPUTED_VALUE"""),2.6735904E7)</f>
        <v>26735904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IFERROR(__xludf.DUMMYFUNCTION("""COMPUTED_VALUE"""),258.15)</f>
        <v>258.15</v>
      </c>
      <c r="D141" s="2">
        <f>IFERROR(__xludf.DUMMYFUNCTION("""COMPUTED_VALUE"""),45496.66666666667)</f>
        <v>45496.66667</v>
      </c>
      <c r="E141" s="1">
        <f>IFERROR(__xludf.DUMMYFUNCTION("""COMPUTED_VALUE"""),259.66)</f>
        <v>259.66</v>
      </c>
      <c r="G141" s="2">
        <f>IFERROR(__xludf.DUMMYFUNCTION("""COMPUTED_VALUE"""),45496.66666666667)</f>
        <v>45496.66667</v>
      </c>
      <c r="H141" s="1">
        <f>IFERROR(__xludf.DUMMYFUNCTION("""COMPUTED_VALUE"""),255.86)</f>
        <v>255.86</v>
      </c>
      <c r="J141" s="2">
        <f>IFERROR(__xludf.DUMMYFUNCTION("""COMPUTED_VALUE"""),45496.66666666667)</f>
        <v>45496.66667</v>
      </c>
      <c r="K141" s="1">
        <f>IFERROR(__xludf.DUMMYFUNCTION("""COMPUTED_VALUE"""),256.12)</f>
        <v>256.12</v>
      </c>
      <c r="M141" s="2">
        <f>IFERROR(__xludf.DUMMYFUNCTION("""COMPUTED_VALUE"""),45496.66666666667)</f>
        <v>45496.66667</v>
      </c>
      <c r="N141" s="1">
        <f>IFERROR(__xludf.DUMMYFUNCTION("""COMPUTED_VALUE"""),2.782941E7)</f>
        <v>27829410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IFERROR(__xludf.DUMMYFUNCTION("""COMPUTED_VALUE"""),255.97)</f>
        <v>255.97</v>
      </c>
      <c r="D142" s="2">
        <f>IFERROR(__xludf.DUMMYFUNCTION("""COMPUTED_VALUE"""),45497.66666666667)</f>
        <v>45497.66667</v>
      </c>
      <c r="E142" s="1">
        <f>IFERROR(__xludf.DUMMYFUNCTION("""COMPUTED_VALUE"""),255.97)</f>
        <v>255.97</v>
      </c>
      <c r="G142" s="2">
        <f>IFERROR(__xludf.DUMMYFUNCTION("""COMPUTED_VALUE"""),45497.66666666667)</f>
        <v>45497.66667</v>
      </c>
      <c r="H142" s="1">
        <f>IFERROR(__xludf.DUMMYFUNCTION("""COMPUTED_VALUE"""),248.37)</f>
        <v>248.37</v>
      </c>
      <c r="J142" s="2">
        <f>IFERROR(__xludf.DUMMYFUNCTION("""COMPUTED_VALUE"""),45497.66666666667)</f>
        <v>45497.66667</v>
      </c>
      <c r="K142" s="1">
        <f>IFERROR(__xludf.DUMMYFUNCTION("""COMPUTED_VALUE"""),249.04)</f>
        <v>249.04</v>
      </c>
      <c r="M142" s="2">
        <f>IFERROR(__xludf.DUMMYFUNCTION("""COMPUTED_VALUE"""),45497.66666666667)</f>
        <v>45497.66667</v>
      </c>
      <c r="N142" s="1">
        <f>IFERROR(__xludf.DUMMYFUNCTION("""COMPUTED_VALUE"""),2.8214043E7)</f>
        <v>28214043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IFERROR(__xludf.DUMMYFUNCTION("""COMPUTED_VALUE"""),244.44)</f>
        <v>244.44</v>
      </c>
      <c r="D143" s="2">
        <f>IFERROR(__xludf.DUMMYFUNCTION("""COMPUTED_VALUE"""),45498.66666666667)</f>
        <v>45498.66667</v>
      </c>
      <c r="E143" s="1">
        <f>IFERROR(__xludf.DUMMYFUNCTION("""COMPUTED_VALUE"""),245.08)</f>
        <v>245.08</v>
      </c>
      <c r="G143" s="2">
        <f>IFERROR(__xludf.DUMMYFUNCTION("""COMPUTED_VALUE"""),45498.66666666667)</f>
        <v>45498.66667</v>
      </c>
      <c r="H143" s="1">
        <f>IFERROR(__xludf.DUMMYFUNCTION("""COMPUTED_VALUE"""),238.38)</f>
        <v>238.38</v>
      </c>
      <c r="J143" s="2">
        <f>IFERROR(__xludf.DUMMYFUNCTION("""COMPUTED_VALUE"""),45498.66666666667)</f>
        <v>45498.66667</v>
      </c>
      <c r="K143" s="1">
        <f>IFERROR(__xludf.DUMMYFUNCTION("""COMPUTED_VALUE"""),238.42)</f>
        <v>238.42</v>
      </c>
      <c r="M143" s="2">
        <f>IFERROR(__xludf.DUMMYFUNCTION("""COMPUTED_VALUE"""),45498.66666666667)</f>
        <v>45498.66667</v>
      </c>
      <c r="N143" s="1">
        <f>IFERROR(__xludf.DUMMYFUNCTION("""COMPUTED_VALUE"""),3.5227536E7)</f>
        <v>35227536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IFERROR(__xludf.DUMMYFUNCTION("""COMPUTED_VALUE"""),240.53)</f>
        <v>240.53</v>
      </c>
      <c r="D144" s="2">
        <f>IFERROR(__xludf.DUMMYFUNCTION("""COMPUTED_VALUE"""),45499.66666666667)</f>
        <v>45499.66667</v>
      </c>
      <c r="E144" s="1">
        <f>IFERROR(__xludf.DUMMYFUNCTION("""COMPUTED_VALUE"""),246.15)</f>
        <v>246.15</v>
      </c>
      <c r="G144" s="2">
        <f>IFERROR(__xludf.DUMMYFUNCTION("""COMPUTED_VALUE"""),45499.66666666667)</f>
        <v>45499.66667</v>
      </c>
      <c r="H144" s="1">
        <f>IFERROR(__xludf.DUMMYFUNCTION("""COMPUTED_VALUE"""),239.77)</f>
        <v>239.77</v>
      </c>
      <c r="J144" s="2">
        <f>IFERROR(__xludf.DUMMYFUNCTION("""COMPUTED_VALUE"""),45499.66666666667)</f>
        <v>45499.66667</v>
      </c>
      <c r="K144" s="1">
        <f>IFERROR(__xludf.DUMMYFUNCTION("""COMPUTED_VALUE"""),244.41)</f>
        <v>244.41</v>
      </c>
      <c r="M144" s="2">
        <f>IFERROR(__xludf.DUMMYFUNCTION("""COMPUTED_VALUE"""),45499.66666666667)</f>
        <v>45499.66667</v>
      </c>
      <c r="N144" s="1">
        <f>IFERROR(__xludf.DUMMYFUNCTION("""COMPUTED_VALUE"""),2.3596134E7)</f>
        <v>23596134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IFERROR(__xludf.DUMMYFUNCTION("""COMPUTED_VALUE"""),244.31)</f>
        <v>244.31</v>
      </c>
      <c r="D145" s="2">
        <f>IFERROR(__xludf.DUMMYFUNCTION("""COMPUTED_VALUE"""),45502.66666666667)</f>
        <v>45502.66667</v>
      </c>
      <c r="E145" s="1">
        <f>IFERROR(__xludf.DUMMYFUNCTION("""COMPUTED_VALUE"""),248.1)</f>
        <v>248.1</v>
      </c>
      <c r="G145" s="2">
        <f>IFERROR(__xludf.DUMMYFUNCTION("""COMPUTED_VALUE"""),45502.66666666667)</f>
        <v>45502.66667</v>
      </c>
      <c r="H145" s="1">
        <f>IFERROR(__xludf.DUMMYFUNCTION("""COMPUTED_VALUE"""),242.96)</f>
        <v>242.96</v>
      </c>
      <c r="J145" s="2">
        <f>IFERROR(__xludf.DUMMYFUNCTION("""COMPUTED_VALUE"""),45502.66666666667)</f>
        <v>45502.66667</v>
      </c>
      <c r="K145" s="1">
        <f>IFERROR(__xludf.DUMMYFUNCTION("""COMPUTED_VALUE"""),247.58)</f>
        <v>247.58</v>
      </c>
      <c r="M145" s="2">
        <f>IFERROR(__xludf.DUMMYFUNCTION("""COMPUTED_VALUE"""),45502.66666666667)</f>
        <v>45502.66667</v>
      </c>
      <c r="N145" s="1">
        <f>IFERROR(__xludf.DUMMYFUNCTION("""COMPUTED_VALUE"""),2.8064754E7)</f>
        <v>28064754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IFERROR(__xludf.DUMMYFUNCTION("""COMPUTED_VALUE"""),247.72)</f>
        <v>247.72</v>
      </c>
      <c r="D146" s="2">
        <f>IFERROR(__xludf.DUMMYFUNCTION("""COMPUTED_VALUE"""),45503.66666666667)</f>
        <v>45503.66667</v>
      </c>
      <c r="E146" s="1">
        <f>IFERROR(__xludf.DUMMYFUNCTION("""COMPUTED_VALUE"""),247.96)</f>
        <v>247.96</v>
      </c>
      <c r="G146" s="2">
        <f>IFERROR(__xludf.DUMMYFUNCTION("""COMPUTED_VALUE"""),45503.66666666667)</f>
        <v>45503.66667</v>
      </c>
      <c r="H146" s="1">
        <f>IFERROR(__xludf.DUMMYFUNCTION("""COMPUTED_VALUE"""),244.65)</f>
        <v>244.65</v>
      </c>
      <c r="J146" s="2">
        <f>IFERROR(__xludf.DUMMYFUNCTION("""COMPUTED_VALUE"""),45503.66666666667)</f>
        <v>45503.66667</v>
      </c>
      <c r="K146" s="1">
        <f>IFERROR(__xludf.DUMMYFUNCTION("""COMPUTED_VALUE"""),246.7)</f>
        <v>246.7</v>
      </c>
      <c r="M146" s="2">
        <f>IFERROR(__xludf.DUMMYFUNCTION("""COMPUTED_VALUE"""),45503.66666666667)</f>
        <v>45503.66667</v>
      </c>
      <c r="N146" s="1">
        <f>IFERROR(__xludf.DUMMYFUNCTION("""COMPUTED_VALUE"""),2.5513453E7)</f>
        <v>25513453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IFERROR(__xludf.DUMMYFUNCTION("""COMPUTED_VALUE"""),246.89)</f>
        <v>246.89</v>
      </c>
      <c r="D147" s="2">
        <f>IFERROR(__xludf.DUMMYFUNCTION("""COMPUTED_VALUE"""),45504.66666666667)</f>
        <v>45504.66667</v>
      </c>
      <c r="E147" s="1">
        <f>IFERROR(__xludf.DUMMYFUNCTION("""COMPUTED_VALUE"""),253.1)</f>
        <v>253.1</v>
      </c>
      <c r="G147" s="2">
        <f>IFERROR(__xludf.DUMMYFUNCTION("""COMPUTED_VALUE"""),45504.66666666667)</f>
        <v>45504.66667</v>
      </c>
      <c r="H147" s="1">
        <f>IFERROR(__xludf.DUMMYFUNCTION("""COMPUTED_VALUE"""),246.89)</f>
        <v>246.89</v>
      </c>
      <c r="J147" s="2">
        <f>IFERROR(__xludf.DUMMYFUNCTION("""COMPUTED_VALUE"""),45504.66666666667)</f>
        <v>45504.66667</v>
      </c>
      <c r="K147" s="1">
        <f>IFERROR(__xludf.DUMMYFUNCTION("""COMPUTED_VALUE"""),248.95)</f>
        <v>248.95</v>
      </c>
      <c r="M147" s="2">
        <f>IFERROR(__xludf.DUMMYFUNCTION("""COMPUTED_VALUE"""),45504.66666666667)</f>
        <v>45504.66667</v>
      </c>
      <c r="N147" s="1">
        <f>IFERROR(__xludf.DUMMYFUNCTION("""COMPUTED_VALUE"""),2.5436883E7)</f>
        <v>25436883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IFERROR(__xludf.DUMMYFUNCTION("""COMPUTED_VALUE"""),249.56)</f>
        <v>249.56</v>
      </c>
      <c r="D148" s="2">
        <f>IFERROR(__xludf.DUMMYFUNCTION("""COMPUTED_VALUE"""),45505.66666666667)</f>
        <v>45505.66667</v>
      </c>
      <c r="E148" s="1">
        <f>IFERROR(__xludf.DUMMYFUNCTION("""COMPUTED_VALUE"""),250.14)</f>
        <v>250.14</v>
      </c>
      <c r="G148" s="2">
        <f>IFERROR(__xludf.DUMMYFUNCTION("""COMPUTED_VALUE"""),45505.66666666667)</f>
        <v>45505.66667</v>
      </c>
      <c r="H148" s="1">
        <f>IFERROR(__xludf.DUMMYFUNCTION("""COMPUTED_VALUE"""),239.36)</f>
        <v>239.36</v>
      </c>
      <c r="J148" s="2">
        <f>IFERROR(__xludf.DUMMYFUNCTION("""COMPUTED_VALUE"""),45505.66666666667)</f>
        <v>45505.66667</v>
      </c>
      <c r="K148" s="1">
        <f>IFERROR(__xludf.DUMMYFUNCTION("""COMPUTED_VALUE"""),241.79)</f>
        <v>241.79</v>
      </c>
      <c r="M148" s="2">
        <f>IFERROR(__xludf.DUMMYFUNCTION("""COMPUTED_VALUE"""),45505.66666666667)</f>
        <v>45505.66667</v>
      </c>
      <c r="N148" s="1">
        <f>IFERROR(__xludf.DUMMYFUNCTION("""COMPUTED_VALUE"""),2.8013988E7)</f>
        <v>28013988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IFERROR(__xludf.DUMMYFUNCTION("""COMPUTED_VALUE"""),237.82)</f>
        <v>237.82</v>
      </c>
      <c r="D149" s="2">
        <f>IFERROR(__xludf.DUMMYFUNCTION("""COMPUTED_VALUE"""),45506.66666666667)</f>
        <v>45506.66667</v>
      </c>
      <c r="E149" s="1">
        <f>IFERROR(__xludf.DUMMYFUNCTION("""COMPUTED_VALUE"""),237.82)</f>
        <v>237.82</v>
      </c>
      <c r="G149" s="2">
        <f>IFERROR(__xludf.DUMMYFUNCTION("""COMPUTED_VALUE"""),45506.66666666667)</f>
        <v>45506.66667</v>
      </c>
      <c r="H149" s="1">
        <f>IFERROR(__xludf.DUMMYFUNCTION("""COMPUTED_VALUE"""),230.11)</f>
        <v>230.11</v>
      </c>
      <c r="J149" s="2">
        <f>IFERROR(__xludf.DUMMYFUNCTION("""COMPUTED_VALUE"""),45506.66666666667)</f>
        <v>45506.66667</v>
      </c>
      <c r="K149" s="1">
        <f>IFERROR(__xludf.DUMMYFUNCTION("""COMPUTED_VALUE"""),232.0)</f>
        <v>232</v>
      </c>
      <c r="M149" s="2">
        <f>IFERROR(__xludf.DUMMYFUNCTION("""COMPUTED_VALUE"""),45506.66666666667)</f>
        <v>45506.66667</v>
      </c>
      <c r="N149" s="1">
        <f>IFERROR(__xludf.DUMMYFUNCTION("""COMPUTED_VALUE"""),3.5314031E7)</f>
        <v>35314031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IFERROR(__xludf.DUMMYFUNCTION("""COMPUTED_VALUE"""),225.97)</f>
        <v>225.97</v>
      </c>
      <c r="D150" s="2">
        <f>IFERROR(__xludf.DUMMYFUNCTION("""COMPUTED_VALUE"""),45509.66666666667)</f>
        <v>45509.66667</v>
      </c>
      <c r="E150" s="1">
        <f>IFERROR(__xludf.DUMMYFUNCTION("""COMPUTED_VALUE"""),229.88)</f>
        <v>229.88</v>
      </c>
      <c r="G150" s="2">
        <f>IFERROR(__xludf.DUMMYFUNCTION("""COMPUTED_VALUE"""),45509.66666666667)</f>
        <v>45509.66667</v>
      </c>
      <c r="H150" s="1">
        <f>IFERROR(__xludf.DUMMYFUNCTION("""COMPUTED_VALUE"""),221.35)</f>
        <v>221.35</v>
      </c>
      <c r="J150" s="2">
        <f>IFERROR(__xludf.DUMMYFUNCTION("""COMPUTED_VALUE"""),45509.66666666667)</f>
        <v>45509.66667</v>
      </c>
      <c r="K150" s="1">
        <f>IFERROR(__xludf.DUMMYFUNCTION("""COMPUTED_VALUE"""),228.08)</f>
        <v>228.08</v>
      </c>
      <c r="M150" s="2">
        <f>IFERROR(__xludf.DUMMYFUNCTION("""COMPUTED_VALUE"""),45509.66666666667)</f>
        <v>45509.66667</v>
      </c>
      <c r="N150" s="1">
        <f>IFERROR(__xludf.DUMMYFUNCTION("""COMPUTED_VALUE"""),4.563886E7)</f>
        <v>45638860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IFERROR(__xludf.DUMMYFUNCTION("""COMPUTED_VALUE"""),228.84)</f>
        <v>228.84</v>
      </c>
      <c r="D151" s="2">
        <f>IFERROR(__xludf.DUMMYFUNCTION("""COMPUTED_VALUE"""),45510.66666666667)</f>
        <v>45510.66667</v>
      </c>
      <c r="E151" s="1">
        <f>IFERROR(__xludf.DUMMYFUNCTION("""COMPUTED_VALUE"""),235.44)</f>
        <v>235.44</v>
      </c>
      <c r="G151" s="2">
        <f>IFERROR(__xludf.DUMMYFUNCTION("""COMPUTED_VALUE"""),45510.66666666667)</f>
        <v>45510.66667</v>
      </c>
      <c r="H151" s="1">
        <f>IFERROR(__xludf.DUMMYFUNCTION("""COMPUTED_VALUE"""),228.7)</f>
        <v>228.7</v>
      </c>
      <c r="J151" s="2">
        <f>IFERROR(__xludf.DUMMYFUNCTION("""COMPUTED_VALUE"""),45510.66666666667)</f>
        <v>45510.66667</v>
      </c>
      <c r="K151" s="1">
        <f>IFERROR(__xludf.DUMMYFUNCTION("""COMPUTED_VALUE"""),232.09)</f>
        <v>232.09</v>
      </c>
      <c r="M151" s="2">
        <f>IFERROR(__xludf.DUMMYFUNCTION("""COMPUTED_VALUE"""),45510.66666666667)</f>
        <v>45510.66667</v>
      </c>
      <c r="N151" s="1">
        <f>IFERROR(__xludf.DUMMYFUNCTION("""COMPUTED_VALUE"""),3.616782E7)</f>
        <v>36167820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IFERROR(__xludf.DUMMYFUNCTION("""COMPUTED_VALUE"""),236.51)</f>
        <v>236.51</v>
      </c>
      <c r="D152" s="2">
        <f>IFERROR(__xludf.DUMMYFUNCTION("""COMPUTED_VALUE"""),45511.66666666667)</f>
        <v>45511.66667</v>
      </c>
      <c r="E152" s="1">
        <f>IFERROR(__xludf.DUMMYFUNCTION("""COMPUTED_VALUE"""),239.43)</f>
        <v>239.43</v>
      </c>
      <c r="G152" s="2">
        <f>IFERROR(__xludf.DUMMYFUNCTION("""COMPUTED_VALUE"""),45511.66666666667)</f>
        <v>45511.66667</v>
      </c>
      <c r="H152" s="1">
        <f>IFERROR(__xludf.DUMMYFUNCTION("""COMPUTED_VALUE"""),229.44)</f>
        <v>229.44</v>
      </c>
      <c r="J152" s="2">
        <f>IFERROR(__xludf.DUMMYFUNCTION("""COMPUTED_VALUE"""),45511.66666666667)</f>
        <v>45511.66667</v>
      </c>
      <c r="K152" s="1">
        <f>IFERROR(__xludf.DUMMYFUNCTION("""COMPUTED_VALUE"""),229.89)</f>
        <v>229.89</v>
      </c>
      <c r="M152" s="2">
        <f>IFERROR(__xludf.DUMMYFUNCTION("""COMPUTED_VALUE"""),45511.66666666667)</f>
        <v>45511.66667</v>
      </c>
      <c r="N152" s="1">
        <f>IFERROR(__xludf.DUMMYFUNCTION("""COMPUTED_VALUE"""),4.741425E7)</f>
        <v>47414250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IFERROR(__xludf.DUMMYFUNCTION("""COMPUTED_VALUE"""),233.62)</f>
        <v>233.62</v>
      </c>
      <c r="D153" s="2">
        <f>IFERROR(__xludf.DUMMYFUNCTION("""COMPUTED_VALUE"""),45512.66666666667)</f>
        <v>45512.66667</v>
      </c>
      <c r="E153" s="1">
        <f>IFERROR(__xludf.DUMMYFUNCTION("""COMPUTED_VALUE"""),239.24)</f>
        <v>239.24</v>
      </c>
      <c r="G153" s="2">
        <f>IFERROR(__xludf.DUMMYFUNCTION("""COMPUTED_VALUE"""),45512.66666666667)</f>
        <v>45512.66667</v>
      </c>
      <c r="H153" s="1">
        <f>IFERROR(__xludf.DUMMYFUNCTION("""COMPUTED_VALUE"""),232.82)</f>
        <v>232.82</v>
      </c>
      <c r="J153" s="2">
        <f>IFERROR(__xludf.DUMMYFUNCTION("""COMPUTED_VALUE"""),45512.66666666667)</f>
        <v>45512.66667</v>
      </c>
      <c r="K153" s="1">
        <f>IFERROR(__xludf.DUMMYFUNCTION("""COMPUTED_VALUE"""),238.16)</f>
        <v>238.16</v>
      </c>
      <c r="M153" s="2">
        <f>IFERROR(__xludf.DUMMYFUNCTION("""COMPUTED_VALUE"""),45512.66666666667)</f>
        <v>45512.66667</v>
      </c>
      <c r="N153" s="1">
        <f>IFERROR(__xludf.DUMMYFUNCTION("""COMPUTED_VALUE"""),7.3347953E7)</f>
        <v>73347953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IFERROR(__xludf.DUMMYFUNCTION("""COMPUTED_VALUE"""),237.43)</f>
        <v>237.43</v>
      </c>
      <c r="D154" s="2">
        <f>IFERROR(__xludf.DUMMYFUNCTION("""COMPUTED_VALUE"""),45513.66666666667)</f>
        <v>45513.66667</v>
      </c>
      <c r="E154" s="1">
        <f>IFERROR(__xludf.DUMMYFUNCTION("""COMPUTED_VALUE"""),237.61)</f>
        <v>237.61</v>
      </c>
      <c r="G154" s="2">
        <f>IFERROR(__xludf.DUMMYFUNCTION("""COMPUTED_VALUE"""),45513.66666666667)</f>
        <v>45513.66667</v>
      </c>
      <c r="H154" s="1">
        <f>IFERROR(__xludf.DUMMYFUNCTION("""COMPUTED_VALUE"""),233.73)</f>
        <v>233.73</v>
      </c>
      <c r="J154" s="2">
        <f>IFERROR(__xludf.DUMMYFUNCTION("""COMPUTED_VALUE"""),45513.66666666667)</f>
        <v>45513.66667</v>
      </c>
      <c r="K154" s="1">
        <f>IFERROR(__xludf.DUMMYFUNCTION("""COMPUTED_VALUE"""),236.05)</f>
        <v>236.05</v>
      </c>
      <c r="M154" s="2">
        <f>IFERROR(__xludf.DUMMYFUNCTION("""COMPUTED_VALUE"""),45513.66666666667)</f>
        <v>45513.66667</v>
      </c>
      <c r="N154" s="1">
        <f>IFERROR(__xludf.DUMMYFUNCTION("""COMPUTED_VALUE"""),4.2545838E7)</f>
        <v>42545838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IFERROR(__xludf.DUMMYFUNCTION("""COMPUTED_VALUE"""),236.66)</f>
        <v>236.66</v>
      </c>
      <c r="D155" s="2">
        <f>IFERROR(__xludf.DUMMYFUNCTION("""COMPUTED_VALUE"""),45516.66666666667)</f>
        <v>45516.66667</v>
      </c>
      <c r="E155" s="1">
        <f>IFERROR(__xludf.DUMMYFUNCTION("""COMPUTED_VALUE"""),236.66)</f>
        <v>236.66</v>
      </c>
      <c r="G155" s="2">
        <f>IFERROR(__xludf.DUMMYFUNCTION("""COMPUTED_VALUE"""),45516.66666666667)</f>
        <v>45516.66667</v>
      </c>
      <c r="H155" s="1">
        <f>IFERROR(__xludf.DUMMYFUNCTION("""COMPUTED_VALUE"""),233.12)</f>
        <v>233.12</v>
      </c>
      <c r="J155" s="2">
        <f>IFERROR(__xludf.DUMMYFUNCTION("""COMPUTED_VALUE"""),45516.66666666667)</f>
        <v>45516.66667</v>
      </c>
      <c r="K155" s="1">
        <f>IFERROR(__xludf.DUMMYFUNCTION("""COMPUTED_VALUE"""),233.77)</f>
        <v>233.77</v>
      </c>
      <c r="M155" s="2">
        <f>IFERROR(__xludf.DUMMYFUNCTION("""COMPUTED_VALUE"""),45516.66666666667)</f>
        <v>45516.66667</v>
      </c>
      <c r="N155" s="1">
        <f>IFERROR(__xludf.DUMMYFUNCTION("""COMPUTED_VALUE"""),3.4873236E7)</f>
        <v>34873236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IFERROR(__xludf.DUMMYFUNCTION("""COMPUTED_VALUE"""),234.34)</f>
        <v>234.34</v>
      </c>
      <c r="D156" s="2">
        <f>IFERROR(__xludf.DUMMYFUNCTION("""COMPUTED_VALUE"""),45517.66666666667)</f>
        <v>45517.66667</v>
      </c>
      <c r="E156" s="1">
        <f>IFERROR(__xludf.DUMMYFUNCTION("""COMPUTED_VALUE"""),240.24)</f>
        <v>240.24</v>
      </c>
      <c r="G156" s="2">
        <f>IFERROR(__xludf.DUMMYFUNCTION("""COMPUTED_VALUE"""),45517.66666666667)</f>
        <v>45517.66667</v>
      </c>
      <c r="H156" s="1">
        <f>IFERROR(__xludf.DUMMYFUNCTION("""COMPUTED_VALUE"""),234.34)</f>
        <v>234.34</v>
      </c>
      <c r="J156" s="2">
        <f>IFERROR(__xludf.DUMMYFUNCTION("""COMPUTED_VALUE"""),45517.66666666667)</f>
        <v>45517.66667</v>
      </c>
      <c r="K156" s="1">
        <f>IFERROR(__xludf.DUMMYFUNCTION("""COMPUTED_VALUE"""),238.35)</f>
        <v>238.35</v>
      </c>
      <c r="M156" s="2">
        <f>IFERROR(__xludf.DUMMYFUNCTION("""COMPUTED_VALUE"""),45517.66666666667)</f>
        <v>45517.66667</v>
      </c>
      <c r="N156" s="1">
        <f>IFERROR(__xludf.DUMMYFUNCTION("""COMPUTED_VALUE"""),3.9735471E7)</f>
        <v>39735471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IFERROR(__xludf.DUMMYFUNCTION("""COMPUTED_VALUE"""),239.3)</f>
        <v>239.3</v>
      </c>
      <c r="D157" s="2">
        <f>IFERROR(__xludf.DUMMYFUNCTION("""COMPUTED_VALUE"""),45518.66666666667)</f>
        <v>45518.66667</v>
      </c>
      <c r="E157" s="1">
        <f>IFERROR(__xludf.DUMMYFUNCTION("""COMPUTED_VALUE"""),239.49)</f>
        <v>239.49</v>
      </c>
      <c r="G157" s="2">
        <f>IFERROR(__xludf.DUMMYFUNCTION("""COMPUTED_VALUE"""),45518.66666666667)</f>
        <v>45518.66667</v>
      </c>
      <c r="H157" s="1">
        <f>IFERROR(__xludf.DUMMYFUNCTION("""COMPUTED_VALUE"""),235.12)</f>
        <v>235.12</v>
      </c>
      <c r="J157" s="2">
        <f>IFERROR(__xludf.DUMMYFUNCTION("""COMPUTED_VALUE"""),45518.66666666667)</f>
        <v>45518.66667</v>
      </c>
      <c r="K157" s="1">
        <f>IFERROR(__xludf.DUMMYFUNCTION("""COMPUTED_VALUE"""),235.12)</f>
        <v>235.12</v>
      </c>
      <c r="M157" s="2">
        <f>IFERROR(__xludf.DUMMYFUNCTION("""COMPUTED_VALUE"""),45518.66666666667)</f>
        <v>45518.66667</v>
      </c>
      <c r="N157" s="1">
        <f>IFERROR(__xludf.DUMMYFUNCTION("""COMPUTED_VALUE"""),3.5614821E7)</f>
        <v>35614821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IFERROR(__xludf.DUMMYFUNCTION("""COMPUTED_VALUE"""),241.91)</f>
        <v>241.91</v>
      </c>
      <c r="D158" s="2">
        <f>IFERROR(__xludf.DUMMYFUNCTION("""COMPUTED_VALUE"""),45519.66666666667)</f>
        <v>45519.66667</v>
      </c>
      <c r="E158" s="1">
        <f>IFERROR(__xludf.DUMMYFUNCTION("""COMPUTED_VALUE"""),248.43)</f>
        <v>248.43</v>
      </c>
      <c r="G158" s="2">
        <f>IFERROR(__xludf.DUMMYFUNCTION("""COMPUTED_VALUE"""),45519.66666666667)</f>
        <v>45519.66667</v>
      </c>
      <c r="H158" s="1">
        <f>IFERROR(__xludf.DUMMYFUNCTION("""COMPUTED_VALUE"""),241.91)</f>
        <v>241.91</v>
      </c>
      <c r="J158" s="2">
        <f>IFERROR(__xludf.DUMMYFUNCTION("""COMPUTED_VALUE"""),45519.66666666667)</f>
        <v>45519.66667</v>
      </c>
      <c r="K158" s="1">
        <f>IFERROR(__xludf.DUMMYFUNCTION("""COMPUTED_VALUE"""),246.32)</f>
        <v>246.32</v>
      </c>
      <c r="M158" s="2">
        <f>IFERROR(__xludf.DUMMYFUNCTION("""COMPUTED_VALUE"""),45519.66666666667)</f>
        <v>45519.66667</v>
      </c>
      <c r="N158" s="1">
        <f>IFERROR(__xludf.DUMMYFUNCTION("""COMPUTED_VALUE"""),3.9690934E7)</f>
        <v>39690934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IFERROR(__xludf.DUMMYFUNCTION("""COMPUTED_VALUE"""),246.88)</f>
        <v>246.88</v>
      </c>
      <c r="D159" s="2">
        <f>IFERROR(__xludf.DUMMYFUNCTION("""COMPUTED_VALUE"""),45520.66666666667)</f>
        <v>45520.66667</v>
      </c>
      <c r="E159" s="1">
        <f>IFERROR(__xludf.DUMMYFUNCTION("""COMPUTED_VALUE"""),248.62)</f>
        <v>248.62</v>
      </c>
      <c r="G159" s="2">
        <f>IFERROR(__xludf.DUMMYFUNCTION("""COMPUTED_VALUE"""),45520.66666666667)</f>
        <v>45520.66667</v>
      </c>
      <c r="H159" s="1">
        <f>IFERROR(__xludf.DUMMYFUNCTION("""COMPUTED_VALUE"""),245.31)</f>
        <v>245.31</v>
      </c>
      <c r="J159" s="2">
        <f>IFERROR(__xludf.DUMMYFUNCTION("""COMPUTED_VALUE"""),45520.66666666667)</f>
        <v>45520.66667</v>
      </c>
      <c r="K159" s="1">
        <f>IFERROR(__xludf.DUMMYFUNCTION("""COMPUTED_VALUE"""),247.58)</f>
        <v>247.58</v>
      </c>
      <c r="M159" s="2">
        <f>IFERROR(__xludf.DUMMYFUNCTION("""COMPUTED_VALUE"""),45520.66666666667)</f>
        <v>45520.66667</v>
      </c>
      <c r="N159" s="1">
        <f>IFERROR(__xludf.DUMMYFUNCTION("""COMPUTED_VALUE"""),3.3722739E7)</f>
        <v>33722739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IFERROR(__xludf.DUMMYFUNCTION("""COMPUTED_VALUE"""),248.66)</f>
        <v>248.66</v>
      </c>
      <c r="D160" s="2">
        <f>IFERROR(__xludf.DUMMYFUNCTION("""COMPUTED_VALUE"""),45523.66666666667)</f>
        <v>45523.66667</v>
      </c>
      <c r="E160" s="1">
        <f>IFERROR(__xludf.DUMMYFUNCTION("""COMPUTED_VALUE"""),251.19)</f>
        <v>251.19</v>
      </c>
      <c r="G160" s="2">
        <f>IFERROR(__xludf.DUMMYFUNCTION("""COMPUTED_VALUE"""),45523.66666666667)</f>
        <v>45523.66667</v>
      </c>
      <c r="H160" s="1">
        <f>IFERROR(__xludf.DUMMYFUNCTION("""COMPUTED_VALUE"""),248.66)</f>
        <v>248.66</v>
      </c>
      <c r="J160" s="2">
        <f>IFERROR(__xludf.DUMMYFUNCTION("""COMPUTED_VALUE"""),45523.66666666667)</f>
        <v>45523.66667</v>
      </c>
      <c r="K160" s="1">
        <f>IFERROR(__xludf.DUMMYFUNCTION("""COMPUTED_VALUE"""),249.79)</f>
        <v>249.79</v>
      </c>
      <c r="M160" s="2">
        <f>IFERROR(__xludf.DUMMYFUNCTION("""COMPUTED_VALUE"""),45523.66666666667)</f>
        <v>45523.66667</v>
      </c>
      <c r="N160" s="1">
        <f>IFERROR(__xludf.DUMMYFUNCTION("""COMPUTED_VALUE"""),2.8393176E7)</f>
        <v>28393176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IFERROR(__xludf.DUMMYFUNCTION("""COMPUTED_VALUE"""),249.56)</f>
        <v>249.56</v>
      </c>
      <c r="D161" s="2">
        <f>IFERROR(__xludf.DUMMYFUNCTION("""COMPUTED_VALUE"""),45524.66666666667)</f>
        <v>45524.66667</v>
      </c>
      <c r="E161" s="1">
        <f>IFERROR(__xludf.DUMMYFUNCTION("""COMPUTED_VALUE"""),250.55)</f>
        <v>250.55</v>
      </c>
      <c r="G161" s="2">
        <f>IFERROR(__xludf.DUMMYFUNCTION("""COMPUTED_VALUE"""),45524.66666666667)</f>
        <v>45524.66667</v>
      </c>
      <c r="H161" s="1">
        <f>IFERROR(__xludf.DUMMYFUNCTION("""COMPUTED_VALUE"""),247.62)</f>
        <v>247.62</v>
      </c>
      <c r="J161" s="2">
        <f>IFERROR(__xludf.DUMMYFUNCTION("""COMPUTED_VALUE"""),45524.66666666667)</f>
        <v>45524.66667</v>
      </c>
      <c r="K161" s="1">
        <f>IFERROR(__xludf.DUMMYFUNCTION("""COMPUTED_VALUE"""),249.86)</f>
        <v>249.86</v>
      </c>
      <c r="M161" s="2">
        <f>IFERROR(__xludf.DUMMYFUNCTION("""COMPUTED_VALUE"""),45524.66666666667)</f>
        <v>45524.66667</v>
      </c>
      <c r="N161" s="1">
        <f>IFERROR(__xludf.DUMMYFUNCTION("""COMPUTED_VALUE"""),2.6609755E7)</f>
        <v>26609755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IFERROR(__xludf.DUMMYFUNCTION("""COMPUTED_VALUE"""),252.57)</f>
        <v>252.57</v>
      </c>
      <c r="D162" s="2">
        <f>IFERROR(__xludf.DUMMYFUNCTION("""COMPUTED_VALUE"""),45525.66666666667)</f>
        <v>45525.66667</v>
      </c>
      <c r="E162" s="1">
        <f>IFERROR(__xludf.DUMMYFUNCTION("""COMPUTED_VALUE"""),257.61)</f>
        <v>257.61</v>
      </c>
      <c r="G162" s="2">
        <f>IFERROR(__xludf.DUMMYFUNCTION("""COMPUTED_VALUE"""),45525.66666666667)</f>
        <v>45525.66667</v>
      </c>
      <c r="H162" s="1">
        <f>IFERROR(__xludf.DUMMYFUNCTION("""COMPUTED_VALUE"""),252.57)</f>
        <v>252.57</v>
      </c>
      <c r="J162" s="2">
        <f>IFERROR(__xludf.DUMMYFUNCTION("""COMPUTED_VALUE"""),45525.66666666667)</f>
        <v>45525.66667</v>
      </c>
      <c r="K162" s="1">
        <f>IFERROR(__xludf.DUMMYFUNCTION("""COMPUTED_VALUE"""),255.33)</f>
        <v>255.33</v>
      </c>
      <c r="M162" s="2">
        <f>IFERROR(__xludf.DUMMYFUNCTION("""COMPUTED_VALUE"""),45525.66666666667)</f>
        <v>45525.66667</v>
      </c>
      <c r="N162" s="1">
        <f>IFERROR(__xludf.DUMMYFUNCTION("""COMPUTED_VALUE"""),2.9042765E7)</f>
        <v>29042765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IFERROR(__xludf.DUMMYFUNCTION("""COMPUTED_VALUE"""),255.36)</f>
        <v>255.36</v>
      </c>
      <c r="D163" s="2">
        <f>IFERROR(__xludf.DUMMYFUNCTION("""COMPUTED_VALUE"""),45526.66666666667)</f>
        <v>45526.66667</v>
      </c>
      <c r="E163" s="1">
        <f>IFERROR(__xludf.DUMMYFUNCTION("""COMPUTED_VALUE"""),256.46)</f>
        <v>256.46</v>
      </c>
      <c r="G163" s="2">
        <f>IFERROR(__xludf.DUMMYFUNCTION("""COMPUTED_VALUE"""),45526.66666666667)</f>
        <v>45526.66667</v>
      </c>
      <c r="H163" s="1">
        <f>IFERROR(__xludf.DUMMYFUNCTION("""COMPUTED_VALUE"""),251.59)</f>
        <v>251.59</v>
      </c>
      <c r="J163" s="2">
        <f>IFERROR(__xludf.DUMMYFUNCTION("""COMPUTED_VALUE"""),45526.66666666667)</f>
        <v>45526.66667</v>
      </c>
      <c r="K163" s="1">
        <f>IFERROR(__xludf.DUMMYFUNCTION("""COMPUTED_VALUE"""),252.26)</f>
        <v>252.26</v>
      </c>
      <c r="M163" s="2">
        <f>IFERROR(__xludf.DUMMYFUNCTION("""COMPUTED_VALUE"""),45526.66666666667)</f>
        <v>45526.66667</v>
      </c>
      <c r="N163" s="1">
        <f>IFERROR(__xludf.DUMMYFUNCTION("""COMPUTED_VALUE"""),1.9462473E7)</f>
        <v>19462473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IFERROR(__xludf.DUMMYFUNCTION("""COMPUTED_VALUE"""),252.6)</f>
        <v>252.6</v>
      </c>
      <c r="D164" s="2">
        <f>IFERROR(__xludf.DUMMYFUNCTION("""COMPUTED_VALUE"""),45527.66666666667)</f>
        <v>45527.66667</v>
      </c>
      <c r="E164" s="1">
        <f>IFERROR(__xludf.DUMMYFUNCTION("""COMPUTED_VALUE"""),259.1)</f>
        <v>259.1</v>
      </c>
      <c r="G164" s="2">
        <f>IFERROR(__xludf.DUMMYFUNCTION("""COMPUTED_VALUE"""),45527.66666666667)</f>
        <v>45527.66667</v>
      </c>
      <c r="H164" s="1">
        <f>IFERROR(__xludf.DUMMYFUNCTION("""COMPUTED_VALUE"""),252.6)</f>
        <v>252.6</v>
      </c>
      <c r="J164" s="2">
        <f>IFERROR(__xludf.DUMMYFUNCTION("""COMPUTED_VALUE"""),45527.66666666667)</f>
        <v>45527.66667</v>
      </c>
      <c r="K164" s="1">
        <f>IFERROR(__xludf.DUMMYFUNCTION("""COMPUTED_VALUE"""),258.95)</f>
        <v>258.95</v>
      </c>
      <c r="M164" s="2">
        <f>IFERROR(__xludf.DUMMYFUNCTION("""COMPUTED_VALUE"""),45527.66666666667)</f>
        <v>45527.66667</v>
      </c>
      <c r="N164" s="1">
        <f>IFERROR(__xludf.DUMMYFUNCTION("""COMPUTED_VALUE"""),2.5964992E7)</f>
        <v>25964992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IFERROR(__xludf.DUMMYFUNCTION("""COMPUTED_VALUE"""),260.77)</f>
        <v>260.77</v>
      </c>
      <c r="D165" s="2">
        <f>IFERROR(__xludf.DUMMYFUNCTION("""COMPUTED_VALUE"""),45530.66666666667)</f>
        <v>45530.66667</v>
      </c>
      <c r="E165" s="1">
        <f>IFERROR(__xludf.DUMMYFUNCTION("""COMPUTED_VALUE"""),261.75)</f>
        <v>261.75</v>
      </c>
      <c r="G165" s="2">
        <f>IFERROR(__xludf.DUMMYFUNCTION("""COMPUTED_VALUE"""),45530.66666666667)</f>
        <v>45530.66667</v>
      </c>
      <c r="H165" s="1">
        <f>IFERROR(__xludf.DUMMYFUNCTION("""COMPUTED_VALUE"""),258.49)</f>
        <v>258.49</v>
      </c>
      <c r="J165" s="2">
        <f>IFERROR(__xludf.DUMMYFUNCTION("""COMPUTED_VALUE"""),45530.66666666667)</f>
        <v>45530.66667</v>
      </c>
      <c r="K165" s="1">
        <f>IFERROR(__xludf.DUMMYFUNCTION("""COMPUTED_VALUE"""),258.66)</f>
        <v>258.66</v>
      </c>
      <c r="M165" s="2">
        <f>IFERROR(__xludf.DUMMYFUNCTION("""COMPUTED_VALUE"""),45530.66666666667)</f>
        <v>45530.66667</v>
      </c>
      <c r="N165" s="1">
        <f>IFERROR(__xludf.DUMMYFUNCTION("""COMPUTED_VALUE"""),2.9317564E7)</f>
        <v>29317564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IFERROR(__xludf.DUMMYFUNCTION("""COMPUTED_VALUE"""),257.54)</f>
        <v>257.54</v>
      </c>
      <c r="D166" s="2">
        <f>IFERROR(__xludf.DUMMYFUNCTION("""COMPUTED_VALUE"""),45531.66666666667)</f>
        <v>45531.66667</v>
      </c>
      <c r="E166" s="1">
        <f>IFERROR(__xludf.DUMMYFUNCTION("""COMPUTED_VALUE"""),258.91)</f>
        <v>258.91</v>
      </c>
      <c r="G166" s="2">
        <f>IFERROR(__xludf.DUMMYFUNCTION("""COMPUTED_VALUE"""),45531.66666666667)</f>
        <v>45531.66667</v>
      </c>
      <c r="H166" s="1">
        <f>IFERROR(__xludf.DUMMYFUNCTION("""COMPUTED_VALUE"""),256.03)</f>
        <v>256.03</v>
      </c>
      <c r="J166" s="2">
        <f>IFERROR(__xludf.DUMMYFUNCTION("""COMPUTED_VALUE"""),45531.66666666667)</f>
        <v>45531.66667</v>
      </c>
      <c r="K166" s="1">
        <f>IFERROR(__xludf.DUMMYFUNCTION("""COMPUTED_VALUE"""),258.71)</f>
        <v>258.71</v>
      </c>
      <c r="M166" s="2">
        <f>IFERROR(__xludf.DUMMYFUNCTION("""COMPUTED_VALUE"""),45531.66666666667)</f>
        <v>45531.66667</v>
      </c>
      <c r="N166" s="1">
        <f>IFERROR(__xludf.DUMMYFUNCTION("""COMPUTED_VALUE"""),2.465727E7)</f>
        <v>24657270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IFERROR(__xludf.DUMMYFUNCTION("""COMPUTED_VALUE"""),255.59)</f>
        <v>255.59</v>
      </c>
      <c r="D167" s="2">
        <f>IFERROR(__xludf.DUMMYFUNCTION("""COMPUTED_VALUE"""),45532.66666666667)</f>
        <v>45532.66667</v>
      </c>
      <c r="E167" s="1">
        <f>IFERROR(__xludf.DUMMYFUNCTION("""COMPUTED_VALUE"""),255.59)</f>
        <v>255.59</v>
      </c>
      <c r="G167" s="2">
        <f>IFERROR(__xludf.DUMMYFUNCTION("""COMPUTED_VALUE"""),45532.66666666667)</f>
        <v>45532.66667</v>
      </c>
      <c r="H167" s="1">
        <f>IFERROR(__xludf.DUMMYFUNCTION("""COMPUTED_VALUE"""),249.23)</f>
        <v>249.23</v>
      </c>
      <c r="J167" s="2">
        <f>IFERROR(__xludf.DUMMYFUNCTION("""COMPUTED_VALUE"""),45532.66666666667)</f>
        <v>45532.66667</v>
      </c>
      <c r="K167" s="1">
        <f>IFERROR(__xludf.DUMMYFUNCTION("""COMPUTED_VALUE"""),251.49)</f>
        <v>251.49</v>
      </c>
      <c r="M167" s="2">
        <f>IFERROR(__xludf.DUMMYFUNCTION("""COMPUTED_VALUE"""),45532.66666666667)</f>
        <v>45532.66667</v>
      </c>
      <c r="N167" s="1">
        <f>IFERROR(__xludf.DUMMYFUNCTION("""COMPUTED_VALUE"""),3.6725898E7)</f>
        <v>36725898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IFERROR(__xludf.DUMMYFUNCTION("""COMPUTED_VALUE"""),253.1)</f>
        <v>253.1</v>
      </c>
      <c r="D168" s="2">
        <f>IFERROR(__xludf.DUMMYFUNCTION("""COMPUTED_VALUE"""),45533.66666666667)</f>
        <v>45533.66667</v>
      </c>
      <c r="E168" s="1">
        <f>IFERROR(__xludf.DUMMYFUNCTION("""COMPUTED_VALUE"""),253.86)</f>
        <v>253.86</v>
      </c>
      <c r="G168" s="2">
        <f>IFERROR(__xludf.DUMMYFUNCTION("""COMPUTED_VALUE"""),45533.66666666667)</f>
        <v>45533.66667</v>
      </c>
      <c r="H168" s="1">
        <f>IFERROR(__xludf.DUMMYFUNCTION("""COMPUTED_VALUE"""),249.71)</f>
        <v>249.71</v>
      </c>
      <c r="J168" s="2">
        <f>IFERROR(__xludf.DUMMYFUNCTION("""COMPUTED_VALUE"""),45533.66666666667)</f>
        <v>45533.66667</v>
      </c>
      <c r="K168" s="1">
        <f>IFERROR(__xludf.DUMMYFUNCTION("""COMPUTED_VALUE"""),251.59)</f>
        <v>251.59</v>
      </c>
      <c r="M168" s="2">
        <f>IFERROR(__xludf.DUMMYFUNCTION("""COMPUTED_VALUE"""),45533.66666666667)</f>
        <v>45533.66667</v>
      </c>
      <c r="N168" s="1">
        <f>IFERROR(__xludf.DUMMYFUNCTION("""COMPUTED_VALUE"""),2.9684075E7)</f>
        <v>29684075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IFERROR(__xludf.DUMMYFUNCTION("""COMPUTED_VALUE"""),252.39)</f>
        <v>252.39</v>
      </c>
      <c r="D169" s="2">
        <f>IFERROR(__xludf.DUMMYFUNCTION("""COMPUTED_VALUE"""),45534.66666666667)</f>
        <v>45534.66667</v>
      </c>
      <c r="E169" s="1">
        <f>IFERROR(__xludf.DUMMYFUNCTION("""COMPUTED_VALUE"""),256.99)</f>
        <v>256.99</v>
      </c>
      <c r="G169" s="2">
        <f>IFERROR(__xludf.DUMMYFUNCTION("""COMPUTED_VALUE"""),45534.66666666667)</f>
        <v>45534.66667</v>
      </c>
      <c r="H169" s="1">
        <f>IFERROR(__xludf.DUMMYFUNCTION("""COMPUTED_VALUE"""),248.19)</f>
        <v>248.19</v>
      </c>
      <c r="J169" s="2">
        <f>IFERROR(__xludf.DUMMYFUNCTION("""COMPUTED_VALUE"""),45534.66666666667)</f>
        <v>45534.66667</v>
      </c>
      <c r="K169" s="1">
        <f>IFERROR(__xludf.DUMMYFUNCTION("""COMPUTED_VALUE"""),252.36)</f>
        <v>252.36</v>
      </c>
      <c r="M169" s="2">
        <f>IFERROR(__xludf.DUMMYFUNCTION("""COMPUTED_VALUE"""),45534.66666666667)</f>
        <v>45534.66667</v>
      </c>
      <c r="N169" s="1">
        <f>IFERROR(__xludf.DUMMYFUNCTION("""COMPUTED_VALUE"""),3.7261585E7)</f>
        <v>37261585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IFERROR(__xludf.DUMMYFUNCTION("""COMPUTED_VALUE"""),252.2)</f>
        <v>252.2</v>
      </c>
      <c r="D170" s="2">
        <f>IFERROR(__xludf.DUMMYFUNCTION("""COMPUTED_VALUE"""),45538.66666666667)</f>
        <v>45538.66667</v>
      </c>
      <c r="E170" s="1">
        <f>IFERROR(__xludf.DUMMYFUNCTION("""COMPUTED_VALUE"""),255.27)</f>
        <v>255.27</v>
      </c>
      <c r="G170" s="2">
        <f>IFERROR(__xludf.DUMMYFUNCTION("""COMPUTED_VALUE"""),45538.66666666667)</f>
        <v>45538.66667</v>
      </c>
      <c r="H170" s="1">
        <f>IFERROR(__xludf.DUMMYFUNCTION("""COMPUTED_VALUE"""),249.54)</f>
        <v>249.54</v>
      </c>
      <c r="J170" s="2">
        <f>IFERROR(__xludf.DUMMYFUNCTION("""COMPUTED_VALUE"""),45538.66666666667)</f>
        <v>45538.66667</v>
      </c>
      <c r="K170" s="1">
        <f>IFERROR(__xludf.DUMMYFUNCTION("""COMPUTED_VALUE"""),253.77)</f>
        <v>253.77</v>
      </c>
      <c r="M170" s="2">
        <f>IFERROR(__xludf.DUMMYFUNCTION("""COMPUTED_VALUE"""),45538.66666666667)</f>
        <v>45538.66667</v>
      </c>
      <c r="N170" s="1">
        <f>IFERROR(__xludf.DUMMYFUNCTION("""COMPUTED_VALUE"""),4.0632451E7)</f>
        <v>40632451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IFERROR(__xludf.DUMMYFUNCTION("""COMPUTED_VALUE"""),251.43)</f>
        <v>251.43</v>
      </c>
      <c r="D171" s="2">
        <f>IFERROR(__xludf.DUMMYFUNCTION("""COMPUTED_VALUE"""),45539.66666666667)</f>
        <v>45539.66667</v>
      </c>
      <c r="E171" s="1">
        <f>IFERROR(__xludf.DUMMYFUNCTION("""COMPUTED_VALUE"""),253.37)</f>
        <v>253.37</v>
      </c>
      <c r="G171" s="2">
        <f>IFERROR(__xludf.DUMMYFUNCTION("""COMPUTED_VALUE"""),45539.66666666667)</f>
        <v>45539.66667</v>
      </c>
      <c r="H171" s="1">
        <f>IFERROR(__xludf.DUMMYFUNCTION("""COMPUTED_VALUE"""),248.71)</f>
        <v>248.71</v>
      </c>
      <c r="J171" s="2">
        <f>IFERROR(__xludf.DUMMYFUNCTION("""COMPUTED_VALUE"""),45539.66666666667)</f>
        <v>45539.66667</v>
      </c>
      <c r="K171" s="1">
        <f>IFERROR(__xludf.DUMMYFUNCTION("""COMPUTED_VALUE"""),251.21)</f>
        <v>251.21</v>
      </c>
      <c r="M171" s="2">
        <f>IFERROR(__xludf.DUMMYFUNCTION("""COMPUTED_VALUE"""),45539.66666666667)</f>
        <v>45539.66667</v>
      </c>
      <c r="N171" s="1">
        <f>IFERROR(__xludf.DUMMYFUNCTION("""COMPUTED_VALUE"""),3.946466E7)</f>
        <v>39464660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IFERROR(__xludf.DUMMYFUNCTION("""COMPUTED_VALUE"""),251.82)</f>
        <v>251.82</v>
      </c>
      <c r="D172" s="2">
        <f>IFERROR(__xludf.DUMMYFUNCTION("""COMPUTED_VALUE"""),45540.66666666667)</f>
        <v>45540.66667</v>
      </c>
      <c r="E172" s="1">
        <f>IFERROR(__xludf.DUMMYFUNCTION("""COMPUTED_VALUE"""),252.57)</f>
        <v>252.57</v>
      </c>
      <c r="G172" s="2">
        <f>IFERROR(__xludf.DUMMYFUNCTION("""COMPUTED_VALUE"""),45540.66666666667)</f>
        <v>45540.66667</v>
      </c>
      <c r="H172" s="1">
        <f>IFERROR(__xludf.DUMMYFUNCTION("""COMPUTED_VALUE"""),249.34)</f>
        <v>249.34</v>
      </c>
      <c r="J172" s="2">
        <f>IFERROR(__xludf.DUMMYFUNCTION("""COMPUTED_VALUE"""),45540.66666666667)</f>
        <v>45540.66667</v>
      </c>
      <c r="K172" s="1">
        <f>IFERROR(__xludf.DUMMYFUNCTION("""COMPUTED_VALUE"""),249.64)</f>
        <v>249.64</v>
      </c>
      <c r="M172" s="2">
        <f>IFERROR(__xludf.DUMMYFUNCTION("""COMPUTED_VALUE"""),45540.66666666667)</f>
        <v>45540.66667</v>
      </c>
      <c r="N172" s="1">
        <f>IFERROR(__xludf.DUMMYFUNCTION("""COMPUTED_VALUE"""),2.7021804E7)</f>
        <v>27021804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IFERROR(__xludf.DUMMYFUNCTION("""COMPUTED_VALUE"""),252.62)</f>
        <v>252.62</v>
      </c>
      <c r="D173" s="2">
        <f>IFERROR(__xludf.DUMMYFUNCTION("""COMPUTED_VALUE"""),45541.66666666667)</f>
        <v>45541.66667</v>
      </c>
      <c r="E173" s="1">
        <f>IFERROR(__xludf.DUMMYFUNCTION("""COMPUTED_VALUE"""),254.45)</f>
        <v>254.45</v>
      </c>
      <c r="G173" s="2">
        <f>IFERROR(__xludf.DUMMYFUNCTION("""COMPUTED_VALUE"""),45541.66666666667)</f>
        <v>45541.66667</v>
      </c>
      <c r="H173" s="1">
        <f>IFERROR(__xludf.DUMMYFUNCTION("""COMPUTED_VALUE"""),245.69)</f>
        <v>245.69</v>
      </c>
      <c r="J173" s="2">
        <f>IFERROR(__xludf.DUMMYFUNCTION("""COMPUTED_VALUE"""),45541.66666666667)</f>
        <v>45541.66667</v>
      </c>
      <c r="K173" s="1">
        <f>IFERROR(__xludf.DUMMYFUNCTION("""COMPUTED_VALUE"""),247.86)</f>
        <v>247.86</v>
      </c>
      <c r="M173" s="2">
        <f>IFERROR(__xludf.DUMMYFUNCTION("""COMPUTED_VALUE"""),45541.66666666667)</f>
        <v>45541.66667</v>
      </c>
      <c r="N173" s="1">
        <f>IFERROR(__xludf.DUMMYFUNCTION("""COMPUTED_VALUE"""),2.8924187E7)</f>
        <v>28924187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IFERROR(__xludf.DUMMYFUNCTION("""COMPUTED_VALUE"""),248.37)</f>
        <v>248.37</v>
      </c>
      <c r="D174" s="2">
        <f>IFERROR(__xludf.DUMMYFUNCTION("""COMPUTED_VALUE"""),45544.66666666667)</f>
        <v>45544.66667</v>
      </c>
      <c r="E174" s="1">
        <f>IFERROR(__xludf.DUMMYFUNCTION("""COMPUTED_VALUE"""),251.83)</f>
        <v>251.83</v>
      </c>
      <c r="G174" s="2">
        <f>IFERROR(__xludf.DUMMYFUNCTION("""COMPUTED_VALUE"""),45544.66666666667)</f>
        <v>45544.66667</v>
      </c>
      <c r="H174" s="1">
        <f>IFERROR(__xludf.DUMMYFUNCTION("""COMPUTED_VALUE"""),246.59)</f>
        <v>246.59</v>
      </c>
      <c r="J174" s="2">
        <f>IFERROR(__xludf.DUMMYFUNCTION("""COMPUTED_VALUE"""),45544.66666666667)</f>
        <v>45544.66667</v>
      </c>
      <c r="K174" s="1">
        <f>IFERROR(__xludf.DUMMYFUNCTION("""COMPUTED_VALUE"""),246.96)</f>
        <v>246.96</v>
      </c>
      <c r="M174" s="2">
        <f>IFERROR(__xludf.DUMMYFUNCTION("""COMPUTED_VALUE"""),45544.66666666667)</f>
        <v>45544.66667</v>
      </c>
      <c r="N174" s="1">
        <f>IFERROR(__xludf.DUMMYFUNCTION("""COMPUTED_VALUE"""),3.7387759E7)</f>
        <v>37387759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IFERROR(__xludf.DUMMYFUNCTION("""COMPUTED_VALUE"""),246.9)</f>
        <v>246.9</v>
      </c>
      <c r="D175" s="2">
        <f>IFERROR(__xludf.DUMMYFUNCTION("""COMPUTED_VALUE"""),45545.66666666667)</f>
        <v>45545.66667</v>
      </c>
      <c r="E175" s="1">
        <f>IFERROR(__xludf.DUMMYFUNCTION("""COMPUTED_VALUE"""),247.08)</f>
        <v>247.08</v>
      </c>
      <c r="G175" s="2">
        <f>IFERROR(__xludf.DUMMYFUNCTION("""COMPUTED_VALUE"""),45545.66666666667)</f>
        <v>45545.66667</v>
      </c>
      <c r="H175" s="1">
        <f>IFERROR(__xludf.DUMMYFUNCTION("""COMPUTED_VALUE"""),242.3)</f>
        <v>242.3</v>
      </c>
      <c r="J175" s="2">
        <f>IFERROR(__xludf.DUMMYFUNCTION("""COMPUTED_VALUE"""),45545.66666666667)</f>
        <v>45545.66667</v>
      </c>
      <c r="K175" s="1">
        <f>IFERROR(__xludf.DUMMYFUNCTION("""COMPUTED_VALUE"""),245.36)</f>
        <v>245.36</v>
      </c>
      <c r="M175" s="2">
        <f>IFERROR(__xludf.DUMMYFUNCTION("""COMPUTED_VALUE"""),45545.66666666667)</f>
        <v>45545.66667</v>
      </c>
      <c r="N175" s="1">
        <f>IFERROR(__xludf.DUMMYFUNCTION("""COMPUTED_VALUE"""),4.6158487E7)</f>
        <v>46158487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IFERROR(__xludf.DUMMYFUNCTION("""COMPUTED_VALUE"""),245.51)</f>
        <v>245.51</v>
      </c>
      <c r="D176" s="2">
        <f>IFERROR(__xludf.DUMMYFUNCTION("""COMPUTED_VALUE"""),45546.66666666667)</f>
        <v>45546.66667</v>
      </c>
      <c r="E176" s="1">
        <f>IFERROR(__xludf.DUMMYFUNCTION("""COMPUTED_VALUE"""),250.78)</f>
        <v>250.78</v>
      </c>
      <c r="G176" s="2">
        <f>IFERROR(__xludf.DUMMYFUNCTION("""COMPUTED_VALUE"""),45546.66666666667)</f>
        <v>45546.66667</v>
      </c>
      <c r="H176" s="1">
        <f>IFERROR(__xludf.DUMMYFUNCTION("""COMPUTED_VALUE"""),241.31)</f>
        <v>241.31</v>
      </c>
      <c r="J176" s="2">
        <f>IFERROR(__xludf.DUMMYFUNCTION("""COMPUTED_VALUE"""),45546.66666666667)</f>
        <v>45546.66667</v>
      </c>
      <c r="K176" s="1">
        <f>IFERROR(__xludf.DUMMYFUNCTION("""COMPUTED_VALUE"""),250.51)</f>
        <v>250.51</v>
      </c>
      <c r="M176" s="2">
        <f>IFERROR(__xludf.DUMMYFUNCTION("""COMPUTED_VALUE"""),45546.66666666667)</f>
        <v>45546.66667</v>
      </c>
      <c r="N176" s="1">
        <f>IFERROR(__xludf.DUMMYFUNCTION("""COMPUTED_VALUE"""),3.4986293E7)</f>
        <v>34986293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IFERROR(__xludf.DUMMYFUNCTION("""COMPUTED_VALUE"""),250.02)</f>
        <v>250.02</v>
      </c>
      <c r="D177" s="2">
        <f>IFERROR(__xludf.DUMMYFUNCTION("""COMPUTED_VALUE"""),45547.66666666667)</f>
        <v>45547.66667</v>
      </c>
      <c r="E177" s="1">
        <f>IFERROR(__xludf.DUMMYFUNCTION("""COMPUTED_VALUE"""),253.1)</f>
        <v>253.1</v>
      </c>
      <c r="G177" s="2">
        <f>IFERROR(__xludf.DUMMYFUNCTION("""COMPUTED_VALUE"""),45547.66666666667)</f>
        <v>45547.66667</v>
      </c>
      <c r="H177" s="1">
        <f>IFERROR(__xludf.DUMMYFUNCTION("""COMPUTED_VALUE"""),250.02)</f>
        <v>250.02</v>
      </c>
      <c r="J177" s="2">
        <f>IFERROR(__xludf.DUMMYFUNCTION("""COMPUTED_VALUE"""),45547.66666666667)</f>
        <v>45547.66667</v>
      </c>
      <c r="K177" s="1">
        <f>IFERROR(__xludf.DUMMYFUNCTION("""COMPUTED_VALUE"""),252.86)</f>
        <v>252.86</v>
      </c>
      <c r="M177" s="2">
        <f>IFERROR(__xludf.DUMMYFUNCTION("""COMPUTED_VALUE"""),45547.66666666667)</f>
        <v>45547.66667</v>
      </c>
      <c r="N177" s="1">
        <f>IFERROR(__xludf.DUMMYFUNCTION("""COMPUTED_VALUE"""),4.7278529E7)</f>
        <v>47278529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IFERROR(__xludf.DUMMYFUNCTION("""COMPUTED_VALUE"""),254.14)</f>
        <v>254.14</v>
      </c>
      <c r="D178" s="2">
        <f>IFERROR(__xludf.DUMMYFUNCTION("""COMPUTED_VALUE"""),45548.66666666667)</f>
        <v>45548.66667</v>
      </c>
      <c r="E178" s="1">
        <f>IFERROR(__xludf.DUMMYFUNCTION("""COMPUTED_VALUE"""),260.46)</f>
        <v>260.46</v>
      </c>
      <c r="G178" s="2">
        <f>IFERROR(__xludf.DUMMYFUNCTION("""COMPUTED_VALUE"""),45548.66666666667)</f>
        <v>45548.66667</v>
      </c>
      <c r="H178" s="1">
        <f>IFERROR(__xludf.DUMMYFUNCTION("""COMPUTED_VALUE"""),254.14)</f>
        <v>254.14</v>
      </c>
      <c r="J178" s="2">
        <f>IFERROR(__xludf.DUMMYFUNCTION("""COMPUTED_VALUE"""),45548.66666666667)</f>
        <v>45548.66667</v>
      </c>
      <c r="K178" s="1">
        <f>IFERROR(__xludf.DUMMYFUNCTION("""COMPUTED_VALUE"""),259.1)</f>
        <v>259.1</v>
      </c>
      <c r="M178" s="2">
        <f>IFERROR(__xludf.DUMMYFUNCTION("""COMPUTED_VALUE"""),45548.66666666667)</f>
        <v>45548.66667</v>
      </c>
      <c r="N178" s="1">
        <f>IFERROR(__xludf.DUMMYFUNCTION("""COMPUTED_VALUE"""),3.3064614E7)</f>
        <v>33064614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IFERROR(__xludf.DUMMYFUNCTION("""COMPUTED_VALUE"""),259.47)</f>
        <v>259.47</v>
      </c>
      <c r="D179" s="2">
        <f>IFERROR(__xludf.DUMMYFUNCTION("""COMPUTED_VALUE"""),45551.66666666667)</f>
        <v>45551.66667</v>
      </c>
      <c r="E179" s="1">
        <f>IFERROR(__xludf.DUMMYFUNCTION("""COMPUTED_VALUE"""),260.49)</f>
        <v>260.49</v>
      </c>
      <c r="G179" s="2">
        <f>IFERROR(__xludf.DUMMYFUNCTION("""COMPUTED_VALUE"""),45551.66666666667)</f>
        <v>45551.66667</v>
      </c>
      <c r="H179" s="1">
        <f>IFERROR(__xludf.DUMMYFUNCTION("""COMPUTED_VALUE"""),256.4)</f>
        <v>256.4</v>
      </c>
      <c r="J179" s="2">
        <f>IFERROR(__xludf.DUMMYFUNCTION("""COMPUTED_VALUE"""),45551.66666666667)</f>
        <v>45551.66667</v>
      </c>
      <c r="K179" s="1">
        <f>IFERROR(__xludf.DUMMYFUNCTION("""COMPUTED_VALUE"""),259.37)</f>
        <v>259.37</v>
      </c>
      <c r="M179" s="2">
        <f>IFERROR(__xludf.DUMMYFUNCTION("""COMPUTED_VALUE"""),45551.66666666667)</f>
        <v>45551.66667</v>
      </c>
      <c r="N179" s="1">
        <f>IFERROR(__xludf.DUMMYFUNCTION("""COMPUTED_VALUE"""),3.2739739E7)</f>
        <v>32739739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IFERROR(__xludf.DUMMYFUNCTION("""COMPUTED_VALUE"""),260.42)</f>
        <v>260.42</v>
      </c>
      <c r="D180" s="2">
        <f>IFERROR(__xludf.DUMMYFUNCTION("""COMPUTED_VALUE"""),45552.66666666667)</f>
        <v>45552.66667</v>
      </c>
      <c r="E180" s="1">
        <f>IFERROR(__xludf.DUMMYFUNCTION("""COMPUTED_VALUE"""),263.07)</f>
        <v>263.07</v>
      </c>
      <c r="G180" s="2">
        <f>IFERROR(__xludf.DUMMYFUNCTION("""COMPUTED_VALUE"""),45552.66666666667)</f>
        <v>45552.66667</v>
      </c>
      <c r="H180" s="1">
        <f>IFERROR(__xludf.DUMMYFUNCTION("""COMPUTED_VALUE"""),259.82)</f>
        <v>259.82</v>
      </c>
      <c r="J180" s="2">
        <f>IFERROR(__xludf.DUMMYFUNCTION("""COMPUTED_VALUE"""),45552.66666666667)</f>
        <v>45552.66667</v>
      </c>
      <c r="K180" s="1">
        <f>IFERROR(__xludf.DUMMYFUNCTION("""COMPUTED_VALUE"""),261.87)</f>
        <v>261.87</v>
      </c>
      <c r="M180" s="2">
        <f>IFERROR(__xludf.DUMMYFUNCTION("""COMPUTED_VALUE"""),45552.66666666667)</f>
        <v>45552.66667</v>
      </c>
      <c r="N180" s="1">
        <f>IFERROR(__xludf.DUMMYFUNCTION("""COMPUTED_VALUE"""),3.188702E7)</f>
        <v>31887020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IFERROR(__xludf.DUMMYFUNCTION("""COMPUTED_VALUE"""),263.48)</f>
        <v>263.48</v>
      </c>
      <c r="D181" s="2">
        <f>IFERROR(__xludf.DUMMYFUNCTION("""COMPUTED_VALUE"""),45553.66666666667)</f>
        <v>45553.66667</v>
      </c>
      <c r="E181" s="1">
        <f>IFERROR(__xludf.DUMMYFUNCTION("""COMPUTED_VALUE"""),267.55)</f>
        <v>267.55</v>
      </c>
      <c r="G181" s="2">
        <f>IFERROR(__xludf.DUMMYFUNCTION("""COMPUTED_VALUE"""),45553.66666666667)</f>
        <v>45553.66667</v>
      </c>
      <c r="H181" s="1">
        <f>IFERROR(__xludf.DUMMYFUNCTION("""COMPUTED_VALUE"""),261.52)</f>
        <v>261.52</v>
      </c>
      <c r="J181" s="2">
        <f>IFERROR(__xludf.DUMMYFUNCTION("""COMPUTED_VALUE"""),45553.66666666667)</f>
        <v>45553.66667</v>
      </c>
      <c r="K181" s="1">
        <f>IFERROR(__xludf.DUMMYFUNCTION("""COMPUTED_VALUE"""),262.82)</f>
        <v>262.82</v>
      </c>
      <c r="M181" s="2">
        <f>IFERROR(__xludf.DUMMYFUNCTION("""COMPUTED_VALUE"""),45553.66666666667)</f>
        <v>45553.66667</v>
      </c>
      <c r="N181" s="1">
        <f>IFERROR(__xludf.DUMMYFUNCTION("""COMPUTED_VALUE"""),3.4739351E7)</f>
        <v>34739351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IFERROR(__xludf.DUMMYFUNCTION("""COMPUTED_VALUE"""),266.55)</f>
        <v>266.55</v>
      </c>
      <c r="D182" s="2">
        <f>IFERROR(__xludf.DUMMYFUNCTION("""COMPUTED_VALUE"""),45554.66666666667)</f>
        <v>45554.66667</v>
      </c>
      <c r="E182" s="1">
        <f>IFERROR(__xludf.DUMMYFUNCTION("""COMPUTED_VALUE"""),269.9)</f>
        <v>269.9</v>
      </c>
      <c r="G182" s="2">
        <f>IFERROR(__xludf.DUMMYFUNCTION("""COMPUTED_VALUE"""),45554.66666666667)</f>
        <v>45554.66667</v>
      </c>
      <c r="H182" s="1">
        <f>IFERROR(__xludf.DUMMYFUNCTION("""COMPUTED_VALUE"""),261.71)</f>
        <v>261.71</v>
      </c>
      <c r="J182" s="2">
        <f>IFERROR(__xludf.DUMMYFUNCTION("""COMPUTED_VALUE"""),45554.66666666667)</f>
        <v>45554.66667</v>
      </c>
      <c r="K182" s="1">
        <f>IFERROR(__xludf.DUMMYFUNCTION("""COMPUTED_VALUE"""),262.84)</f>
        <v>262.84</v>
      </c>
      <c r="M182" s="2">
        <f>IFERROR(__xludf.DUMMYFUNCTION("""COMPUTED_VALUE"""),45554.66666666667)</f>
        <v>45554.66667</v>
      </c>
      <c r="N182" s="1">
        <f>IFERROR(__xludf.DUMMYFUNCTION("""COMPUTED_VALUE"""),3.5110501E7)</f>
        <v>35110501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IFERROR(__xludf.DUMMYFUNCTION("""COMPUTED_VALUE"""),262.63)</f>
        <v>262.63</v>
      </c>
      <c r="D183" s="2">
        <f>IFERROR(__xludf.DUMMYFUNCTION("""COMPUTED_VALUE"""),45555.66666666667)</f>
        <v>45555.66667</v>
      </c>
      <c r="E183" s="1">
        <f>IFERROR(__xludf.DUMMYFUNCTION("""COMPUTED_VALUE"""),262.63)</f>
        <v>262.63</v>
      </c>
      <c r="G183" s="2">
        <f>IFERROR(__xludf.DUMMYFUNCTION("""COMPUTED_VALUE"""),45555.66666666667)</f>
        <v>45555.66667</v>
      </c>
      <c r="H183" s="1">
        <f>IFERROR(__xludf.DUMMYFUNCTION("""COMPUTED_VALUE"""),257.52)</f>
        <v>257.52</v>
      </c>
      <c r="J183" s="2">
        <f>IFERROR(__xludf.DUMMYFUNCTION("""COMPUTED_VALUE"""),45555.66666666667)</f>
        <v>45555.66667</v>
      </c>
      <c r="K183" s="1">
        <f>IFERROR(__xludf.DUMMYFUNCTION("""COMPUTED_VALUE"""),259.14)</f>
        <v>259.14</v>
      </c>
      <c r="M183" s="2">
        <f>IFERROR(__xludf.DUMMYFUNCTION("""COMPUTED_VALUE"""),45555.66666666667)</f>
        <v>45555.66667</v>
      </c>
      <c r="N183" s="1">
        <f>IFERROR(__xludf.DUMMYFUNCTION("""COMPUTED_VALUE"""),8.0863664E7)</f>
        <v>80863664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IFERROR(__xludf.DUMMYFUNCTION("""COMPUTED_VALUE"""),259.25)</f>
        <v>259.25</v>
      </c>
      <c r="D184" s="2">
        <f>IFERROR(__xludf.DUMMYFUNCTION("""COMPUTED_VALUE"""),45558.66666666667)</f>
        <v>45558.66667</v>
      </c>
      <c r="E184" s="1">
        <f>IFERROR(__xludf.DUMMYFUNCTION("""COMPUTED_VALUE"""),261.53)</f>
        <v>261.53</v>
      </c>
      <c r="G184" s="2">
        <f>IFERROR(__xludf.DUMMYFUNCTION("""COMPUTED_VALUE"""),45558.66666666667)</f>
        <v>45558.66667</v>
      </c>
      <c r="H184" s="1">
        <f>IFERROR(__xludf.DUMMYFUNCTION("""COMPUTED_VALUE"""),258.15)</f>
        <v>258.15</v>
      </c>
      <c r="J184" s="2">
        <f>IFERROR(__xludf.DUMMYFUNCTION("""COMPUTED_VALUE"""),45558.66666666667)</f>
        <v>45558.66667</v>
      </c>
      <c r="K184" s="1">
        <f>IFERROR(__xludf.DUMMYFUNCTION("""COMPUTED_VALUE"""),258.79)</f>
        <v>258.79</v>
      </c>
      <c r="M184" s="2">
        <f>IFERROR(__xludf.DUMMYFUNCTION("""COMPUTED_VALUE"""),45558.66666666667)</f>
        <v>45558.66667</v>
      </c>
      <c r="N184" s="1">
        <f>IFERROR(__xludf.DUMMYFUNCTION("""COMPUTED_VALUE"""),1.7731981E7)</f>
        <v>17731981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IFERROR(__xludf.DUMMYFUNCTION("""COMPUTED_VALUE"""),262.63)</f>
        <v>262.63</v>
      </c>
      <c r="D185" s="2">
        <f>IFERROR(__xludf.DUMMYFUNCTION("""COMPUTED_VALUE"""),45559.66666666667)</f>
        <v>45559.66667</v>
      </c>
      <c r="E185" s="1">
        <f>IFERROR(__xludf.DUMMYFUNCTION("""COMPUTED_VALUE"""),265.73)</f>
        <v>265.73</v>
      </c>
      <c r="G185" s="2">
        <f>IFERROR(__xludf.DUMMYFUNCTION("""COMPUTED_VALUE"""),45559.66666666667)</f>
        <v>45559.66667</v>
      </c>
      <c r="H185" s="1">
        <f>IFERROR(__xludf.DUMMYFUNCTION("""COMPUTED_VALUE"""),261.85)</f>
        <v>261.85</v>
      </c>
      <c r="J185" s="2">
        <f>IFERROR(__xludf.DUMMYFUNCTION("""COMPUTED_VALUE"""),45559.66666666667)</f>
        <v>45559.66667</v>
      </c>
      <c r="K185" s="1">
        <f>IFERROR(__xludf.DUMMYFUNCTION("""COMPUTED_VALUE"""),262.62)</f>
        <v>262.62</v>
      </c>
      <c r="M185" s="2">
        <f>IFERROR(__xludf.DUMMYFUNCTION("""COMPUTED_VALUE"""),45559.66666666667)</f>
        <v>45559.66667</v>
      </c>
      <c r="N185" s="1">
        <f>IFERROR(__xludf.DUMMYFUNCTION("""COMPUTED_VALUE"""),1.7449102E7)</f>
        <v>17449102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IFERROR(__xludf.DUMMYFUNCTION("""COMPUTED_VALUE"""),262.54)</f>
        <v>262.54</v>
      </c>
      <c r="D186" s="2">
        <f>IFERROR(__xludf.DUMMYFUNCTION("""COMPUTED_VALUE"""),45560.66666666667)</f>
        <v>45560.66667</v>
      </c>
      <c r="E186" s="1">
        <f>IFERROR(__xludf.DUMMYFUNCTION("""COMPUTED_VALUE"""),262.67)</f>
        <v>262.67</v>
      </c>
      <c r="G186" s="2">
        <f>IFERROR(__xludf.DUMMYFUNCTION("""COMPUTED_VALUE"""),45560.66666666667)</f>
        <v>45560.66667</v>
      </c>
      <c r="H186" s="1">
        <f>IFERROR(__xludf.DUMMYFUNCTION("""COMPUTED_VALUE"""),258.93)</f>
        <v>258.93</v>
      </c>
      <c r="J186" s="2">
        <f>IFERROR(__xludf.DUMMYFUNCTION("""COMPUTED_VALUE"""),45560.66666666667)</f>
        <v>45560.66667</v>
      </c>
      <c r="K186" s="1">
        <f>IFERROR(__xludf.DUMMYFUNCTION("""COMPUTED_VALUE"""),260.55)</f>
        <v>260.55</v>
      </c>
      <c r="M186" s="2">
        <f>IFERROR(__xludf.DUMMYFUNCTION("""COMPUTED_VALUE"""),45560.66666666667)</f>
        <v>45560.66667</v>
      </c>
      <c r="N186" s="1">
        <f>IFERROR(__xludf.DUMMYFUNCTION("""COMPUTED_VALUE"""),1.5778709E7)</f>
        <v>15778709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IFERROR(__xludf.DUMMYFUNCTION("""COMPUTED_VALUE"""),266.32)</f>
        <v>266.32</v>
      </c>
      <c r="D187" s="2">
        <f>IFERROR(__xludf.DUMMYFUNCTION("""COMPUTED_VALUE"""),45561.66666666667)</f>
        <v>45561.66667</v>
      </c>
      <c r="E187" s="1">
        <f>IFERROR(__xludf.DUMMYFUNCTION("""COMPUTED_VALUE"""),269.21)</f>
        <v>269.21</v>
      </c>
      <c r="G187" s="2">
        <f>IFERROR(__xludf.DUMMYFUNCTION("""COMPUTED_VALUE"""),45561.66666666667)</f>
        <v>45561.66667</v>
      </c>
      <c r="H187" s="1">
        <f>IFERROR(__xludf.DUMMYFUNCTION("""COMPUTED_VALUE"""),265.79)</f>
        <v>265.79</v>
      </c>
      <c r="J187" s="2">
        <f>IFERROR(__xludf.DUMMYFUNCTION("""COMPUTED_VALUE"""),45561.66666666667)</f>
        <v>45561.66667</v>
      </c>
      <c r="K187" s="1">
        <f>IFERROR(__xludf.DUMMYFUNCTION("""COMPUTED_VALUE"""),269.15)</f>
        <v>269.15</v>
      </c>
      <c r="M187" s="2">
        <f>IFERROR(__xludf.DUMMYFUNCTION("""COMPUTED_VALUE"""),45561.66666666667)</f>
        <v>45561.66667</v>
      </c>
      <c r="N187" s="1">
        <f>IFERROR(__xludf.DUMMYFUNCTION("""COMPUTED_VALUE"""),1.8037664E7)</f>
        <v>18037664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IFERROR(__xludf.DUMMYFUNCTION("""COMPUTED_VALUE"""),272.11)</f>
        <v>272.11</v>
      </c>
      <c r="D188" s="2">
        <f>IFERROR(__xludf.DUMMYFUNCTION("""COMPUTED_VALUE"""),45562.66666666667)</f>
        <v>45562.66667</v>
      </c>
      <c r="E188" s="1">
        <f>IFERROR(__xludf.DUMMYFUNCTION("""COMPUTED_VALUE"""),278.11)</f>
        <v>278.11</v>
      </c>
      <c r="G188" s="2">
        <f>IFERROR(__xludf.DUMMYFUNCTION("""COMPUTED_VALUE"""),45562.66666666667)</f>
        <v>45562.66667</v>
      </c>
      <c r="H188" s="1">
        <f>IFERROR(__xludf.DUMMYFUNCTION("""COMPUTED_VALUE"""),271.97)</f>
        <v>271.97</v>
      </c>
      <c r="J188" s="2">
        <f>IFERROR(__xludf.DUMMYFUNCTION("""COMPUTED_VALUE"""),45562.66666666667)</f>
        <v>45562.66667</v>
      </c>
      <c r="K188" s="1">
        <f>IFERROR(__xludf.DUMMYFUNCTION("""COMPUTED_VALUE"""),276.16)</f>
        <v>276.16</v>
      </c>
      <c r="M188" s="2">
        <f>IFERROR(__xludf.DUMMYFUNCTION("""COMPUTED_VALUE"""),45562.66666666667)</f>
        <v>45562.66667</v>
      </c>
      <c r="N188" s="1">
        <f>IFERROR(__xludf.DUMMYFUNCTION("""COMPUTED_VALUE"""),1.5874945E7)</f>
        <v>15874945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IFERROR(__xludf.DUMMYFUNCTION("""COMPUTED_VALUE"""),275.91)</f>
        <v>275.91</v>
      </c>
      <c r="D189" s="2">
        <f>IFERROR(__xludf.DUMMYFUNCTION("""COMPUTED_VALUE"""),45565.66666666667)</f>
        <v>45565.66667</v>
      </c>
      <c r="E189" s="1">
        <f>IFERROR(__xludf.DUMMYFUNCTION("""COMPUTED_VALUE"""),276.43)</f>
        <v>276.43</v>
      </c>
      <c r="G189" s="2">
        <f>IFERROR(__xludf.DUMMYFUNCTION("""COMPUTED_VALUE"""),45565.66666666667)</f>
        <v>45565.66667</v>
      </c>
      <c r="H189" s="1">
        <f>IFERROR(__xludf.DUMMYFUNCTION("""COMPUTED_VALUE"""),271.53)</f>
        <v>271.53</v>
      </c>
      <c r="J189" s="2">
        <f>IFERROR(__xludf.DUMMYFUNCTION("""COMPUTED_VALUE"""),45565.66666666667)</f>
        <v>45565.66667</v>
      </c>
      <c r="K189" s="1">
        <f>IFERROR(__xludf.DUMMYFUNCTION("""COMPUTED_VALUE"""),273.13)</f>
        <v>273.13</v>
      </c>
      <c r="M189" s="2">
        <f>IFERROR(__xludf.DUMMYFUNCTION("""COMPUTED_VALUE"""),45565.66666666667)</f>
        <v>45565.66667</v>
      </c>
      <c r="N189" s="1">
        <f>IFERROR(__xludf.DUMMYFUNCTION("""COMPUTED_VALUE"""),1.8636487E7)</f>
        <v>18636487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IFERROR(__xludf.DUMMYFUNCTION("""COMPUTED_VALUE"""),271.84)</f>
        <v>271.84</v>
      </c>
      <c r="D190" s="2">
        <f>IFERROR(__xludf.DUMMYFUNCTION("""COMPUTED_VALUE"""),45566.66666666667)</f>
        <v>45566.66667</v>
      </c>
      <c r="E190" s="1">
        <f>IFERROR(__xludf.DUMMYFUNCTION("""COMPUTED_VALUE"""),272.04)</f>
        <v>272.04</v>
      </c>
      <c r="G190" s="2">
        <f>IFERROR(__xludf.DUMMYFUNCTION("""COMPUTED_VALUE"""),45566.66666666667)</f>
        <v>45566.66667</v>
      </c>
      <c r="H190" s="1">
        <f>IFERROR(__xludf.DUMMYFUNCTION("""COMPUTED_VALUE"""),265.1)</f>
        <v>265.1</v>
      </c>
      <c r="J190" s="2">
        <f>IFERROR(__xludf.DUMMYFUNCTION("""COMPUTED_VALUE"""),45566.66666666667)</f>
        <v>45566.66667</v>
      </c>
      <c r="K190" s="1">
        <f>IFERROR(__xludf.DUMMYFUNCTION("""COMPUTED_VALUE"""),269.41)</f>
        <v>269.41</v>
      </c>
      <c r="M190" s="2">
        <f>IFERROR(__xludf.DUMMYFUNCTION("""COMPUTED_VALUE"""),45566.66666666667)</f>
        <v>45566.66667</v>
      </c>
      <c r="N190" s="1">
        <f>IFERROR(__xludf.DUMMYFUNCTION("""COMPUTED_VALUE"""),1.9990931E7)</f>
        <v>19990931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IFERROR(__xludf.DUMMYFUNCTION("""COMPUTED_VALUE"""),267.67)</f>
        <v>267.67</v>
      </c>
      <c r="D191" s="2">
        <f>IFERROR(__xludf.DUMMYFUNCTION("""COMPUTED_VALUE"""),45567.66666666667)</f>
        <v>45567.66667</v>
      </c>
      <c r="E191" s="1">
        <f>IFERROR(__xludf.DUMMYFUNCTION("""COMPUTED_VALUE"""),267.84)</f>
        <v>267.84</v>
      </c>
      <c r="G191" s="2">
        <f>IFERROR(__xludf.DUMMYFUNCTION("""COMPUTED_VALUE"""),45567.66666666667)</f>
        <v>45567.66667</v>
      </c>
      <c r="H191" s="1">
        <f>IFERROR(__xludf.DUMMYFUNCTION("""COMPUTED_VALUE"""),264.54)</f>
        <v>264.54</v>
      </c>
      <c r="J191" s="2">
        <f>IFERROR(__xludf.DUMMYFUNCTION("""COMPUTED_VALUE"""),45567.66666666667)</f>
        <v>45567.66667</v>
      </c>
      <c r="K191" s="1">
        <f>IFERROR(__xludf.DUMMYFUNCTION("""COMPUTED_VALUE"""),264.92)</f>
        <v>264.92</v>
      </c>
      <c r="M191" s="2">
        <f>IFERROR(__xludf.DUMMYFUNCTION("""COMPUTED_VALUE"""),45567.66666666667)</f>
        <v>45567.66667</v>
      </c>
      <c r="N191" s="1">
        <f>IFERROR(__xludf.DUMMYFUNCTION("""COMPUTED_VALUE"""),1.6168314E7)</f>
        <v>16168314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IFERROR(__xludf.DUMMYFUNCTION("""COMPUTED_VALUE"""),264.26)</f>
        <v>264.26</v>
      </c>
      <c r="D192" s="2">
        <f>IFERROR(__xludf.DUMMYFUNCTION("""COMPUTED_VALUE"""),45568.66666666667)</f>
        <v>45568.66667</v>
      </c>
      <c r="E192" s="1">
        <f>IFERROR(__xludf.DUMMYFUNCTION("""COMPUTED_VALUE"""),265.0)</f>
        <v>265</v>
      </c>
      <c r="G192" s="2">
        <f>IFERROR(__xludf.DUMMYFUNCTION("""COMPUTED_VALUE"""),45568.66666666667)</f>
        <v>45568.66667</v>
      </c>
      <c r="H192" s="1">
        <f>IFERROR(__xludf.DUMMYFUNCTION("""COMPUTED_VALUE"""),260.7)</f>
        <v>260.7</v>
      </c>
      <c r="J192" s="2">
        <f>IFERROR(__xludf.DUMMYFUNCTION("""COMPUTED_VALUE"""),45568.66666666667)</f>
        <v>45568.66667</v>
      </c>
      <c r="K192" s="1">
        <f>IFERROR(__xludf.DUMMYFUNCTION("""COMPUTED_VALUE"""),264.83)</f>
        <v>264.83</v>
      </c>
      <c r="M192" s="2">
        <f>IFERROR(__xludf.DUMMYFUNCTION("""COMPUTED_VALUE"""),45568.66666666667)</f>
        <v>45568.66667</v>
      </c>
      <c r="N192" s="1">
        <f>IFERROR(__xludf.DUMMYFUNCTION("""COMPUTED_VALUE"""),2.1363978E7)</f>
        <v>21363978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IFERROR(__xludf.DUMMYFUNCTION("""COMPUTED_VALUE"""),268.07)</f>
        <v>268.07</v>
      </c>
      <c r="D193" s="2">
        <f>IFERROR(__xludf.DUMMYFUNCTION("""COMPUTED_VALUE"""),45569.66666666667)</f>
        <v>45569.66667</v>
      </c>
      <c r="E193" s="1">
        <f>IFERROR(__xludf.DUMMYFUNCTION("""COMPUTED_VALUE"""),273.7)</f>
        <v>273.7</v>
      </c>
      <c r="G193" s="2">
        <f>IFERROR(__xludf.DUMMYFUNCTION("""COMPUTED_VALUE"""),45569.66666666667)</f>
        <v>45569.66667</v>
      </c>
      <c r="H193" s="1">
        <f>IFERROR(__xludf.DUMMYFUNCTION("""COMPUTED_VALUE"""),268.07)</f>
        <v>268.07</v>
      </c>
      <c r="J193" s="2">
        <f>IFERROR(__xludf.DUMMYFUNCTION("""COMPUTED_VALUE"""),45569.66666666667)</f>
        <v>45569.66667</v>
      </c>
      <c r="K193" s="1">
        <f>IFERROR(__xludf.DUMMYFUNCTION("""COMPUTED_VALUE"""),272.82)</f>
        <v>272.82</v>
      </c>
      <c r="M193" s="2">
        <f>IFERROR(__xludf.DUMMYFUNCTION("""COMPUTED_VALUE"""),45569.66666666667)</f>
        <v>45569.66667</v>
      </c>
      <c r="N193" s="1">
        <f>IFERROR(__xludf.DUMMYFUNCTION("""COMPUTED_VALUE"""),2.049738E7)</f>
        <v>20497380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IFERROR(__xludf.DUMMYFUNCTION("""COMPUTED_VALUE"""),272.83)</f>
        <v>272.83</v>
      </c>
      <c r="D194" s="2">
        <f>IFERROR(__xludf.DUMMYFUNCTION("""COMPUTED_VALUE"""),45572.66666666667)</f>
        <v>45572.66667</v>
      </c>
      <c r="E194" s="1">
        <f>IFERROR(__xludf.DUMMYFUNCTION("""COMPUTED_VALUE"""),272.83)</f>
        <v>272.83</v>
      </c>
      <c r="G194" s="2">
        <f>IFERROR(__xludf.DUMMYFUNCTION("""COMPUTED_VALUE"""),45572.66666666667)</f>
        <v>45572.66667</v>
      </c>
      <c r="H194" s="1">
        <f>IFERROR(__xludf.DUMMYFUNCTION("""COMPUTED_VALUE"""),267.41)</f>
        <v>267.41</v>
      </c>
      <c r="J194" s="2">
        <f>IFERROR(__xludf.DUMMYFUNCTION("""COMPUTED_VALUE"""),45572.66666666667)</f>
        <v>45572.66667</v>
      </c>
      <c r="K194" s="1">
        <f>IFERROR(__xludf.DUMMYFUNCTION("""COMPUTED_VALUE"""),270.73)</f>
        <v>270.73</v>
      </c>
      <c r="M194" s="2">
        <f>IFERROR(__xludf.DUMMYFUNCTION("""COMPUTED_VALUE"""),45572.66666666667)</f>
        <v>45572.66667</v>
      </c>
      <c r="N194" s="1">
        <f>IFERROR(__xludf.DUMMYFUNCTION("""COMPUTED_VALUE"""),1.8929747E7)</f>
        <v>18929747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IFERROR(__xludf.DUMMYFUNCTION("""COMPUTED_VALUE"""),270.2)</f>
        <v>270.2</v>
      </c>
      <c r="D195" s="2">
        <f>IFERROR(__xludf.DUMMYFUNCTION("""COMPUTED_VALUE"""),45573.66666666667)</f>
        <v>45573.66667</v>
      </c>
      <c r="E195" s="1">
        <f>IFERROR(__xludf.DUMMYFUNCTION("""COMPUTED_VALUE"""),273.59)</f>
        <v>273.59</v>
      </c>
      <c r="G195" s="2">
        <f>IFERROR(__xludf.DUMMYFUNCTION("""COMPUTED_VALUE"""),45573.66666666667)</f>
        <v>45573.66667</v>
      </c>
      <c r="H195" s="1">
        <f>IFERROR(__xludf.DUMMYFUNCTION("""COMPUTED_VALUE"""),267.39)</f>
        <v>267.39</v>
      </c>
      <c r="J195" s="2">
        <f>IFERROR(__xludf.DUMMYFUNCTION("""COMPUTED_VALUE"""),45573.66666666667)</f>
        <v>45573.66667</v>
      </c>
      <c r="K195" s="1">
        <f>IFERROR(__xludf.DUMMYFUNCTION("""COMPUTED_VALUE"""),271.99)</f>
        <v>271.99</v>
      </c>
      <c r="M195" s="2">
        <f>IFERROR(__xludf.DUMMYFUNCTION("""COMPUTED_VALUE"""),45573.66666666667)</f>
        <v>45573.66667</v>
      </c>
      <c r="N195" s="1">
        <f>IFERROR(__xludf.DUMMYFUNCTION("""COMPUTED_VALUE"""),1.2426154E7)</f>
        <v>12426154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IFERROR(__xludf.DUMMYFUNCTION("""COMPUTED_VALUE"""),272.19)</f>
        <v>272.19</v>
      </c>
      <c r="D196" s="2">
        <f>IFERROR(__xludf.DUMMYFUNCTION("""COMPUTED_VALUE"""),45574.66666666667)</f>
        <v>45574.66667</v>
      </c>
      <c r="E196" s="1">
        <f>IFERROR(__xludf.DUMMYFUNCTION("""COMPUTED_VALUE"""),274.11)</f>
        <v>274.11</v>
      </c>
      <c r="G196" s="2">
        <f>IFERROR(__xludf.DUMMYFUNCTION("""COMPUTED_VALUE"""),45574.66666666667)</f>
        <v>45574.66667</v>
      </c>
      <c r="H196" s="1">
        <f>IFERROR(__xludf.DUMMYFUNCTION("""COMPUTED_VALUE"""),270.31)</f>
        <v>270.31</v>
      </c>
      <c r="J196" s="2">
        <f>IFERROR(__xludf.DUMMYFUNCTION("""COMPUTED_VALUE"""),45574.66666666667)</f>
        <v>45574.66667</v>
      </c>
      <c r="K196" s="1">
        <f>IFERROR(__xludf.DUMMYFUNCTION("""COMPUTED_VALUE"""),270.73)</f>
        <v>270.73</v>
      </c>
      <c r="M196" s="2">
        <f>IFERROR(__xludf.DUMMYFUNCTION("""COMPUTED_VALUE"""),45574.66666666667)</f>
        <v>45574.66667</v>
      </c>
      <c r="N196" s="1">
        <f>IFERROR(__xludf.DUMMYFUNCTION("""COMPUTED_VALUE"""),1.3455371E7)</f>
        <v>13455371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IFERROR(__xludf.DUMMYFUNCTION("""COMPUTED_VALUE"""),270.36)</f>
        <v>270.36</v>
      </c>
      <c r="D197" s="2">
        <f>IFERROR(__xludf.DUMMYFUNCTION("""COMPUTED_VALUE"""),45575.66666666667)</f>
        <v>45575.66667</v>
      </c>
      <c r="E197" s="1">
        <f>IFERROR(__xludf.DUMMYFUNCTION("""COMPUTED_VALUE"""),271.18)</f>
        <v>271.18</v>
      </c>
      <c r="G197" s="2">
        <f>IFERROR(__xludf.DUMMYFUNCTION("""COMPUTED_VALUE"""),45575.66666666667)</f>
        <v>45575.66667</v>
      </c>
      <c r="H197" s="1">
        <f>IFERROR(__xludf.DUMMYFUNCTION("""COMPUTED_VALUE"""),267.09)</f>
        <v>267.09</v>
      </c>
      <c r="J197" s="2">
        <f>IFERROR(__xludf.DUMMYFUNCTION("""COMPUTED_VALUE"""),45575.66666666667)</f>
        <v>45575.66667</v>
      </c>
      <c r="K197" s="1">
        <f>IFERROR(__xludf.DUMMYFUNCTION("""COMPUTED_VALUE"""),270.69)</f>
        <v>270.69</v>
      </c>
      <c r="M197" s="2">
        <f>IFERROR(__xludf.DUMMYFUNCTION("""COMPUTED_VALUE"""),45575.66666666667)</f>
        <v>45575.66667</v>
      </c>
      <c r="N197" s="1">
        <f>IFERROR(__xludf.DUMMYFUNCTION("""COMPUTED_VALUE"""),1.204868E7)</f>
        <v>12048680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IFERROR(__xludf.DUMMYFUNCTION("""COMPUTED_VALUE"""),270.27)</f>
        <v>270.27</v>
      </c>
      <c r="D198" s="2">
        <f>IFERROR(__xludf.DUMMYFUNCTION("""COMPUTED_VALUE"""),45576.66666666667)</f>
        <v>45576.66667</v>
      </c>
      <c r="E198" s="1">
        <f>IFERROR(__xludf.DUMMYFUNCTION("""COMPUTED_VALUE"""),274.8)</f>
        <v>274.8</v>
      </c>
      <c r="G198" s="2">
        <f>IFERROR(__xludf.DUMMYFUNCTION("""COMPUTED_VALUE"""),45576.66666666667)</f>
        <v>45576.66667</v>
      </c>
      <c r="H198" s="1">
        <f>IFERROR(__xludf.DUMMYFUNCTION("""COMPUTED_VALUE"""),270.27)</f>
        <v>270.27</v>
      </c>
      <c r="J198" s="2">
        <f>IFERROR(__xludf.DUMMYFUNCTION("""COMPUTED_VALUE"""),45576.66666666667)</f>
        <v>45576.66667</v>
      </c>
      <c r="K198" s="1">
        <f>IFERROR(__xludf.DUMMYFUNCTION("""COMPUTED_VALUE"""),274.42)</f>
        <v>274.42</v>
      </c>
      <c r="M198" s="2">
        <f>IFERROR(__xludf.DUMMYFUNCTION("""COMPUTED_VALUE"""),45576.66666666667)</f>
        <v>45576.66667</v>
      </c>
      <c r="N198" s="1">
        <f>IFERROR(__xludf.DUMMYFUNCTION("""COMPUTED_VALUE"""),1.3794452E7)</f>
        <v>13794452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IFERROR(__xludf.DUMMYFUNCTION("""COMPUTED_VALUE"""),274.27)</f>
        <v>274.27</v>
      </c>
      <c r="D199" s="2">
        <f>IFERROR(__xludf.DUMMYFUNCTION("""COMPUTED_VALUE"""),45579.66666666667)</f>
        <v>45579.66667</v>
      </c>
      <c r="E199" s="1">
        <f>IFERROR(__xludf.DUMMYFUNCTION("""COMPUTED_VALUE"""),278.25)</f>
        <v>278.25</v>
      </c>
      <c r="G199" s="2">
        <f>IFERROR(__xludf.DUMMYFUNCTION("""COMPUTED_VALUE"""),45579.66666666667)</f>
        <v>45579.66667</v>
      </c>
      <c r="H199" s="1">
        <f>IFERROR(__xludf.DUMMYFUNCTION("""COMPUTED_VALUE"""),270.81)</f>
        <v>270.81</v>
      </c>
      <c r="J199" s="2">
        <f>IFERROR(__xludf.DUMMYFUNCTION("""COMPUTED_VALUE"""),45579.66666666667)</f>
        <v>45579.66667</v>
      </c>
      <c r="K199" s="1">
        <f>IFERROR(__xludf.DUMMYFUNCTION("""COMPUTED_VALUE"""),277.89)</f>
        <v>277.89</v>
      </c>
      <c r="M199" s="2">
        <f>IFERROR(__xludf.DUMMYFUNCTION("""COMPUTED_VALUE"""),45579.66666666667)</f>
        <v>45579.66667</v>
      </c>
      <c r="N199" s="1">
        <f>IFERROR(__xludf.DUMMYFUNCTION("""COMPUTED_VALUE"""),1.5948048E7)</f>
        <v>15948048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IFERROR(__xludf.DUMMYFUNCTION("""COMPUTED_VALUE"""),277.37)</f>
        <v>277.37</v>
      </c>
      <c r="D200" s="2">
        <f>IFERROR(__xludf.DUMMYFUNCTION("""COMPUTED_VALUE"""),45580.66666666667)</f>
        <v>45580.66667</v>
      </c>
      <c r="E200" s="1">
        <f>IFERROR(__xludf.DUMMYFUNCTION("""COMPUTED_VALUE"""),281.82)</f>
        <v>281.82</v>
      </c>
      <c r="G200" s="2">
        <f>IFERROR(__xludf.DUMMYFUNCTION("""COMPUTED_VALUE"""),45580.66666666667)</f>
        <v>45580.66667</v>
      </c>
      <c r="H200" s="1">
        <f>IFERROR(__xludf.DUMMYFUNCTION("""COMPUTED_VALUE"""),276.62)</f>
        <v>276.62</v>
      </c>
      <c r="J200" s="2">
        <f>IFERROR(__xludf.DUMMYFUNCTION("""COMPUTED_VALUE"""),45580.66666666667)</f>
        <v>45580.66667</v>
      </c>
      <c r="K200" s="1">
        <f>IFERROR(__xludf.DUMMYFUNCTION("""COMPUTED_VALUE"""),277.59)</f>
        <v>277.59</v>
      </c>
      <c r="M200" s="2">
        <f>IFERROR(__xludf.DUMMYFUNCTION("""COMPUTED_VALUE"""),45580.66666666667)</f>
        <v>45580.66667</v>
      </c>
      <c r="N200" s="1">
        <f>IFERROR(__xludf.DUMMYFUNCTION("""COMPUTED_VALUE"""),1.4776737E7)</f>
        <v>14776737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IFERROR(__xludf.DUMMYFUNCTION("""COMPUTED_VALUE"""),277.82)</f>
        <v>277.82</v>
      </c>
      <c r="D201" s="2">
        <f>IFERROR(__xludf.DUMMYFUNCTION("""COMPUTED_VALUE"""),45581.66666666667)</f>
        <v>45581.66667</v>
      </c>
      <c r="E201" s="1">
        <f>IFERROR(__xludf.DUMMYFUNCTION("""COMPUTED_VALUE"""),283.15)</f>
        <v>283.15</v>
      </c>
      <c r="G201" s="2">
        <f>IFERROR(__xludf.DUMMYFUNCTION("""COMPUTED_VALUE"""),45581.66666666667)</f>
        <v>45581.66667</v>
      </c>
      <c r="H201" s="1">
        <f>IFERROR(__xludf.DUMMYFUNCTION("""COMPUTED_VALUE"""),277.82)</f>
        <v>277.82</v>
      </c>
      <c r="J201" s="2">
        <f>IFERROR(__xludf.DUMMYFUNCTION("""COMPUTED_VALUE"""),45581.66666666667)</f>
        <v>45581.66667</v>
      </c>
      <c r="K201" s="1">
        <f>IFERROR(__xludf.DUMMYFUNCTION("""COMPUTED_VALUE"""),281.12)</f>
        <v>281.12</v>
      </c>
      <c r="M201" s="2">
        <f>IFERROR(__xludf.DUMMYFUNCTION("""COMPUTED_VALUE"""),45581.66666666667)</f>
        <v>45581.66667</v>
      </c>
      <c r="N201" s="1">
        <f>IFERROR(__xludf.DUMMYFUNCTION("""COMPUTED_VALUE"""),1.4003631E7)</f>
        <v>14003631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IFERROR(__xludf.DUMMYFUNCTION("""COMPUTED_VALUE"""),281.12)</f>
        <v>281.12</v>
      </c>
      <c r="D202" s="2">
        <f>IFERROR(__xludf.DUMMYFUNCTION("""COMPUTED_VALUE"""),45582.66666666667)</f>
        <v>45582.66667</v>
      </c>
      <c r="E202" s="1">
        <f>IFERROR(__xludf.DUMMYFUNCTION("""COMPUTED_VALUE"""),282.22)</f>
        <v>282.22</v>
      </c>
      <c r="G202" s="2">
        <f>IFERROR(__xludf.DUMMYFUNCTION("""COMPUTED_VALUE"""),45582.66666666667)</f>
        <v>45582.66667</v>
      </c>
      <c r="H202" s="1">
        <f>IFERROR(__xludf.DUMMYFUNCTION("""COMPUTED_VALUE"""),276.79)</f>
        <v>276.79</v>
      </c>
      <c r="J202" s="2">
        <f>IFERROR(__xludf.DUMMYFUNCTION("""COMPUTED_VALUE"""),45582.66666666667)</f>
        <v>45582.66667</v>
      </c>
      <c r="K202" s="1">
        <f>IFERROR(__xludf.DUMMYFUNCTION("""COMPUTED_VALUE"""),276.88)</f>
        <v>276.88</v>
      </c>
      <c r="M202" s="2">
        <f>IFERROR(__xludf.DUMMYFUNCTION("""COMPUTED_VALUE"""),45582.66666666667)</f>
        <v>45582.66667</v>
      </c>
      <c r="N202" s="1">
        <f>IFERROR(__xludf.DUMMYFUNCTION("""COMPUTED_VALUE"""),1.5955272E7)</f>
        <v>15955272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IFERROR(__xludf.DUMMYFUNCTION("""COMPUTED_VALUE"""),277.13)</f>
        <v>277.13</v>
      </c>
      <c r="D203" s="2">
        <f>IFERROR(__xludf.DUMMYFUNCTION("""COMPUTED_VALUE"""),45583.66666666667)</f>
        <v>45583.66667</v>
      </c>
      <c r="E203" s="1">
        <f>IFERROR(__xludf.DUMMYFUNCTION("""COMPUTED_VALUE"""),280.67)</f>
        <v>280.67</v>
      </c>
      <c r="G203" s="2">
        <f>IFERROR(__xludf.DUMMYFUNCTION("""COMPUTED_VALUE"""),45583.66666666667)</f>
        <v>45583.66667</v>
      </c>
      <c r="H203" s="1">
        <f>IFERROR(__xludf.DUMMYFUNCTION("""COMPUTED_VALUE"""),275.99)</f>
        <v>275.99</v>
      </c>
      <c r="J203" s="2">
        <f>IFERROR(__xludf.DUMMYFUNCTION("""COMPUTED_VALUE"""),45583.66666666667)</f>
        <v>45583.66667</v>
      </c>
      <c r="K203" s="1">
        <f>IFERROR(__xludf.DUMMYFUNCTION("""COMPUTED_VALUE"""),280.64)</f>
        <v>280.64</v>
      </c>
      <c r="M203" s="2">
        <f>IFERROR(__xludf.DUMMYFUNCTION("""COMPUTED_VALUE"""),45583.66666666667)</f>
        <v>45583.66667</v>
      </c>
      <c r="N203" s="1">
        <f>IFERROR(__xludf.DUMMYFUNCTION("""COMPUTED_VALUE"""),1.3055644E7)</f>
        <v>13055644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IFERROR(__xludf.DUMMYFUNCTION("""COMPUTED_VALUE"""),280.27)</f>
        <v>280.27</v>
      </c>
      <c r="D204" s="2">
        <f>IFERROR(__xludf.DUMMYFUNCTION("""COMPUTED_VALUE"""),45586.66666666667)</f>
        <v>45586.66667</v>
      </c>
      <c r="E204" s="1">
        <f>IFERROR(__xludf.DUMMYFUNCTION("""COMPUTED_VALUE"""),281.4)</f>
        <v>281.4</v>
      </c>
      <c r="G204" s="2">
        <f>IFERROR(__xludf.DUMMYFUNCTION("""COMPUTED_VALUE"""),45586.66666666667)</f>
        <v>45586.66667</v>
      </c>
      <c r="H204" s="1">
        <f>IFERROR(__xludf.DUMMYFUNCTION("""COMPUTED_VALUE"""),278.01)</f>
        <v>278.01</v>
      </c>
      <c r="J204" s="2">
        <f>IFERROR(__xludf.DUMMYFUNCTION("""COMPUTED_VALUE"""),45586.66666666667)</f>
        <v>45586.66667</v>
      </c>
      <c r="K204" s="1">
        <f>IFERROR(__xludf.DUMMYFUNCTION("""COMPUTED_VALUE"""),279.42)</f>
        <v>279.42</v>
      </c>
      <c r="M204" s="2">
        <f>IFERROR(__xludf.DUMMYFUNCTION("""COMPUTED_VALUE"""),45586.66666666667)</f>
        <v>45586.66667</v>
      </c>
      <c r="N204" s="1">
        <f>IFERROR(__xludf.DUMMYFUNCTION("""COMPUTED_VALUE"""),2.0725402E7)</f>
        <v>20725402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IFERROR(__xludf.DUMMYFUNCTION("""COMPUTED_VALUE"""),278.31)</f>
        <v>278.31</v>
      </c>
      <c r="D205" s="2">
        <f>IFERROR(__xludf.DUMMYFUNCTION("""COMPUTED_VALUE"""),45587.66666666667)</f>
        <v>45587.66667</v>
      </c>
      <c r="E205" s="1">
        <f>IFERROR(__xludf.DUMMYFUNCTION("""COMPUTED_VALUE"""),280.98)</f>
        <v>280.98</v>
      </c>
      <c r="G205" s="2">
        <f>IFERROR(__xludf.DUMMYFUNCTION("""COMPUTED_VALUE"""),45587.66666666667)</f>
        <v>45587.66667</v>
      </c>
      <c r="H205" s="1">
        <f>IFERROR(__xludf.DUMMYFUNCTION("""COMPUTED_VALUE"""),276.77)</f>
        <v>276.77</v>
      </c>
      <c r="J205" s="2">
        <f>IFERROR(__xludf.DUMMYFUNCTION("""COMPUTED_VALUE"""),45587.66666666667)</f>
        <v>45587.66667</v>
      </c>
      <c r="K205" s="1">
        <f>IFERROR(__xludf.DUMMYFUNCTION("""COMPUTED_VALUE"""),277.63)</f>
        <v>277.63</v>
      </c>
      <c r="M205" s="2">
        <f>IFERROR(__xludf.DUMMYFUNCTION("""COMPUTED_VALUE"""),45587.66666666667)</f>
        <v>45587.66667</v>
      </c>
      <c r="N205" s="1">
        <f>IFERROR(__xludf.DUMMYFUNCTION("""COMPUTED_VALUE"""),1.7106277E7)</f>
        <v>17106277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IFERROR(__xludf.DUMMYFUNCTION("""COMPUTED_VALUE"""),276.44)</f>
        <v>276.44</v>
      </c>
      <c r="D206" s="2">
        <f>IFERROR(__xludf.DUMMYFUNCTION("""COMPUTED_VALUE"""),45588.66666666667)</f>
        <v>45588.66667</v>
      </c>
      <c r="E206" s="1">
        <f>IFERROR(__xludf.DUMMYFUNCTION("""COMPUTED_VALUE"""),276.44)</f>
        <v>276.44</v>
      </c>
      <c r="G206" s="2">
        <f>IFERROR(__xludf.DUMMYFUNCTION("""COMPUTED_VALUE"""),45588.66666666667)</f>
        <v>45588.66667</v>
      </c>
      <c r="H206" s="1">
        <f>IFERROR(__xludf.DUMMYFUNCTION("""COMPUTED_VALUE"""),270.76)</f>
        <v>270.76</v>
      </c>
      <c r="J206" s="2">
        <f>IFERROR(__xludf.DUMMYFUNCTION("""COMPUTED_VALUE"""),45588.66666666667)</f>
        <v>45588.66667</v>
      </c>
      <c r="K206" s="1">
        <f>IFERROR(__xludf.DUMMYFUNCTION("""COMPUTED_VALUE"""),272.45)</f>
        <v>272.45</v>
      </c>
      <c r="M206" s="2">
        <f>IFERROR(__xludf.DUMMYFUNCTION("""COMPUTED_VALUE"""),45588.66666666667)</f>
        <v>45588.66667</v>
      </c>
      <c r="N206" s="1">
        <f>IFERROR(__xludf.DUMMYFUNCTION("""COMPUTED_VALUE"""),1.6443677E7)</f>
        <v>16443677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IFERROR(__xludf.DUMMYFUNCTION("""COMPUTED_VALUE"""),273.91)</f>
        <v>273.91</v>
      </c>
      <c r="D207" s="2">
        <f>IFERROR(__xludf.DUMMYFUNCTION("""COMPUTED_VALUE"""),45589.66666666667)</f>
        <v>45589.66667</v>
      </c>
      <c r="E207" s="1">
        <f>IFERROR(__xludf.DUMMYFUNCTION("""COMPUTED_VALUE"""),275.41)</f>
        <v>275.41</v>
      </c>
      <c r="G207" s="2">
        <f>IFERROR(__xludf.DUMMYFUNCTION("""COMPUTED_VALUE"""),45589.66666666667)</f>
        <v>45589.66667</v>
      </c>
      <c r="H207" s="1">
        <f>IFERROR(__xludf.DUMMYFUNCTION("""COMPUTED_VALUE"""),272.69)</f>
        <v>272.69</v>
      </c>
      <c r="J207" s="2">
        <f>IFERROR(__xludf.DUMMYFUNCTION("""COMPUTED_VALUE"""),45589.66666666667)</f>
        <v>45589.66667</v>
      </c>
      <c r="K207" s="1">
        <f>IFERROR(__xludf.DUMMYFUNCTION("""COMPUTED_VALUE"""),274.99)</f>
        <v>274.99</v>
      </c>
      <c r="M207" s="2">
        <f>IFERROR(__xludf.DUMMYFUNCTION("""COMPUTED_VALUE"""),45589.66666666667)</f>
        <v>45589.66667</v>
      </c>
      <c r="N207" s="1">
        <f>IFERROR(__xludf.DUMMYFUNCTION("""COMPUTED_VALUE"""),2.9497455E7)</f>
        <v>29497455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IFERROR(__xludf.DUMMYFUNCTION("""COMPUTED_VALUE"""),273.16)</f>
        <v>273.16</v>
      </c>
      <c r="D208" s="2">
        <f>IFERROR(__xludf.DUMMYFUNCTION("""COMPUTED_VALUE"""),45590.66666666667)</f>
        <v>45590.66667</v>
      </c>
      <c r="E208" s="1">
        <f>IFERROR(__xludf.DUMMYFUNCTION("""COMPUTED_VALUE"""),279.67)</f>
        <v>279.67</v>
      </c>
      <c r="G208" s="2">
        <f>IFERROR(__xludf.DUMMYFUNCTION("""COMPUTED_VALUE"""),45590.66666666667)</f>
        <v>45590.66667</v>
      </c>
      <c r="H208" s="1">
        <f>IFERROR(__xludf.DUMMYFUNCTION("""COMPUTED_VALUE"""),272.3)</f>
        <v>272.3</v>
      </c>
      <c r="J208" s="2">
        <f>IFERROR(__xludf.DUMMYFUNCTION("""COMPUTED_VALUE"""),45590.66666666667)</f>
        <v>45590.66667</v>
      </c>
      <c r="K208" s="1">
        <f>IFERROR(__xludf.DUMMYFUNCTION("""COMPUTED_VALUE"""),273.35)</f>
        <v>273.35</v>
      </c>
      <c r="M208" s="2">
        <f>IFERROR(__xludf.DUMMYFUNCTION("""COMPUTED_VALUE"""),45590.66666666667)</f>
        <v>45590.66667</v>
      </c>
      <c r="N208" s="1">
        <f>IFERROR(__xludf.DUMMYFUNCTION("""COMPUTED_VALUE"""),8.2613204E7)</f>
        <v>82613204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IFERROR(__xludf.DUMMYFUNCTION("""COMPUTED_VALUE"""),274.29)</f>
        <v>274.29</v>
      </c>
      <c r="D209" s="2">
        <f>IFERROR(__xludf.DUMMYFUNCTION("""COMPUTED_VALUE"""),45593.66666666667)</f>
        <v>45593.66667</v>
      </c>
      <c r="E209" s="1">
        <f>IFERROR(__xludf.DUMMYFUNCTION("""COMPUTED_VALUE"""),279.15)</f>
        <v>279.15</v>
      </c>
      <c r="G209" s="2">
        <f>IFERROR(__xludf.DUMMYFUNCTION("""COMPUTED_VALUE"""),45593.66666666667)</f>
        <v>45593.66667</v>
      </c>
      <c r="H209" s="1">
        <f>IFERROR(__xludf.DUMMYFUNCTION("""COMPUTED_VALUE"""),274.29)</f>
        <v>274.29</v>
      </c>
      <c r="J209" s="2">
        <f>IFERROR(__xludf.DUMMYFUNCTION("""COMPUTED_VALUE"""),45593.66666666667)</f>
        <v>45593.66667</v>
      </c>
      <c r="K209" s="1">
        <f>IFERROR(__xludf.DUMMYFUNCTION("""COMPUTED_VALUE"""),276.7)</f>
        <v>276.7</v>
      </c>
      <c r="M209" s="2">
        <f>IFERROR(__xludf.DUMMYFUNCTION("""COMPUTED_VALUE"""),45593.66666666667)</f>
        <v>45593.66667</v>
      </c>
      <c r="N209" s="1">
        <f>IFERROR(__xludf.DUMMYFUNCTION("""COMPUTED_VALUE"""),3.518098E7)</f>
        <v>35180980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IFERROR(__xludf.DUMMYFUNCTION("""COMPUTED_VALUE"""),276.64)</f>
        <v>276.64</v>
      </c>
      <c r="D210" s="2">
        <f>IFERROR(__xludf.DUMMYFUNCTION("""COMPUTED_VALUE"""),45594.66666666667)</f>
        <v>45594.66667</v>
      </c>
      <c r="E210" s="1">
        <f>IFERROR(__xludf.DUMMYFUNCTION("""COMPUTED_VALUE"""),281.56)</f>
        <v>281.56</v>
      </c>
      <c r="G210" s="2">
        <f>IFERROR(__xludf.DUMMYFUNCTION("""COMPUTED_VALUE"""),45594.66666666667)</f>
        <v>45594.66667</v>
      </c>
      <c r="H210" s="1">
        <f>IFERROR(__xludf.DUMMYFUNCTION("""COMPUTED_VALUE"""),276.64)</f>
        <v>276.64</v>
      </c>
      <c r="J210" s="2">
        <f>IFERROR(__xludf.DUMMYFUNCTION("""COMPUTED_VALUE"""),45594.66666666667)</f>
        <v>45594.66667</v>
      </c>
      <c r="K210" s="1">
        <f>IFERROR(__xludf.DUMMYFUNCTION("""COMPUTED_VALUE"""),280.35)</f>
        <v>280.35</v>
      </c>
      <c r="M210" s="2">
        <f>IFERROR(__xludf.DUMMYFUNCTION("""COMPUTED_VALUE"""),45594.66666666667)</f>
        <v>45594.66667</v>
      </c>
      <c r="N210" s="1">
        <f>IFERROR(__xludf.DUMMYFUNCTION("""COMPUTED_VALUE"""),4.9786058E7)</f>
        <v>49786058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IFERROR(__xludf.DUMMYFUNCTION("""COMPUTED_VALUE"""),278.92)</f>
        <v>278.92</v>
      </c>
      <c r="D211" s="2">
        <f>IFERROR(__xludf.DUMMYFUNCTION("""COMPUTED_VALUE"""),45595.66666666667)</f>
        <v>45595.66667</v>
      </c>
      <c r="E211" s="1">
        <f>IFERROR(__xludf.DUMMYFUNCTION("""COMPUTED_VALUE"""),282.72)</f>
        <v>282.72</v>
      </c>
      <c r="G211" s="2">
        <f>IFERROR(__xludf.DUMMYFUNCTION("""COMPUTED_VALUE"""),45595.66666666667)</f>
        <v>45595.66667</v>
      </c>
      <c r="H211" s="1">
        <f>IFERROR(__xludf.DUMMYFUNCTION("""COMPUTED_VALUE"""),277.89)</f>
        <v>277.89</v>
      </c>
      <c r="J211" s="2">
        <f>IFERROR(__xludf.DUMMYFUNCTION("""COMPUTED_VALUE"""),45595.66666666667)</f>
        <v>45595.66667</v>
      </c>
      <c r="K211" s="1">
        <f>IFERROR(__xludf.DUMMYFUNCTION("""COMPUTED_VALUE"""),279.44)</f>
        <v>279.44</v>
      </c>
      <c r="M211" s="2">
        <f>IFERROR(__xludf.DUMMYFUNCTION("""COMPUTED_VALUE"""),45595.66666666667)</f>
        <v>45595.66667</v>
      </c>
      <c r="N211" s="1">
        <f>IFERROR(__xludf.DUMMYFUNCTION("""COMPUTED_VALUE"""),4.2916566E7)</f>
        <v>42916566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IFERROR(__xludf.DUMMYFUNCTION("""COMPUTED_VALUE"""),280.24)</f>
        <v>280.24</v>
      </c>
      <c r="D212" s="2">
        <f>IFERROR(__xludf.DUMMYFUNCTION("""COMPUTED_VALUE"""),45596.66666666667)</f>
        <v>45596.66667</v>
      </c>
      <c r="E212" s="1">
        <f>IFERROR(__xludf.DUMMYFUNCTION("""COMPUTED_VALUE"""),280.4)</f>
        <v>280.4</v>
      </c>
      <c r="G212" s="2">
        <f>IFERROR(__xludf.DUMMYFUNCTION("""COMPUTED_VALUE"""),45596.66666666667)</f>
        <v>45596.66667</v>
      </c>
      <c r="H212" s="1">
        <f>IFERROR(__xludf.DUMMYFUNCTION("""COMPUTED_VALUE"""),273.01)</f>
        <v>273.01</v>
      </c>
      <c r="J212" s="2">
        <f>IFERROR(__xludf.DUMMYFUNCTION("""COMPUTED_VALUE"""),45596.66666666667)</f>
        <v>45596.66667</v>
      </c>
      <c r="K212" s="1">
        <f>IFERROR(__xludf.DUMMYFUNCTION("""COMPUTED_VALUE"""),273.95)</f>
        <v>273.95</v>
      </c>
      <c r="M212" s="2">
        <f>IFERROR(__xludf.DUMMYFUNCTION("""COMPUTED_VALUE"""),45596.66666666667)</f>
        <v>45596.66667</v>
      </c>
      <c r="N212" s="1">
        <f>IFERROR(__xludf.DUMMYFUNCTION("""COMPUTED_VALUE"""),2.7610601E7)</f>
        <v>27610601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IFERROR(__xludf.DUMMYFUNCTION("""COMPUTED_VALUE"""),274.08)</f>
        <v>274.08</v>
      </c>
      <c r="D213" s="2">
        <f>IFERROR(__xludf.DUMMYFUNCTION("""COMPUTED_VALUE"""),45597.66666666667)</f>
        <v>45597.66667</v>
      </c>
      <c r="E213" s="1">
        <f>IFERROR(__xludf.DUMMYFUNCTION("""COMPUTED_VALUE"""),285.05)</f>
        <v>285.05</v>
      </c>
      <c r="G213" s="2">
        <f>IFERROR(__xludf.DUMMYFUNCTION("""COMPUTED_VALUE"""),45597.66666666667)</f>
        <v>45597.66667</v>
      </c>
      <c r="H213" s="1">
        <f>IFERROR(__xludf.DUMMYFUNCTION("""COMPUTED_VALUE"""),273.62)</f>
        <v>273.62</v>
      </c>
      <c r="J213" s="2">
        <f>IFERROR(__xludf.DUMMYFUNCTION("""COMPUTED_VALUE"""),45597.66666666667)</f>
        <v>45597.66667</v>
      </c>
      <c r="K213" s="1">
        <f>IFERROR(__xludf.DUMMYFUNCTION("""COMPUTED_VALUE"""),284.26)</f>
        <v>284.26</v>
      </c>
      <c r="M213" s="2">
        <f>IFERROR(__xludf.DUMMYFUNCTION("""COMPUTED_VALUE"""),45597.66666666667)</f>
        <v>45597.66667</v>
      </c>
      <c r="N213" s="1">
        <f>IFERROR(__xludf.DUMMYFUNCTION("""COMPUTED_VALUE"""),2.0991781E7)</f>
        <v>20991781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IFERROR(__xludf.DUMMYFUNCTION("""COMPUTED_VALUE"""),283.88)</f>
        <v>283.88</v>
      </c>
      <c r="D214" s="2">
        <f>IFERROR(__xludf.DUMMYFUNCTION("""COMPUTED_VALUE"""),45600.66666666667)</f>
        <v>45600.66667</v>
      </c>
      <c r="E214" s="1">
        <f>IFERROR(__xludf.DUMMYFUNCTION("""COMPUTED_VALUE"""),287.52)</f>
        <v>287.52</v>
      </c>
      <c r="G214" s="2">
        <f>IFERROR(__xludf.DUMMYFUNCTION("""COMPUTED_VALUE"""),45600.66666666667)</f>
        <v>45600.66667</v>
      </c>
      <c r="H214" s="1">
        <f>IFERROR(__xludf.DUMMYFUNCTION("""COMPUTED_VALUE"""),283.1)</f>
        <v>283.1</v>
      </c>
      <c r="J214" s="2">
        <f>IFERROR(__xludf.DUMMYFUNCTION("""COMPUTED_VALUE"""),45600.66666666667)</f>
        <v>45600.66667</v>
      </c>
      <c r="K214" s="1">
        <f>IFERROR(__xludf.DUMMYFUNCTION("""COMPUTED_VALUE"""),285.74)</f>
        <v>285.74</v>
      </c>
      <c r="M214" s="2">
        <f>IFERROR(__xludf.DUMMYFUNCTION("""COMPUTED_VALUE"""),45600.66666666667)</f>
        <v>45600.66667</v>
      </c>
      <c r="N214" s="1">
        <f>IFERROR(__xludf.DUMMYFUNCTION("""COMPUTED_VALUE"""),1.9347637E7)</f>
        <v>19347637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IFERROR(__xludf.DUMMYFUNCTION("""COMPUTED_VALUE"""),284.93)</f>
        <v>284.93</v>
      </c>
      <c r="D215" s="2">
        <f>IFERROR(__xludf.DUMMYFUNCTION("""COMPUTED_VALUE"""),45601.66666666667)</f>
        <v>45601.66667</v>
      </c>
      <c r="E215" s="1">
        <f>IFERROR(__xludf.DUMMYFUNCTION("""COMPUTED_VALUE"""),287.92)</f>
        <v>287.92</v>
      </c>
      <c r="G215" s="2">
        <f>IFERROR(__xludf.DUMMYFUNCTION("""COMPUTED_VALUE"""),45601.66666666667)</f>
        <v>45601.66667</v>
      </c>
      <c r="H215" s="1">
        <f>IFERROR(__xludf.DUMMYFUNCTION("""COMPUTED_VALUE"""),284.41)</f>
        <v>284.41</v>
      </c>
      <c r="J215" s="2">
        <f>IFERROR(__xludf.DUMMYFUNCTION("""COMPUTED_VALUE"""),45601.66666666667)</f>
        <v>45601.66667</v>
      </c>
      <c r="K215" s="1">
        <f>IFERROR(__xludf.DUMMYFUNCTION("""COMPUTED_VALUE"""),287.58)</f>
        <v>287.58</v>
      </c>
      <c r="M215" s="2">
        <f>IFERROR(__xludf.DUMMYFUNCTION("""COMPUTED_VALUE"""),45601.66666666667)</f>
        <v>45601.66667</v>
      </c>
      <c r="N215" s="1">
        <f>IFERROR(__xludf.DUMMYFUNCTION("""COMPUTED_VALUE"""),1.8770109E7)</f>
        <v>18770109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IFERROR(__xludf.DUMMYFUNCTION("""COMPUTED_VALUE"""),288.58)</f>
        <v>288.58</v>
      </c>
      <c r="D216" s="2">
        <f>IFERROR(__xludf.DUMMYFUNCTION("""COMPUTED_VALUE"""),45602.66666666667)</f>
        <v>45602.66667</v>
      </c>
      <c r="E216" s="1">
        <f>IFERROR(__xludf.DUMMYFUNCTION("""COMPUTED_VALUE"""),291.94)</f>
        <v>291.94</v>
      </c>
      <c r="G216" s="2">
        <f>IFERROR(__xludf.DUMMYFUNCTION("""COMPUTED_VALUE"""),45602.66666666667)</f>
        <v>45602.66667</v>
      </c>
      <c r="H216" s="1">
        <f>IFERROR(__xludf.DUMMYFUNCTION("""COMPUTED_VALUE"""),284.61)</f>
        <v>284.61</v>
      </c>
      <c r="J216" s="2">
        <f>IFERROR(__xludf.DUMMYFUNCTION("""COMPUTED_VALUE"""),45602.66666666667)</f>
        <v>45602.66667</v>
      </c>
      <c r="K216" s="1">
        <f>IFERROR(__xludf.DUMMYFUNCTION("""COMPUTED_VALUE"""),286.5)</f>
        <v>286.5</v>
      </c>
      <c r="M216" s="2">
        <f>IFERROR(__xludf.DUMMYFUNCTION("""COMPUTED_VALUE"""),45602.66666666667)</f>
        <v>45602.66667</v>
      </c>
      <c r="N216" s="1">
        <f>IFERROR(__xludf.DUMMYFUNCTION("""COMPUTED_VALUE"""),3.2742655E7)</f>
        <v>32742655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IFERROR(__xludf.DUMMYFUNCTION("""COMPUTED_VALUE"""),290.68)</f>
        <v>290.68</v>
      </c>
      <c r="D217" s="2">
        <f>IFERROR(__xludf.DUMMYFUNCTION("""COMPUTED_VALUE"""),45603.66666666667)</f>
        <v>45603.66667</v>
      </c>
      <c r="E217" s="1">
        <f>IFERROR(__xludf.DUMMYFUNCTION("""COMPUTED_VALUE"""),298.09)</f>
        <v>298.09</v>
      </c>
      <c r="G217" s="2">
        <f>IFERROR(__xludf.DUMMYFUNCTION("""COMPUTED_VALUE"""),45603.66666666667)</f>
        <v>45603.66667</v>
      </c>
      <c r="H217" s="1">
        <f>IFERROR(__xludf.DUMMYFUNCTION("""COMPUTED_VALUE"""),290.68)</f>
        <v>290.68</v>
      </c>
      <c r="J217" s="2">
        <f>IFERROR(__xludf.DUMMYFUNCTION("""COMPUTED_VALUE"""),45603.66666666667)</f>
        <v>45603.66667</v>
      </c>
      <c r="K217" s="1">
        <f>IFERROR(__xludf.DUMMYFUNCTION("""COMPUTED_VALUE"""),292.96)</f>
        <v>292.96</v>
      </c>
      <c r="M217" s="2">
        <f>IFERROR(__xludf.DUMMYFUNCTION("""COMPUTED_VALUE"""),45603.66666666667)</f>
        <v>45603.66667</v>
      </c>
      <c r="N217" s="1">
        <f>IFERROR(__xludf.DUMMYFUNCTION("""COMPUTED_VALUE"""),2.5884862E7)</f>
        <v>25884862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IFERROR(__xludf.DUMMYFUNCTION("""COMPUTED_VALUE"""),291.19)</f>
        <v>291.19</v>
      </c>
      <c r="D218" s="2">
        <f>IFERROR(__xludf.DUMMYFUNCTION("""COMPUTED_VALUE"""),45604.66666666667)</f>
        <v>45604.66667</v>
      </c>
      <c r="E218" s="1">
        <f>IFERROR(__xludf.DUMMYFUNCTION("""COMPUTED_VALUE"""),291.19)</f>
        <v>291.19</v>
      </c>
      <c r="G218" s="2">
        <f>IFERROR(__xludf.DUMMYFUNCTION("""COMPUTED_VALUE"""),45604.66666666667)</f>
        <v>45604.66667</v>
      </c>
      <c r="H218" s="1">
        <f>IFERROR(__xludf.DUMMYFUNCTION("""COMPUTED_VALUE"""),288.48)</f>
        <v>288.48</v>
      </c>
      <c r="J218" s="2">
        <f>IFERROR(__xludf.DUMMYFUNCTION("""COMPUTED_VALUE"""),45604.66666666667)</f>
        <v>45604.66667</v>
      </c>
      <c r="K218" s="1">
        <f>IFERROR(__xludf.DUMMYFUNCTION("""COMPUTED_VALUE"""),288.71)</f>
        <v>288.71</v>
      </c>
      <c r="M218" s="2">
        <f>IFERROR(__xludf.DUMMYFUNCTION("""COMPUTED_VALUE"""),45604.66666666667)</f>
        <v>45604.66667</v>
      </c>
      <c r="N218" s="1">
        <f>IFERROR(__xludf.DUMMYFUNCTION("""COMPUTED_VALUE"""),2.5705943E7)</f>
        <v>25705943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IFERROR(__xludf.DUMMYFUNCTION("""COMPUTED_VALUE"""),289.57)</f>
        <v>289.57</v>
      </c>
      <c r="D219" s="2">
        <f>IFERROR(__xludf.DUMMYFUNCTION("""COMPUTED_VALUE"""),45607.66666666667)</f>
        <v>45607.66667</v>
      </c>
      <c r="E219" s="1">
        <f>IFERROR(__xludf.DUMMYFUNCTION("""COMPUTED_VALUE"""),292.89)</f>
        <v>292.89</v>
      </c>
      <c r="G219" s="2">
        <f>IFERROR(__xludf.DUMMYFUNCTION("""COMPUTED_VALUE"""),45607.66666666667)</f>
        <v>45607.66667</v>
      </c>
      <c r="H219" s="1">
        <f>IFERROR(__xludf.DUMMYFUNCTION("""COMPUTED_VALUE"""),288.82)</f>
        <v>288.82</v>
      </c>
      <c r="J219" s="2">
        <f>IFERROR(__xludf.DUMMYFUNCTION("""COMPUTED_VALUE"""),45607.66666666667)</f>
        <v>45607.66667</v>
      </c>
      <c r="K219" s="1">
        <f>IFERROR(__xludf.DUMMYFUNCTION("""COMPUTED_VALUE"""),290.25)</f>
        <v>290.25</v>
      </c>
      <c r="M219" s="2">
        <f>IFERROR(__xludf.DUMMYFUNCTION("""COMPUTED_VALUE"""),45607.66666666667)</f>
        <v>45607.66667</v>
      </c>
      <c r="N219" s="1">
        <f>IFERROR(__xludf.DUMMYFUNCTION("""COMPUTED_VALUE"""),1.7030712E7)</f>
        <v>17030712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IFERROR(__xludf.DUMMYFUNCTION("""COMPUTED_VALUE"""),287.88)</f>
        <v>287.88</v>
      </c>
      <c r="D220" s="2">
        <f>IFERROR(__xludf.DUMMYFUNCTION("""COMPUTED_VALUE"""),45608.66666666667)</f>
        <v>45608.66667</v>
      </c>
      <c r="E220" s="1">
        <f>IFERROR(__xludf.DUMMYFUNCTION("""COMPUTED_VALUE"""),290.03)</f>
        <v>290.03</v>
      </c>
      <c r="G220" s="2">
        <f>IFERROR(__xludf.DUMMYFUNCTION("""COMPUTED_VALUE"""),45608.66666666667)</f>
        <v>45608.66667</v>
      </c>
      <c r="H220" s="1">
        <f>IFERROR(__xludf.DUMMYFUNCTION("""COMPUTED_VALUE"""),286.15)</f>
        <v>286.15</v>
      </c>
      <c r="J220" s="2">
        <f>IFERROR(__xludf.DUMMYFUNCTION("""COMPUTED_VALUE"""),45608.66666666667)</f>
        <v>45608.66667</v>
      </c>
      <c r="K220" s="1">
        <f>IFERROR(__xludf.DUMMYFUNCTION("""COMPUTED_VALUE"""),289.49)</f>
        <v>289.49</v>
      </c>
      <c r="M220" s="2">
        <f>IFERROR(__xludf.DUMMYFUNCTION("""COMPUTED_VALUE"""),45608.66666666667)</f>
        <v>45608.66667</v>
      </c>
      <c r="N220" s="1">
        <f>IFERROR(__xludf.DUMMYFUNCTION("""COMPUTED_VALUE"""),1.9166103E7)</f>
        <v>19166103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IFERROR(__xludf.DUMMYFUNCTION("""COMPUTED_VALUE"""),289.75)</f>
        <v>289.75</v>
      </c>
      <c r="D221" s="2">
        <f>IFERROR(__xludf.DUMMYFUNCTION("""COMPUTED_VALUE"""),45609.66666666667)</f>
        <v>45609.66667</v>
      </c>
      <c r="E221" s="1">
        <f>IFERROR(__xludf.DUMMYFUNCTION("""COMPUTED_VALUE"""),295.91)</f>
        <v>295.91</v>
      </c>
      <c r="G221" s="2">
        <f>IFERROR(__xludf.DUMMYFUNCTION("""COMPUTED_VALUE"""),45609.66666666667)</f>
        <v>45609.66667</v>
      </c>
      <c r="H221" s="1">
        <f>IFERROR(__xludf.DUMMYFUNCTION("""COMPUTED_VALUE"""),289.75)</f>
        <v>289.75</v>
      </c>
      <c r="J221" s="2">
        <f>IFERROR(__xludf.DUMMYFUNCTION("""COMPUTED_VALUE"""),45609.66666666667)</f>
        <v>45609.66667</v>
      </c>
      <c r="K221" s="1">
        <f>IFERROR(__xludf.DUMMYFUNCTION("""COMPUTED_VALUE"""),292.93)</f>
        <v>292.93</v>
      </c>
      <c r="M221" s="2">
        <f>IFERROR(__xludf.DUMMYFUNCTION("""COMPUTED_VALUE"""),45609.66666666667)</f>
        <v>45609.66667</v>
      </c>
      <c r="N221" s="1">
        <f>IFERROR(__xludf.DUMMYFUNCTION("""COMPUTED_VALUE"""),1.6595974E7)</f>
        <v>16595974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IFERROR(__xludf.DUMMYFUNCTION("""COMPUTED_VALUE"""),296.4)</f>
        <v>296.4</v>
      </c>
      <c r="D222" s="2">
        <f>IFERROR(__xludf.DUMMYFUNCTION("""COMPUTED_VALUE"""),45610.66666666667)</f>
        <v>45610.66667</v>
      </c>
      <c r="E222" s="1">
        <f>IFERROR(__xludf.DUMMYFUNCTION("""COMPUTED_VALUE"""),303.16)</f>
        <v>303.16</v>
      </c>
      <c r="G222" s="2">
        <f>IFERROR(__xludf.DUMMYFUNCTION("""COMPUTED_VALUE"""),45610.66666666667)</f>
        <v>45610.66667</v>
      </c>
      <c r="H222" s="1">
        <f>IFERROR(__xludf.DUMMYFUNCTION("""COMPUTED_VALUE"""),295.57)</f>
        <v>295.57</v>
      </c>
      <c r="J222" s="2">
        <f>IFERROR(__xludf.DUMMYFUNCTION("""COMPUTED_VALUE"""),45610.66666666667)</f>
        <v>45610.66667</v>
      </c>
      <c r="K222" s="1">
        <f>IFERROR(__xludf.DUMMYFUNCTION("""COMPUTED_VALUE"""),300.57)</f>
        <v>300.57</v>
      </c>
      <c r="M222" s="2">
        <f>IFERROR(__xludf.DUMMYFUNCTION("""COMPUTED_VALUE"""),45610.66666666667)</f>
        <v>45610.66667</v>
      </c>
      <c r="N222" s="1">
        <f>IFERROR(__xludf.DUMMYFUNCTION("""COMPUTED_VALUE"""),3.7655157E7)</f>
        <v>37655157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IFERROR(__xludf.DUMMYFUNCTION("""COMPUTED_VALUE"""),300.57)</f>
        <v>300.57</v>
      </c>
      <c r="D223" s="2">
        <f>IFERROR(__xludf.DUMMYFUNCTION("""COMPUTED_VALUE"""),45611.66666666667)</f>
        <v>45611.66667</v>
      </c>
      <c r="E223" s="1">
        <f>IFERROR(__xludf.DUMMYFUNCTION("""COMPUTED_VALUE"""),300.76)</f>
        <v>300.76</v>
      </c>
      <c r="G223" s="2">
        <f>IFERROR(__xludf.DUMMYFUNCTION("""COMPUTED_VALUE"""),45611.66666666667)</f>
        <v>45611.66667</v>
      </c>
      <c r="H223" s="1">
        <f>IFERROR(__xludf.DUMMYFUNCTION("""COMPUTED_VALUE"""),294.14)</f>
        <v>294.14</v>
      </c>
      <c r="J223" s="2">
        <f>IFERROR(__xludf.DUMMYFUNCTION("""COMPUTED_VALUE"""),45611.66666666667)</f>
        <v>45611.66667</v>
      </c>
      <c r="K223" s="1">
        <f>IFERROR(__xludf.DUMMYFUNCTION("""COMPUTED_VALUE"""),294.59)</f>
        <v>294.59</v>
      </c>
      <c r="M223" s="2">
        <f>IFERROR(__xludf.DUMMYFUNCTION("""COMPUTED_VALUE"""),45611.66666666667)</f>
        <v>45611.66667</v>
      </c>
      <c r="N223" s="1">
        <f>IFERROR(__xludf.DUMMYFUNCTION("""COMPUTED_VALUE"""),2.201149E7)</f>
        <v>22011490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IFERROR(__xludf.DUMMYFUNCTION("""COMPUTED_VALUE"""),295.43)</f>
        <v>295.43</v>
      </c>
      <c r="D224" s="2">
        <f>IFERROR(__xludf.DUMMYFUNCTION("""COMPUTED_VALUE"""),45614.66666666667)</f>
        <v>45614.66667</v>
      </c>
      <c r="E224" s="1">
        <f>IFERROR(__xludf.DUMMYFUNCTION("""COMPUTED_VALUE"""),296.17)</f>
        <v>296.17</v>
      </c>
      <c r="G224" s="2">
        <f>IFERROR(__xludf.DUMMYFUNCTION("""COMPUTED_VALUE"""),45614.66666666667)</f>
        <v>45614.66667</v>
      </c>
      <c r="H224" s="1">
        <f>IFERROR(__xludf.DUMMYFUNCTION("""COMPUTED_VALUE"""),287.0)</f>
        <v>287</v>
      </c>
      <c r="J224" s="2">
        <f>IFERROR(__xludf.DUMMYFUNCTION("""COMPUTED_VALUE"""),45614.66666666667)</f>
        <v>45614.66667</v>
      </c>
      <c r="K224" s="1">
        <f>IFERROR(__xludf.DUMMYFUNCTION("""COMPUTED_VALUE"""),287.88)</f>
        <v>287.88</v>
      </c>
      <c r="M224" s="2">
        <f>IFERROR(__xludf.DUMMYFUNCTION("""COMPUTED_VALUE"""),45614.66666666667)</f>
        <v>45614.66667</v>
      </c>
      <c r="N224" s="1">
        <f>IFERROR(__xludf.DUMMYFUNCTION("""COMPUTED_VALUE"""),1.7648667E7)</f>
        <v>17648667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IFERROR(__xludf.DUMMYFUNCTION("""COMPUTED_VALUE"""),285.16)</f>
        <v>285.16</v>
      </c>
      <c r="D225" s="2">
        <f>IFERROR(__xludf.DUMMYFUNCTION("""COMPUTED_VALUE"""),45615.66666666667)</f>
        <v>45615.66667</v>
      </c>
      <c r="E225" s="1">
        <f>IFERROR(__xludf.DUMMYFUNCTION("""COMPUTED_VALUE"""),285.47)</f>
        <v>285.47</v>
      </c>
      <c r="G225" s="2">
        <f>IFERROR(__xludf.DUMMYFUNCTION("""COMPUTED_VALUE"""),45615.66666666667)</f>
        <v>45615.66667</v>
      </c>
      <c r="H225" s="1">
        <f>IFERROR(__xludf.DUMMYFUNCTION("""COMPUTED_VALUE"""),279.58)</f>
        <v>279.58</v>
      </c>
      <c r="J225" s="2">
        <f>IFERROR(__xludf.DUMMYFUNCTION("""COMPUTED_VALUE"""),45615.66666666667)</f>
        <v>45615.66667</v>
      </c>
      <c r="K225" s="1">
        <f>IFERROR(__xludf.DUMMYFUNCTION("""COMPUTED_VALUE"""),282.16)</f>
        <v>282.16</v>
      </c>
      <c r="M225" s="2">
        <f>IFERROR(__xludf.DUMMYFUNCTION("""COMPUTED_VALUE"""),45615.66666666667)</f>
        <v>45615.66667</v>
      </c>
      <c r="N225" s="1">
        <f>IFERROR(__xludf.DUMMYFUNCTION("""COMPUTED_VALUE"""),1.7454185E7)</f>
        <v>17454185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IFERROR(__xludf.DUMMYFUNCTION("""COMPUTED_VALUE"""),281.44)</f>
        <v>281.44</v>
      </c>
      <c r="D226" s="2">
        <f>IFERROR(__xludf.DUMMYFUNCTION("""COMPUTED_VALUE"""),45616.66666666667)</f>
        <v>45616.66667</v>
      </c>
      <c r="E226" s="1">
        <f>IFERROR(__xludf.DUMMYFUNCTION("""COMPUTED_VALUE"""),283.06)</f>
        <v>283.06</v>
      </c>
      <c r="G226" s="2">
        <f>IFERROR(__xludf.DUMMYFUNCTION("""COMPUTED_VALUE"""),45616.66666666667)</f>
        <v>45616.66667</v>
      </c>
      <c r="H226" s="1">
        <f>IFERROR(__xludf.DUMMYFUNCTION("""COMPUTED_VALUE"""),279.51)</f>
        <v>279.51</v>
      </c>
      <c r="J226" s="2">
        <f>IFERROR(__xludf.DUMMYFUNCTION("""COMPUTED_VALUE"""),45616.66666666667)</f>
        <v>45616.66667</v>
      </c>
      <c r="K226" s="1">
        <f>IFERROR(__xludf.DUMMYFUNCTION("""COMPUTED_VALUE"""),282.59)</f>
        <v>282.59</v>
      </c>
      <c r="M226" s="2">
        <f>IFERROR(__xludf.DUMMYFUNCTION("""COMPUTED_VALUE"""),45616.66666666667)</f>
        <v>45616.66667</v>
      </c>
      <c r="N226" s="1">
        <f>IFERROR(__xludf.DUMMYFUNCTION("""COMPUTED_VALUE"""),1.488718E7)</f>
        <v>14887180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IFERROR(__xludf.DUMMYFUNCTION("""COMPUTED_VALUE"""),282.59)</f>
        <v>282.59</v>
      </c>
      <c r="D227" s="2">
        <f>IFERROR(__xludf.DUMMYFUNCTION("""COMPUTED_VALUE"""),45617.66666666667)</f>
        <v>45617.66667</v>
      </c>
      <c r="E227" s="1">
        <f>IFERROR(__xludf.DUMMYFUNCTION("""COMPUTED_VALUE"""),288.4)</f>
        <v>288.4</v>
      </c>
      <c r="G227" s="2">
        <f>IFERROR(__xludf.DUMMYFUNCTION("""COMPUTED_VALUE"""),45617.66666666667)</f>
        <v>45617.66667</v>
      </c>
      <c r="H227" s="1">
        <f>IFERROR(__xludf.DUMMYFUNCTION("""COMPUTED_VALUE"""),281.16)</f>
        <v>281.16</v>
      </c>
      <c r="J227" s="2">
        <f>IFERROR(__xludf.DUMMYFUNCTION("""COMPUTED_VALUE"""),45617.66666666667)</f>
        <v>45617.66667</v>
      </c>
      <c r="K227" s="1">
        <f>IFERROR(__xludf.DUMMYFUNCTION("""COMPUTED_VALUE"""),288.14)</f>
        <v>288.14</v>
      </c>
      <c r="M227" s="2">
        <f>IFERROR(__xludf.DUMMYFUNCTION("""COMPUTED_VALUE"""),45617.66666666667)</f>
        <v>45617.66667</v>
      </c>
      <c r="N227" s="1">
        <f>IFERROR(__xludf.DUMMYFUNCTION("""COMPUTED_VALUE"""),1.4778767E7)</f>
        <v>14778767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IFERROR(__xludf.DUMMYFUNCTION("""COMPUTED_VALUE"""),288.71)</f>
        <v>288.71</v>
      </c>
      <c r="D228" s="2">
        <f>IFERROR(__xludf.DUMMYFUNCTION("""COMPUTED_VALUE"""),45618.66666666667)</f>
        <v>45618.66667</v>
      </c>
      <c r="E228" s="1">
        <f>IFERROR(__xludf.DUMMYFUNCTION("""COMPUTED_VALUE"""),299.41)</f>
        <v>299.41</v>
      </c>
      <c r="G228" s="2">
        <f>IFERROR(__xludf.DUMMYFUNCTION("""COMPUTED_VALUE"""),45618.66666666667)</f>
        <v>45618.66667</v>
      </c>
      <c r="H228" s="1">
        <f>IFERROR(__xludf.DUMMYFUNCTION("""COMPUTED_VALUE"""),288.71)</f>
        <v>288.71</v>
      </c>
      <c r="J228" s="2">
        <f>IFERROR(__xludf.DUMMYFUNCTION("""COMPUTED_VALUE"""),45618.66666666667)</f>
        <v>45618.66667</v>
      </c>
      <c r="K228" s="1">
        <f>IFERROR(__xludf.DUMMYFUNCTION("""COMPUTED_VALUE"""),294.88)</f>
        <v>294.88</v>
      </c>
      <c r="M228" s="2">
        <f>IFERROR(__xludf.DUMMYFUNCTION("""COMPUTED_VALUE"""),45618.66666666667)</f>
        <v>45618.66667</v>
      </c>
      <c r="N228" s="1">
        <f>IFERROR(__xludf.DUMMYFUNCTION("""COMPUTED_VALUE"""),2.1537442E7)</f>
        <v>21537442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IFERROR(__xludf.DUMMYFUNCTION("""COMPUTED_VALUE"""),296.3)</f>
        <v>296.3</v>
      </c>
      <c r="D229" s="2">
        <f>IFERROR(__xludf.DUMMYFUNCTION("""COMPUTED_VALUE"""),45621.66666666667)</f>
        <v>45621.66667</v>
      </c>
      <c r="E229" s="1">
        <f>IFERROR(__xludf.DUMMYFUNCTION("""COMPUTED_VALUE"""),306.76)</f>
        <v>306.76</v>
      </c>
      <c r="G229" s="2">
        <f>IFERROR(__xludf.DUMMYFUNCTION("""COMPUTED_VALUE"""),45621.66666666667)</f>
        <v>45621.66667</v>
      </c>
      <c r="H229" s="1">
        <f>IFERROR(__xludf.DUMMYFUNCTION("""COMPUTED_VALUE"""),296.3)</f>
        <v>296.3</v>
      </c>
      <c r="J229" s="2">
        <f>IFERROR(__xludf.DUMMYFUNCTION("""COMPUTED_VALUE"""),45621.66666666667)</f>
        <v>45621.66667</v>
      </c>
      <c r="K229" s="1">
        <f>IFERROR(__xludf.DUMMYFUNCTION("""COMPUTED_VALUE"""),304.98)</f>
        <v>304.98</v>
      </c>
      <c r="M229" s="2">
        <f>IFERROR(__xludf.DUMMYFUNCTION("""COMPUTED_VALUE"""),45621.66666666667)</f>
        <v>45621.66667</v>
      </c>
      <c r="N229" s="1">
        <f>IFERROR(__xludf.DUMMYFUNCTION("""COMPUTED_VALUE"""),2.9151222E7)</f>
        <v>29151222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IFERROR(__xludf.DUMMYFUNCTION("""COMPUTED_VALUE"""),304.53)</f>
        <v>304.53</v>
      </c>
      <c r="D230" s="2">
        <f>IFERROR(__xludf.DUMMYFUNCTION("""COMPUTED_VALUE"""),45622.66666666667)</f>
        <v>45622.66667</v>
      </c>
      <c r="E230" s="1">
        <f>IFERROR(__xludf.DUMMYFUNCTION("""COMPUTED_VALUE"""),304.59)</f>
        <v>304.59</v>
      </c>
      <c r="G230" s="2">
        <f>IFERROR(__xludf.DUMMYFUNCTION("""COMPUTED_VALUE"""),45622.66666666667)</f>
        <v>45622.66667</v>
      </c>
      <c r="H230" s="1">
        <f>IFERROR(__xludf.DUMMYFUNCTION("""COMPUTED_VALUE"""),300.59)</f>
        <v>300.59</v>
      </c>
      <c r="J230" s="2">
        <f>IFERROR(__xludf.DUMMYFUNCTION("""COMPUTED_VALUE"""),45622.66666666667)</f>
        <v>45622.66667</v>
      </c>
      <c r="K230" s="1">
        <f>IFERROR(__xludf.DUMMYFUNCTION("""COMPUTED_VALUE"""),302.5)</f>
        <v>302.5</v>
      </c>
      <c r="M230" s="2">
        <f>IFERROR(__xludf.DUMMYFUNCTION("""COMPUTED_VALUE"""),45622.66666666667)</f>
        <v>45622.66667</v>
      </c>
      <c r="N230" s="1">
        <f>IFERROR(__xludf.DUMMYFUNCTION("""COMPUTED_VALUE"""),2.8850381E7)</f>
        <v>28850381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IFERROR(__xludf.DUMMYFUNCTION("""COMPUTED_VALUE"""),302.75)</f>
        <v>302.75</v>
      </c>
      <c r="D231" s="2">
        <f>IFERROR(__xludf.DUMMYFUNCTION("""COMPUTED_VALUE"""),45623.66666666667)</f>
        <v>45623.66667</v>
      </c>
      <c r="E231" s="1">
        <f>IFERROR(__xludf.DUMMYFUNCTION("""COMPUTED_VALUE"""),306.01)</f>
        <v>306.01</v>
      </c>
      <c r="G231" s="2">
        <f>IFERROR(__xludf.DUMMYFUNCTION("""COMPUTED_VALUE"""),45623.66666666667)</f>
        <v>45623.66667</v>
      </c>
      <c r="H231" s="1">
        <f>IFERROR(__xludf.DUMMYFUNCTION("""COMPUTED_VALUE"""),301.27)</f>
        <v>301.27</v>
      </c>
      <c r="J231" s="2">
        <f>IFERROR(__xludf.DUMMYFUNCTION("""COMPUTED_VALUE"""),45623.66666666667)</f>
        <v>45623.66667</v>
      </c>
      <c r="K231" s="1">
        <f>IFERROR(__xludf.DUMMYFUNCTION("""COMPUTED_VALUE"""),302.74)</f>
        <v>302.74</v>
      </c>
      <c r="M231" s="2">
        <f>IFERROR(__xludf.DUMMYFUNCTION("""COMPUTED_VALUE"""),45623.66666666667)</f>
        <v>45623.66667</v>
      </c>
      <c r="N231" s="1">
        <f>IFERROR(__xludf.DUMMYFUNCTION("""COMPUTED_VALUE"""),1.7835766E7)</f>
        <v>17835766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IFERROR(__xludf.DUMMYFUNCTION("""COMPUTED_VALUE"""),302.95)</f>
        <v>302.95</v>
      </c>
      <c r="D232" s="2">
        <f>IFERROR(__xludf.DUMMYFUNCTION("""COMPUTED_VALUE"""),45625.54166666667)</f>
        <v>45625.54167</v>
      </c>
      <c r="E232" s="1">
        <f>IFERROR(__xludf.DUMMYFUNCTION("""COMPUTED_VALUE"""),307.46)</f>
        <v>307.46</v>
      </c>
      <c r="G232" s="2">
        <f>IFERROR(__xludf.DUMMYFUNCTION("""COMPUTED_VALUE"""),45625.54166666667)</f>
        <v>45625.54167</v>
      </c>
      <c r="H232" s="1">
        <f>IFERROR(__xludf.DUMMYFUNCTION("""COMPUTED_VALUE"""),302.95)</f>
        <v>302.95</v>
      </c>
      <c r="J232" s="2">
        <f>IFERROR(__xludf.DUMMYFUNCTION("""COMPUTED_VALUE"""),45625.54166666667)</f>
        <v>45625.54167</v>
      </c>
      <c r="K232" s="1">
        <f>IFERROR(__xludf.DUMMYFUNCTION("""COMPUTED_VALUE"""),306.08)</f>
        <v>306.08</v>
      </c>
      <c r="M232" s="2">
        <f>IFERROR(__xludf.DUMMYFUNCTION("""COMPUTED_VALUE"""),45625.54166666667)</f>
        <v>45625.54167</v>
      </c>
      <c r="N232" s="1">
        <f>IFERROR(__xludf.DUMMYFUNCTION("""COMPUTED_VALUE"""),9550585.0)</f>
        <v>9550585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IFERROR(__xludf.DUMMYFUNCTION("""COMPUTED_VALUE"""),307.84)</f>
        <v>307.84</v>
      </c>
      <c r="D233" s="2">
        <f>IFERROR(__xludf.DUMMYFUNCTION("""COMPUTED_VALUE"""),45628.66666666667)</f>
        <v>45628.66667</v>
      </c>
      <c r="E233" s="1">
        <f>IFERROR(__xludf.DUMMYFUNCTION("""COMPUTED_VALUE"""),317.33)</f>
        <v>317.33</v>
      </c>
      <c r="G233" s="2">
        <f>IFERROR(__xludf.DUMMYFUNCTION("""COMPUTED_VALUE"""),45628.66666666667)</f>
        <v>45628.66667</v>
      </c>
      <c r="H233" s="1">
        <f>IFERROR(__xludf.DUMMYFUNCTION("""COMPUTED_VALUE"""),307.47)</f>
        <v>307.47</v>
      </c>
      <c r="J233" s="2">
        <f>IFERROR(__xludf.DUMMYFUNCTION("""COMPUTED_VALUE"""),45628.66666666667)</f>
        <v>45628.66667</v>
      </c>
      <c r="K233" s="1">
        <f>IFERROR(__xludf.DUMMYFUNCTION("""COMPUTED_VALUE"""),316.16)</f>
        <v>316.16</v>
      </c>
      <c r="M233" s="2">
        <f>IFERROR(__xludf.DUMMYFUNCTION("""COMPUTED_VALUE"""),45628.66666666667)</f>
        <v>45628.66667</v>
      </c>
      <c r="N233" s="1">
        <f>IFERROR(__xludf.DUMMYFUNCTION("""COMPUTED_VALUE"""),2.7597053E7)</f>
        <v>27597053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IFERROR(__xludf.DUMMYFUNCTION("""COMPUTED_VALUE"""),316.43)</f>
        <v>316.43</v>
      </c>
      <c r="D234" s="2">
        <f>IFERROR(__xludf.DUMMYFUNCTION("""COMPUTED_VALUE"""),45629.66666666667)</f>
        <v>45629.66667</v>
      </c>
      <c r="E234" s="1">
        <f>IFERROR(__xludf.DUMMYFUNCTION("""COMPUTED_VALUE"""),318.83)</f>
        <v>318.83</v>
      </c>
      <c r="G234" s="2">
        <f>IFERROR(__xludf.DUMMYFUNCTION("""COMPUTED_VALUE"""),45629.66666666667)</f>
        <v>45629.66667</v>
      </c>
      <c r="H234" s="1">
        <f>IFERROR(__xludf.DUMMYFUNCTION("""COMPUTED_VALUE"""),313.14)</f>
        <v>313.14</v>
      </c>
      <c r="J234" s="2">
        <f>IFERROR(__xludf.DUMMYFUNCTION("""COMPUTED_VALUE"""),45629.66666666667)</f>
        <v>45629.66667</v>
      </c>
      <c r="K234" s="1">
        <f>IFERROR(__xludf.DUMMYFUNCTION("""COMPUTED_VALUE"""),318.38)</f>
        <v>318.38</v>
      </c>
      <c r="M234" s="2">
        <f>IFERROR(__xludf.DUMMYFUNCTION("""COMPUTED_VALUE"""),45629.66666666667)</f>
        <v>45629.66667</v>
      </c>
      <c r="N234" s="1">
        <f>IFERROR(__xludf.DUMMYFUNCTION("""COMPUTED_VALUE"""),2.5219781E7)</f>
        <v>25219781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IFERROR(__xludf.DUMMYFUNCTION("""COMPUTED_VALUE"""),318.1)</f>
        <v>318.1</v>
      </c>
      <c r="D235" s="2">
        <f>IFERROR(__xludf.DUMMYFUNCTION("""COMPUTED_VALUE"""),45630.66666666667)</f>
        <v>45630.66667</v>
      </c>
      <c r="E235" s="1">
        <f>IFERROR(__xludf.DUMMYFUNCTION("""COMPUTED_VALUE"""),319.53)</f>
        <v>319.53</v>
      </c>
      <c r="G235" s="2">
        <f>IFERROR(__xludf.DUMMYFUNCTION("""COMPUTED_VALUE"""),45630.66666666667)</f>
        <v>45630.66667</v>
      </c>
      <c r="H235" s="1">
        <f>IFERROR(__xludf.DUMMYFUNCTION("""COMPUTED_VALUE"""),316.08)</f>
        <v>316.08</v>
      </c>
      <c r="J235" s="2">
        <f>IFERROR(__xludf.DUMMYFUNCTION("""COMPUTED_VALUE"""),45630.66666666667)</f>
        <v>45630.66667</v>
      </c>
      <c r="K235" s="1">
        <f>IFERROR(__xludf.DUMMYFUNCTION("""COMPUTED_VALUE"""),319.13)</f>
        <v>319.13</v>
      </c>
      <c r="M235" s="2">
        <f>IFERROR(__xludf.DUMMYFUNCTION("""COMPUTED_VALUE"""),45630.66666666667)</f>
        <v>45630.66667</v>
      </c>
      <c r="N235" s="1">
        <f>IFERROR(__xludf.DUMMYFUNCTION("""COMPUTED_VALUE"""),1.5188028E7)</f>
        <v>15188028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IFERROR(__xludf.DUMMYFUNCTION("""COMPUTED_VALUE"""),319.07)</f>
        <v>319.07</v>
      </c>
      <c r="D236" s="2">
        <f>IFERROR(__xludf.DUMMYFUNCTION("""COMPUTED_VALUE"""),45631.66666666667)</f>
        <v>45631.66667</v>
      </c>
      <c r="E236" s="1">
        <f>IFERROR(__xludf.DUMMYFUNCTION("""COMPUTED_VALUE"""),320.98)</f>
        <v>320.98</v>
      </c>
      <c r="G236" s="2">
        <f>IFERROR(__xludf.DUMMYFUNCTION("""COMPUTED_VALUE"""),45631.66666666667)</f>
        <v>45631.66667</v>
      </c>
      <c r="H236" s="1">
        <f>IFERROR(__xludf.DUMMYFUNCTION("""COMPUTED_VALUE"""),316.67)</f>
        <v>316.67</v>
      </c>
      <c r="J236" s="2">
        <f>IFERROR(__xludf.DUMMYFUNCTION("""COMPUTED_VALUE"""),45631.66666666667)</f>
        <v>45631.66667</v>
      </c>
      <c r="K236" s="1">
        <f>IFERROR(__xludf.DUMMYFUNCTION("""COMPUTED_VALUE"""),317.99)</f>
        <v>317.99</v>
      </c>
      <c r="M236" s="2">
        <f>IFERROR(__xludf.DUMMYFUNCTION("""COMPUTED_VALUE"""),45631.66666666667)</f>
        <v>45631.66667</v>
      </c>
      <c r="N236" s="1">
        <f>IFERROR(__xludf.DUMMYFUNCTION("""COMPUTED_VALUE"""),2.1564046E7)</f>
        <v>21564046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IFERROR(__xludf.DUMMYFUNCTION("""COMPUTED_VALUE"""),333.08)</f>
        <v>333.08</v>
      </c>
      <c r="D237" s="2">
        <f>IFERROR(__xludf.DUMMYFUNCTION("""COMPUTED_VALUE"""),45632.66666666667)</f>
        <v>45632.66667</v>
      </c>
      <c r="E237" s="1">
        <f>IFERROR(__xludf.DUMMYFUNCTION("""COMPUTED_VALUE"""),348.39)</f>
        <v>348.39</v>
      </c>
      <c r="G237" s="2">
        <f>IFERROR(__xludf.DUMMYFUNCTION("""COMPUTED_VALUE"""),45632.66666666667)</f>
        <v>45632.66667</v>
      </c>
      <c r="H237" s="1">
        <f>IFERROR(__xludf.DUMMYFUNCTION("""COMPUTED_VALUE"""),333.08)</f>
        <v>333.08</v>
      </c>
      <c r="J237" s="2">
        <f>IFERROR(__xludf.DUMMYFUNCTION("""COMPUTED_VALUE"""),45632.66666666667)</f>
        <v>45632.66667</v>
      </c>
      <c r="K237" s="1">
        <f>IFERROR(__xludf.DUMMYFUNCTION("""COMPUTED_VALUE"""),340.97)</f>
        <v>340.97</v>
      </c>
      <c r="M237" s="2">
        <f>IFERROR(__xludf.DUMMYFUNCTION("""COMPUTED_VALUE"""),45632.66666666667)</f>
        <v>45632.66667</v>
      </c>
      <c r="N237" s="1">
        <f>IFERROR(__xludf.DUMMYFUNCTION("""COMPUTED_VALUE"""),3.3391921E7)</f>
        <v>33391921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IFERROR(__xludf.DUMMYFUNCTION("""COMPUTED_VALUE"""),341.4)</f>
        <v>341.4</v>
      </c>
      <c r="D238" s="2">
        <f>IFERROR(__xludf.DUMMYFUNCTION("""COMPUTED_VALUE"""),45635.66666666667)</f>
        <v>45635.66667</v>
      </c>
      <c r="E238" s="1">
        <f>IFERROR(__xludf.DUMMYFUNCTION("""COMPUTED_VALUE"""),353.39)</f>
        <v>353.39</v>
      </c>
      <c r="G238" s="2">
        <f>IFERROR(__xludf.DUMMYFUNCTION("""COMPUTED_VALUE"""),45635.66666666667)</f>
        <v>45635.66667</v>
      </c>
      <c r="H238" s="1">
        <f>IFERROR(__xludf.DUMMYFUNCTION("""COMPUTED_VALUE"""),341.2)</f>
        <v>341.2</v>
      </c>
      <c r="J238" s="2">
        <f>IFERROR(__xludf.DUMMYFUNCTION("""COMPUTED_VALUE"""),45635.66666666667)</f>
        <v>45635.66667</v>
      </c>
      <c r="K238" s="1">
        <f>IFERROR(__xludf.DUMMYFUNCTION("""COMPUTED_VALUE"""),343.62)</f>
        <v>343.62</v>
      </c>
      <c r="M238" s="2">
        <f>IFERROR(__xludf.DUMMYFUNCTION("""COMPUTED_VALUE"""),45635.66666666667)</f>
        <v>45635.66667</v>
      </c>
      <c r="N238" s="1">
        <f>IFERROR(__xludf.DUMMYFUNCTION("""COMPUTED_VALUE"""),2.2214243E7)</f>
        <v>22214243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IFERROR(__xludf.DUMMYFUNCTION("""COMPUTED_VALUE"""),343.52)</f>
        <v>343.52</v>
      </c>
      <c r="D239" s="2">
        <f>IFERROR(__xludf.DUMMYFUNCTION("""COMPUTED_VALUE"""),45636.66666666667)</f>
        <v>45636.66667</v>
      </c>
      <c r="E239" s="1">
        <f>IFERROR(__xludf.DUMMYFUNCTION("""COMPUTED_VALUE"""),344.3)</f>
        <v>344.3</v>
      </c>
      <c r="G239" s="2">
        <f>IFERROR(__xludf.DUMMYFUNCTION("""COMPUTED_VALUE"""),45636.66666666667)</f>
        <v>45636.66667</v>
      </c>
      <c r="H239" s="1">
        <f>IFERROR(__xludf.DUMMYFUNCTION("""COMPUTED_VALUE"""),337.22)</f>
        <v>337.22</v>
      </c>
      <c r="J239" s="2">
        <f>IFERROR(__xludf.DUMMYFUNCTION("""COMPUTED_VALUE"""),45636.66666666667)</f>
        <v>45636.66667</v>
      </c>
      <c r="K239" s="1">
        <f>IFERROR(__xludf.DUMMYFUNCTION("""COMPUTED_VALUE"""),338.86)</f>
        <v>338.86</v>
      </c>
      <c r="M239" s="2">
        <f>IFERROR(__xludf.DUMMYFUNCTION("""COMPUTED_VALUE"""),45636.66666666667)</f>
        <v>45636.66667</v>
      </c>
      <c r="N239" s="1">
        <f>IFERROR(__xludf.DUMMYFUNCTION("""COMPUTED_VALUE"""),1.7218916E7)</f>
        <v>17218916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IFERROR(__xludf.DUMMYFUNCTION("""COMPUTED_VALUE"""),340.44)</f>
        <v>340.44</v>
      </c>
      <c r="D240" s="2">
        <f>IFERROR(__xludf.DUMMYFUNCTION("""COMPUTED_VALUE"""),45637.66666666667)</f>
        <v>45637.66667</v>
      </c>
      <c r="E240" s="1">
        <f>IFERROR(__xludf.DUMMYFUNCTION("""COMPUTED_VALUE"""),343.72)</f>
        <v>343.72</v>
      </c>
      <c r="G240" s="2">
        <f>IFERROR(__xludf.DUMMYFUNCTION("""COMPUTED_VALUE"""),45637.66666666667)</f>
        <v>45637.66667</v>
      </c>
      <c r="H240" s="1">
        <f>IFERROR(__xludf.DUMMYFUNCTION("""COMPUTED_VALUE"""),340.17)</f>
        <v>340.17</v>
      </c>
      <c r="J240" s="2">
        <f>IFERROR(__xludf.DUMMYFUNCTION("""COMPUTED_VALUE"""),45637.66666666667)</f>
        <v>45637.66667</v>
      </c>
      <c r="K240" s="1">
        <f>IFERROR(__xludf.DUMMYFUNCTION("""COMPUTED_VALUE"""),341.13)</f>
        <v>341.13</v>
      </c>
      <c r="M240" s="2">
        <f>IFERROR(__xludf.DUMMYFUNCTION("""COMPUTED_VALUE"""),45637.66666666667)</f>
        <v>45637.66667</v>
      </c>
      <c r="N240" s="1">
        <f>IFERROR(__xludf.DUMMYFUNCTION("""COMPUTED_VALUE"""),1.8017129E7)</f>
        <v>18017129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IFERROR(__xludf.DUMMYFUNCTION("""COMPUTED_VALUE"""),339.26)</f>
        <v>339.26</v>
      </c>
      <c r="D241" s="2">
        <f>IFERROR(__xludf.DUMMYFUNCTION("""COMPUTED_VALUE"""),45638.66666666667)</f>
        <v>45638.66667</v>
      </c>
      <c r="E241" s="1">
        <f>IFERROR(__xludf.DUMMYFUNCTION("""COMPUTED_VALUE"""),340.34)</f>
        <v>340.34</v>
      </c>
      <c r="G241" s="2">
        <f>IFERROR(__xludf.DUMMYFUNCTION("""COMPUTED_VALUE"""),45638.66666666667)</f>
        <v>45638.66667</v>
      </c>
      <c r="H241" s="1">
        <f>IFERROR(__xludf.DUMMYFUNCTION("""COMPUTED_VALUE"""),334.58)</f>
        <v>334.58</v>
      </c>
      <c r="J241" s="2">
        <f>IFERROR(__xludf.DUMMYFUNCTION("""COMPUTED_VALUE"""),45638.66666666667)</f>
        <v>45638.66667</v>
      </c>
      <c r="K241" s="1">
        <f>IFERROR(__xludf.DUMMYFUNCTION("""COMPUTED_VALUE"""),334.65)</f>
        <v>334.65</v>
      </c>
      <c r="M241" s="2">
        <f>IFERROR(__xludf.DUMMYFUNCTION("""COMPUTED_VALUE"""),45638.66666666667)</f>
        <v>45638.66667</v>
      </c>
      <c r="N241" s="1">
        <f>IFERROR(__xludf.DUMMYFUNCTION("""COMPUTED_VALUE"""),1.5545764E7)</f>
        <v>15545764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IFERROR(__xludf.DUMMYFUNCTION("""COMPUTED_VALUE"""),333.45)</f>
        <v>333.45</v>
      </c>
      <c r="D242" s="2">
        <f>IFERROR(__xludf.DUMMYFUNCTION("""COMPUTED_VALUE"""),45639.66666666667)</f>
        <v>45639.66667</v>
      </c>
      <c r="E242" s="1">
        <f>IFERROR(__xludf.DUMMYFUNCTION("""COMPUTED_VALUE"""),338.38)</f>
        <v>338.38</v>
      </c>
      <c r="G242" s="2">
        <f>IFERROR(__xludf.DUMMYFUNCTION("""COMPUTED_VALUE"""),45639.66666666667)</f>
        <v>45639.66667</v>
      </c>
      <c r="H242" s="1">
        <f>IFERROR(__xludf.DUMMYFUNCTION("""COMPUTED_VALUE"""),333.34)</f>
        <v>333.34</v>
      </c>
      <c r="J242" s="2">
        <f>IFERROR(__xludf.DUMMYFUNCTION("""COMPUTED_VALUE"""),45639.66666666667)</f>
        <v>45639.66667</v>
      </c>
      <c r="K242" s="1">
        <f>IFERROR(__xludf.DUMMYFUNCTION("""COMPUTED_VALUE"""),337.59)</f>
        <v>337.59</v>
      </c>
      <c r="M242" s="2">
        <f>IFERROR(__xludf.DUMMYFUNCTION("""COMPUTED_VALUE"""),45639.66666666667)</f>
        <v>45639.66667</v>
      </c>
      <c r="N242" s="1">
        <f>IFERROR(__xludf.DUMMYFUNCTION("""COMPUTED_VALUE"""),1.4893087E7)</f>
        <v>14893087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IFERROR(__xludf.DUMMYFUNCTION("""COMPUTED_VALUE"""),337.91)</f>
        <v>337.91</v>
      </c>
      <c r="D243" s="2">
        <f>IFERROR(__xludf.DUMMYFUNCTION("""COMPUTED_VALUE"""),45642.66666666667)</f>
        <v>45642.66667</v>
      </c>
      <c r="E243" s="1">
        <f>IFERROR(__xludf.DUMMYFUNCTION("""COMPUTED_VALUE"""),344.61)</f>
        <v>344.61</v>
      </c>
      <c r="G243" s="2">
        <f>IFERROR(__xludf.DUMMYFUNCTION("""COMPUTED_VALUE"""),45642.66666666667)</f>
        <v>45642.66667</v>
      </c>
      <c r="H243" s="1">
        <f>IFERROR(__xludf.DUMMYFUNCTION("""COMPUTED_VALUE"""),337.91)</f>
        <v>337.91</v>
      </c>
      <c r="J243" s="2">
        <f>IFERROR(__xludf.DUMMYFUNCTION("""COMPUTED_VALUE"""),45642.66666666667)</f>
        <v>45642.66667</v>
      </c>
      <c r="K243" s="1">
        <f>IFERROR(__xludf.DUMMYFUNCTION("""COMPUTED_VALUE"""),339.75)</f>
        <v>339.75</v>
      </c>
      <c r="M243" s="2">
        <f>IFERROR(__xludf.DUMMYFUNCTION("""COMPUTED_VALUE"""),45642.66666666667)</f>
        <v>45642.66667</v>
      </c>
      <c r="N243" s="1">
        <f>IFERROR(__xludf.DUMMYFUNCTION("""COMPUTED_VALUE"""),2.675256E7)</f>
        <v>26752560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IFERROR(__xludf.DUMMYFUNCTION("""COMPUTED_VALUE"""),338.01)</f>
        <v>338.01</v>
      </c>
      <c r="D244" s="2">
        <f>IFERROR(__xludf.DUMMYFUNCTION("""COMPUTED_VALUE"""),45643.66666666667)</f>
        <v>45643.66667</v>
      </c>
      <c r="E244" s="1">
        <f>IFERROR(__xludf.DUMMYFUNCTION("""COMPUTED_VALUE"""),341.23)</f>
        <v>341.23</v>
      </c>
      <c r="G244" s="2">
        <f>IFERROR(__xludf.DUMMYFUNCTION("""COMPUTED_VALUE"""),45643.66666666667)</f>
        <v>45643.66667</v>
      </c>
      <c r="H244" s="1">
        <f>IFERROR(__xludf.DUMMYFUNCTION("""COMPUTED_VALUE"""),337.04)</f>
        <v>337.04</v>
      </c>
      <c r="J244" s="2">
        <f>IFERROR(__xludf.DUMMYFUNCTION("""COMPUTED_VALUE"""),45643.66666666667)</f>
        <v>45643.66667</v>
      </c>
      <c r="K244" s="1">
        <f>IFERROR(__xludf.DUMMYFUNCTION("""COMPUTED_VALUE"""),340.42)</f>
        <v>340.42</v>
      </c>
      <c r="M244" s="2">
        <f>IFERROR(__xludf.DUMMYFUNCTION("""COMPUTED_VALUE"""),45643.66666666667)</f>
        <v>45643.66667</v>
      </c>
      <c r="N244" s="1">
        <f>IFERROR(__xludf.DUMMYFUNCTION("""COMPUTED_VALUE"""),2.0207879E7)</f>
        <v>20207879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IFERROR(__xludf.DUMMYFUNCTION("""COMPUTED_VALUE"""),338.74)</f>
        <v>338.74</v>
      </c>
      <c r="D245" s="2">
        <f>IFERROR(__xludf.DUMMYFUNCTION("""COMPUTED_VALUE"""),45644.66666666667)</f>
        <v>45644.66667</v>
      </c>
      <c r="E245" s="1">
        <f>IFERROR(__xludf.DUMMYFUNCTION("""COMPUTED_VALUE"""),340.59)</f>
        <v>340.59</v>
      </c>
      <c r="G245" s="2">
        <f>IFERROR(__xludf.DUMMYFUNCTION("""COMPUTED_VALUE"""),45644.66666666667)</f>
        <v>45644.66667</v>
      </c>
      <c r="H245" s="1">
        <f>IFERROR(__xludf.DUMMYFUNCTION("""COMPUTED_VALUE"""),327.61)</f>
        <v>327.61</v>
      </c>
      <c r="J245" s="2">
        <f>IFERROR(__xludf.DUMMYFUNCTION("""COMPUTED_VALUE"""),45644.66666666667)</f>
        <v>45644.66667</v>
      </c>
      <c r="K245" s="1">
        <f>IFERROR(__xludf.DUMMYFUNCTION("""COMPUTED_VALUE"""),327.66)</f>
        <v>327.66</v>
      </c>
      <c r="M245" s="2">
        <f>IFERROR(__xludf.DUMMYFUNCTION("""COMPUTED_VALUE"""),45644.66666666667)</f>
        <v>45644.66667</v>
      </c>
      <c r="N245" s="1">
        <f>IFERROR(__xludf.DUMMYFUNCTION("""COMPUTED_VALUE"""),2.498467E7)</f>
        <v>24984670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IFERROR(__xludf.DUMMYFUNCTION("""COMPUTED_VALUE"""),329.26)</f>
        <v>329.26</v>
      </c>
      <c r="D246" s="2">
        <f>IFERROR(__xludf.DUMMYFUNCTION("""COMPUTED_VALUE"""),45645.66666666667)</f>
        <v>45645.66667</v>
      </c>
      <c r="E246" s="1">
        <f>IFERROR(__xludf.DUMMYFUNCTION("""COMPUTED_VALUE"""),332.26)</f>
        <v>332.26</v>
      </c>
      <c r="G246" s="2">
        <f>IFERROR(__xludf.DUMMYFUNCTION("""COMPUTED_VALUE"""),45645.66666666667)</f>
        <v>45645.66667</v>
      </c>
      <c r="H246" s="1">
        <f>IFERROR(__xludf.DUMMYFUNCTION("""COMPUTED_VALUE"""),325.44)</f>
        <v>325.44</v>
      </c>
      <c r="J246" s="2">
        <f>IFERROR(__xludf.DUMMYFUNCTION("""COMPUTED_VALUE"""),45645.66666666667)</f>
        <v>45645.66667</v>
      </c>
      <c r="K246" s="1">
        <f>IFERROR(__xludf.DUMMYFUNCTION("""COMPUTED_VALUE"""),327.62)</f>
        <v>327.62</v>
      </c>
      <c r="M246" s="2">
        <f>IFERROR(__xludf.DUMMYFUNCTION("""COMPUTED_VALUE"""),45645.66666666667)</f>
        <v>45645.66667</v>
      </c>
      <c r="N246" s="1">
        <f>IFERROR(__xludf.DUMMYFUNCTION("""COMPUTED_VALUE"""),2.1484548E7)</f>
        <v>21484548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IFERROR(__xludf.DUMMYFUNCTION("""COMPUTED_VALUE"""),324.62)</f>
        <v>324.62</v>
      </c>
      <c r="D247" s="2">
        <f>IFERROR(__xludf.DUMMYFUNCTION("""COMPUTED_VALUE"""),45646.66666666667)</f>
        <v>45646.66667</v>
      </c>
      <c r="E247" s="1">
        <f>IFERROR(__xludf.DUMMYFUNCTION("""COMPUTED_VALUE"""),337.97)</f>
        <v>337.97</v>
      </c>
      <c r="G247" s="2">
        <f>IFERROR(__xludf.DUMMYFUNCTION("""COMPUTED_VALUE"""),45646.66666666667)</f>
        <v>45646.66667</v>
      </c>
      <c r="H247" s="1">
        <f>IFERROR(__xludf.DUMMYFUNCTION("""COMPUTED_VALUE"""),323.93)</f>
        <v>323.93</v>
      </c>
      <c r="J247" s="2">
        <f>IFERROR(__xludf.DUMMYFUNCTION("""COMPUTED_VALUE"""),45646.66666666667)</f>
        <v>45646.66667</v>
      </c>
      <c r="K247" s="1">
        <f>IFERROR(__xludf.DUMMYFUNCTION("""COMPUTED_VALUE"""),334.67)</f>
        <v>334.67</v>
      </c>
      <c r="M247" s="2">
        <f>IFERROR(__xludf.DUMMYFUNCTION("""COMPUTED_VALUE"""),45646.66666666667)</f>
        <v>45646.66667</v>
      </c>
      <c r="N247" s="1">
        <f>IFERROR(__xludf.DUMMYFUNCTION("""COMPUTED_VALUE"""),3.640964E7)</f>
        <v>36409640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IFERROR(__xludf.DUMMYFUNCTION("""COMPUTED_VALUE"""),334.33)</f>
        <v>334.33</v>
      </c>
      <c r="D248" s="2">
        <f>IFERROR(__xludf.DUMMYFUNCTION("""COMPUTED_VALUE"""),45649.66666666667)</f>
        <v>45649.66667</v>
      </c>
      <c r="E248" s="1">
        <f>IFERROR(__xludf.DUMMYFUNCTION("""COMPUTED_VALUE"""),338.94)</f>
        <v>338.94</v>
      </c>
      <c r="G248" s="2">
        <f>IFERROR(__xludf.DUMMYFUNCTION("""COMPUTED_VALUE"""),45649.66666666667)</f>
        <v>45649.66667</v>
      </c>
      <c r="H248" s="1">
        <f>IFERROR(__xludf.DUMMYFUNCTION("""COMPUTED_VALUE"""),331.9)</f>
        <v>331.9</v>
      </c>
      <c r="J248" s="2">
        <f>IFERROR(__xludf.DUMMYFUNCTION("""COMPUTED_VALUE"""),45649.66666666667)</f>
        <v>45649.66667</v>
      </c>
      <c r="K248" s="1">
        <f>IFERROR(__xludf.DUMMYFUNCTION("""COMPUTED_VALUE"""),336.6)</f>
        <v>336.6</v>
      </c>
      <c r="M248" s="2">
        <f>IFERROR(__xludf.DUMMYFUNCTION("""COMPUTED_VALUE"""),45649.66666666667)</f>
        <v>45649.66667</v>
      </c>
      <c r="N248" s="1">
        <f>IFERROR(__xludf.DUMMYFUNCTION("""COMPUTED_VALUE"""),1.5961625E7)</f>
        <v>15961625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IFERROR(__xludf.DUMMYFUNCTION("""COMPUTED_VALUE"""),336.5)</f>
        <v>336.5</v>
      </c>
      <c r="D249" s="2">
        <f>IFERROR(__xludf.DUMMYFUNCTION("""COMPUTED_VALUE"""),45650.54166666667)</f>
        <v>45650.54167</v>
      </c>
      <c r="E249" s="1">
        <f>IFERROR(__xludf.DUMMYFUNCTION("""COMPUTED_VALUE"""),338.23)</f>
        <v>338.23</v>
      </c>
      <c r="G249" s="2">
        <f>IFERROR(__xludf.DUMMYFUNCTION("""COMPUTED_VALUE"""),45650.54166666667)</f>
        <v>45650.54167</v>
      </c>
      <c r="H249" s="1">
        <f>IFERROR(__xludf.DUMMYFUNCTION("""COMPUTED_VALUE"""),335.55)</f>
        <v>335.55</v>
      </c>
      <c r="J249" s="2">
        <f>IFERROR(__xludf.DUMMYFUNCTION("""COMPUTED_VALUE"""),45650.54166666667)</f>
        <v>45650.54167</v>
      </c>
      <c r="K249" s="1">
        <f>IFERROR(__xludf.DUMMYFUNCTION("""COMPUTED_VALUE"""),338.23)</f>
        <v>338.23</v>
      </c>
      <c r="M249" s="2">
        <f>IFERROR(__xludf.DUMMYFUNCTION("""COMPUTED_VALUE"""),45650.54166666667)</f>
        <v>45650.54167</v>
      </c>
      <c r="N249" s="1">
        <f>IFERROR(__xludf.DUMMYFUNCTION("""COMPUTED_VALUE"""),5600376.0)</f>
        <v>5600376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IFERROR(__xludf.DUMMYFUNCTION("""COMPUTED_VALUE"""),337.55)</f>
        <v>337.55</v>
      </c>
      <c r="D250" s="2">
        <f>IFERROR(__xludf.DUMMYFUNCTION("""COMPUTED_VALUE"""),45652.66666666667)</f>
        <v>45652.66667</v>
      </c>
      <c r="E250" s="1">
        <f>IFERROR(__xludf.DUMMYFUNCTION("""COMPUTED_VALUE"""),341.25)</f>
        <v>341.25</v>
      </c>
      <c r="G250" s="2">
        <f>IFERROR(__xludf.DUMMYFUNCTION("""COMPUTED_VALUE"""),45652.66666666667)</f>
        <v>45652.66667</v>
      </c>
      <c r="H250" s="1">
        <f>IFERROR(__xludf.DUMMYFUNCTION("""COMPUTED_VALUE"""),337.33)</f>
        <v>337.33</v>
      </c>
      <c r="J250" s="2">
        <f>IFERROR(__xludf.DUMMYFUNCTION("""COMPUTED_VALUE"""),45652.66666666667)</f>
        <v>45652.66667</v>
      </c>
      <c r="K250" s="1">
        <f>IFERROR(__xludf.DUMMYFUNCTION("""COMPUTED_VALUE"""),339.45)</f>
        <v>339.45</v>
      </c>
      <c r="M250" s="2">
        <f>IFERROR(__xludf.DUMMYFUNCTION("""COMPUTED_VALUE"""),45652.66666666667)</f>
        <v>45652.66667</v>
      </c>
      <c r="N250" s="1">
        <f>IFERROR(__xludf.DUMMYFUNCTION("""COMPUTED_VALUE"""),1.1417919E7)</f>
        <v>11417919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IFERROR(__xludf.DUMMYFUNCTION("""COMPUTED_VALUE"""),335.99)</f>
        <v>335.99</v>
      </c>
      <c r="D251" s="2">
        <f>IFERROR(__xludf.DUMMYFUNCTION("""COMPUTED_VALUE"""),45653.66666666667)</f>
        <v>45653.66667</v>
      </c>
      <c r="E251" s="1">
        <f>IFERROR(__xludf.DUMMYFUNCTION("""COMPUTED_VALUE"""),339.54)</f>
        <v>339.54</v>
      </c>
      <c r="G251" s="2">
        <f>IFERROR(__xludf.DUMMYFUNCTION("""COMPUTED_VALUE"""),45653.66666666667)</f>
        <v>45653.66667</v>
      </c>
      <c r="H251" s="1">
        <f>IFERROR(__xludf.DUMMYFUNCTION("""COMPUTED_VALUE"""),335.99)</f>
        <v>335.99</v>
      </c>
      <c r="J251" s="2">
        <f>IFERROR(__xludf.DUMMYFUNCTION("""COMPUTED_VALUE"""),45653.66666666667)</f>
        <v>45653.66667</v>
      </c>
      <c r="K251" s="1">
        <f>IFERROR(__xludf.DUMMYFUNCTION("""COMPUTED_VALUE"""),338.13)</f>
        <v>338.13</v>
      </c>
      <c r="M251" s="2">
        <f>IFERROR(__xludf.DUMMYFUNCTION("""COMPUTED_VALUE"""),45653.66666666667)</f>
        <v>45653.66667</v>
      </c>
      <c r="N251" s="1">
        <f>IFERROR(__xludf.DUMMYFUNCTION("""COMPUTED_VALUE"""),1.019571E7)</f>
        <v>10195710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IFERROR(__xludf.DUMMYFUNCTION("""COMPUTED_VALUE"""),335.44)</f>
        <v>335.44</v>
      </c>
      <c r="D252" s="2">
        <f>IFERROR(__xludf.DUMMYFUNCTION("""COMPUTED_VALUE"""),45656.66666666667)</f>
        <v>45656.66667</v>
      </c>
      <c r="E252" s="1">
        <f>IFERROR(__xludf.DUMMYFUNCTION("""COMPUTED_VALUE"""),338.37)</f>
        <v>338.37</v>
      </c>
      <c r="G252" s="2">
        <f>IFERROR(__xludf.DUMMYFUNCTION("""COMPUTED_VALUE"""),45656.66666666667)</f>
        <v>45656.66667</v>
      </c>
      <c r="H252" s="1">
        <f>IFERROR(__xludf.DUMMYFUNCTION("""COMPUTED_VALUE"""),330.06)</f>
        <v>330.06</v>
      </c>
      <c r="J252" s="2">
        <f>IFERROR(__xludf.DUMMYFUNCTION("""COMPUTED_VALUE"""),45656.66666666667)</f>
        <v>45656.66667</v>
      </c>
      <c r="K252" s="1">
        <f>IFERROR(__xludf.DUMMYFUNCTION("""COMPUTED_VALUE"""),336.11)</f>
        <v>336.11</v>
      </c>
      <c r="M252" s="2">
        <f>IFERROR(__xludf.DUMMYFUNCTION("""COMPUTED_VALUE"""),45656.66666666667)</f>
        <v>45656.66667</v>
      </c>
      <c r="N252" s="1">
        <f>IFERROR(__xludf.DUMMYFUNCTION("""COMPUTED_VALUE"""),1.5152333E7)</f>
        <v>15152333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IFERROR(__xludf.DUMMYFUNCTION("""COMPUTED_VALUE"""),336.92)</f>
        <v>336.92</v>
      </c>
      <c r="D253" s="2">
        <f>IFERROR(__xludf.DUMMYFUNCTION("""COMPUTED_VALUE"""),45657.66666666667)</f>
        <v>45657.66667</v>
      </c>
      <c r="E253" s="1">
        <f>IFERROR(__xludf.DUMMYFUNCTION("""COMPUTED_VALUE"""),338.36)</f>
        <v>338.36</v>
      </c>
      <c r="G253" s="2">
        <f>IFERROR(__xludf.DUMMYFUNCTION("""COMPUTED_VALUE"""),45657.66666666667)</f>
        <v>45657.66667</v>
      </c>
      <c r="H253" s="1">
        <f>IFERROR(__xludf.DUMMYFUNCTION("""COMPUTED_VALUE"""),333.98)</f>
        <v>333.98</v>
      </c>
      <c r="J253" s="2">
        <f>IFERROR(__xludf.DUMMYFUNCTION("""COMPUTED_VALUE"""),45657.66666666667)</f>
        <v>45657.66667</v>
      </c>
      <c r="K253" s="1">
        <f>IFERROR(__xludf.DUMMYFUNCTION("""COMPUTED_VALUE"""),335.13)</f>
        <v>335.13</v>
      </c>
      <c r="M253" s="2">
        <f>IFERROR(__xludf.DUMMYFUNCTION("""COMPUTED_VALUE"""),45657.66666666667)</f>
        <v>45657.66667</v>
      </c>
      <c r="N253" s="1">
        <f>IFERROR(__xludf.DUMMYFUNCTION("""COMPUTED_VALUE"""),1.1807802E7)</f>
        <v>11807802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IFERROR(__xludf.DUMMYFUNCTION("""COMPUTED_VALUE"""),335.43)</f>
        <v>335.43</v>
      </c>
      <c r="D254" s="2">
        <f>IFERROR(__xludf.DUMMYFUNCTION("""COMPUTED_VALUE"""),45659.66666666667)</f>
        <v>45659.66667</v>
      </c>
      <c r="E254" s="1">
        <f>IFERROR(__xludf.DUMMYFUNCTION("""COMPUTED_VALUE"""),339.32)</f>
        <v>339.32</v>
      </c>
      <c r="G254" s="2">
        <f>IFERROR(__xludf.DUMMYFUNCTION("""COMPUTED_VALUE"""),45659.66666666667)</f>
        <v>45659.66667</v>
      </c>
      <c r="H254" s="1">
        <f>IFERROR(__xludf.DUMMYFUNCTION("""COMPUTED_VALUE"""),329.51)</f>
        <v>329.51</v>
      </c>
      <c r="J254" s="2">
        <f>IFERROR(__xludf.DUMMYFUNCTION("""COMPUTED_VALUE"""),45659.66666666667)</f>
        <v>45659.66667</v>
      </c>
      <c r="K254" s="1">
        <f>IFERROR(__xludf.DUMMYFUNCTION("""COMPUTED_VALUE"""),330.72)</f>
        <v>330.72</v>
      </c>
      <c r="M254" s="2">
        <f>IFERROR(__xludf.DUMMYFUNCTION("""COMPUTED_VALUE"""),45659.66666666667)</f>
        <v>45659.66667</v>
      </c>
      <c r="N254" s="1">
        <f>IFERROR(__xludf.DUMMYFUNCTION("""COMPUTED_VALUE"""),1.21411E7)</f>
        <v>12141100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IFERROR(__xludf.DUMMYFUNCTION("""COMPUTED_VALUE"""),331.4)</f>
        <v>331.4</v>
      </c>
      <c r="D255" s="2">
        <f>IFERROR(__xludf.DUMMYFUNCTION("""COMPUTED_VALUE"""),45660.66666666667)</f>
        <v>45660.66667</v>
      </c>
      <c r="E255" s="1">
        <f>IFERROR(__xludf.DUMMYFUNCTION("""COMPUTED_VALUE"""),335.72)</f>
        <v>335.72</v>
      </c>
      <c r="G255" s="2">
        <f>IFERROR(__xludf.DUMMYFUNCTION("""COMPUTED_VALUE"""),45660.66666666667)</f>
        <v>45660.66667</v>
      </c>
      <c r="H255" s="1">
        <f>IFERROR(__xludf.DUMMYFUNCTION("""COMPUTED_VALUE"""),330.92)</f>
        <v>330.92</v>
      </c>
      <c r="J255" s="2">
        <f>IFERROR(__xludf.DUMMYFUNCTION("""COMPUTED_VALUE"""),45660.66666666667)</f>
        <v>45660.66667</v>
      </c>
      <c r="K255" s="1">
        <f>IFERROR(__xludf.DUMMYFUNCTION("""COMPUTED_VALUE"""),334.3)</f>
        <v>334.3</v>
      </c>
      <c r="M255" s="2">
        <f>IFERROR(__xludf.DUMMYFUNCTION("""COMPUTED_VALUE"""),45660.66666666667)</f>
        <v>45660.66667</v>
      </c>
      <c r="N255" s="1">
        <f>IFERROR(__xludf.DUMMYFUNCTION("""COMPUTED_VALUE"""),1.5212646E7)</f>
        <v>15212646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IFERROR(__xludf.DUMMYFUNCTION("""COMPUTED_VALUE"""),335.06)</f>
        <v>335.06</v>
      </c>
      <c r="D256" s="2">
        <f>IFERROR(__xludf.DUMMYFUNCTION("""COMPUTED_VALUE"""),45663.66666666667)</f>
        <v>45663.66667</v>
      </c>
      <c r="E256" s="1">
        <f>IFERROR(__xludf.DUMMYFUNCTION("""COMPUTED_VALUE"""),346.72)</f>
        <v>346.72</v>
      </c>
      <c r="G256" s="2">
        <f>IFERROR(__xludf.DUMMYFUNCTION("""COMPUTED_VALUE"""),45663.66666666667)</f>
        <v>45663.66667</v>
      </c>
      <c r="H256" s="1">
        <f>IFERROR(__xludf.DUMMYFUNCTION("""COMPUTED_VALUE"""),335.06)</f>
        <v>335.06</v>
      </c>
      <c r="J256" s="2">
        <f>IFERROR(__xludf.DUMMYFUNCTION("""COMPUTED_VALUE"""),45663.66666666667)</f>
        <v>45663.66667</v>
      </c>
      <c r="K256" s="1">
        <f>IFERROR(__xludf.DUMMYFUNCTION("""COMPUTED_VALUE"""),345.61)</f>
        <v>345.61</v>
      </c>
      <c r="M256" s="2">
        <f>IFERROR(__xludf.DUMMYFUNCTION("""COMPUTED_VALUE"""),45663.66666666667)</f>
        <v>45663.66667</v>
      </c>
      <c r="N256" s="1">
        <f>IFERROR(__xludf.DUMMYFUNCTION("""COMPUTED_VALUE"""),1.8875298E7)</f>
        <v>18875298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IFERROR(__xludf.DUMMYFUNCTION("""COMPUTED_VALUE"""),346.33)</f>
        <v>346.33</v>
      </c>
      <c r="D257" s="2">
        <f>IFERROR(__xludf.DUMMYFUNCTION("""COMPUTED_VALUE"""),45664.66666666667)</f>
        <v>45664.66667</v>
      </c>
      <c r="E257" s="1">
        <f>IFERROR(__xludf.DUMMYFUNCTION("""COMPUTED_VALUE"""),356.05)</f>
        <v>356.05</v>
      </c>
      <c r="G257" s="2">
        <f>IFERROR(__xludf.DUMMYFUNCTION("""COMPUTED_VALUE"""),45664.66666666667)</f>
        <v>45664.66667</v>
      </c>
      <c r="H257" s="1">
        <f>IFERROR(__xludf.DUMMYFUNCTION("""COMPUTED_VALUE"""),343.43)</f>
        <v>343.43</v>
      </c>
      <c r="J257" s="2">
        <f>IFERROR(__xludf.DUMMYFUNCTION("""COMPUTED_VALUE"""),45664.66666666667)</f>
        <v>45664.66667</v>
      </c>
      <c r="K257" s="1">
        <f>IFERROR(__xludf.DUMMYFUNCTION("""COMPUTED_VALUE"""),343.63)</f>
        <v>343.63</v>
      </c>
      <c r="M257" s="2">
        <f>IFERROR(__xludf.DUMMYFUNCTION("""COMPUTED_VALUE"""),45664.66666666667)</f>
        <v>45664.66667</v>
      </c>
      <c r="N257" s="1">
        <f>IFERROR(__xludf.DUMMYFUNCTION("""COMPUTED_VALUE"""),1.5367342E7)</f>
        <v>15367342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IFERROR(__xludf.DUMMYFUNCTION("""COMPUTED_VALUE"""),342.52)</f>
        <v>342.52</v>
      </c>
      <c r="D258" s="2">
        <f>IFERROR(__xludf.DUMMYFUNCTION("""COMPUTED_VALUE"""),45665.66666666667)</f>
        <v>45665.66667</v>
      </c>
      <c r="E258" s="1">
        <f>IFERROR(__xludf.DUMMYFUNCTION("""COMPUTED_VALUE"""),344.54)</f>
        <v>344.54</v>
      </c>
      <c r="G258" s="2">
        <f>IFERROR(__xludf.DUMMYFUNCTION("""COMPUTED_VALUE"""),45665.66666666667)</f>
        <v>45665.66667</v>
      </c>
      <c r="H258" s="1">
        <f>IFERROR(__xludf.DUMMYFUNCTION("""COMPUTED_VALUE"""),338.61)</f>
        <v>338.61</v>
      </c>
      <c r="J258" s="2">
        <f>IFERROR(__xludf.DUMMYFUNCTION("""COMPUTED_VALUE"""),45665.66666666667)</f>
        <v>45665.66667</v>
      </c>
      <c r="K258" s="1">
        <f>IFERROR(__xludf.DUMMYFUNCTION("""COMPUTED_VALUE"""),344.32)</f>
        <v>344.32</v>
      </c>
      <c r="M258" s="2">
        <f>IFERROR(__xludf.DUMMYFUNCTION("""COMPUTED_VALUE"""),45665.66666666667)</f>
        <v>45665.66667</v>
      </c>
      <c r="N258" s="1">
        <f>IFERROR(__xludf.DUMMYFUNCTION("""COMPUTED_VALUE"""),1.4137049E7)</f>
        <v>14137049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IFERROR(__xludf.DUMMYFUNCTION("""COMPUTED_VALUE"""),344.46)</f>
        <v>344.46</v>
      </c>
      <c r="D259" s="2">
        <f>IFERROR(__xludf.DUMMYFUNCTION("""COMPUTED_VALUE"""),45667.66666666667)</f>
        <v>45667.66667</v>
      </c>
      <c r="E259" s="1">
        <f>IFERROR(__xludf.DUMMYFUNCTION("""COMPUTED_VALUE"""),346.95)</f>
        <v>346.95</v>
      </c>
      <c r="G259" s="2">
        <f>IFERROR(__xludf.DUMMYFUNCTION("""COMPUTED_VALUE"""),45667.66666666667)</f>
        <v>45667.66667</v>
      </c>
      <c r="H259" s="1">
        <f>IFERROR(__xludf.DUMMYFUNCTION("""COMPUTED_VALUE"""),341.2)</f>
        <v>341.2</v>
      </c>
      <c r="J259" s="2">
        <f>IFERROR(__xludf.DUMMYFUNCTION("""COMPUTED_VALUE"""),45667.66666666667)</f>
        <v>45667.66667</v>
      </c>
      <c r="K259" s="1">
        <f>IFERROR(__xludf.DUMMYFUNCTION("""COMPUTED_VALUE"""),344.95)</f>
        <v>344.95</v>
      </c>
      <c r="M259" s="2">
        <f>IFERROR(__xludf.DUMMYFUNCTION("""COMPUTED_VALUE"""),45667.66666666667)</f>
        <v>45667.66667</v>
      </c>
      <c r="N259" s="1">
        <f>IFERROR(__xludf.DUMMYFUNCTION("""COMPUTED_VALUE"""),2.4641038E7)</f>
        <v>24641038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IFERROR(__xludf.DUMMYFUNCTION("""COMPUTED_VALUE"""),347.47)</f>
        <v>347.47</v>
      </c>
      <c r="D260" s="2">
        <f>IFERROR(__xludf.DUMMYFUNCTION("""COMPUTED_VALUE"""),45670.66666666667)</f>
        <v>45670.66667</v>
      </c>
      <c r="E260" s="1">
        <f>IFERROR(__xludf.DUMMYFUNCTION("""COMPUTED_VALUE"""),347.47)</f>
        <v>347.47</v>
      </c>
      <c r="G260" s="2">
        <f>IFERROR(__xludf.DUMMYFUNCTION("""COMPUTED_VALUE"""),45670.66666666667)</f>
        <v>45670.66667</v>
      </c>
      <c r="H260" s="1">
        <f>IFERROR(__xludf.DUMMYFUNCTION("""COMPUTED_VALUE"""),338.18)</f>
        <v>338.18</v>
      </c>
      <c r="J260" s="2">
        <f>IFERROR(__xludf.DUMMYFUNCTION("""COMPUTED_VALUE"""),45670.66666666667)</f>
        <v>45670.66667</v>
      </c>
      <c r="K260" s="1">
        <f>IFERROR(__xludf.DUMMYFUNCTION("""COMPUTED_VALUE"""),345.76)</f>
        <v>345.76</v>
      </c>
      <c r="M260" s="2">
        <f>IFERROR(__xludf.DUMMYFUNCTION("""COMPUTED_VALUE"""),45670.66666666667)</f>
        <v>45670.66667</v>
      </c>
      <c r="N260" s="1">
        <f>IFERROR(__xludf.DUMMYFUNCTION("""COMPUTED_VALUE"""),1.9665714E7)</f>
        <v>19665714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IFERROR(__xludf.DUMMYFUNCTION("""COMPUTED_VALUE"""),347.48)</f>
        <v>347.48</v>
      </c>
      <c r="D261" s="2">
        <f>IFERROR(__xludf.DUMMYFUNCTION("""COMPUTED_VALUE"""),45671.66666666667)</f>
        <v>45671.66667</v>
      </c>
      <c r="E261" s="1">
        <f>IFERROR(__xludf.DUMMYFUNCTION("""COMPUTED_VALUE"""),350.05)</f>
        <v>350.05</v>
      </c>
      <c r="G261" s="2">
        <f>IFERROR(__xludf.DUMMYFUNCTION("""COMPUTED_VALUE"""),45671.66666666667)</f>
        <v>45671.66667</v>
      </c>
      <c r="H261" s="1">
        <f>IFERROR(__xludf.DUMMYFUNCTION("""COMPUTED_VALUE"""),339.85)</f>
        <v>339.85</v>
      </c>
      <c r="J261" s="2">
        <f>IFERROR(__xludf.DUMMYFUNCTION("""COMPUTED_VALUE"""),45671.66666666667)</f>
        <v>45671.66667</v>
      </c>
      <c r="K261" s="1">
        <f>IFERROR(__xludf.DUMMYFUNCTION("""COMPUTED_VALUE"""),342.56)</f>
        <v>342.56</v>
      </c>
      <c r="M261" s="2">
        <f>IFERROR(__xludf.DUMMYFUNCTION("""COMPUTED_VALUE"""),45671.66666666667)</f>
        <v>45671.66667</v>
      </c>
      <c r="N261" s="1">
        <f>IFERROR(__xludf.DUMMYFUNCTION("""COMPUTED_VALUE"""),2.1011747E7)</f>
        <v>21011747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IFERROR(__xludf.DUMMYFUNCTION("""COMPUTED_VALUE"""),343.3)</f>
        <v>343.3</v>
      </c>
      <c r="D262" s="2">
        <f>IFERROR(__xludf.DUMMYFUNCTION("""COMPUTED_VALUE"""),45672.66666666667)</f>
        <v>45672.66667</v>
      </c>
      <c r="E262" s="1">
        <f>IFERROR(__xludf.DUMMYFUNCTION("""COMPUTED_VALUE"""),348.95)</f>
        <v>348.95</v>
      </c>
      <c r="G262" s="2">
        <f>IFERROR(__xludf.DUMMYFUNCTION("""COMPUTED_VALUE"""),45672.66666666667)</f>
        <v>45672.66667</v>
      </c>
      <c r="H262" s="1">
        <f>IFERROR(__xludf.DUMMYFUNCTION("""COMPUTED_VALUE"""),336.51)</f>
        <v>336.51</v>
      </c>
      <c r="J262" s="2">
        <f>IFERROR(__xludf.DUMMYFUNCTION("""COMPUTED_VALUE"""),45672.66666666667)</f>
        <v>45672.66667</v>
      </c>
      <c r="K262" s="1">
        <f>IFERROR(__xludf.DUMMYFUNCTION("""COMPUTED_VALUE"""),337.0)</f>
        <v>337</v>
      </c>
      <c r="M262" s="2">
        <f>IFERROR(__xludf.DUMMYFUNCTION("""COMPUTED_VALUE"""),45672.66666666667)</f>
        <v>45672.66667</v>
      </c>
      <c r="N262" s="1">
        <f>IFERROR(__xludf.DUMMYFUNCTION("""COMPUTED_VALUE"""),1.8065797E7)</f>
        <v>18065797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IFERROR(__xludf.DUMMYFUNCTION("""COMPUTED_VALUE"""),338.14)</f>
        <v>338.14</v>
      </c>
      <c r="D263" s="2">
        <f>IFERROR(__xludf.DUMMYFUNCTION("""COMPUTED_VALUE"""),45673.66666666667)</f>
        <v>45673.66667</v>
      </c>
      <c r="E263" s="1">
        <f>IFERROR(__xludf.DUMMYFUNCTION("""COMPUTED_VALUE"""),339.36)</f>
        <v>339.36</v>
      </c>
      <c r="G263" s="2">
        <f>IFERROR(__xludf.DUMMYFUNCTION("""COMPUTED_VALUE"""),45673.66666666667)</f>
        <v>45673.66667</v>
      </c>
      <c r="H263" s="1">
        <f>IFERROR(__xludf.DUMMYFUNCTION("""COMPUTED_VALUE"""),333.51)</f>
        <v>333.51</v>
      </c>
      <c r="J263" s="2">
        <f>IFERROR(__xludf.DUMMYFUNCTION("""COMPUTED_VALUE"""),45673.66666666667)</f>
        <v>45673.66667</v>
      </c>
      <c r="K263" s="1">
        <f>IFERROR(__xludf.DUMMYFUNCTION("""COMPUTED_VALUE"""),336.14)</f>
        <v>336.14</v>
      </c>
      <c r="M263" s="2">
        <f>IFERROR(__xludf.DUMMYFUNCTION("""COMPUTED_VALUE"""),45673.66666666667)</f>
        <v>45673.66667</v>
      </c>
      <c r="N263" s="1">
        <f>IFERROR(__xludf.DUMMYFUNCTION("""COMPUTED_VALUE"""),1.844539E7)</f>
        <v>18445390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IFERROR(__xludf.DUMMYFUNCTION("""COMPUTED_VALUE"""),339.67)</f>
        <v>339.67</v>
      </c>
      <c r="D264" s="2">
        <f>IFERROR(__xludf.DUMMYFUNCTION("""COMPUTED_VALUE"""),45674.66666666667)</f>
        <v>45674.66667</v>
      </c>
      <c r="E264" s="1">
        <f>IFERROR(__xludf.DUMMYFUNCTION("""COMPUTED_VALUE"""),342.5)</f>
        <v>342.5</v>
      </c>
      <c r="G264" s="2">
        <f>IFERROR(__xludf.DUMMYFUNCTION("""COMPUTED_VALUE"""),45674.66666666667)</f>
        <v>45674.66667</v>
      </c>
      <c r="H264" s="1">
        <f>IFERROR(__xludf.DUMMYFUNCTION("""COMPUTED_VALUE"""),337.75)</f>
        <v>337.75</v>
      </c>
      <c r="J264" s="2">
        <f>IFERROR(__xludf.DUMMYFUNCTION("""COMPUTED_VALUE"""),45674.66666666667)</f>
        <v>45674.66667</v>
      </c>
      <c r="K264" s="1">
        <f>IFERROR(__xludf.DUMMYFUNCTION("""COMPUTED_VALUE"""),339.49)</f>
        <v>339.49</v>
      </c>
      <c r="M264" s="2">
        <f>IFERROR(__xludf.DUMMYFUNCTION("""COMPUTED_VALUE"""),45674.66666666667)</f>
        <v>45674.66667</v>
      </c>
      <c r="N264" s="1">
        <f>IFERROR(__xludf.DUMMYFUNCTION("""COMPUTED_VALUE"""),1.8011707E7)</f>
        <v>18011707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IFERROR(__xludf.DUMMYFUNCTION("""COMPUTED_VALUE"""),341.76)</f>
        <v>341.76</v>
      </c>
      <c r="D265" s="2">
        <f>IFERROR(__xludf.DUMMYFUNCTION("""COMPUTED_VALUE"""),45678.66666666667)</f>
        <v>45678.66667</v>
      </c>
      <c r="E265" s="1">
        <f>IFERROR(__xludf.DUMMYFUNCTION("""COMPUTED_VALUE"""),347.1)</f>
        <v>347.1</v>
      </c>
      <c r="G265" s="2">
        <f>IFERROR(__xludf.DUMMYFUNCTION("""COMPUTED_VALUE"""),45678.66666666667)</f>
        <v>45678.66667</v>
      </c>
      <c r="H265" s="1">
        <f>IFERROR(__xludf.DUMMYFUNCTION("""COMPUTED_VALUE"""),339.81)</f>
        <v>339.81</v>
      </c>
      <c r="J265" s="2">
        <f>IFERROR(__xludf.DUMMYFUNCTION("""COMPUTED_VALUE"""),45678.66666666667)</f>
        <v>45678.66667</v>
      </c>
      <c r="K265" s="1">
        <f>IFERROR(__xludf.DUMMYFUNCTION("""COMPUTED_VALUE"""),345.49)</f>
        <v>345.49</v>
      </c>
      <c r="M265" s="2">
        <f>IFERROR(__xludf.DUMMYFUNCTION("""COMPUTED_VALUE"""),45678.66666666667)</f>
        <v>45678.66667</v>
      </c>
      <c r="N265" s="1">
        <f>IFERROR(__xludf.DUMMYFUNCTION("""COMPUTED_VALUE"""),1.8853823E7)</f>
        <v>18853823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IFERROR(__xludf.DUMMYFUNCTION("""COMPUTED_VALUE"""),345.07)</f>
        <v>345.07</v>
      </c>
      <c r="D266" s="2">
        <f>IFERROR(__xludf.DUMMYFUNCTION("""COMPUTED_VALUE"""),45679.66666666667)</f>
        <v>45679.66667</v>
      </c>
      <c r="E266" s="1">
        <f>IFERROR(__xludf.DUMMYFUNCTION("""COMPUTED_VALUE"""),350.62)</f>
        <v>350.62</v>
      </c>
      <c r="G266" s="2">
        <f>IFERROR(__xludf.DUMMYFUNCTION("""COMPUTED_VALUE"""),45679.66666666667)</f>
        <v>45679.66667</v>
      </c>
      <c r="H266" s="1">
        <f>IFERROR(__xludf.DUMMYFUNCTION("""COMPUTED_VALUE"""),343.93)</f>
        <v>343.93</v>
      </c>
      <c r="J266" s="2">
        <f>IFERROR(__xludf.DUMMYFUNCTION("""COMPUTED_VALUE"""),45679.66666666667)</f>
        <v>45679.66667</v>
      </c>
      <c r="K266" s="1">
        <f>IFERROR(__xludf.DUMMYFUNCTION("""COMPUTED_VALUE"""),350.2)</f>
        <v>350.2</v>
      </c>
      <c r="M266" s="2">
        <f>IFERROR(__xludf.DUMMYFUNCTION("""COMPUTED_VALUE"""),45679.66666666667)</f>
        <v>45679.66667</v>
      </c>
      <c r="N266" s="1">
        <f>IFERROR(__xludf.DUMMYFUNCTION("""COMPUTED_VALUE"""),1.7134737E7)</f>
        <v>17134737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IFERROR(__xludf.DUMMYFUNCTION("""COMPUTED_VALUE"""),349.48)</f>
        <v>349.48</v>
      </c>
      <c r="D267" s="2">
        <f>IFERROR(__xludf.DUMMYFUNCTION("""COMPUTED_VALUE"""),45680.66666666667)</f>
        <v>45680.66667</v>
      </c>
      <c r="E267" s="1">
        <f>IFERROR(__xludf.DUMMYFUNCTION("""COMPUTED_VALUE"""),354.88)</f>
        <v>354.88</v>
      </c>
      <c r="G267" s="2">
        <f>IFERROR(__xludf.DUMMYFUNCTION("""COMPUTED_VALUE"""),45680.66666666667)</f>
        <v>45680.66667</v>
      </c>
      <c r="H267" s="1">
        <f>IFERROR(__xludf.DUMMYFUNCTION("""COMPUTED_VALUE"""),346.62)</f>
        <v>346.62</v>
      </c>
      <c r="J267" s="2">
        <f>IFERROR(__xludf.DUMMYFUNCTION("""COMPUTED_VALUE"""),45680.66666666667)</f>
        <v>45680.66667</v>
      </c>
      <c r="K267" s="1">
        <f>IFERROR(__xludf.DUMMYFUNCTION("""COMPUTED_VALUE"""),354.66)</f>
        <v>354.66</v>
      </c>
      <c r="M267" s="2">
        <f>IFERROR(__xludf.DUMMYFUNCTION("""COMPUTED_VALUE"""),45680.66666666667)</f>
        <v>45680.66667</v>
      </c>
      <c r="N267" s="1">
        <f>IFERROR(__xludf.DUMMYFUNCTION("""COMPUTED_VALUE"""),1.675856E7)</f>
        <v>16758560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IFERROR(__xludf.DUMMYFUNCTION("""COMPUTED_VALUE"""),355.84)</f>
        <v>355.84</v>
      </c>
      <c r="D268" s="2">
        <f>IFERROR(__xludf.DUMMYFUNCTION("""COMPUTED_VALUE"""),45681.66666666667)</f>
        <v>45681.66667</v>
      </c>
      <c r="E268" s="1">
        <f>IFERROR(__xludf.DUMMYFUNCTION("""COMPUTED_VALUE"""),360.51)</f>
        <v>360.51</v>
      </c>
      <c r="G268" s="2">
        <f>IFERROR(__xludf.DUMMYFUNCTION("""COMPUTED_VALUE"""),45681.66666666667)</f>
        <v>45681.66667</v>
      </c>
      <c r="H268" s="1">
        <f>IFERROR(__xludf.DUMMYFUNCTION("""COMPUTED_VALUE"""),354.17)</f>
        <v>354.17</v>
      </c>
      <c r="J268" s="2">
        <f>IFERROR(__xludf.DUMMYFUNCTION("""COMPUTED_VALUE"""),45681.66666666667)</f>
        <v>45681.66667</v>
      </c>
      <c r="K268" s="1">
        <f>IFERROR(__xludf.DUMMYFUNCTION("""COMPUTED_VALUE"""),360.27)</f>
        <v>360.27</v>
      </c>
      <c r="M268" s="2">
        <f>IFERROR(__xludf.DUMMYFUNCTION("""COMPUTED_VALUE"""),45681.66666666667)</f>
        <v>45681.66667</v>
      </c>
      <c r="N268" s="1">
        <f>IFERROR(__xludf.DUMMYFUNCTION("""COMPUTED_VALUE"""),1.9677016E7)</f>
        <v>19677016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IFERROR(__xludf.DUMMYFUNCTION("""COMPUTED_VALUE"""),360.41)</f>
        <v>360.41</v>
      </c>
      <c r="D269" s="2">
        <f>IFERROR(__xludf.DUMMYFUNCTION("""COMPUTED_VALUE"""),45684.66666666667)</f>
        <v>45684.66667</v>
      </c>
      <c r="E269" s="1">
        <f>IFERROR(__xludf.DUMMYFUNCTION("""COMPUTED_VALUE"""),360.41)</f>
        <v>360.41</v>
      </c>
      <c r="G269" s="2">
        <f>IFERROR(__xludf.DUMMYFUNCTION("""COMPUTED_VALUE"""),45684.66666666667)</f>
        <v>45684.66667</v>
      </c>
      <c r="H269" s="1">
        <f>IFERROR(__xludf.DUMMYFUNCTION("""COMPUTED_VALUE"""),355.28)</f>
        <v>355.28</v>
      </c>
      <c r="J269" s="2">
        <f>IFERROR(__xludf.DUMMYFUNCTION("""COMPUTED_VALUE"""),45684.66666666667)</f>
        <v>45684.66667</v>
      </c>
      <c r="K269" s="1">
        <f>IFERROR(__xludf.DUMMYFUNCTION("""COMPUTED_VALUE"""),358.39)</f>
        <v>358.39</v>
      </c>
      <c r="M269" s="2">
        <f>IFERROR(__xludf.DUMMYFUNCTION("""COMPUTED_VALUE"""),45684.66666666667)</f>
        <v>45684.66667</v>
      </c>
      <c r="N269" s="1">
        <f>IFERROR(__xludf.DUMMYFUNCTION("""COMPUTED_VALUE"""),2.1904985E7)</f>
        <v>21904985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IFERROR(__xludf.DUMMYFUNCTION("""COMPUTED_VALUE"""),358.99)</f>
        <v>358.99</v>
      </c>
      <c r="D270" s="2">
        <f>IFERROR(__xludf.DUMMYFUNCTION("""COMPUTED_VALUE"""),45685.66666666667)</f>
        <v>45685.66667</v>
      </c>
      <c r="E270" s="1">
        <f>IFERROR(__xludf.DUMMYFUNCTION("""COMPUTED_VALUE"""),367.05)</f>
        <v>367.05</v>
      </c>
      <c r="G270" s="2">
        <f>IFERROR(__xludf.DUMMYFUNCTION("""COMPUTED_VALUE"""),45685.66666666667)</f>
        <v>45685.66667</v>
      </c>
      <c r="H270" s="1">
        <f>IFERROR(__xludf.DUMMYFUNCTION("""COMPUTED_VALUE"""),358.75)</f>
        <v>358.75</v>
      </c>
      <c r="J270" s="2">
        <f>IFERROR(__xludf.DUMMYFUNCTION("""COMPUTED_VALUE"""),45685.66666666667)</f>
        <v>45685.66667</v>
      </c>
      <c r="K270" s="1">
        <f>IFERROR(__xludf.DUMMYFUNCTION("""COMPUTED_VALUE"""),365.13)</f>
        <v>365.13</v>
      </c>
      <c r="M270" s="2">
        <f>IFERROR(__xludf.DUMMYFUNCTION("""COMPUTED_VALUE"""),45685.66666666667)</f>
        <v>45685.66667</v>
      </c>
      <c r="N270" s="1">
        <f>IFERROR(__xludf.DUMMYFUNCTION("""COMPUTED_VALUE"""),2.1441246E7)</f>
        <v>21441246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IFERROR(__xludf.DUMMYFUNCTION("""COMPUTED_VALUE"""),367.02)</f>
        <v>367.02</v>
      </c>
      <c r="D271" s="2">
        <f>IFERROR(__xludf.DUMMYFUNCTION("""COMPUTED_VALUE"""),45686.66666666667)</f>
        <v>45686.66667</v>
      </c>
      <c r="E271" s="1">
        <f>IFERROR(__xludf.DUMMYFUNCTION("""COMPUTED_VALUE"""),370.08)</f>
        <v>370.08</v>
      </c>
      <c r="G271" s="2">
        <f>IFERROR(__xludf.DUMMYFUNCTION("""COMPUTED_VALUE"""),45686.66666666667)</f>
        <v>45686.66667</v>
      </c>
      <c r="H271" s="1">
        <f>IFERROR(__xludf.DUMMYFUNCTION("""COMPUTED_VALUE"""),363.97)</f>
        <v>363.97</v>
      </c>
      <c r="J271" s="2">
        <f>IFERROR(__xludf.DUMMYFUNCTION("""COMPUTED_VALUE"""),45686.66666666667)</f>
        <v>45686.66667</v>
      </c>
      <c r="K271" s="1">
        <f>IFERROR(__xludf.DUMMYFUNCTION("""COMPUTED_VALUE"""),364.67)</f>
        <v>364.67</v>
      </c>
      <c r="M271" s="2">
        <f>IFERROR(__xludf.DUMMYFUNCTION("""COMPUTED_VALUE"""),45686.66666666667)</f>
        <v>45686.66667</v>
      </c>
      <c r="N271" s="1">
        <f>IFERROR(__xludf.DUMMYFUNCTION("""COMPUTED_VALUE"""),3.5554492E7)</f>
        <v>35554492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IFERROR(__xludf.DUMMYFUNCTION("""COMPUTED_VALUE"""),366.34)</f>
        <v>366.34</v>
      </c>
      <c r="D272" s="2">
        <f>IFERROR(__xludf.DUMMYFUNCTION("""COMPUTED_VALUE"""),45687.66666666667)</f>
        <v>45687.66667</v>
      </c>
      <c r="E272" s="1">
        <f>IFERROR(__xludf.DUMMYFUNCTION("""COMPUTED_VALUE"""),374.35)</f>
        <v>374.35</v>
      </c>
      <c r="G272" s="2">
        <f>IFERROR(__xludf.DUMMYFUNCTION("""COMPUTED_VALUE"""),45687.66666666667)</f>
        <v>45687.66667</v>
      </c>
      <c r="H272" s="1">
        <f>IFERROR(__xludf.DUMMYFUNCTION("""COMPUTED_VALUE"""),366.34)</f>
        <v>366.34</v>
      </c>
      <c r="J272" s="2">
        <f>IFERROR(__xludf.DUMMYFUNCTION("""COMPUTED_VALUE"""),45687.66666666667)</f>
        <v>45687.66667</v>
      </c>
      <c r="K272" s="1">
        <f>IFERROR(__xludf.DUMMYFUNCTION("""COMPUTED_VALUE"""),373.27)</f>
        <v>373.27</v>
      </c>
      <c r="M272" s="2">
        <f>IFERROR(__xludf.DUMMYFUNCTION("""COMPUTED_VALUE"""),45687.66666666667)</f>
        <v>45687.66667</v>
      </c>
      <c r="N272" s="1">
        <f>IFERROR(__xludf.DUMMYFUNCTION("""COMPUTED_VALUE"""),2.4730051E7)</f>
        <v>24730051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IFERROR(__xludf.DUMMYFUNCTION("""COMPUTED_VALUE"""),372.53)</f>
        <v>372.53</v>
      </c>
      <c r="D273" s="2">
        <f>IFERROR(__xludf.DUMMYFUNCTION("""COMPUTED_VALUE"""),45688.66666666667)</f>
        <v>45688.66667</v>
      </c>
      <c r="E273" s="1">
        <f>IFERROR(__xludf.DUMMYFUNCTION("""COMPUTED_VALUE"""),372.53)</f>
        <v>372.53</v>
      </c>
      <c r="G273" s="2">
        <f>IFERROR(__xludf.DUMMYFUNCTION("""COMPUTED_VALUE"""),45688.66666666667)</f>
        <v>45688.66667</v>
      </c>
      <c r="H273" s="1">
        <f>IFERROR(__xludf.DUMMYFUNCTION("""COMPUTED_VALUE"""),362.16)</f>
        <v>362.16</v>
      </c>
      <c r="J273" s="2">
        <f>IFERROR(__xludf.DUMMYFUNCTION("""COMPUTED_VALUE"""),45688.66666666667)</f>
        <v>45688.66667</v>
      </c>
      <c r="K273" s="1">
        <f>IFERROR(__xludf.DUMMYFUNCTION("""COMPUTED_VALUE"""),363.66)</f>
        <v>363.66</v>
      </c>
      <c r="M273" s="2">
        <f>IFERROR(__xludf.DUMMYFUNCTION("""COMPUTED_VALUE"""),45688.66666666667)</f>
        <v>45688.66667</v>
      </c>
      <c r="N273" s="1">
        <f>IFERROR(__xludf.DUMMYFUNCTION("""COMPUTED_VALUE"""),2.3329324E7)</f>
        <v>23329324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IFERROR(__xludf.DUMMYFUNCTION("""COMPUTED_VALUE"""),363.25)</f>
        <v>363.25</v>
      </c>
      <c r="D274" s="2">
        <f>IFERROR(__xludf.DUMMYFUNCTION("""COMPUTED_VALUE"""),45691.66666666667)</f>
        <v>45691.66667</v>
      </c>
      <c r="E274" s="1">
        <f>IFERROR(__xludf.DUMMYFUNCTION("""COMPUTED_VALUE"""),363.25)</f>
        <v>363.25</v>
      </c>
      <c r="G274" s="2">
        <f>IFERROR(__xludf.DUMMYFUNCTION("""COMPUTED_VALUE"""),45691.66666666667)</f>
        <v>45691.66667</v>
      </c>
      <c r="H274" s="1">
        <f>IFERROR(__xludf.DUMMYFUNCTION("""COMPUTED_VALUE"""),349.69)</f>
        <v>349.69</v>
      </c>
      <c r="J274" s="2">
        <f>IFERROR(__xludf.DUMMYFUNCTION("""COMPUTED_VALUE"""),45691.66666666667)</f>
        <v>45691.66667</v>
      </c>
      <c r="K274" s="1">
        <f>IFERROR(__xludf.DUMMYFUNCTION("""COMPUTED_VALUE"""),357.98)</f>
        <v>357.98</v>
      </c>
      <c r="M274" s="2">
        <f>IFERROR(__xludf.DUMMYFUNCTION("""COMPUTED_VALUE"""),45691.66666666667)</f>
        <v>45691.66667</v>
      </c>
      <c r="N274" s="1">
        <f>IFERROR(__xludf.DUMMYFUNCTION("""COMPUTED_VALUE"""),2.8784615E7)</f>
        <v>28784615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IFERROR(__xludf.DUMMYFUNCTION("""COMPUTED_VALUE"""),358.13)</f>
        <v>358.13</v>
      </c>
      <c r="D275" s="2">
        <f>IFERROR(__xludf.DUMMYFUNCTION("""COMPUTED_VALUE"""),45692.66666666667)</f>
        <v>45692.66667</v>
      </c>
      <c r="E275" s="1">
        <f>IFERROR(__xludf.DUMMYFUNCTION("""COMPUTED_VALUE"""),361.43)</f>
        <v>361.43</v>
      </c>
      <c r="G275" s="2">
        <f>IFERROR(__xludf.DUMMYFUNCTION("""COMPUTED_VALUE"""),45692.66666666667)</f>
        <v>45692.66667</v>
      </c>
      <c r="H275" s="1">
        <f>IFERROR(__xludf.DUMMYFUNCTION("""COMPUTED_VALUE"""),358.13)</f>
        <v>358.13</v>
      </c>
      <c r="J275" s="2">
        <f>IFERROR(__xludf.DUMMYFUNCTION("""COMPUTED_VALUE"""),45692.66666666667)</f>
        <v>45692.66667</v>
      </c>
      <c r="K275" s="1">
        <f>IFERROR(__xludf.DUMMYFUNCTION("""COMPUTED_VALUE"""),360.87)</f>
        <v>360.87</v>
      </c>
      <c r="M275" s="2">
        <f>IFERROR(__xludf.DUMMYFUNCTION("""COMPUTED_VALUE"""),45692.66666666667)</f>
        <v>45692.66667</v>
      </c>
      <c r="N275" s="1">
        <f>IFERROR(__xludf.DUMMYFUNCTION("""COMPUTED_VALUE"""),1.7972657E7)</f>
        <v>17972657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IFERROR(__xludf.DUMMYFUNCTION("""COMPUTED_VALUE"""),358.47)</f>
        <v>358.47</v>
      </c>
      <c r="D276" s="2">
        <f>IFERROR(__xludf.DUMMYFUNCTION("""COMPUTED_VALUE"""),45693.66666666667)</f>
        <v>45693.66667</v>
      </c>
      <c r="E276" s="1">
        <f>IFERROR(__xludf.DUMMYFUNCTION("""COMPUTED_VALUE"""),359.79)</f>
        <v>359.79</v>
      </c>
      <c r="G276" s="2">
        <f>IFERROR(__xludf.DUMMYFUNCTION("""COMPUTED_VALUE"""),45693.66666666667)</f>
        <v>45693.66667</v>
      </c>
      <c r="H276" s="1">
        <f>IFERROR(__xludf.DUMMYFUNCTION("""COMPUTED_VALUE"""),355.93)</f>
        <v>355.93</v>
      </c>
      <c r="J276" s="2">
        <f>IFERROR(__xludf.DUMMYFUNCTION("""COMPUTED_VALUE"""),45693.66666666667)</f>
        <v>45693.66667</v>
      </c>
      <c r="K276" s="1">
        <f>IFERROR(__xludf.DUMMYFUNCTION("""COMPUTED_VALUE"""),357.49)</f>
        <v>357.49</v>
      </c>
      <c r="M276" s="2">
        <f>IFERROR(__xludf.DUMMYFUNCTION("""COMPUTED_VALUE"""),45693.66666666667)</f>
        <v>45693.66667</v>
      </c>
      <c r="N276" s="1">
        <f>IFERROR(__xludf.DUMMYFUNCTION("""COMPUTED_VALUE"""),2.9944298E7)</f>
        <v>29944298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IFERROR(__xludf.DUMMYFUNCTION("""COMPUTED_VALUE"""),371.26)</f>
        <v>371.26</v>
      </c>
      <c r="D277" s="2">
        <f>IFERROR(__xludf.DUMMYFUNCTION("""COMPUTED_VALUE"""),45694.66666666667)</f>
        <v>45694.66667</v>
      </c>
      <c r="E277" s="1">
        <f>IFERROR(__xludf.DUMMYFUNCTION("""COMPUTED_VALUE"""),378.86)</f>
        <v>378.86</v>
      </c>
      <c r="G277" s="2">
        <f>IFERROR(__xludf.DUMMYFUNCTION("""COMPUTED_VALUE"""),45694.66666666667)</f>
        <v>45694.66667</v>
      </c>
      <c r="H277" s="1">
        <f>IFERROR(__xludf.DUMMYFUNCTION("""COMPUTED_VALUE"""),367.42)</f>
        <v>367.42</v>
      </c>
      <c r="J277" s="2">
        <f>IFERROR(__xludf.DUMMYFUNCTION("""COMPUTED_VALUE"""),45694.66666666667)</f>
        <v>45694.66667</v>
      </c>
      <c r="K277" s="1">
        <f>IFERROR(__xludf.DUMMYFUNCTION("""COMPUTED_VALUE"""),368.03)</f>
        <v>368.03</v>
      </c>
      <c r="M277" s="2">
        <f>IFERROR(__xludf.DUMMYFUNCTION("""COMPUTED_VALUE"""),45694.66666666667)</f>
        <v>45694.66667</v>
      </c>
      <c r="N277" s="1">
        <f>IFERROR(__xludf.DUMMYFUNCTION("""COMPUTED_VALUE"""),3.1970041E7)</f>
        <v>31970041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IFERROR(__xludf.DUMMYFUNCTION("""COMPUTED_VALUE"""),368.59)</f>
        <v>368.59</v>
      </c>
      <c r="D278" s="2">
        <f>IFERROR(__xludf.DUMMYFUNCTION("""COMPUTED_VALUE"""),45695.66666666667)</f>
        <v>45695.66667</v>
      </c>
      <c r="E278" s="1">
        <f>IFERROR(__xludf.DUMMYFUNCTION("""COMPUTED_VALUE"""),370.74)</f>
        <v>370.74</v>
      </c>
      <c r="G278" s="2">
        <f>IFERROR(__xludf.DUMMYFUNCTION("""COMPUTED_VALUE"""),45695.66666666667)</f>
        <v>45695.66667</v>
      </c>
      <c r="H278" s="1">
        <f>IFERROR(__xludf.DUMMYFUNCTION("""COMPUTED_VALUE"""),357.11)</f>
        <v>357.11</v>
      </c>
      <c r="J278" s="2">
        <f>IFERROR(__xludf.DUMMYFUNCTION("""COMPUTED_VALUE"""),45695.66666666667)</f>
        <v>45695.66667</v>
      </c>
      <c r="K278" s="1">
        <f>IFERROR(__xludf.DUMMYFUNCTION("""COMPUTED_VALUE"""),358.68)</f>
        <v>358.68</v>
      </c>
      <c r="M278" s="2">
        <f>IFERROR(__xludf.DUMMYFUNCTION("""COMPUTED_VALUE"""),45695.66666666667)</f>
        <v>45695.66667</v>
      </c>
      <c r="N278" s="1">
        <f>IFERROR(__xludf.DUMMYFUNCTION("""COMPUTED_VALUE"""),2.2784841E7)</f>
        <v>22784841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IFERROR(__xludf.DUMMYFUNCTION("""COMPUTED_VALUE"""),358.13)</f>
        <v>358.13</v>
      </c>
      <c r="D279" s="2">
        <f>IFERROR(__xludf.DUMMYFUNCTION("""COMPUTED_VALUE"""),45698.66666666667)</f>
        <v>45698.66667</v>
      </c>
      <c r="E279" s="1">
        <f>IFERROR(__xludf.DUMMYFUNCTION("""COMPUTED_VALUE"""),358.59)</f>
        <v>358.59</v>
      </c>
      <c r="G279" s="2">
        <f>IFERROR(__xludf.DUMMYFUNCTION("""COMPUTED_VALUE"""),45698.66666666667)</f>
        <v>45698.66667</v>
      </c>
      <c r="H279" s="1">
        <f>IFERROR(__xludf.DUMMYFUNCTION("""COMPUTED_VALUE"""),352.36)</f>
        <v>352.36</v>
      </c>
      <c r="J279" s="2">
        <f>IFERROR(__xludf.DUMMYFUNCTION("""COMPUTED_VALUE"""),45698.66666666667)</f>
        <v>45698.66667</v>
      </c>
      <c r="K279" s="1">
        <f>IFERROR(__xludf.DUMMYFUNCTION("""COMPUTED_VALUE"""),357.39)</f>
        <v>357.39</v>
      </c>
      <c r="M279" s="2">
        <f>IFERROR(__xludf.DUMMYFUNCTION("""COMPUTED_VALUE"""),45698.66666666667)</f>
        <v>45698.66667</v>
      </c>
      <c r="N279" s="1">
        <f>IFERROR(__xludf.DUMMYFUNCTION("""COMPUTED_VALUE"""),1.9657569E7)</f>
        <v>19657569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IFERROR(__xludf.DUMMYFUNCTION("""COMPUTED_VALUE"""),357.39)</f>
        <v>357.39</v>
      </c>
      <c r="D280" s="2">
        <f>IFERROR(__xludf.DUMMYFUNCTION("""COMPUTED_VALUE"""),45699.66666666667)</f>
        <v>45699.66667</v>
      </c>
      <c r="E280" s="1">
        <f>IFERROR(__xludf.DUMMYFUNCTION("""COMPUTED_VALUE"""),361.89)</f>
        <v>361.89</v>
      </c>
      <c r="G280" s="2">
        <f>IFERROR(__xludf.DUMMYFUNCTION("""COMPUTED_VALUE"""),45699.66666666667)</f>
        <v>45699.66667</v>
      </c>
      <c r="H280" s="1">
        <f>IFERROR(__xludf.DUMMYFUNCTION("""COMPUTED_VALUE"""),355.18)</f>
        <v>355.18</v>
      </c>
      <c r="J280" s="2">
        <f>IFERROR(__xludf.DUMMYFUNCTION("""COMPUTED_VALUE"""),45699.66666666667)</f>
        <v>45699.66667</v>
      </c>
      <c r="K280" s="1">
        <f>IFERROR(__xludf.DUMMYFUNCTION("""COMPUTED_VALUE"""),360.13)</f>
        <v>360.13</v>
      </c>
      <c r="M280" s="2">
        <f>IFERROR(__xludf.DUMMYFUNCTION("""COMPUTED_VALUE"""),45699.66666666667)</f>
        <v>45699.66667</v>
      </c>
      <c r="N280" s="1">
        <f>IFERROR(__xludf.DUMMYFUNCTION("""COMPUTED_VALUE"""),1.9930343E7)</f>
        <v>19930343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IFERROR(__xludf.DUMMYFUNCTION("""COMPUTED_VALUE"""),358.39)</f>
        <v>358.39</v>
      </c>
      <c r="D281" s="2">
        <f>IFERROR(__xludf.DUMMYFUNCTION("""COMPUTED_VALUE"""),45700.66666666667)</f>
        <v>45700.66667</v>
      </c>
      <c r="E281" s="1">
        <f>IFERROR(__xludf.DUMMYFUNCTION("""COMPUTED_VALUE"""),363.88)</f>
        <v>363.88</v>
      </c>
      <c r="G281" s="2">
        <f>IFERROR(__xludf.DUMMYFUNCTION("""COMPUTED_VALUE"""),45700.66666666667)</f>
        <v>45700.66667</v>
      </c>
      <c r="H281" s="1">
        <f>IFERROR(__xludf.DUMMYFUNCTION("""COMPUTED_VALUE"""),356.19)</f>
        <v>356.19</v>
      </c>
      <c r="J281" s="2">
        <f>IFERROR(__xludf.DUMMYFUNCTION("""COMPUTED_VALUE"""),45700.66666666667)</f>
        <v>45700.66667</v>
      </c>
      <c r="K281" s="1">
        <f>IFERROR(__xludf.DUMMYFUNCTION("""COMPUTED_VALUE"""),362.39)</f>
        <v>362.39</v>
      </c>
      <c r="M281" s="2">
        <f>IFERROR(__xludf.DUMMYFUNCTION("""COMPUTED_VALUE"""),45700.66666666667)</f>
        <v>45700.66667</v>
      </c>
      <c r="N281" s="1">
        <f>IFERROR(__xludf.DUMMYFUNCTION("""COMPUTED_VALUE"""),1.8746713E7)</f>
        <v>18746713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IFERROR(__xludf.DUMMYFUNCTION("""COMPUTED_VALUE"""),365.46)</f>
        <v>365.46</v>
      </c>
      <c r="D282" s="2">
        <f>IFERROR(__xludf.DUMMYFUNCTION("""COMPUTED_VALUE"""),45701.66666666667)</f>
        <v>45701.66667</v>
      </c>
      <c r="E282" s="1">
        <f>IFERROR(__xludf.DUMMYFUNCTION("""COMPUTED_VALUE"""),367.6)</f>
        <v>367.6</v>
      </c>
      <c r="G282" s="2">
        <f>IFERROR(__xludf.DUMMYFUNCTION("""COMPUTED_VALUE"""),45701.66666666667)</f>
        <v>45701.66667</v>
      </c>
      <c r="H282" s="1">
        <f>IFERROR(__xludf.DUMMYFUNCTION("""COMPUTED_VALUE"""),361.65)</f>
        <v>361.65</v>
      </c>
      <c r="J282" s="2">
        <f>IFERROR(__xludf.DUMMYFUNCTION("""COMPUTED_VALUE"""),45701.66666666667)</f>
        <v>45701.66667</v>
      </c>
      <c r="K282" s="1">
        <f>IFERROR(__xludf.DUMMYFUNCTION("""COMPUTED_VALUE"""),365.12)</f>
        <v>365.12</v>
      </c>
      <c r="M282" s="2">
        <f>IFERROR(__xludf.DUMMYFUNCTION("""COMPUTED_VALUE"""),45701.66666666667)</f>
        <v>45701.66667</v>
      </c>
      <c r="N282" s="1">
        <f>IFERROR(__xludf.DUMMYFUNCTION("""COMPUTED_VALUE"""),1.8732027E7)</f>
        <v>18732027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IFERROR(__xludf.DUMMYFUNCTION("""COMPUTED_VALUE"""),365.07)</f>
        <v>365.07</v>
      </c>
      <c r="D283" s="2">
        <f>IFERROR(__xludf.DUMMYFUNCTION("""COMPUTED_VALUE"""),45702.66666666667)</f>
        <v>45702.66667</v>
      </c>
      <c r="E283" s="1">
        <f>IFERROR(__xludf.DUMMYFUNCTION("""COMPUTED_VALUE"""),366.01)</f>
        <v>366.01</v>
      </c>
      <c r="G283" s="2">
        <f>IFERROR(__xludf.DUMMYFUNCTION("""COMPUTED_VALUE"""),45702.66666666667)</f>
        <v>45702.66667</v>
      </c>
      <c r="H283" s="1">
        <f>IFERROR(__xludf.DUMMYFUNCTION("""COMPUTED_VALUE"""),355.54)</f>
        <v>355.54</v>
      </c>
      <c r="J283" s="2">
        <f>IFERROR(__xludf.DUMMYFUNCTION("""COMPUTED_VALUE"""),45702.66666666667)</f>
        <v>45702.66667</v>
      </c>
      <c r="K283" s="1">
        <f>IFERROR(__xludf.DUMMYFUNCTION("""COMPUTED_VALUE"""),356.54)</f>
        <v>356.54</v>
      </c>
      <c r="M283" s="2">
        <f>IFERROR(__xludf.DUMMYFUNCTION("""COMPUTED_VALUE"""),45702.66666666667)</f>
        <v>45702.66667</v>
      </c>
      <c r="N283" s="1">
        <f>IFERROR(__xludf.DUMMYFUNCTION("""COMPUTED_VALUE"""),1.8550521E7)</f>
        <v>18550521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IFERROR(__xludf.DUMMYFUNCTION("""COMPUTED_VALUE"""),355.82)</f>
        <v>355.82</v>
      </c>
      <c r="D284" s="2">
        <f>IFERROR(__xludf.DUMMYFUNCTION("""COMPUTED_VALUE"""),45706.66666666667)</f>
        <v>45706.66667</v>
      </c>
      <c r="E284" s="1">
        <f>IFERROR(__xludf.DUMMYFUNCTION("""COMPUTED_VALUE"""),362.28)</f>
        <v>362.28</v>
      </c>
      <c r="G284" s="2">
        <f>IFERROR(__xludf.DUMMYFUNCTION("""COMPUTED_VALUE"""),45706.66666666667)</f>
        <v>45706.66667</v>
      </c>
      <c r="H284" s="1">
        <f>IFERROR(__xludf.DUMMYFUNCTION("""COMPUTED_VALUE"""),352.35)</f>
        <v>352.35</v>
      </c>
      <c r="J284" s="2">
        <f>IFERROR(__xludf.DUMMYFUNCTION("""COMPUTED_VALUE"""),45706.66666666667)</f>
        <v>45706.66667</v>
      </c>
      <c r="K284" s="1">
        <f>IFERROR(__xludf.DUMMYFUNCTION("""COMPUTED_VALUE"""),362.11)</f>
        <v>362.11</v>
      </c>
      <c r="M284" s="2">
        <f>IFERROR(__xludf.DUMMYFUNCTION("""COMPUTED_VALUE"""),45706.66666666667)</f>
        <v>45706.66667</v>
      </c>
      <c r="N284" s="1">
        <f>IFERROR(__xludf.DUMMYFUNCTION("""COMPUTED_VALUE"""),1.9568985E7)</f>
        <v>19568985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IFERROR(__xludf.DUMMYFUNCTION("""COMPUTED_VALUE"""),360.1)</f>
        <v>360.1</v>
      </c>
      <c r="D285" s="2">
        <f>IFERROR(__xludf.DUMMYFUNCTION("""COMPUTED_VALUE"""),45707.66666666667)</f>
        <v>45707.66667</v>
      </c>
      <c r="E285" s="1">
        <f>IFERROR(__xludf.DUMMYFUNCTION("""COMPUTED_VALUE"""),361.16)</f>
        <v>361.16</v>
      </c>
      <c r="G285" s="2">
        <f>IFERROR(__xludf.DUMMYFUNCTION("""COMPUTED_VALUE"""),45707.66666666667)</f>
        <v>45707.66667</v>
      </c>
      <c r="H285" s="1">
        <f>IFERROR(__xludf.DUMMYFUNCTION("""COMPUTED_VALUE"""),357.73)</f>
        <v>357.73</v>
      </c>
      <c r="J285" s="2">
        <f>IFERROR(__xludf.DUMMYFUNCTION("""COMPUTED_VALUE"""),45707.66666666667)</f>
        <v>45707.66667</v>
      </c>
      <c r="K285" s="1">
        <f>IFERROR(__xludf.DUMMYFUNCTION("""COMPUTED_VALUE"""),360.92)</f>
        <v>360.92</v>
      </c>
      <c r="M285" s="2">
        <f>IFERROR(__xludf.DUMMYFUNCTION("""COMPUTED_VALUE"""),45707.66666666667)</f>
        <v>45707.66667</v>
      </c>
      <c r="N285" s="1">
        <f>IFERROR(__xludf.DUMMYFUNCTION("""COMPUTED_VALUE"""),1.669573E7)</f>
        <v>16695730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IFERROR(__xludf.DUMMYFUNCTION("""COMPUTED_VALUE"""),361.01)</f>
        <v>361.01</v>
      </c>
      <c r="D286" s="2">
        <f>IFERROR(__xludf.DUMMYFUNCTION("""COMPUTED_VALUE"""),45708.66666666667)</f>
        <v>45708.66667</v>
      </c>
      <c r="E286" s="1">
        <f>IFERROR(__xludf.DUMMYFUNCTION("""COMPUTED_VALUE"""),361.03)</f>
        <v>361.03</v>
      </c>
      <c r="G286" s="2">
        <f>IFERROR(__xludf.DUMMYFUNCTION("""COMPUTED_VALUE"""),45708.66666666667)</f>
        <v>45708.66667</v>
      </c>
      <c r="H286" s="1">
        <f>IFERROR(__xludf.DUMMYFUNCTION("""COMPUTED_VALUE"""),352.86)</f>
        <v>352.86</v>
      </c>
      <c r="J286" s="2">
        <f>IFERROR(__xludf.DUMMYFUNCTION("""COMPUTED_VALUE"""),45708.66666666667)</f>
        <v>45708.66667</v>
      </c>
      <c r="K286" s="1">
        <f>IFERROR(__xludf.DUMMYFUNCTION("""COMPUTED_VALUE"""),357.62)</f>
        <v>357.62</v>
      </c>
      <c r="M286" s="2">
        <f>IFERROR(__xludf.DUMMYFUNCTION("""COMPUTED_VALUE"""),45708.66666666667)</f>
        <v>45708.66667</v>
      </c>
      <c r="N286" s="1">
        <f>IFERROR(__xludf.DUMMYFUNCTION("""COMPUTED_VALUE"""),1.7323522E7)</f>
        <v>17323522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IFERROR(__xludf.DUMMYFUNCTION("""COMPUTED_VALUE"""),357.96)</f>
        <v>357.96</v>
      </c>
      <c r="D287" s="2">
        <f>IFERROR(__xludf.DUMMYFUNCTION("""COMPUTED_VALUE"""),45709.66666666667)</f>
        <v>45709.66667</v>
      </c>
      <c r="E287" s="1">
        <f>IFERROR(__xludf.DUMMYFUNCTION("""COMPUTED_VALUE"""),358.99)</f>
        <v>358.99</v>
      </c>
      <c r="G287" s="2">
        <f>IFERROR(__xludf.DUMMYFUNCTION("""COMPUTED_VALUE"""),45709.66666666667)</f>
        <v>45709.66667</v>
      </c>
      <c r="H287" s="1">
        <f>IFERROR(__xludf.DUMMYFUNCTION("""COMPUTED_VALUE"""),347.17)</f>
        <v>347.17</v>
      </c>
      <c r="J287" s="2">
        <f>IFERROR(__xludf.DUMMYFUNCTION("""COMPUTED_VALUE"""),45709.66666666667)</f>
        <v>45709.66667</v>
      </c>
      <c r="K287" s="1">
        <f>IFERROR(__xludf.DUMMYFUNCTION("""COMPUTED_VALUE"""),350.06)</f>
        <v>350.06</v>
      </c>
      <c r="M287" s="2">
        <f>IFERROR(__xludf.DUMMYFUNCTION("""COMPUTED_VALUE"""),45709.66666666667)</f>
        <v>45709.66667</v>
      </c>
      <c r="N287" s="1">
        <f>IFERROR(__xludf.DUMMYFUNCTION("""COMPUTED_VALUE"""),1.5554377E7)</f>
        <v>15554377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IFERROR(__xludf.DUMMYFUNCTION("""COMPUTED_VALUE"""),350.74)</f>
        <v>350.74</v>
      </c>
      <c r="D288" s="2">
        <f>IFERROR(__xludf.DUMMYFUNCTION("""COMPUTED_VALUE"""),45712.66666666667)</f>
        <v>45712.66667</v>
      </c>
      <c r="E288" s="1">
        <f>IFERROR(__xludf.DUMMYFUNCTION("""COMPUTED_VALUE"""),356.11)</f>
        <v>356.11</v>
      </c>
      <c r="G288" s="2">
        <f>IFERROR(__xludf.DUMMYFUNCTION("""COMPUTED_VALUE"""),45712.66666666667)</f>
        <v>45712.66667</v>
      </c>
      <c r="H288" s="1">
        <f>IFERROR(__xludf.DUMMYFUNCTION("""COMPUTED_VALUE"""),347.81)</f>
        <v>347.81</v>
      </c>
      <c r="J288" s="2">
        <f>IFERROR(__xludf.DUMMYFUNCTION("""COMPUTED_VALUE"""),45712.66666666667)</f>
        <v>45712.66667</v>
      </c>
      <c r="K288" s="1">
        <f>IFERROR(__xludf.DUMMYFUNCTION("""COMPUTED_VALUE"""),353.53)</f>
        <v>353.53</v>
      </c>
      <c r="M288" s="2">
        <f>IFERROR(__xludf.DUMMYFUNCTION("""COMPUTED_VALUE"""),45712.66666666667)</f>
        <v>45712.66667</v>
      </c>
      <c r="N288" s="1">
        <f>IFERROR(__xludf.DUMMYFUNCTION("""COMPUTED_VALUE"""),1.9270402E7)</f>
        <v>19270402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IFERROR(__xludf.DUMMYFUNCTION("""COMPUTED_VALUE"""),352.58)</f>
        <v>352.58</v>
      </c>
      <c r="D289" s="2">
        <f>IFERROR(__xludf.DUMMYFUNCTION("""COMPUTED_VALUE"""),45713.66666666667)</f>
        <v>45713.66667</v>
      </c>
      <c r="E289" s="1">
        <f>IFERROR(__xludf.DUMMYFUNCTION("""COMPUTED_VALUE"""),353.51)</f>
        <v>353.51</v>
      </c>
      <c r="G289" s="2">
        <f>IFERROR(__xludf.DUMMYFUNCTION("""COMPUTED_VALUE"""),45713.66666666667)</f>
        <v>45713.66667</v>
      </c>
      <c r="H289" s="1">
        <f>IFERROR(__xludf.DUMMYFUNCTION("""COMPUTED_VALUE"""),344.24)</f>
        <v>344.24</v>
      </c>
      <c r="J289" s="2">
        <f>IFERROR(__xludf.DUMMYFUNCTION("""COMPUTED_VALUE"""),45713.66666666667)</f>
        <v>45713.66667</v>
      </c>
      <c r="K289" s="1">
        <f>IFERROR(__xludf.DUMMYFUNCTION("""COMPUTED_VALUE"""),350.31)</f>
        <v>350.31</v>
      </c>
      <c r="M289" s="2">
        <f>IFERROR(__xludf.DUMMYFUNCTION("""COMPUTED_VALUE"""),45713.66666666667)</f>
        <v>45713.66667</v>
      </c>
      <c r="N289" s="1">
        <f>IFERROR(__xludf.DUMMYFUNCTION("""COMPUTED_VALUE"""),2.0466854E7)</f>
        <v>20466854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IFERROR(__xludf.DUMMYFUNCTION("""COMPUTED_VALUE"""),350.62)</f>
        <v>350.62</v>
      </c>
      <c r="D290" s="2">
        <f>IFERROR(__xludf.DUMMYFUNCTION("""COMPUTED_VALUE"""),45714.66666666667)</f>
        <v>45714.66667</v>
      </c>
      <c r="E290" s="1">
        <f>IFERROR(__xludf.DUMMYFUNCTION("""COMPUTED_VALUE"""),357.72)</f>
        <v>357.72</v>
      </c>
      <c r="G290" s="2">
        <f>IFERROR(__xludf.DUMMYFUNCTION("""COMPUTED_VALUE"""),45714.66666666667)</f>
        <v>45714.66667</v>
      </c>
      <c r="H290" s="1">
        <f>IFERROR(__xludf.DUMMYFUNCTION("""COMPUTED_VALUE"""),350.62)</f>
        <v>350.62</v>
      </c>
      <c r="J290" s="2">
        <f>IFERROR(__xludf.DUMMYFUNCTION("""COMPUTED_VALUE"""),45714.66666666667)</f>
        <v>45714.66667</v>
      </c>
      <c r="K290" s="1">
        <f>IFERROR(__xludf.DUMMYFUNCTION("""COMPUTED_VALUE"""),353.99)</f>
        <v>353.99</v>
      </c>
      <c r="M290" s="2">
        <f>IFERROR(__xludf.DUMMYFUNCTION("""COMPUTED_VALUE"""),45714.66666666667)</f>
        <v>45714.66667</v>
      </c>
      <c r="N290" s="1">
        <f>IFERROR(__xludf.DUMMYFUNCTION("""COMPUTED_VALUE"""),1.6094888E7)</f>
        <v>16094888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IFERROR(__xludf.DUMMYFUNCTION("""COMPUTED_VALUE"""),354.13)</f>
        <v>354.13</v>
      </c>
      <c r="D291" s="2">
        <f>IFERROR(__xludf.DUMMYFUNCTION("""COMPUTED_VALUE"""),45715.66666666667)</f>
        <v>45715.66667</v>
      </c>
      <c r="E291" s="1">
        <f>IFERROR(__xludf.DUMMYFUNCTION("""COMPUTED_VALUE"""),355.83)</f>
        <v>355.83</v>
      </c>
      <c r="G291" s="2">
        <f>IFERROR(__xludf.DUMMYFUNCTION("""COMPUTED_VALUE"""),45715.66666666667)</f>
        <v>45715.66667</v>
      </c>
      <c r="H291" s="1">
        <f>IFERROR(__xludf.DUMMYFUNCTION("""COMPUTED_VALUE"""),347.03)</f>
        <v>347.03</v>
      </c>
      <c r="J291" s="2">
        <f>IFERROR(__xludf.DUMMYFUNCTION("""COMPUTED_VALUE"""),45715.66666666667)</f>
        <v>45715.66667</v>
      </c>
      <c r="K291" s="1">
        <f>IFERROR(__xludf.DUMMYFUNCTION("""COMPUTED_VALUE"""),347.86)</f>
        <v>347.86</v>
      </c>
      <c r="M291" s="2">
        <f>IFERROR(__xludf.DUMMYFUNCTION("""COMPUTED_VALUE"""),45715.66666666667)</f>
        <v>45715.66667</v>
      </c>
      <c r="N291" s="1">
        <f>IFERROR(__xludf.DUMMYFUNCTION("""COMPUTED_VALUE"""),1.7484024E7)</f>
        <v>17484024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IFERROR(__xludf.DUMMYFUNCTION("""COMPUTED_VALUE"""),346.35)</f>
        <v>346.35</v>
      </c>
      <c r="D292" s="2">
        <f>IFERROR(__xludf.DUMMYFUNCTION("""COMPUTED_VALUE"""),45716.66666666667)</f>
        <v>45716.66667</v>
      </c>
      <c r="E292" s="1">
        <f>IFERROR(__xludf.DUMMYFUNCTION("""COMPUTED_VALUE"""),351.49)</f>
        <v>351.49</v>
      </c>
      <c r="G292" s="2">
        <f>IFERROR(__xludf.DUMMYFUNCTION("""COMPUTED_VALUE"""),45716.66666666667)</f>
        <v>45716.66667</v>
      </c>
      <c r="H292" s="1">
        <f>IFERROR(__xludf.DUMMYFUNCTION("""COMPUTED_VALUE"""),344.92)</f>
        <v>344.92</v>
      </c>
      <c r="J292" s="2">
        <f>IFERROR(__xludf.DUMMYFUNCTION("""COMPUTED_VALUE"""),45716.66666666667)</f>
        <v>45716.66667</v>
      </c>
      <c r="K292" s="1">
        <f>IFERROR(__xludf.DUMMYFUNCTION("""COMPUTED_VALUE"""),350.78)</f>
        <v>350.78</v>
      </c>
      <c r="M292" s="2">
        <f>IFERROR(__xludf.DUMMYFUNCTION("""COMPUTED_VALUE"""),45716.66666666667)</f>
        <v>45716.66667</v>
      </c>
      <c r="N292" s="1">
        <f>IFERROR(__xludf.DUMMYFUNCTION("""COMPUTED_VALUE"""),2.1047402E7)</f>
        <v>21047402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IFERROR(__xludf.DUMMYFUNCTION("""COMPUTED_VALUE"""),350.51)</f>
        <v>350.51</v>
      </c>
      <c r="D293" s="2">
        <f>IFERROR(__xludf.DUMMYFUNCTION("""COMPUTED_VALUE"""),45719.66666666667)</f>
        <v>45719.66667</v>
      </c>
      <c r="E293" s="1">
        <f>IFERROR(__xludf.DUMMYFUNCTION("""COMPUTED_VALUE"""),353.41)</f>
        <v>353.41</v>
      </c>
      <c r="G293" s="2">
        <f>IFERROR(__xludf.DUMMYFUNCTION("""COMPUTED_VALUE"""),45719.66666666667)</f>
        <v>45719.66667</v>
      </c>
      <c r="H293" s="1">
        <f>IFERROR(__xludf.DUMMYFUNCTION("""COMPUTED_VALUE"""),336.57)</f>
        <v>336.57</v>
      </c>
      <c r="J293" s="2">
        <f>IFERROR(__xludf.DUMMYFUNCTION("""COMPUTED_VALUE"""),45719.66666666667)</f>
        <v>45719.66667</v>
      </c>
      <c r="K293" s="1">
        <f>IFERROR(__xludf.DUMMYFUNCTION("""COMPUTED_VALUE"""),338.81)</f>
        <v>338.81</v>
      </c>
      <c r="M293" s="2">
        <f>IFERROR(__xludf.DUMMYFUNCTION("""COMPUTED_VALUE"""),45719.66666666667)</f>
        <v>45719.66667</v>
      </c>
      <c r="N293" s="1">
        <f>IFERROR(__xludf.DUMMYFUNCTION("""COMPUTED_VALUE"""),2.3508592E7)</f>
        <v>23508592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IFERROR(__xludf.DUMMYFUNCTION("""COMPUTED_VALUE"""),336.23)</f>
        <v>336.23</v>
      </c>
      <c r="D294" s="2">
        <f>IFERROR(__xludf.DUMMYFUNCTION("""COMPUTED_VALUE"""),45720.66666666667)</f>
        <v>45720.66667</v>
      </c>
      <c r="E294" s="1">
        <f>IFERROR(__xludf.DUMMYFUNCTION("""COMPUTED_VALUE"""),336.23)</f>
        <v>336.23</v>
      </c>
      <c r="G294" s="2">
        <f>IFERROR(__xludf.DUMMYFUNCTION("""COMPUTED_VALUE"""),45720.66666666667)</f>
        <v>45720.66667</v>
      </c>
      <c r="H294" s="1">
        <f>IFERROR(__xludf.DUMMYFUNCTION("""COMPUTED_VALUE"""),324.24)</f>
        <v>324.24</v>
      </c>
      <c r="J294" s="2">
        <f>IFERROR(__xludf.DUMMYFUNCTION("""COMPUTED_VALUE"""),45720.66666666667)</f>
        <v>45720.66667</v>
      </c>
      <c r="K294" s="1">
        <f>IFERROR(__xludf.DUMMYFUNCTION("""COMPUTED_VALUE"""),330.62)</f>
        <v>330.62</v>
      </c>
      <c r="M294" s="2">
        <f>IFERROR(__xludf.DUMMYFUNCTION("""COMPUTED_VALUE"""),45720.66666666667)</f>
        <v>45720.66667</v>
      </c>
      <c r="N294" s="1">
        <f>IFERROR(__xludf.DUMMYFUNCTION("""COMPUTED_VALUE"""),2.8541214E7)</f>
        <v>28541214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IFERROR(__xludf.DUMMYFUNCTION("""COMPUTED_VALUE"""),330.56)</f>
        <v>330.56</v>
      </c>
      <c r="D295" s="2">
        <f>IFERROR(__xludf.DUMMYFUNCTION("""COMPUTED_VALUE"""),45721.66666666667)</f>
        <v>45721.66667</v>
      </c>
      <c r="E295" s="1">
        <f>IFERROR(__xludf.DUMMYFUNCTION("""COMPUTED_VALUE"""),334.17)</f>
        <v>334.17</v>
      </c>
      <c r="G295" s="2">
        <f>IFERROR(__xludf.DUMMYFUNCTION("""COMPUTED_VALUE"""),45721.66666666667)</f>
        <v>45721.66667</v>
      </c>
      <c r="H295" s="1">
        <f>IFERROR(__xludf.DUMMYFUNCTION("""COMPUTED_VALUE"""),325.8)</f>
        <v>325.8</v>
      </c>
      <c r="J295" s="2">
        <f>IFERROR(__xludf.DUMMYFUNCTION("""COMPUTED_VALUE"""),45721.66666666667)</f>
        <v>45721.66667</v>
      </c>
      <c r="K295" s="1">
        <f>IFERROR(__xludf.DUMMYFUNCTION("""COMPUTED_VALUE"""),333.62)</f>
        <v>333.62</v>
      </c>
      <c r="M295" s="2">
        <f>IFERROR(__xludf.DUMMYFUNCTION("""COMPUTED_VALUE"""),45721.66666666667)</f>
        <v>45721.66667</v>
      </c>
      <c r="N295" s="1">
        <f>IFERROR(__xludf.DUMMYFUNCTION("""COMPUTED_VALUE"""),1.9553386E7)</f>
        <v>19553386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IFERROR(__xludf.DUMMYFUNCTION("""COMPUTED_VALUE"""),332.93)</f>
        <v>332.93</v>
      </c>
      <c r="D296" s="2">
        <f>IFERROR(__xludf.DUMMYFUNCTION("""COMPUTED_VALUE"""),45722.66666666667)</f>
        <v>45722.66667</v>
      </c>
      <c r="E296" s="1">
        <f>IFERROR(__xludf.DUMMYFUNCTION("""COMPUTED_VALUE"""),340.09)</f>
        <v>340.09</v>
      </c>
      <c r="G296" s="2">
        <f>IFERROR(__xludf.DUMMYFUNCTION("""COMPUTED_VALUE"""),45722.66666666667)</f>
        <v>45722.66667</v>
      </c>
      <c r="H296" s="1">
        <f>IFERROR(__xludf.DUMMYFUNCTION("""COMPUTED_VALUE"""),323.35)</f>
        <v>323.35</v>
      </c>
      <c r="J296" s="2">
        <f>IFERROR(__xludf.DUMMYFUNCTION("""COMPUTED_VALUE"""),45722.66666666667)</f>
        <v>45722.66667</v>
      </c>
      <c r="K296" s="1">
        <f>IFERROR(__xludf.DUMMYFUNCTION("""COMPUTED_VALUE"""),324.12)</f>
        <v>324.12</v>
      </c>
      <c r="M296" s="2">
        <f>IFERROR(__xludf.DUMMYFUNCTION("""COMPUTED_VALUE"""),45722.66666666667)</f>
        <v>45722.66667</v>
      </c>
      <c r="N296" s="1">
        <f>IFERROR(__xludf.DUMMYFUNCTION("""COMPUTED_VALUE"""),2.3501081E7)</f>
        <v>23501081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IFERROR(__xludf.DUMMYFUNCTION("""COMPUTED_VALUE"""),323.32)</f>
        <v>323.32</v>
      </c>
      <c r="D297" s="2">
        <f>IFERROR(__xludf.DUMMYFUNCTION("""COMPUTED_VALUE"""),45723.66666666667)</f>
        <v>45723.66667</v>
      </c>
      <c r="E297" s="1">
        <f>IFERROR(__xludf.DUMMYFUNCTION("""COMPUTED_VALUE"""),323.32)</f>
        <v>323.32</v>
      </c>
      <c r="G297" s="2">
        <f>IFERROR(__xludf.DUMMYFUNCTION("""COMPUTED_VALUE"""),45723.66666666667)</f>
        <v>45723.66667</v>
      </c>
      <c r="H297" s="1">
        <f>IFERROR(__xludf.DUMMYFUNCTION("""COMPUTED_VALUE"""),305.78)</f>
        <v>305.78</v>
      </c>
      <c r="J297" s="2">
        <f>IFERROR(__xludf.DUMMYFUNCTION("""COMPUTED_VALUE"""),45723.66666666667)</f>
        <v>45723.66667</v>
      </c>
      <c r="K297" s="1">
        <f>IFERROR(__xludf.DUMMYFUNCTION("""COMPUTED_VALUE"""),317.12)</f>
        <v>317.12</v>
      </c>
      <c r="M297" s="2">
        <f>IFERROR(__xludf.DUMMYFUNCTION("""COMPUTED_VALUE"""),45723.66666666667)</f>
        <v>45723.66667</v>
      </c>
      <c r="N297" s="1">
        <f>IFERROR(__xludf.DUMMYFUNCTION("""COMPUTED_VALUE"""),2.9504293E7)</f>
        <v>29504293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IFERROR(__xludf.DUMMYFUNCTION("""COMPUTED_VALUE"""),314.01)</f>
        <v>314.01</v>
      </c>
      <c r="D298" s="2">
        <f>IFERROR(__xludf.DUMMYFUNCTION("""COMPUTED_VALUE"""),45726.66666666667)</f>
        <v>45726.66667</v>
      </c>
      <c r="E298" s="1">
        <f>IFERROR(__xludf.DUMMYFUNCTION("""COMPUTED_VALUE"""),314.01)</f>
        <v>314.01</v>
      </c>
      <c r="G298" s="2">
        <f>IFERROR(__xludf.DUMMYFUNCTION("""COMPUTED_VALUE"""),45726.66666666667)</f>
        <v>45726.66667</v>
      </c>
      <c r="H298" s="1">
        <f>IFERROR(__xludf.DUMMYFUNCTION("""COMPUTED_VALUE"""),299.33)</f>
        <v>299.33</v>
      </c>
      <c r="J298" s="2">
        <f>IFERROR(__xludf.DUMMYFUNCTION("""COMPUTED_VALUE"""),45726.66666666667)</f>
        <v>45726.66667</v>
      </c>
      <c r="K298" s="1">
        <f>IFERROR(__xludf.DUMMYFUNCTION("""COMPUTED_VALUE"""),303.02)</f>
        <v>303.02</v>
      </c>
      <c r="M298" s="2">
        <f>IFERROR(__xludf.DUMMYFUNCTION("""COMPUTED_VALUE"""),45726.66666666667)</f>
        <v>45726.66667</v>
      </c>
      <c r="N298" s="1">
        <f>IFERROR(__xludf.DUMMYFUNCTION("""COMPUTED_VALUE"""),3.2959634E7)</f>
        <v>32959634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IFERROR(__xludf.DUMMYFUNCTION("""COMPUTED_VALUE"""),303.51)</f>
        <v>303.51</v>
      </c>
      <c r="D299" s="2">
        <f>IFERROR(__xludf.DUMMYFUNCTION("""COMPUTED_VALUE"""),45727.66666666667)</f>
        <v>45727.66667</v>
      </c>
      <c r="E299" s="1">
        <f>IFERROR(__xludf.DUMMYFUNCTION("""COMPUTED_VALUE"""),305.56)</f>
        <v>305.56</v>
      </c>
      <c r="G299" s="2">
        <f>IFERROR(__xludf.DUMMYFUNCTION("""COMPUTED_VALUE"""),45727.66666666667)</f>
        <v>45727.66667</v>
      </c>
      <c r="H299" s="1">
        <f>IFERROR(__xludf.DUMMYFUNCTION("""COMPUTED_VALUE"""),294.78)</f>
        <v>294.78</v>
      </c>
      <c r="J299" s="2">
        <f>IFERROR(__xludf.DUMMYFUNCTION("""COMPUTED_VALUE"""),45727.66666666667)</f>
        <v>45727.66667</v>
      </c>
      <c r="K299" s="1">
        <f>IFERROR(__xludf.DUMMYFUNCTION("""COMPUTED_VALUE"""),297.68)</f>
        <v>297.68</v>
      </c>
      <c r="M299" s="2">
        <f>IFERROR(__xludf.DUMMYFUNCTION("""COMPUTED_VALUE"""),45727.66666666667)</f>
        <v>45727.66667</v>
      </c>
      <c r="N299" s="1">
        <f>IFERROR(__xludf.DUMMYFUNCTION("""COMPUTED_VALUE"""),3.4587313E7)</f>
        <v>34587313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IFERROR(__xludf.DUMMYFUNCTION("""COMPUTED_VALUE"""),299.3)</f>
        <v>299.3</v>
      </c>
      <c r="D300" s="2">
        <f>IFERROR(__xludf.DUMMYFUNCTION("""COMPUTED_VALUE"""),45728.66666666667)</f>
        <v>45728.66667</v>
      </c>
      <c r="E300" s="1">
        <f>IFERROR(__xludf.DUMMYFUNCTION("""COMPUTED_VALUE"""),304.04)</f>
        <v>304.04</v>
      </c>
      <c r="G300" s="2">
        <f>IFERROR(__xludf.DUMMYFUNCTION("""COMPUTED_VALUE"""),45728.66666666667)</f>
        <v>45728.66667</v>
      </c>
      <c r="H300" s="1">
        <f>IFERROR(__xludf.DUMMYFUNCTION("""COMPUTED_VALUE"""),293.7)</f>
        <v>293.7</v>
      </c>
      <c r="J300" s="2">
        <f>IFERROR(__xludf.DUMMYFUNCTION("""COMPUTED_VALUE"""),45728.66666666667)</f>
        <v>45728.66667</v>
      </c>
      <c r="K300" s="1">
        <f>IFERROR(__xludf.DUMMYFUNCTION("""COMPUTED_VALUE"""),295.33)</f>
        <v>295.33</v>
      </c>
      <c r="M300" s="2">
        <f>IFERROR(__xludf.DUMMYFUNCTION("""COMPUTED_VALUE"""),45728.66666666667)</f>
        <v>45728.66667</v>
      </c>
      <c r="N300" s="1">
        <f>IFERROR(__xludf.DUMMYFUNCTION("""COMPUTED_VALUE"""),2.8186056E7)</f>
        <v>28186056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IFERROR(__xludf.DUMMYFUNCTION("""COMPUTED_VALUE"""),294.7)</f>
        <v>294.7</v>
      </c>
      <c r="D301" s="2">
        <f>IFERROR(__xludf.DUMMYFUNCTION("""COMPUTED_VALUE"""),45729.66666666667)</f>
        <v>45729.66667</v>
      </c>
      <c r="E301" s="1">
        <f>IFERROR(__xludf.DUMMYFUNCTION("""COMPUTED_VALUE"""),295.33)</f>
        <v>295.33</v>
      </c>
      <c r="G301" s="2">
        <f>IFERROR(__xludf.DUMMYFUNCTION("""COMPUTED_VALUE"""),45729.66666666667)</f>
        <v>45729.66667</v>
      </c>
      <c r="H301" s="1">
        <f>IFERROR(__xludf.DUMMYFUNCTION("""COMPUTED_VALUE"""),285.65)</f>
        <v>285.65</v>
      </c>
      <c r="J301" s="2">
        <f>IFERROR(__xludf.DUMMYFUNCTION("""COMPUTED_VALUE"""),45729.66666666667)</f>
        <v>45729.66667</v>
      </c>
      <c r="K301" s="1">
        <f>IFERROR(__xludf.DUMMYFUNCTION("""COMPUTED_VALUE"""),288.6)</f>
        <v>288.6</v>
      </c>
      <c r="M301" s="2">
        <f>IFERROR(__xludf.DUMMYFUNCTION("""COMPUTED_VALUE"""),45729.66666666667)</f>
        <v>45729.66667</v>
      </c>
      <c r="N301" s="1">
        <f>IFERROR(__xludf.DUMMYFUNCTION("""COMPUTED_VALUE"""),2.522305E7)</f>
        <v>25223050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IFERROR(__xludf.DUMMYFUNCTION("""COMPUTED_VALUE"""),290.2)</f>
        <v>290.2</v>
      </c>
      <c r="D302" s="2">
        <f>IFERROR(__xludf.DUMMYFUNCTION("""COMPUTED_VALUE"""),45730.66666666667)</f>
        <v>45730.66667</v>
      </c>
      <c r="E302" s="1">
        <f>IFERROR(__xludf.DUMMYFUNCTION("""COMPUTED_VALUE"""),293.95)</f>
        <v>293.95</v>
      </c>
      <c r="G302" s="2">
        <f>IFERROR(__xludf.DUMMYFUNCTION("""COMPUTED_VALUE"""),45730.66666666667)</f>
        <v>45730.66667</v>
      </c>
      <c r="H302" s="1">
        <f>IFERROR(__xludf.DUMMYFUNCTION("""COMPUTED_VALUE"""),288.52)</f>
        <v>288.52</v>
      </c>
      <c r="J302" s="2">
        <f>IFERROR(__xludf.DUMMYFUNCTION("""COMPUTED_VALUE"""),45730.66666666667)</f>
        <v>45730.66667</v>
      </c>
      <c r="K302" s="1">
        <f>IFERROR(__xludf.DUMMYFUNCTION("""COMPUTED_VALUE"""),291.2)</f>
        <v>291.2</v>
      </c>
      <c r="M302" s="2">
        <f>IFERROR(__xludf.DUMMYFUNCTION("""COMPUTED_VALUE"""),45730.66666666667)</f>
        <v>45730.66667</v>
      </c>
      <c r="N302" s="1">
        <f>IFERROR(__xludf.DUMMYFUNCTION("""COMPUTED_VALUE"""),2.2293157E7)</f>
        <v>22293157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IFERROR(__xludf.DUMMYFUNCTION("""COMPUTED_VALUE"""),290.96)</f>
        <v>290.96</v>
      </c>
      <c r="D303" s="2">
        <f>IFERROR(__xludf.DUMMYFUNCTION("""COMPUTED_VALUE"""),45733.66666666667)</f>
        <v>45733.66667</v>
      </c>
      <c r="E303" s="1">
        <f>IFERROR(__xludf.DUMMYFUNCTION("""COMPUTED_VALUE"""),301.24)</f>
        <v>301.24</v>
      </c>
      <c r="G303" s="2">
        <f>IFERROR(__xludf.DUMMYFUNCTION("""COMPUTED_VALUE"""),45733.66666666667)</f>
        <v>45733.66667</v>
      </c>
      <c r="H303" s="1">
        <f>IFERROR(__xludf.DUMMYFUNCTION("""COMPUTED_VALUE"""),290.96)</f>
        <v>290.96</v>
      </c>
      <c r="J303" s="2">
        <f>IFERROR(__xludf.DUMMYFUNCTION("""COMPUTED_VALUE"""),45733.66666666667)</f>
        <v>45733.66667</v>
      </c>
      <c r="K303" s="1">
        <f>IFERROR(__xludf.DUMMYFUNCTION("""COMPUTED_VALUE"""),299.06)</f>
        <v>299.06</v>
      </c>
      <c r="M303" s="2">
        <f>IFERROR(__xludf.DUMMYFUNCTION("""COMPUTED_VALUE"""),45733.66666666667)</f>
        <v>45733.66667</v>
      </c>
      <c r="N303" s="1">
        <f>IFERROR(__xludf.DUMMYFUNCTION("""COMPUTED_VALUE"""),2.1745753E7)</f>
        <v>21745753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IFERROR(__xludf.DUMMYFUNCTION("""COMPUTED_VALUE"""),298.83)</f>
        <v>298.83</v>
      </c>
      <c r="D304" s="2">
        <f>IFERROR(__xludf.DUMMYFUNCTION("""COMPUTED_VALUE"""),45734.66666666667)</f>
        <v>45734.66667</v>
      </c>
      <c r="E304" s="1">
        <f>IFERROR(__xludf.DUMMYFUNCTION("""COMPUTED_VALUE"""),299.7)</f>
        <v>299.7</v>
      </c>
      <c r="G304" s="2">
        <f>IFERROR(__xludf.DUMMYFUNCTION("""COMPUTED_VALUE"""),45734.66666666667)</f>
        <v>45734.66667</v>
      </c>
      <c r="H304" s="1">
        <f>IFERROR(__xludf.DUMMYFUNCTION("""COMPUTED_VALUE"""),292.64)</f>
        <v>292.64</v>
      </c>
      <c r="J304" s="2">
        <f>IFERROR(__xludf.DUMMYFUNCTION("""COMPUTED_VALUE"""),45734.66666666667)</f>
        <v>45734.66667</v>
      </c>
      <c r="K304" s="1">
        <f>IFERROR(__xludf.DUMMYFUNCTION("""COMPUTED_VALUE"""),295.52)</f>
        <v>295.52</v>
      </c>
      <c r="M304" s="2">
        <f>IFERROR(__xludf.DUMMYFUNCTION("""COMPUTED_VALUE"""),45734.66666666667)</f>
        <v>45734.66667</v>
      </c>
      <c r="N304" s="1">
        <f>IFERROR(__xludf.DUMMYFUNCTION("""COMPUTED_VALUE"""),2.1549899E7)</f>
        <v>21549899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IFERROR(__xludf.DUMMYFUNCTION("""COMPUTED_VALUE"""),293.72)</f>
        <v>293.72</v>
      </c>
      <c r="D305" s="2">
        <f>IFERROR(__xludf.DUMMYFUNCTION("""COMPUTED_VALUE"""),45735.66666666667)</f>
        <v>45735.66667</v>
      </c>
      <c r="E305" s="1">
        <f>IFERROR(__xludf.DUMMYFUNCTION("""COMPUTED_VALUE"""),303.74)</f>
        <v>303.74</v>
      </c>
      <c r="G305" s="2">
        <f>IFERROR(__xludf.DUMMYFUNCTION("""COMPUTED_VALUE"""),45735.66666666667)</f>
        <v>45735.66667</v>
      </c>
      <c r="H305" s="1">
        <f>IFERROR(__xludf.DUMMYFUNCTION("""COMPUTED_VALUE"""),293.53)</f>
        <v>293.53</v>
      </c>
      <c r="J305" s="2">
        <f>IFERROR(__xludf.DUMMYFUNCTION("""COMPUTED_VALUE"""),45735.66666666667)</f>
        <v>45735.66667</v>
      </c>
      <c r="K305" s="1">
        <f>IFERROR(__xludf.DUMMYFUNCTION("""COMPUTED_VALUE"""),302.27)</f>
        <v>302.27</v>
      </c>
      <c r="M305" s="2">
        <f>IFERROR(__xludf.DUMMYFUNCTION("""COMPUTED_VALUE"""),45735.66666666667)</f>
        <v>45735.66667</v>
      </c>
      <c r="N305" s="1">
        <f>IFERROR(__xludf.DUMMYFUNCTION("""COMPUTED_VALUE"""),2.2333149E7)</f>
        <v>22333149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IFERROR(__xludf.DUMMYFUNCTION("""COMPUTED_VALUE"""),300.34)</f>
        <v>300.34</v>
      </c>
      <c r="D306" s="2">
        <f>IFERROR(__xludf.DUMMYFUNCTION("""COMPUTED_VALUE"""),45736.66666666667)</f>
        <v>45736.66667</v>
      </c>
      <c r="E306" s="1">
        <f>IFERROR(__xludf.DUMMYFUNCTION("""COMPUTED_VALUE"""),304.04)</f>
        <v>304.04</v>
      </c>
      <c r="G306" s="2">
        <f>IFERROR(__xludf.DUMMYFUNCTION("""COMPUTED_VALUE"""),45736.66666666667)</f>
        <v>45736.66667</v>
      </c>
      <c r="H306" s="1">
        <f>IFERROR(__xludf.DUMMYFUNCTION("""COMPUTED_VALUE"""),298.21)</f>
        <v>298.21</v>
      </c>
      <c r="J306" s="2">
        <f>IFERROR(__xludf.DUMMYFUNCTION("""COMPUTED_VALUE"""),45736.66666666667)</f>
        <v>45736.66667</v>
      </c>
      <c r="K306" s="1">
        <f>IFERROR(__xludf.DUMMYFUNCTION("""COMPUTED_VALUE"""),298.86)</f>
        <v>298.86</v>
      </c>
      <c r="M306" s="2">
        <f>IFERROR(__xludf.DUMMYFUNCTION("""COMPUTED_VALUE"""),45736.66666666667)</f>
        <v>45736.66667</v>
      </c>
      <c r="N306" s="1">
        <f>IFERROR(__xludf.DUMMYFUNCTION("""COMPUTED_VALUE"""),1.9982585E7)</f>
        <v>19982585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IFERROR(__xludf.DUMMYFUNCTION("""COMPUTED_VALUE"""),294.57)</f>
        <v>294.57</v>
      </c>
      <c r="D307" s="2">
        <f>IFERROR(__xludf.DUMMYFUNCTION("""COMPUTED_VALUE"""),45737.66666666667)</f>
        <v>45737.66667</v>
      </c>
      <c r="E307" s="1">
        <f>IFERROR(__xludf.DUMMYFUNCTION("""COMPUTED_VALUE"""),300.21)</f>
        <v>300.21</v>
      </c>
      <c r="G307" s="2">
        <f>IFERROR(__xludf.DUMMYFUNCTION("""COMPUTED_VALUE"""),45737.66666666667)</f>
        <v>45737.66667</v>
      </c>
      <c r="H307" s="1">
        <f>IFERROR(__xludf.DUMMYFUNCTION("""COMPUTED_VALUE"""),289.17)</f>
        <v>289.17</v>
      </c>
      <c r="J307" s="2">
        <f>IFERROR(__xludf.DUMMYFUNCTION("""COMPUTED_VALUE"""),45737.66666666667)</f>
        <v>45737.66667</v>
      </c>
      <c r="K307" s="1">
        <f>IFERROR(__xludf.DUMMYFUNCTION("""COMPUTED_VALUE"""),298.29)</f>
        <v>298.29</v>
      </c>
      <c r="M307" s="2">
        <f>IFERROR(__xludf.DUMMYFUNCTION("""COMPUTED_VALUE"""),45737.66666666667)</f>
        <v>45737.66667</v>
      </c>
      <c r="N307" s="1">
        <f>IFERROR(__xludf.DUMMYFUNCTION("""COMPUTED_VALUE"""),1.14512501E8)</f>
        <v>114512501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IFERROR(__xludf.DUMMYFUNCTION("""COMPUTED_VALUE"""),299.45)</f>
        <v>299.45</v>
      </c>
      <c r="D308" s="2">
        <f>IFERROR(__xludf.DUMMYFUNCTION("""COMPUTED_VALUE"""),45740.66666666667)</f>
        <v>45740.66667</v>
      </c>
      <c r="E308" s="1">
        <f>IFERROR(__xludf.DUMMYFUNCTION("""COMPUTED_VALUE"""),310.53)</f>
        <v>310.53</v>
      </c>
      <c r="G308" s="2">
        <f>IFERROR(__xludf.DUMMYFUNCTION("""COMPUTED_VALUE"""),45740.66666666667)</f>
        <v>45740.66667</v>
      </c>
      <c r="H308" s="1">
        <f>IFERROR(__xludf.DUMMYFUNCTION("""COMPUTED_VALUE"""),299.45)</f>
        <v>299.45</v>
      </c>
      <c r="J308" s="2">
        <f>IFERROR(__xludf.DUMMYFUNCTION("""COMPUTED_VALUE"""),45740.66666666667)</f>
        <v>45740.66667</v>
      </c>
      <c r="K308" s="1">
        <f>IFERROR(__xludf.DUMMYFUNCTION("""COMPUTED_VALUE"""),310.15)</f>
        <v>310.15</v>
      </c>
      <c r="M308" s="2">
        <f>IFERROR(__xludf.DUMMYFUNCTION("""COMPUTED_VALUE"""),45740.66666666667)</f>
        <v>45740.66667</v>
      </c>
      <c r="N308" s="1">
        <f>IFERROR(__xludf.DUMMYFUNCTION("""COMPUTED_VALUE"""),2.4427933E7)</f>
        <v>24427933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IFERROR(__xludf.DUMMYFUNCTION("""COMPUTED_VALUE"""),313.49)</f>
        <v>313.49</v>
      </c>
      <c r="D309" s="2">
        <f>IFERROR(__xludf.DUMMYFUNCTION("""COMPUTED_VALUE"""),45741.66666666667)</f>
        <v>45741.66667</v>
      </c>
      <c r="E309" s="1">
        <f>IFERROR(__xludf.DUMMYFUNCTION("""COMPUTED_VALUE"""),314.87)</f>
        <v>314.87</v>
      </c>
      <c r="G309" s="2">
        <f>IFERROR(__xludf.DUMMYFUNCTION("""COMPUTED_VALUE"""),45741.66666666667)</f>
        <v>45741.66667</v>
      </c>
      <c r="H309" s="1">
        <f>IFERROR(__xludf.DUMMYFUNCTION("""COMPUTED_VALUE"""),307.0)</f>
        <v>307</v>
      </c>
      <c r="J309" s="2">
        <f>IFERROR(__xludf.DUMMYFUNCTION("""COMPUTED_VALUE"""),45741.66666666667)</f>
        <v>45741.66667</v>
      </c>
      <c r="K309" s="1">
        <f>IFERROR(__xludf.DUMMYFUNCTION("""COMPUTED_VALUE"""),308.13)</f>
        <v>308.13</v>
      </c>
      <c r="M309" s="2">
        <f>IFERROR(__xludf.DUMMYFUNCTION("""COMPUTED_VALUE"""),45741.66666666667)</f>
        <v>45741.66667</v>
      </c>
      <c r="N309" s="1">
        <f>IFERROR(__xludf.DUMMYFUNCTION("""COMPUTED_VALUE"""),1.7969307E7)</f>
        <v>17969307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IFERROR(__xludf.DUMMYFUNCTION("""COMPUTED_VALUE"""),308.17)</f>
        <v>308.17</v>
      </c>
      <c r="D310" s="2">
        <f>IFERROR(__xludf.DUMMYFUNCTION("""COMPUTED_VALUE"""),45742.66666666667)</f>
        <v>45742.66667</v>
      </c>
      <c r="E310" s="1">
        <f>IFERROR(__xludf.DUMMYFUNCTION("""COMPUTED_VALUE"""),308.69)</f>
        <v>308.69</v>
      </c>
      <c r="G310" s="2">
        <f>IFERROR(__xludf.DUMMYFUNCTION("""COMPUTED_VALUE"""),45742.66666666667)</f>
        <v>45742.66667</v>
      </c>
      <c r="H310" s="1">
        <f>IFERROR(__xludf.DUMMYFUNCTION("""COMPUTED_VALUE"""),302.73)</f>
        <v>302.73</v>
      </c>
      <c r="J310" s="2">
        <f>IFERROR(__xludf.DUMMYFUNCTION("""COMPUTED_VALUE"""),45742.66666666667)</f>
        <v>45742.66667</v>
      </c>
      <c r="K310" s="1">
        <f>IFERROR(__xludf.DUMMYFUNCTION("""COMPUTED_VALUE"""),306.71)</f>
        <v>306.71</v>
      </c>
      <c r="M310" s="2">
        <f>IFERROR(__xludf.DUMMYFUNCTION("""COMPUTED_VALUE"""),45742.66666666667)</f>
        <v>45742.66667</v>
      </c>
      <c r="N310" s="1">
        <f>IFERROR(__xludf.DUMMYFUNCTION("""COMPUTED_VALUE"""),1.6896668E7)</f>
        <v>16896668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IFERROR(__xludf.DUMMYFUNCTION("""COMPUTED_VALUE"""),306.08)</f>
        <v>306.08</v>
      </c>
      <c r="D311" s="2">
        <f>IFERROR(__xludf.DUMMYFUNCTION("""COMPUTED_VALUE"""),45743.66666666667)</f>
        <v>45743.66667</v>
      </c>
      <c r="E311" s="1">
        <f>IFERROR(__xludf.DUMMYFUNCTION("""COMPUTED_VALUE"""),311.81)</f>
        <v>311.81</v>
      </c>
      <c r="G311" s="2">
        <f>IFERROR(__xludf.DUMMYFUNCTION("""COMPUTED_VALUE"""),45743.66666666667)</f>
        <v>45743.66667</v>
      </c>
      <c r="H311" s="1">
        <f>IFERROR(__xludf.DUMMYFUNCTION("""COMPUTED_VALUE"""),302.79)</f>
        <v>302.79</v>
      </c>
      <c r="J311" s="2">
        <f>IFERROR(__xludf.DUMMYFUNCTION("""COMPUTED_VALUE"""),45743.66666666667)</f>
        <v>45743.66667</v>
      </c>
      <c r="K311" s="1">
        <f>IFERROR(__xludf.DUMMYFUNCTION("""COMPUTED_VALUE"""),307.14)</f>
        <v>307.14</v>
      </c>
      <c r="M311" s="2">
        <f>IFERROR(__xludf.DUMMYFUNCTION("""COMPUTED_VALUE"""),45743.66666666667)</f>
        <v>45743.66667</v>
      </c>
      <c r="N311" s="1">
        <f>IFERROR(__xludf.DUMMYFUNCTION("""COMPUTED_VALUE"""),1.7619515E7)</f>
        <v>17619515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IFERROR(__xludf.DUMMYFUNCTION("""COMPUTED_VALUE"""),305.59)</f>
        <v>305.59</v>
      </c>
      <c r="D312" s="2">
        <f>IFERROR(__xludf.DUMMYFUNCTION("""COMPUTED_VALUE"""),45744.66666666667)</f>
        <v>45744.66667</v>
      </c>
      <c r="E312" s="1">
        <f>IFERROR(__xludf.DUMMYFUNCTION("""COMPUTED_VALUE"""),305.59)</f>
        <v>305.59</v>
      </c>
      <c r="G312" s="2">
        <f>IFERROR(__xludf.DUMMYFUNCTION("""COMPUTED_VALUE"""),45744.66666666667)</f>
        <v>45744.66667</v>
      </c>
      <c r="H312" s="1">
        <f>IFERROR(__xludf.DUMMYFUNCTION("""COMPUTED_VALUE"""),277.21)</f>
        <v>277.21</v>
      </c>
      <c r="J312" s="2">
        <f>IFERROR(__xludf.DUMMYFUNCTION("""COMPUTED_VALUE"""),45744.66666666667)</f>
        <v>45744.66667</v>
      </c>
      <c r="K312" s="1">
        <f>IFERROR(__xludf.DUMMYFUNCTION("""COMPUTED_VALUE"""),280.34)</f>
        <v>280.34</v>
      </c>
      <c r="M312" s="2">
        <f>IFERROR(__xludf.DUMMYFUNCTION("""COMPUTED_VALUE"""),45744.66666666667)</f>
        <v>45744.66667</v>
      </c>
      <c r="N312" s="1">
        <f>IFERROR(__xludf.DUMMYFUNCTION("""COMPUTED_VALUE"""),3.1478554E7)</f>
        <v>31478554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IFERROR(__xludf.DUMMYFUNCTION("""COMPUTED_VALUE"""),279.77)</f>
        <v>279.77</v>
      </c>
      <c r="D313" s="2">
        <f>IFERROR(__xludf.DUMMYFUNCTION("""COMPUTED_VALUE"""),45747.66666666667)</f>
        <v>45747.66667</v>
      </c>
      <c r="E313" s="1">
        <f>IFERROR(__xludf.DUMMYFUNCTION("""COMPUTED_VALUE"""),279.77)</f>
        <v>279.77</v>
      </c>
      <c r="G313" s="2">
        <f>IFERROR(__xludf.DUMMYFUNCTION("""COMPUTED_VALUE"""),45747.66666666667)</f>
        <v>45747.66667</v>
      </c>
      <c r="H313" s="1">
        <f>IFERROR(__xludf.DUMMYFUNCTION("""COMPUTED_VALUE"""),271.71)</f>
        <v>271.71</v>
      </c>
      <c r="J313" s="2">
        <f>IFERROR(__xludf.DUMMYFUNCTION("""COMPUTED_VALUE"""),45747.66666666667)</f>
        <v>45747.66667</v>
      </c>
      <c r="K313" s="1">
        <f>IFERROR(__xludf.DUMMYFUNCTION("""COMPUTED_VALUE"""),276.36)</f>
        <v>276.36</v>
      </c>
      <c r="M313" s="2">
        <f>IFERROR(__xludf.DUMMYFUNCTION("""COMPUTED_VALUE"""),45747.66666666667)</f>
        <v>45747.66667</v>
      </c>
      <c r="N313" s="1">
        <f>IFERROR(__xludf.DUMMYFUNCTION("""COMPUTED_VALUE"""),2.5195233E7)</f>
        <v>25195233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IFERROR(__xludf.DUMMYFUNCTION("""COMPUTED_VALUE"""),278.09)</f>
        <v>278.09</v>
      </c>
      <c r="D314" s="2">
        <f>IFERROR(__xludf.DUMMYFUNCTION("""COMPUTED_VALUE"""),45748.66666666667)</f>
        <v>45748.66667</v>
      </c>
      <c r="E314" s="1">
        <f>IFERROR(__xludf.DUMMYFUNCTION("""COMPUTED_VALUE"""),282.84)</f>
        <v>282.84</v>
      </c>
      <c r="G314" s="2">
        <f>IFERROR(__xludf.DUMMYFUNCTION("""COMPUTED_VALUE"""),45748.66666666667)</f>
        <v>45748.66667</v>
      </c>
      <c r="H314" s="1">
        <f>IFERROR(__xludf.DUMMYFUNCTION("""COMPUTED_VALUE"""),277.02)</f>
        <v>277.02</v>
      </c>
      <c r="J314" s="2">
        <f>IFERROR(__xludf.DUMMYFUNCTION("""COMPUTED_VALUE"""),45748.66666666667)</f>
        <v>45748.66667</v>
      </c>
      <c r="K314" s="1">
        <f>IFERROR(__xludf.DUMMYFUNCTION("""COMPUTED_VALUE"""),281.77)</f>
        <v>281.77</v>
      </c>
      <c r="M314" s="2">
        <f>IFERROR(__xludf.DUMMYFUNCTION("""COMPUTED_VALUE"""),45748.66666666667)</f>
        <v>45748.66667</v>
      </c>
      <c r="N314" s="1">
        <f>IFERROR(__xludf.DUMMYFUNCTION("""COMPUTED_VALUE"""),2.7175681E7)</f>
        <v>27175681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IFERROR(__xludf.DUMMYFUNCTION("""COMPUTED_VALUE"""),279.35)</f>
        <v>279.35</v>
      </c>
      <c r="D315" s="2">
        <f>IFERROR(__xludf.DUMMYFUNCTION("""COMPUTED_VALUE"""),45749.66666666667)</f>
        <v>45749.66667</v>
      </c>
      <c r="E315" s="1">
        <f>IFERROR(__xludf.DUMMYFUNCTION("""COMPUTED_VALUE"""),290.17)</f>
        <v>290.17</v>
      </c>
      <c r="G315" s="2">
        <f>IFERROR(__xludf.DUMMYFUNCTION("""COMPUTED_VALUE"""),45749.66666666667)</f>
        <v>45749.66667</v>
      </c>
      <c r="H315" s="1">
        <f>IFERROR(__xludf.DUMMYFUNCTION("""COMPUTED_VALUE"""),278.79)</f>
        <v>278.79</v>
      </c>
      <c r="J315" s="2">
        <f>IFERROR(__xludf.DUMMYFUNCTION("""COMPUTED_VALUE"""),45749.66666666667)</f>
        <v>45749.66667</v>
      </c>
      <c r="K315" s="1">
        <f>IFERROR(__xludf.DUMMYFUNCTION("""COMPUTED_VALUE"""),286.84)</f>
        <v>286.84</v>
      </c>
      <c r="M315" s="2">
        <f>IFERROR(__xludf.DUMMYFUNCTION("""COMPUTED_VALUE"""),45749.66666666667)</f>
        <v>45749.66667</v>
      </c>
      <c r="N315" s="1">
        <f>IFERROR(__xludf.DUMMYFUNCTION("""COMPUTED_VALUE"""),2.1504934E7)</f>
        <v>21504934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IFERROR(__xludf.DUMMYFUNCTION("""COMPUTED_VALUE"""),275.74)</f>
        <v>275.74</v>
      </c>
      <c r="D316" s="2">
        <f>IFERROR(__xludf.DUMMYFUNCTION("""COMPUTED_VALUE"""),45750.66666666667)</f>
        <v>45750.66667</v>
      </c>
      <c r="E316" s="1">
        <f>IFERROR(__xludf.DUMMYFUNCTION("""COMPUTED_VALUE"""),275.74)</f>
        <v>275.74</v>
      </c>
      <c r="G316" s="2">
        <f>IFERROR(__xludf.DUMMYFUNCTION("""COMPUTED_VALUE"""),45750.66666666667)</f>
        <v>45750.66667</v>
      </c>
      <c r="H316" s="1">
        <f>IFERROR(__xludf.DUMMYFUNCTION("""COMPUTED_VALUE"""),242.63)</f>
        <v>242.63</v>
      </c>
      <c r="J316" s="2">
        <f>IFERROR(__xludf.DUMMYFUNCTION("""COMPUTED_VALUE"""),45750.66666666667)</f>
        <v>45750.66667</v>
      </c>
      <c r="K316" s="1">
        <f>IFERROR(__xludf.DUMMYFUNCTION("""COMPUTED_VALUE"""),247.8)</f>
        <v>247.8</v>
      </c>
      <c r="M316" s="2">
        <f>IFERROR(__xludf.DUMMYFUNCTION("""COMPUTED_VALUE"""),45750.66666666667)</f>
        <v>45750.66667</v>
      </c>
      <c r="N316" s="1">
        <f>IFERROR(__xludf.DUMMYFUNCTION("""COMPUTED_VALUE"""),8.3822976E7)</f>
        <v>83822976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IFERROR(__xludf.DUMMYFUNCTION("""COMPUTED_VALUE"""),247.58)</f>
        <v>247.58</v>
      </c>
      <c r="D317" s="2">
        <f>IFERROR(__xludf.DUMMYFUNCTION("""COMPUTED_VALUE"""),45751.66666666667)</f>
        <v>45751.66667</v>
      </c>
      <c r="E317" s="1">
        <f>IFERROR(__xludf.DUMMYFUNCTION("""COMPUTED_VALUE"""),256.01)</f>
        <v>256.01</v>
      </c>
      <c r="G317" s="2">
        <f>IFERROR(__xludf.DUMMYFUNCTION("""COMPUTED_VALUE"""),45751.66666666667)</f>
        <v>45751.66667</v>
      </c>
      <c r="H317" s="1">
        <f>IFERROR(__xludf.DUMMYFUNCTION("""COMPUTED_VALUE"""),228.01)</f>
        <v>228.01</v>
      </c>
      <c r="J317" s="2">
        <f>IFERROR(__xludf.DUMMYFUNCTION("""COMPUTED_VALUE"""),45751.66666666667)</f>
        <v>45751.66667</v>
      </c>
      <c r="K317" s="1">
        <f>IFERROR(__xludf.DUMMYFUNCTION("""COMPUTED_VALUE"""),249.64)</f>
        <v>249.64</v>
      </c>
      <c r="M317" s="2">
        <f>IFERROR(__xludf.DUMMYFUNCTION("""COMPUTED_VALUE"""),45751.66666666667)</f>
        <v>45751.66667</v>
      </c>
      <c r="N317" s="1">
        <f>IFERROR(__xludf.DUMMYFUNCTION("""COMPUTED_VALUE"""),8.1512082E7)</f>
        <v>81512082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IFERROR(__xludf.DUMMYFUNCTION("""COMPUTED_VALUE"""),243.83)</f>
        <v>243.83</v>
      </c>
      <c r="D318" s="2">
        <f>IFERROR(__xludf.DUMMYFUNCTION("""COMPUTED_VALUE"""),45754.66666666667)</f>
        <v>45754.66667</v>
      </c>
      <c r="E318" s="1">
        <f>IFERROR(__xludf.DUMMYFUNCTION("""COMPUTED_VALUE"""),257.9)</f>
        <v>257.9</v>
      </c>
      <c r="G318" s="2">
        <f>IFERROR(__xludf.DUMMYFUNCTION("""COMPUTED_VALUE"""),45754.66666666667)</f>
        <v>45754.66667</v>
      </c>
      <c r="H318" s="1">
        <f>IFERROR(__xludf.DUMMYFUNCTION("""COMPUTED_VALUE"""),234.23)</f>
        <v>234.23</v>
      </c>
      <c r="J318" s="2">
        <f>IFERROR(__xludf.DUMMYFUNCTION("""COMPUTED_VALUE"""),45754.66666666667)</f>
        <v>45754.66667</v>
      </c>
      <c r="K318" s="1">
        <f>IFERROR(__xludf.DUMMYFUNCTION("""COMPUTED_VALUE"""),247.93)</f>
        <v>247.93</v>
      </c>
      <c r="M318" s="2">
        <f>IFERROR(__xludf.DUMMYFUNCTION("""COMPUTED_VALUE"""),45754.66666666667)</f>
        <v>45754.66667</v>
      </c>
      <c r="N318" s="1">
        <f>IFERROR(__xludf.DUMMYFUNCTION("""COMPUTED_VALUE"""),5.1980436E7)</f>
        <v>51980436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IFERROR(__xludf.DUMMYFUNCTION("""COMPUTED_VALUE"""),254.42)</f>
        <v>254.42</v>
      </c>
      <c r="D319" s="2">
        <f>IFERROR(__xludf.DUMMYFUNCTION("""COMPUTED_VALUE"""),45755.66666666667)</f>
        <v>45755.66667</v>
      </c>
      <c r="E319" s="1">
        <f>IFERROR(__xludf.DUMMYFUNCTION("""COMPUTED_VALUE"""),256.54)</f>
        <v>256.54</v>
      </c>
      <c r="G319" s="2">
        <f>IFERROR(__xludf.DUMMYFUNCTION("""COMPUTED_VALUE"""),45755.66666666667)</f>
        <v>45755.66667</v>
      </c>
      <c r="H319" s="1">
        <f>IFERROR(__xludf.DUMMYFUNCTION("""COMPUTED_VALUE"""),228.03)</f>
        <v>228.03</v>
      </c>
      <c r="J319" s="2">
        <f>IFERROR(__xludf.DUMMYFUNCTION("""COMPUTED_VALUE"""),45755.66666666667)</f>
        <v>45755.66667</v>
      </c>
      <c r="K319" s="1">
        <f>IFERROR(__xludf.DUMMYFUNCTION("""COMPUTED_VALUE"""),231.75)</f>
        <v>231.75</v>
      </c>
      <c r="M319" s="2">
        <f>IFERROR(__xludf.DUMMYFUNCTION("""COMPUTED_VALUE"""),45755.66666666667)</f>
        <v>45755.66667</v>
      </c>
      <c r="N319" s="1">
        <f>IFERROR(__xludf.DUMMYFUNCTION("""COMPUTED_VALUE"""),6.0328578E7)</f>
        <v>60328578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IFERROR(__xludf.DUMMYFUNCTION("""COMPUTED_VALUE"""),229.96)</f>
        <v>229.96</v>
      </c>
      <c r="D320" s="2">
        <f>IFERROR(__xludf.DUMMYFUNCTION("""COMPUTED_VALUE"""),45756.66666666667)</f>
        <v>45756.66667</v>
      </c>
      <c r="E320" s="1">
        <f>IFERROR(__xludf.DUMMYFUNCTION("""COMPUTED_VALUE"""),269.72)</f>
        <v>269.72</v>
      </c>
      <c r="G320" s="2">
        <f>IFERROR(__xludf.DUMMYFUNCTION("""COMPUTED_VALUE"""),45756.66666666667)</f>
        <v>45756.66667</v>
      </c>
      <c r="H320" s="1">
        <f>IFERROR(__xludf.DUMMYFUNCTION("""COMPUTED_VALUE"""),227.7)</f>
        <v>227.7</v>
      </c>
      <c r="J320" s="2">
        <f>IFERROR(__xludf.DUMMYFUNCTION("""COMPUTED_VALUE"""),45756.66666666667)</f>
        <v>45756.66667</v>
      </c>
      <c r="K320" s="1">
        <f>IFERROR(__xludf.DUMMYFUNCTION("""COMPUTED_VALUE"""),262.32)</f>
        <v>262.32</v>
      </c>
      <c r="M320" s="2">
        <f>IFERROR(__xludf.DUMMYFUNCTION("""COMPUTED_VALUE"""),45756.66666666667)</f>
        <v>45756.66667</v>
      </c>
      <c r="N320" s="1">
        <f>IFERROR(__xludf.DUMMYFUNCTION("""COMPUTED_VALUE"""),7.6957865E7)</f>
        <v>76957865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IFERROR(__xludf.DUMMYFUNCTION("""COMPUTED_VALUE"""),255.15)</f>
        <v>255.15</v>
      </c>
      <c r="D321" s="2">
        <f>IFERROR(__xludf.DUMMYFUNCTION("""COMPUTED_VALUE"""),45757.66666666667)</f>
        <v>45757.66667</v>
      </c>
      <c r="E321" s="1">
        <f>IFERROR(__xludf.DUMMYFUNCTION("""COMPUTED_VALUE"""),255.15)</f>
        <v>255.15</v>
      </c>
      <c r="G321" s="2">
        <f>IFERROR(__xludf.DUMMYFUNCTION("""COMPUTED_VALUE"""),45757.66666666667)</f>
        <v>45757.66667</v>
      </c>
      <c r="H321" s="1">
        <f>IFERROR(__xludf.DUMMYFUNCTION("""COMPUTED_VALUE"""),239.68)</f>
        <v>239.68</v>
      </c>
      <c r="J321" s="2">
        <f>IFERROR(__xludf.DUMMYFUNCTION("""COMPUTED_VALUE"""),45757.66666666667)</f>
        <v>45757.66667</v>
      </c>
      <c r="K321" s="1">
        <f>IFERROR(__xludf.DUMMYFUNCTION("""COMPUTED_VALUE"""),246.9)</f>
        <v>246.9</v>
      </c>
      <c r="M321" s="2">
        <f>IFERROR(__xludf.DUMMYFUNCTION("""COMPUTED_VALUE"""),45757.66666666667)</f>
        <v>45757.66667</v>
      </c>
      <c r="N321" s="1">
        <f>IFERROR(__xludf.DUMMYFUNCTION("""COMPUTED_VALUE"""),4.7551236E7)</f>
        <v>47551236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IFERROR(__xludf.DUMMYFUNCTION("""COMPUTED_VALUE"""),245.1)</f>
        <v>245.1</v>
      </c>
      <c r="D322" s="2">
        <f>IFERROR(__xludf.DUMMYFUNCTION("""COMPUTED_VALUE"""),45758.66666666667)</f>
        <v>45758.66667</v>
      </c>
      <c r="E322" s="1">
        <f>IFERROR(__xludf.DUMMYFUNCTION("""COMPUTED_VALUE"""),251.08)</f>
        <v>251.08</v>
      </c>
      <c r="G322" s="2">
        <f>IFERROR(__xludf.DUMMYFUNCTION("""COMPUTED_VALUE"""),45758.66666666667)</f>
        <v>45758.66667</v>
      </c>
      <c r="H322" s="1">
        <f>IFERROR(__xludf.DUMMYFUNCTION("""COMPUTED_VALUE"""),239.28)</f>
        <v>239.28</v>
      </c>
      <c r="J322" s="2">
        <f>IFERROR(__xludf.DUMMYFUNCTION("""COMPUTED_VALUE"""),45758.66666666667)</f>
        <v>45758.66667</v>
      </c>
      <c r="K322" s="1">
        <f>IFERROR(__xludf.DUMMYFUNCTION("""COMPUTED_VALUE"""),248.65)</f>
        <v>248.65</v>
      </c>
      <c r="M322" s="2">
        <f>IFERROR(__xludf.DUMMYFUNCTION("""COMPUTED_VALUE"""),45758.66666666667)</f>
        <v>45758.66667</v>
      </c>
      <c r="N322" s="1">
        <f>IFERROR(__xludf.DUMMYFUNCTION("""COMPUTED_VALUE"""),2.9311435E7)</f>
        <v>29311435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IFERROR(__xludf.DUMMYFUNCTION("""COMPUTED_VALUE"""),251.86)</f>
        <v>251.86</v>
      </c>
      <c r="D323" s="2">
        <f>IFERROR(__xludf.DUMMYFUNCTION("""COMPUTED_VALUE"""),45761.66666666667)</f>
        <v>45761.66667</v>
      </c>
      <c r="E323" s="1">
        <f>IFERROR(__xludf.DUMMYFUNCTION("""COMPUTED_VALUE"""),255.74)</f>
        <v>255.74</v>
      </c>
      <c r="G323" s="2">
        <f>IFERROR(__xludf.DUMMYFUNCTION("""COMPUTED_VALUE"""),45761.66666666667)</f>
        <v>45761.66667</v>
      </c>
      <c r="H323" s="1">
        <f>IFERROR(__xludf.DUMMYFUNCTION("""COMPUTED_VALUE"""),244.68)</f>
        <v>244.68</v>
      </c>
      <c r="J323" s="2">
        <f>IFERROR(__xludf.DUMMYFUNCTION("""COMPUTED_VALUE"""),45761.66666666667)</f>
        <v>45761.66667</v>
      </c>
      <c r="K323" s="1">
        <f>IFERROR(__xludf.DUMMYFUNCTION("""COMPUTED_VALUE"""),249.62)</f>
        <v>249.62</v>
      </c>
      <c r="M323" s="2">
        <f>IFERROR(__xludf.DUMMYFUNCTION("""COMPUTED_VALUE"""),45761.66666666667)</f>
        <v>45761.66667</v>
      </c>
      <c r="N323" s="1">
        <f>IFERROR(__xludf.DUMMYFUNCTION("""COMPUTED_VALUE"""),3.4310912E7)</f>
        <v>34310912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IFERROR(__xludf.DUMMYFUNCTION("""COMPUTED_VALUE"""),248.81)</f>
        <v>248.81</v>
      </c>
      <c r="D324" s="2">
        <f>IFERROR(__xludf.DUMMYFUNCTION("""COMPUTED_VALUE"""),45762.66666666667)</f>
        <v>45762.66667</v>
      </c>
      <c r="E324" s="1">
        <f>IFERROR(__xludf.DUMMYFUNCTION("""COMPUTED_VALUE"""),252.33)</f>
        <v>252.33</v>
      </c>
      <c r="G324" s="2">
        <f>IFERROR(__xludf.DUMMYFUNCTION("""COMPUTED_VALUE"""),45762.66666666667)</f>
        <v>45762.66667</v>
      </c>
      <c r="H324" s="1">
        <f>IFERROR(__xludf.DUMMYFUNCTION("""COMPUTED_VALUE"""),244.17)</f>
        <v>244.17</v>
      </c>
      <c r="J324" s="2">
        <f>IFERROR(__xludf.DUMMYFUNCTION("""COMPUTED_VALUE"""),45762.66666666667)</f>
        <v>45762.66667</v>
      </c>
      <c r="K324" s="1">
        <f>IFERROR(__xludf.DUMMYFUNCTION("""COMPUTED_VALUE"""),246.36)</f>
        <v>246.36</v>
      </c>
      <c r="M324" s="2">
        <f>IFERROR(__xludf.DUMMYFUNCTION("""COMPUTED_VALUE"""),45762.66666666667)</f>
        <v>45762.66667</v>
      </c>
      <c r="N324" s="1">
        <f>IFERROR(__xludf.DUMMYFUNCTION("""COMPUTED_VALUE"""),2.2513226E7)</f>
        <v>22513226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IFERROR(__xludf.DUMMYFUNCTION("""COMPUTED_VALUE"""),243.62)</f>
        <v>243.62</v>
      </c>
      <c r="D325" s="2">
        <f>IFERROR(__xludf.DUMMYFUNCTION("""COMPUTED_VALUE"""),45763.66666666667)</f>
        <v>45763.66667</v>
      </c>
      <c r="E325" s="1">
        <f>IFERROR(__xludf.DUMMYFUNCTION("""COMPUTED_VALUE"""),247.4)</f>
        <v>247.4</v>
      </c>
      <c r="G325" s="2">
        <f>IFERROR(__xludf.DUMMYFUNCTION("""COMPUTED_VALUE"""),45763.66666666667)</f>
        <v>45763.66667</v>
      </c>
      <c r="H325" s="1">
        <f>IFERROR(__xludf.DUMMYFUNCTION("""COMPUTED_VALUE"""),238.45)</f>
        <v>238.45</v>
      </c>
      <c r="J325" s="2">
        <f>IFERROR(__xludf.DUMMYFUNCTION("""COMPUTED_VALUE"""),45763.66666666667)</f>
        <v>45763.66667</v>
      </c>
      <c r="K325" s="1">
        <f>IFERROR(__xludf.DUMMYFUNCTION("""COMPUTED_VALUE"""),241.33)</f>
        <v>241.33</v>
      </c>
      <c r="M325" s="2">
        <f>IFERROR(__xludf.DUMMYFUNCTION("""COMPUTED_VALUE"""),45763.66666666667)</f>
        <v>45763.66667</v>
      </c>
      <c r="N325" s="1">
        <f>IFERROR(__xludf.DUMMYFUNCTION("""COMPUTED_VALUE"""),2.2668842E7)</f>
        <v>22668842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IFERROR(__xludf.DUMMYFUNCTION("""COMPUTED_VALUE"""),241.34)</f>
        <v>241.34</v>
      </c>
      <c r="D326" s="2">
        <f>IFERROR(__xludf.DUMMYFUNCTION("""COMPUTED_VALUE"""),45764.66666666667)</f>
        <v>45764.66667</v>
      </c>
      <c r="E326" s="1">
        <f>IFERROR(__xludf.DUMMYFUNCTION("""COMPUTED_VALUE"""),245.14)</f>
        <v>245.14</v>
      </c>
      <c r="G326" s="2">
        <f>IFERROR(__xludf.DUMMYFUNCTION("""COMPUTED_VALUE"""),45764.66666666667)</f>
        <v>45764.66667</v>
      </c>
      <c r="H326" s="1">
        <f>IFERROR(__xludf.DUMMYFUNCTION("""COMPUTED_VALUE"""),241.07)</f>
        <v>241.07</v>
      </c>
      <c r="J326" s="2">
        <f>IFERROR(__xludf.DUMMYFUNCTION("""COMPUTED_VALUE"""),45764.66666666667)</f>
        <v>45764.66667</v>
      </c>
      <c r="K326" s="1">
        <f>IFERROR(__xludf.DUMMYFUNCTION("""COMPUTED_VALUE"""),244.34)</f>
        <v>244.34</v>
      </c>
      <c r="M326" s="2">
        <f>IFERROR(__xludf.DUMMYFUNCTION("""COMPUTED_VALUE"""),45764.66666666667)</f>
        <v>45764.66667</v>
      </c>
      <c r="N326" s="1">
        <f>IFERROR(__xludf.DUMMYFUNCTION("""COMPUTED_VALUE"""),2.4932739E7)</f>
        <v>24932739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IFERROR(__xludf.DUMMYFUNCTION("""COMPUTED_VALUE"""),243.2)</f>
        <v>243.2</v>
      </c>
      <c r="D327" s="2">
        <f>IFERROR(__xludf.DUMMYFUNCTION("""COMPUTED_VALUE"""),45768.66666666667)</f>
        <v>45768.66667</v>
      </c>
      <c r="E327" s="1">
        <f>IFERROR(__xludf.DUMMYFUNCTION("""COMPUTED_VALUE"""),244.96)</f>
        <v>244.96</v>
      </c>
      <c r="G327" s="2">
        <f>IFERROR(__xludf.DUMMYFUNCTION("""COMPUTED_VALUE"""),45768.66666666667)</f>
        <v>45768.66667</v>
      </c>
      <c r="H327" s="1">
        <f>IFERROR(__xludf.DUMMYFUNCTION("""COMPUTED_VALUE"""),238.35)</f>
        <v>238.35</v>
      </c>
      <c r="J327" s="2">
        <f>IFERROR(__xludf.DUMMYFUNCTION("""COMPUTED_VALUE"""),45768.66666666667)</f>
        <v>45768.66667</v>
      </c>
      <c r="K327" s="1">
        <f>IFERROR(__xludf.DUMMYFUNCTION("""COMPUTED_VALUE"""),244.78)</f>
        <v>244.78</v>
      </c>
      <c r="M327" s="2">
        <f>IFERROR(__xludf.DUMMYFUNCTION("""COMPUTED_VALUE"""),45768.66666666667)</f>
        <v>45768.66667</v>
      </c>
      <c r="N327" s="1">
        <f>IFERROR(__xludf.DUMMYFUNCTION("""COMPUTED_VALUE"""),2.237686E7)</f>
        <v>22376860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IFERROR(__xludf.DUMMYFUNCTION("""COMPUTED_VALUE"""),245.94)</f>
        <v>245.94</v>
      </c>
      <c r="D328" s="2">
        <f>IFERROR(__xludf.DUMMYFUNCTION("""COMPUTED_VALUE"""),45769.66666666667)</f>
        <v>45769.66667</v>
      </c>
      <c r="E328" s="1">
        <f>IFERROR(__xludf.DUMMYFUNCTION("""COMPUTED_VALUE"""),255.46)</f>
        <v>255.46</v>
      </c>
      <c r="G328" s="2">
        <f>IFERROR(__xludf.DUMMYFUNCTION("""COMPUTED_VALUE"""),45769.66666666667)</f>
        <v>45769.66667</v>
      </c>
      <c r="H328" s="1">
        <f>IFERROR(__xludf.DUMMYFUNCTION("""COMPUTED_VALUE"""),245.94)</f>
        <v>245.94</v>
      </c>
      <c r="J328" s="2">
        <f>IFERROR(__xludf.DUMMYFUNCTION("""COMPUTED_VALUE"""),45769.66666666667)</f>
        <v>45769.66667</v>
      </c>
      <c r="K328" s="1">
        <f>IFERROR(__xludf.DUMMYFUNCTION("""COMPUTED_VALUE"""),252.02)</f>
        <v>252.02</v>
      </c>
      <c r="M328" s="2">
        <f>IFERROR(__xludf.DUMMYFUNCTION("""COMPUTED_VALUE"""),45769.66666666667)</f>
        <v>45769.66667</v>
      </c>
      <c r="N328" s="1">
        <f>IFERROR(__xludf.DUMMYFUNCTION("""COMPUTED_VALUE"""),2.8332526E7)</f>
        <v>28332526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IFERROR(__xludf.DUMMYFUNCTION("""COMPUTED_VALUE"""),254.46)</f>
        <v>254.46</v>
      </c>
      <c r="D329" s="2">
        <f>IFERROR(__xludf.DUMMYFUNCTION("""COMPUTED_VALUE"""),45770.66666666667)</f>
        <v>45770.66667</v>
      </c>
      <c r="E329" s="1">
        <f>IFERROR(__xludf.DUMMYFUNCTION("""COMPUTED_VALUE"""),268.4)</f>
        <v>268.4</v>
      </c>
      <c r="G329" s="2">
        <f>IFERROR(__xludf.DUMMYFUNCTION("""COMPUTED_VALUE"""),45770.66666666667)</f>
        <v>45770.66667</v>
      </c>
      <c r="H329" s="1">
        <f>IFERROR(__xludf.DUMMYFUNCTION("""COMPUTED_VALUE"""),254.46)</f>
        <v>254.46</v>
      </c>
      <c r="J329" s="2">
        <f>IFERROR(__xludf.DUMMYFUNCTION("""COMPUTED_VALUE"""),45770.66666666667)</f>
        <v>45770.66667</v>
      </c>
      <c r="K329" s="1">
        <f>IFERROR(__xludf.DUMMYFUNCTION("""COMPUTED_VALUE"""),256.44)</f>
        <v>256.44</v>
      </c>
      <c r="M329" s="2">
        <f>IFERROR(__xludf.DUMMYFUNCTION("""COMPUTED_VALUE"""),45770.66666666667)</f>
        <v>45770.66667</v>
      </c>
      <c r="N329" s="1">
        <f>IFERROR(__xludf.DUMMYFUNCTION("""COMPUTED_VALUE"""),2.6435049E7)</f>
        <v>26435049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IFERROR(__xludf.DUMMYFUNCTION("""COMPUTED_VALUE"""),257.05)</f>
        <v>257.05</v>
      </c>
      <c r="D330" s="2">
        <f>IFERROR(__xludf.DUMMYFUNCTION("""COMPUTED_VALUE"""),45771.66666666667)</f>
        <v>45771.66667</v>
      </c>
      <c r="E330" s="1">
        <f>IFERROR(__xludf.DUMMYFUNCTION("""COMPUTED_VALUE"""),264.14)</f>
        <v>264.14</v>
      </c>
      <c r="G330" s="2">
        <f>IFERROR(__xludf.DUMMYFUNCTION("""COMPUTED_VALUE"""),45771.66666666667)</f>
        <v>45771.66667</v>
      </c>
      <c r="H330" s="1">
        <f>IFERROR(__xludf.DUMMYFUNCTION("""COMPUTED_VALUE"""),255.76)</f>
        <v>255.76</v>
      </c>
      <c r="J330" s="2">
        <f>IFERROR(__xludf.DUMMYFUNCTION("""COMPUTED_VALUE"""),45771.66666666667)</f>
        <v>45771.66667</v>
      </c>
      <c r="K330" s="1">
        <f>IFERROR(__xludf.DUMMYFUNCTION("""COMPUTED_VALUE"""),262.63)</f>
        <v>262.63</v>
      </c>
      <c r="M330" s="2">
        <f>IFERROR(__xludf.DUMMYFUNCTION("""COMPUTED_VALUE"""),45771.66666666667)</f>
        <v>45771.66667</v>
      </c>
      <c r="N330" s="1">
        <f>IFERROR(__xludf.DUMMYFUNCTION("""COMPUTED_VALUE"""),2.0742175E7)</f>
        <v>20742175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IFERROR(__xludf.DUMMYFUNCTION("""COMPUTED_VALUE"""),260.78)</f>
        <v>260.78</v>
      </c>
      <c r="D331" s="2">
        <f>IFERROR(__xludf.DUMMYFUNCTION("""COMPUTED_VALUE"""),45772.66666666667)</f>
        <v>45772.66667</v>
      </c>
      <c r="E331" s="1">
        <f>IFERROR(__xludf.DUMMYFUNCTION("""COMPUTED_VALUE"""),262.73)</f>
        <v>262.73</v>
      </c>
      <c r="G331" s="2">
        <f>IFERROR(__xludf.DUMMYFUNCTION("""COMPUTED_VALUE"""),45772.66666666667)</f>
        <v>45772.66667</v>
      </c>
      <c r="H331" s="1">
        <f>IFERROR(__xludf.DUMMYFUNCTION("""COMPUTED_VALUE"""),258.67)</f>
        <v>258.67</v>
      </c>
      <c r="J331" s="2">
        <f>IFERROR(__xludf.DUMMYFUNCTION("""COMPUTED_VALUE"""),45772.66666666667)</f>
        <v>45772.66667</v>
      </c>
      <c r="K331" s="1">
        <f>IFERROR(__xludf.DUMMYFUNCTION("""COMPUTED_VALUE"""),261.26)</f>
        <v>261.26</v>
      </c>
      <c r="M331" s="2">
        <f>IFERROR(__xludf.DUMMYFUNCTION("""COMPUTED_VALUE"""),45772.66666666667)</f>
        <v>45772.66667</v>
      </c>
      <c r="N331" s="1">
        <f>IFERROR(__xludf.DUMMYFUNCTION("""COMPUTED_VALUE"""),1.6231378E7)</f>
        <v>16231378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IFERROR(__xludf.DUMMYFUNCTION("""COMPUTED_VALUE"""),261.31)</f>
        <v>261.31</v>
      </c>
      <c r="D332" s="2">
        <f>IFERROR(__xludf.DUMMYFUNCTION("""COMPUTED_VALUE"""),45775.66666666667)</f>
        <v>45775.66667</v>
      </c>
      <c r="E332" s="1">
        <f>IFERROR(__xludf.DUMMYFUNCTION("""COMPUTED_VALUE"""),263.96)</f>
        <v>263.96</v>
      </c>
      <c r="G332" s="2">
        <f>IFERROR(__xludf.DUMMYFUNCTION("""COMPUTED_VALUE"""),45775.66666666667)</f>
        <v>45775.66667</v>
      </c>
      <c r="H332" s="1">
        <f>IFERROR(__xludf.DUMMYFUNCTION("""COMPUTED_VALUE"""),258.86)</f>
        <v>258.86</v>
      </c>
      <c r="J332" s="2">
        <f>IFERROR(__xludf.DUMMYFUNCTION("""COMPUTED_VALUE"""),45775.66666666667)</f>
        <v>45775.66667</v>
      </c>
      <c r="K332" s="1">
        <f>IFERROR(__xludf.DUMMYFUNCTION("""COMPUTED_VALUE"""),261.97)</f>
        <v>261.97</v>
      </c>
      <c r="M332" s="2">
        <f>IFERROR(__xludf.DUMMYFUNCTION("""COMPUTED_VALUE"""),45775.66666666667)</f>
        <v>45775.66667</v>
      </c>
      <c r="N332" s="1">
        <f>IFERROR(__xludf.DUMMYFUNCTION("""COMPUTED_VALUE"""),1.953566E7)</f>
        <v>19535660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IFERROR(__xludf.DUMMYFUNCTION("""COMPUTED_VALUE"""),260.7)</f>
        <v>260.7</v>
      </c>
      <c r="D333" s="2">
        <f>IFERROR(__xludf.DUMMYFUNCTION("""COMPUTED_VALUE"""),45776.66666666667)</f>
        <v>45776.66667</v>
      </c>
      <c r="E333" s="1">
        <f>IFERROR(__xludf.DUMMYFUNCTION("""COMPUTED_VALUE"""),264.22)</f>
        <v>264.22</v>
      </c>
      <c r="G333" s="2">
        <f>IFERROR(__xludf.DUMMYFUNCTION("""COMPUTED_VALUE"""),45776.66666666667)</f>
        <v>45776.66667</v>
      </c>
      <c r="H333" s="1">
        <f>IFERROR(__xludf.DUMMYFUNCTION("""COMPUTED_VALUE"""),259.67)</f>
        <v>259.67</v>
      </c>
      <c r="J333" s="2">
        <f>IFERROR(__xludf.DUMMYFUNCTION("""COMPUTED_VALUE"""),45776.66666666667)</f>
        <v>45776.66667</v>
      </c>
      <c r="K333" s="1">
        <f>IFERROR(__xludf.DUMMYFUNCTION("""COMPUTED_VALUE"""),263.76)</f>
        <v>263.76</v>
      </c>
      <c r="M333" s="2">
        <f>IFERROR(__xludf.DUMMYFUNCTION("""COMPUTED_VALUE"""),45776.66666666667)</f>
        <v>45776.66667</v>
      </c>
      <c r="N333" s="1">
        <f>IFERROR(__xludf.DUMMYFUNCTION("""COMPUTED_VALUE"""),1.9930356E7)</f>
        <v>19930356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IFERROR(__xludf.DUMMYFUNCTION("""COMPUTED_VALUE"""),259.22)</f>
        <v>259.22</v>
      </c>
      <c r="D334" s="2">
        <f>IFERROR(__xludf.DUMMYFUNCTION("""COMPUTED_VALUE"""),45777.66666666667)</f>
        <v>45777.66667</v>
      </c>
      <c r="E334" s="1">
        <f>IFERROR(__xludf.DUMMYFUNCTION("""COMPUTED_VALUE"""),264.63)</f>
        <v>264.63</v>
      </c>
      <c r="G334" s="2">
        <f>IFERROR(__xludf.DUMMYFUNCTION("""COMPUTED_VALUE"""),45777.66666666667)</f>
        <v>45777.66667</v>
      </c>
      <c r="H334" s="1">
        <f>IFERROR(__xludf.DUMMYFUNCTION("""COMPUTED_VALUE"""),253.41)</f>
        <v>253.41</v>
      </c>
      <c r="J334" s="2">
        <f>IFERROR(__xludf.DUMMYFUNCTION("""COMPUTED_VALUE"""),45777.66666666667)</f>
        <v>45777.66667</v>
      </c>
      <c r="K334" s="1">
        <f>IFERROR(__xludf.DUMMYFUNCTION("""COMPUTED_VALUE"""),264.27)</f>
        <v>264.27</v>
      </c>
      <c r="M334" s="2">
        <f>IFERROR(__xludf.DUMMYFUNCTION("""COMPUTED_VALUE"""),45777.66666666667)</f>
        <v>45777.66667</v>
      </c>
      <c r="N334" s="1">
        <f>IFERROR(__xludf.DUMMYFUNCTION("""COMPUTED_VALUE"""),2.3233226E7)</f>
        <v>23233226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IFERROR(__xludf.DUMMYFUNCTION("""COMPUTED_VALUE"""),264.78)</f>
        <v>264.78</v>
      </c>
      <c r="D335" s="2">
        <f>IFERROR(__xludf.DUMMYFUNCTION("""COMPUTED_VALUE"""),45778.66666666667)</f>
        <v>45778.66667</v>
      </c>
      <c r="E335" s="1">
        <f>IFERROR(__xludf.DUMMYFUNCTION("""COMPUTED_VALUE"""),267.84)</f>
        <v>267.84</v>
      </c>
      <c r="G335" s="2">
        <f>IFERROR(__xludf.DUMMYFUNCTION("""COMPUTED_VALUE"""),45778.66666666667)</f>
        <v>45778.66667</v>
      </c>
      <c r="H335" s="1">
        <f>IFERROR(__xludf.DUMMYFUNCTION("""COMPUTED_VALUE"""),263.22)</f>
        <v>263.22</v>
      </c>
      <c r="J335" s="2">
        <f>IFERROR(__xludf.DUMMYFUNCTION("""COMPUTED_VALUE"""),45778.66666666667)</f>
        <v>45778.66667</v>
      </c>
      <c r="K335" s="1">
        <f>IFERROR(__xludf.DUMMYFUNCTION("""COMPUTED_VALUE"""),263.35)</f>
        <v>263.35</v>
      </c>
      <c r="M335" s="2">
        <f>IFERROR(__xludf.DUMMYFUNCTION("""COMPUTED_VALUE"""),45778.66666666667)</f>
        <v>45778.66667</v>
      </c>
      <c r="N335" s="1">
        <f>IFERROR(__xludf.DUMMYFUNCTION("""COMPUTED_VALUE"""),2.2606569E7)</f>
        <v>22606569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IFERROR(__xludf.DUMMYFUNCTION("""COMPUTED_VALUE"""),264.62)</f>
        <v>264.62</v>
      </c>
      <c r="D336" s="2">
        <f>IFERROR(__xludf.DUMMYFUNCTION("""COMPUTED_VALUE"""),45779.66666666667)</f>
        <v>45779.66667</v>
      </c>
      <c r="E336" s="1">
        <f>IFERROR(__xludf.DUMMYFUNCTION("""COMPUTED_VALUE"""),272.04)</f>
        <v>272.04</v>
      </c>
      <c r="G336" s="2">
        <f>IFERROR(__xludf.DUMMYFUNCTION("""COMPUTED_VALUE"""),45779.66666666667)</f>
        <v>45779.66667</v>
      </c>
      <c r="H336" s="1">
        <f>IFERROR(__xludf.DUMMYFUNCTION("""COMPUTED_VALUE"""),264.62)</f>
        <v>264.62</v>
      </c>
      <c r="J336" s="2">
        <f>IFERROR(__xludf.DUMMYFUNCTION("""COMPUTED_VALUE"""),45779.66666666667)</f>
        <v>45779.66667</v>
      </c>
      <c r="K336" s="1">
        <f>IFERROR(__xludf.DUMMYFUNCTION("""COMPUTED_VALUE"""),271.56)</f>
        <v>271.56</v>
      </c>
      <c r="M336" s="2">
        <f>IFERROR(__xludf.DUMMYFUNCTION("""COMPUTED_VALUE"""),45779.66666666667)</f>
        <v>45779.66667</v>
      </c>
      <c r="N336" s="1">
        <f>IFERROR(__xludf.DUMMYFUNCTION("""COMPUTED_VALUE"""),2.2579147E7)</f>
        <v>22579147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IFERROR(__xludf.DUMMYFUNCTION("""COMPUTED_VALUE"""),271.53)</f>
        <v>271.53</v>
      </c>
      <c r="D337" s="2">
        <f>IFERROR(__xludf.DUMMYFUNCTION("""COMPUTED_VALUE"""),45782.66666666667)</f>
        <v>45782.66667</v>
      </c>
      <c r="E337" s="1">
        <f>IFERROR(__xludf.DUMMYFUNCTION("""COMPUTED_VALUE"""),276.35)</f>
        <v>276.35</v>
      </c>
      <c r="G337" s="2">
        <f>IFERROR(__xludf.DUMMYFUNCTION("""COMPUTED_VALUE"""),45782.66666666667)</f>
        <v>45782.66667</v>
      </c>
      <c r="H337" s="1">
        <f>IFERROR(__xludf.DUMMYFUNCTION("""COMPUTED_VALUE"""),270.51)</f>
        <v>270.51</v>
      </c>
      <c r="J337" s="2">
        <f>IFERROR(__xludf.DUMMYFUNCTION("""COMPUTED_VALUE"""),45782.66666666667)</f>
        <v>45782.66667</v>
      </c>
      <c r="K337" s="1">
        <f>IFERROR(__xludf.DUMMYFUNCTION("""COMPUTED_VALUE"""),273.63)</f>
        <v>273.63</v>
      </c>
      <c r="M337" s="2">
        <f>IFERROR(__xludf.DUMMYFUNCTION("""COMPUTED_VALUE"""),45782.66666666667)</f>
        <v>45782.66667</v>
      </c>
      <c r="N337" s="1">
        <f>IFERROR(__xludf.DUMMYFUNCTION("""COMPUTED_VALUE"""),2.2042311E7)</f>
        <v>22042311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IFERROR(__xludf.DUMMYFUNCTION("""COMPUTED_VALUE"""),272.34)</f>
        <v>272.34</v>
      </c>
      <c r="D338" s="2">
        <f>IFERROR(__xludf.DUMMYFUNCTION("""COMPUTED_VALUE"""),45783.66666666667)</f>
        <v>45783.66667</v>
      </c>
      <c r="E338" s="1">
        <f>IFERROR(__xludf.DUMMYFUNCTION("""COMPUTED_VALUE"""),273.23)</f>
        <v>273.23</v>
      </c>
      <c r="G338" s="2">
        <f>IFERROR(__xludf.DUMMYFUNCTION("""COMPUTED_VALUE"""),45783.66666666667)</f>
        <v>45783.66667</v>
      </c>
      <c r="H338" s="1">
        <f>IFERROR(__xludf.DUMMYFUNCTION("""COMPUTED_VALUE"""),268.26)</f>
        <v>268.26</v>
      </c>
      <c r="J338" s="2">
        <f>IFERROR(__xludf.DUMMYFUNCTION("""COMPUTED_VALUE"""),45783.66666666667)</f>
        <v>45783.66667</v>
      </c>
      <c r="K338" s="1">
        <f>IFERROR(__xludf.DUMMYFUNCTION("""COMPUTED_VALUE"""),269.61)</f>
        <v>269.61</v>
      </c>
      <c r="M338" s="2">
        <f>IFERROR(__xludf.DUMMYFUNCTION("""COMPUTED_VALUE"""),45783.66666666667)</f>
        <v>45783.66667</v>
      </c>
      <c r="N338" s="1">
        <f>IFERROR(__xludf.DUMMYFUNCTION("""COMPUTED_VALUE"""),1.8073774E7)</f>
        <v>18073774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IFERROR(__xludf.DUMMYFUNCTION("""COMPUTED_VALUE"""),271.58)</f>
        <v>271.58</v>
      </c>
      <c r="D339" s="2">
        <f>IFERROR(__xludf.DUMMYFUNCTION("""COMPUTED_VALUE"""),45784.66666666667)</f>
        <v>45784.66667</v>
      </c>
      <c r="E339" s="1">
        <f>IFERROR(__xludf.DUMMYFUNCTION("""COMPUTED_VALUE"""),276.1)</f>
        <v>276.1</v>
      </c>
      <c r="G339" s="2">
        <f>IFERROR(__xludf.DUMMYFUNCTION("""COMPUTED_VALUE"""),45784.66666666667)</f>
        <v>45784.66667</v>
      </c>
      <c r="H339" s="1">
        <f>IFERROR(__xludf.DUMMYFUNCTION("""COMPUTED_VALUE"""),271.5)</f>
        <v>271.5</v>
      </c>
      <c r="J339" s="2">
        <f>IFERROR(__xludf.DUMMYFUNCTION("""COMPUTED_VALUE"""),45784.66666666667)</f>
        <v>45784.66667</v>
      </c>
      <c r="K339" s="1">
        <f>IFERROR(__xludf.DUMMYFUNCTION("""COMPUTED_VALUE"""),274.67)</f>
        <v>274.67</v>
      </c>
      <c r="M339" s="2">
        <f>IFERROR(__xludf.DUMMYFUNCTION("""COMPUTED_VALUE"""),45784.66666666667)</f>
        <v>45784.66667</v>
      </c>
      <c r="N339" s="1">
        <f>IFERROR(__xludf.DUMMYFUNCTION("""COMPUTED_VALUE"""),2.4060654E7)</f>
        <v>24060654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IFERROR(__xludf.DUMMYFUNCTION("""COMPUTED_VALUE"""),279.51)</f>
        <v>279.51</v>
      </c>
      <c r="D340" s="2">
        <f>IFERROR(__xludf.DUMMYFUNCTION("""COMPUTED_VALUE"""),45785.66666666667)</f>
        <v>45785.66667</v>
      </c>
      <c r="E340" s="1">
        <f>IFERROR(__xludf.DUMMYFUNCTION("""COMPUTED_VALUE"""),288.59)</f>
        <v>288.59</v>
      </c>
      <c r="G340" s="2">
        <f>IFERROR(__xludf.DUMMYFUNCTION("""COMPUTED_VALUE"""),45785.66666666667)</f>
        <v>45785.66667</v>
      </c>
      <c r="H340" s="1">
        <f>IFERROR(__xludf.DUMMYFUNCTION("""COMPUTED_VALUE"""),279.22)</f>
        <v>279.22</v>
      </c>
      <c r="J340" s="2">
        <f>IFERROR(__xludf.DUMMYFUNCTION("""COMPUTED_VALUE"""),45785.66666666667)</f>
        <v>45785.66667</v>
      </c>
      <c r="K340" s="1">
        <f>IFERROR(__xludf.DUMMYFUNCTION("""COMPUTED_VALUE"""),284.58)</f>
        <v>284.58</v>
      </c>
      <c r="M340" s="2">
        <f>IFERROR(__xludf.DUMMYFUNCTION("""COMPUTED_VALUE"""),45785.66666666667)</f>
        <v>45785.66667</v>
      </c>
      <c r="N340" s="1">
        <f>IFERROR(__xludf.DUMMYFUNCTION("""COMPUTED_VALUE"""),2.8846972E7)</f>
        <v>28846972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IFERROR(__xludf.DUMMYFUNCTION("""COMPUTED_VALUE"""),284.98)</f>
        <v>284.98</v>
      </c>
      <c r="D341" s="2">
        <f>IFERROR(__xludf.DUMMYFUNCTION("""COMPUTED_VALUE"""),45786.66666666667)</f>
        <v>45786.66667</v>
      </c>
      <c r="E341" s="1">
        <f>IFERROR(__xludf.DUMMYFUNCTION("""COMPUTED_VALUE"""),286.5)</f>
        <v>286.5</v>
      </c>
      <c r="G341" s="2">
        <f>IFERROR(__xludf.DUMMYFUNCTION("""COMPUTED_VALUE"""),45786.66666666667)</f>
        <v>45786.66667</v>
      </c>
      <c r="H341" s="1">
        <f>IFERROR(__xludf.DUMMYFUNCTION("""COMPUTED_VALUE"""),282.3)</f>
        <v>282.3</v>
      </c>
      <c r="J341" s="2">
        <f>IFERROR(__xludf.DUMMYFUNCTION("""COMPUTED_VALUE"""),45786.66666666667)</f>
        <v>45786.66667</v>
      </c>
      <c r="K341" s="1">
        <f>IFERROR(__xludf.DUMMYFUNCTION("""COMPUTED_VALUE"""),282.83)</f>
        <v>282.83</v>
      </c>
      <c r="M341" s="2">
        <f>IFERROR(__xludf.DUMMYFUNCTION("""COMPUTED_VALUE"""),45786.66666666667)</f>
        <v>45786.66667</v>
      </c>
      <c r="N341" s="1">
        <f>IFERROR(__xludf.DUMMYFUNCTION("""COMPUTED_VALUE"""),1.9301651E7)</f>
        <v>19301651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IFERROR(__xludf.DUMMYFUNCTION("""COMPUTED_VALUE"""),297.07)</f>
        <v>297.07</v>
      </c>
      <c r="D342" s="2">
        <f>IFERROR(__xludf.DUMMYFUNCTION("""COMPUTED_VALUE"""),45789.66666666667)</f>
        <v>45789.66667</v>
      </c>
      <c r="E342" s="1">
        <f>IFERROR(__xludf.DUMMYFUNCTION("""COMPUTED_VALUE"""),311.87)</f>
        <v>311.87</v>
      </c>
      <c r="G342" s="2">
        <f>IFERROR(__xludf.DUMMYFUNCTION("""COMPUTED_VALUE"""),45789.66666666667)</f>
        <v>45789.66667</v>
      </c>
      <c r="H342" s="1">
        <f>IFERROR(__xludf.DUMMYFUNCTION("""COMPUTED_VALUE"""),297.07)</f>
        <v>297.07</v>
      </c>
      <c r="J342" s="2">
        <f>IFERROR(__xludf.DUMMYFUNCTION("""COMPUTED_VALUE"""),45789.66666666667)</f>
        <v>45789.66667</v>
      </c>
      <c r="K342" s="1">
        <f>IFERROR(__xludf.DUMMYFUNCTION("""COMPUTED_VALUE"""),303.77)</f>
        <v>303.77</v>
      </c>
      <c r="M342" s="2">
        <f>IFERROR(__xludf.DUMMYFUNCTION("""COMPUTED_VALUE"""),45789.66666666667)</f>
        <v>45789.66667</v>
      </c>
      <c r="N342" s="1">
        <f>IFERROR(__xludf.DUMMYFUNCTION("""COMPUTED_VALUE"""),3.045539E7)</f>
        <v>30455390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IFERROR(__xludf.DUMMYFUNCTION("""COMPUTED_VALUE"""),306.12)</f>
        <v>306.12</v>
      </c>
      <c r="D343" s="2">
        <f>IFERROR(__xludf.DUMMYFUNCTION("""COMPUTED_VALUE"""),45790.66666666667)</f>
        <v>45790.66667</v>
      </c>
      <c r="E343" s="1">
        <f>IFERROR(__xludf.DUMMYFUNCTION("""COMPUTED_VALUE"""),311.03)</f>
        <v>311.03</v>
      </c>
      <c r="G343" s="2">
        <f>IFERROR(__xludf.DUMMYFUNCTION("""COMPUTED_VALUE"""),45790.66666666667)</f>
        <v>45790.66667</v>
      </c>
      <c r="H343" s="1">
        <f>IFERROR(__xludf.DUMMYFUNCTION("""COMPUTED_VALUE"""),305.42)</f>
        <v>305.42</v>
      </c>
      <c r="J343" s="2">
        <f>IFERROR(__xludf.DUMMYFUNCTION("""COMPUTED_VALUE"""),45790.66666666667)</f>
        <v>45790.66667</v>
      </c>
      <c r="K343" s="1">
        <f>IFERROR(__xludf.DUMMYFUNCTION("""COMPUTED_VALUE"""),309.22)</f>
        <v>309.22</v>
      </c>
      <c r="M343" s="2">
        <f>IFERROR(__xludf.DUMMYFUNCTION("""COMPUTED_VALUE"""),45790.66666666667)</f>
        <v>45790.66667</v>
      </c>
      <c r="N343" s="1">
        <f>IFERROR(__xludf.DUMMYFUNCTION("""COMPUTED_VALUE"""),1.973015E7)</f>
        <v>19730150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IFERROR(__xludf.DUMMYFUNCTION("""COMPUTED_VALUE"""),310.43)</f>
        <v>310.43</v>
      </c>
      <c r="D344" s="2">
        <f>IFERROR(__xludf.DUMMYFUNCTION("""COMPUTED_VALUE"""),45791.66666666667)</f>
        <v>45791.66667</v>
      </c>
      <c r="E344" s="1">
        <f>IFERROR(__xludf.DUMMYFUNCTION("""COMPUTED_VALUE"""),315.29)</f>
        <v>315.29</v>
      </c>
      <c r="G344" s="2">
        <f>IFERROR(__xludf.DUMMYFUNCTION("""COMPUTED_VALUE"""),45791.66666666667)</f>
        <v>45791.66667</v>
      </c>
      <c r="H344" s="1">
        <f>IFERROR(__xludf.DUMMYFUNCTION("""COMPUTED_VALUE"""),309.62)</f>
        <v>309.62</v>
      </c>
      <c r="J344" s="2">
        <f>IFERROR(__xludf.DUMMYFUNCTION("""COMPUTED_VALUE"""),45791.66666666667)</f>
        <v>45791.66667</v>
      </c>
      <c r="K344" s="1">
        <f>IFERROR(__xludf.DUMMYFUNCTION("""COMPUTED_VALUE"""),312.09)</f>
        <v>312.09</v>
      </c>
      <c r="M344" s="2">
        <f>IFERROR(__xludf.DUMMYFUNCTION("""COMPUTED_VALUE"""),45791.66666666667)</f>
        <v>45791.66667</v>
      </c>
      <c r="N344" s="1">
        <f>IFERROR(__xludf.DUMMYFUNCTION("""COMPUTED_VALUE"""),2.2368489E7)</f>
        <v>22368489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IFERROR(__xludf.DUMMYFUNCTION("""COMPUTED_VALUE"""),311.12)</f>
        <v>311.12</v>
      </c>
      <c r="D345" s="2">
        <f>IFERROR(__xludf.DUMMYFUNCTION("""COMPUTED_VALUE"""),45792.66666666667)</f>
        <v>45792.66667</v>
      </c>
      <c r="E345" s="1">
        <f>IFERROR(__xludf.DUMMYFUNCTION("""COMPUTED_VALUE"""),313.33)</f>
        <v>313.33</v>
      </c>
      <c r="G345" s="2">
        <f>IFERROR(__xludf.DUMMYFUNCTION("""COMPUTED_VALUE"""),45792.66666666667)</f>
        <v>45792.66667</v>
      </c>
      <c r="H345" s="1">
        <f>IFERROR(__xludf.DUMMYFUNCTION("""COMPUTED_VALUE"""),308.21)</f>
        <v>308.21</v>
      </c>
      <c r="J345" s="2">
        <f>IFERROR(__xludf.DUMMYFUNCTION("""COMPUTED_VALUE"""),45792.66666666667)</f>
        <v>45792.66667</v>
      </c>
      <c r="K345" s="1">
        <f>IFERROR(__xludf.DUMMYFUNCTION("""COMPUTED_VALUE"""),313.06)</f>
        <v>313.06</v>
      </c>
      <c r="M345" s="2">
        <f>IFERROR(__xludf.DUMMYFUNCTION("""COMPUTED_VALUE"""),45792.66666666667)</f>
        <v>45792.66667</v>
      </c>
      <c r="N345" s="1">
        <f>IFERROR(__xludf.DUMMYFUNCTION("""COMPUTED_VALUE"""),1.5533893E7)</f>
        <v>15533893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IFERROR(__xludf.DUMMYFUNCTION("""COMPUTED_VALUE"""),313.42)</f>
        <v>313.42</v>
      </c>
      <c r="D346" s="2">
        <f>IFERROR(__xludf.DUMMYFUNCTION("""COMPUTED_VALUE"""),45793.66666666667)</f>
        <v>45793.66667</v>
      </c>
      <c r="E346" s="1">
        <f>IFERROR(__xludf.DUMMYFUNCTION("""COMPUTED_VALUE"""),317.17)</f>
        <v>317.17</v>
      </c>
      <c r="G346" s="2">
        <f>IFERROR(__xludf.DUMMYFUNCTION("""COMPUTED_VALUE"""),45793.66666666667)</f>
        <v>45793.66667</v>
      </c>
      <c r="H346" s="1">
        <f>IFERROR(__xludf.DUMMYFUNCTION("""COMPUTED_VALUE"""),311.55)</f>
        <v>311.55</v>
      </c>
      <c r="J346" s="2">
        <f>IFERROR(__xludf.DUMMYFUNCTION("""COMPUTED_VALUE"""),45793.66666666667)</f>
        <v>45793.66667</v>
      </c>
      <c r="K346" s="1">
        <f>IFERROR(__xludf.DUMMYFUNCTION("""COMPUTED_VALUE"""),314.81)</f>
        <v>314.81</v>
      </c>
      <c r="M346" s="2">
        <f>IFERROR(__xludf.DUMMYFUNCTION("""COMPUTED_VALUE"""),45793.66666666667)</f>
        <v>45793.66667</v>
      </c>
      <c r="N346" s="1">
        <f>IFERROR(__xludf.DUMMYFUNCTION("""COMPUTED_VALUE"""),1.4513276E7)</f>
        <v>14513276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IFERROR(__xludf.DUMMYFUNCTION("""COMPUTED_VALUE"""),310.92)</f>
        <v>310.92</v>
      </c>
      <c r="D347" s="2">
        <f>IFERROR(__xludf.DUMMYFUNCTION("""COMPUTED_VALUE"""),45796.66666666667)</f>
        <v>45796.66667</v>
      </c>
      <c r="E347" s="1">
        <f>IFERROR(__xludf.DUMMYFUNCTION("""COMPUTED_VALUE"""),316.52)</f>
        <v>316.52</v>
      </c>
      <c r="G347" s="2">
        <f>IFERROR(__xludf.DUMMYFUNCTION("""COMPUTED_VALUE"""),45796.66666666667)</f>
        <v>45796.66667</v>
      </c>
      <c r="H347" s="1">
        <f>IFERROR(__xludf.DUMMYFUNCTION("""COMPUTED_VALUE"""),309.43)</f>
        <v>309.43</v>
      </c>
      <c r="J347" s="2">
        <f>IFERROR(__xludf.DUMMYFUNCTION("""COMPUTED_VALUE"""),45796.66666666667)</f>
        <v>45796.66667</v>
      </c>
      <c r="K347" s="1">
        <f>IFERROR(__xludf.DUMMYFUNCTION("""COMPUTED_VALUE"""),314.65)</f>
        <v>314.65</v>
      </c>
      <c r="M347" s="2">
        <f>IFERROR(__xludf.DUMMYFUNCTION("""COMPUTED_VALUE"""),45796.66666666667)</f>
        <v>45796.66667</v>
      </c>
      <c r="N347" s="1">
        <f>IFERROR(__xludf.DUMMYFUNCTION("""COMPUTED_VALUE"""),1.8496955E7)</f>
        <v>18496955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IFERROR(__xludf.DUMMYFUNCTION("""COMPUTED_VALUE"""),315.16)</f>
        <v>315.16</v>
      </c>
      <c r="D348" s="2">
        <f>IFERROR(__xludf.DUMMYFUNCTION("""COMPUTED_VALUE"""),45797.66666666667)</f>
        <v>45797.66667</v>
      </c>
      <c r="E348" s="1">
        <f>IFERROR(__xludf.DUMMYFUNCTION("""COMPUTED_VALUE"""),320.9)</f>
        <v>320.9</v>
      </c>
      <c r="G348" s="2">
        <f>IFERROR(__xludf.DUMMYFUNCTION("""COMPUTED_VALUE"""),45797.66666666667)</f>
        <v>45797.66667</v>
      </c>
      <c r="H348" s="1">
        <f>IFERROR(__xludf.DUMMYFUNCTION("""COMPUTED_VALUE"""),314.93)</f>
        <v>314.93</v>
      </c>
      <c r="J348" s="2">
        <f>IFERROR(__xludf.DUMMYFUNCTION("""COMPUTED_VALUE"""),45797.66666666667)</f>
        <v>45797.66667</v>
      </c>
      <c r="K348" s="1">
        <f>IFERROR(__xludf.DUMMYFUNCTION("""COMPUTED_VALUE"""),317.28)</f>
        <v>317.28</v>
      </c>
      <c r="M348" s="2">
        <f>IFERROR(__xludf.DUMMYFUNCTION("""COMPUTED_VALUE"""),45797.66666666667)</f>
        <v>45797.66667</v>
      </c>
      <c r="N348" s="1">
        <f>IFERROR(__xludf.DUMMYFUNCTION("""COMPUTED_VALUE"""),2.2434525E7)</f>
        <v>22434525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IFERROR(__xludf.DUMMYFUNCTION("""COMPUTED_VALUE"""),316.34)</f>
        <v>316.34</v>
      </c>
      <c r="D349" s="2">
        <f>IFERROR(__xludf.DUMMYFUNCTION("""COMPUTED_VALUE"""),45798.66666666667)</f>
        <v>45798.66667</v>
      </c>
      <c r="E349" s="1">
        <f>IFERROR(__xludf.DUMMYFUNCTION("""COMPUTED_VALUE"""),316.34)</f>
        <v>316.34</v>
      </c>
      <c r="G349" s="2">
        <f>IFERROR(__xludf.DUMMYFUNCTION("""COMPUTED_VALUE"""),45798.66666666667)</f>
        <v>45798.66667</v>
      </c>
      <c r="H349" s="1">
        <f>IFERROR(__xludf.DUMMYFUNCTION("""COMPUTED_VALUE"""),305.05)</f>
        <v>305.05</v>
      </c>
      <c r="J349" s="2">
        <f>IFERROR(__xludf.DUMMYFUNCTION("""COMPUTED_VALUE"""),45798.66666666667)</f>
        <v>45798.66667</v>
      </c>
      <c r="K349" s="1">
        <f>IFERROR(__xludf.DUMMYFUNCTION("""COMPUTED_VALUE"""),305.38)</f>
        <v>305.38</v>
      </c>
      <c r="M349" s="2">
        <f>IFERROR(__xludf.DUMMYFUNCTION("""COMPUTED_VALUE"""),45798.66666666667)</f>
        <v>45798.66667</v>
      </c>
      <c r="N349" s="1">
        <f>IFERROR(__xludf.DUMMYFUNCTION("""COMPUTED_VALUE"""),3.7689351E7)</f>
        <v>37689351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IFERROR(__xludf.DUMMYFUNCTION("""COMPUTED_VALUE"""),306.47)</f>
        <v>306.47</v>
      </c>
      <c r="D350" s="2">
        <f>IFERROR(__xludf.DUMMYFUNCTION("""COMPUTED_VALUE"""),45799.66666666667)</f>
        <v>45799.66667</v>
      </c>
      <c r="E350" s="1">
        <f>IFERROR(__xludf.DUMMYFUNCTION("""COMPUTED_VALUE"""),308.57)</f>
        <v>308.57</v>
      </c>
      <c r="G350" s="2">
        <f>IFERROR(__xludf.DUMMYFUNCTION("""COMPUTED_VALUE"""),45799.66666666667)</f>
        <v>45799.66667</v>
      </c>
      <c r="H350" s="1">
        <f>IFERROR(__xludf.DUMMYFUNCTION("""COMPUTED_VALUE"""),303.64)</f>
        <v>303.64</v>
      </c>
      <c r="J350" s="2">
        <f>IFERROR(__xludf.DUMMYFUNCTION("""COMPUTED_VALUE"""),45799.66666666667)</f>
        <v>45799.66667</v>
      </c>
      <c r="K350" s="1">
        <f>IFERROR(__xludf.DUMMYFUNCTION("""COMPUTED_VALUE"""),306.89)</f>
        <v>306.89</v>
      </c>
      <c r="M350" s="2">
        <f>IFERROR(__xludf.DUMMYFUNCTION("""COMPUTED_VALUE"""),45799.66666666667)</f>
        <v>45799.66667</v>
      </c>
      <c r="N350" s="1">
        <f>IFERROR(__xludf.DUMMYFUNCTION("""COMPUTED_VALUE"""),2.6636976E7)</f>
        <v>26636976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IFERROR(__xludf.DUMMYFUNCTION("""COMPUTED_VALUE"""),305.19)</f>
        <v>305.19</v>
      </c>
      <c r="D351" s="2">
        <f>IFERROR(__xludf.DUMMYFUNCTION("""COMPUTED_VALUE"""),45800.66666666667)</f>
        <v>45800.66667</v>
      </c>
      <c r="E351" s="1">
        <f>IFERROR(__xludf.DUMMYFUNCTION("""COMPUTED_VALUE"""),305.19)</f>
        <v>305.19</v>
      </c>
      <c r="G351" s="2">
        <f>IFERROR(__xludf.DUMMYFUNCTION("""COMPUTED_VALUE"""),45800.66666666667)</f>
        <v>45800.66667</v>
      </c>
      <c r="H351" s="1">
        <f>IFERROR(__xludf.DUMMYFUNCTION("""COMPUTED_VALUE"""),296.83)</f>
        <v>296.83</v>
      </c>
      <c r="J351" s="2">
        <f>IFERROR(__xludf.DUMMYFUNCTION("""COMPUTED_VALUE"""),45800.66666666667)</f>
        <v>45800.66667</v>
      </c>
      <c r="K351" s="1">
        <f>IFERROR(__xludf.DUMMYFUNCTION("""COMPUTED_VALUE"""),299.43)</f>
        <v>299.43</v>
      </c>
      <c r="M351" s="2">
        <f>IFERROR(__xludf.DUMMYFUNCTION("""COMPUTED_VALUE"""),45800.66666666667)</f>
        <v>45800.66667</v>
      </c>
      <c r="N351" s="1">
        <f>IFERROR(__xludf.DUMMYFUNCTION("""COMPUTED_VALUE"""),2.5949286E7)</f>
        <v>25949286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IFERROR(__xludf.DUMMYFUNCTION("""COMPUTED_VALUE"""),300.67)</f>
        <v>300.67</v>
      </c>
      <c r="D352" s="2">
        <f>IFERROR(__xludf.DUMMYFUNCTION("""COMPUTED_VALUE"""),45804.66666666667)</f>
        <v>45804.66667</v>
      </c>
      <c r="E352" s="1">
        <f>IFERROR(__xludf.DUMMYFUNCTION("""COMPUTED_VALUE"""),313.2)</f>
        <v>313.2</v>
      </c>
      <c r="G352" s="2">
        <f>IFERROR(__xludf.DUMMYFUNCTION("""COMPUTED_VALUE"""),45804.66666666667)</f>
        <v>45804.66667</v>
      </c>
      <c r="H352" s="1">
        <f>IFERROR(__xludf.DUMMYFUNCTION("""COMPUTED_VALUE"""),300.67)</f>
        <v>300.67</v>
      </c>
      <c r="J352" s="2">
        <f>IFERROR(__xludf.DUMMYFUNCTION("""COMPUTED_VALUE"""),45804.66666666667)</f>
        <v>45804.66667</v>
      </c>
      <c r="K352" s="1">
        <f>IFERROR(__xludf.DUMMYFUNCTION("""COMPUTED_VALUE"""),313.15)</f>
        <v>313.15</v>
      </c>
      <c r="M352" s="2">
        <f>IFERROR(__xludf.DUMMYFUNCTION("""COMPUTED_VALUE"""),45804.66666666667)</f>
        <v>45804.66667</v>
      </c>
      <c r="N352" s="1">
        <f>IFERROR(__xludf.DUMMYFUNCTION("""COMPUTED_VALUE"""),3.247586E7)</f>
        <v>32475860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IFERROR(__xludf.DUMMYFUNCTION("""COMPUTED_VALUE"""),313.97)</f>
        <v>313.97</v>
      </c>
      <c r="D353" s="2">
        <f>IFERROR(__xludf.DUMMYFUNCTION("""COMPUTED_VALUE"""),45805.66666666667)</f>
        <v>45805.66667</v>
      </c>
      <c r="E353" s="1">
        <f>IFERROR(__xludf.DUMMYFUNCTION("""COMPUTED_VALUE"""),314.33)</f>
        <v>314.33</v>
      </c>
      <c r="G353" s="2">
        <f>IFERROR(__xludf.DUMMYFUNCTION("""COMPUTED_VALUE"""),45805.66666666667)</f>
        <v>45805.66667</v>
      </c>
      <c r="H353" s="1">
        <f>IFERROR(__xludf.DUMMYFUNCTION("""COMPUTED_VALUE"""),309.39)</f>
        <v>309.39</v>
      </c>
      <c r="J353" s="2">
        <f>IFERROR(__xludf.DUMMYFUNCTION("""COMPUTED_VALUE"""),45805.66666666667)</f>
        <v>45805.66667</v>
      </c>
      <c r="K353" s="1">
        <f>IFERROR(__xludf.DUMMYFUNCTION("""COMPUTED_VALUE"""),309.52)</f>
        <v>309.52</v>
      </c>
      <c r="M353" s="2">
        <f>IFERROR(__xludf.DUMMYFUNCTION("""COMPUTED_VALUE"""),45805.66666666667)</f>
        <v>45805.66667</v>
      </c>
      <c r="N353" s="1">
        <f>IFERROR(__xludf.DUMMYFUNCTION("""COMPUTED_VALUE"""),2.4460022E7)</f>
        <v>24460022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IFERROR(__xludf.DUMMYFUNCTION("""COMPUTED_VALUE"""),310.41)</f>
        <v>310.41</v>
      </c>
      <c r="D354" s="2">
        <f>IFERROR(__xludf.DUMMYFUNCTION("""COMPUTED_VALUE"""),45806.66666666667)</f>
        <v>45806.66667</v>
      </c>
      <c r="E354" s="1">
        <f>IFERROR(__xludf.DUMMYFUNCTION("""COMPUTED_VALUE"""),313.68)</f>
        <v>313.68</v>
      </c>
      <c r="G354" s="2">
        <f>IFERROR(__xludf.DUMMYFUNCTION("""COMPUTED_VALUE"""),45806.66666666667)</f>
        <v>45806.66667</v>
      </c>
      <c r="H354" s="1">
        <f>IFERROR(__xludf.DUMMYFUNCTION("""COMPUTED_VALUE"""),305.91)</f>
        <v>305.91</v>
      </c>
      <c r="J354" s="2">
        <f>IFERROR(__xludf.DUMMYFUNCTION("""COMPUTED_VALUE"""),45806.66666666667)</f>
        <v>45806.66667</v>
      </c>
      <c r="K354" s="1">
        <f>IFERROR(__xludf.DUMMYFUNCTION("""COMPUTED_VALUE"""),306.69)</f>
        <v>306.69</v>
      </c>
      <c r="M354" s="2">
        <f>IFERROR(__xludf.DUMMYFUNCTION("""COMPUTED_VALUE"""),45806.66666666667)</f>
        <v>45806.66667</v>
      </c>
      <c r="N354" s="1">
        <f>IFERROR(__xludf.DUMMYFUNCTION("""COMPUTED_VALUE"""),2.3788578E7)</f>
        <v>23788578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IFERROR(__xludf.DUMMYFUNCTION("""COMPUTED_VALUE"""),304.02)</f>
        <v>304.02</v>
      </c>
      <c r="D355" s="2">
        <f>IFERROR(__xludf.DUMMYFUNCTION("""COMPUTED_VALUE"""),45807.66666666667)</f>
        <v>45807.66667</v>
      </c>
      <c r="E355" s="1">
        <f>IFERROR(__xludf.DUMMYFUNCTION("""COMPUTED_VALUE"""),306.1)</f>
        <v>306.1</v>
      </c>
      <c r="G355" s="2">
        <f>IFERROR(__xludf.DUMMYFUNCTION("""COMPUTED_VALUE"""),45807.66666666667)</f>
        <v>45807.66667</v>
      </c>
      <c r="H355" s="1">
        <f>IFERROR(__xludf.DUMMYFUNCTION("""COMPUTED_VALUE"""),301.94)</f>
        <v>301.94</v>
      </c>
      <c r="J355" s="2">
        <f>IFERROR(__xludf.DUMMYFUNCTION("""COMPUTED_VALUE"""),45807.66666666667)</f>
        <v>45807.66667</v>
      </c>
      <c r="K355" s="1">
        <f>IFERROR(__xludf.DUMMYFUNCTION("""COMPUTED_VALUE"""),305.29)</f>
        <v>305.29</v>
      </c>
      <c r="M355" s="2">
        <f>IFERROR(__xludf.DUMMYFUNCTION("""COMPUTED_VALUE"""),45807.66666666667)</f>
        <v>45807.66667</v>
      </c>
      <c r="N355" s="1">
        <f>IFERROR(__xludf.DUMMYFUNCTION("""COMPUTED_VALUE"""),2.4014914E7)</f>
        <v>24014914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IFERROR(__xludf.DUMMYFUNCTION("""COMPUTED_VALUE"""),304.73)</f>
        <v>304.73</v>
      </c>
      <c r="D356" s="2">
        <f>IFERROR(__xludf.DUMMYFUNCTION("""COMPUTED_VALUE"""),45810.66666666667)</f>
        <v>45810.66667</v>
      </c>
      <c r="E356" s="1">
        <f>IFERROR(__xludf.DUMMYFUNCTION("""COMPUTED_VALUE"""),307.28)</f>
        <v>307.28</v>
      </c>
      <c r="G356" s="2">
        <f>IFERROR(__xludf.DUMMYFUNCTION("""COMPUTED_VALUE"""),45810.66666666667)</f>
        <v>45810.66667</v>
      </c>
      <c r="H356" s="1">
        <f>IFERROR(__xludf.DUMMYFUNCTION("""COMPUTED_VALUE"""),300.42)</f>
        <v>300.42</v>
      </c>
      <c r="J356" s="2">
        <f>IFERROR(__xludf.DUMMYFUNCTION("""COMPUTED_VALUE"""),45810.66666666667)</f>
        <v>45810.66667</v>
      </c>
      <c r="K356" s="1">
        <f>IFERROR(__xludf.DUMMYFUNCTION("""COMPUTED_VALUE"""),306.52)</f>
        <v>306.52</v>
      </c>
      <c r="M356" s="2">
        <f>IFERROR(__xludf.DUMMYFUNCTION("""COMPUTED_VALUE"""),45810.66666666667)</f>
        <v>45810.66667</v>
      </c>
      <c r="N356" s="1">
        <f>IFERROR(__xludf.DUMMYFUNCTION("""COMPUTED_VALUE"""),2.2285922E7)</f>
        <v>22285922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IFERROR(__xludf.DUMMYFUNCTION("""COMPUTED_VALUE"""),308.9)</f>
        <v>308.9</v>
      </c>
      <c r="D357" s="2">
        <f>IFERROR(__xludf.DUMMYFUNCTION("""COMPUTED_VALUE"""),45811.66666666667)</f>
        <v>45811.66667</v>
      </c>
      <c r="E357" s="1">
        <f>IFERROR(__xludf.DUMMYFUNCTION("""COMPUTED_VALUE"""),316.47)</f>
        <v>316.47</v>
      </c>
      <c r="G357" s="2">
        <f>IFERROR(__xludf.DUMMYFUNCTION("""COMPUTED_VALUE"""),45811.66666666667)</f>
        <v>45811.66667</v>
      </c>
      <c r="H357" s="1">
        <f>IFERROR(__xludf.DUMMYFUNCTION("""COMPUTED_VALUE"""),307.33)</f>
        <v>307.33</v>
      </c>
      <c r="J357" s="2">
        <f>IFERROR(__xludf.DUMMYFUNCTION("""COMPUTED_VALUE"""),45811.66666666667)</f>
        <v>45811.66667</v>
      </c>
      <c r="K357" s="1">
        <f>IFERROR(__xludf.DUMMYFUNCTION("""COMPUTED_VALUE"""),313.46)</f>
        <v>313.46</v>
      </c>
      <c r="M357" s="2">
        <f>IFERROR(__xludf.DUMMYFUNCTION("""COMPUTED_VALUE"""),45811.66666666667)</f>
        <v>45811.66667</v>
      </c>
      <c r="N357" s="1">
        <f>IFERROR(__xludf.DUMMYFUNCTION("""COMPUTED_VALUE"""),1.9711782E7)</f>
        <v>19711782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IFERROR(__xludf.DUMMYFUNCTION("""COMPUTED_VALUE"""),313.12)</f>
        <v>313.12</v>
      </c>
      <c r="D358" s="2">
        <f>IFERROR(__xludf.DUMMYFUNCTION("""COMPUTED_VALUE"""),45812.66666666667)</f>
        <v>45812.66667</v>
      </c>
      <c r="E358" s="1">
        <f>IFERROR(__xludf.DUMMYFUNCTION("""COMPUTED_VALUE"""),315.3)</f>
        <v>315.3</v>
      </c>
      <c r="G358" s="2">
        <f>IFERROR(__xludf.DUMMYFUNCTION("""COMPUTED_VALUE"""),45812.66666666667)</f>
        <v>45812.66667</v>
      </c>
      <c r="H358" s="1">
        <f>IFERROR(__xludf.DUMMYFUNCTION("""COMPUTED_VALUE"""),311.06)</f>
        <v>311.06</v>
      </c>
      <c r="J358" s="2">
        <f>IFERROR(__xludf.DUMMYFUNCTION("""COMPUTED_VALUE"""),45812.66666666667)</f>
        <v>45812.66667</v>
      </c>
      <c r="K358" s="1">
        <f>IFERROR(__xludf.DUMMYFUNCTION("""COMPUTED_VALUE"""),311.97)</f>
        <v>311.97</v>
      </c>
      <c r="M358" s="2">
        <f>IFERROR(__xludf.DUMMYFUNCTION("""COMPUTED_VALUE"""),45812.66666666667)</f>
        <v>45812.66667</v>
      </c>
      <c r="N358" s="1">
        <f>IFERROR(__xludf.DUMMYFUNCTION("""COMPUTED_VALUE"""),1.938443E7)</f>
        <v>19384430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IFERROR(__xludf.DUMMYFUNCTION("""COMPUTED_VALUE"""),311.35)</f>
        <v>311.35</v>
      </c>
      <c r="D359" s="2">
        <f>IFERROR(__xludf.DUMMYFUNCTION("""COMPUTED_VALUE"""),45813.66666666667)</f>
        <v>45813.66667</v>
      </c>
      <c r="E359" s="1">
        <f>IFERROR(__xludf.DUMMYFUNCTION("""COMPUTED_VALUE"""),312.56)</f>
        <v>312.56</v>
      </c>
      <c r="G359" s="2">
        <f>IFERROR(__xludf.DUMMYFUNCTION("""COMPUTED_VALUE"""),45813.66666666667)</f>
        <v>45813.66667</v>
      </c>
      <c r="H359" s="1">
        <f>IFERROR(__xludf.DUMMYFUNCTION("""COMPUTED_VALUE"""),306.0)</f>
        <v>306</v>
      </c>
      <c r="J359" s="2">
        <f>IFERROR(__xludf.DUMMYFUNCTION("""COMPUTED_VALUE"""),45813.66666666667)</f>
        <v>45813.66667</v>
      </c>
      <c r="K359" s="1">
        <f>IFERROR(__xludf.DUMMYFUNCTION("""COMPUTED_VALUE"""),307.26)</f>
        <v>307.26</v>
      </c>
      <c r="M359" s="2">
        <f>IFERROR(__xludf.DUMMYFUNCTION("""COMPUTED_VALUE"""),45813.66666666667)</f>
        <v>45813.66667</v>
      </c>
      <c r="N359" s="1">
        <f>IFERROR(__xludf.DUMMYFUNCTION("""COMPUTED_VALUE"""),3.3200126E7)</f>
        <v>33200126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IFERROR(__xludf.DUMMYFUNCTION("""COMPUTED_VALUE"""),281.31)</f>
        <v>281.31</v>
      </c>
      <c r="D360" s="2">
        <f>IFERROR(__xludf.DUMMYFUNCTION("""COMPUTED_VALUE"""),45814.66666666667)</f>
        <v>45814.66667</v>
      </c>
      <c r="E360" s="1">
        <f>IFERROR(__xludf.DUMMYFUNCTION("""COMPUTED_VALUE"""),282.7)</f>
        <v>282.7</v>
      </c>
      <c r="G360" s="2">
        <f>IFERROR(__xludf.DUMMYFUNCTION("""COMPUTED_VALUE"""),45814.66666666667)</f>
        <v>45814.66667</v>
      </c>
      <c r="H360" s="1">
        <f>IFERROR(__xludf.DUMMYFUNCTION("""COMPUTED_VALUE"""),276.14)</f>
        <v>276.14</v>
      </c>
      <c r="J360" s="2">
        <f>IFERROR(__xludf.DUMMYFUNCTION("""COMPUTED_VALUE"""),45814.66666666667)</f>
        <v>45814.66667</v>
      </c>
      <c r="K360" s="1">
        <f>IFERROR(__xludf.DUMMYFUNCTION("""COMPUTED_VALUE"""),278.16)</f>
        <v>278.16</v>
      </c>
      <c r="M360" s="2">
        <f>IFERROR(__xludf.DUMMYFUNCTION("""COMPUTED_VALUE"""),45814.66666666667)</f>
        <v>45814.66667</v>
      </c>
      <c r="N360" s="1">
        <f>IFERROR(__xludf.DUMMYFUNCTION("""COMPUTED_VALUE"""),3.3403675E7)</f>
        <v>33403675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IFERROR(__xludf.DUMMYFUNCTION("""COMPUTED_VALUE"""),279.4)</f>
        <v>279.4</v>
      </c>
      <c r="D361" s="2">
        <f>IFERROR(__xludf.DUMMYFUNCTION("""COMPUTED_VALUE"""),45817.66666666667)</f>
        <v>45817.66667</v>
      </c>
      <c r="E361" s="1">
        <f>IFERROR(__xludf.DUMMYFUNCTION("""COMPUTED_VALUE"""),279.89)</f>
        <v>279.89</v>
      </c>
      <c r="G361" s="2">
        <f>IFERROR(__xludf.DUMMYFUNCTION("""COMPUTED_VALUE"""),45817.66666666667)</f>
        <v>45817.66667</v>
      </c>
      <c r="H361" s="1">
        <f>IFERROR(__xludf.DUMMYFUNCTION("""COMPUTED_VALUE"""),274.98)</f>
        <v>274.98</v>
      </c>
      <c r="J361" s="2">
        <f>IFERROR(__xludf.DUMMYFUNCTION("""COMPUTED_VALUE"""),45817.66666666667)</f>
        <v>45817.66667</v>
      </c>
      <c r="K361" s="1">
        <f>IFERROR(__xludf.DUMMYFUNCTION("""COMPUTED_VALUE"""),275.63)</f>
        <v>275.63</v>
      </c>
      <c r="M361" s="2">
        <f>IFERROR(__xludf.DUMMYFUNCTION("""COMPUTED_VALUE"""),45817.66666666667)</f>
        <v>45817.66667</v>
      </c>
      <c r="N361" s="1">
        <f>IFERROR(__xludf.DUMMYFUNCTION("""COMPUTED_VALUE"""),2.4876029E7)</f>
        <v>24876029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IFERROR(__xludf.DUMMYFUNCTION("""COMPUTED_VALUE"""),276.49)</f>
        <v>276.49</v>
      </c>
      <c r="D362" s="2">
        <f>IFERROR(__xludf.DUMMYFUNCTION("""COMPUTED_VALUE"""),45818.66666666667)</f>
        <v>45818.66667</v>
      </c>
      <c r="E362" s="1">
        <f>IFERROR(__xludf.DUMMYFUNCTION("""COMPUTED_VALUE"""),278.24)</f>
        <v>278.24</v>
      </c>
      <c r="G362" s="2">
        <f>IFERROR(__xludf.DUMMYFUNCTION("""COMPUTED_VALUE"""),45818.66666666667)</f>
        <v>45818.66667</v>
      </c>
      <c r="H362" s="1">
        <f>IFERROR(__xludf.DUMMYFUNCTION("""COMPUTED_VALUE"""),274.85)</f>
        <v>274.85</v>
      </c>
      <c r="J362" s="2">
        <f>IFERROR(__xludf.DUMMYFUNCTION("""COMPUTED_VALUE"""),45818.66666666667)</f>
        <v>45818.66667</v>
      </c>
      <c r="K362" s="1">
        <f>IFERROR(__xludf.DUMMYFUNCTION("""COMPUTED_VALUE"""),275.77)</f>
        <v>275.77</v>
      </c>
      <c r="M362" s="2">
        <f>IFERROR(__xludf.DUMMYFUNCTION("""COMPUTED_VALUE"""),45818.66666666667)</f>
        <v>45818.66667</v>
      </c>
      <c r="N362" s="1">
        <f>IFERROR(__xludf.DUMMYFUNCTION("""COMPUTED_VALUE"""),2.1249713E7)</f>
        <v>21249713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IFERROR(__xludf.DUMMYFUNCTION("""COMPUTED_VALUE"""),277.33)</f>
        <v>277.33</v>
      </c>
      <c r="D363" s="2">
        <f>IFERROR(__xludf.DUMMYFUNCTION("""COMPUTED_VALUE"""),45819.66666666667)</f>
        <v>45819.66667</v>
      </c>
      <c r="E363" s="1">
        <f>IFERROR(__xludf.DUMMYFUNCTION("""COMPUTED_VALUE"""),279.35)</f>
        <v>279.35</v>
      </c>
      <c r="G363" s="2">
        <f>IFERROR(__xludf.DUMMYFUNCTION("""COMPUTED_VALUE"""),45819.66666666667)</f>
        <v>45819.66667</v>
      </c>
      <c r="H363" s="1">
        <f>IFERROR(__xludf.DUMMYFUNCTION("""COMPUTED_VALUE"""),273.78)</f>
        <v>273.78</v>
      </c>
      <c r="J363" s="2">
        <f>IFERROR(__xludf.DUMMYFUNCTION("""COMPUTED_VALUE"""),45819.66666666667)</f>
        <v>45819.66667</v>
      </c>
      <c r="K363" s="1">
        <f>IFERROR(__xludf.DUMMYFUNCTION("""COMPUTED_VALUE"""),274.38)</f>
        <v>274.38</v>
      </c>
      <c r="M363" s="2">
        <f>IFERROR(__xludf.DUMMYFUNCTION("""COMPUTED_VALUE"""),45819.66666666667)</f>
        <v>45819.66667</v>
      </c>
      <c r="N363" s="1">
        <f>IFERROR(__xludf.DUMMYFUNCTION("""COMPUTED_VALUE"""),2.1722029E7)</f>
        <v>21722029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IFERROR(__xludf.DUMMYFUNCTION("""COMPUTED_VALUE"""),273.64)</f>
        <v>273.64</v>
      </c>
      <c r="D364" s="2">
        <f>IFERROR(__xludf.DUMMYFUNCTION("""COMPUTED_VALUE"""),45820.66666666667)</f>
        <v>45820.66667</v>
      </c>
      <c r="E364" s="1">
        <f>IFERROR(__xludf.DUMMYFUNCTION("""COMPUTED_VALUE"""),273.94)</f>
        <v>273.94</v>
      </c>
      <c r="G364" s="2">
        <f>IFERROR(__xludf.DUMMYFUNCTION("""COMPUTED_VALUE"""),45820.66666666667)</f>
        <v>45820.66667</v>
      </c>
      <c r="H364" s="1">
        <f>IFERROR(__xludf.DUMMYFUNCTION("""COMPUTED_VALUE"""),269.97)</f>
        <v>269.97</v>
      </c>
      <c r="J364" s="2">
        <f>IFERROR(__xludf.DUMMYFUNCTION("""COMPUTED_VALUE"""),45820.66666666667)</f>
        <v>45820.66667</v>
      </c>
      <c r="K364" s="1">
        <f>IFERROR(__xludf.DUMMYFUNCTION("""COMPUTED_VALUE"""),271.53)</f>
        <v>271.53</v>
      </c>
      <c r="M364" s="2">
        <f>IFERROR(__xludf.DUMMYFUNCTION("""COMPUTED_VALUE"""),45820.66666666667)</f>
        <v>45820.66667</v>
      </c>
      <c r="N364" s="1">
        <f>IFERROR(__xludf.DUMMYFUNCTION("""COMPUTED_VALUE"""),1.717199E7)</f>
        <v>17171990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IFERROR(__xludf.DUMMYFUNCTION("""COMPUTED_VALUE"""),267.87)</f>
        <v>267.87</v>
      </c>
      <c r="D365" s="2">
        <f>IFERROR(__xludf.DUMMYFUNCTION("""COMPUTED_VALUE"""),45821.66666666667)</f>
        <v>45821.66667</v>
      </c>
      <c r="E365" s="1">
        <f>IFERROR(__xludf.DUMMYFUNCTION("""COMPUTED_VALUE"""),269.62)</f>
        <v>269.62</v>
      </c>
      <c r="G365" s="2">
        <f>IFERROR(__xludf.DUMMYFUNCTION("""COMPUTED_VALUE"""),45821.66666666667)</f>
        <v>45821.66667</v>
      </c>
      <c r="H365" s="1">
        <f>IFERROR(__xludf.DUMMYFUNCTION("""COMPUTED_VALUE"""),260.34)</f>
        <v>260.34</v>
      </c>
      <c r="J365" s="2">
        <f>IFERROR(__xludf.DUMMYFUNCTION("""COMPUTED_VALUE"""),45821.66666666667)</f>
        <v>45821.66667</v>
      </c>
      <c r="K365" s="1">
        <f>IFERROR(__xludf.DUMMYFUNCTION("""COMPUTED_VALUE"""),261.46)</f>
        <v>261.46</v>
      </c>
      <c r="M365" s="2">
        <f>IFERROR(__xludf.DUMMYFUNCTION("""COMPUTED_VALUE"""),45821.66666666667)</f>
        <v>45821.66667</v>
      </c>
      <c r="N365" s="1">
        <f>IFERROR(__xludf.DUMMYFUNCTION("""COMPUTED_VALUE"""),2.8864987E7)</f>
        <v>28864987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IFERROR(__xludf.DUMMYFUNCTION("""COMPUTED_VALUE"""),265.4)</f>
        <v>265.4</v>
      </c>
      <c r="D366" s="2">
        <f>IFERROR(__xludf.DUMMYFUNCTION("""COMPUTED_VALUE"""),45824.66666666667)</f>
        <v>45824.66667</v>
      </c>
      <c r="E366" s="1">
        <f>IFERROR(__xludf.DUMMYFUNCTION("""COMPUTED_VALUE"""),271.57)</f>
        <v>271.57</v>
      </c>
      <c r="G366" s="2">
        <f>IFERROR(__xludf.DUMMYFUNCTION("""COMPUTED_VALUE"""),45824.66666666667)</f>
        <v>45824.66667</v>
      </c>
      <c r="H366" s="1">
        <f>IFERROR(__xludf.DUMMYFUNCTION("""COMPUTED_VALUE"""),264.93)</f>
        <v>264.93</v>
      </c>
      <c r="J366" s="2">
        <f>IFERROR(__xludf.DUMMYFUNCTION("""COMPUTED_VALUE"""),45824.66666666667)</f>
        <v>45824.66667</v>
      </c>
      <c r="K366" s="1">
        <f>IFERROR(__xludf.DUMMYFUNCTION("""COMPUTED_VALUE"""),270.96)</f>
        <v>270.96</v>
      </c>
      <c r="M366" s="2">
        <f>IFERROR(__xludf.DUMMYFUNCTION("""COMPUTED_VALUE"""),45824.66666666667)</f>
        <v>45824.66667</v>
      </c>
      <c r="N366" s="1">
        <f>IFERROR(__xludf.DUMMYFUNCTION("""COMPUTED_VALUE"""),2.4363788E7)</f>
        <v>24363788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IFERROR(__xludf.DUMMYFUNCTION("""COMPUTED_VALUE"""),270.13)</f>
        <v>270.13</v>
      </c>
      <c r="D367" s="2">
        <f>IFERROR(__xludf.DUMMYFUNCTION("""COMPUTED_VALUE"""),45825.66666666667)</f>
        <v>45825.66667</v>
      </c>
      <c r="E367" s="1">
        <f>IFERROR(__xludf.DUMMYFUNCTION("""COMPUTED_VALUE"""),270.13)</f>
        <v>270.13</v>
      </c>
      <c r="G367" s="2">
        <f>IFERROR(__xludf.DUMMYFUNCTION("""COMPUTED_VALUE"""),45825.66666666667)</f>
        <v>45825.66667</v>
      </c>
      <c r="H367" s="1">
        <f>IFERROR(__xludf.DUMMYFUNCTION("""COMPUTED_VALUE"""),264.39)</f>
        <v>264.39</v>
      </c>
      <c r="J367" s="2">
        <f>IFERROR(__xludf.DUMMYFUNCTION("""COMPUTED_VALUE"""),45825.66666666667)</f>
        <v>45825.66667</v>
      </c>
      <c r="K367" s="1">
        <f>IFERROR(__xludf.DUMMYFUNCTION("""COMPUTED_VALUE"""),264.83)</f>
        <v>264.83</v>
      </c>
      <c r="M367" s="2">
        <f>IFERROR(__xludf.DUMMYFUNCTION("""COMPUTED_VALUE"""),45825.66666666667)</f>
        <v>45825.66667</v>
      </c>
      <c r="N367" s="1">
        <f>IFERROR(__xludf.DUMMYFUNCTION("""COMPUTED_VALUE"""),2.0015403E7)</f>
        <v>20015403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IFERROR(__xludf.DUMMYFUNCTION("""COMPUTED_VALUE"""),265.49)</f>
        <v>265.49</v>
      </c>
      <c r="D368" s="2">
        <f>IFERROR(__xludf.DUMMYFUNCTION("""COMPUTED_VALUE"""),45826.66666666667)</f>
        <v>45826.66667</v>
      </c>
      <c r="E368" s="1">
        <f>IFERROR(__xludf.DUMMYFUNCTION("""COMPUTED_VALUE"""),268.18)</f>
        <v>268.18</v>
      </c>
      <c r="G368" s="2">
        <f>IFERROR(__xludf.DUMMYFUNCTION("""COMPUTED_VALUE"""),45826.66666666667)</f>
        <v>45826.66667</v>
      </c>
      <c r="H368" s="1">
        <f>IFERROR(__xludf.DUMMYFUNCTION("""COMPUTED_VALUE"""),263.2)</f>
        <v>263.2</v>
      </c>
      <c r="J368" s="2">
        <f>IFERROR(__xludf.DUMMYFUNCTION("""COMPUTED_VALUE"""),45826.66666666667)</f>
        <v>45826.66667</v>
      </c>
      <c r="K368" s="1">
        <f>IFERROR(__xludf.DUMMYFUNCTION("""COMPUTED_VALUE"""),263.74)</f>
        <v>263.74</v>
      </c>
      <c r="M368" s="2">
        <f>IFERROR(__xludf.DUMMYFUNCTION("""COMPUTED_VALUE"""),45826.66666666667)</f>
        <v>45826.66667</v>
      </c>
      <c r="N368" s="1">
        <f>IFERROR(__xludf.DUMMYFUNCTION("""COMPUTED_VALUE"""),2.1726439E7)</f>
        <v>21726439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IFERROR(__xludf.DUMMYFUNCTION("""COMPUTED_VALUE"""),264.15)</f>
        <v>264.15</v>
      </c>
      <c r="D369" s="2">
        <f>IFERROR(__xludf.DUMMYFUNCTION("""COMPUTED_VALUE"""),45828.66666666667)</f>
        <v>45828.66667</v>
      </c>
      <c r="E369" s="1">
        <f>IFERROR(__xludf.DUMMYFUNCTION("""COMPUTED_VALUE"""),266.34)</f>
        <v>266.34</v>
      </c>
      <c r="G369" s="2">
        <f>IFERROR(__xludf.DUMMYFUNCTION("""COMPUTED_VALUE"""),45828.66666666667)</f>
        <v>45828.66667</v>
      </c>
      <c r="H369" s="1">
        <f>IFERROR(__xludf.DUMMYFUNCTION("""COMPUTED_VALUE"""),261.74)</f>
        <v>261.74</v>
      </c>
      <c r="J369" s="2">
        <f>IFERROR(__xludf.DUMMYFUNCTION("""COMPUTED_VALUE"""),45828.66666666667)</f>
        <v>45828.66667</v>
      </c>
      <c r="K369" s="1">
        <f>IFERROR(__xludf.DUMMYFUNCTION("""COMPUTED_VALUE"""),262.51)</f>
        <v>262.51</v>
      </c>
      <c r="M369" s="2">
        <f>IFERROR(__xludf.DUMMYFUNCTION("""COMPUTED_VALUE"""),45828.66666666667)</f>
        <v>45828.66667</v>
      </c>
      <c r="N369" s="1">
        <f>IFERROR(__xludf.DUMMYFUNCTION("""COMPUTED_VALUE"""),2.986769E7)</f>
        <v>29867690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IFERROR(__xludf.DUMMYFUNCTION("""COMPUTED_VALUE"""),261.79)</f>
        <v>261.79</v>
      </c>
      <c r="D370" s="2">
        <f>IFERROR(__xludf.DUMMYFUNCTION("""COMPUTED_VALUE"""),45831.66666666667)</f>
        <v>45831.66667</v>
      </c>
      <c r="E370" s="1">
        <f>IFERROR(__xludf.DUMMYFUNCTION("""COMPUTED_VALUE"""),264.46)</f>
        <v>264.46</v>
      </c>
      <c r="G370" s="2">
        <f>IFERROR(__xludf.DUMMYFUNCTION("""COMPUTED_VALUE"""),45831.66666666667)</f>
        <v>45831.66667</v>
      </c>
      <c r="H370" s="1">
        <f>IFERROR(__xludf.DUMMYFUNCTION("""COMPUTED_VALUE"""),256.93)</f>
        <v>256.93</v>
      </c>
      <c r="J370" s="2">
        <f>IFERROR(__xludf.DUMMYFUNCTION("""COMPUTED_VALUE"""),45831.66666666667)</f>
        <v>45831.66667</v>
      </c>
      <c r="K370" s="1">
        <f>IFERROR(__xludf.DUMMYFUNCTION("""COMPUTED_VALUE"""),263.43)</f>
        <v>263.43</v>
      </c>
      <c r="M370" s="2">
        <f>IFERROR(__xludf.DUMMYFUNCTION("""COMPUTED_VALUE"""),45831.66666666667)</f>
        <v>45831.66667</v>
      </c>
      <c r="N370" s="1">
        <f>IFERROR(__xludf.DUMMYFUNCTION("""COMPUTED_VALUE"""),2.6553659E7)</f>
        <v>26553659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IFERROR(__xludf.DUMMYFUNCTION("""COMPUTED_VALUE"""),266.84)</f>
        <v>266.84</v>
      </c>
      <c r="D371" s="2">
        <f>IFERROR(__xludf.DUMMYFUNCTION("""COMPUTED_VALUE"""),45832.66666666667)</f>
        <v>45832.66667</v>
      </c>
      <c r="E371" s="1">
        <f>IFERROR(__xludf.DUMMYFUNCTION("""COMPUTED_VALUE"""),269.88)</f>
        <v>269.88</v>
      </c>
      <c r="G371" s="2">
        <f>IFERROR(__xludf.DUMMYFUNCTION("""COMPUTED_VALUE"""),45832.66666666667)</f>
        <v>45832.66667</v>
      </c>
      <c r="H371" s="1">
        <f>IFERROR(__xludf.DUMMYFUNCTION("""COMPUTED_VALUE"""),266.25)</f>
        <v>266.25</v>
      </c>
      <c r="J371" s="2">
        <f>IFERROR(__xludf.DUMMYFUNCTION("""COMPUTED_VALUE"""),45832.66666666667)</f>
        <v>45832.66667</v>
      </c>
      <c r="K371" s="1">
        <f>IFERROR(__xludf.DUMMYFUNCTION("""COMPUTED_VALUE"""),269.24)</f>
        <v>269.24</v>
      </c>
      <c r="M371" s="2">
        <f>IFERROR(__xludf.DUMMYFUNCTION("""COMPUTED_VALUE"""),45832.66666666667)</f>
        <v>45832.66667</v>
      </c>
      <c r="N371" s="1">
        <f>IFERROR(__xludf.DUMMYFUNCTION("""COMPUTED_VALUE"""),2.0455963E7)</f>
        <v>20455963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IFERROR(__xludf.DUMMYFUNCTION("""COMPUTED_VALUE"""),269.84)</f>
        <v>269.84</v>
      </c>
      <c r="D372" s="2">
        <f>IFERROR(__xludf.DUMMYFUNCTION("""COMPUTED_VALUE"""),45833.66666666667)</f>
        <v>45833.66667</v>
      </c>
      <c r="E372" s="1">
        <f>IFERROR(__xludf.DUMMYFUNCTION("""COMPUTED_VALUE"""),270.06)</f>
        <v>270.06</v>
      </c>
      <c r="G372" s="2">
        <f>IFERROR(__xludf.DUMMYFUNCTION("""COMPUTED_VALUE"""),45833.66666666667)</f>
        <v>45833.66667</v>
      </c>
      <c r="H372" s="1">
        <f>IFERROR(__xludf.DUMMYFUNCTION("""COMPUTED_VALUE"""),266.13)</f>
        <v>266.13</v>
      </c>
      <c r="J372" s="2">
        <f>IFERROR(__xludf.DUMMYFUNCTION("""COMPUTED_VALUE"""),45833.66666666667)</f>
        <v>45833.66667</v>
      </c>
      <c r="K372" s="1">
        <f>IFERROR(__xludf.DUMMYFUNCTION("""COMPUTED_VALUE"""),266.59)</f>
        <v>266.59</v>
      </c>
      <c r="M372" s="2">
        <f>IFERROR(__xludf.DUMMYFUNCTION("""COMPUTED_VALUE"""),45833.66666666667)</f>
        <v>45833.66667</v>
      </c>
      <c r="N372" s="1">
        <f>IFERROR(__xludf.DUMMYFUNCTION("""COMPUTED_VALUE"""),1.781399E7)</f>
        <v>17813990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IFERROR(__xludf.DUMMYFUNCTION("""COMPUTED_VALUE"""),266.99)</f>
        <v>266.99</v>
      </c>
      <c r="D373" s="2">
        <f>IFERROR(__xludf.DUMMYFUNCTION("""COMPUTED_VALUE"""),45834.66666666667)</f>
        <v>45834.66667</v>
      </c>
      <c r="E373" s="1">
        <f>IFERROR(__xludf.DUMMYFUNCTION("""COMPUTED_VALUE"""),268.29)</f>
        <v>268.29</v>
      </c>
      <c r="G373" s="2">
        <f>IFERROR(__xludf.DUMMYFUNCTION("""COMPUTED_VALUE"""),45834.66666666667)</f>
        <v>45834.66667</v>
      </c>
      <c r="H373" s="1">
        <f>IFERROR(__xludf.DUMMYFUNCTION("""COMPUTED_VALUE"""),263.92)</f>
        <v>263.92</v>
      </c>
      <c r="J373" s="2">
        <f>IFERROR(__xludf.DUMMYFUNCTION("""COMPUTED_VALUE"""),45834.66666666667)</f>
        <v>45834.66667</v>
      </c>
      <c r="K373" s="1">
        <f>IFERROR(__xludf.DUMMYFUNCTION("""COMPUTED_VALUE"""),268.08)</f>
        <v>268.08</v>
      </c>
      <c r="M373" s="2">
        <f>IFERROR(__xludf.DUMMYFUNCTION("""COMPUTED_VALUE"""),45834.66666666667)</f>
        <v>45834.66667</v>
      </c>
      <c r="N373" s="1">
        <f>IFERROR(__xludf.DUMMYFUNCTION("""COMPUTED_VALUE"""),1.6979101E7)</f>
        <v>16979101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IFERROR(__xludf.DUMMYFUNCTION("""COMPUTED_VALUE"""),270.76)</f>
        <v>270.76</v>
      </c>
      <c r="D374" s="2">
        <f>IFERROR(__xludf.DUMMYFUNCTION("""COMPUTED_VALUE"""),45835.66666666667)</f>
        <v>45835.66667</v>
      </c>
      <c r="E374" s="1">
        <f>IFERROR(__xludf.DUMMYFUNCTION("""COMPUTED_VALUE"""),273.28)</f>
        <v>273.28</v>
      </c>
      <c r="G374" s="2">
        <f>IFERROR(__xludf.DUMMYFUNCTION("""COMPUTED_VALUE"""),45835.66666666667)</f>
        <v>45835.66667</v>
      </c>
      <c r="H374" s="1">
        <f>IFERROR(__xludf.DUMMYFUNCTION("""COMPUTED_VALUE"""),267.92)</f>
        <v>267.92</v>
      </c>
      <c r="J374" s="2">
        <f>IFERROR(__xludf.DUMMYFUNCTION("""COMPUTED_VALUE"""),45835.66666666667)</f>
        <v>45835.66667</v>
      </c>
      <c r="K374" s="1">
        <f>IFERROR(__xludf.DUMMYFUNCTION("""COMPUTED_VALUE"""),271.33)</f>
        <v>271.33</v>
      </c>
      <c r="M374" s="2">
        <f>IFERROR(__xludf.DUMMYFUNCTION("""COMPUTED_VALUE"""),45835.66666666667)</f>
        <v>45835.66667</v>
      </c>
      <c r="N374" s="1">
        <f>IFERROR(__xludf.DUMMYFUNCTION("""COMPUTED_VALUE"""),4.5024182E7)</f>
        <v>45024182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IFERROR(__xludf.DUMMYFUNCTION("""COMPUTED_VALUE"""),272.23)</f>
        <v>272.23</v>
      </c>
      <c r="D375" s="2">
        <f>IFERROR(__xludf.DUMMYFUNCTION("""COMPUTED_VALUE"""),45838.66666666667)</f>
        <v>45838.66667</v>
      </c>
      <c r="E375" s="1">
        <f>IFERROR(__xludf.DUMMYFUNCTION("""COMPUTED_VALUE"""),273.59)</f>
        <v>273.59</v>
      </c>
      <c r="G375" s="2">
        <f>IFERROR(__xludf.DUMMYFUNCTION("""COMPUTED_VALUE"""),45838.66666666667)</f>
        <v>45838.66667</v>
      </c>
      <c r="H375" s="1">
        <f>IFERROR(__xludf.DUMMYFUNCTION("""COMPUTED_VALUE"""),270.67)</f>
        <v>270.67</v>
      </c>
      <c r="J375" s="2">
        <f>IFERROR(__xludf.DUMMYFUNCTION("""COMPUTED_VALUE"""),45838.66666666667)</f>
        <v>45838.66667</v>
      </c>
      <c r="K375" s="1">
        <f>IFERROR(__xludf.DUMMYFUNCTION("""COMPUTED_VALUE"""),273.14)</f>
        <v>273.14</v>
      </c>
      <c r="M375" s="2">
        <f>IFERROR(__xludf.DUMMYFUNCTION("""COMPUTED_VALUE"""),45838.66666666667)</f>
        <v>45838.66667</v>
      </c>
      <c r="N375" s="1">
        <f>IFERROR(__xludf.DUMMYFUNCTION("""COMPUTED_VALUE"""),2.1137254E7)</f>
        <v>21137254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IFERROR(__xludf.DUMMYFUNCTION("""COMPUTED_VALUE"""),271.95)</f>
        <v>271.95</v>
      </c>
      <c r="D376" s="2">
        <f>IFERROR(__xludf.DUMMYFUNCTION("""COMPUTED_VALUE"""),45839.66666666667)</f>
        <v>45839.66667</v>
      </c>
      <c r="E376" s="1">
        <f>IFERROR(__xludf.DUMMYFUNCTION("""COMPUTED_VALUE"""),282.42)</f>
        <v>282.42</v>
      </c>
      <c r="G376" s="2">
        <f>IFERROR(__xludf.DUMMYFUNCTION("""COMPUTED_VALUE"""),45839.66666666667)</f>
        <v>45839.66667</v>
      </c>
      <c r="H376" s="1">
        <f>IFERROR(__xludf.DUMMYFUNCTION("""COMPUTED_VALUE"""),271.75)</f>
        <v>271.75</v>
      </c>
      <c r="J376" s="2">
        <f>IFERROR(__xludf.DUMMYFUNCTION("""COMPUTED_VALUE"""),45839.66666666667)</f>
        <v>45839.66667</v>
      </c>
      <c r="K376" s="1">
        <f>IFERROR(__xludf.DUMMYFUNCTION("""COMPUTED_VALUE"""),277.28)</f>
        <v>277.28</v>
      </c>
      <c r="M376" s="2">
        <f>IFERROR(__xludf.DUMMYFUNCTION("""COMPUTED_VALUE"""),45839.66666666667)</f>
        <v>45839.66667</v>
      </c>
      <c r="N376" s="1">
        <f>IFERROR(__xludf.DUMMYFUNCTION("""COMPUTED_VALUE"""),2.5974924E7)</f>
        <v>25974924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IFERROR(__xludf.DUMMYFUNCTION("""COMPUTED_VALUE"""),277.45)</f>
        <v>277.45</v>
      </c>
      <c r="D377" s="2">
        <f>IFERROR(__xludf.DUMMYFUNCTION("""COMPUTED_VALUE"""),45840.66666666667)</f>
        <v>45840.66667</v>
      </c>
      <c r="E377" s="1">
        <f>IFERROR(__xludf.DUMMYFUNCTION("""COMPUTED_VALUE"""),282.66)</f>
        <v>282.66</v>
      </c>
      <c r="G377" s="2">
        <f>IFERROR(__xludf.DUMMYFUNCTION("""COMPUTED_VALUE"""),45840.66666666667)</f>
        <v>45840.66667</v>
      </c>
      <c r="H377" s="1">
        <f>IFERROR(__xludf.DUMMYFUNCTION("""COMPUTED_VALUE"""),270.23)</f>
        <v>270.23</v>
      </c>
      <c r="J377" s="2">
        <f>IFERROR(__xludf.DUMMYFUNCTION("""COMPUTED_VALUE"""),45840.66666666667)</f>
        <v>45840.66667</v>
      </c>
      <c r="K377" s="1">
        <f>IFERROR(__xludf.DUMMYFUNCTION("""COMPUTED_VALUE"""),278.64)</f>
        <v>278.64</v>
      </c>
      <c r="M377" s="2">
        <f>IFERROR(__xludf.DUMMYFUNCTION("""COMPUTED_VALUE"""),45840.66666666667)</f>
        <v>45840.66667</v>
      </c>
      <c r="N377" s="1">
        <f>IFERROR(__xludf.DUMMYFUNCTION("""COMPUTED_VALUE"""),2.852658E7)</f>
        <v>28526580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IFERROR(__xludf.DUMMYFUNCTION("""COMPUTED_VALUE"""),279.62)</f>
        <v>279.62</v>
      </c>
      <c r="D378" s="2">
        <f>IFERROR(__xludf.DUMMYFUNCTION("""COMPUTED_VALUE"""),45841.54166666667)</f>
        <v>45841.54167</v>
      </c>
      <c r="E378" s="1">
        <f>IFERROR(__xludf.DUMMYFUNCTION("""COMPUTED_VALUE"""),284.54)</f>
        <v>284.54</v>
      </c>
      <c r="G378" s="2">
        <f>IFERROR(__xludf.DUMMYFUNCTION("""COMPUTED_VALUE"""),45841.54166666667)</f>
        <v>45841.54167</v>
      </c>
      <c r="H378" s="1">
        <f>IFERROR(__xludf.DUMMYFUNCTION("""COMPUTED_VALUE"""),279.59)</f>
        <v>279.59</v>
      </c>
      <c r="J378" s="2">
        <f>IFERROR(__xludf.DUMMYFUNCTION("""COMPUTED_VALUE"""),45841.54166666667)</f>
        <v>45841.54167</v>
      </c>
      <c r="K378" s="1">
        <f>IFERROR(__xludf.DUMMYFUNCTION("""COMPUTED_VALUE"""),283.08)</f>
        <v>283.08</v>
      </c>
      <c r="M378" s="2">
        <f>IFERROR(__xludf.DUMMYFUNCTION("""COMPUTED_VALUE"""),45841.54166666667)</f>
        <v>45841.54167</v>
      </c>
      <c r="N378" s="1">
        <f>IFERROR(__xludf.DUMMYFUNCTION("""COMPUTED_VALUE"""),1.4944805E7)</f>
        <v>14944805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IFERROR(__xludf.DUMMYFUNCTION("""COMPUTED_VALUE"""),281.92)</f>
        <v>281.92</v>
      </c>
      <c r="D379" s="2">
        <f>IFERROR(__xludf.DUMMYFUNCTION("""COMPUTED_VALUE"""),45845.66666666667)</f>
        <v>45845.66667</v>
      </c>
      <c r="E379" s="1">
        <f>IFERROR(__xludf.DUMMYFUNCTION("""COMPUTED_VALUE"""),283.26)</f>
        <v>283.26</v>
      </c>
      <c r="G379" s="2">
        <f>IFERROR(__xludf.DUMMYFUNCTION("""COMPUTED_VALUE"""),45845.66666666667)</f>
        <v>45845.66667</v>
      </c>
      <c r="H379" s="1">
        <f>IFERROR(__xludf.DUMMYFUNCTION("""COMPUTED_VALUE"""),279.23)</f>
        <v>279.23</v>
      </c>
      <c r="J379" s="2">
        <f>IFERROR(__xludf.DUMMYFUNCTION("""COMPUTED_VALUE"""),45845.66666666667)</f>
        <v>45845.66667</v>
      </c>
      <c r="K379" s="1">
        <f>IFERROR(__xludf.DUMMYFUNCTION("""COMPUTED_VALUE"""),281.68)</f>
        <v>281.68</v>
      </c>
      <c r="M379" s="2">
        <f>IFERROR(__xludf.DUMMYFUNCTION("""COMPUTED_VALUE"""),45845.66666666667)</f>
        <v>45845.66667</v>
      </c>
      <c r="N379" s="1">
        <f>IFERROR(__xludf.DUMMYFUNCTION("""COMPUTED_VALUE"""),2.5186775E7)</f>
        <v>25186775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IFERROR(__xludf.DUMMYFUNCTION("""COMPUTED_VALUE"""),282.3)</f>
        <v>282.3</v>
      </c>
      <c r="D380" s="2">
        <f>IFERROR(__xludf.DUMMYFUNCTION("""COMPUTED_VALUE"""),45846.66666666667)</f>
        <v>45846.66667</v>
      </c>
      <c r="E380" s="1">
        <f>IFERROR(__xludf.DUMMYFUNCTION("""COMPUTED_VALUE"""),283.35)</f>
        <v>283.35</v>
      </c>
      <c r="G380" s="2">
        <f>IFERROR(__xludf.DUMMYFUNCTION("""COMPUTED_VALUE"""),45846.66666666667)</f>
        <v>45846.66667</v>
      </c>
      <c r="H380" s="1">
        <f>IFERROR(__xludf.DUMMYFUNCTION("""COMPUTED_VALUE"""),279.33)</f>
        <v>279.33</v>
      </c>
      <c r="J380" s="2">
        <f>IFERROR(__xludf.DUMMYFUNCTION("""COMPUTED_VALUE"""),45846.66666666667)</f>
        <v>45846.66667</v>
      </c>
      <c r="K380" s="1">
        <f>IFERROR(__xludf.DUMMYFUNCTION("""COMPUTED_VALUE"""),282.07)</f>
        <v>282.07</v>
      </c>
      <c r="M380" s="2">
        <f>IFERROR(__xludf.DUMMYFUNCTION("""COMPUTED_VALUE"""),45846.66666666667)</f>
        <v>45846.66667</v>
      </c>
      <c r="N380" s="1">
        <f>IFERROR(__xludf.DUMMYFUNCTION("""COMPUTED_VALUE"""),2.196631E7)</f>
        <v>21966310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IFERROR(__xludf.DUMMYFUNCTION("""COMPUTED_VALUE"""),283.34)</f>
        <v>283.34</v>
      </c>
      <c r="D381" s="2">
        <f>IFERROR(__xludf.DUMMYFUNCTION("""COMPUTED_VALUE"""),45847.66666666667)</f>
        <v>45847.66667</v>
      </c>
      <c r="E381" s="1">
        <f>IFERROR(__xludf.DUMMYFUNCTION("""COMPUTED_VALUE"""),284.55)</f>
        <v>284.55</v>
      </c>
      <c r="G381" s="2">
        <f>IFERROR(__xludf.DUMMYFUNCTION("""COMPUTED_VALUE"""),45847.66666666667)</f>
        <v>45847.66667</v>
      </c>
      <c r="H381" s="1">
        <f>IFERROR(__xludf.DUMMYFUNCTION("""COMPUTED_VALUE"""),281.16)</f>
        <v>281.16</v>
      </c>
      <c r="J381" s="2">
        <f>IFERROR(__xludf.DUMMYFUNCTION("""COMPUTED_VALUE"""),45847.66666666667)</f>
        <v>45847.66667</v>
      </c>
      <c r="K381" s="1">
        <f>IFERROR(__xludf.DUMMYFUNCTION("""COMPUTED_VALUE"""),284.38)</f>
        <v>284.38</v>
      </c>
      <c r="M381" s="2">
        <f>IFERROR(__xludf.DUMMYFUNCTION("""COMPUTED_VALUE"""),45847.66666666667)</f>
        <v>45847.66667</v>
      </c>
      <c r="N381" s="1">
        <f>IFERROR(__xludf.DUMMYFUNCTION("""COMPUTED_VALUE"""),2.2858671E7)</f>
        <v>22858671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IFERROR(__xludf.DUMMYFUNCTION("""COMPUTED_VALUE"""),284.88)</f>
        <v>284.88</v>
      </c>
      <c r="D382" s="2">
        <f>IFERROR(__xludf.DUMMYFUNCTION("""COMPUTED_VALUE"""),45848.66666666667)</f>
        <v>45848.66667</v>
      </c>
      <c r="E382" s="1">
        <f>IFERROR(__xludf.DUMMYFUNCTION("""COMPUTED_VALUE"""),291.4)</f>
        <v>291.4</v>
      </c>
      <c r="G382" s="2">
        <f>IFERROR(__xludf.DUMMYFUNCTION("""COMPUTED_VALUE"""),45848.66666666667)</f>
        <v>45848.66667</v>
      </c>
      <c r="H382" s="1">
        <f>IFERROR(__xludf.DUMMYFUNCTION("""COMPUTED_VALUE"""),284.88)</f>
        <v>284.88</v>
      </c>
      <c r="J382" s="2">
        <f>IFERROR(__xludf.DUMMYFUNCTION("""COMPUTED_VALUE"""),45848.66666666667)</f>
        <v>45848.66667</v>
      </c>
      <c r="K382" s="1">
        <f>IFERROR(__xludf.DUMMYFUNCTION("""COMPUTED_VALUE"""),288.59)</f>
        <v>288.59</v>
      </c>
      <c r="M382" s="2">
        <f>IFERROR(__xludf.DUMMYFUNCTION("""COMPUTED_VALUE"""),45848.66666666667)</f>
        <v>45848.66667</v>
      </c>
      <c r="N382" s="1">
        <f>IFERROR(__xludf.DUMMYFUNCTION("""COMPUTED_VALUE"""),2.747543E7)</f>
        <v>27475430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IFERROR(__xludf.DUMMYFUNCTION("""COMPUTED_VALUE"""),289.34)</f>
        <v>289.34</v>
      </c>
      <c r="D383" s="2">
        <f>IFERROR(__xludf.DUMMYFUNCTION("""COMPUTED_VALUE"""),45849.66666666667)</f>
        <v>45849.66667</v>
      </c>
      <c r="E383" s="1">
        <f>IFERROR(__xludf.DUMMYFUNCTION("""COMPUTED_VALUE"""),289.5)</f>
        <v>289.5</v>
      </c>
      <c r="G383" s="2">
        <f>IFERROR(__xludf.DUMMYFUNCTION("""COMPUTED_VALUE"""),45849.66666666667)</f>
        <v>45849.66667</v>
      </c>
      <c r="H383" s="1">
        <f>IFERROR(__xludf.DUMMYFUNCTION("""COMPUTED_VALUE"""),285.87)</f>
        <v>285.87</v>
      </c>
      <c r="J383" s="2">
        <f>IFERROR(__xludf.DUMMYFUNCTION("""COMPUTED_VALUE"""),45849.66666666667)</f>
        <v>45849.66667</v>
      </c>
      <c r="K383" s="1">
        <f>IFERROR(__xludf.DUMMYFUNCTION("""COMPUTED_VALUE"""),287.33)</f>
        <v>287.33</v>
      </c>
      <c r="M383" s="2">
        <f>IFERROR(__xludf.DUMMYFUNCTION("""COMPUTED_VALUE"""),45849.66666666667)</f>
        <v>45849.66667</v>
      </c>
      <c r="N383" s="1">
        <f>IFERROR(__xludf.DUMMYFUNCTION("""COMPUTED_VALUE"""),3.0859109E7)</f>
        <v>30859109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IFERROR(__xludf.DUMMYFUNCTION("""COMPUTED_VALUE"""),287.54)</f>
        <v>287.54</v>
      </c>
      <c r="D384" s="2">
        <f>IFERROR(__xludf.DUMMYFUNCTION("""COMPUTED_VALUE"""),45852.66666666667)</f>
        <v>45852.66667</v>
      </c>
      <c r="E384" s="1">
        <f>IFERROR(__xludf.DUMMYFUNCTION("""COMPUTED_VALUE"""),287.54)</f>
        <v>287.54</v>
      </c>
      <c r="G384" s="2">
        <f>IFERROR(__xludf.DUMMYFUNCTION("""COMPUTED_VALUE"""),45852.66666666667)</f>
        <v>45852.66667</v>
      </c>
      <c r="H384" s="1">
        <f>IFERROR(__xludf.DUMMYFUNCTION("""COMPUTED_VALUE"""),284.88)</f>
        <v>284.88</v>
      </c>
      <c r="J384" s="2">
        <f>IFERROR(__xludf.DUMMYFUNCTION("""COMPUTED_VALUE"""),45852.66666666667)</f>
        <v>45852.66667</v>
      </c>
      <c r="K384" s="1">
        <f>IFERROR(__xludf.DUMMYFUNCTION("""COMPUTED_VALUE"""),286.17)</f>
        <v>286.17</v>
      </c>
      <c r="M384" s="2">
        <f>IFERROR(__xludf.DUMMYFUNCTION("""COMPUTED_VALUE"""),45852.66666666667)</f>
        <v>45852.66667</v>
      </c>
      <c r="N384" s="1">
        <f>IFERROR(__xludf.DUMMYFUNCTION("""COMPUTED_VALUE"""),2.4715598E7)</f>
        <v>24715598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IFERROR(__xludf.DUMMYFUNCTION("""COMPUTED_VALUE"""),286.68)</f>
        <v>286.68</v>
      </c>
      <c r="D385" s="2">
        <f>IFERROR(__xludf.DUMMYFUNCTION("""COMPUTED_VALUE"""),45853.66666666667)</f>
        <v>45853.66667</v>
      </c>
      <c r="E385" s="1">
        <f>IFERROR(__xludf.DUMMYFUNCTION("""COMPUTED_VALUE"""),287.11)</f>
        <v>287.11</v>
      </c>
      <c r="G385" s="2">
        <f>IFERROR(__xludf.DUMMYFUNCTION("""COMPUTED_VALUE"""),45853.66666666667)</f>
        <v>45853.66667</v>
      </c>
      <c r="H385" s="1">
        <f>IFERROR(__xludf.DUMMYFUNCTION("""COMPUTED_VALUE"""),281.13)</f>
        <v>281.13</v>
      </c>
      <c r="J385" s="2">
        <f>IFERROR(__xludf.DUMMYFUNCTION("""COMPUTED_VALUE"""),45853.66666666667)</f>
        <v>45853.66667</v>
      </c>
      <c r="K385" s="1">
        <f>IFERROR(__xludf.DUMMYFUNCTION("""COMPUTED_VALUE"""),281.28)</f>
        <v>281.28</v>
      </c>
      <c r="M385" s="2">
        <f>IFERROR(__xludf.DUMMYFUNCTION("""COMPUTED_VALUE"""),45853.66666666667)</f>
        <v>45853.66667</v>
      </c>
      <c r="N385" s="1">
        <f>IFERROR(__xludf.DUMMYFUNCTION("""COMPUTED_VALUE"""),2.4389964E7)</f>
        <v>24389964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IFERROR(__xludf.DUMMYFUNCTION("""COMPUTED_VALUE"""),282.66)</f>
        <v>282.66</v>
      </c>
      <c r="D386" s="2">
        <f>IFERROR(__xludf.DUMMYFUNCTION("""COMPUTED_VALUE"""),45854.66666666667)</f>
        <v>45854.66667</v>
      </c>
      <c r="E386" s="1">
        <f>IFERROR(__xludf.DUMMYFUNCTION("""COMPUTED_VALUE"""),284.52)</f>
        <v>284.52</v>
      </c>
      <c r="G386" s="2">
        <f>IFERROR(__xludf.DUMMYFUNCTION("""COMPUTED_VALUE"""),45854.66666666667)</f>
        <v>45854.66667</v>
      </c>
      <c r="H386" s="1">
        <f>IFERROR(__xludf.DUMMYFUNCTION("""COMPUTED_VALUE"""),278.47)</f>
        <v>278.47</v>
      </c>
      <c r="J386" s="2">
        <f>IFERROR(__xludf.DUMMYFUNCTION("""COMPUTED_VALUE"""),45854.66666666667)</f>
        <v>45854.66667</v>
      </c>
      <c r="K386" s="1">
        <f>IFERROR(__xludf.DUMMYFUNCTION("""COMPUTED_VALUE"""),282.19)</f>
        <v>282.19</v>
      </c>
      <c r="M386" s="2">
        <f>IFERROR(__xludf.DUMMYFUNCTION("""COMPUTED_VALUE"""),45854.66666666667)</f>
        <v>45854.66667</v>
      </c>
      <c r="N386" s="1">
        <f>IFERROR(__xludf.DUMMYFUNCTION("""COMPUTED_VALUE"""),2.1505346E7)</f>
        <v>21505346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IFERROR(__xludf.DUMMYFUNCTION("""COMPUTED_VALUE"""),283.14)</f>
        <v>283.14</v>
      </c>
      <c r="D387" s="2">
        <f>IFERROR(__xludf.DUMMYFUNCTION("""COMPUTED_VALUE"""),45855.66666666667)</f>
        <v>45855.66667</v>
      </c>
      <c r="E387" s="1">
        <f>IFERROR(__xludf.DUMMYFUNCTION("""COMPUTED_VALUE"""),288.34)</f>
        <v>288.34</v>
      </c>
      <c r="G387" s="2">
        <f>IFERROR(__xludf.DUMMYFUNCTION("""COMPUTED_VALUE"""),45855.66666666667)</f>
        <v>45855.66667</v>
      </c>
      <c r="H387" s="1">
        <f>IFERROR(__xludf.DUMMYFUNCTION("""COMPUTED_VALUE"""),282.62)</f>
        <v>282.62</v>
      </c>
      <c r="J387" s="2">
        <f>IFERROR(__xludf.DUMMYFUNCTION("""COMPUTED_VALUE"""),45855.66666666667)</f>
        <v>45855.66667</v>
      </c>
      <c r="K387" s="1">
        <f>IFERROR(__xludf.DUMMYFUNCTION("""COMPUTED_VALUE"""),288.06)</f>
        <v>288.06</v>
      </c>
      <c r="M387" s="2">
        <f>IFERROR(__xludf.DUMMYFUNCTION("""COMPUTED_VALUE"""),45855.66666666667)</f>
        <v>45855.66667</v>
      </c>
      <c r="N387" s="1">
        <f>IFERROR(__xludf.DUMMYFUNCTION("""COMPUTED_VALUE"""),2.3200738E7)</f>
        <v>23200738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IFERROR(__xludf.DUMMYFUNCTION("""COMPUTED_VALUE"""),288.35)</f>
        <v>288.35</v>
      </c>
      <c r="D388" s="2">
        <f>IFERROR(__xludf.DUMMYFUNCTION("""COMPUTED_VALUE"""),45856.66666666667)</f>
        <v>45856.66667</v>
      </c>
      <c r="E388" s="1">
        <f>IFERROR(__xludf.DUMMYFUNCTION("""COMPUTED_VALUE"""),288.81)</f>
        <v>288.81</v>
      </c>
      <c r="G388" s="2">
        <f>IFERROR(__xludf.DUMMYFUNCTION("""COMPUTED_VALUE"""),45856.66666666667)</f>
        <v>45856.66667</v>
      </c>
      <c r="H388" s="1">
        <f>IFERROR(__xludf.DUMMYFUNCTION("""COMPUTED_VALUE"""),286.34)</f>
        <v>286.34</v>
      </c>
      <c r="J388" s="2">
        <f>IFERROR(__xludf.DUMMYFUNCTION("""COMPUTED_VALUE"""),45856.66666666667)</f>
        <v>45856.66667</v>
      </c>
      <c r="K388" s="1">
        <f>IFERROR(__xludf.DUMMYFUNCTION("""COMPUTED_VALUE"""),287.92)</f>
        <v>287.92</v>
      </c>
      <c r="M388" s="2">
        <f>IFERROR(__xludf.DUMMYFUNCTION("""COMPUTED_VALUE"""),45856.66666666667)</f>
        <v>45856.66667</v>
      </c>
      <c r="N388" s="1">
        <f>IFERROR(__xludf.DUMMYFUNCTION("""COMPUTED_VALUE"""),1.6642848E7)</f>
        <v>16642848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IFERROR(__xludf.DUMMYFUNCTION("""COMPUTED_VALUE"""),288.4)</f>
        <v>288.4</v>
      </c>
      <c r="D389" s="2">
        <f>IFERROR(__xludf.DUMMYFUNCTION("""COMPUTED_VALUE"""),45859.66666666667)</f>
        <v>45859.66667</v>
      </c>
      <c r="E389" s="1">
        <f>IFERROR(__xludf.DUMMYFUNCTION("""COMPUTED_VALUE"""),291.36)</f>
        <v>291.36</v>
      </c>
      <c r="G389" s="2">
        <f>IFERROR(__xludf.DUMMYFUNCTION("""COMPUTED_VALUE"""),45859.66666666667)</f>
        <v>45859.66667</v>
      </c>
      <c r="H389" s="1">
        <f>IFERROR(__xludf.DUMMYFUNCTION("""COMPUTED_VALUE"""),287.56)</f>
        <v>287.56</v>
      </c>
      <c r="J389" s="2">
        <f>IFERROR(__xludf.DUMMYFUNCTION("""COMPUTED_VALUE"""),45859.66666666667)</f>
        <v>45859.66667</v>
      </c>
      <c r="K389" s="1">
        <f>IFERROR(__xludf.DUMMYFUNCTION("""COMPUTED_VALUE"""),287.89)</f>
        <v>287.89</v>
      </c>
      <c r="M389" s="2">
        <f>IFERROR(__xludf.DUMMYFUNCTION("""COMPUTED_VALUE"""),45859.66666666667)</f>
        <v>45859.66667</v>
      </c>
      <c r="N389" s="1">
        <f>IFERROR(__xludf.DUMMYFUNCTION("""COMPUTED_VALUE"""),2.0859197E7)</f>
        <v>20859197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IFERROR(__xludf.DUMMYFUNCTION("""COMPUTED_VALUE"""),287.92)</f>
        <v>287.92</v>
      </c>
      <c r="D390" s="2">
        <f>IFERROR(__xludf.DUMMYFUNCTION("""COMPUTED_VALUE"""),45860.66666666667)</f>
        <v>45860.66667</v>
      </c>
      <c r="E390" s="1">
        <f>IFERROR(__xludf.DUMMYFUNCTION("""COMPUTED_VALUE"""),291.03)</f>
        <v>291.03</v>
      </c>
      <c r="G390" s="2">
        <f>IFERROR(__xludf.DUMMYFUNCTION("""COMPUTED_VALUE"""),45860.66666666667)</f>
        <v>45860.66667</v>
      </c>
      <c r="H390" s="1">
        <f>IFERROR(__xludf.DUMMYFUNCTION("""COMPUTED_VALUE"""),285.96)</f>
        <v>285.96</v>
      </c>
      <c r="J390" s="2">
        <f>IFERROR(__xludf.DUMMYFUNCTION("""COMPUTED_VALUE"""),45860.66666666667)</f>
        <v>45860.66667</v>
      </c>
      <c r="K390" s="1">
        <f>IFERROR(__xludf.DUMMYFUNCTION("""COMPUTED_VALUE"""),289.75)</f>
        <v>289.75</v>
      </c>
      <c r="M390" s="2">
        <f>IFERROR(__xludf.DUMMYFUNCTION("""COMPUTED_VALUE"""),45860.66666666667)</f>
        <v>45860.66667</v>
      </c>
      <c r="N390" s="1">
        <f>IFERROR(__xludf.DUMMYFUNCTION("""COMPUTED_VALUE"""),2.3676952E7)</f>
        <v>23676952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IFERROR(__xludf.DUMMYFUNCTION("""COMPUTED_VALUE"""),290.3)</f>
        <v>290.3</v>
      </c>
      <c r="D391" s="2">
        <f>IFERROR(__xludf.DUMMYFUNCTION("""COMPUTED_VALUE"""),45861.66666666667)</f>
        <v>45861.66667</v>
      </c>
      <c r="E391" s="1">
        <f>IFERROR(__xludf.DUMMYFUNCTION("""COMPUTED_VALUE"""),295.55)</f>
        <v>295.55</v>
      </c>
      <c r="G391" s="2">
        <f>IFERROR(__xludf.DUMMYFUNCTION("""COMPUTED_VALUE"""),45861.66666666667)</f>
        <v>45861.66667</v>
      </c>
      <c r="H391" s="1">
        <f>IFERROR(__xludf.DUMMYFUNCTION("""COMPUTED_VALUE"""),290.3)</f>
        <v>290.3</v>
      </c>
      <c r="J391" s="2">
        <f>IFERROR(__xludf.DUMMYFUNCTION("""COMPUTED_VALUE"""),45861.66666666667)</f>
        <v>45861.66667</v>
      </c>
      <c r="K391" s="1">
        <f>IFERROR(__xludf.DUMMYFUNCTION("""COMPUTED_VALUE"""),294.2)</f>
        <v>294.2</v>
      </c>
      <c r="M391" s="2">
        <f>IFERROR(__xludf.DUMMYFUNCTION("""COMPUTED_VALUE"""),45861.66666666667)</f>
        <v>45861.66667</v>
      </c>
      <c r="N391" s="1">
        <f>IFERROR(__xludf.DUMMYFUNCTION("""COMPUTED_VALUE"""),2.1937125E7)</f>
        <v>21937125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IFERROR(__xludf.DUMMYFUNCTION("""COMPUTED_VALUE"""),293.47)</f>
        <v>293.47</v>
      </c>
      <c r="D392" s="2">
        <f>IFERROR(__xludf.DUMMYFUNCTION("""COMPUTED_VALUE"""),45862.66666666667)</f>
        <v>45862.66667</v>
      </c>
      <c r="E392" s="1">
        <f>IFERROR(__xludf.DUMMYFUNCTION("""COMPUTED_VALUE"""),295.26)</f>
        <v>295.26</v>
      </c>
      <c r="G392" s="2">
        <f>IFERROR(__xludf.DUMMYFUNCTION("""COMPUTED_VALUE"""),45862.66666666667)</f>
        <v>45862.66667</v>
      </c>
      <c r="H392" s="1">
        <f>IFERROR(__xludf.DUMMYFUNCTION("""COMPUTED_VALUE"""),289.47)</f>
        <v>289.47</v>
      </c>
      <c r="J392" s="2">
        <f>IFERROR(__xludf.DUMMYFUNCTION("""COMPUTED_VALUE"""),45862.66666666667)</f>
        <v>45862.66667</v>
      </c>
      <c r="K392" s="1">
        <f>IFERROR(__xludf.DUMMYFUNCTION("""COMPUTED_VALUE"""),289.56)</f>
        <v>289.56</v>
      </c>
      <c r="M392" s="2">
        <f>IFERROR(__xludf.DUMMYFUNCTION("""COMPUTED_VALUE"""),45862.66666666667)</f>
        <v>45862.66667</v>
      </c>
      <c r="N392" s="1">
        <f>IFERROR(__xludf.DUMMYFUNCTION("""COMPUTED_VALUE"""),2.0621857E7)</f>
        <v>20621857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IFERROR(__xludf.DUMMYFUNCTION("""COMPUTED_VALUE"""),291.03)</f>
        <v>291.03</v>
      </c>
      <c r="D393" s="2">
        <f>IFERROR(__xludf.DUMMYFUNCTION("""COMPUTED_VALUE"""),45863.66666666667)</f>
        <v>45863.66667</v>
      </c>
      <c r="E393" s="1">
        <f>IFERROR(__xludf.DUMMYFUNCTION("""COMPUTED_VALUE"""),292.39)</f>
        <v>292.39</v>
      </c>
      <c r="G393" s="2">
        <f>IFERROR(__xludf.DUMMYFUNCTION("""COMPUTED_VALUE"""),45863.66666666667)</f>
        <v>45863.66667</v>
      </c>
      <c r="H393" s="1">
        <f>IFERROR(__xludf.DUMMYFUNCTION("""COMPUTED_VALUE"""),286.74)</f>
        <v>286.74</v>
      </c>
      <c r="J393" s="2">
        <f>IFERROR(__xludf.DUMMYFUNCTION("""COMPUTED_VALUE"""),45863.66666666667)</f>
        <v>45863.66667</v>
      </c>
      <c r="K393" s="1">
        <f>IFERROR(__xludf.DUMMYFUNCTION("""COMPUTED_VALUE"""),290.4)</f>
        <v>290.4</v>
      </c>
      <c r="M393" s="2">
        <f>IFERROR(__xludf.DUMMYFUNCTION("""COMPUTED_VALUE"""),45863.66666666667)</f>
        <v>45863.66667</v>
      </c>
      <c r="N393" s="1">
        <f>IFERROR(__xludf.DUMMYFUNCTION("""COMPUTED_VALUE"""),1.7332311E7)</f>
        <v>17332311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IFERROR(__xludf.DUMMYFUNCTION("""COMPUTED_VALUE"""),290.42)</f>
        <v>290.42</v>
      </c>
      <c r="D394" s="2">
        <f>IFERROR(__xludf.DUMMYFUNCTION("""COMPUTED_VALUE"""),45866.66666666667)</f>
        <v>45866.66667</v>
      </c>
      <c r="E394" s="1">
        <f>IFERROR(__xludf.DUMMYFUNCTION("""COMPUTED_VALUE"""),293.26)</f>
        <v>293.26</v>
      </c>
      <c r="G394" s="2">
        <f>IFERROR(__xludf.DUMMYFUNCTION("""COMPUTED_VALUE"""),45866.66666666667)</f>
        <v>45866.66667</v>
      </c>
      <c r="H394" s="1">
        <f>IFERROR(__xludf.DUMMYFUNCTION("""COMPUTED_VALUE"""),289.43)</f>
        <v>289.43</v>
      </c>
      <c r="J394" s="2">
        <f>IFERROR(__xludf.DUMMYFUNCTION("""COMPUTED_VALUE"""),45866.66666666667)</f>
        <v>45866.66667</v>
      </c>
      <c r="K394" s="1">
        <f>IFERROR(__xludf.DUMMYFUNCTION("""COMPUTED_VALUE"""),291.33)</f>
        <v>291.33</v>
      </c>
      <c r="M394" s="2">
        <f>IFERROR(__xludf.DUMMYFUNCTION("""COMPUTED_VALUE"""),45866.66666666667)</f>
        <v>45866.66667</v>
      </c>
      <c r="N394" s="1">
        <f>IFERROR(__xludf.DUMMYFUNCTION("""COMPUTED_VALUE"""),1.8641114E7)</f>
        <v>18641114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IFERROR(__xludf.DUMMYFUNCTION("""COMPUTED_VALUE"""),288.59)</f>
        <v>288.59</v>
      </c>
      <c r="D395" s="2">
        <f>IFERROR(__xludf.DUMMYFUNCTION("""COMPUTED_VALUE"""),45867.66666666667)</f>
        <v>45867.66667</v>
      </c>
      <c r="E395" s="1">
        <f>IFERROR(__xludf.DUMMYFUNCTION("""COMPUTED_VALUE"""),290.28)</f>
        <v>290.28</v>
      </c>
      <c r="G395" s="2">
        <f>IFERROR(__xludf.DUMMYFUNCTION("""COMPUTED_VALUE"""),45867.66666666667)</f>
        <v>45867.66667</v>
      </c>
      <c r="H395" s="1">
        <f>IFERROR(__xludf.DUMMYFUNCTION("""COMPUTED_VALUE"""),285.93)</f>
        <v>285.93</v>
      </c>
      <c r="J395" s="2">
        <f>IFERROR(__xludf.DUMMYFUNCTION("""COMPUTED_VALUE"""),45867.66666666667)</f>
        <v>45867.66667</v>
      </c>
      <c r="K395" s="1">
        <f>IFERROR(__xludf.DUMMYFUNCTION("""COMPUTED_VALUE"""),286.62)</f>
        <v>286.62</v>
      </c>
      <c r="M395" s="2">
        <f>IFERROR(__xludf.DUMMYFUNCTION("""COMPUTED_VALUE"""),45867.66666666667)</f>
        <v>45867.66667</v>
      </c>
      <c r="N395" s="1">
        <f>IFERROR(__xludf.DUMMYFUNCTION("""COMPUTED_VALUE"""),2.9777531E7)</f>
        <v>29777531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IFERROR(__xludf.DUMMYFUNCTION("""COMPUTED_VALUE"""),290.29)</f>
        <v>290.29</v>
      </c>
      <c r="D396" s="2">
        <f>IFERROR(__xludf.DUMMYFUNCTION("""COMPUTED_VALUE"""),45868.66666666667)</f>
        <v>45868.66667</v>
      </c>
      <c r="E396" s="1">
        <f>IFERROR(__xludf.DUMMYFUNCTION("""COMPUTED_VALUE"""),291.61)</f>
        <v>291.61</v>
      </c>
      <c r="G396" s="2">
        <f>IFERROR(__xludf.DUMMYFUNCTION("""COMPUTED_VALUE"""),45868.66666666667)</f>
        <v>45868.66667</v>
      </c>
      <c r="H396" s="1">
        <f>IFERROR(__xludf.DUMMYFUNCTION("""COMPUTED_VALUE"""),283.1)</f>
        <v>283.1</v>
      </c>
      <c r="J396" s="2">
        <f>IFERROR(__xludf.DUMMYFUNCTION("""COMPUTED_VALUE"""),45868.66666666667)</f>
        <v>45868.66667</v>
      </c>
      <c r="K396" s="1">
        <f>IFERROR(__xludf.DUMMYFUNCTION("""COMPUTED_VALUE"""),283.99)</f>
        <v>283.99</v>
      </c>
      <c r="M396" s="2">
        <f>IFERROR(__xludf.DUMMYFUNCTION("""COMPUTED_VALUE"""),45868.66666666667)</f>
        <v>45868.66667</v>
      </c>
      <c r="N396" s="1">
        <f>IFERROR(__xludf.DUMMYFUNCTION("""COMPUTED_VALUE"""),4.2968927E7)</f>
        <v>42968927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IFERROR(__xludf.DUMMYFUNCTION("""COMPUTED_VALUE"""),282.39)</f>
        <v>282.39</v>
      </c>
      <c r="D397" s="2">
        <f>IFERROR(__xludf.DUMMYFUNCTION("""COMPUTED_VALUE"""),45869.66666666667)</f>
        <v>45869.66667</v>
      </c>
      <c r="E397" s="1">
        <f>IFERROR(__xludf.DUMMYFUNCTION("""COMPUTED_VALUE"""),283.02)</f>
        <v>283.02</v>
      </c>
      <c r="G397" s="2">
        <f>IFERROR(__xludf.DUMMYFUNCTION("""COMPUTED_VALUE"""),45869.66666666667)</f>
        <v>45869.66667</v>
      </c>
      <c r="H397" s="1">
        <f>IFERROR(__xludf.DUMMYFUNCTION("""COMPUTED_VALUE"""),278.1)</f>
        <v>278.1</v>
      </c>
      <c r="J397" s="2">
        <f>IFERROR(__xludf.DUMMYFUNCTION("""COMPUTED_VALUE"""),45869.66666666667)</f>
        <v>45869.66667</v>
      </c>
      <c r="K397" s="1">
        <f>IFERROR(__xludf.DUMMYFUNCTION("""COMPUTED_VALUE"""),278.48)</f>
        <v>278.48</v>
      </c>
      <c r="M397" s="2">
        <f>IFERROR(__xludf.DUMMYFUNCTION("""COMPUTED_VALUE"""),45869.66666666667)</f>
        <v>45869.66667</v>
      </c>
      <c r="N397" s="1">
        <f>IFERROR(__xludf.DUMMYFUNCTION("""COMPUTED_VALUE"""),3.7016227E7)</f>
        <v>37016227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IFERROR(__xludf.DUMMYFUNCTION("""COMPUTED_VALUE"""),274.65)</f>
        <v>274.65</v>
      </c>
      <c r="D398" s="2">
        <f>IFERROR(__xludf.DUMMYFUNCTION("""COMPUTED_VALUE"""),45870.66666666667)</f>
        <v>45870.66667</v>
      </c>
      <c r="E398" s="1">
        <f>IFERROR(__xludf.DUMMYFUNCTION("""COMPUTED_VALUE"""),274.65)</f>
        <v>274.65</v>
      </c>
      <c r="G398" s="2">
        <f>IFERROR(__xludf.DUMMYFUNCTION("""COMPUTED_VALUE"""),45870.66666666667)</f>
        <v>45870.66667</v>
      </c>
      <c r="H398" s="1">
        <f>IFERROR(__xludf.DUMMYFUNCTION("""COMPUTED_VALUE"""),266.98)</f>
        <v>266.98</v>
      </c>
      <c r="J398" s="2">
        <f>IFERROR(__xludf.DUMMYFUNCTION("""COMPUTED_VALUE"""),45870.66666666667)</f>
        <v>45870.66667</v>
      </c>
      <c r="K398" s="1">
        <f>IFERROR(__xludf.DUMMYFUNCTION("""COMPUTED_VALUE"""),270.98)</f>
        <v>270.98</v>
      </c>
      <c r="M398" s="2">
        <f>IFERROR(__xludf.DUMMYFUNCTION("""COMPUTED_VALUE"""),45870.66666666667)</f>
        <v>45870.66667</v>
      </c>
      <c r="N398" s="1">
        <f>IFERROR(__xludf.DUMMYFUNCTION("""COMPUTED_VALUE"""),3.445726E7)</f>
        <v>34457260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IFERROR(__xludf.DUMMYFUNCTION("""COMPUTED_VALUE"""),273.56)</f>
        <v>273.56</v>
      </c>
      <c r="D399" s="2">
        <f>IFERROR(__xludf.DUMMYFUNCTION("""COMPUTED_VALUE"""),45873.66666666667)</f>
        <v>45873.66667</v>
      </c>
      <c r="E399" s="1">
        <f>IFERROR(__xludf.DUMMYFUNCTION("""COMPUTED_VALUE"""),281.64)</f>
        <v>281.64</v>
      </c>
      <c r="G399" s="2">
        <f>IFERROR(__xludf.DUMMYFUNCTION("""COMPUTED_VALUE"""),45873.66666666667)</f>
        <v>45873.66667</v>
      </c>
      <c r="H399" s="1">
        <f>IFERROR(__xludf.DUMMYFUNCTION("""COMPUTED_VALUE"""),273.56)</f>
        <v>273.56</v>
      </c>
      <c r="J399" s="2">
        <f>IFERROR(__xludf.DUMMYFUNCTION("""COMPUTED_VALUE"""),45873.66666666667)</f>
        <v>45873.66667</v>
      </c>
      <c r="K399" s="1">
        <f>IFERROR(__xludf.DUMMYFUNCTION("""COMPUTED_VALUE"""),281.61)</f>
        <v>281.61</v>
      </c>
      <c r="M399" s="2">
        <f>IFERROR(__xludf.DUMMYFUNCTION("""COMPUTED_VALUE"""),45873.66666666667)</f>
        <v>45873.66667</v>
      </c>
      <c r="N399" s="1">
        <f>IFERROR(__xludf.DUMMYFUNCTION("""COMPUTED_VALUE"""),3.1645728E7)</f>
        <v>31645728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IFERROR(__xludf.DUMMYFUNCTION("""COMPUTED_VALUE"""),281.28)</f>
        <v>281.28</v>
      </c>
      <c r="D400" s="2">
        <f>IFERROR(__xludf.DUMMYFUNCTION("""COMPUTED_VALUE"""),45874.66666666667)</f>
        <v>45874.66667</v>
      </c>
      <c r="E400" s="1">
        <f>IFERROR(__xludf.DUMMYFUNCTION("""COMPUTED_VALUE"""),281.91)</f>
        <v>281.91</v>
      </c>
      <c r="G400" s="2">
        <f>IFERROR(__xludf.DUMMYFUNCTION("""COMPUTED_VALUE"""),45874.66666666667)</f>
        <v>45874.66667</v>
      </c>
      <c r="H400" s="1">
        <f>IFERROR(__xludf.DUMMYFUNCTION("""COMPUTED_VALUE"""),277.18)</f>
        <v>277.18</v>
      </c>
      <c r="J400" s="2">
        <f>IFERROR(__xludf.DUMMYFUNCTION("""COMPUTED_VALUE"""),45874.66666666667)</f>
        <v>45874.66667</v>
      </c>
      <c r="K400" s="1">
        <f>IFERROR(__xludf.DUMMYFUNCTION("""COMPUTED_VALUE"""),279.24)</f>
        <v>279.24</v>
      </c>
      <c r="M400" s="2">
        <f>IFERROR(__xludf.DUMMYFUNCTION("""COMPUTED_VALUE"""),45874.66666666667)</f>
        <v>45874.66667</v>
      </c>
      <c r="N400" s="1">
        <f>IFERROR(__xludf.DUMMYFUNCTION("""COMPUTED_VALUE"""),2.831948E7)</f>
        <v>28319480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IFERROR(__xludf.DUMMYFUNCTION("""COMPUTED_VALUE"""),281.03)</f>
        <v>281.03</v>
      </c>
      <c r="D401" s="2">
        <f>IFERROR(__xludf.DUMMYFUNCTION("""COMPUTED_VALUE"""),45875.66666666667)</f>
        <v>45875.66667</v>
      </c>
      <c r="E401" s="1">
        <f>IFERROR(__xludf.DUMMYFUNCTION("""COMPUTED_VALUE"""),283.2)</f>
        <v>283.2</v>
      </c>
      <c r="G401" s="2">
        <f>IFERROR(__xludf.DUMMYFUNCTION("""COMPUTED_VALUE"""),45875.66666666667)</f>
        <v>45875.66667</v>
      </c>
      <c r="H401" s="1">
        <f>IFERROR(__xludf.DUMMYFUNCTION("""COMPUTED_VALUE"""),280.4)</f>
        <v>280.4</v>
      </c>
      <c r="J401" s="2">
        <f>IFERROR(__xludf.DUMMYFUNCTION("""COMPUTED_VALUE"""),45875.66666666667)</f>
        <v>45875.66667</v>
      </c>
      <c r="K401" s="1">
        <f>IFERROR(__xludf.DUMMYFUNCTION("""COMPUTED_VALUE"""),282.7)</f>
        <v>282.7</v>
      </c>
      <c r="M401" s="2">
        <f>IFERROR(__xludf.DUMMYFUNCTION("""COMPUTED_VALUE"""),45875.66666666667)</f>
        <v>45875.66667</v>
      </c>
      <c r="N401" s="1">
        <f>IFERROR(__xludf.DUMMYFUNCTION("""COMPUTED_VALUE"""),3.2897831E7)</f>
        <v>32897831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IFERROR(__xludf.DUMMYFUNCTION("""COMPUTED_VALUE"""),282.53)</f>
        <v>282.53</v>
      </c>
      <c r="D402" s="2">
        <f>IFERROR(__xludf.DUMMYFUNCTION("""COMPUTED_VALUE"""),45876.66666666667)</f>
        <v>45876.66667</v>
      </c>
      <c r="E402" s="1">
        <f>IFERROR(__xludf.DUMMYFUNCTION("""COMPUTED_VALUE"""),283.13)</f>
        <v>283.13</v>
      </c>
      <c r="G402" s="2">
        <f>IFERROR(__xludf.DUMMYFUNCTION("""COMPUTED_VALUE"""),45876.66666666667)</f>
        <v>45876.66667</v>
      </c>
      <c r="H402" s="1">
        <f>IFERROR(__xludf.DUMMYFUNCTION("""COMPUTED_VALUE"""),270.17)</f>
        <v>270.17</v>
      </c>
      <c r="J402" s="2">
        <f>IFERROR(__xludf.DUMMYFUNCTION("""COMPUTED_VALUE"""),45876.66666666667)</f>
        <v>45876.66667</v>
      </c>
      <c r="K402" s="1">
        <f>IFERROR(__xludf.DUMMYFUNCTION("""COMPUTED_VALUE"""),273.46)</f>
        <v>273.46</v>
      </c>
      <c r="M402" s="2">
        <f>IFERROR(__xludf.DUMMYFUNCTION("""COMPUTED_VALUE"""),45876.66666666667)</f>
        <v>45876.66667</v>
      </c>
      <c r="N402" s="1">
        <f>IFERROR(__xludf.DUMMYFUNCTION("""COMPUTED_VALUE"""),2.9399578E7)</f>
        <v>29399578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IFERROR(__xludf.DUMMYFUNCTION("""COMPUTED_VALUE"""),273.55)</f>
        <v>273.55</v>
      </c>
      <c r="D403" s="2">
        <f>IFERROR(__xludf.DUMMYFUNCTION("""COMPUTED_VALUE"""),45877.66666666667)</f>
        <v>45877.66667</v>
      </c>
      <c r="E403" s="1">
        <f>IFERROR(__xludf.DUMMYFUNCTION("""COMPUTED_VALUE"""),274.43)</f>
        <v>274.43</v>
      </c>
      <c r="G403" s="2">
        <f>IFERROR(__xludf.DUMMYFUNCTION("""COMPUTED_VALUE"""),45877.66666666667)</f>
        <v>45877.66667</v>
      </c>
      <c r="H403" s="1">
        <f>IFERROR(__xludf.DUMMYFUNCTION("""COMPUTED_VALUE"""),270.76)</f>
        <v>270.76</v>
      </c>
      <c r="J403" s="2">
        <f>IFERROR(__xludf.DUMMYFUNCTION("""COMPUTED_VALUE"""),45877.66666666667)</f>
        <v>45877.66667</v>
      </c>
      <c r="K403" s="1">
        <f>IFERROR(__xludf.DUMMYFUNCTION("""COMPUTED_VALUE"""),272.95)</f>
        <v>272.95</v>
      </c>
      <c r="M403" s="2">
        <f>IFERROR(__xludf.DUMMYFUNCTION("""COMPUTED_VALUE"""),45877.66666666667)</f>
        <v>45877.66667</v>
      </c>
      <c r="N403" s="1">
        <f>IFERROR(__xludf.DUMMYFUNCTION("""COMPUTED_VALUE"""),2.2243643E7)</f>
        <v>22243643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IFERROR(__xludf.DUMMYFUNCTION("""COMPUTED_VALUE"""),273.11)</f>
        <v>273.11</v>
      </c>
      <c r="D404" s="2">
        <f>IFERROR(__xludf.DUMMYFUNCTION("""COMPUTED_VALUE"""),45880.66666666667)</f>
        <v>45880.66667</v>
      </c>
      <c r="E404" s="1">
        <f>IFERROR(__xludf.DUMMYFUNCTION("""COMPUTED_VALUE"""),274.96)</f>
        <v>274.96</v>
      </c>
      <c r="G404" s="2">
        <f>IFERROR(__xludf.DUMMYFUNCTION("""COMPUTED_VALUE"""),45880.66666666667)</f>
        <v>45880.66667</v>
      </c>
      <c r="H404" s="1">
        <f>IFERROR(__xludf.DUMMYFUNCTION("""COMPUTED_VALUE"""),269.93)</f>
        <v>269.93</v>
      </c>
      <c r="J404" s="2">
        <f>IFERROR(__xludf.DUMMYFUNCTION("""COMPUTED_VALUE"""),45880.66666666667)</f>
        <v>45880.66667</v>
      </c>
      <c r="K404" s="1">
        <f>IFERROR(__xludf.DUMMYFUNCTION("""COMPUTED_VALUE"""),270.28)</f>
        <v>270.28</v>
      </c>
      <c r="M404" s="2">
        <f>IFERROR(__xludf.DUMMYFUNCTION("""COMPUTED_VALUE"""),45880.66666666667)</f>
        <v>45880.66667</v>
      </c>
      <c r="N404" s="1">
        <f>IFERROR(__xludf.DUMMYFUNCTION("""COMPUTED_VALUE"""),2.0129045E7)</f>
        <v>20129045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IFERROR(__xludf.DUMMYFUNCTION("""COMPUTED_VALUE"""),270.68)</f>
        <v>270.68</v>
      </c>
      <c r="D405" s="2">
        <f>IFERROR(__xludf.DUMMYFUNCTION("""COMPUTED_VALUE"""),45881.66666666667)</f>
        <v>45881.66667</v>
      </c>
      <c r="E405" s="1">
        <f>IFERROR(__xludf.DUMMYFUNCTION("""COMPUTED_VALUE"""),279.15)</f>
        <v>279.15</v>
      </c>
      <c r="G405" s="2">
        <f>IFERROR(__xludf.DUMMYFUNCTION("""COMPUTED_VALUE"""),45881.66666666667)</f>
        <v>45881.66667</v>
      </c>
      <c r="H405" s="1">
        <f>IFERROR(__xludf.DUMMYFUNCTION("""COMPUTED_VALUE"""),270.68)</f>
        <v>270.68</v>
      </c>
      <c r="J405" s="2">
        <f>IFERROR(__xludf.DUMMYFUNCTION("""COMPUTED_VALUE"""),45881.66666666667)</f>
        <v>45881.66667</v>
      </c>
      <c r="K405" s="1">
        <f>IFERROR(__xludf.DUMMYFUNCTION("""COMPUTED_VALUE"""),278.63)</f>
        <v>278.63</v>
      </c>
      <c r="M405" s="2">
        <f>IFERROR(__xludf.DUMMYFUNCTION("""COMPUTED_VALUE"""),45881.66666666667)</f>
        <v>45881.66667</v>
      </c>
      <c r="N405" s="1">
        <f>IFERROR(__xludf.DUMMYFUNCTION("""COMPUTED_VALUE"""),2.0983579E7)</f>
        <v>20983579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IFERROR(__xludf.DUMMYFUNCTION("""COMPUTED_VALUE"""),279.56)</f>
        <v>279.56</v>
      </c>
      <c r="D406" s="2">
        <f>IFERROR(__xludf.DUMMYFUNCTION("""COMPUTED_VALUE"""),45882.66666666667)</f>
        <v>45882.66667</v>
      </c>
      <c r="E406" s="1">
        <f>IFERROR(__xludf.DUMMYFUNCTION("""COMPUTED_VALUE"""),288.42)</f>
        <v>288.42</v>
      </c>
      <c r="G406" s="2">
        <f>IFERROR(__xludf.DUMMYFUNCTION("""COMPUTED_VALUE"""),45882.66666666667)</f>
        <v>45882.66667</v>
      </c>
      <c r="H406" s="1">
        <f>IFERROR(__xludf.DUMMYFUNCTION("""COMPUTED_VALUE"""),279.56)</f>
        <v>279.56</v>
      </c>
      <c r="J406" s="2">
        <f>IFERROR(__xludf.DUMMYFUNCTION("""COMPUTED_VALUE"""),45882.66666666667)</f>
        <v>45882.66667</v>
      </c>
      <c r="K406" s="1">
        <f>IFERROR(__xludf.DUMMYFUNCTION("""COMPUTED_VALUE"""),288.02)</f>
        <v>288.02</v>
      </c>
      <c r="M406" s="2">
        <f>IFERROR(__xludf.DUMMYFUNCTION("""COMPUTED_VALUE"""),45882.66666666667)</f>
        <v>45882.66667</v>
      </c>
      <c r="N406" s="1">
        <f>IFERROR(__xludf.DUMMYFUNCTION("""COMPUTED_VALUE"""),3.386281E7)</f>
        <v>33862810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IFERROR(__xludf.DUMMYFUNCTION("""COMPUTED_VALUE"""),270.2)</f>
        <v>270.2</v>
      </c>
      <c r="D407" s="2">
        <f>IFERROR(__xludf.DUMMYFUNCTION("""COMPUTED_VALUE"""),45883.66666666667)</f>
        <v>45883.66667</v>
      </c>
      <c r="E407" s="1">
        <f>IFERROR(__xludf.DUMMYFUNCTION("""COMPUTED_VALUE"""),270.41)</f>
        <v>270.41</v>
      </c>
      <c r="G407" s="2">
        <f>IFERROR(__xludf.DUMMYFUNCTION("""COMPUTED_VALUE"""),45883.66666666667)</f>
        <v>45883.66667</v>
      </c>
      <c r="H407" s="1">
        <f>IFERROR(__xludf.DUMMYFUNCTION("""COMPUTED_VALUE"""),264.12)</f>
        <v>264.12</v>
      </c>
      <c r="J407" s="2">
        <f>IFERROR(__xludf.DUMMYFUNCTION("""COMPUTED_VALUE"""),45883.66666666667)</f>
        <v>45883.66667</v>
      </c>
      <c r="K407" s="1">
        <f>IFERROR(__xludf.DUMMYFUNCTION("""COMPUTED_VALUE"""),268.14)</f>
        <v>268.14</v>
      </c>
      <c r="M407" s="2">
        <f>IFERROR(__xludf.DUMMYFUNCTION("""COMPUTED_VALUE"""),45883.66666666667)</f>
        <v>45883.66667</v>
      </c>
      <c r="N407" s="1">
        <f>IFERROR(__xludf.DUMMYFUNCTION("""COMPUTED_VALUE"""),3.1023205E7)</f>
        <v>31023205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IFERROR(__xludf.DUMMYFUNCTION("""COMPUTED_VALUE"""),271.04)</f>
        <v>271.04</v>
      </c>
      <c r="D408" s="2">
        <f>IFERROR(__xludf.DUMMYFUNCTION("""COMPUTED_VALUE"""),45884.66666666667)</f>
        <v>45884.66667</v>
      </c>
      <c r="E408" s="1">
        <f>IFERROR(__xludf.DUMMYFUNCTION("""COMPUTED_VALUE"""),274.94)</f>
        <v>274.94</v>
      </c>
      <c r="G408" s="2">
        <f>IFERROR(__xludf.DUMMYFUNCTION("""COMPUTED_VALUE"""),45884.66666666667)</f>
        <v>45884.66667</v>
      </c>
      <c r="H408" s="1">
        <f>IFERROR(__xludf.DUMMYFUNCTION("""COMPUTED_VALUE"""),269.36)</f>
        <v>269.36</v>
      </c>
      <c r="J408" s="2">
        <f>IFERROR(__xludf.DUMMYFUNCTION("""COMPUTED_VALUE"""),45884.66666666667)</f>
        <v>45884.66667</v>
      </c>
      <c r="K408" s="1">
        <f>IFERROR(__xludf.DUMMYFUNCTION("""COMPUTED_VALUE"""),274.17)</f>
        <v>274.17</v>
      </c>
      <c r="M408" s="2">
        <f>IFERROR(__xludf.DUMMYFUNCTION("""COMPUTED_VALUE"""),45884.66666666667)</f>
        <v>45884.66667</v>
      </c>
      <c r="N408" s="1">
        <f>IFERROR(__xludf.DUMMYFUNCTION("""COMPUTED_VALUE"""),2.4303991E7)</f>
        <v>24303991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IFERROR(__xludf.DUMMYFUNCTION("""COMPUTED_VALUE"""),275.11)</f>
        <v>275.11</v>
      </c>
      <c r="D409" s="2">
        <f>IFERROR(__xludf.DUMMYFUNCTION("""COMPUTED_VALUE"""),45887.66666666667)</f>
        <v>45887.66667</v>
      </c>
      <c r="E409" s="1">
        <f>IFERROR(__xludf.DUMMYFUNCTION("""COMPUTED_VALUE"""),277.01)</f>
        <v>277.01</v>
      </c>
      <c r="G409" s="2">
        <f>IFERROR(__xludf.DUMMYFUNCTION("""COMPUTED_VALUE"""),45887.66666666667)</f>
        <v>45887.66667</v>
      </c>
      <c r="H409" s="1">
        <f>IFERROR(__xludf.DUMMYFUNCTION("""COMPUTED_VALUE"""),273.88)</f>
        <v>273.88</v>
      </c>
      <c r="J409" s="2">
        <f>IFERROR(__xludf.DUMMYFUNCTION("""COMPUTED_VALUE"""),45887.66666666667)</f>
        <v>45887.66667</v>
      </c>
      <c r="K409" s="1">
        <f>IFERROR(__xludf.DUMMYFUNCTION("""COMPUTED_VALUE"""),275.35)</f>
        <v>275.35</v>
      </c>
      <c r="M409" s="2">
        <f>IFERROR(__xludf.DUMMYFUNCTION("""COMPUTED_VALUE"""),45887.66666666667)</f>
        <v>45887.66667</v>
      </c>
      <c r="N409" s="1">
        <f>IFERROR(__xludf.DUMMYFUNCTION("""COMPUTED_VALUE"""),2.5203251E7)</f>
        <v>25203251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IFERROR(__xludf.DUMMYFUNCTION("""COMPUTED_VALUE"""),275.39)</f>
        <v>275.39</v>
      </c>
      <c r="D410" s="2">
        <f>IFERROR(__xludf.DUMMYFUNCTION("""COMPUTED_VALUE"""),45888.66666666667)</f>
        <v>45888.66667</v>
      </c>
      <c r="E410" s="1">
        <f>IFERROR(__xludf.DUMMYFUNCTION("""COMPUTED_VALUE"""),276.99)</f>
        <v>276.99</v>
      </c>
      <c r="G410" s="2">
        <f>IFERROR(__xludf.DUMMYFUNCTION("""COMPUTED_VALUE"""),45888.66666666667)</f>
        <v>45888.66667</v>
      </c>
      <c r="H410" s="1">
        <f>IFERROR(__xludf.DUMMYFUNCTION("""COMPUTED_VALUE"""),269.47)</f>
        <v>269.47</v>
      </c>
      <c r="J410" s="2">
        <f>IFERROR(__xludf.DUMMYFUNCTION("""COMPUTED_VALUE"""),45888.66666666667)</f>
        <v>45888.66667</v>
      </c>
      <c r="K410" s="1">
        <f>IFERROR(__xludf.DUMMYFUNCTION("""COMPUTED_VALUE"""),270.16)</f>
        <v>270.16</v>
      </c>
      <c r="M410" s="2">
        <f>IFERROR(__xludf.DUMMYFUNCTION("""COMPUTED_VALUE"""),45888.66666666667)</f>
        <v>45888.66667</v>
      </c>
      <c r="N410" s="1">
        <f>IFERROR(__xludf.DUMMYFUNCTION("""COMPUTED_VALUE"""),2.0326779E7)</f>
        <v>20326779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IFERROR(__xludf.DUMMYFUNCTION("""COMPUTED_VALUE"""),269.93)</f>
        <v>269.93</v>
      </c>
      <c r="D411" s="2">
        <f>IFERROR(__xludf.DUMMYFUNCTION("""COMPUTED_VALUE"""),45889.66666666667)</f>
        <v>45889.66667</v>
      </c>
      <c r="E411" s="1">
        <f>IFERROR(__xludf.DUMMYFUNCTION("""COMPUTED_VALUE"""),271.79)</f>
        <v>271.79</v>
      </c>
      <c r="G411" s="2">
        <f>IFERROR(__xludf.DUMMYFUNCTION("""COMPUTED_VALUE"""),45889.66666666667)</f>
        <v>45889.66667</v>
      </c>
      <c r="H411" s="1">
        <f>IFERROR(__xludf.DUMMYFUNCTION("""COMPUTED_VALUE"""),268.91)</f>
        <v>268.91</v>
      </c>
      <c r="J411" s="2">
        <f>IFERROR(__xludf.DUMMYFUNCTION("""COMPUTED_VALUE"""),45889.66666666667)</f>
        <v>45889.66667</v>
      </c>
      <c r="K411" s="1">
        <f>IFERROR(__xludf.DUMMYFUNCTION("""COMPUTED_VALUE"""),270.84)</f>
        <v>270.84</v>
      </c>
      <c r="M411" s="2">
        <f>IFERROR(__xludf.DUMMYFUNCTION("""COMPUTED_VALUE"""),45889.66666666667)</f>
        <v>45889.66667</v>
      </c>
      <c r="N411" s="1">
        <f>IFERROR(__xludf.DUMMYFUNCTION("""COMPUTED_VALUE"""),1.9141392E7)</f>
        <v>19141392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IFERROR(__xludf.DUMMYFUNCTION("""COMPUTED_VALUE"""),269.64)</f>
        <v>269.64</v>
      </c>
      <c r="D412" s="2">
        <f>IFERROR(__xludf.DUMMYFUNCTION("""COMPUTED_VALUE"""),45890.66666666667)</f>
        <v>45890.66667</v>
      </c>
      <c r="E412" s="1">
        <f>IFERROR(__xludf.DUMMYFUNCTION("""COMPUTED_VALUE"""),271.06)</f>
        <v>271.06</v>
      </c>
      <c r="G412" s="2">
        <f>IFERROR(__xludf.DUMMYFUNCTION("""COMPUTED_VALUE"""),45890.66666666667)</f>
        <v>45890.66667</v>
      </c>
      <c r="H412" s="1">
        <f>IFERROR(__xludf.DUMMYFUNCTION("""COMPUTED_VALUE"""),268.11)</f>
        <v>268.11</v>
      </c>
      <c r="J412" s="2">
        <f>IFERROR(__xludf.DUMMYFUNCTION("""COMPUTED_VALUE"""),45890.66666666667)</f>
        <v>45890.66667</v>
      </c>
      <c r="K412" s="1">
        <f>IFERROR(__xludf.DUMMYFUNCTION("""COMPUTED_VALUE"""),270.73)</f>
        <v>270.73</v>
      </c>
      <c r="M412" s="2">
        <f>IFERROR(__xludf.DUMMYFUNCTION("""COMPUTED_VALUE"""),45890.66666666667)</f>
        <v>45890.66667</v>
      </c>
      <c r="N412" s="1">
        <f>IFERROR(__xludf.DUMMYFUNCTION("""COMPUTED_VALUE"""),1.5401041E7)</f>
        <v>15401041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IFERROR(__xludf.DUMMYFUNCTION("""COMPUTED_VALUE"""),271.3)</f>
        <v>271.3</v>
      </c>
      <c r="D413" s="2">
        <f>IFERROR(__xludf.DUMMYFUNCTION("""COMPUTED_VALUE"""),45891.66666666667)</f>
        <v>45891.66667</v>
      </c>
      <c r="E413" s="1">
        <f>IFERROR(__xludf.DUMMYFUNCTION("""COMPUTED_VALUE"""),279.23)</f>
        <v>279.23</v>
      </c>
      <c r="G413" s="2">
        <f>IFERROR(__xludf.DUMMYFUNCTION("""COMPUTED_VALUE"""),45891.66666666667)</f>
        <v>45891.66667</v>
      </c>
      <c r="H413" s="1">
        <f>IFERROR(__xludf.DUMMYFUNCTION("""COMPUTED_VALUE"""),271.09)</f>
        <v>271.09</v>
      </c>
      <c r="J413" s="2">
        <f>IFERROR(__xludf.DUMMYFUNCTION("""COMPUTED_VALUE"""),45891.66666666667)</f>
        <v>45891.66667</v>
      </c>
      <c r="K413" s="1">
        <f>IFERROR(__xludf.DUMMYFUNCTION("""COMPUTED_VALUE"""),278.63)</f>
        <v>278.63</v>
      </c>
      <c r="M413" s="2">
        <f>IFERROR(__xludf.DUMMYFUNCTION("""COMPUTED_VALUE"""),45891.66666666667)</f>
        <v>45891.66667</v>
      </c>
      <c r="N413" s="1">
        <f>IFERROR(__xludf.DUMMYFUNCTION("""COMPUTED_VALUE"""),2.2194211E7)</f>
        <v>22194211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IFERROR(__xludf.DUMMYFUNCTION("""COMPUTED_VALUE"""),278.39)</f>
        <v>278.39</v>
      </c>
      <c r="D414" s="2">
        <f>IFERROR(__xludf.DUMMYFUNCTION("""COMPUTED_VALUE"""),45894.66666666667)</f>
        <v>45894.66667</v>
      </c>
      <c r="E414" s="1">
        <f>IFERROR(__xludf.DUMMYFUNCTION("""COMPUTED_VALUE"""),279.01)</f>
        <v>279.01</v>
      </c>
      <c r="G414" s="2">
        <f>IFERROR(__xludf.DUMMYFUNCTION("""COMPUTED_VALUE"""),45894.66666666667)</f>
        <v>45894.66667</v>
      </c>
      <c r="H414" s="1">
        <f>IFERROR(__xludf.DUMMYFUNCTION("""COMPUTED_VALUE"""),275.26)</f>
        <v>275.26</v>
      </c>
      <c r="J414" s="2">
        <f>IFERROR(__xludf.DUMMYFUNCTION("""COMPUTED_VALUE"""),45894.66666666667)</f>
        <v>45894.66667</v>
      </c>
      <c r="K414" s="1">
        <f>IFERROR(__xludf.DUMMYFUNCTION("""COMPUTED_VALUE"""),275.75)</f>
        <v>275.75</v>
      </c>
      <c r="M414" s="2">
        <f>IFERROR(__xludf.DUMMYFUNCTION("""COMPUTED_VALUE"""),45894.66666666667)</f>
        <v>45894.66667</v>
      </c>
      <c r="N414" s="1">
        <f>IFERROR(__xludf.DUMMYFUNCTION("""COMPUTED_VALUE"""),1.809396E7)</f>
        <v>18093960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IFERROR(__xludf.DUMMYFUNCTION("""COMPUTED_VALUE"""),277.11)</f>
        <v>277.11</v>
      </c>
      <c r="D415" s="2">
        <f>IFERROR(__xludf.DUMMYFUNCTION("""COMPUTED_VALUE"""),45895.66666666667)</f>
        <v>45895.66667</v>
      </c>
      <c r="E415" s="1">
        <f>IFERROR(__xludf.DUMMYFUNCTION("""COMPUTED_VALUE"""),280.95)</f>
        <v>280.95</v>
      </c>
      <c r="G415" s="2">
        <f>IFERROR(__xludf.DUMMYFUNCTION("""COMPUTED_VALUE"""),45895.66666666667)</f>
        <v>45895.66667</v>
      </c>
      <c r="H415" s="1">
        <f>IFERROR(__xludf.DUMMYFUNCTION("""COMPUTED_VALUE"""),277.11)</f>
        <v>277.11</v>
      </c>
      <c r="J415" s="2">
        <f>IFERROR(__xludf.DUMMYFUNCTION("""COMPUTED_VALUE"""),45895.66666666667)</f>
        <v>45895.66667</v>
      </c>
      <c r="K415" s="1">
        <f>IFERROR(__xludf.DUMMYFUNCTION("""COMPUTED_VALUE"""),280.03)</f>
        <v>280.03</v>
      </c>
      <c r="M415" s="2">
        <f>IFERROR(__xludf.DUMMYFUNCTION("""COMPUTED_VALUE"""),45895.66666666667)</f>
        <v>45895.66667</v>
      </c>
      <c r="N415" s="1">
        <f>IFERROR(__xludf.DUMMYFUNCTION("""COMPUTED_VALUE"""),3.8881276E7)</f>
        <v>38881276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IFERROR(__xludf.DUMMYFUNCTION("""COMPUTED_VALUE"""),280.56)</f>
        <v>280.56</v>
      </c>
      <c r="D416" s="2">
        <f>IFERROR(__xludf.DUMMYFUNCTION("""COMPUTED_VALUE"""),45896.66666666667)</f>
        <v>45896.66667</v>
      </c>
      <c r="E416" s="1">
        <f>IFERROR(__xludf.DUMMYFUNCTION("""COMPUTED_VALUE"""),283.06)</f>
        <v>283.06</v>
      </c>
      <c r="G416" s="2">
        <f>IFERROR(__xludf.DUMMYFUNCTION("""COMPUTED_VALUE"""),45896.66666666667)</f>
        <v>45896.66667</v>
      </c>
      <c r="H416" s="1">
        <f>IFERROR(__xludf.DUMMYFUNCTION("""COMPUTED_VALUE"""),280.56)</f>
        <v>280.56</v>
      </c>
      <c r="J416" s="2">
        <f>IFERROR(__xludf.DUMMYFUNCTION("""COMPUTED_VALUE"""),45896.66666666667)</f>
        <v>45896.66667</v>
      </c>
      <c r="K416" s="1">
        <f>IFERROR(__xludf.DUMMYFUNCTION("""COMPUTED_VALUE"""),282.44)</f>
        <v>282.44</v>
      </c>
      <c r="M416" s="2">
        <f>IFERROR(__xludf.DUMMYFUNCTION("""COMPUTED_VALUE"""),45896.66666666667)</f>
        <v>45896.66667</v>
      </c>
      <c r="N416" s="1">
        <f>IFERROR(__xludf.DUMMYFUNCTION("""COMPUTED_VALUE"""),2.3620106E7)</f>
        <v>23620106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IFERROR(__xludf.DUMMYFUNCTION("""COMPUTED_VALUE"""),283.17)</f>
        <v>283.17</v>
      </c>
      <c r="D417" s="2">
        <f>IFERROR(__xludf.DUMMYFUNCTION("""COMPUTED_VALUE"""),45897.66666666667)</f>
        <v>45897.66667</v>
      </c>
      <c r="E417" s="1">
        <f>IFERROR(__xludf.DUMMYFUNCTION("""COMPUTED_VALUE"""),285.28)</f>
        <v>285.28</v>
      </c>
      <c r="G417" s="2">
        <f>IFERROR(__xludf.DUMMYFUNCTION("""COMPUTED_VALUE"""),45897.66666666667)</f>
        <v>45897.66667</v>
      </c>
      <c r="H417" s="1">
        <f>IFERROR(__xludf.DUMMYFUNCTION("""COMPUTED_VALUE"""),281.84)</f>
        <v>281.84</v>
      </c>
      <c r="J417" s="2">
        <f>IFERROR(__xludf.DUMMYFUNCTION("""COMPUTED_VALUE"""),45897.66666666667)</f>
        <v>45897.66667</v>
      </c>
      <c r="K417" s="1">
        <f>IFERROR(__xludf.DUMMYFUNCTION("""COMPUTED_VALUE"""),284.32)</f>
        <v>284.32</v>
      </c>
      <c r="M417" s="2">
        <f>IFERROR(__xludf.DUMMYFUNCTION("""COMPUTED_VALUE"""),45897.66666666667)</f>
        <v>45897.66667</v>
      </c>
      <c r="N417" s="1">
        <f>IFERROR(__xludf.DUMMYFUNCTION("""COMPUTED_VALUE"""),2.2698696E7)</f>
        <v>22698696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IFERROR(__xludf.DUMMYFUNCTION("""COMPUTED_VALUE"""),283.77)</f>
        <v>283.77</v>
      </c>
      <c r="D418" s="2">
        <f>IFERROR(__xludf.DUMMYFUNCTION("""COMPUTED_VALUE"""),45898.66666666667)</f>
        <v>45898.66667</v>
      </c>
      <c r="E418" s="1">
        <f>IFERROR(__xludf.DUMMYFUNCTION("""COMPUTED_VALUE"""),286.59)</f>
        <v>286.59</v>
      </c>
      <c r="G418" s="2">
        <f>IFERROR(__xludf.DUMMYFUNCTION("""COMPUTED_VALUE"""),45898.66666666667)</f>
        <v>45898.66667</v>
      </c>
      <c r="H418" s="1">
        <f>IFERROR(__xludf.DUMMYFUNCTION("""COMPUTED_VALUE"""),281.34)</f>
        <v>281.34</v>
      </c>
      <c r="J418" s="2">
        <f>IFERROR(__xludf.DUMMYFUNCTION("""COMPUTED_VALUE"""),45898.66666666667)</f>
        <v>45898.66667</v>
      </c>
      <c r="K418" s="1">
        <f>IFERROR(__xludf.DUMMYFUNCTION("""COMPUTED_VALUE"""),282.45)</f>
        <v>282.45</v>
      </c>
      <c r="M418" s="2">
        <f>IFERROR(__xludf.DUMMYFUNCTION("""COMPUTED_VALUE"""),45898.66666666667)</f>
        <v>45898.66667</v>
      </c>
      <c r="N418" s="1">
        <f>IFERROR(__xludf.DUMMYFUNCTION("""COMPUTED_VALUE"""),2.1171847E7)</f>
        <v>21171847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IFERROR(__xludf.DUMMYFUNCTION("""COMPUTED_VALUE"""),280.87)</f>
        <v>280.87</v>
      </c>
      <c r="D419" s="2">
        <f>IFERROR(__xludf.DUMMYFUNCTION("""COMPUTED_VALUE"""),45902.66666666667)</f>
        <v>45902.66667</v>
      </c>
      <c r="E419" s="1">
        <f>IFERROR(__xludf.DUMMYFUNCTION("""COMPUTED_VALUE"""),284.83)</f>
        <v>284.83</v>
      </c>
      <c r="G419" s="2">
        <f>IFERROR(__xludf.DUMMYFUNCTION("""COMPUTED_VALUE"""),45902.66666666667)</f>
        <v>45902.66667</v>
      </c>
      <c r="H419" s="1">
        <f>IFERROR(__xludf.DUMMYFUNCTION("""COMPUTED_VALUE"""),278.28)</f>
        <v>278.28</v>
      </c>
      <c r="J419" s="2">
        <f>IFERROR(__xludf.DUMMYFUNCTION("""COMPUTED_VALUE"""),45902.66666666667)</f>
        <v>45902.66667</v>
      </c>
      <c r="K419" s="1">
        <f>IFERROR(__xludf.DUMMYFUNCTION("""COMPUTED_VALUE"""),284.74)</f>
        <v>284.74</v>
      </c>
      <c r="M419" s="2">
        <f>IFERROR(__xludf.DUMMYFUNCTION("""COMPUTED_VALUE"""),45902.66666666667)</f>
        <v>45902.66667</v>
      </c>
      <c r="N419" s="1">
        <f>IFERROR(__xludf.DUMMYFUNCTION("""COMPUTED_VALUE"""),2.2997335E7)</f>
        <v>22997335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IFERROR(__xludf.DUMMYFUNCTION("""COMPUTED_VALUE"""),284.55)</f>
        <v>284.55</v>
      </c>
      <c r="D420" s="2">
        <f>IFERROR(__xludf.DUMMYFUNCTION("""COMPUTED_VALUE"""),45903.66666666667)</f>
        <v>45903.66667</v>
      </c>
      <c r="E420" s="1">
        <f>IFERROR(__xludf.DUMMYFUNCTION("""COMPUTED_VALUE"""),289.2)</f>
        <v>289.2</v>
      </c>
      <c r="G420" s="2">
        <f>IFERROR(__xludf.DUMMYFUNCTION("""COMPUTED_VALUE"""),45903.66666666667)</f>
        <v>45903.66667</v>
      </c>
      <c r="H420" s="1">
        <f>IFERROR(__xludf.DUMMYFUNCTION("""COMPUTED_VALUE"""),284.43)</f>
        <v>284.43</v>
      </c>
      <c r="J420" s="2">
        <f>IFERROR(__xludf.DUMMYFUNCTION("""COMPUTED_VALUE"""),45903.66666666667)</f>
        <v>45903.66667</v>
      </c>
      <c r="K420" s="1">
        <f>IFERROR(__xludf.DUMMYFUNCTION("""COMPUTED_VALUE"""),285.82)</f>
        <v>285.82</v>
      </c>
      <c r="M420" s="2">
        <f>IFERROR(__xludf.DUMMYFUNCTION("""COMPUTED_VALUE"""),45903.66666666667)</f>
        <v>45903.66667</v>
      </c>
      <c r="N420" s="1">
        <f>IFERROR(__xludf.DUMMYFUNCTION("""COMPUTED_VALUE"""),2.0392508E7)</f>
        <v>20392508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IFERROR(__xludf.DUMMYFUNCTION("""COMPUTED_VALUE"""),286.27)</f>
        <v>286.27</v>
      </c>
      <c r="D421" s="2">
        <f>IFERROR(__xludf.DUMMYFUNCTION("""COMPUTED_VALUE"""),45904.66666666667)</f>
        <v>45904.66667</v>
      </c>
      <c r="E421" s="1">
        <f>IFERROR(__xludf.DUMMYFUNCTION("""COMPUTED_VALUE"""),292.92)</f>
        <v>292.92</v>
      </c>
      <c r="G421" s="2">
        <f>IFERROR(__xludf.DUMMYFUNCTION("""COMPUTED_VALUE"""),45904.66666666667)</f>
        <v>45904.66667</v>
      </c>
      <c r="H421" s="1">
        <f>IFERROR(__xludf.DUMMYFUNCTION("""COMPUTED_VALUE"""),285.35)</f>
        <v>285.35</v>
      </c>
      <c r="J421" s="2">
        <f>IFERROR(__xludf.DUMMYFUNCTION("""COMPUTED_VALUE"""),45904.66666666667)</f>
        <v>45904.66667</v>
      </c>
      <c r="K421" s="1">
        <f>IFERROR(__xludf.DUMMYFUNCTION("""COMPUTED_VALUE"""),292.87)</f>
        <v>292.87</v>
      </c>
      <c r="M421" s="2">
        <f>IFERROR(__xludf.DUMMYFUNCTION("""COMPUTED_VALUE"""),45904.66666666667)</f>
        <v>45904.66667</v>
      </c>
      <c r="N421" s="1">
        <f>IFERROR(__xludf.DUMMYFUNCTION("""COMPUTED_VALUE"""),3.0871703E7)</f>
        <v>30871703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IFERROR(__xludf.DUMMYFUNCTION("""COMPUTED_VALUE"""),274.7)</f>
        <v>274.7</v>
      </c>
      <c r="D422" s="2">
        <f>IFERROR(__xludf.DUMMYFUNCTION("""COMPUTED_VALUE"""),45905.66666666667)</f>
        <v>45905.66667</v>
      </c>
      <c r="E422" s="1">
        <f>IFERROR(__xludf.DUMMYFUNCTION("""COMPUTED_VALUE"""),278.58)</f>
        <v>278.58</v>
      </c>
      <c r="G422" s="2">
        <f>IFERROR(__xludf.DUMMYFUNCTION("""COMPUTED_VALUE"""),45905.66666666667)</f>
        <v>45905.66667</v>
      </c>
      <c r="H422" s="1">
        <f>IFERROR(__xludf.DUMMYFUNCTION("""COMPUTED_VALUE"""),271.72)</f>
        <v>271.72</v>
      </c>
      <c r="J422" s="2">
        <f>IFERROR(__xludf.DUMMYFUNCTION("""COMPUTED_VALUE"""),45905.66666666667)</f>
        <v>45905.66667</v>
      </c>
      <c r="K422" s="1">
        <f>IFERROR(__xludf.DUMMYFUNCTION("""COMPUTED_VALUE"""),272.48)</f>
        <v>272.48</v>
      </c>
      <c r="M422" s="2">
        <f>IFERROR(__xludf.DUMMYFUNCTION("""COMPUTED_VALUE"""),45905.66666666667)</f>
        <v>45905.66667</v>
      </c>
      <c r="N422" s="1">
        <f>IFERROR(__xludf.DUMMYFUNCTION("""COMPUTED_VALUE"""),5.1825269E7)</f>
        <v>51825269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IFERROR(__xludf.DUMMYFUNCTION("""COMPUTED_VALUE"""),273.07)</f>
        <v>273.07</v>
      </c>
      <c r="D423" s="2">
        <f>IFERROR(__xludf.DUMMYFUNCTION("""COMPUTED_VALUE"""),45908.66666666667)</f>
        <v>45908.66667</v>
      </c>
      <c r="E423" s="1">
        <f>IFERROR(__xludf.DUMMYFUNCTION("""COMPUTED_VALUE"""),275.18)</f>
        <v>275.18</v>
      </c>
      <c r="G423" s="2">
        <f>IFERROR(__xludf.DUMMYFUNCTION("""COMPUTED_VALUE"""),45908.66666666667)</f>
        <v>45908.66667</v>
      </c>
      <c r="H423" s="1">
        <f>IFERROR(__xludf.DUMMYFUNCTION("""COMPUTED_VALUE"""),268.14)</f>
        <v>268.14</v>
      </c>
      <c r="J423" s="2">
        <f>IFERROR(__xludf.DUMMYFUNCTION("""COMPUTED_VALUE"""),45908.66666666667)</f>
        <v>45908.66667</v>
      </c>
      <c r="K423" s="1">
        <f>IFERROR(__xludf.DUMMYFUNCTION("""COMPUTED_VALUE"""),272.39)</f>
        <v>272.39</v>
      </c>
      <c r="M423" s="2">
        <f>IFERROR(__xludf.DUMMYFUNCTION("""COMPUTED_VALUE"""),45908.66666666667)</f>
        <v>45908.66667</v>
      </c>
      <c r="N423" s="1">
        <f>IFERROR(__xludf.DUMMYFUNCTION("""COMPUTED_VALUE"""),3.2767915E7)</f>
        <v>32767915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IFERROR(__xludf.DUMMYFUNCTION("""COMPUTED_VALUE"""),271.89)</f>
        <v>271.89</v>
      </c>
      <c r="D424" s="2">
        <f>IFERROR(__xludf.DUMMYFUNCTION("""COMPUTED_VALUE"""),45909.66666666667)</f>
        <v>45909.66667</v>
      </c>
      <c r="E424" s="1">
        <f>IFERROR(__xludf.DUMMYFUNCTION("""COMPUTED_VALUE"""),272.03)</f>
        <v>272.03</v>
      </c>
      <c r="G424" s="2">
        <f>IFERROR(__xludf.DUMMYFUNCTION("""COMPUTED_VALUE"""),45909.66666666667)</f>
        <v>45909.66667</v>
      </c>
      <c r="H424" s="1">
        <f>IFERROR(__xludf.DUMMYFUNCTION("""COMPUTED_VALUE"""),267.92)</f>
        <v>267.92</v>
      </c>
      <c r="J424" s="2">
        <f>IFERROR(__xludf.DUMMYFUNCTION("""COMPUTED_VALUE"""),45909.66666666667)</f>
        <v>45909.66667</v>
      </c>
      <c r="K424" s="1">
        <f>IFERROR(__xludf.DUMMYFUNCTION("""COMPUTED_VALUE"""),270.97)</f>
        <v>270.97</v>
      </c>
      <c r="M424" s="2">
        <f>IFERROR(__xludf.DUMMYFUNCTION("""COMPUTED_VALUE"""),45909.66666666667)</f>
        <v>45909.66667</v>
      </c>
      <c r="N424" s="1">
        <f>IFERROR(__xludf.DUMMYFUNCTION("""COMPUTED_VALUE"""),2.9596392E7)</f>
        <v>29596392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IFERROR(__xludf.DUMMYFUNCTION("""COMPUTED_VALUE"""),270.42)</f>
        <v>270.42</v>
      </c>
      <c r="D425" s="2">
        <f>IFERROR(__xludf.DUMMYFUNCTION("""COMPUTED_VALUE"""),45910.66666666667)</f>
        <v>45910.66667</v>
      </c>
      <c r="E425" s="1">
        <f>IFERROR(__xludf.DUMMYFUNCTION("""COMPUTED_VALUE"""),272.89)</f>
        <v>272.89</v>
      </c>
      <c r="G425" s="2">
        <f>IFERROR(__xludf.DUMMYFUNCTION("""COMPUTED_VALUE"""),45910.66666666667)</f>
        <v>45910.66667</v>
      </c>
      <c r="H425" s="1">
        <f>IFERROR(__xludf.DUMMYFUNCTION("""COMPUTED_VALUE"""),267.16)</f>
        <v>267.16</v>
      </c>
      <c r="J425" s="2">
        <f>IFERROR(__xludf.DUMMYFUNCTION("""COMPUTED_VALUE"""),45910.66666666667)</f>
        <v>45910.66667</v>
      </c>
      <c r="K425" s="1">
        <f>IFERROR(__xludf.DUMMYFUNCTION("""COMPUTED_VALUE"""),270.22)</f>
        <v>270.22</v>
      </c>
      <c r="M425" s="2">
        <f>IFERROR(__xludf.DUMMYFUNCTION("""COMPUTED_VALUE"""),45910.66666666667)</f>
        <v>45910.66667</v>
      </c>
      <c r="N425" s="1">
        <f>IFERROR(__xludf.DUMMYFUNCTION("""COMPUTED_VALUE"""),2.4187187E7)</f>
        <v>24187187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IFERROR(__xludf.DUMMYFUNCTION("""COMPUTED_VALUE"""),270.97)</f>
        <v>270.97</v>
      </c>
      <c r="D426" s="2">
        <f>IFERROR(__xludf.DUMMYFUNCTION("""COMPUTED_VALUE"""),45911.66666666667)</f>
        <v>45911.66667</v>
      </c>
      <c r="E426" s="1">
        <f>IFERROR(__xludf.DUMMYFUNCTION("""COMPUTED_VALUE"""),275.0)</f>
        <v>275</v>
      </c>
      <c r="G426" s="2">
        <f>IFERROR(__xludf.DUMMYFUNCTION("""COMPUTED_VALUE"""),45911.66666666667)</f>
        <v>45911.66667</v>
      </c>
      <c r="H426" s="1">
        <f>IFERROR(__xludf.DUMMYFUNCTION("""COMPUTED_VALUE"""),270.97)</f>
        <v>270.97</v>
      </c>
      <c r="J426" s="2">
        <f>IFERROR(__xludf.DUMMYFUNCTION("""COMPUTED_VALUE"""),45911.66666666667)</f>
        <v>45911.66667</v>
      </c>
      <c r="K426" s="1">
        <f>IFERROR(__xludf.DUMMYFUNCTION("""COMPUTED_VALUE"""),274.15)</f>
        <v>274.15</v>
      </c>
      <c r="M426" s="2">
        <f>IFERROR(__xludf.DUMMYFUNCTION("""COMPUTED_VALUE"""),45911.66666666667)</f>
        <v>45911.66667</v>
      </c>
      <c r="N426" s="1">
        <f>IFERROR(__xludf.DUMMYFUNCTION("""COMPUTED_VALUE"""),2.4884227E7)</f>
        <v>24884227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IFERROR(__xludf.DUMMYFUNCTION("""COMPUTED_VALUE"""),273.58)</f>
        <v>273.58</v>
      </c>
      <c r="D427" s="2">
        <f>IFERROR(__xludf.DUMMYFUNCTION("""COMPUTED_VALUE"""),45912.66666666667)</f>
        <v>45912.66667</v>
      </c>
      <c r="E427" s="1">
        <f>IFERROR(__xludf.DUMMYFUNCTION("""COMPUTED_VALUE"""),273.58)</f>
        <v>273.58</v>
      </c>
      <c r="G427" s="2">
        <f>IFERROR(__xludf.DUMMYFUNCTION("""COMPUTED_VALUE"""),45912.66666666667)</f>
        <v>45912.66667</v>
      </c>
      <c r="H427" s="1">
        <f>IFERROR(__xludf.DUMMYFUNCTION("""COMPUTED_VALUE"""),269.11)</f>
        <v>269.11</v>
      </c>
      <c r="J427" s="2">
        <f>IFERROR(__xludf.DUMMYFUNCTION("""COMPUTED_VALUE"""),45912.66666666667)</f>
        <v>45912.66667</v>
      </c>
      <c r="K427" s="1">
        <f>IFERROR(__xludf.DUMMYFUNCTION("""COMPUTED_VALUE"""),269.16)</f>
        <v>269.16</v>
      </c>
      <c r="M427" s="2">
        <f>IFERROR(__xludf.DUMMYFUNCTION("""COMPUTED_VALUE"""),45912.66666666667)</f>
        <v>45912.66667</v>
      </c>
      <c r="N427" s="1">
        <f>IFERROR(__xludf.DUMMYFUNCTION("""COMPUTED_VALUE"""),2.4880371E7)</f>
        <v>24880371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IFERROR(__xludf.DUMMYFUNCTION("""COMPUTED_VALUE"""),269.48)</f>
        <v>269.48</v>
      </c>
      <c r="D428" s="2">
        <f>IFERROR(__xludf.DUMMYFUNCTION("""COMPUTED_VALUE"""),45915.66666666667)</f>
        <v>45915.66667</v>
      </c>
      <c r="E428" s="1">
        <f>IFERROR(__xludf.DUMMYFUNCTION("""COMPUTED_VALUE"""),275.27)</f>
        <v>275.27</v>
      </c>
      <c r="G428" s="2">
        <f>IFERROR(__xludf.DUMMYFUNCTION("""COMPUTED_VALUE"""),45915.66666666667)</f>
        <v>45915.66667</v>
      </c>
      <c r="H428" s="1">
        <f>IFERROR(__xludf.DUMMYFUNCTION("""COMPUTED_VALUE"""),269.48)</f>
        <v>269.48</v>
      </c>
      <c r="J428" s="2">
        <f>IFERROR(__xludf.DUMMYFUNCTION("""COMPUTED_VALUE"""),45915.66666666667)</f>
        <v>45915.66667</v>
      </c>
      <c r="K428" s="1">
        <f>IFERROR(__xludf.DUMMYFUNCTION("""COMPUTED_VALUE"""),273.53)</f>
        <v>273.53</v>
      </c>
      <c r="M428" s="2">
        <f>IFERROR(__xludf.DUMMYFUNCTION("""COMPUTED_VALUE"""),45915.66666666667)</f>
        <v>45915.66667</v>
      </c>
      <c r="N428" s="1">
        <f>IFERROR(__xludf.DUMMYFUNCTION("""COMPUTED_VALUE"""),3.0002085E7)</f>
        <v>30002085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IFERROR(__xludf.DUMMYFUNCTION("""COMPUTED_VALUE"""),271.91)</f>
        <v>271.91</v>
      </c>
      <c r="D429" s="2">
        <f>IFERROR(__xludf.DUMMYFUNCTION("""COMPUTED_VALUE"""),45916.66666666667)</f>
        <v>45916.66667</v>
      </c>
      <c r="E429" s="1">
        <f>IFERROR(__xludf.DUMMYFUNCTION("""COMPUTED_VALUE"""),273.85)</f>
        <v>273.85</v>
      </c>
      <c r="G429" s="2">
        <f>IFERROR(__xludf.DUMMYFUNCTION("""COMPUTED_VALUE"""),45916.66666666667)</f>
        <v>45916.66667</v>
      </c>
      <c r="H429" s="1">
        <f>IFERROR(__xludf.DUMMYFUNCTION("""COMPUTED_VALUE"""),269.04)</f>
        <v>269.04</v>
      </c>
      <c r="J429" s="2">
        <f>IFERROR(__xludf.DUMMYFUNCTION("""COMPUTED_VALUE"""),45916.66666666667)</f>
        <v>45916.66667</v>
      </c>
      <c r="K429" s="1">
        <f>IFERROR(__xludf.DUMMYFUNCTION("""COMPUTED_VALUE"""),273.4)</f>
        <v>273.4</v>
      </c>
      <c r="M429" s="2">
        <f>IFERROR(__xludf.DUMMYFUNCTION("""COMPUTED_VALUE"""),45916.66666666667)</f>
        <v>45916.66667</v>
      </c>
      <c r="N429" s="1">
        <f>IFERROR(__xludf.DUMMYFUNCTION("""COMPUTED_VALUE"""),2.7616339E7)</f>
        <v>27616339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IFERROR(__xludf.DUMMYFUNCTION("""COMPUTED_VALUE"""),274.2)</f>
        <v>274.2</v>
      </c>
      <c r="D430" s="2">
        <f>IFERROR(__xludf.DUMMYFUNCTION("""COMPUTED_VALUE"""),45917.66666666667)</f>
        <v>45917.66667</v>
      </c>
      <c r="E430" s="1">
        <f>IFERROR(__xludf.DUMMYFUNCTION("""COMPUTED_VALUE"""),277.82)</f>
        <v>277.82</v>
      </c>
      <c r="G430" s="2">
        <f>IFERROR(__xludf.DUMMYFUNCTION("""COMPUTED_VALUE"""),45917.66666666667)</f>
        <v>45917.66667</v>
      </c>
      <c r="H430" s="1">
        <f>IFERROR(__xludf.DUMMYFUNCTION("""COMPUTED_VALUE"""),270.84)</f>
        <v>270.84</v>
      </c>
      <c r="J430" s="2">
        <f>IFERROR(__xludf.DUMMYFUNCTION("""COMPUTED_VALUE"""),45917.66666666667)</f>
        <v>45917.66667</v>
      </c>
      <c r="K430" s="1">
        <f>IFERROR(__xludf.DUMMYFUNCTION("""COMPUTED_VALUE"""),273.38)</f>
        <v>273.38</v>
      </c>
      <c r="M430" s="2">
        <f>IFERROR(__xludf.DUMMYFUNCTION("""COMPUTED_VALUE"""),45917.66666666667)</f>
        <v>45917.66667</v>
      </c>
      <c r="N430" s="1">
        <f>IFERROR(__xludf.DUMMYFUNCTION("""COMPUTED_VALUE"""),2.6037971E7)</f>
        <v>26037971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IFERROR(__xludf.DUMMYFUNCTION("""COMPUTED_VALUE"""),276.78)</f>
        <v>276.78</v>
      </c>
      <c r="D431" s="2">
        <f>IFERROR(__xludf.DUMMYFUNCTION("""COMPUTED_VALUE"""),45918.66666666667)</f>
        <v>45918.66667</v>
      </c>
      <c r="E431" s="1">
        <f>IFERROR(__xludf.DUMMYFUNCTION("""COMPUTED_VALUE"""),281.84)</f>
        <v>281.84</v>
      </c>
      <c r="G431" s="2">
        <f>IFERROR(__xludf.DUMMYFUNCTION("""COMPUTED_VALUE"""),45918.66666666667)</f>
        <v>45918.66667</v>
      </c>
      <c r="H431" s="1">
        <f>IFERROR(__xludf.DUMMYFUNCTION("""COMPUTED_VALUE"""),276.49)</f>
        <v>276.49</v>
      </c>
      <c r="J431" s="2">
        <f>IFERROR(__xludf.DUMMYFUNCTION("""COMPUTED_VALUE"""),45918.66666666667)</f>
        <v>45918.66667</v>
      </c>
      <c r="K431" s="1">
        <f>IFERROR(__xludf.DUMMYFUNCTION("""COMPUTED_VALUE"""),281.37)</f>
        <v>281.37</v>
      </c>
      <c r="M431" s="2">
        <f>IFERROR(__xludf.DUMMYFUNCTION("""COMPUTED_VALUE"""),45918.66666666667)</f>
        <v>45918.66667</v>
      </c>
      <c r="N431" s="1">
        <f>IFERROR(__xludf.DUMMYFUNCTION("""COMPUTED_VALUE"""),2.4718957E7)</f>
        <v>24718957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IFERROR(__xludf.DUMMYFUNCTION("""COMPUTED_VALUE"""),281.41)</f>
        <v>281.41</v>
      </c>
      <c r="D432" s="2">
        <f>IFERROR(__xludf.DUMMYFUNCTION("""COMPUTED_VALUE"""),45919.66666666667)</f>
        <v>45919.66667</v>
      </c>
      <c r="E432" s="1">
        <f>IFERROR(__xludf.DUMMYFUNCTION("""COMPUTED_VALUE"""),282.52)</f>
        <v>282.52</v>
      </c>
      <c r="G432" s="2">
        <f>IFERROR(__xludf.DUMMYFUNCTION("""COMPUTED_VALUE"""),45919.66666666667)</f>
        <v>45919.66667</v>
      </c>
      <c r="H432" s="1">
        <f>IFERROR(__xludf.DUMMYFUNCTION("""COMPUTED_VALUE"""),279.5)</f>
        <v>279.5</v>
      </c>
      <c r="J432" s="2">
        <f>IFERROR(__xludf.DUMMYFUNCTION("""COMPUTED_VALUE"""),45919.66666666667)</f>
        <v>45919.66667</v>
      </c>
      <c r="K432" s="1">
        <f>IFERROR(__xludf.DUMMYFUNCTION("""COMPUTED_VALUE"""),280.1)</f>
        <v>280.1</v>
      </c>
      <c r="M432" s="2">
        <f>IFERROR(__xludf.DUMMYFUNCTION("""COMPUTED_VALUE"""),45919.66666666667)</f>
        <v>45919.66667</v>
      </c>
      <c r="N432" s="1">
        <f>IFERROR(__xludf.DUMMYFUNCTION("""COMPUTED_VALUE"""),3.4657634E7)</f>
        <v>34657634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IFERROR(__xludf.DUMMYFUNCTION("""COMPUTED_VALUE"""),279.94)</f>
        <v>279.94</v>
      </c>
      <c r="D433" s="2">
        <f>IFERROR(__xludf.DUMMYFUNCTION("""COMPUTED_VALUE"""),45922.66666666667)</f>
        <v>45922.66667</v>
      </c>
      <c r="E433" s="1">
        <f>IFERROR(__xludf.DUMMYFUNCTION("""COMPUTED_VALUE"""),281.98)</f>
        <v>281.98</v>
      </c>
      <c r="G433" s="2">
        <f>IFERROR(__xludf.DUMMYFUNCTION("""COMPUTED_VALUE"""),45922.66666666667)</f>
        <v>45922.66667</v>
      </c>
      <c r="H433" s="1">
        <f>IFERROR(__xludf.DUMMYFUNCTION("""COMPUTED_VALUE"""),276.33)</f>
        <v>276.33</v>
      </c>
      <c r="J433" s="2">
        <f>IFERROR(__xludf.DUMMYFUNCTION("""COMPUTED_VALUE"""),45922.66666666667)</f>
        <v>45922.66667</v>
      </c>
      <c r="K433" s="1">
        <f>IFERROR(__xludf.DUMMYFUNCTION("""COMPUTED_VALUE"""),280.79)</f>
        <v>280.79</v>
      </c>
      <c r="M433" s="2">
        <f>IFERROR(__xludf.DUMMYFUNCTION("""COMPUTED_VALUE"""),45922.66666666667)</f>
        <v>45922.66667</v>
      </c>
      <c r="N433" s="1">
        <f>IFERROR(__xludf.DUMMYFUNCTION("""COMPUTED_VALUE"""),2.2174457E7)</f>
        <v>22174457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IFERROR(__xludf.DUMMYFUNCTION("""COMPUTED_VALUE"""),280.38)</f>
        <v>280.38</v>
      </c>
      <c r="D434" s="2">
        <f>IFERROR(__xludf.DUMMYFUNCTION("""COMPUTED_VALUE"""),45923.66666666667)</f>
        <v>45923.66667</v>
      </c>
      <c r="E434" s="1">
        <f>IFERROR(__xludf.DUMMYFUNCTION("""COMPUTED_VALUE"""),285.92)</f>
        <v>285.92</v>
      </c>
      <c r="G434" s="2">
        <f>IFERROR(__xludf.DUMMYFUNCTION("""COMPUTED_VALUE"""),45923.66666666667)</f>
        <v>45923.66667</v>
      </c>
      <c r="H434" s="1">
        <f>IFERROR(__xludf.DUMMYFUNCTION("""COMPUTED_VALUE"""),279.81)</f>
        <v>279.81</v>
      </c>
      <c r="J434" s="2">
        <f>IFERROR(__xludf.DUMMYFUNCTION("""COMPUTED_VALUE"""),45923.66666666667)</f>
        <v>45923.66667</v>
      </c>
      <c r="K434" s="1">
        <f>IFERROR(__xludf.DUMMYFUNCTION("""COMPUTED_VALUE"""),284.26)</f>
        <v>284.26</v>
      </c>
      <c r="M434" s="2">
        <f>IFERROR(__xludf.DUMMYFUNCTION("""COMPUTED_VALUE"""),45923.66666666667)</f>
        <v>45923.66667</v>
      </c>
      <c r="N434" s="1">
        <f>IFERROR(__xludf.DUMMYFUNCTION("""COMPUTED_VALUE"""),1.9525249E7)</f>
        <v>19525249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IFERROR(__xludf.DUMMYFUNCTION("""COMPUTED_VALUE"""),284.24)</f>
        <v>284.24</v>
      </c>
      <c r="D435" s="2">
        <f>IFERROR(__xludf.DUMMYFUNCTION("""COMPUTED_VALUE"""),45924.66666666667)</f>
        <v>45924.66667</v>
      </c>
      <c r="E435" s="1">
        <f>IFERROR(__xludf.DUMMYFUNCTION("""COMPUTED_VALUE"""),285.75)</f>
        <v>285.75</v>
      </c>
      <c r="G435" s="2">
        <f>IFERROR(__xludf.DUMMYFUNCTION("""COMPUTED_VALUE"""),45924.66666666667)</f>
        <v>45924.66667</v>
      </c>
      <c r="H435" s="1">
        <f>IFERROR(__xludf.DUMMYFUNCTION("""COMPUTED_VALUE"""),282.19)</f>
        <v>282.19</v>
      </c>
      <c r="J435" s="2">
        <f>IFERROR(__xludf.DUMMYFUNCTION("""COMPUTED_VALUE"""),45924.66666666667)</f>
        <v>45924.66667</v>
      </c>
      <c r="K435" s="1">
        <f>IFERROR(__xludf.DUMMYFUNCTION("""COMPUTED_VALUE"""),284.89)</f>
        <v>284.89</v>
      </c>
      <c r="M435" s="2">
        <f>IFERROR(__xludf.DUMMYFUNCTION("""COMPUTED_VALUE"""),45924.66666666667)</f>
        <v>45924.66667</v>
      </c>
      <c r="N435" s="1">
        <f>IFERROR(__xludf.DUMMYFUNCTION("""COMPUTED_VALUE"""),1.7736684E7)</f>
        <v>17736684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IFERROR(__xludf.DUMMYFUNCTION("""COMPUTED_VALUE"""),282.18)</f>
        <v>282.18</v>
      </c>
      <c r="D436" s="2">
        <f>IFERROR(__xludf.DUMMYFUNCTION("""COMPUTED_VALUE"""),45925.66666666667)</f>
        <v>45925.66667</v>
      </c>
      <c r="E436" s="1">
        <f>IFERROR(__xludf.DUMMYFUNCTION("""COMPUTED_VALUE"""),282.18)</f>
        <v>282.18</v>
      </c>
      <c r="G436" s="2">
        <f>IFERROR(__xludf.DUMMYFUNCTION("""COMPUTED_VALUE"""),45925.66666666667)</f>
        <v>45925.66667</v>
      </c>
      <c r="H436" s="1">
        <f>IFERROR(__xludf.DUMMYFUNCTION("""COMPUTED_VALUE"""),270.98)</f>
        <v>270.98</v>
      </c>
      <c r="J436" s="2">
        <f>IFERROR(__xludf.DUMMYFUNCTION("""COMPUTED_VALUE"""),45925.66666666667)</f>
        <v>45925.66667</v>
      </c>
      <c r="K436" s="1">
        <f>IFERROR(__xludf.DUMMYFUNCTION("""COMPUTED_VALUE"""),273.52)</f>
        <v>273.52</v>
      </c>
      <c r="M436" s="2">
        <f>IFERROR(__xludf.DUMMYFUNCTION("""COMPUTED_VALUE"""),45925.66666666667)</f>
        <v>45925.66667</v>
      </c>
      <c r="N436" s="1">
        <f>IFERROR(__xludf.DUMMYFUNCTION("""COMPUTED_VALUE"""),2.0980245E7)</f>
        <v>20980245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IFERROR(__xludf.DUMMYFUNCTION("""COMPUTED_VALUE"""),275.58)</f>
        <v>275.58</v>
      </c>
      <c r="D437" s="2">
        <f>IFERROR(__xludf.DUMMYFUNCTION("""COMPUTED_VALUE"""),45926.66666666667)</f>
        <v>45926.66667</v>
      </c>
      <c r="E437" s="1">
        <f>IFERROR(__xludf.DUMMYFUNCTION("""COMPUTED_VALUE"""),279.28)</f>
        <v>279.28</v>
      </c>
      <c r="G437" s="2">
        <f>IFERROR(__xludf.DUMMYFUNCTION("""COMPUTED_VALUE"""),45926.66666666667)</f>
        <v>45926.66667</v>
      </c>
      <c r="H437" s="1">
        <f>IFERROR(__xludf.DUMMYFUNCTION("""COMPUTED_VALUE"""),274.65)</f>
        <v>274.65</v>
      </c>
      <c r="J437" s="2">
        <f>IFERROR(__xludf.DUMMYFUNCTION("""COMPUTED_VALUE"""),45926.66666666667)</f>
        <v>45926.66667</v>
      </c>
      <c r="K437" s="1">
        <f>IFERROR(__xludf.DUMMYFUNCTION("""COMPUTED_VALUE"""),279.05)</f>
        <v>279.05</v>
      </c>
      <c r="M437" s="2">
        <f>IFERROR(__xludf.DUMMYFUNCTION("""COMPUTED_VALUE"""),45926.66666666667)</f>
        <v>45926.66667</v>
      </c>
      <c r="N437" s="1">
        <f>IFERROR(__xludf.DUMMYFUNCTION("""COMPUTED_VALUE"""),1.4768397E7)</f>
        <v>14768397</v>
      </c>
    </row>
  </sheetData>
  <drawing r:id="rId1"/>
</worksheet>
</file>