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IFERROR(__xludf.DUMMYFUNCTION("GOOGLEFINANCE(""DJUSCH"",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IFERROR(__xludf.DUMMYFUNCTION("GOOGLEFINANCE(""DJUSCH"",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IFERROR(__xludf.DUMMYFUNCTION("GOOGLEFINANCE(""DJUSCH"",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IFERROR(__xludf.DUMMYFUNCTION("GOOGLEFINANCE(""DJUSCH"",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IFERROR(__xludf.DUMMYFUNCTION("GOOGLEFINANCE(""DJUSCH"",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IFERROR(__xludf.DUMMYFUNCTION("""COMPUTED_VALUE"""),860.58)</f>
        <v>860.58</v>
      </c>
      <c r="D2" s="2">
        <f>IFERROR(__xludf.DUMMYFUNCTION("""COMPUTED_VALUE"""),45293.66666666667)</f>
        <v>45293.66667</v>
      </c>
      <c r="E2" s="1">
        <f>IFERROR(__xludf.DUMMYFUNCTION("""COMPUTED_VALUE"""),866.96)</f>
        <v>866.96</v>
      </c>
      <c r="G2" s="2">
        <f>IFERROR(__xludf.DUMMYFUNCTION("""COMPUTED_VALUE"""),45293.66666666667)</f>
        <v>45293.66667</v>
      </c>
      <c r="H2" s="1">
        <f>IFERROR(__xludf.DUMMYFUNCTION("""COMPUTED_VALUE"""),860.19)</f>
        <v>860.19</v>
      </c>
      <c r="J2" s="2">
        <f>IFERROR(__xludf.DUMMYFUNCTION("""COMPUTED_VALUE"""),45293.66666666667)</f>
        <v>45293.66667</v>
      </c>
      <c r="K2" s="1">
        <f>IFERROR(__xludf.DUMMYFUNCTION("""COMPUTED_VALUE"""),865.41)</f>
        <v>865.41</v>
      </c>
      <c r="M2" s="2">
        <f>IFERROR(__xludf.DUMMYFUNCTION("""COMPUTED_VALUE"""),45293.66666666667)</f>
        <v>45293.66667</v>
      </c>
      <c r="N2" s="1">
        <f>IFERROR(__xludf.DUMMYFUNCTION("""COMPUTED_VALUE"""),5.5480245E7)</f>
        <v>55480245</v>
      </c>
    </row>
    <row r="3">
      <c r="A3" s="2">
        <f>IFERROR(__xludf.DUMMYFUNCTION("""COMPUTED_VALUE"""),45294.66666666667)</f>
        <v>45294.66667</v>
      </c>
      <c r="B3" s="1">
        <f>IFERROR(__xludf.DUMMYFUNCTION("""COMPUTED_VALUE"""),860.41)</f>
        <v>860.41</v>
      </c>
      <c r="D3" s="2">
        <f>IFERROR(__xludf.DUMMYFUNCTION("""COMPUTED_VALUE"""),45294.66666666667)</f>
        <v>45294.66667</v>
      </c>
      <c r="E3" s="1">
        <f>IFERROR(__xludf.DUMMYFUNCTION("""COMPUTED_VALUE"""),860.92)</f>
        <v>860.92</v>
      </c>
      <c r="G3" s="2">
        <f>IFERROR(__xludf.DUMMYFUNCTION("""COMPUTED_VALUE"""),45294.66666666667)</f>
        <v>45294.66667</v>
      </c>
      <c r="H3" s="1">
        <f>IFERROR(__xludf.DUMMYFUNCTION("""COMPUTED_VALUE"""),851.95)</f>
        <v>851.95</v>
      </c>
      <c r="J3" s="2">
        <f>IFERROR(__xludf.DUMMYFUNCTION("""COMPUTED_VALUE"""),45294.66666666667)</f>
        <v>45294.66667</v>
      </c>
      <c r="K3" s="1">
        <f>IFERROR(__xludf.DUMMYFUNCTION("""COMPUTED_VALUE"""),856.67)</f>
        <v>856.67</v>
      </c>
      <c r="M3" s="2">
        <f>IFERROR(__xludf.DUMMYFUNCTION("""COMPUTED_VALUE"""),45294.66666666667)</f>
        <v>45294.66667</v>
      </c>
      <c r="N3" s="1">
        <f>IFERROR(__xludf.DUMMYFUNCTION("""COMPUTED_VALUE"""),6.8385577E7)</f>
        <v>68385577</v>
      </c>
    </row>
    <row r="4">
      <c r="A4" s="2">
        <f>IFERROR(__xludf.DUMMYFUNCTION("""COMPUTED_VALUE"""),45295.66666666667)</f>
        <v>45295.66667</v>
      </c>
      <c r="B4" s="1">
        <f>IFERROR(__xludf.DUMMYFUNCTION("""COMPUTED_VALUE"""),856.15)</f>
        <v>856.15</v>
      </c>
      <c r="D4" s="2">
        <f>IFERROR(__xludf.DUMMYFUNCTION("""COMPUTED_VALUE"""),45295.66666666667)</f>
        <v>45295.66667</v>
      </c>
      <c r="E4" s="1">
        <f>IFERROR(__xludf.DUMMYFUNCTION("""COMPUTED_VALUE"""),859.86)</f>
        <v>859.86</v>
      </c>
      <c r="G4" s="2">
        <f>IFERROR(__xludf.DUMMYFUNCTION("""COMPUTED_VALUE"""),45295.66666666667)</f>
        <v>45295.66667</v>
      </c>
      <c r="H4" s="1">
        <f>IFERROR(__xludf.DUMMYFUNCTION("""COMPUTED_VALUE"""),850.58)</f>
        <v>850.58</v>
      </c>
      <c r="J4" s="2">
        <f>IFERROR(__xludf.DUMMYFUNCTION("""COMPUTED_VALUE"""),45295.66666666667)</f>
        <v>45295.66667</v>
      </c>
      <c r="K4" s="1">
        <f>IFERROR(__xludf.DUMMYFUNCTION("""COMPUTED_VALUE"""),851.89)</f>
        <v>851.89</v>
      </c>
      <c r="M4" s="2">
        <f>IFERROR(__xludf.DUMMYFUNCTION("""COMPUTED_VALUE"""),45295.66666666667)</f>
        <v>45295.66667</v>
      </c>
      <c r="N4" s="1">
        <f>IFERROR(__xludf.DUMMYFUNCTION("""COMPUTED_VALUE"""),6.0903179E7)</f>
        <v>60903179</v>
      </c>
    </row>
    <row r="5">
      <c r="A5" s="2">
        <f>IFERROR(__xludf.DUMMYFUNCTION("""COMPUTED_VALUE"""),45296.66666666667)</f>
        <v>45296.66667</v>
      </c>
      <c r="B5" s="1">
        <f>IFERROR(__xludf.DUMMYFUNCTION("""COMPUTED_VALUE"""),852.05)</f>
        <v>852.05</v>
      </c>
      <c r="D5" s="2">
        <f>IFERROR(__xludf.DUMMYFUNCTION("""COMPUTED_VALUE"""),45296.66666666667)</f>
        <v>45296.66667</v>
      </c>
      <c r="E5" s="1">
        <f>IFERROR(__xludf.DUMMYFUNCTION("""COMPUTED_VALUE"""),858.67)</f>
        <v>858.67</v>
      </c>
      <c r="G5" s="2">
        <f>IFERROR(__xludf.DUMMYFUNCTION("""COMPUTED_VALUE"""),45296.66666666667)</f>
        <v>45296.66667</v>
      </c>
      <c r="H5" s="1">
        <f>IFERROR(__xludf.DUMMYFUNCTION("""COMPUTED_VALUE"""),849.65)</f>
        <v>849.65</v>
      </c>
      <c r="J5" s="2">
        <f>IFERROR(__xludf.DUMMYFUNCTION("""COMPUTED_VALUE"""),45296.66666666667)</f>
        <v>45296.66667</v>
      </c>
      <c r="K5" s="1">
        <f>IFERROR(__xludf.DUMMYFUNCTION("""COMPUTED_VALUE"""),854.45)</f>
        <v>854.45</v>
      </c>
      <c r="M5" s="2">
        <f>IFERROR(__xludf.DUMMYFUNCTION("""COMPUTED_VALUE"""),45296.66666666667)</f>
        <v>45296.66667</v>
      </c>
      <c r="N5" s="1">
        <f>IFERROR(__xludf.DUMMYFUNCTION("""COMPUTED_VALUE"""),9.1250297E7)</f>
        <v>91250297</v>
      </c>
    </row>
    <row r="6">
      <c r="A6" s="2">
        <f>IFERROR(__xludf.DUMMYFUNCTION("""COMPUTED_VALUE"""),45299.66666666667)</f>
        <v>45299.66667</v>
      </c>
      <c r="B6" s="1">
        <f>IFERROR(__xludf.DUMMYFUNCTION("""COMPUTED_VALUE"""),852.38)</f>
        <v>852.38</v>
      </c>
      <c r="D6" s="2">
        <f>IFERROR(__xludf.DUMMYFUNCTION("""COMPUTED_VALUE"""),45299.66666666667)</f>
        <v>45299.66667</v>
      </c>
      <c r="E6" s="1">
        <f>IFERROR(__xludf.DUMMYFUNCTION("""COMPUTED_VALUE"""),855.52)</f>
        <v>855.52</v>
      </c>
      <c r="G6" s="2">
        <f>IFERROR(__xludf.DUMMYFUNCTION("""COMPUTED_VALUE"""),45299.66666666667)</f>
        <v>45299.66667</v>
      </c>
      <c r="H6" s="1">
        <f>IFERROR(__xludf.DUMMYFUNCTION("""COMPUTED_VALUE"""),845.79)</f>
        <v>845.79</v>
      </c>
      <c r="J6" s="2">
        <f>IFERROR(__xludf.DUMMYFUNCTION("""COMPUTED_VALUE"""),45299.66666666667)</f>
        <v>45299.66667</v>
      </c>
      <c r="K6" s="1">
        <f>IFERROR(__xludf.DUMMYFUNCTION("""COMPUTED_VALUE"""),855.33)</f>
        <v>855.33</v>
      </c>
      <c r="M6" s="2">
        <f>IFERROR(__xludf.DUMMYFUNCTION("""COMPUTED_VALUE"""),45299.66666666667)</f>
        <v>45299.66667</v>
      </c>
      <c r="N6" s="1">
        <f>IFERROR(__xludf.DUMMYFUNCTION("""COMPUTED_VALUE"""),7.338494E7)</f>
        <v>73384940</v>
      </c>
    </row>
    <row r="7">
      <c r="A7" s="2">
        <f>IFERROR(__xludf.DUMMYFUNCTION("""COMPUTED_VALUE"""),45300.66666666667)</f>
        <v>45300.66667</v>
      </c>
      <c r="B7" s="1">
        <f>IFERROR(__xludf.DUMMYFUNCTION("""COMPUTED_VALUE"""),850.53)</f>
        <v>850.53</v>
      </c>
      <c r="D7" s="2">
        <f>IFERROR(__xludf.DUMMYFUNCTION("""COMPUTED_VALUE"""),45300.66666666667)</f>
        <v>45300.66667</v>
      </c>
      <c r="E7" s="1">
        <f>IFERROR(__xludf.DUMMYFUNCTION("""COMPUTED_VALUE"""),850.53)</f>
        <v>850.53</v>
      </c>
      <c r="G7" s="2">
        <f>IFERROR(__xludf.DUMMYFUNCTION("""COMPUTED_VALUE"""),45300.66666666667)</f>
        <v>45300.66667</v>
      </c>
      <c r="H7" s="1">
        <f>IFERROR(__xludf.DUMMYFUNCTION("""COMPUTED_VALUE"""),842.97)</f>
        <v>842.97</v>
      </c>
      <c r="J7" s="2">
        <f>IFERROR(__xludf.DUMMYFUNCTION("""COMPUTED_VALUE"""),45300.66666666667)</f>
        <v>45300.66667</v>
      </c>
      <c r="K7" s="1">
        <f>IFERROR(__xludf.DUMMYFUNCTION("""COMPUTED_VALUE"""),847.1)</f>
        <v>847.1</v>
      </c>
      <c r="M7" s="2">
        <f>IFERROR(__xludf.DUMMYFUNCTION("""COMPUTED_VALUE"""),45300.66666666667)</f>
        <v>45300.66667</v>
      </c>
      <c r="N7" s="1">
        <f>IFERROR(__xludf.DUMMYFUNCTION("""COMPUTED_VALUE"""),8.6741087E7)</f>
        <v>86741087</v>
      </c>
    </row>
    <row r="8">
      <c r="A8" s="2">
        <f>IFERROR(__xludf.DUMMYFUNCTION("""COMPUTED_VALUE"""),45301.66666666667)</f>
        <v>45301.66667</v>
      </c>
      <c r="B8" s="1">
        <f>IFERROR(__xludf.DUMMYFUNCTION("""COMPUTED_VALUE"""),845.01)</f>
        <v>845.01</v>
      </c>
      <c r="D8" s="2">
        <f>IFERROR(__xludf.DUMMYFUNCTION("""COMPUTED_VALUE"""),45301.66666666667)</f>
        <v>45301.66667</v>
      </c>
      <c r="E8" s="1">
        <f>IFERROR(__xludf.DUMMYFUNCTION("""COMPUTED_VALUE"""),845.38)</f>
        <v>845.38</v>
      </c>
      <c r="G8" s="2">
        <f>IFERROR(__xludf.DUMMYFUNCTION("""COMPUTED_VALUE"""),45301.66666666667)</f>
        <v>45301.66667</v>
      </c>
      <c r="H8" s="1">
        <f>IFERROR(__xludf.DUMMYFUNCTION("""COMPUTED_VALUE"""),840.87)</f>
        <v>840.87</v>
      </c>
      <c r="J8" s="2">
        <f>IFERROR(__xludf.DUMMYFUNCTION("""COMPUTED_VALUE"""),45301.66666666667)</f>
        <v>45301.66667</v>
      </c>
      <c r="K8" s="1">
        <f>IFERROR(__xludf.DUMMYFUNCTION("""COMPUTED_VALUE"""),844.88)</f>
        <v>844.88</v>
      </c>
      <c r="M8" s="2">
        <f>IFERROR(__xludf.DUMMYFUNCTION("""COMPUTED_VALUE"""),45301.66666666667)</f>
        <v>45301.66667</v>
      </c>
      <c r="N8" s="1">
        <f>IFERROR(__xludf.DUMMYFUNCTION("""COMPUTED_VALUE"""),9.8318766E7)</f>
        <v>98318766</v>
      </c>
    </row>
    <row r="9">
      <c r="A9" s="2">
        <f>IFERROR(__xludf.DUMMYFUNCTION("""COMPUTED_VALUE"""),45302.66666666667)</f>
        <v>45302.66667</v>
      </c>
      <c r="B9" s="1">
        <f>IFERROR(__xludf.DUMMYFUNCTION("""COMPUTED_VALUE"""),845.82)</f>
        <v>845.82</v>
      </c>
      <c r="D9" s="2">
        <f>IFERROR(__xludf.DUMMYFUNCTION("""COMPUTED_VALUE"""),45302.66666666667)</f>
        <v>45302.66667</v>
      </c>
      <c r="E9" s="1">
        <f>IFERROR(__xludf.DUMMYFUNCTION("""COMPUTED_VALUE"""),845.82)</f>
        <v>845.82</v>
      </c>
      <c r="G9" s="2">
        <f>IFERROR(__xludf.DUMMYFUNCTION("""COMPUTED_VALUE"""),45302.66666666667)</f>
        <v>45302.66667</v>
      </c>
      <c r="H9" s="1">
        <f>IFERROR(__xludf.DUMMYFUNCTION("""COMPUTED_VALUE"""),835.87)</f>
        <v>835.87</v>
      </c>
      <c r="J9" s="2">
        <f>IFERROR(__xludf.DUMMYFUNCTION("""COMPUTED_VALUE"""),45302.66666666667)</f>
        <v>45302.66667</v>
      </c>
      <c r="K9" s="1">
        <f>IFERROR(__xludf.DUMMYFUNCTION("""COMPUTED_VALUE"""),842.41)</f>
        <v>842.41</v>
      </c>
      <c r="M9" s="2">
        <f>IFERROR(__xludf.DUMMYFUNCTION("""COMPUTED_VALUE"""),45302.66666666667)</f>
        <v>45302.66667</v>
      </c>
      <c r="N9" s="1">
        <f>IFERROR(__xludf.DUMMYFUNCTION("""COMPUTED_VALUE"""),8.9865223E7)</f>
        <v>89865223</v>
      </c>
    </row>
    <row r="10">
      <c r="A10" s="2">
        <f>IFERROR(__xludf.DUMMYFUNCTION("""COMPUTED_VALUE"""),45303.66666666667)</f>
        <v>45303.66667</v>
      </c>
      <c r="B10" s="1">
        <f>IFERROR(__xludf.DUMMYFUNCTION("""COMPUTED_VALUE"""),845.04)</f>
        <v>845.04</v>
      </c>
      <c r="D10" s="2">
        <f>IFERROR(__xludf.DUMMYFUNCTION("""COMPUTED_VALUE"""),45303.66666666667)</f>
        <v>45303.66667</v>
      </c>
      <c r="E10" s="1">
        <f>IFERROR(__xludf.DUMMYFUNCTION("""COMPUTED_VALUE"""),848.2)</f>
        <v>848.2</v>
      </c>
      <c r="G10" s="2">
        <f>IFERROR(__xludf.DUMMYFUNCTION("""COMPUTED_VALUE"""),45303.66666666667)</f>
        <v>45303.66667</v>
      </c>
      <c r="H10" s="1">
        <f>IFERROR(__xludf.DUMMYFUNCTION("""COMPUTED_VALUE"""),838.51)</f>
        <v>838.51</v>
      </c>
      <c r="J10" s="2">
        <f>IFERROR(__xludf.DUMMYFUNCTION("""COMPUTED_VALUE"""),45303.66666666667)</f>
        <v>45303.66667</v>
      </c>
      <c r="K10" s="1">
        <f>IFERROR(__xludf.DUMMYFUNCTION("""COMPUTED_VALUE"""),842.3)</f>
        <v>842.3</v>
      </c>
      <c r="M10" s="2">
        <f>IFERROR(__xludf.DUMMYFUNCTION("""COMPUTED_VALUE"""),45303.66666666667)</f>
        <v>45303.66667</v>
      </c>
      <c r="N10" s="1">
        <f>IFERROR(__xludf.DUMMYFUNCTION("""COMPUTED_VALUE"""),7.5323737E7)</f>
        <v>75323737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IFERROR(__xludf.DUMMYFUNCTION("""COMPUTED_VALUE"""),840.27)</f>
        <v>840.27</v>
      </c>
      <c r="D11" s="2">
        <f>IFERROR(__xludf.DUMMYFUNCTION("""COMPUTED_VALUE"""),45307.66666666667)</f>
        <v>45307.66667</v>
      </c>
      <c r="E11" s="1">
        <f>IFERROR(__xludf.DUMMYFUNCTION("""COMPUTED_VALUE"""),840.27)</f>
        <v>840.27</v>
      </c>
      <c r="G11" s="2">
        <f>IFERROR(__xludf.DUMMYFUNCTION("""COMPUTED_VALUE"""),45307.66666666667)</f>
        <v>45307.66667</v>
      </c>
      <c r="H11" s="1">
        <f>IFERROR(__xludf.DUMMYFUNCTION("""COMPUTED_VALUE"""),832.23)</f>
        <v>832.23</v>
      </c>
      <c r="J11" s="2">
        <f>IFERROR(__xludf.DUMMYFUNCTION("""COMPUTED_VALUE"""),45307.66666666667)</f>
        <v>45307.66667</v>
      </c>
      <c r="K11" s="1">
        <f>IFERROR(__xludf.DUMMYFUNCTION("""COMPUTED_VALUE"""),834.73)</f>
        <v>834.73</v>
      </c>
      <c r="M11" s="2">
        <f>IFERROR(__xludf.DUMMYFUNCTION("""COMPUTED_VALUE"""),45307.66666666667)</f>
        <v>45307.66667</v>
      </c>
      <c r="N11" s="1">
        <f>IFERROR(__xludf.DUMMYFUNCTION("""COMPUTED_VALUE"""),1.06300864E8)</f>
        <v>106300864</v>
      </c>
    </row>
    <row r="12">
      <c r="A12" s="2">
        <f>IFERROR(__xludf.DUMMYFUNCTION("""COMPUTED_VALUE"""),45308.66666666667)</f>
        <v>45308.66667</v>
      </c>
      <c r="B12" s="1">
        <f>IFERROR(__xludf.DUMMYFUNCTION("""COMPUTED_VALUE"""),830.18)</f>
        <v>830.18</v>
      </c>
      <c r="D12" s="2">
        <f>IFERROR(__xludf.DUMMYFUNCTION("""COMPUTED_VALUE"""),45308.66666666667)</f>
        <v>45308.66667</v>
      </c>
      <c r="E12" s="1">
        <f>IFERROR(__xludf.DUMMYFUNCTION("""COMPUTED_VALUE"""),831.15)</f>
        <v>831.15</v>
      </c>
      <c r="G12" s="2">
        <f>IFERROR(__xludf.DUMMYFUNCTION("""COMPUTED_VALUE"""),45308.66666666667)</f>
        <v>45308.66667</v>
      </c>
      <c r="H12" s="1">
        <f>IFERROR(__xludf.DUMMYFUNCTION("""COMPUTED_VALUE"""),825.98)</f>
        <v>825.98</v>
      </c>
      <c r="J12" s="2">
        <f>IFERROR(__xludf.DUMMYFUNCTION("""COMPUTED_VALUE"""),45308.66666666667)</f>
        <v>45308.66667</v>
      </c>
      <c r="K12" s="1">
        <f>IFERROR(__xludf.DUMMYFUNCTION("""COMPUTED_VALUE"""),828.79)</f>
        <v>828.79</v>
      </c>
      <c r="M12" s="2">
        <f>IFERROR(__xludf.DUMMYFUNCTION("""COMPUTED_VALUE"""),45308.66666666667)</f>
        <v>45308.66667</v>
      </c>
      <c r="N12" s="1">
        <f>IFERROR(__xludf.DUMMYFUNCTION("""COMPUTED_VALUE"""),8.5265159E7)</f>
        <v>85265159</v>
      </c>
    </row>
    <row r="13">
      <c r="A13" s="2">
        <f>IFERROR(__xludf.DUMMYFUNCTION("""COMPUTED_VALUE"""),45309.66666666667)</f>
        <v>45309.66667</v>
      </c>
      <c r="B13" s="1">
        <f>IFERROR(__xludf.DUMMYFUNCTION("""COMPUTED_VALUE"""),829.8)</f>
        <v>829.8</v>
      </c>
      <c r="D13" s="2">
        <f>IFERROR(__xludf.DUMMYFUNCTION("""COMPUTED_VALUE"""),45309.66666666667)</f>
        <v>45309.66667</v>
      </c>
      <c r="E13" s="1">
        <f>IFERROR(__xludf.DUMMYFUNCTION("""COMPUTED_VALUE"""),833.37)</f>
        <v>833.37</v>
      </c>
      <c r="G13" s="2">
        <f>IFERROR(__xludf.DUMMYFUNCTION("""COMPUTED_VALUE"""),45309.66666666667)</f>
        <v>45309.66667</v>
      </c>
      <c r="H13" s="1">
        <f>IFERROR(__xludf.DUMMYFUNCTION("""COMPUTED_VALUE"""),825.28)</f>
        <v>825.28</v>
      </c>
      <c r="J13" s="2">
        <f>IFERROR(__xludf.DUMMYFUNCTION("""COMPUTED_VALUE"""),45309.66666666667)</f>
        <v>45309.66667</v>
      </c>
      <c r="K13" s="1">
        <f>IFERROR(__xludf.DUMMYFUNCTION("""COMPUTED_VALUE"""),832.45)</f>
        <v>832.45</v>
      </c>
      <c r="M13" s="2">
        <f>IFERROR(__xludf.DUMMYFUNCTION("""COMPUTED_VALUE"""),45309.66666666667)</f>
        <v>45309.66667</v>
      </c>
      <c r="N13" s="1">
        <f>IFERROR(__xludf.DUMMYFUNCTION("""COMPUTED_VALUE"""),8.2393933E7)</f>
        <v>82393933</v>
      </c>
    </row>
    <row r="14">
      <c r="A14" s="2">
        <f>IFERROR(__xludf.DUMMYFUNCTION("""COMPUTED_VALUE"""),45310.66666666667)</f>
        <v>45310.66667</v>
      </c>
      <c r="B14" s="1">
        <f>IFERROR(__xludf.DUMMYFUNCTION("""COMPUTED_VALUE"""),832.29)</f>
        <v>832.29</v>
      </c>
      <c r="D14" s="2">
        <f>IFERROR(__xludf.DUMMYFUNCTION("""COMPUTED_VALUE"""),45310.66666666667)</f>
        <v>45310.66667</v>
      </c>
      <c r="E14" s="1">
        <f>IFERROR(__xludf.DUMMYFUNCTION("""COMPUTED_VALUE"""),832.64)</f>
        <v>832.64</v>
      </c>
      <c r="G14" s="2">
        <f>IFERROR(__xludf.DUMMYFUNCTION("""COMPUTED_VALUE"""),45310.66666666667)</f>
        <v>45310.66667</v>
      </c>
      <c r="H14" s="1">
        <f>IFERROR(__xludf.DUMMYFUNCTION("""COMPUTED_VALUE"""),824.36)</f>
        <v>824.36</v>
      </c>
      <c r="J14" s="2">
        <f>IFERROR(__xludf.DUMMYFUNCTION("""COMPUTED_VALUE"""),45310.66666666667)</f>
        <v>45310.66667</v>
      </c>
      <c r="K14" s="1">
        <f>IFERROR(__xludf.DUMMYFUNCTION("""COMPUTED_VALUE"""),832.08)</f>
        <v>832.08</v>
      </c>
      <c r="M14" s="2">
        <f>IFERROR(__xludf.DUMMYFUNCTION("""COMPUTED_VALUE"""),45310.66666666667)</f>
        <v>45310.66667</v>
      </c>
      <c r="N14" s="1">
        <f>IFERROR(__xludf.DUMMYFUNCTION("""COMPUTED_VALUE"""),9.7508958E7)</f>
        <v>97508958</v>
      </c>
    </row>
    <row r="15">
      <c r="A15" s="2">
        <f>IFERROR(__xludf.DUMMYFUNCTION("""COMPUTED_VALUE"""),45313.66666666667)</f>
        <v>45313.66667</v>
      </c>
      <c r="B15" s="1">
        <f>IFERROR(__xludf.DUMMYFUNCTION("""COMPUTED_VALUE"""),827.73)</f>
        <v>827.73</v>
      </c>
      <c r="D15" s="2">
        <f>IFERROR(__xludf.DUMMYFUNCTION("""COMPUTED_VALUE"""),45313.66666666667)</f>
        <v>45313.66667</v>
      </c>
      <c r="E15" s="1">
        <f>IFERROR(__xludf.DUMMYFUNCTION("""COMPUTED_VALUE"""),836.38)</f>
        <v>836.38</v>
      </c>
      <c r="G15" s="2">
        <f>IFERROR(__xludf.DUMMYFUNCTION("""COMPUTED_VALUE"""),45313.66666666667)</f>
        <v>45313.66667</v>
      </c>
      <c r="H15" s="1">
        <f>IFERROR(__xludf.DUMMYFUNCTION("""COMPUTED_VALUE"""),827.42)</f>
        <v>827.42</v>
      </c>
      <c r="J15" s="2">
        <f>IFERROR(__xludf.DUMMYFUNCTION("""COMPUTED_VALUE"""),45313.66666666667)</f>
        <v>45313.66667</v>
      </c>
      <c r="K15" s="1">
        <f>IFERROR(__xludf.DUMMYFUNCTION("""COMPUTED_VALUE"""),834.7)</f>
        <v>834.7</v>
      </c>
      <c r="M15" s="2">
        <f>IFERROR(__xludf.DUMMYFUNCTION("""COMPUTED_VALUE"""),45313.66666666667)</f>
        <v>45313.66667</v>
      </c>
      <c r="N15" s="1">
        <f>IFERROR(__xludf.DUMMYFUNCTION("""COMPUTED_VALUE"""),8.1734706E7)</f>
        <v>81734706</v>
      </c>
    </row>
    <row r="16">
      <c r="A16" s="2">
        <f>IFERROR(__xludf.DUMMYFUNCTION("""COMPUTED_VALUE"""),45314.66666666667)</f>
        <v>45314.66667</v>
      </c>
      <c r="B16" s="1">
        <f>IFERROR(__xludf.DUMMYFUNCTION("""COMPUTED_VALUE"""),836.53)</f>
        <v>836.53</v>
      </c>
      <c r="D16" s="2">
        <f>IFERROR(__xludf.DUMMYFUNCTION("""COMPUTED_VALUE"""),45314.66666666667)</f>
        <v>45314.66667</v>
      </c>
      <c r="E16" s="1">
        <f>IFERROR(__xludf.DUMMYFUNCTION("""COMPUTED_VALUE"""),839.28)</f>
        <v>839.28</v>
      </c>
      <c r="G16" s="2">
        <f>IFERROR(__xludf.DUMMYFUNCTION("""COMPUTED_VALUE"""),45314.66666666667)</f>
        <v>45314.66667</v>
      </c>
      <c r="H16" s="1">
        <f>IFERROR(__xludf.DUMMYFUNCTION("""COMPUTED_VALUE"""),833.65)</f>
        <v>833.65</v>
      </c>
      <c r="J16" s="2">
        <f>IFERROR(__xludf.DUMMYFUNCTION("""COMPUTED_VALUE"""),45314.66666666667)</f>
        <v>45314.66667</v>
      </c>
      <c r="K16" s="1">
        <f>IFERROR(__xludf.DUMMYFUNCTION("""COMPUTED_VALUE"""),838.32)</f>
        <v>838.32</v>
      </c>
      <c r="M16" s="2">
        <f>IFERROR(__xludf.DUMMYFUNCTION("""COMPUTED_VALUE"""),45314.66666666667)</f>
        <v>45314.66667</v>
      </c>
      <c r="N16" s="1">
        <f>IFERROR(__xludf.DUMMYFUNCTION("""COMPUTED_VALUE"""),6.9195444E7)</f>
        <v>69195444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IFERROR(__xludf.DUMMYFUNCTION("""COMPUTED_VALUE"""),837.98)</f>
        <v>837.98</v>
      </c>
      <c r="D17" s="2">
        <f>IFERROR(__xludf.DUMMYFUNCTION("""COMPUTED_VALUE"""),45315.66666666667)</f>
        <v>45315.66667</v>
      </c>
      <c r="E17" s="1">
        <f>IFERROR(__xludf.DUMMYFUNCTION("""COMPUTED_VALUE"""),838.46)</f>
        <v>838.46</v>
      </c>
      <c r="G17" s="2">
        <f>IFERROR(__xludf.DUMMYFUNCTION("""COMPUTED_VALUE"""),45315.66666666667)</f>
        <v>45315.66667</v>
      </c>
      <c r="H17" s="1">
        <f>IFERROR(__xludf.DUMMYFUNCTION("""COMPUTED_VALUE"""),821.25)</f>
        <v>821.25</v>
      </c>
      <c r="J17" s="2">
        <f>IFERROR(__xludf.DUMMYFUNCTION("""COMPUTED_VALUE"""),45315.66666666667)</f>
        <v>45315.66667</v>
      </c>
      <c r="K17" s="1">
        <f>IFERROR(__xludf.DUMMYFUNCTION("""COMPUTED_VALUE"""),821.5)</f>
        <v>821.5</v>
      </c>
      <c r="M17" s="2">
        <f>IFERROR(__xludf.DUMMYFUNCTION("""COMPUTED_VALUE"""),45315.66666666667)</f>
        <v>45315.66667</v>
      </c>
      <c r="N17" s="1">
        <f>IFERROR(__xludf.DUMMYFUNCTION("""COMPUTED_VALUE"""),8.9088406E7)</f>
        <v>89088406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IFERROR(__xludf.DUMMYFUNCTION("""COMPUTED_VALUE"""),823.41)</f>
        <v>823.41</v>
      </c>
      <c r="D18" s="2">
        <f>IFERROR(__xludf.DUMMYFUNCTION("""COMPUTED_VALUE"""),45316.66666666667)</f>
        <v>45316.66667</v>
      </c>
      <c r="E18" s="1">
        <f>IFERROR(__xludf.DUMMYFUNCTION("""COMPUTED_VALUE"""),829.59)</f>
        <v>829.59</v>
      </c>
      <c r="G18" s="2">
        <f>IFERROR(__xludf.DUMMYFUNCTION("""COMPUTED_VALUE"""),45316.66666666667)</f>
        <v>45316.66667</v>
      </c>
      <c r="H18" s="1">
        <f>IFERROR(__xludf.DUMMYFUNCTION("""COMPUTED_VALUE"""),821.78)</f>
        <v>821.78</v>
      </c>
      <c r="J18" s="2">
        <f>IFERROR(__xludf.DUMMYFUNCTION("""COMPUTED_VALUE"""),45316.66666666667)</f>
        <v>45316.66667</v>
      </c>
      <c r="K18" s="1">
        <f>IFERROR(__xludf.DUMMYFUNCTION("""COMPUTED_VALUE"""),829.56)</f>
        <v>829.56</v>
      </c>
      <c r="M18" s="2">
        <f>IFERROR(__xludf.DUMMYFUNCTION("""COMPUTED_VALUE"""),45316.66666666667)</f>
        <v>45316.66667</v>
      </c>
      <c r="N18" s="1">
        <f>IFERROR(__xludf.DUMMYFUNCTION("""COMPUTED_VALUE"""),7.7319876E7)</f>
        <v>77319876</v>
      </c>
    </row>
    <row r="19">
      <c r="A19" s="2">
        <f>IFERROR(__xludf.DUMMYFUNCTION("""COMPUTED_VALUE"""),45317.66666666667)</f>
        <v>45317.66667</v>
      </c>
      <c r="B19" s="1">
        <f>IFERROR(__xludf.DUMMYFUNCTION("""COMPUTED_VALUE"""),832.12)</f>
        <v>832.12</v>
      </c>
      <c r="D19" s="2">
        <f>IFERROR(__xludf.DUMMYFUNCTION("""COMPUTED_VALUE"""),45317.66666666667)</f>
        <v>45317.66667</v>
      </c>
      <c r="E19" s="1">
        <f>IFERROR(__xludf.DUMMYFUNCTION("""COMPUTED_VALUE"""),834.76)</f>
        <v>834.76</v>
      </c>
      <c r="G19" s="2">
        <f>IFERROR(__xludf.DUMMYFUNCTION("""COMPUTED_VALUE"""),45317.66666666667)</f>
        <v>45317.66667</v>
      </c>
      <c r="H19" s="1">
        <f>IFERROR(__xludf.DUMMYFUNCTION("""COMPUTED_VALUE"""),828.79)</f>
        <v>828.79</v>
      </c>
      <c r="J19" s="2">
        <f>IFERROR(__xludf.DUMMYFUNCTION("""COMPUTED_VALUE"""),45317.66666666667)</f>
        <v>45317.66667</v>
      </c>
      <c r="K19" s="1">
        <f>IFERROR(__xludf.DUMMYFUNCTION("""COMPUTED_VALUE"""),831.08)</f>
        <v>831.08</v>
      </c>
      <c r="M19" s="2">
        <f>IFERROR(__xludf.DUMMYFUNCTION("""COMPUTED_VALUE"""),45317.66666666667)</f>
        <v>45317.66667</v>
      </c>
      <c r="N19" s="1">
        <f>IFERROR(__xludf.DUMMYFUNCTION("""COMPUTED_VALUE"""),6.2128163E7)</f>
        <v>62128163</v>
      </c>
    </row>
    <row r="20">
      <c r="A20" s="2">
        <f>IFERROR(__xludf.DUMMYFUNCTION("""COMPUTED_VALUE"""),45320.66666666667)</f>
        <v>45320.66667</v>
      </c>
      <c r="B20" s="1">
        <f>IFERROR(__xludf.DUMMYFUNCTION("""COMPUTED_VALUE"""),830.91)</f>
        <v>830.91</v>
      </c>
      <c r="D20" s="2">
        <f>IFERROR(__xludf.DUMMYFUNCTION("""COMPUTED_VALUE"""),45320.66666666667)</f>
        <v>45320.66667</v>
      </c>
      <c r="E20" s="1">
        <f>IFERROR(__xludf.DUMMYFUNCTION("""COMPUTED_VALUE"""),832.89)</f>
        <v>832.89</v>
      </c>
      <c r="G20" s="2">
        <f>IFERROR(__xludf.DUMMYFUNCTION("""COMPUTED_VALUE"""),45320.66666666667)</f>
        <v>45320.66667</v>
      </c>
      <c r="H20" s="1">
        <f>IFERROR(__xludf.DUMMYFUNCTION("""COMPUTED_VALUE"""),825.99)</f>
        <v>825.99</v>
      </c>
      <c r="J20" s="2">
        <f>IFERROR(__xludf.DUMMYFUNCTION("""COMPUTED_VALUE"""),45320.66666666667)</f>
        <v>45320.66667</v>
      </c>
      <c r="K20" s="1">
        <f>IFERROR(__xludf.DUMMYFUNCTION("""COMPUTED_VALUE"""),832.85)</f>
        <v>832.85</v>
      </c>
      <c r="M20" s="2">
        <f>IFERROR(__xludf.DUMMYFUNCTION("""COMPUTED_VALUE"""),45320.66666666667)</f>
        <v>45320.66667</v>
      </c>
      <c r="N20" s="1">
        <f>IFERROR(__xludf.DUMMYFUNCTION("""COMPUTED_VALUE"""),6.4051263E7)</f>
        <v>64051263</v>
      </c>
    </row>
    <row r="21">
      <c r="A21" s="2">
        <f>IFERROR(__xludf.DUMMYFUNCTION("""COMPUTED_VALUE"""),45321.66666666667)</f>
        <v>45321.66667</v>
      </c>
      <c r="B21" s="1">
        <f>IFERROR(__xludf.DUMMYFUNCTION("""COMPUTED_VALUE"""),831.91)</f>
        <v>831.91</v>
      </c>
      <c r="D21" s="2">
        <f>IFERROR(__xludf.DUMMYFUNCTION("""COMPUTED_VALUE"""),45321.66666666667)</f>
        <v>45321.66667</v>
      </c>
      <c r="E21" s="1">
        <f>IFERROR(__xludf.DUMMYFUNCTION("""COMPUTED_VALUE"""),837.41)</f>
        <v>837.41</v>
      </c>
      <c r="G21" s="2">
        <f>IFERROR(__xludf.DUMMYFUNCTION("""COMPUTED_VALUE"""),45321.66666666667)</f>
        <v>45321.66667</v>
      </c>
      <c r="H21" s="1">
        <f>IFERROR(__xludf.DUMMYFUNCTION("""COMPUTED_VALUE"""),830.28)</f>
        <v>830.28</v>
      </c>
      <c r="J21" s="2">
        <f>IFERROR(__xludf.DUMMYFUNCTION("""COMPUTED_VALUE"""),45321.66666666667)</f>
        <v>45321.66667</v>
      </c>
      <c r="K21" s="1">
        <f>IFERROR(__xludf.DUMMYFUNCTION("""COMPUTED_VALUE"""),832.9)</f>
        <v>832.9</v>
      </c>
      <c r="M21" s="2">
        <f>IFERROR(__xludf.DUMMYFUNCTION("""COMPUTED_VALUE"""),45321.66666666667)</f>
        <v>45321.66667</v>
      </c>
      <c r="N21" s="1">
        <f>IFERROR(__xludf.DUMMYFUNCTION("""COMPUTED_VALUE"""),6.3833711E7)</f>
        <v>63833711</v>
      </c>
    </row>
    <row r="22">
      <c r="A22" s="2">
        <f>IFERROR(__xludf.DUMMYFUNCTION("""COMPUTED_VALUE"""),45322.66666666667)</f>
        <v>45322.66667</v>
      </c>
      <c r="B22" s="1">
        <f>IFERROR(__xludf.DUMMYFUNCTION("""COMPUTED_VALUE"""),832.91)</f>
        <v>832.91</v>
      </c>
      <c r="D22" s="2">
        <f>IFERROR(__xludf.DUMMYFUNCTION("""COMPUTED_VALUE"""),45322.66666666667)</f>
        <v>45322.66667</v>
      </c>
      <c r="E22" s="1">
        <f>IFERROR(__xludf.DUMMYFUNCTION("""COMPUTED_VALUE"""),835.59)</f>
        <v>835.59</v>
      </c>
      <c r="G22" s="2">
        <f>IFERROR(__xludf.DUMMYFUNCTION("""COMPUTED_VALUE"""),45322.66666666667)</f>
        <v>45322.66667</v>
      </c>
      <c r="H22" s="1">
        <f>IFERROR(__xludf.DUMMYFUNCTION("""COMPUTED_VALUE"""),821.33)</f>
        <v>821.33</v>
      </c>
      <c r="J22" s="2">
        <f>IFERROR(__xludf.DUMMYFUNCTION("""COMPUTED_VALUE"""),45322.66666666667)</f>
        <v>45322.66667</v>
      </c>
      <c r="K22" s="1">
        <f>IFERROR(__xludf.DUMMYFUNCTION("""COMPUTED_VALUE"""),822.24)</f>
        <v>822.24</v>
      </c>
      <c r="M22" s="2">
        <f>IFERROR(__xludf.DUMMYFUNCTION("""COMPUTED_VALUE"""),45322.66666666667)</f>
        <v>45322.66667</v>
      </c>
      <c r="N22" s="1">
        <f>IFERROR(__xludf.DUMMYFUNCTION("""COMPUTED_VALUE"""),9.3319608E7)</f>
        <v>93319608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IFERROR(__xludf.DUMMYFUNCTION("""COMPUTED_VALUE"""),824.87)</f>
        <v>824.87</v>
      </c>
      <c r="D23" s="2">
        <f>IFERROR(__xludf.DUMMYFUNCTION("""COMPUTED_VALUE"""),45323.66666666667)</f>
        <v>45323.66667</v>
      </c>
      <c r="E23" s="1">
        <f>IFERROR(__xludf.DUMMYFUNCTION("""COMPUTED_VALUE"""),839.65)</f>
        <v>839.65</v>
      </c>
      <c r="G23" s="2">
        <f>IFERROR(__xludf.DUMMYFUNCTION("""COMPUTED_VALUE"""),45323.66666666667)</f>
        <v>45323.66667</v>
      </c>
      <c r="H23" s="1">
        <f>IFERROR(__xludf.DUMMYFUNCTION("""COMPUTED_VALUE"""),824.87)</f>
        <v>824.87</v>
      </c>
      <c r="J23" s="2">
        <f>IFERROR(__xludf.DUMMYFUNCTION("""COMPUTED_VALUE"""),45323.66666666667)</f>
        <v>45323.66667</v>
      </c>
      <c r="K23" s="1">
        <f>IFERROR(__xludf.DUMMYFUNCTION("""COMPUTED_VALUE"""),838.82)</f>
        <v>838.82</v>
      </c>
      <c r="M23" s="2">
        <f>IFERROR(__xludf.DUMMYFUNCTION("""COMPUTED_VALUE"""),45323.66666666667)</f>
        <v>45323.66667</v>
      </c>
      <c r="N23" s="1">
        <f>IFERROR(__xludf.DUMMYFUNCTION("""COMPUTED_VALUE"""),8.6144305E7)</f>
        <v>86144305</v>
      </c>
    </row>
    <row r="24">
      <c r="A24" s="2">
        <f>IFERROR(__xludf.DUMMYFUNCTION("""COMPUTED_VALUE"""),45324.66666666667)</f>
        <v>45324.66667</v>
      </c>
      <c r="B24" s="1">
        <f>IFERROR(__xludf.DUMMYFUNCTION("""COMPUTED_VALUE"""),836.69)</f>
        <v>836.69</v>
      </c>
      <c r="D24" s="2">
        <f>IFERROR(__xludf.DUMMYFUNCTION("""COMPUTED_VALUE"""),45324.66666666667)</f>
        <v>45324.66667</v>
      </c>
      <c r="E24" s="1">
        <f>IFERROR(__xludf.DUMMYFUNCTION("""COMPUTED_VALUE"""),836.69)</f>
        <v>836.69</v>
      </c>
      <c r="G24" s="2">
        <f>IFERROR(__xludf.DUMMYFUNCTION("""COMPUTED_VALUE"""),45324.66666666667)</f>
        <v>45324.66667</v>
      </c>
      <c r="H24" s="1">
        <f>IFERROR(__xludf.DUMMYFUNCTION("""COMPUTED_VALUE"""),825.37)</f>
        <v>825.37</v>
      </c>
      <c r="J24" s="2">
        <f>IFERROR(__xludf.DUMMYFUNCTION("""COMPUTED_VALUE"""),45324.66666666667)</f>
        <v>45324.66667</v>
      </c>
      <c r="K24" s="1">
        <f>IFERROR(__xludf.DUMMYFUNCTION("""COMPUTED_VALUE"""),832.65)</f>
        <v>832.65</v>
      </c>
      <c r="M24" s="2">
        <f>IFERROR(__xludf.DUMMYFUNCTION("""COMPUTED_VALUE"""),45324.66666666667)</f>
        <v>45324.66667</v>
      </c>
      <c r="N24" s="1">
        <f>IFERROR(__xludf.DUMMYFUNCTION("""COMPUTED_VALUE"""),8.8108208E7)</f>
        <v>88108208</v>
      </c>
    </row>
    <row r="25">
      <c r="A25" s="2">
        <f>IFERROR(__xludf.DUMMYFUNCTION("""COMPUTED_VALUE"""),45327.66666666667)</f>
        <v>45327.66667</v>
      </c>
      <c r="B25" s="1">
        <f>IFERROR(__xludf.DUMMYFUNCTION("""COMPUTED_VALUE"""),830.6)</f>
        <v>830.6</v>
      </c>
      <c r="D25" s="2">
        <f>IFERROR(__xludf.DUMMYFUNCTION("""COMPUTED_VALUE"""),45327.66666666667)</f>
        <v>45327.66667</v>
      </c>
      <c r="E25" s="1">
        <f>IFERROR(__xludf.DUMMYFUNCTION("""COMPUTED_VALUE"""),830.6)</f>
        <v>830.6</v>
      </c>
      <c r="G25" s="2">
        <f>IFERROR(__xludf.DUMMYFUNCTION("""COMPUTED_VALUE"""),45327.66666666667)</f>
        <v>45327.66667</v>
      </c>
      <c r="H25" s="1">
        <f>IFERROR(__xludf.DUMMYFUNCTION("""COMPUTED_VALUE"""),805.41)</f>
        <v>805.41</v>
      </c>
      <c r="J25" s="2">
        <f>IFERROR(__xludf.DUMMYFUNCTION("""COMPUTED_VALUE"""),45327.66666666667)</f>
        <v>45327.66667</v>
      </c>
      <c r="K25" s="1">
        <f>IFERROR(__xludf.DUMMYFUNCTION("""COMPUTED_VALUE"""),807.97)</f>
        <v>807.97</v>
      </c>
      <c r="M25" s="2">
        <f>IFERROR(__xludf.DUMMYFUNCTION("""COMPUTED_VALUE"""),45327.66666666667)</f>
        <v>45327.66667</v>
      </c>
      <c r="N25" s="1">
        <f>IFERROR(__xludf.DUMMYFUNCTION("""COMPUTED_VALUE"""),9.1558618E7)</f>
        <v>91558618</v>
      </c>
    </row>
    <row r="26">
      <c r="A26" s="2">
        <f>IFERROR(__xludf.DUMMYFUNCTION("""COMPUTED_VALUE"""),45328.66666666667)</f>
        <v>45328.66667</v>
      </c>
      <c r="B26" s="1">
        <f>IFERROR(__xludf.DUMMYFUNCTION("""COMPUTED_VALUE"""),817.73)</f>
        <v>817.73</v>
      </c>
      <c r="D26" s="2">
        <f>IFERROR(__xludf.DUMMYFUNCTION("""COMPUTED_VALUE"""),45328.66666666667)</f>
        <v>45328.66667</v>
      </c>
      <c r="E26" s="1">
        <f>IFERROR(__xludf.DUMMYFUNCTION("""COMPUTED_VALUE"""),827.63)</f>
        <v>827.63</v>
      </c>
      <c r="G26" s="2">
        <f>IFERROR(__xludf.DUMMYFUNCTION("""COMPUTED_VALUE"""),45328.66666666667)</f>
        <v>45328.66667</v>
      </c>
      <c r="H26" s="1">
        <f>IFERROR(__xludf.DUMMYFUNCTION("""COMPUTED_VALUE"""),817.73)</f>
        <v>817.73</v>
      </c>
      <c r="J26" s="2">
        <f>IFERROR(__xludf.DUMMYFUNCTION("""COMPUTED_VALUE"""),45328.66666666667)</f>
        <v>45328.66667</v>
      </c>
      <c r="K26" s="1">
        <f>IFERROR(__xludf.DUMMYFUNCTION("""COMPUTED_VALUE"""),825.17)</f>
        <v>825.17</v>
      </c>
      <c r="M26" s="2">
        <f>IFERROR(__xludf.DUMMYFUNCTION("""COMPUTED_VALUE"""),45328.66666666667)</f>
        <v>45328.66667</v>
      </c>
      <c r="N26" s="1">
        <f>IFERROR(__xludf.DUMMYFUNCTION("""COMPUTED_VALUE"""),9.0440915E7)</f>
        <v>90440915</v>
      </c>
    </row>
    <row r="27">
      <c r="A27" s="2">
        <f>IFERROR(__xludf.DUMMYFUNCTION("""COMPUTED_VALUE"""),45329.66666666667)</f>
        <v>45329.66667</v>
      </c>
      <c r="B27" s="1">
        <f>IFERROR(__xludf.DUMMYFUNCTION("""COMPUTED_VALUE"""),828.32)</f>
        <v>828.32</v>
      </c>
      <c r="D27" s="2">
        <f>IFERROR(__xludf.DUMMYFUNCTION("""COMPUTED_VALUE"""),45329.66666666667)</f>
        <v>45329.66667</v>
      </c>
      <c r="E27" s="1">
        <f>IFERROR(__xludf.DUMMYFUNCTION("""COMPUTED_VALUE"""),833.29)</f>
        <v>833.29</v>
      </c>
      <c r="G27" s="2">
        <f>IFERROR(__xludf.DUMMYFUNCTION("""COMPUTED_VALUE"""),45329.66666666667)</f>
        <v>45329.66667</v>
      </c>
      <c r="H27" s="1">
        <f>IFERROR(__xludf.DUMMYFUNCTION("""COMPUTED_VALUE"""),828.32)</f>
        <v>828.32</v>
      </c>
      <c r="J27" s="2">
        <f>IFERROR(__xludf.DUMMYFUNCTION("""COMPUTED_VALUE"""),45329.66666666667)</f>
        <v>45329.66667</v>
      </c>
      <c r="K27" s="1">
        <f>IFERROR(__xludf.DUMMYFUNCTION("""COMPUTED_VALUE"""),830.58)</f>
        <v>830.58</v>
      </c>
      <c r="M27" s="2">
        <f>IFERROR(__xludf.DUMMYFUNCTION("""COMPUTED_VALUE"""),45329.66666666667)</f>
        <v>45329.66667</v>
      </c>
      <c r="N27" s="1">
        <f>IFERROR(__xludf.DUMMYFUNCTION("""COMPUTED_VALUE"""),7.1937436E7)</f>
        <v>71937436</v>
      </c>
    </row>
    <row r="28">
      <c r="A28" s="2">
        <f>IFERROR(__xludf.DUMMYFUNCTION("""COMPUTED_VALUE"""),45330.66666666667)</f>
        <v>45330.66667</v>
      </c>
      <c r="B28" s="1">
        <f>IFERROR(__xludf.DUMMYFUNCTION("""COMPUTED_VALUE"""),829.94)</f>
        <v>829.94</v>
      </c>
      <c r="D28" s="2">
        <f>IFERROR(__xludf.DUMMYFUNCTION("""COMPUTED_VALUE"""),45330.66666666667)</f>
        <v>45330.66667</v>
      </c>
      <c r="E28" s="1">
        <f>IFERROR(__xludf.DUMMYFUNCTION("""COMPUTED_VALUE"""),831.18)</f>
        <v>831.18</v>
      </c>
      <c r="G28" s="2">
        <f>IFERROR(__xludf.DUMMYFUNCTION("""COMPUTED_VALUE"""),45330.66666666667)</f>
        <v>45330.66667</v>
      </c>
      <c r="H28" s="1">
        <f>IFERROR(__xludf.DUMMYFUNCTION("""COMPUTED_VALUE"""),823.58)</f>
        <v>823.58</v>
      </c>
      <c r="J28" s="2">
        <f>IFERROR(__xludf.DUMMYFUNCTION("""COMPUTED_VALUE"""),45330.66666666667)</f>
        <v>45330.66667</v>
      </c>
      <c r="K28" s="1">
        <f>IFERROR(__xludf.DUMMYFUNCTION("""COMPUTED_VALUE"""),828.34)</f>
        <v>828.34</v>
      </c>
      <c r="M28" s="2">
        <f>IFERROR(__xludf.DUMMYFUNCTION("""COMPUTED_VALUE"""),45330.66666666667)</f>
        <v>45330.66667</v>
      </c>
      <c r="N28" s="1">
        <f>IFERROR(__xludf.DUMMYFUNCTION("""COMPUTED_VALUE"""),7.8691977E7)</f>
        <v>78691977</v>
      </c>
    </row>
    <row r="29">
      <c r="A29" s="2">
        <f>IFERROR(__xludf.DUMMYFUNCTION("""COMPUTED_VALUE"""),45331.66666666667)</f>
        <v>45331.66667</v>
      </c>
      <c r="B29" s="1">
        <f>IFERROR(__xludf.DUMMYFUNCTION("""COMPUTED_VALUE"""),828.09)</f>
        <v>828.09</v>
      </c>
      <c r="D29" s="2">
        <f>IFERROR(__xludf.DUMMYFUNCTION("""COMPUTED_VALUE"""),45331.66666666667)</f>
        <v>45331.66667</v>
      </c>
      <c r="E29" s="1">
        <f>IFERROR(__xludf.DUMMYFUNCTION("""COMPUTED_VALUE"""),833.76)</f>
        <v>833.76</v>
      </c>
      <c r="G29" s="2">
        <f>IFERROR(__xludf.DUMMYFUNCTION("""COMPUTED_VALUE"""),45331.66666666667)</f>
        <v>45331.66667</v>
      </c>
      <c r="H29" s="1">
        <f>IFERROR(__xludf.DUMMYFUNCTION("""COMPUTED_VALUE"""),825.76)</f>
        <v>825.76</v>
      </c>
      <c r="J29" s="2">
        <f>IFERROR(__xludf.DUMMYFUNCTION("""COMPUTED_VALUE"""),45331.66666666667)</f>
        <v>45331.66667</v>
      </c>
      <c r="K29" s="1">
        <f>IFERROR(__xludf.DUMMYFUNCTION("""COMPUTED_VALUE"""),833.76)</f>
        <v>833.76</v>
      </c>
      <c r="M29" s="2">
        <f>IFERROR(__xludf.DUMMYFUNCTION("""COMPUTED_VALUE"""),45331.66666666667)</f>
        <v>45331.66667</v>
      </c>
      <c r="N29" s="1">
        <f>IFERROR(__xludf.DUMMYFUNCTION("""COMPUTED_VALUE"""),7.8416951E7)</f>
        <v>78416951</v>
      </c>
    </row>
    <row r="30">
      <c r="A30" s="2">
        <f>IFERROR(__xludf.DUMMYFUNCTION("""COMPUTED_VALUE"""),45334.66666666667)</f>
        <v>45334.66667</v>
      </c>
      <c r="B30" s="1">
        <f>IFERROR(__xludf.DUMMYFUNCTION("""COMPUTED_VALUE"""),834.22)</f>
        <v>834.22</v>
      </c>
      <c r="D30" s="2">
        <f>IFERROR(__xludf.DUMMYFUNCTION("""COMPUTED_VALUE"""),45334.66666666667)</f>
        <v>45334.66667</v>
      </c>
      <c r="E30" s="1">
        <f>IFERROR(__xludf.DUMMYFUNCTION("""COMPUTED_VALUE"""),844.57)</f>
        <v>844.57</v>
      </c>
      <c r="G30" s="2">
        <f>IFERROR(__xludf.DUMMYFUNCTION("""COMPUTED_VALUE"""),45334.66666666667)</f>
        <v>45334.66667</v>
      </c>
      <c r="H30" s="1">
        <f>IFERROR(__xludf.DUMMYFUNCTION("""COMPUTED_VALUE"""),834.22)</f>
        <v>834.22</v>
      </c>
      <c r="J30" s="2">
        <f>IFERROR(__xludf.DUMMYFUNCTION("""COMPUTED_VALUE"""),45334.66666666667)</f>
        <v>45334.66667</v>
      </c>
      <c r="K30" s="1">
        <f>IFERROR(__xludf.DUMMYFUNCTION("""COMPUTED_VALUE"""),841.88)</f>
        <v>841.88</v>
      </c>
      <c r="M30" s="2">
        <f>IFERROR(__xludf.DUMMYFUNCTION("""COMPUTED_VALUE"""),45334.66666666667)</f>
        <v>45334.66667</v>
      </c>
      <c r="N30" s="1">
        <f>IFERROR(__xludf.DUMMYFUNCTION("""COMPUTED_VALUE"""),7.5095818E7)</f>
        <v>75095818</v>
      </c>
    </row>
    <row r="31">
      <c r="A31" s="2">
        <f>IFERROR(__xludf.DUMMYFUNCTION("""COMPUTED_VALUE"""),45335.66666666667)</f>
        <v>45335.66667</v>
      </c>
      <c r="B31" s="1">
        <f>IFERROR(__xludf.DUMMYFUNCTION("""COMPUTED_VALUE"""),839.01)</f>
        <v>839.01</v>
      </c>
      <c r="D31" s="2">
        <f>IFERROR(__xludf.DUMMYFUNCTION("""COMPUTED_VALUE"""),45335.66666666667)</f>
        <v>45335.66667</v>
      </c>
      <c r="E31" s="1">
        <f>IFERROR(__xludf.DUMMYFUNCTION("""COMPUTED_VALUE"""),839.59)</f>
        <v>839.59</v>
      </c>
      <c r="G31" s="2">
        <f>IFERROR(__xludf.DUMMYFUNCTION("""COMPUTED_VALUE"""),45335.66666666667)</f>
        <v>45335.66667</v>
      </c>
      <c r="H31" s="1">
        <f>IFERROR(__xludf.DUMMYFUNCTION("""COMPUTED_VALUE"""),828.14)</f>
        <v>828.14</v>
      </c>
      <c r="J31" s="2">
        <f>IFERROR(__xludf.DUMMYFUNCTION("""COMPUTED_VALUE"""),45335.66666666667)</f>
        <v>45335.66667</v>
      </c>
      <c r="K31" s="1">
        <f>IFERROR(__xludf.DUMMYFUNCTION("""COMPUTED_VALUE"""),833.39)</f>
        <v>833.39</v>
      </c>
      <c r="M31" s="2">
        <f>IFERROR(__xludf.DUMMYFUNCTION("""COMPUTED_VALUE"""),45335.66666666667)</f>
        <v>45335.66667</v>
      </c>
      <c r="N31" s="1">
        <f>IFERROR(__xludf.DUMMYFUNCTION("""COMPUTED_VALUE"""),9.3227912E7)</f>
        <v>93227912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IFERROR(__xludf.DUMMYFUNCTION("""COMPUTED_VALUE"""),833.73)</f>
        <v>833.73</v>
      </c>
      <c r="D32" s="2">
        <f>IFERROR(__xludf.DUMMYFUNCTION("""COMPUTED_VALUE"""),45336.66666666667)</f>
        <v>45336.66667</v>
      </c>
      <c r="E32" s="1">
        <f>IFERROR(__xludf.DUMMYFUNCTION("""COMPUTED_VALUE"""),839.23)</f>
        <v>839.23</v>
      </c>
      <c r="G32" s="2">
        <f>IFERROR(__xludf.DUMMYFUNCTION("""COMPUTED_VALUE"""),45336.66666666667)</f>
        <v>45336.66667</v>
      </c>
      <c r="H32" s="1">
        <f>IFERROR(__xludf.DUMMYFUNCTION("""COMPUTED_VALUE"""),830.95)</f>
        <v>830.95</v>
      </c>
      <c r="J32" s="2">
        <f>IFERROR(__xludf.DUMMYFUNCTION("""COMPUTED_VALUE"""),45336.66666666667)</f>
        <v>45336.66667</v>
      </c>
      <c r="K32" s="1">
        <f>IFERROR(__xludf.DUMMYFUNCTION("""COMPUTED_VALUE"""),835.35)</f>
        <v>835.35</v>
      </c>
      <c r="M32" s="2">
        <f>IFERROR(__xludf.DUMMYFUNCTION("""COMPUTED_VALUE"""),45336.66666666667)</f>
        <v>45336.66667</v>
      </c>
      <c r="N32" s="1">
        <f>IFERROR(__xludf.DUMMYFUNCTION("""COMPUTED_VALUE"""),8.3358683E7)</f>
        <v>83358683</v>
      </c>
    </row>
    <row r="33">
      <c r="A33" s="2">
        <f>IFERROR(__xludf.DUMMYFUNCTION("""COMPUTED_VALUE"""),45337.66666666667)</f>
        <v>45337.66667</v>
      </c>
      <c r="B33" s="1">
        <f>IFERROR(__xludf.DUMMYFUNCTION("""COMPUTED_VALUE"""),838.92)</f>
        <v>838.92</v>
      </c>
      <c r="D33" s="2">
        <f>IFERROR(__xludf.DUMMYFUNCTION("""COMPUTED_VALUE"""),45337.66666666667)</f>
        <v>45337.66667</v>
      </c>
      <c r="E33" s="1">
        <f>IFERROR(__xludf.DUMMYFUNCTION("""COMPUTED_VALUE"""),855.01)</f>
        <v>855.01</v>
      </c>
      <c r="G33" s="2">
        <f>IFERROR(__xludf.DUMMYFUNCTION("""COMPUTED_VALUE"""),45337.66666666667)</f>
        <v>45337.66667</v>
      </c>
      <c r="H33" s="1">
        <f>IFERROR(__xludf.DUMMYFUNCTION("""COMPUTED_VALUE"""),838.92)</f>
        <v>838.92</v>
      </c>
      <c r="J33" s="2">
        <f>IFERROR(__xludf.DUMMYFUNCTION("""COMPUTED_VALUE"""),45337.66666666667)</f>
        <v>45337.66667</v>
      </c>
      <c r="K33" s="1">
        <f>IFERROR(__xludf.DUMMYFUNCTION("""COMPUTED_VALUE"""),853.34)</f>
        <v>853.34</v>
      </c>
      <c r="M33" s="2">
        <f>IFERROR(__xludf.DUMMYFUNCTION("""COMPUTED_VALUE"""),45337.66666666667)</f>
        <v>45337.66667</v>
      </c>
      <c r="N33" s="1">
        <f>IFERROR(__xludf.DUMMYFUNCTION("""COMPUTED_VALUE"""),9.5647884E7)</f>
        <v>95647884</v>
      </c>
    </row>
    <row r="34">
      <c r="A34" s="2">
        <f>IFERROR(__xludf.DUMMYFUNCTION("""COMPUTED_VALUE"""),45338.66666666667)</f>
        <v>45338.66667</v>
      </c>
      <c r="B34" s="1">
        <f>IFERROR(__xludf.DUMMYFUNCTION("""COMPUTED_VALUE"""),853.15)</f>
        <v>853.15</v>
      </c>
      <c r="D34" s="2">
        <f>IFERROR(__xludf.DUMMYFUNCTION("""COMPUTED_VALUE"""),45338.66666666667)</f>
        <v>45338.66667</v>
      </c>
      <c r="E34" s="1">
        <f>IFERROR(__xludf.DUMMYFUNCTION("""COMPUTED_VALUE"""),861.93)</f>
        <v>861.93</v>
      </c>
      <c r="G34" s="2">
        <f>IFERROR(__xludf.DUMMYFUNCTION("""COMPUTED_VALUE"""),45338.66666666667)</f>
        <v>45338.66667</v>
      </c>
      <c r="H34" s="1">
        <f>IFERROR(__xludf.DUMMYFUNCTION("""COMPUTED_VALUE"""),853.15)</f>
        <v>853.15</v>
      </c>
      <c r="J34" s="2">
        <f>IFERROR(__xludf.DUMMYFUNCTION("""COMPUTED_VALUE"""),45338.66666666667)</f>
        <v>45338.66667</v>
      </c>
      <c r="K34" s="1">
        <f>IFERROR(__xludf.DUMMYFUNCTION("""COMPUTED_VALUE"""),856.41)</f>
        <v>856.41</v>
      </c>
      <c r="M34" s="2">
        <f>IFERROR(__xludf.DUMMYFUNCTION("""COMPUTED_VALUE"""),45338.66666666667)</f>
        <v>45338.66667</v>
      </c>
      <c r="N34" s="1">
        <f>IFERROR(__xludf.DUMMYFUNCTION("""COMPUTED_VALUE"""),8.3410286E7)</f>
        <v>83410286</v>
      </c>
    </row>
    <row r="35">
      <c r="A35" s="2">
        <f>IFERROR(__xludf.DUMMYFUNCTION("""COMPUTED_VALUE"""),45342.66666666667)</f>
        <v>45342.66667</v>
      </c>
      <c r="B35" s="1">
        <f>IFERROR(__xludf.DUMMYFUNCTION("""COMPUTED_VALUE"""),857.61)</f>
        <v>857.61</v>
      </c>
      <c r="D35" s="2">
        <f>IFERROR(__xludf.DUMMYFUNCTION("""COMPUTED_VALUE"""),45342.66666666667)</f>
        <v>45342.66667</v>
      </c>
      <c r="E35" s="1">
        <f>IFERROR(__xludf.DUMMYFUNCTION("""COMPUTED_VALUE"""),858.15)</f>
        <v>858.15</v>
      </c>
      <c r="G35" s="2">
        <f>IFERROR(__xludf.DUMMYFUNCTION("""COMPUTED_VALUE"""),45342.66666666667)</f>
        <v>45342.66667</v>
      </c>
      <c r="H35" s="1">
        <f>IFERROR(__xludf.DUMMYFUNCTION("""COMPUTED_VALUE"""),852.49)</f>
        <v>852.49</v>
      </c>
      <c r="J35" s="2">
        <f>IFERROR(__xludf.DUMMYFUNCTION("""COMPUTED_VALUE"""),45342.66666666667)</f>
        <v>45342.66667</v>
      </c>
      <c r="K35" s="1">
        <f>IFERROR(__xludf.DUMMYFUNCTION("""COMPUTED_VALUE"""),854.88)</f>
        <v>854.88</v>
      </c>
      <c r="M35" s="2">
        <f>IFERROR(__xludf.DUMMYFUNCTION("""COMPUTED_VALUE"""),45342.66666666667)</f>
        <v>45342.66667</v>
      </c>
      <c r="N35" s="1">
        <f>IFERROR(__xludf.DUMMYFUNCTION("""COMPUTED_VALUE"""),8.2382855E7)</f>
        <v>82382855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IFERROR(__xludf.DUMMYFUNCTION("""COMPUTED_VALUE"""),855.96)</f>
        <v>855.96</v>
      </c>
      <c r="D36" s="2">
        <f>IFERROR(__xludf.DUMMYFUNCTION("""COMPUTED_VALUE"""),45343.66666666667)</f>
        <v>45343.66667</v>
      </c>
      <c r="E36" s="1">
        <f>IFERROR(__xludf.DUMMYFUNCTION("""COMPUTED_VALUE"""),859.95)</f>
        <v>859.95</v>
      </c>
      <c r="G36" s="2">
        <f>IFERROR(__xludf.DUMMYFUNCTION("""COMPUTED_VALUE"""),45343.66666666667)</f>
        <v>45343.66667</v>
      </c>
      <c r="H36" s="1">
        <f>IFERROR(__xludf.DUMMYFUNCTION("""COMPUTED_VALUE"""),850.84)</f>
        <v>850.84</v>
      </c>
      <c r="J36" s="2">
        <f>IFERROR(__xludf.DUMMYFUNCTION("""COMPUTED_VALUE"""),45343.66666666667)</f>
        <v>45343.66667</v>
      </c>
      <c r="K36" s="1">
        <f>IFERROR(__xludf.DUMMYFUNCTION("""COMPUTED_VALUE"""),859.47)</f>
        <v>859.47</v>
      </c>
      <c r="M36" s="2">
        <f>IFERROR(__xludf.DUMMYFUNCTION("""COMPUTED_VALUE"""),45343.66666666667)</f>
        <v>45343.66667</v>
      </c>
      <c r="N36" s="1">
        <f>IFERROR(__xludf.DUMMYFUNCTION("""COMPUTED_VALUE"""),7.8147261E7)</f>
        <v>78147261</v>
      </c>
    </row>
    <row r="37">
      <c r="A37" s="2">
        <f>IFERROR(__xludf.DUMMYFUNCTION("""COMPUTED_VALUE"""),45344.66666666667)</f>
        <v>45344.66667</v>
      </c>
      <c r="B37" s="1">
        <f>IFERROR(__xludf.DUMMYFUNCTION("""COMPUTED_VALUE"""),860.61)</f>
        <v>860.61</v>
      </c>
      <c r="D37" s="2">
        <f>IFERROR(__xludf.DUMMYFUNCTION("""COMPUTED_VALUE"""),45344.66666666667)</f>
        <v>45344.66667</v>
      </c>
      <c r="E37" s="1">
        <f>IFERROR(__xludf.DUMMYFUNCTION("""COMPUTED_VALUE"""),873.39)</f>
        <v>873.39</v>
      </c>
      <c r="G37" s="2">
        <f>IFERROR(__xludf.DUMMYFUNCTION("""COMPUTED_VALUE"""),45344.66666666667)</f>
        <v>45344.66667</v>
      </c>
      <c r="H37" s="1">
        <f>IFERROR(__xludf.DUMMYFUNCTION("""COMPUTED_VALUE"""),860.61)</f>
        <v>860.61</v>
      </c>
      <c r="J37" s="2">
        <f>IFERROR(__xludf.DUMMYFUNCTION("""COMPUTED_VALUE"""),45344.66666666667)</f>
        <v>45344.66667</v>
      </c>
      <c r="K37" s="1">
        <f>IFERROR(__xludf.DUMMYFUNCTION("""COMPUTED_VALUE"""),872.07)</f>
        <v>872.07</v>
      </c>
      <c r="M37" s="2">
        <f>IFERROR(__xludf.DUMMYFUNCTION("""COMPUTED_VALUE"""),45344.66666666667)</f>
        <v>45344.66667</v>
      </c>
      <c r="N37" s="1">
        <f>IFERROR(__xludf.DUMMYFUNCTION("""COMPUTED_VALUE"""),8.4009607E7)</f>
        <v>84009607</v>
      </c>
    </row>
    <row r="38">
      <c r="A38" s="2">
        <f>IFERROR(__xludf.DUMMYFUNCTION("""COMPUTED_VALUE"""),45345.66666666667)</f>
        <v>45345.66667</v>
      </c>
      <c r="B38" s="1">
        <f>IFERROR(__xludf.DUMMYFUNCTION("""COMPUTED_VALUE"""),872.54)</f>
        <v>872.54</v>
      </c>
      <c r="D38" s="2">
        <f>IFERROR(__xludf.DUMMYFUNCTION("""COMPUTED_VALUE"""),45345.66666666667)</f>
        <v>45345.66667</v>
      </c>
      <c r="E38" s="1">
        <f>IFERROR(__xludf.DUMMYFUNCTION("""COMPUTED_VALUE"""),877.54)</f>
        <v>877.54</v>
      </c>
      <c r="G38" s="2">
        <f>IFERROR(__xludf.DUMMYFUNCTION("""COMPUTED_VALUE"""),45345.66666666667)</f>
        <v>45345.66667</v>
      </c>
      <c r="H38" s="1">
        <f>IFERROR(__xludf.DUMMYFUNCTION("""COMPUTED_VALUE"""),870.99)</f>
        <v>870.99</v>
      </c>
      <c r="J38" s="2">
        <f>IFERROR(__xludf.DUMMYFUNCTION("""COMPUTED_VALUE"""),45345.66666666667)</f>
        <v>45345.66667</v>
      </c>
      <c r="K38" s="1">
        <f>IFERROR(__xludf.DUMMYFUNCTION("""COMPUTED_VALUE"""),875.99)</f>
        <v>875.99</v>
      </c>
      <c r="M38" s="2">
        <f>IFERROR(__xludf.DUMMYFUNCTION("""COMPUTED_VALUE"""),45345.66666666667)</f>
        <v>45345.66667</v>
      </c>
      <c r="N38" s="1">
        <f>IFERROR(__xludf.DUMMYFUNCTION("""COMPUTED_VALUE"""),8.1982719E7)</f>
        <v>81982719</v>
      </c>
    </row>
    <row r="39">
      <c r="A39" s="2">
        <f>IFERROR(__xludf.DUMMYFUNCTION("""COMPUTED_VALUE"""),45348.66666666667)</f>
        <v>45348.66667</v>
      </c>
      <c r="B39" s="1">
        <f>IFERROR(__xludf.DUMMYFUNCTION("""COMPUTED_VALUE"""),873.65)</f>
        <v>873.65</v>
      </c>
      <c r="D39" s="2">
        <f>IFERROR(__xludf.DUMMYFUNCTION("""COMPUTED_VALUE"""),45348.66666666667)</f>
        <v>45348.66667</v>
      </c>
      <c r="E39" s="1">
        <f>IFERROR(__xludf.DUMMYFUNCTION("""COMPUTED_VALUE"""),875.59)</f>
        <v>875.59</v>
      </c>
      <c r="G39" s="2">
        <f>IFERROR(__xludf.DUMMYFUNCTION("""COMPUTED_VALUE"""),45348.66666666667)</f>
        <v>45348.66667</v>
      </c>
      <c r="H39" s="1">
        <f>IFERROR(__xludf.DUMMYFUNCTION("""COMPUTED_VALUE"""),869.64)</f>
        <v>869.64</v>
      </c>
      <c r="J39" s="2">
        <f>IFERROR(__xludf.DUMMYFUNCTION("""COMPUTED_VALUE"""),45348.66666666667)</f>
        <v>45348.66667</v>
      </c>
      <c r="K39" s="1">
        <f>IFERROR(__xludf.DUMMYFUNCTION("""COMPUTED_VALUE"""),870.22)</f>
        <v>870.22</v>
      </c>
      <c r="M39" s="2">
        <f>IFERROR(__xludf.DUMMYFUNCTION("""COMPUTED_VALUE"""),45348.66666666667)</f>
        <v>45348.66667</v>
      </c>
      <c r="N39" s="1">
        <f>IFERROR(__xludf.DUMMYFUNCTION("""COMPUTED_VALUE"""),6.7490785E7)</f>
        <v>67490785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IFERROR(__xludf.DUMMYFUNCTION("""COMPUTED_VALUE"""),870.81)</f>
        <v>870.81</v>
      </c>
      <c r="D40" s="2">
        <f>IFERROR(__xludf.DUMMYFUNCTION("""COMPUTED_VALUE"""),45349.66666666667)</f>
        <v>45349.66667</v>
      </c>
      <c r="E40" s="1">
        <f>IFERROR(__xludf.DUMMYFUNCTION("""COMPUTED_VALUE"""),874.76)</f>
        <v>874.76</v>
      </c>
      <c r="G40" s="2">
        <f>IFERROR(__xludf.DUMMYFUNCTION("""COMPUTED_VALUE"""),45349.66666666667)</f>
        <v>45349.66667</v>
      </c>
      <c r="H40" s="1">
        <f>IFERROR(__xludf.DUMMYFUNCTION("""COMPUTED_VALUE"""),869.51)</f>
        <v>869.51</v>
      </c>
      <c r="J40" s="2">
        <f>IFERROR(__xludf.DUMMYFUNCTION("""COMPUTED_VALUE"""),45349.66666666667)</f>
        <v>45349.66667</v>
      </c>
      <c r="K40" s="1">
        <f>IFERROR(__xludf.DUMMYFUNCTION("""COMPUTED_VALUE"""),871.62)</f>
        <v>871.62</v>
      </c>
      <c r="M40" s="2">
        <f>IFERROR(__xludf.DUMMYFUNCTION("""COMPUTED_VALUE"""),45349.66666666667)</f>
        <v>45349.66667</v>
      </c>
      <c r="N40" s="1">
        <f>IFERROR(__xludf.DUMMYFUNCTION("""COMPUTED_VALUE"""),8.0120768E7)</f>
        <v>80120768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IFERROR(__xludf.DUMMYFUNCTION("""COMPUTED_VALUE"""),869.69)</f>
        <v>869.69</v>
      </c>
      <c r="D41" s="2">
        <f>IFERROR(__xludf.DUMMYFUNCTION("""COMPUTED_VALUE"""),45350.66666666667)</f>
        <v>45350.66667</v>
      </c>
      <c r="E41" s="1">
        <f>IFERROR(__xludf.DUMMYFUNCTION("""COMPUTED_VALUE"""),878.44)</f>
        <v>878.44</v>
      </c>
      <c r="G41" s="2">
        <f>IFERROR(__xludf.DUMMYFUNCTION("""COMPUTED_VALUE"""),45350.66666666667)</f>
        <v>45350.66667</v>
      </c>
      <c r="H41" s="1">
        <f>IFERROR(__xludf.DUMMYFUNCTION("""COMPUTED_VALUE"""),867.94)</f>
        <v>867.94</v>
      </c>
      <c r="J41" s="2">
        <f>IFERROR(__xludf.DUMMYFUNCTION("""COMPUTED_VALUE"""),45350.66666666667)</f>
        <v>45350.66667</v>
      </c>
      <c r="K41" s="1">
        <f>IFERROR(__xludf.DUMMYFUNCTION("""COMPUTED_VALUE"""),875.74)</f>
        <v>875.74</v>
      </c>
      <c r="M41" s="2">
        <f>IFERROR(__xludf.DUMMYFUNCTION("""COMPUTED_VALUE"""),45350.66666666667)</f>
        <v>45350.66667</v>
      </c>
      <c r="N41" s="1">
        <f>IFERROR(__xludf.DUMMYFUNCTION("""COMPUTED_VALUE"""),7.3086366E7)</f>
        <v>73086366</v>
      </c>
    </row>
    <row r="42">
      <c r="A42" s="2">
        <f>IFERROR(__xludf.DUMMYFUNCTION("""COMPUTED_VALUE"""),45351.66666666667)</f>
        <v>45351.66667</v>
      </c>
      <c r="B42" s="1">
        <f>IFERROR(__xludf.DUMMYFUNCTION("""COMPUTED_VALUE"""),876.72)</f>
        <v>876.72</v>
      </c>
      <c r="D42" s="2">
        <f>IFERROR(__xludf.DUMMYFUNCTION("""COMPUTED_VALUE"""),45351.66666666667)</f>
        <v>45351.66667</v>
      </c>
      <c r="E42" s="1">
        <f>IFERROR(__xludf.DUMMYFUNCTION("""COMPUTED_VALUE"""),879.78)</f>
        <v>879.78</v>
      </c>
      <c r="G42" s="2">
        <f>IFERROR(__xludf.DUMMYFUNCTION("""COMPUTED_VALUE"""),45351.66666666667)</f>
        <v>45351.66667</v>
      </c>
      <c r="H42" s="1">
        <f>IFERROR(__xludf.DUMMYFUNCTION("""COMPUTED_VALUE"""),871.39)</f>
        <v>871.39</v>
      </c>
      <c r="J42" s="2">
        <f>IFERROR(__xludf.DUMMYFUNCTION("""COMPUTED_VALUE"""),45351.66666666667)</f>
        <v>45351.66667</v>
      </c>
      <c r="K42" s="1">
        <f>IFERROR(__xludf.DUMMYFUNCTION("""COMPUTED_VALUE"""),878.0)</f>
        <v>878</v>
      </c>
      <c r="M42" s="2">
        <f>IFERROR(__xludf.DUMMYFUNCTION("""COMPUTED_VALUE"""),45351.66666666667)</f>
        <v>45351.66667</v>
      </c>
      <c r="N42" s="1">
        <f>IFERROR(__xludf.DUMMYFUNCTION("""COMPUTED_VALUE"""),1.51305721E8)</f>
        <v>151305721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IFERROR(__xludf.DUMMYFUNCTION("""COMPUTED_VALUE"""),875.92)</f>
        <v>875.92</v>
      </c>
      <c r="D43" s="2">
        <f>IFERROR(__xludf.DUMMYFUNCTION("""COMPUTED_VALUE"""),45352.66666666667)</f>
        <v>45352.66667</v>
      </c>
      <c r="E43" s="1">
        <f>IFERROR(__xludf.DUMMYFUNCTION("""COMPUTED_VALUE"""),881.9)</f>
        <v>881.9</v>
      </c>
      <c r="G43" s="2">
        <f>IFERROR(__xludf.DUMMYFUNCTION("""COMPUTED_VALUE"""),45352.66666666667)</f>
        <v>45352.66667</v>
      </c>
      <c r="H43" s="1">
        <f>IFERROR(__xludf.DUMMYFUNCTION("""COMPUTED_VALUE"""),875.46)</f>
        <v>875.46</v>
      </c>
      <c r="J43" s="2">
        <f>IFERROR(__xludf.DUMMYFUNCTION("""COMPUTED_VALUE"""),45352.66666666667)</f>
        <v>45352.66667</v>
      </c>
      <c r="K43" s="1">
        <f>IFERROR(__xludf.DUMMYFUNCTION("""COMPUTED_VALUE"""),880.16)</f>
        <v>880.16</v>
      </c>
      <c r="M43" s="2">
        <f>IFERROR(__xludf.DUMMYFUNCTION("""COMPUTED_VALUE"""),45352.66666666667)</f>
        <v>45352.66667</v>
      </c>
      <c r="N43" s="1">
        <f>IFERROR(__xludf.DUMMYFUNCTION("""COMPUTED_VALUE"""),1.20701338E8)</f>
        <v>120701338</v>
      </c>
    </row>
    <row r="44">
      <c r="A44" s="2">
        <f>IFERROR(__xludf.DUMMYFUNCTION("""COMPUTED_VALUE"""),45355.66666666667)</f>
        <v>45355.66667</v>
      </c>
      <c r="B44" s="1">
        <f>IFERROR(__xludf.DUMMYFUNCTION("""COMPUTED_VALUE"""),879.83)</f>
        <v>879.83</v>
      </c>
      <c r="D44" s="2">
        <f>IFERROR(__xludf.DUMMYFUNCTION("""COMPUTED_VALUE"""),45355.66666666667)</f>
        <v>45355.66667</v>
      </c>
      <c r="E44" s="1">
        <f>IFERROR(__xludf.DUMMYFUNCTION("""COMPUTED_VALUE"""),888.79)</f>
        <v>888.79</v>
      </c>
      <c r="G44" s="2">
        <f>IFERROR(__xludf.DUMMYFUNCTION("""COMPUTED_VALUE"""),45355.66666666667)</f>
        <v>45355.66667</v>
      </c>
      <c r="H44" s="1">
        <f>IFERROR(__xludf.DUMMYFUNCTION("""COMPUTED_VALUE"""),878.41)</f>
        <v>878.41</v>
      </c>
      <c r="J44" s="2">
        <f>IFERROR(__xludf.DUMMYFUNCTION("""COMPUTED_VALUE"""),45355.66666666667)</f>
        <v>45355.66667</v>
      </c>
      <c r="K44" s="1">
        <f>IFERROR(__xludf.DUMMYFUNCTION("""COMPUTED_VALUE"""),885.84)</f>
        <v>885.84</v>
      </c>
      <c r="M44" s="2">
        <f>IFERROR(__xludf.DUMMYFUNCTION("""COMPUTED_VALUE"""),45355.66666666667)</f>
        <v>45355.66667</v>
      </c>
      <c r="N44" s="1">
        <f>IFERROR(__xludf.DUMMYFUNCTION("""COMPUTED_VALUE"""),1.00517413E8)</f>
        <v>100517413</v>
      </c>
    </row>
    <row r="45">
      <c r="A45" s="2">
        <f>IFERROR(__xludf.DUMMYFUNCTION("""COMPUTED_VALUE"""),45356.66666666667)</f>
        <v>45356.66667</v>
      </c>
      <c r="B45" s="1">
        <f>IFERROR(__xludf.DUMMYFUNCTION("""COMPUTED_VALUE"""),885.2)</f>
        <v>885.2</v>
      </c>
      <c r="D45" s="2">
        <f>IFERROR(__xludf.DUMMYFUNCTION("""COMPUTED_VALUE"""),45356.66666666667)</f>
        <v>45356.66667</v>
      </c>
      <c r="E45" s="1">
        <f>IFERROR(__xludf.DUMMYFUNCTION("""COMPUTED_VALUE"""),889.48)</f>
        <v>889.48</v>
      </c>
      <c r="G45" s="2">
        <f>IFERROR(__xludf.DUMMYFUNCTION("""COMPUTED_VALUE"""),45356.66666666667)</f>
        <v>45356.66667</v>
      </c>
      <c r="H45" s="1">
        <f>IFERROR(__xludf.DUMMYFUNCTION("""COMPUTED_VALUE"""),880.31)</f>
        <v>880.31</v>
      </c>
      <c r="J45" s="2">
        <f>IFERROR(__xludf.DUMMYFUNCTION("""COMPUTED_VALUE"""),45356.66666666667)</f>
        <v>45356.66667</v>
      </c>
      <c r="K45" s="1">
        <f>IFERROR(__xludf.DUMMYFUNCTION("""COMPUTED_VALUE"""),882.81)</f>
        <v>882.81</v>
      </c>
      <c r="M45" s="2">
        <f>IFERROR(__xludf.DUMMYFUNCTION("""COMPUTED_VALUE"""),45356.66666666667)</f>
        <v>45356.66667</v>
      </c>
      <c r="N45" s="1">
        <f>IFERROR(__xludf.DUMMYFUNCTION("""COMPUTED_VALUE"""),1.32302004E8)</f>
        <v>132302004</v>
      </c>
    </row>
    <row r="46">
      <c r="A46" s="2">
        <f>IFERROR(__xludf.DUMMYFUNCTION("""COMPUTED_VALUE"""),45357.66666666667)</f>
        <v>45357.66667</v>
      </c>
      <c r="B46" s="1">
        <f>IFERROR(__xludf.DUMMYFUNCTION("""COMPUTED_VALUE"""),884.19)</f>
        <v>884.19</v>
      </c>
      <c r="D46" s="2">
        <f>IFERROR(__xludf.DUMMYFUNCTION("""COMPUTED_VALUE"""),45357.66666666667)</f>
        <v>45357.66667</v>
      </c>
      <c r="E46" s="1">
        <f>IFERROR(__xludf.DUMMYFUNCTION("""COMPUTED_VALUE"""),891.58)</f>
        <v>891.58</v>
      </c>
      <c r="G46" s="2">
        <f>IFERROR(__xludf.DUMMYFUNCTION("""COMPUTED_VALUE"""),45357.66666666667)</f>
        <v>45357.66667</v>
      </c>
      <c r="H46" s="1">
        <f>IFERROR(__xludf.DUMMYFUNCTION("""COMPUTED_VALUE"""),884.19)</f>
        <v>884.19</v>
      </c>
      <c r="J46" s="2">
        <f>IFERROR(__xludf.DUMMYFUNCTION("""COMPUTED_VALUE"""),45357.66666666667)</f>
        <v>45357.66667</v>
      </c>
      <c r="K46" s="1">
        <f>IFERROR(__xludf.DUMMYFUNCTION("""COMPUTED_VALUE"""),889.99)</f>
        <v>889.99</v>
      </c>
      <c r="M46" s="2">
        <f>IFERROR(__xludf.DUMMYFUNCTION("""COMPUTED_VALUE"""),45357.66666666667)</f>
        <v>45357.66667</v>
      </c>
      <c r="N46" s="1">
        <f>IFERROR(__xludf.DUMMYFUNCTION("""COMPUTED_VALUE"""),9.1599155E7)</f>
        <v>91599155</v>
      </c>
    </row>
    <row r="47">
      <c r="A47" s="2">
        <f>IFERROR(__xludf.DUMMYFUNCTION("""COMPUTED_VALUE"""),45358.66666666667)</f>
        <v>45358.66667</v>
      </c>
      <c r="B47" s="1">
        <f>IFERROR(__xludf.DUMMYFUNCTION("""COMPUTED_VALUE"""),894.56)</f>
        <v>894.56</v>
      </c>
      <c r="D47" s="2">
        <f>IFERROR(__xludf.DUMMYFUNCTION("""COMPUTED_VALUE"""),45358.66666666667)</f>
        <v>45358.66667</v>
      </c>
      <c r="E47" s="1">
        <f>IFERROR(__xludf.DUMMYFUNCTION("""COMPUTED_VALUE"""),902.75)</f>
        <v>902.75</v>
      </c>
      <c r="G47" s="2">
        <f>IFERROR(__xludf.DUMMYFUNCTION("""COMPUTED_VALUE"""),45358.66666666667)</f>
        <v>45358.66667</v>
      </c>
      <c r="H47" s="1">
        <f>IFERROR(__xludf.DUMMYFUNCTION("""COMPUTED_VALUE"""),894.56)</f>
        <v>894.56</v>
      </c>
      <c r="J47" s="2">
        <f>IFERROR(__xludf.DUMMYFUNCTION("""COMPUTED_VALUE"""),45358.66666666667)</f>
        <v>45358.66667</v>
      </c>
      <c r="K47" s="1">
        <f>IFERROR(__xludf.DUMMYFUNCTION("""COMPUTED_VALUE"""),898.22)</f>
        <v>898.22</v>
      </c>
      <c r="M47" s="2">
        <f>IFERROR(__xludf.DUMMYFUNCTION("""COMPUTED_VALUE"""),45358.66666666667)</f>
        <v>45358.66667</v>
      </c>
      <c r="N47" s="1">
        <f>IFERROR(__xludf.DUMMYFUNCTION("""COMPUTED_VALUE"""),7.7189331E7)</f>
        <v>77189331</v>
      </c>
    </row>
    <row r="48">
      <c r="A48" s="2">
        <f>IFERROR(__xludf.DUMMYFUNCTION("""COMPUTED_VALUE"""),45359.66666666667)</f>
        <v>45359.66667</v>
      </c>
      <c r="B48" s="1">
        <f>IFERROR(__xludf.DUMMYFUNCTION("""COMPUTED_VALUE"""),899.75)</f>
        <v>899.75</v>
      </c>
      <c r="D48" s="2">
        <f>IFERROR(__xludf.DUMMYFUNCTION("""COMPUTED_VALUE"""),45359.66666666667)</f>
        <v>45359.66667</v>
      </c>
      <c r="E48" s="1">
        <f>IFERROR(__xludf.DUMMYFUNCTION("""COMPUTED_VALUE"""),902.08)</f>
        <v>902.08</v>
      </c>
      <c r="G48" s="2">
        <f>IFERROR(__xludf.DUMMYFUNCTION("""COMPUTED_VALUE"""),45359.66666666667)</f>
        <v>45359.66667</v>
      </c>
      <c r="H48" s="1">
        <f>IFERROR(__xludf.DUMMYFUNCTION("""COMPUTED_VALUE"""),893.04)</f>
        <v>893.04</v>
      </c>
      <c r="J48" s="2">
        <f>IFERROR(__xludf.DUMMYFUNCTION("""COMPUTED_VALUE"""),45359.66666666667)</f>
        <v>45359.66667</v>
      </c>
      <c r="K48" s="1">
        <f>IFERROR(__xludf.DUMMYFUNCTION("""COMPUTED_VALUE"""),893.38)</f>
        <v>893.38</v>
      </c>
      <c r="M48" s="2">
        <f>IFERROR(__xludf.DUMMYFUNCTION("""COMPUTED_VALUE"""),45359.66666666667)</f>
        <v>45359.66667</v>
      </c>
      <c r="N48" s="1">
        <f>IFERROR(__xludf.DUMMYFUNCTION("""COMPUTED_VALUE"""),7.2892874E7)</f>
        <v>72892874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IFERROR(__xludf.DUMMYFUNCTION("""COMPUTED_VALUE"""),900.45)</f>
        <v>900.45</v>
      </c>
      <c r="D49" s="2">
        <f>IFERROR(__xludf.DUMMYFUNCTION("""COMPUTED_VALUE"""),45362.66666666667)</f>
        <v>45362.66667</v>
      </c>
      <c r="E49" s="1">
        <f>IFERROR(__xludf.DUMMYFUNCTION("""COMPUTED_VALUE"""),909.93)</f>
        <v>909.93</v>
      </c>
      <c r="G49" s="2">
        <f>IFERROR(__xludf.DUMMYFUNCTION("""COMPUTED_VALUE"""),45362.66666666667)</f>
        <v>45362.66667</v>
      </c>
      <c r="H49" s="1">
        <f>IFERROR(__xludf.DUMMYFUNCTION("""COMPUTED_VALUE"""),898.49)</f>
        <v>898.49</v>
      </c>
      <c r="J49" s="2">
        <f>IFERROR(__xludf.DUMMYFUNCTION("""COMPUTED_VALUE"""),45362.66666666667)</f>
        <v>45362.66667</v>
      </c>
      <c r="K49" s="1">
        <f>IFERROR(__xludf.DUMMYFUNCTION("""COMPUTED_VALUE"""),905.62)</f>
        <v>905.62</v>
      </c>
      <c r="M49" s="2">
        <f>IFERROR(__xludf.DUMMYFUNCTION("""COMPUTED_VALUE"""),45362.66666666667)</f>
        <v>45362.66667</v>
      </c>
      <c r="N49" s="1">
        <f>IFERROR(__xludf.DUMMYFUNCTION("""COMPUTED_VALUE"""),7.338337E7)</f>
        <v>73383370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IFERROR(__xludf.DUMMYFUNCTION("""COMPUTED_VALUE"""),905.82)</f>
        <v>905.82</v>
      </c>
      <c r="D50" s="2">
        <f>IFERROR(__xludf.DUMMYFUNCTION("""COMPUTED_VALUE"""),45363.66666666667)</f>
        <v>45363.66667</v>
      </c>
      <c r="E50" s="1">
        <f>IFERROR(__xludf.DUMMYFUNCTION("""COMPUTED_VALUE"""),908.28)</f>
        <v>908.28</v>
      </c>
      <c r="G50" s="2">
        <f>IFERROR(__xludf.DUMMYFUNCTION("""COMPUTED_VALUE"""),45363.66666666667)</f>
        <v>45363.66667</v>
      </c>
      <c r="H50" s="1">
        <f>IFERROR(__xludf.DUMMYFUNCTION("""COMPUTED_VALUE"""),901.83)</f>
        <v>901.83</v>
      </c>
      <c r="J50" s="2">
        <f>IFERROR(__xludf.DUMMYFUNCTION("""COMPUTED_VALUE"""),45363.66666666667)</f>
        <v>45363.66667</v>
      </c>
      <c r="K50" s="1">
        <f>IFERROR(__xludf.DUMMYFUNCTION("""COMPUTED_VALUE"""),905.28)</f>
        <v>905.28</v>
      </c>
      <c r="M50" s="2">
        <f>IFERROR(__xludf.DUMMYFUNCTION("""COMPUTED_VALUE"""),45363.66666666667)</f>
        <v>45363.66667</v>
      </c>
      <c r="N50" s="1">
        <f>IFERROR(__xludf.DUMMYFUNCTION("""COMPUTED_VALUE"""),7.744112E7)</f>
        <v>77441120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IFERROR(__xludf.DUMMYFUNCTION("""COMPUTED_VALUE"""),905.57)</f>
        <v>905.57</v>
      </c>
      <c r="D51" s="2">
        <f>IFERROR(__xludf.DUMMYFUNCTION("""COMPUTED_VALUE"""),45364.66666666667)</f>
        <v>45364.66667</v>
      </c>
      <c r="E51" s="1">
        <f>IFERROR(__xludf.DUMMYFUNCTION("""COMPUTED_VALUE"""),917.6)</f>
        <v>917.6</v>
      </c>
      <c r="G51" s="2">
        <f>IFERROR(__xludf.DUMMYFUNCTION("""COMPUTED_VALUE"""),45364.66666666667)</f>
        <v>45364.66667</v>
      </c>
      <c r="H51" s="1">
        <f>IFERROR(__xludf.DUMMYFUNCTION("""COMPUTED_VALUE"""),905.57)</f>
        <v>905.57</v>
      </c>
      <c r="J51" s="2">
        <f>IFERROR(__xludf.DUMMYFUNCTION("""COMPUTED_VALUE"""),45364.66666666667)</f>
        <v>45364.66667</v>
      </c>
      <c r="K51" s="1">
        <f>IFERROR(__xludf.DUMMYFUNCTION("""COMPUTED_VALUE"""),912.94)</f>
        <v>912.94</v>
      </c>
      <c r="M51" s="2">
        <f>IFERROR(__xludf.DUMMYFUNCTION("""COMPUTED_VALUE"""),45364.66666666667)</f>
        <v>45364.66667</v>
      </c>
      <c r="N51" s="1">
        <f>IFERROR(__xludf.DUMMYFUNCTION("""COMPUTED_VALUE"""),8.3086087E7)</f>
        <v>83086087</v>
      </c>
    </row>
    <row r="52">
      <c r="A52" s="2">
        <f>IFERROR(__xludf.DUMMYFUNCTION("""COMPUTED_VALUE"""),45365.66666666667)</f>
        <v>45365.66667</v>
      </c>
      <c r="B52" s="1">
        <f>IFERROR(__xludf.DUMMYFUNCTION("""COMPUTED_VALUE"""),910.61)</f>
        <v>910.61</v>
      </c>
      <c r="D52" s="2">
        <f>IFERROR(__xludf.DUMMYFUNCTION("""COMPUTED_VALUE"""),45365.66666666667)</f>
        <v>45365.66667</v>
      </c>
      <c r="E52" s="1">
        <f>IFERROR(__xludf.DUMMYFUNCTION("""COMPUTED_VALUE"""),912.1)</f>
        <v>912.1</v>
      </c>
      <c r="G52" s="2">
        <f>IFERROR(__xludf.DUMMYFUNCTION("""COMPUTED_VALUE"""),45365.66666666667)</f>
        <v>45365.66667</v>
      </c>
      <c r="H52" s="1">
        <f>IFERROR(__xludf.DUMMYFUNCTION("""COMPUTED_VALUE"""),902.75)</f>
        <v>902.75</v>
      </c>
      <c r="J52" s="2">
        <f>IFERROR(__xludf.DUMMYFUNCTION("""COMPUTED_VALUE"""),45365.66666666667)</f>
        <v>45365.66667</v>
      </c>
      <c r="K52" s="1">
        <f>IFERROR(__xludf.DUMMYFUNCTION("""COMPUTED_VALUE"""),905.66)</f>
        <v>905.66</v>
      </c>
      <c r="M52" s="2">
        <f>IFERROR(__xludf.DUMMYFUNCTION("""COMPUTED_VALUE"""),45365.66666666667)</f>
        <v>45365.66667</v>
      </c>
      <c r="N52" s="1">
        <f>IFERROR(__xludf.DUMMYFUNCTION("""COMPUTED_VALUE"""),1.11493334E8)</f>
        <v>111493334</v>
      </c>
    </row>
    <row r="53">
      <c r="A53" s="2">
        <f>IFERROR(__xludf.DUMMYFUNCTION("""COMPUTED_VALUE"""),45366.66666666667)</f>
        <v>45366.66667</v>
      </c>
      <c r="B53" s="1">
        <f>IFERROR(__xludf.DUMMYFUNCTION("""COMPUTED_VALUE"""),905.12)</f>
        <v>905.12</v>
      </c>
      <c r="D53" s="2">
        <f>IFERROR(__xludf.DUMMYFUNCTION("""COMPUTED_VALUE"""),45366.66666666667)</f>
        <v>45366.66667</v>
      </c>
      <c r="E53" s="1">
        <f>IFERROR(__xludf.DUMMYFUNCTION("""COMPUTED_VALUE"""),909.26)</f>
        <v>909.26</v>
      </c>
      <c r="G53" s="2">
        <f>IFERROR(__xludf.DUMMYFUNCTION("""COMPUTED_VALUE"""),45366.66666666667)</f>
        <v>45366.66667</v>
      </c>
      <c r="H53" s="1">
        <f>IFERROR(__xludf.DUMMYFUNCTION("""COMPUTED_VALUE"""),900.65)</f>
        <v>900.65</v>
      </c>
      <c r="J53" s="2">
        <f>IFERROR(__xludf.DUMMYFUNCTION("""COMPUTED_VALUE"""),45366.66666666667)</f>
        <v>45366.66667</v>
      </c>
      <c r="K53" s="1">
        <f>IFERROR(__xludf.DUMMYFUNCTION("""COMPUTED_VALUE"""),903.7)</f>
        <v>903.7</v>
      </c>
      <c r="M53" s="2">
        <f>IFERROR(__xludf.DUMMYFUNCTION("""COMPUTED_VALUE"""),45366.66666666667)</f>
        <v>45366.66667</v>
      </c>
      <c r="N53" s="1">
        <f>IFERROR(__xludf.DUMMYFUNCTION("""COMPUTED_VALUE"""),2.1862246E8)</f>
        <v>218622460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IFERROR(__xludf.DUMMYFUNCTION("""COMPUTED_VALUE"""),904.54)</f>
        <v>904.54</v>
      </c>
      <c r="D54" s="2">
        <f>IFERROR(__xludf.DUMMYFUNCTION("""COMPUTED_VALUE"""),45369.66666666667)</f>
        <v>45369.66667</v>
      </c>
      <c r="E54" s="1">
        <f>IFERROR(__xludf.DUMMYFUNCTION("""COMPUTED_VALUE"""),912.13)</f>
        <v>912.13</v>
      </c>
      <c r="G54" s="2">
        <f>IFERROR(__xludf.DUMMYFUNCTION("""COMPUTED_VALUE"""),45369.66666666667)</f>
        <v>45369.66667</v>
      </c>
      <c r="H54" s="1">
        <f>IFERROR(__xludf.DUMMYFUNCTION("""COMPUTED_VALUE"""),904.0)</f>
        <v>904</v>
      </c>
      <c r="J54" s="2">
        <f>IFERROR(__xludf.DUMMYFUNCTION("""COMPUTED_VALUE"""),45369.66666666667)</f>
        <v>45369.66667</v>
      </c>
      <c r="K54" s="1">
        <f>IFERROR(__xludf.DUMMYFUNCTION("""COMPUTED_VALUE"""),904.32)</f>
        <v>904.32</v>
      </c>
      <c r="M54" s="2">
        <f>IFERROR(__xludf.DUMMYFUNCTION("""COMPUTED_VALUE"""),45369.66666666667)</f>
        <v>45369.66667</v>
      </c>
      <c r="N54" s="1">
        <f>IFERROR(__xludf.DUMMYFUNCTION("""COMPUTED_VALUE"""),9.0368497E7)</f>
        <v>90368497</v>
      </c>
    </row>
    <row r="55">
      <c r="A55" s="2">
        <f>IFERROR(__xludf.DUMMYFUNCTION("""COMPUTED_VALUE"""),45370.66666666667)</f>
        <v>45370.66667</v>
      </c>
      <c r="B55" s="1">
        <f>IFERROR(__xludf.DUMMYFUNCTION("""COMPUTED_VALUE"""),904.08)</f>
        <v>904.08</v>
      </c>
      <c r="D55" s="2">
        <f>IFERROR(__xludf.DUMMYFUNCTION("""COMPUTED_VALUE"""),45370.66666666667)</f>
        <v>45370.66667</v>
      </c>
      <c r="E55" s="1">
        <f>IFERROR(__xludf.DUMMYFUNCTION("""COMPUTED_VALUE"""),905.99)</f>
        <v>905.99</v>
      </c>
      <c r="G55" s="2">
        <f>IFERROR(__xludf.DUMMYFUNCTION("""COMPUTED_VALUE"""),45370.66666666667)</f>
        <v>45370.66667</v>
      </c>
      <c r="H55" s="1">
        <f>IFERROR(__xludf.DUMMYFUNCTION("""COMPUTED_VALUE"""),898.99)</f>
        <v>898.99</v>
      </c>
      <c r="J55" s="2">
        <f>IFERROR(__xludf.DUMMYFUNCTION("""COMPUTED_VALUE"""),45370.66666666667)</f>
        <v>45370.66667</v>
      </c>
      <c r="K55" s="1">
        <f>IFERROR(__xludf.DUMMYFUNCTION("""COMPUTED_VALUE"""),902.65)</f>
        <v>902.65</v>
      </c>
      <c r="M55" s="2">
        <f>IFERROR(__xludf.DUMMYFUNCTION("""COMPUTED_VALUE"""),45370.66666666667)</f>
        <v>45370.66667</v>
      </c>
      <c r="N55" s="1">
        <f>IFERROR(__xludf.DUMMYFUNCTION("""COMPUTED_VALUE"""),8.1771676E7)</f>
        <v>81771676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IFERROR(__xludf.DUMMYFUNCTION("""COMPUTED_VALUE"""),902.97)</f>
        <v>902.97</v>
      </c>
      <c r="D56" s="2">
        <f>IFERROR(__xludf.DUMMYFUNCTION("""COMPUTED_VALUE"""),45371.66666666667)</f>
        <v>45371.66667</v>
      </c>
      <c r="E56" s="1">
        <f>IFERROR(__xludf.DUMMYFUNCTION("""COMPUTED_VALUE"""),912.49)</f>
        <v>912.49</v>
      </c>
      <c r="G56" s="2">
        <f>IFERROR(__xludf.DUMMYFUNCTION("""COMPUTED_VALUE"""),45371.66666666667)</f>
        <v>45371.66667</v>
      </c>
      <c r="H56" s="1">
        <f>IFERROR(__xludf.DUMMYFUNCTION("""COMPUTED_VALUE"""),899.6)</f>
        <v>899.6</v>
      </c>
      <c r="J56" s="2">
        <f>IFERROR(__xludf.DUMMYFUNCTION("""COMPUTED_VALUE"""),45371.66666666667)</f>
        <v>45371.66667</v>
      </c>
      <c r="K56" s="1">
        <f>IFERROR(__xludf.DUMMYFUNCTION("""COMPUTED_VALUE"""),909.64)</f>
        <v>909.64</v>
      </c>
      <c r="M56" s="2">
        <f>IFERROR(__xludf.DUMMYFUNCTION("""COMPUTED_VALUE"""),45371.66666666667)</f>
        <v>45371.66667</v>
      </c>
      <c r="N56" s="1">
        <f>IFERROR(__xludf.DUMMYFUNCTION("""COMPUTED_VALUE"""),7.7793091E7)</f>
        <v>77793091</v>
      </c>
    </row>
    <row r="57">
      <c r="A57" s="2">
        <f>IFERROR(__xludf.DUMMYFUNCTION("""COMPUTED_VALUE"""),45372.66666666667)</f>
        <v>45372.66667</v>
      </c>
      <c r="B57" s="1">
        <f>IFERROR(__xludf.DUMMYFUNCTION("""COMPUTED_VALUE"""),910.38)</f>
        <v>910.38</v>
      </c>
      <c r="D57" s="2">
        <f>IFERROR(__xludf.DUMMYFUNCTION("""COMPUTED_VALUE"""),45372.66666666667)</f>
        <v>45372.66667</v>
      </c>
      <c r="E57" s="1">
        <f>IFERROR(__xludf.DUMMYFUNCTION("""COMPUTED_VALUE"""),911.65)</f>
        <v>911.65</v>
      </c>
      <c r="G57" s="2">
        <f>IFERROR(__xludf.DUMMYFUNCTION("""COMPUTED_VALUE"""),45372.66666666667)</f>
        <v>45372.66667</v>
      </c>
      <c r="H57" s="1">
        <f>IFERROR(__xludf.DUMMYFUNCTION("""COMPUTED_VALUE"""),906.79)</f>
        <v>906.79</v>
      </c>
      <c r="J57" s="2">
        <f>IFERROR(__xludf.DUMMYFUNCTION("""COMPUTED_VALUE"""),45372.66666666667)</f>
        <v>45372.66667</v>
      </c>
      <c r="K57" s="1">
        <f>IFERROR(__xludf.DUMMYFUNCTION("""COMPUTED_VALUE"""),909.28)</f>
        <v>909.28</v>
      </c>
      <c r="M57" s="2">
        <f>IFERROR(__xludf.DUMMYFUNCTION("""COMPUTED_VALUE"""),45372.66666666667)</f>
        <v>45372.66667</v>
      </c>
      <c r="N57" s="1">
        <f>IFERROR(__xludf.DUMMYFUNCTION("""COMPUTED_VALUE"""),6.8281975E7)</f>
        <v>68281975</v>
      </c>
    </row>
    <row r="58">
      <c r="A58" s="2">
        <f>IFERROR(__xludf.DUMMYFUNCTION("""COMPUTED_VALUE"""),45373.66666666667)</f>
        <v>45373.66667</v>
      </c>
      <c r="B58" s="1">
        <f>IFERROR(__xludf.DUMMYFUNCTION("""COMPUTED_VALUE"""),908.17)</f>
        <v>908.17</v>
      </c>
      <c r="D58" s="2">
        <f>IFERROR(__xludf.DUMMYFUNCTION("""COMPUTED_VALUE"""),45373.66666666667)</f>
        <v>45373.66667</v>
      </c>
      <c r="E58" s="1">
        <f>IFERROR(__xludf.DUMMYFUNCTION("""COMPUTED_VALUE"""),911.17)</f>
        <v>911.17</v>
      </c>
      <c r="G58" s="2">
        <f>IFERROR(__xludf.DUMMYFUNCTION("""COMPUTED_VALUE"""),45373.66666666667)</f>
        <v>45373.66667</v>
      </c>
      <c r="H58" s="1">
        <f>IFERROR(__xludf.DUMMYFUNCTION("""COMPUTED_VALUE"""),905.62)</f>
        <v>905.62</v>
      </c>
      <c r="J58" s="2">
        <f>IFERROR(__xludf.DUMMYFUNCTION("""COMPUTED_VALUE"""),45373.66666666667)</f>
        <v>45373.66667</v>
      </c>
      <c r="K58" s="1">
        <f>IFERROR(__xludf.DUMMYFUNCTION("""COMPUTED_VALUE"""),907.08)</f>
        <v>907.08</v>
      </c>
      <c r="M58" s="2">
        <f>IFERROR(__xludf.DUMMYFUNCTION("""COMPUTED_VALUE"""),45373.66666666667)</f>
        <v>45373.66667</v>
      </c>
      <c r="N58" s="1">
        <f>IFERROR(__xludf.DUMMYFUNCTION("""COMPUTED_VALUE"""),5.7744231E7)</f>
        <v>57744231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IFERROR(__xludf.DUMMYFUNCTION("""COMPUTED_VALUE"""),906.71)</f>
        <v>906.71</v>
      </c>
      <c r="D59" s="2">
        <f>IFERROR(__xludf.DUMMYFUNCTION("""COMPUTED_VALUE"""),45376.66666666667)</f>
        <v>45376.66667</v>
      </c>
      <c r="E59" s="1">
        <f>IFERROR(__xludf.DUMMYFUNCTION("""COMPUTED_VALUE"""),907.85)</f>
        <v>907.85</v>
      </c>
      <c r="G59" s="2">
        <f>IFERROR(__xludf.DUMMYFUNCTION("""COMPUTED_VALUE"""),45376.66666666667)</f>
        <v>45376.66667</v>
      </c>
      <c r="H59" s="1">
        <f>IFERROR(__xludf.DUMMYFUNCTION("""COMPUTED_VALUE"""),904.14)</f>
        <v>904.14</v>
      </c>
      <c r="J59" s="2">
        <f>IFERROR(__xludf.DUMMYFUNCTION("""COMPUTED_VALUE"""),45376.66666666667)</f>
        <v>45376.66667</v>
      </c>
      <c r="K59" s="1">
        <f>IFERROR(__xludf.DUMMYFUNCTION("""COMPUTED_VALUE"""),905.33)</f>
        <v>905.33</v>
      </c>
      <c r="M59" s="2">
        <f>IFERROR(__xludf.DUMMYFUNCTION("""COMPUTED_VALUE"""),45376.66666666667)</f>
        <v>45376.66667</v>
      </c>
      <c r="N59" s="1">
        <f>IFERROR(__xludf.DUMMYFUNCTION("""COMPUTED_VALUE"""),5.7483164E7)</f>
        <v>57483164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IFERROR(__xludf.DUMMYFUNCTION("""COMPUTED_VALUE"""),906.17)</f>
        <v>906.17</v>
      </c>
      <c r="D60" s="2">
        <f>IFERROR(__xludf.DUMMYFUNCTION("""COMPUTED_VALUE"""),45377.66666666667)</f>
        <v>45377.66667</v>
      </c>
      <c r="E60" s="1">
        <f>IFERROR(__xludf.DUMMYFUNCTION("""COMPUTED_VALUE"""),907.61)</f>
        <v>907.61</v>
      </c>
      <c r="G60" s="2">
        <f>IFERROR(__xludf.DUMMYFUNCTION("""COMPUTED_VALUE"""),45377.66666666667)</f>
        <v>45377.66667</v>
      </c>
      <c r="H60" s="1">
        <f>IFERROR(__xludf.DUMMYFUNCTION("""COMPUTED_VALUE"""),904.33)</f>
        <v>904.33</v>
      </c>
      <c r="J60" s="2">
        <f>IFERROR(__xludf.DUMMYFUNCTION("""COMPUTED_VALUE"""),45377.66666666667)</f>
        <v>45377.66667</v>
      </c>
      <c r="K60" s="1">
        <f>IFERROR(__xludf.DUMMYFUNCTION("""COMPUTED_VALUE"""),905.02)</f>
        <v>905.02</v>
      </c>
      <c r="M60" s="2">
        <f>IFERROR(__xludf.DUMMYFUNCTION("""COMPUTED_VALUE"""),45377.66666666667)</f>
        <v>45377.66667</v>
      </c>
      <c r="N60" s="1">
        <f>IFERROR(__xludf.DUMMYFUNCTION("""COMPUTED_VALUE"""),6.0861156E7)</f>
        <v>60861156</v>
      </c>
    </row>
    <row r="61">
      <c r="A61" s="2">
        <f>IFERROR(__xludf.DUMMYFUNCTION("""COMPUTED_VALUE"""),45378.66666666667)</f>
        <v>45378.66667</v>
      </c>
      <c r="B61" s="1">
        <f>IFERROR(__xludf.DUMMYFUNCTION("""COMPUTED_VALUE"""),904.85)</f>
        <v>904.85</v>
      </c>
      <c r="D61" s="2">
        <f>IFERROR(__xludf.DUMMYFUNCTION("""COMPUTED_VALUE"""),45378.66666666667)</f>
        <v>45378.66667</v>
      </c>
      <c r="E61" s="1">
        <f>IFERROR(__xludf.DUMMYFUNCTION("""COMPUTED_VALUE"""),917.65)</f>
        <v>917.65</v>
      </c>
      <c r="G61" s="2">
        <f>IFERROR(__xludf.DUMMYFUNCTION("""COMPUTED_VALUE"""),45378.66666666667)</f>
        <v>45378.66667</v>
      </c>
      <c r="H61" s="1">
        <f>IFERROR(__xludf.DUMMYFUNCTION("""COMPUTED_VALUE"""),903.8)</f>
        <v>903.8</v>
      </c>
      <c r="J61" s="2">
        <f>IFERROR(__xludf.DUMMYFUNCTION("""COMPUTED_VALUE"""),45378.66666666667)</f>
        <v>45378.66667</v>
      </c>
      <c r="K61" s="1">
        <f>IFERROR(__xludf.DUMMYFUNCTION("""COMPUTED_VALUE"""),917.58)</f>
        <v>917.58</v>
      </c>
      <c r="M61" s="2">
        <f>IFERROR(__xludf.DUMMYFUNCTION("""COMPUTED_VALUE"""),45378.66666666667)</f>
        <v>45378.66667</v>
      </c>
      <c r="N61" s="1">
        <f>IFERROR(__xludf.DUMMYFUNCTION("""COMPUTED_VALUE"""),7.1971758E7)</f>
        <v>71971758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IFERROR(__xludf.DUMMYFUNCTION("""COMPUTED_VALUE"""),916.16)</f>
        <v>916.16</v>
      </c>
      <c r="D62" s="2">
        <f>IFERROR(__xludf.DUMMYFUNCTION("""COMPUTED_VALUE"""),45379.66666666667)</f>
        <v>45379.66667</v>
      </c>
      <c r="E62" s="1">
        <f>IFERROR(__xludf.DUMMYFUNCTION("""COMPUTED_VALUE"""),920.23)</f>
        <v>920.23</v>
      </c>
      <c r="G62" s="2">
        <f>IFERROR(__xludf.DUMMYFUNCTION("""COMPUTED_VALUE"""),45379.66666666667)</f>
        <v>45379.66667</v>
      </c>
      <c r="H62" s="1">
        <f>IFERROR(__xludf.DUMMYFUNCTION("""COMPUTED_VALUE"""),914.13)</f>
        <v>914.13</v>
      </c>
      <c r="J62" s="2">
        <f>IFERROR(__xludf.DUMMYFUNCTION("""COMPUTED_VALUE"""),45379.66666666667)</f>
        <v>45379.66667</v>
      </c>
      <c r="K62" s="1">
        <f>IFERROR(__xludf.DUMMYFUNCTION("""COMPUTED_VALUE"""),917.19)</f>
        <v>917.19</v>
      </c>
      <c r="M62" s="2">
        <f>IFERROR(__xludf.DUMMYFUNCTION("""COMPUTED_VALUE"""),45379.66666666667)</f>
        <v>45379.66667</v>
      </c>
      <c r="N62" s="1">
        <f>IFERROR(__xludf.DUMMYFUNCTION("""COMPUTED_VALUE"""),9.6497426E7)</f>
        <v>96497426</v>
      </c>
    </row>
    <row r="63">
      <c r="A63" s="2">
        <f>IFERROR(__xludf.DUMMYFUNCTION("""COMPUTED_VALUE"""),45383.66666666667)</f>
        <v>45383.66667</v>
      </c>
      <c r="B63" s="1">
        <f>IFERROR(__xludf.DUMMYFUNCTION("""COMPUTED_VALUE"""),917.23)</f>
        <v>917.23</v>
      </c>
      <c r="D63" s="2">
        <f>IFERROR(__xludf.DUMMYFUNCTION("""COMPUTED_VALUE"""),45383.66666666667)</f>
        <v>45383.66667</v>
      </c>
      <c r="E63" s="1">
        <f>IFERROR(__xludf.DUMMYFUNCTION("""COMPUTED_VALUE"""),919.09)</f>
        <v>919.09</v>
      </c>
      <c r="G63" s="2">
        <f>IFERROR(__xludf.DUMMYFUNCTION("""COMPUTED_VALUE"""),45383.66666666667)</f>
        <v>45383.66667</v>
      </c>
      <c r="H63" s="1">
        <f>IFERROR(__xludf.DUMMYFUNCTION("""COMPUTED_VALUE"""),912.48)</f>
        <v>912.48</v>
      </c>
      <c r="J63" s="2">
        <f>IFERROR(__xludf.DUMMYFUNCTION("""COMPUTED_VALUE"""),45383.66666666667)</f>
        <v>45383.66667</v>
      </c>
      <c r="K63" s="1">
        <f>IFERROR(__xludf.DUMMYFUNCTION("""COMPUTED_VALUE"""),915.82)</f>
        <v>915.82</v>
      </c>
      <c r="M63" s="2">
        <f>IFERROR(__xludf.DUMMYFUNCTION("""COMPUTED_VALUE"""),45383.66666666667)</f>
        <v>45383.66667</v>
      </c>
      <c r="N63" s="1">
        <f>IFERROR(__xludf.DUMMYFUNCTION("""COMPUTED_VALUE"""),6.5044544E7)</f>
        <v>65044544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IFERROR(__xludf.DUMMYFUNCTION("""COMPUTED_VALUE"""),915.3)</f>
        <v>915.3</v>
      </c>
      <c r="D64" s="2">
        <f>IFERROR(__xludf.DUMMYFUNCTION("""COMPUTED_VALUE"""),45384.66666666667)</f>
        <v>45384.66667</v>
      </c>
      <c r="E64" s="1">
        <f>IFERROR(__xludf.DUMMYFUNCTION("""COMPUTED_VALUE"""),915.68)</f>
        <v>915.68</v>
      </c>
      <c r="G64" s="2">
        <f>IFERROR(__xludf.DUMMYFUNCTION("""COMPUTED_VALUE"""),45384.66666666667)</f>
        <v>45384.66667</v>
      </c>
      <c r="H64" s="1">
        <f>IFERROR(__xludf.DUMMYFUNCTION("""COMPUTED_VALUE"""),907.38)</f>
        <v>907.38</v>
      </c>
      <c r="J64" s="2">
        <f>IFERROR(__xludf.DUMMYFUNCTION("""COMPUTED_VALUE"""),45384.66666666667)</f>
        <v>45384.66667</v>
      </c>
      <c r="K64" s="1">
        <f>IFERROR(__xludf.DUMMYFUNCTION("""COMPUTED_VALUE"""),910.18)</f>
        <v>910.18</v>
      </c>
      <c r="M64" s="2">
        <f>IFERROR(__xludf.DUMMYFUNCTION("""COMPUTED_VALUE"""),45384.66666666667)</f>
        <v>45384.66667</v>
      </c>
      <c r="N64" s="1">
        <f>IFERROR(__xludf.DUMMYFUNCTION("""COMPUTED_VALUE"""),7.8850444E7)</f>
        <v>78850444</v>
      </c>
    </row>
    <row r="65">
      <c r="A65" s="2">
        <f>IFERROR(__xludf.DUMMYFUNCTION("""COMPUTED_VALUE"""),45385.66666666667)</f>
        <v>45385.66667</v>
      </c>
      <c r="B65" s="1">
        <f>IFERROR(__xludf.DUMMYFUNCTION("""COMPUTED_VALUE"""),911.21)</f>
        <v>911.21</v>
      </c>
      <c r="D65" s="2">
        <f>IFERROR(__xludf.DUMMYFUNCTION("""COMPUTED_VALUE"""),45385.66666666667)</f>
        <v>45385.66667</v>
      </c>
      <c r="E65" s="1">
        <f>IFERROR(__xludf.DUMMYFUNCTION("""COMPUTED_VALUE"""),916.77)</f>
        <v>916.77</v>
      </c>
      <c r="G65" s="2">
        <f>IFERROR(__xludf.DUMMYFUNCTION("""COMPUTED_VALUE"""),45385.66666666667)</f>
        <v>45385.66667</v>
      </c>
      <c r="H65" s="1">
        <f>IFERROR(__xludf.DUMMYFUNCTION("""COMPUTED_VALUE"""),911.21)</f>
        <v>911.21</v>
      </c>
      <c r="J65" s="2">
        <f>IFERROR(__xludf.DUMMYFUNCTION("""COMPUTED_VALUE"""),45385.66666666667)</f>
        <v>45385.66667</v>
      </c>
      <c r="K65" s="1">
        <f>IFERROR(__xludf.DUMMYFUNCTION("""COMPUTED_VALUE"""),915.81)</f>
        <v>915.81</v>
      </c>
      <c r="M65" s="2">
        <f>IFERROR(__xludf.DUMMYFUNCTION("""COMPUTED_VALUE"""),45385.66666666667)</f>
        <v>45385.66667</v>
      </c>
      <c r="N65" s="1">
        <f>IFERROR(__xludf.DUMMYFUNCTION("""COMPUTED_VALUE"""),7.0024405E7)</f>
        <v>70024405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IFERROR(__xludf.DUMMYFUNCTION("""COMPUTED_VALUE"""),918.36)</f>
        <v>918.36</v>
      </c>
      <c r="D66" s="2">
        <f>IFERROR(__xludf.DUMMYFUNCTION("""COMPUTED_VALUE"""),45386.66666666667)</f>
        <v>45386.66667</v>
      </c>
      <c r="E66" s="1">
        <f>IFERROR(__xludf.DUMMYFUNCTION("""COMPUTED_VALUE"""),922.4)</f>
        <v>922.4</v>
      </c>
      <c r="G66" s="2">
        <f>IFERROR(__xludf.DUMMYFUNCTION("""COMPUTED_VALUE"""),45386.66666666667)</f>
        <v>45386.66667</v>
      </c>
      <c r="H66" s="1">
        <f>IFERROR(__xludf.DUMMYFUNCTION("""COMPUTED_VALUE"""),901.59)</f>
        <v>901.59</v>
      </c>
      <c r="J66" s="2">
        <f>IFERROR(__xludf.DUMMYFUNCTION("""COMPUTED_VALUE"""),45386.66666666667)</f>
        <v>45386.66667</v>
      </c>
      <c r="K66" s="1">
        <f>IFERROR(__xludf.DUMMYFUNCTION("""COMPUTED_VALUE"""),903.12)</f>
        <v>903.12</v>
      </c>
      <c r="M66" s="2">
        <f>IFERROR(__xludf.DUMMYFUNCTION("""COMPUTED_VALUE"""),45386.66666666667)</f>
        <v>45386.66667</v>
      </c>
      <c r="N66" s="1">
        <f>IFERROR(__xludf.DUMMYFUNCTION("""COMPUTED_VALUE"""),6.9198867E7)</f>
        <v>69198867</v>
      </c>
    </row>
    <row r="67">
      <c r="A67" s="2">
        <f>IFERROR(__xludf.DUMMYFUNCTION("""COMPUTED_VALUE"""),45387.66666666667)</f>
        <v>45387.66667</v>
      </c>
      <c r="B67" s="1">
        <f>IFERROR(__xludf.DUMMYFUNCTION("""COMPUTED_VALUE"""),903.27)</f>
        <v>903.27</v>
      </c>
      <c r="D67" s="2">
        <f>IFERROR(__xludf.DUMMYFUNCTION("""COMPUTED_VALUE"""),45387.66666666667)</f>
        <v>45387.66667</v>
      </c>
      <c r="E67" s="1">
        <f>IFERROR(__xludf.DUMMYFUNCTION("""COMPUTED_VALUE"""),910.15)</f>
        <v>910.15</v>
      </c>
      <c r="G67" s="2">
        <f>IFERROR(__xludf.DUMMYFUNCTION("""COMPUTED_VALUE"""),45387.66666666667)</f>
        <v>45387.66667</v>
      </c>
      <c r="H67" s="1">
        <f>IFERROR(__xludf.DUMMYFUNCTION("""COMPUTED_VALUE"""),901.43)</f>
        <v>901.43</v>
      </c>
      <c r="J67" s="2">
        <f>IFERROR(__xludf.DUMMYFUNCTION("""COMPUTED_VALUE"""),45387.66666666667)</f>
        <v>45387.66667</v>
      </c>
      <c r="K67" s="1">
        <f>IFERROR(__xludf.DUMMYFUNCTION("""COMPUTED_VALUE"""),909.1)</f>
        <v>909.1</v>
      </c>
      <c r="M67" s="2">
        <f>IFERROR(__xludf.DUMMYFUNCTION("""COMPUTED_VALUE"""),45387.66666666667)</f>
        <v>45387.66667</v>
      </c>
      <c r="N67" s="1">
        <f>IFERROR(__xludf.DUMMYFUNCTION("""COMPUTED_VALUE"""),5.8817971E7)</f>
        <v>58817971</v>
      </c>
    </row>
    <row r="68">
      <c r="A68" s="2">
        <f>IFERROR(__xludf.DUMMYFUNCTION("""COMPUTED_VALUE"""),45390.66666666667)</f>
        <v>45390.66667</v>
      </c>
      <c r="B68" s="1">
        <f>IFERROR(__xludf.DUMMYFUNCTION("""COMPUTED_VALUE"""),908.74)</f>
        <v>908.74</v>
      </c>
      <c r="D68" s="2">
        <f>IFERROR(__xludf.DUMMYFUNCTION("""COMPUTED_VALUE"""),45390.66666666667)</f>
        <v>45390.66667</v>
      </c>
      <c r="E68" s="1">
        <f>IFERROR(__xludf.DUMMYFUNCTION("""COMPUTED_VALUE"""),911.52)</f>
        <v>911.52</v>
      </c>
      <c r="G68" s="2">
        <f>IFERROR(__xludf.DUMMYFUNCTION("""COMPUTED_VALUE"""),45390.66666666667)</f>
        <v>45390.66667</v>
      </c>
      <c r="H68" s="1">
        <f>IFERROR(__xludf.DUMMYFUNCTION("""COMPUTED_VALUE"""),906.99)</f>
        <v>906.99</v>
      </c>
      <c r="J68" s="2">
        <f>IFERROR(__xludf.DUMMYFUNCTION("""COMPUTED_VALUE"""),45390.66666666667)</f>
        <v>45390.66667</v>
      </c>
      <c r="K68" s="1">
        <f>IFERROR(__xludf.DUMMYFUNCTION("""COMPUTED_VALUE"""),908.8)</f>
        <v>908.8</v>
      </c>
      <c r="M68" s="2">
        <f>IFERROR(__xludf.DUMMYFUNCTION("""COMPUTED_VALUE"""),45390.66666666667)</f>
        <v>45390.66667</v>
      </c>
      <c r="N68" s="1">
        <f>IFERROR(__xludf.DUMMYFUNCTION("""COMPUTED_VALUE"""),6.0386437E7)</f>
        <v>60386437</v>
      </c>
    </row>
    <row r="69">
      <c r="A69" s="2">
        <f>IFERROR(__xludf.DUMMYFUNCTION("""COMPUTED_VALUE"""),45391.66666666667)</f>
        <v>45391.66667</v>
      </c>
      <c r="B69" s="1">
        <f>IFERROR(__xludf.DUMMYFUNCTION("""COMPUTED_VALUE"""),910.07)</f>
        <v>910.07</v>
      </c>
      <c r="D69" s="2">
        <f>IFERROR(__xludf.DUMMYFUNCTION("""COMPUTED_VALUE"""),45391.66666666667)</f>
        <v>45391.66667</v>
      </c>
      <c r="E69" s="1">
        <f>IFERROR(__xludf.DUMMYFUNCTION("""COMPUTED_VALUE"""),914.05)</f>
        <v>914.05</v>
      </c>
      <c r="G69" s="2">
        <f>IFERROR(__xludf.DUMMYFUNCTION("""COMPUTED_VALUE"""),45391.66666666667)</f>
        <v>45391.66667</v>
      </c>
      <c r="H69" s="1">
        <f>IFERROR(__xludf.DUMMYFUNCTION("""COMPUTED_VALUE"""),901.83)</f>
        <v>901.83</v>
      </c>
      <c r="J69" s="2">
        <f>IFERROR(__xludf.DUMMYFUNCTION("""COMPUTED_VALUE"""),45391.66666666667)</f>
        <v>45391.66667</v>
      </c>
      <c r="K69" s="1">
        <f>IFERROR(__xludf.DUMMYFUNCTION("""COMPUTED_VALUE"""),911.1)</f>
        <v>911.1</v>
      </c>
      <c r="M69" s="2">
        <f>IFERROR(__xludf.DUMMYFUNCTION("""COMPUTED_VALUE"""),45391.66666666667)</f>
        <v>45391.66667</v>
      </c>
      <c r="N69" s="1">
        <f>IFERROR(__xludf.DUMMYFUNCTION("""COMPUTED_VALUE"""),6.4415409E7)</f>
        <v>64415409</v>
      </c>
    </row>
    <row r="70">
      <c r="A70" s="2">
        <f>IFERROR(__xludf.DUMMYFUNCTION("""COMPUTED_VALUE"""),45392.66666666667)</f>
        <v>45392.66667</v>
      </c>
      <c r="B70" s="1">
        <f>IFERROR(__xludf.DUMMYFUNCTION("""COMPUTED_VALUE"""),903.91)</f>
        <v>903.91</v>
      </c>
      <c r="D70" s="2">
        <f>IFERROR(__xludf.DUMMYFUNCTION("""COMPUTED_VALUE"""),45392.66666666667)</f>
        <v>45392.66667</v>
      </c>
      <c r="E70" s="1">
        <f>IFERROR(__xludf.DUMMYFUNCTION("""COMPUTED_VALUE"""),903.91)</f>
        <v>903.91</v>
      </c>
      <c r="G70" s="2">
        <f>IFERROR(__xludf.DUMMYFUNCTION("""COMPUTED_VALUE"""),45392.66666666667)</f>
        <v>45392.66667</v>
      </c>
      <c r="H70" s="1">
        <f>IFERROR(__xludf.DUMMYFUNCTION("""COMPUTED_VALUE"""),893.38)</f>
        <v>893.38</v>
      </c>
      <c r="J70" s="2">
        <f>IFERROR(__xludf.DUMMYFUNCTION("""COMPUTED_VALUE"""),45392.66666666667)</f>
        <v>45392.66667</v>
      </c>
      <c r="K70" s="1">
        <f>IFERROR(__xludf.DUMMYFUNCTION("""COMPUTED_VALUE"""),895.77)</f>
        <v>895.77</v>
      </c>
      <c r="M70" s="2">
        <f>IFERROR(__xludf.DUMMYFUNCTION("""COMPUTED_VALUE"""),45392.66666666667)</f>
        <v>45392.66667</v>
      </c>
      <c r="N70" s="1">
        <f>IFERROR(__xludf.DUMMYFUNCTION("""COMPUTED_VALUE"""),6.6379831E7)</f>
        <v>66379831</v>
      </c>
    </row>
    <row r="71">
      <c r="A71" s="2">
        <f>IFERROR(__xludf.DUMMYFUNCTION("""COMPUTED_VALUE"""),45393.66666666667)</f>
        <v>45393.66667</v>
      </c>
      <c r="B71" s="1">
        <f>IFERROR(__xludf.DUMMYFUNCTION("""COMPUTED_VALUE"""),897.29)</f>
        <v>897.29</v>
      </c>
      <c r="D71" s="2">
        <f>IFERROR(__xludf.DUMMYFUNCTION("""COMPUTED_VALUE"""),45393.66666666667)</f>
        <v>45393.66667</v>
      </c>
      <c r="E71" s="1">
        <f>IFERROR(__xludf.DUMMYFUNCTION("""COMPUTED_VALUE"""),899.79)</f>
        <v>899.79</v>
      </c>
      <c r="G71" s="2">
        <f>IFERROR(__xludf.DUMMYFUNCTION("""COMPUTED_VALUE"""),45393.66666666667)</f>
        <v>45393.66667</v>
      </c>
      <c r="H71" s="1">
        <f>IFERROR(__xludf.DUMMYFUNCTION("""COMPUTED_VALUE"""),891.08)</f>
        <v>891.08</v>
      </c>
      <c r="J71" s="2">
        <f>IFERROR(__xludf.DUMMYFUNCTION("""COMPUTED_VALUE"""),45393.66666666667)</f>
        <v>45393.66667</v>
      </c>
      <c r="K71" s="1">
        <f>IFERROR(__xludf.DUMMYFUNCTION("""COMPUTED_VALUE"""),895.61)</f>
        <v>895.61</v>
      </c>
      <c r="M71" s="2">
        <f>IFERROR(__xludf.DUMMYFUNCTION("""COMPUTED_VALUE"""),45393.66666666667)</f>
        <v>45393.66667</v>
      </c>
      <c r="N71" s="1">
        <f>IFERROR(__xludf.DUMMYFUNCTION("""COMPUTED_VALUE"""),9.5769959E7)</f>
        <v>95769959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IFERROR(__xludf.DUMMYFUNCTION("""COMPUTED_VALUE"""),891.04)</f>
        <v>891.04</v>
      </c>
      <c r="D72" s="2">
        <f>IFERROR(__xludf.DUMMYFUNCTION("""COMPUTED_VALUE"""),45394.66666666667)</f>
        <v>45394.66667</v>
      </c>
      <c r="E72" s="1">
        <f>IFERROR(__xludf.DUMMYFUNCTION("""COMPUTED_VALUE"""),891.04)</f>
        <v>891.04</v>
      </c>
      <c r="G72" s="2">
        <f>IFERROR(__xludf.DUMMYFUNCTION("""COMPUTED_VALUE"""),45394.66666666667)</f>
        <v>45394.66667</v>
      </c>
      <c r="H72" s="1">
        <f>IFERROR(__xludf.DUMMYFUNCTION("""COMPUTED_VALUE"""),873.7)</f>
        <v>873.7</v>
      </c>
      <c r="J72" s="2">
        <f>IFERROR(__xludf.DUMMYFUNCTION("""COMPUTED_VALUE"""),45394.66666666667)</f>
        <v>45394.66667</v>
      </c>
      <c r="K72" s="1">
        <f>IFERROR(__xludf.DUMMYFUNCTION("""COMPUTED_VALUE"""),877.58)</f>
        <v>877.58</v>
      </c>
      <c r="M72" s="2">
        <f>IFERROR(__xludf.DUMMYFUNCTION("""COMPUTED_VALUE"""),45394.66666666667)</f>
        <v>45394.66667</v>
      </c>
      <c r="N72" s="1">
        <f>IFERROR(__xludf.DUMMYFUNCTION("""COMPUTED_VALUE"""),6.2390054E7)</f>
        <v>62390054</v>
      </c>
    </row>
    <row r="73">
      <c r="A73" s="2">
        <f>IFERROR(__xludf.DUMMYFUNCTION("""COMPUTED_VALUE"""),45397.66666666667)</f>
        <v>45397.66667</v>
      </c>
      <c r="B73" s="1">
        <f>IFERROR(__xludf.DUMMYFUNCTION("""COMPUTED_VALUE"""),879.54)</f>
        <v>879.54</v>
      </c>
      <c r="D73" s="2">
        <f>IFERROR(__xludf.DUMMYFUNCTION("""COMPUTED_VALUE"""),45397.66666666667)</f>
        <v>45397.66667</v>
      </c>
      <c r="E73" s="1">
        <f>IFERROR(__xludf.DUMMYFUNCTION("""COMPUTED_VALUE"""),888.4)</f>
        <v>888.4</v>
      </c>
      <c r="G73" s="2">
        <f>IFERROR(__xludf.DUMMYFUNCTION("""COMPUTED_VALUE"""),45397.66666666667)</f>
        <v>45397.66667</v>
      </c>
      <c r="H73" s="1">
        <f>IFERROR(__xludf.DUMMYFUNCTION("""COMPUTED_VALUE"""),868.3)</f>
        <v>868.3</v>
      </c>
      <c r="J73" s="2">
        <f>IFERROR(__xludf.DUMMYFUNCTION("""COMPUTED_VALUE"""),45397.66666666667)</f>
        <v>45397.66667</v>
      </c>
      <c r="K73" s="1">
        <f>IFERROR(__xludf.DUMMYFUNCTION("""COMPUTED_VALUE"""),872.4)</f>
        <v>872.4</v>
      </c>
      <c r="M73" s="2">
        <f>IFERROR(__xludf.DUMMYFUNCTION("""COMPUTED_VALUE"""),45397.66666666667)</f>
        <v>45397.66667</v>
      </c>
      <c r="N73" s="1">
        <f>IFERROR(__xludf.DUMMYFUNCTION("""COMPUTED_VALUE"""),9.1322053E7)</f>
        <v>91322053</v>
      </c>
    </row>
    <row r="74">
      <c r="A74" s="2">
        <f>IFERROR(__xludf.DUMMYFUNCTION("""COMPUTED_VALUE"""),45398.66666666667)</f>
        <v>45398.66667</v>
      </c>
      <c r="B74" s="1">
        <f>IFERROR(__xludf.DUMMYFUNCTION("""COMPUTED_VALUE"""),872.59)</f>
        <v>872.59</v>
      </c>
      <c r="D74" s="2">
        <f>IFERROR(__xludf.DUMMYFUNCTION("""COMPUTED_VALUE"""),45398.66666666667)</f>
        <v>45398.66667</v>
      </c>
      <c r="E74" s="1">
        <f>IFERROR(__xludf.DUMMYFUNCTION("""COMPUTED_VALUE"""),872.59)</f>
        <v>872.59</v>
      </c>
      <c r="G74" s="2">
        <f>IFERROR(__xludf.DUMMYFUNCTION("""COMPUTED_VALUE"""),45398.66666666667)</f>
        <v>45398.66667</v>
      </c>
      <c r="H74" s="1">
        <f>IFERROR(__xludf.DUMMYFUNCTION("""COMPUTED_VALUE"""),866.09)</f>
        <v>866.09</v>
      </c>
      <c r="J74" s="2">
        <f>IFERROR(__xludf.DUMMYFUNCTION("""COMPUTED_VALUE"""),45398.66666666667)</f>
        <v>45398.66667</v>
      </c>
      <c r="K74" s="1">
        <f>IFERROR(__xludf.DUMMYFUNCTION("""COMPUTED_VALUE"""),867.75)</f>
        <v>867.75</v>
      </c>
      <c r="M74" s="2">
        <f>IFERROR(__xludf.DUMMYFUNCTION("""COMPUTED_VALUE"""),45398.66666666667)</f>
        <v>45398.66667</v>
      </c>
      <c r="N74" s="1">
        <f>IFERROR(__xludf.DUMMYFUNCTION("""COMPUTED_VALUE"""),7.7614014E7)</f>
        <v>77614014</v>
      </c>
    </row>
    <row r="75">
      <c r="A75" s="2">
        <f>IFERROR(__xludf.DUMMYFUNCTION("""COMPUTED_VALUE"""),45399.66666666667)</f>
        <v>45399.66667</v>
      </c>
      <c r="B75" s="1">
        <f>IFERROR(__xludf.DUMMYFUNCTION("""COMPUTED_VALUE"""),868.93)</f>
        <v>868.93</v>
      </c>
      <c r="D75" s="2">
        <f>IFERROR(__xludf.DUMMYFUNCTION("""COMPUTED_VALUE"""),45399.66666666667)</f>
        <v>45399.66667</v>
      </c>
      <c r="E75" s="1">
        <f>IFERROR(__xludf.DUMMYFUNCTION("""COMPUTED_VALUE"""),875.52)</f>
        <v>875.52</v>
      </c>
      <c r="G75" s="2">
        <f>IFERROR(__xludf.DUMMYFUNCTION("""COMPUTED_VALUE"""),45399.66666666667)</f>
        <v>45399.66667</v>
      </c>
      <c r="H75" s="1">
        <f>IFERROR(__xludf.DUMMYFUNCTION("""COMPUTED_VALUE"""),866.34)</f>
        <v>866.34</v>
      </c>
      <c r="J75" s="2">
        <f>IFERROR(__xludf.DUMMYFUNCTION("""COMPUTED_VALUE"""),45399.66666666667)</f>
        <v>45399.66667</v>
      </c>
      <c r="K75" s="1">
        <f>IFERROR(__xludf.DUMMYFUNCTION("""COMPUTED_VALUE"""),869.05)</f>
        <v>869.05</v>
      </c>
      <c r="M75" s="2">
        <f>IFERROR(__xludf.DUMMYFUNCTION("""COMPUTED_VALUE"""),45399.66666666667)</f>
        <v>45399.66667</v>
      </c>
      <c r="N75" s="1">
        <f>IFERROR(__xludf.DUMMYFUNCTION("""COMPUTED_VALUE"""),8.4177743E7)</f>
        <v>84177743</v>
      </c>
    </row>
    <row r="76">
      <c r="A76" s="2">
        <f>IFERROR(__xludf.DUMMYFUNCTION("""COMPUTED_VALUE"""),45400.66666666667)</f>
        <v>45400.66667</v>
      </c>
      <c r="B76" s="1">
        <f>IFERROR(__xludf.DUMMYFUNCTION("""COMPUTED_VALUE"""),871.71)</f>
        <v>871.71</v>
      </c>
      <c r="D76" s="2">
        <f>IFERROR(__xludf.DUMMYFUNCTION("""COMPUTED_VALUE"""),45400.66666666667)</f>
        <v>45400.66667</v>
      </c>
      <c r="E76" s="1">
        <f>IFERROR(__xludf.DUMMYFUNCTION("""COMPUTED_VALUE"""),876.38)</f>
        <v>876.38</v>
      </c>
      <c r="G76" s="2">
        <f>IFERROR(__xludf.DUMMYFUNCTION("""COMPUTED_VALUE"""),45400.66666666667)</f>
        <v>45400.66667</v>
      </c>
      <c r="H76" s="1">
        <f>IFERROR(__xludf.DUMMYFUNCTION("""COMPUTED_VALUE"""),867.18)</f>
        <v>867.18</v>
      </c>
      <c r="J76" s="2">
        <f>IFERROR(__xludf.DUMMYFUNCTION("""COMPUTED_VALUE"""),45400.66666666667)</f>
        <v>45400.66667</v>
      </c>
      <c r="K76" s="1">
        <f>IFERROR(__xludf.DUMMYFUNCTION("""COMPUTED_VALUE"""),871.14)</f>
        <v>871.14</v>
      </c>
      <c r="M76" s="2">
        <f>IFERROR(__xludf.DUMMYFUNCTION("""COMPUTED_VALUE"""),45400.66666666667)</f>
        <v>45400.66667</v>
      </c>
      <c r="N76" s="1">
        <f>IFERROR(__xludf.DUMMYFUNCTION("""COMPUTED_VALUE"""),8.4031591E7)</f>
        <v>84031591</v>
      </c>
    </row>
    <row r="77">
      <c r="A77" s="2">
        <f>IFERROR(__xludf.DUMMYFUNCTION("""COMPUTED_VALUE"""),45401.66666666667)</f>
        <v>45401.66667</v>
      </c>
      <c r="B77" s="1">
        <f>IFERROR(__xludf.DUMMYFUNCTION("""COMPUTED_VALUE"""),871.28)</f>
        <v>871.28</v>
      </c>
      <c r="D77" s="2">
        <f>IFERROR(__xludf.DUMMYFUNCTION("""COMPUTED_VALUE"""),45401.66666666667)</f>
        <v>45401.66667</v>
      </c>
      <c r="E77" s="1">
        <f>IFERROR(__xludf.DUMMYFUNCTION("""COMPUTED_VALUE"""),875.48)</f>
        <v>875.48</v>
      </c>
      <c r="G77" s="2">
        <f>IFERROR(__xludf.DUMMYFUNCTION("""COMPUTED_VALUE"""),45401.66666666667)</f>
        <v>45401.66667</v>
      </c>
      <c r="H77" s="1">
        <f>IFERROR(__xludf.DUMMYFUNCTION("""COMPUTED_VALUE"""),867.43)</f>
        <v>867.43</v>
      </c>
      <c r="J77" s="2">
        <f>IFERROR(__xludf.DUMMYFUNCTION("""COMPUTED_VALUE"""),45401.66666666667)</f>
        <v>45401.66667</v>
      </c>
      <c r="K77" s="1">
        <f>IFERROR(__xludf.DUMMYFUNCTION("""COMPUTED_VALUE"""),870.83)</f>
        <v>870.83</v>
      </c>
      <c r="M77" s="2">
        <f>IFERROR(__xludf.DUMMYFUNCTION("""COMPUTED_VALUE"""),45401.66666666667)</f>
        <v>45401.66667</v>
      </c>
      <c r="N77" s="1">
        <f>IFERROR(__xludf.DUMMYFUNCTION("""COMPUTED_VALUE"""),8.9888542E7)</f>
        <v>89888542</v>
      </c>
    </row>
    <row r="78">
      <c r="A78" s="2">
        <f>IFERROR(__xludf.DUMMYFUNCTION("""COMPUTED_VALUE"""),45404.66666666667)</f>
        <v>45404.66667</v>
      </c>
      <c r="B78" s="1">
        <f>IFERROR(__xludf.DUMMYFUNCTION("""COMPUTED_VALUE"""),868.98)</f>
        <v>868.98</v>
      </c>
      <c r="D78" s="2">
        <f>IFERROR(__xludf.DUMMYFUNCTION("""COMPUTED_VALUE"""),45404.66666666667)</f>
        <v>45404.66667</v>
      </c>
      <c r="E78" s="1">
        <f>IFERROR(__xludf.DUMMYFUNCTION("""COMPUTED_VALUE"""),877.65)</f>
        <v>877.65</v>
      </c>
      <c r="G78" s="2">
        <f>IFERROR(__xludf.DUMMYFUNCTION("""COMPUTED_VALUE"""),45404.66666666667)</f>
        <v>45404.66667</v>
      </c>
      <c r="H78" s="1">
        <f>IFERROR(__xludf.DUMMYFUNCTION("""COMPUTED_VALUE"""),864.33)</f>
        <v>864.33</v>
      </c>
      <c r="J78" s="2">
        <f>IFERROR(__xludf.DUMMYFUNCTION("""COMPUTED_VALUE"""),45404.66666666667)</f>
        <v>45404.66667</v>
      </c>
      <c r="K78" s="1">
        <f>IFERROR(__xludf.DUMMYFUNCTION("""COMPUTED_VALUE"""),873.96)</f>
        <v>873.96</v>
      </c>
      <c r="M78" s="2">
        <f>IFERROR(__xludf.DUMMYFUNCTION("""COMPUTED_VALUE"""),45404.66666666667)</f>
        <v>45404.66667</v>
      </c>
      <c r="N78" s="1">
        <f>IFERROR(__xludf.DUMMYFUNCTION("""COMPUTED_VALUE"""),9.3868996E7)</f>
        <v>93868996</v>
      </c>
    </row>
    <row r="79">
      <c r="A79" s="2">
        <f>IFERROR(__xludf.DUMMYFUNCTION("""COMPUTED_VALUE"""),45405.66666666667)</f>
        <v>45405.66667</v>
      </c>
      <c r="B79" s="1">
        <f>IFERROR(__xludf.DUMMYFUNCTION("""COMPUTED_VALUE"""),872.2)</f>
        <v>872.2</v>
      </c>
      <c r="D79" s="2">
        <f>IFERROR(__xludf.DUMMYFUNCTION("""COMPUTED_VALUE"""),45405.66666666667)</f>
        <v>45405.66667</v>
      </c>
      <c r="E79" s="1">
        <f>IFERROR(__xludf.DUMMYFUNCTION("""COMPUTED_VALUE"""),875.84)</f>
        <v>875.84</v>
      </c>
      <c r="G79" s="2">
        <f>IFERROR(__xludf.DUMMYFUNCTION("""COMPUTED_VALUE"""),45405.66666666667)</f>
        <v>45405.66667</v>
      </c>
      <c r="H79" s="1">
        <f>IFERROR(__xludf.DUMMYFUNCTION("""COMPUTED_VALUE"""),871.0)</f>
        <v>871</v>
      </c>
      <c r="J79" s="2">
        <f>IFERROR(__xludf.DUMMYFUNCTION("""COMPUTED_VALUE"""),45405.66666666667)</f>
        <v>45405.66667</v>
      </c>
      <c r="K79" s="1">
        <f>IFERROR(__xludf.DUMMYFUNCTION("""COMPUTED_VALUE"""),872.8)</f>
        <v>872.8</v>
      </c>
      <c r="M79" s="2">
        <f>IFERROR(__xludf.DUMMYFUNCTION("""COMPUTED_VALUE"""),45405.66666666667)</f>
        <v>45405.66667</v>
      </c>
      <c r="N79" s="1">
        <f>IFERROR(__xludf.DUMMYFUNCTION("""COMPUTED_VALUE"""),9.7350456E7)</f>
        <v>97350456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IFERROR(__xludf.DUMMYFUNCTION("""COMPUTED_VALUE"""),867.24)</f>
        <v>867.24</v>
      </c>
      <c r="D80" s="2">
        <f>IFERROR(__xludf.DUMMYFUNCTION("""COMPUTED_VALUE"""),45406.66666666667)</f>
        <v>45406.66667</v>
      </c>
      <c r="E80" s="1">
        <f>IFERROR(__xludf.DUMMYFUNCTION("""COMPUTED_VALUE"""),873.41)</f>
        <v>873.41</v>
      </c>
      <c r="G80" s="2">
        <f>IFERROR(__xludf.DUMMYFUNCTION("""COMPUTED_VALUE"""),45406.66666666667)</f>
        <v>45406.66667</v>
      </c>
      <c r="H80" s="1">
        <f>IFERROR(__xludf.DUMMYFUNCTION("""COMPUTED_VALUE"""),863.28)</f>
        <v>863.28</v>
      </c>
      <c r="J80" s="2">
        <f>IFERROR(__xludf.DUMMYFUNCTION("""COMPUTED_VALUE"""),45406.66666666667)</f>
        <v>45406.66667</v>
      </c>
      <c r="K80" s="1">
        <f>IFERROR(__xludf.DUMMYFUNCTION("""COMPUTED_VALUE"""),872.88)</f>
        <v>872.88</v>
      </c>
      <c r="M80" s="2">
        <f>IFERROR(__xludf.DUMMYFUNCTION("""COMPUTED_VALUE"""),45406.66666666667)</f>
        <v>45406.66667</v>
      </c>
      <c r="N80" s="1">
        <f>IFERROR(__xludf.DUMMYFUNCTION("""COMPUTED_VALUE"""),8.9452789E7)</f>
        <v>89452789</v>
      </c>
    </row>
    <row r="81">
      <c r="A81" s="2">
        <f>IFERROR(__xludf.DUMMYFUNCTION("""COMPUTED_VALUE"""),45407.66666666667)</f>
        <v>45407.66667</v>
      </c>
      <c r="B81" s="1">
        <f>IFERROR(__xludf.DUMMYFUNCTION("""COMPUTED_VALUE"""),870.37)</f>
        <v>870.37</v>
      </c>
      <c r="D81" s="2">
        <f>IFERROR(__xludf.DUMMYFUNCTION("""COMPUTED_VALUE"""),45407.66666666667)</f>
        <v>45407.66667</v>
      </c>
      <c r="E81" s="1">
        <f>IFERROR(__xludf.DUMMYFUNCTION("""COMPUTED_VALUE"""),870.59)</f>
        <v>870.59</v>
      </c>
      <c r="G81" s="2">
        <f>IFERROR(__xludf.DUMMYFUNCTION("""COMPUTED_VALUE"""),45407.66666666667)</f>
        <v>45407.66667</v>
      </c>
      <c r="H81" s="1">
        <f>IFERROR(__xludf.DUMMYFUNCTION("""COMPUTED_VALUE"""),860.88)</f>
        <v>860.88</v>
      </c>
      <c r="J81" s="2">
        <f>IFERROR(__xludf.DUMMYFUNCTION("""COMPUTED_VALUE"""),45407.66666666667)</f>
        <v>45407.66667</v>
      </c>
      <c r="K81" s="1">
        <f>IFERROR(__xludf.DUMMYFUNCTION("""COMPUTED_VALUE"""),869.11)</f>
        <v>869.11</v>
      </c>
      <c r="M81" s="2">
        <f>IFERROR(__xludf.DUMMYFUNCTION("""COMPUTED_VALUE"""),45407.66666666667)</f>
        <v>45407.66667</v>
      </c>
      <c r="N81" s="1">
        <f>IFERROR(__xludf.DUMMYFUNCTION("""COMPUTED_VALUE"""),1.19095218E8)</f>
        <v>119095218</v>
      </c>
    </row>
    <row r="82">
      <c r="A82" s="2">
        <f>IFERROR(__xludf.DUMMYFUNCTION("""COMPUTED_VALUE"""),45408.66666666667)</f>
        <v>45408.66667</v>
      </c>
      <c r="B82" s="1">
        <f>IFERROR(__xludf.DUMMYFUNCTION("""COMPUTED_VALUE"""),870.79)</f>
        <v>870.79</v>
      </c>
      <c r="D82" s="2">
        <f>IFERROR(__xludf.DUMMYFUNCTION("""COMPUTED_VALUE"""),45408.66666666667)</f>
        <v>45408.66667</v>
      </c>
      <c r="E82" s="1">
        <f>IFERROR(__xludf.DUMMYFUNCTION("""COMPUTED_VALUE"""),876.78)</f>
        <v>876.78</v>
      </c>
      <c r="G82" s="2">
        <f>IFERROR(__xludf.DUMMYFUNCTION("""COMPUTED_VALUE"""),45408.66666666667)</f>
        <v>45408.66667</v>
      </c>
      <c r="H82" s="1">
        <f>IFERROR(__xludf.DUMMYFUNCTION("""COMPUTED_VALUE"""),868.44)</f>
        <v>868.44</v>
      </c>
      <c r="J82" s="2">
        <f>IFERROR(__xludf.DUMMYFUNCTION("""COMPUTED_VALUE"""),45408.66666666667)</f>
        <v>45408.66667</v>
      </c>
      <c r="K82" s="1">
        <f>IFERROR(__xludf.DUMMYFUNCTION("""COMPUTED_VALUE"""),872.76)</f>
        <v>872.76</v>
      </c>
      <c r="M82" s="2">
        <f>IFERROR(__xludf.DUMMYFUNCTION("""COMPUTED_VALUE"""),45408.66666666667)</f>
        <v>45408.66667</v>
      </c>
      <c r="N82" s="1">
        <f>IFERROR(__xludf.DUMMYFUNCTION("""COMPUTED_VALUE"""),1.15156967E8)</f>
        <v>115156967</v>
      </c>
    </row>
    <row r="83">
      <c r="A83" s="2">
        <f>IFERROR(__xludf.DUMMYFUNCTION("""COMPUTED_VALUE"""),45411.66666666667)</f>
        <v>45411.66667</v>
      </c>
      <c r="B83" s="1">
        <f>IFERROR(__xludf.DUMMYFUNCTION("""COMPUTED_VALUE"""),877.86)</f>
        <v>877.86</v>
      </c>
      <c r="D83" s="2">
        <f>IFERROR(__xludf.DUMMYFUNCTION("""COMPUTED_VALUE"""),45411.66666666667)</f>
        <v>45411.66667</v>
      </c>
      <c r="E83" s="1">
        <f>IFERROR(__xludf.DUMMYFUNCTION("""COMPUTED_VALUE"""),882.26)</f>
        <v>882.26</v>
      </c>
      <c r="G83" s="2">
        <f>IFERROR(__xludf.DUMMYFUNCTION("""COMPUTED_VALUE"""),45411.66666666667)</f>
        <v>45411.66667</v>
      </c>
      <c r="H83" s="1">
        <f>IFERROR(__xludf.DUMMYFUNCTION("""COMPUTED_VALUE"""),876.57)</f>
        <v>876.57</v>
      </c>
      <c r="J83" s="2">
        <f>IFERROR(__xludf.DUMMYFUNCTION("""COMPUTED_VALUE"""),45411.66666666667)</f>
        <v>45411.66667</v>
      </c>
      <c r="K83" s="1">
        <f>IFERROR(__xludf.DUMMYFUNCTION("""COMPUTED_VALUE"""),881.23)</f>
        <v>881.23</v>
      </c>
      <c r="M83" s="2">
        <f>IFERROR(__xludf.DUMMYFUNCTION("""COMPUTED_VALUE"""),45411.66666666667)</f>
        <v>45411.66667</v>
      </c>
      <c r="N83" s="1">
        <f>IFERROR(__xludf.DUMMYFUNCTION("""COMPUTED_VALUE"""),1.38148393E8)</f>
        <v>138148393</v>
      </c>
    </row>
    <row r="84">
      <c r="A84" s="2">
        <f>IFERROR(__xludf.DUMMYFUNCTION("""COMPUTED_VALUE"""),45412.66666666667)</f>
        <v>45412.66667</v>
      </c>
      <c r="B84" s="1">
        <f>IFERROR(__xludf.DUMMYFUNCTION("""COMPUTED_VALUE"""),877.61)</f>
        <v>877.61</v>
      </c>
      <c r="D84" s="2">
        <f>IFERROR(__xludf.DUMMYFUNCTION("""COMPUTED_VALUE"""),45412.66666666667)</f>
        <v>45412.66667</v>
      </c>
      <c r="E84" s="1">
        <f>IFERROR(__xludf.DUMMYFUNCTION("""COMPUTED_VALUE"""),878.33)</f>
        <v>878.33</v>
      </c>
      <c r="G84" s="2">
        <f>IFERROR(__xludf.DUMMYFUNCTION("""COMPUTED_VALUE"""),45412.66666666667)</f>
        <v>45412.66667</v>
      </c>
      <c r="H84" s="1">
        <f>IFERROR(__xludf.DUMMYFUNCTION("""COMPUTED_VALUE"""),870.7)</f>
        <v>870.7</v>
      </c>
      <c r="J84" s="2">
        <f>IFERROR(__xludf.DUMMYFUNCTION("""COMPUTED_VALUE"""),45412.66666666667)</f>
        <v>45412.66667</v>
      </c>
      <c r="K84" s="1">
        <f>IFERROR(__xludf.DUMMYFUNCTION("""COMPUTED_VALUE"""),870.86)</f>
        <v>870.86</v>
      </c>
      <c r="M84" s="2">
        <f>IFERROR(__xludf.DUMMYFUNCTION("""COMPUTED_VALUE"""),45412.66666666667)</f>
        <v>45412.66667</v>
      </c>
      <c r="N84" s="1">
        <f>IFERROR(__xludf.DUMMYFUNCTION("""COMPUTED_VALUE"""),1.47631227E8)</f>
        <v>147631227</v>
      </c>
    </row>
    <row r="85">
      <c r="A85" s="2">
        <f>IFERROR(__xludf.DUMMYFUNCTION("""COMPUTED_VALUE"""),45413.66666666667)</f>
        <v>45413.66667</v>
      </c>
      <c r="B85" s="1">
        <f>IFERROR(__xludf.DUMMYFUNCTION("""COMPUTED_VALUE"""),873.16)</f>
        <v>873.16</v>
      </c>
      <c r="D85" s="2">
        <f>IFERROR(__xludf.DUMMYFUNCTION("""COMPUTED_VALUE"""),45413.66666666667)</f>
        <v>45413.66667</v>
      </c>
      <c r="E85" s="1">
        <f>IFERROR(__xludf.DUMMYFUNCTION("""COMPUTED_VALUE"""),888.29)</f>
        <v>888.29</v>
      </c>
      <c r="G85" s="2">
        <f>IFERROR(__xludf.DUMMYFUNCTION("""COMPUTED_VALUE"""),45413.66666666667)</f>
        <v>45413.66667</v>
      </c>
      <c r="H85" s="1">
        <f>IFERROR(__xludf.DUMMYFUNCTION("""COMPUTED_VALUE"""),873.05)</f>
        <v>873.05</v>
      </c>
      <c r="J85" s="2">
        <f>IFERROR(__xludf.DUMMYFUNCTION("""COMPUTED_VALUE"""),45413.66666666667)</f>
        <v>45413.66667</v>
      </c>
      <c r="K85" s="1">
        <f>IFERROR(__xludf.DUMMYFUNCTION("""COMPUTED_VALUE"""),875.38)</f>
        <v>875.38</v>
      </c>
      <c r="M85" s="2">
        <f>IFERROR(__xludf.DUMMYFUNCTION("""COMPUTED_VALUE"""),45413.66666666667)</f>
        <v>45413.66667</v>
      </c>
      <c r="N85" s="1">
        <f>IFERROR(__xludf.DUMMYFUNCTION("""COMPUTED_VALUE"""),1.61674847E8)</f>
        <v>161674847</v>
      </c>
    </row>
    <row r="86">
      <c r="A86" s="2">
        <f>IFERROR(__xludf.DUMMYFUNCTION("""COMPUTED_VALUE"""),45414.66666666667)</f>
        <v>45414.66667</v>
      </c>
      <c r="B86" s="1">
        <f>IFERROR(__xludf.DUMMYFUNCTION("""COMPUTED_VALUE"""),877.25)</f>
        <v>877.25</v>
      </c>
      <c r="D86" s="2">
        <f>IFERROR(__xludf.DUMMYFUNCTION("""COMPUTED_VALUE"""),45414.66666666667)</f>
        <v>45414.66667</v>
      </c>
      <c r="E86" s="1">
        <f>IFERROR(__xludf.DUMMYFUNCTION("""COMPUTED_VALUE"""),877.25)</f>
        <v>877.25</v>
      </c>
      <c r="G86" s="2">
        <f>IFERROR(__xludf.DUMMYFUNCTION("""COMPUTED_VALUE"""),45414.66666666667)</f>
        <v>45414.66667</v>
      </c>
      <c r="H86" s="1">
        <f>IFERROR(__xludf.DUMMYFUNCTION("""COMPUTED_VALUE"""),858.87)</f>
        <v>858.87</v>
      </c>
      <c r="J86" s="2">
        <f>IFERROR(__xludf.DUMMYFUNCTION("""COMPUTED_VALUE"""),45414.66666666667)</f>
        <v>45414.66667</v>
      </c>
      <c r="K86" s="1">
        <f>IFERROR(__xludf.DUMMYFUNCTION("""COMPUTED_VALUE"""),867.58)</f>
        <v>867.58</v>
      </c>
      <c r="M86" s="2">
        <f>IFERROR(__xludf.DUMMYFUNCTION("""COMPUTED_VALUE"""),45414.66666666667)</f>
        <v>45414.66667</v>
      </c>
      <c r="N86" s="1">
        <f>IFERROR(__xludf.DUMMYFUNCTION("""COMPUTED_VALUE"""),1.29620195E8)</f>
        <v>129620195</v>
      </c>
    </row>
    <row r="87">
      <c r="A87" s="2">
        <f>IFERROR(__xludf.DUMMYFUNCTION("""COMPUTED_VALUE"""),45415.66666666667)</f>
        <v>45415.66667</v>
      </c>
      <c r="B87" s="1">
        <f>IFERROR(__xludf.DUMMYFUNCTION("""COMPUTED_VALUE"""),869.8)</f>
        <v>869.8</v>
      </c>
      <c r="D87" s="2">
        <f>IFERROR(__xludf.DUMMYFUNCTION("""COMPUTED_VALUE"""),45415.66666666667)</f>
        <v>45415.66667</v>
      </c>
      <c r="E87" s="1">
        <f>IFERROR(__xludf.DUMMYFUNCTION("""COMPUTED_VALUE"""),876.8)</f>
        <v>876.8</v>
      </c>
      <c r="G87" s="2">
        <f>IFERROR(__xludf.DUMMYFUNCTION("""COMPUTED_VALUE"""),45415.66666666667)</f>
        <v>45415.66667</v>
      </c>
      <c r="H87" s="1">
        <f>IFERROR(__xludf.DUMMYFUNCTION("""COMPUTED_VALUE"""),869.47)</f>
        <v>869.47</v>
      </c>
      <c r="J87" s="2">
        <f>IFERROR(__xludf.DUMMYFUNCTION("""COMPUTED_VALUE"""),45415.66666666667)</f>
        <v>45415.66667</v>
      </c>
      <c r="K87" s="1">
        <f>IFERROR(__xludf.DUMMYFUNCTION("""COMPUTED_VALUE"""),873.79)</f>
        <v>873.79</v>
      </c>
      <c r="M87" s="2">
        <f>IFERROR(__xludf.DUMMYFUNCTION("""COMPUTED_VALUE"""),45415.66666666667)</f>
        <v>45415.66667</v>
      </c>
      <c r="N87" s="1">
        <f>IFERROR(__xludf.DUMMYFUNCTION("""COMPUTED_VALUE"""),1.07856686E8)</f>
        <v>107856686</v>
      </c>
    </row>
    <row r="88">
      <c r="A88" s="2">
        <f>IFERROR(__xludf.DUMMYFUNCTION("""COMPUTED_VALUE"""),45418.66666666667)</f>
        <v>45418.66667</v>
      </c>
      <c r="B88" s="1">
        <f>IFERROR(__xludf.DUMMYFUNCTION("""COMPUTED_VALUE"""),875.32)</f>
        <v>875.32</v>
      </c>
      <c r="D88" s="2">
        <f>IFERROR(__xludf.DUMMYFUNCTION("""COMPUTED_VALUE"""),45418.66666666667)</f>
        <v>45418.66667</v>
      </c>
      <c r="E88" s="1">
        <f>IFERROR(__xludf.DUMMYFUNCTION("""COMPUTED_VALUE"""),881.49)</f>
        <v>881.49</v>
      </c>
      <c r="G88" s="2">
        <f>IFERROR(__xludf.DUMMYFUNCTION("""COMPUTED_VALUE"""),45418.66666666667)</f>
        <v>45418.66667</v>
      </c>
      <c r="H88" s="1">
        <f>IFERROR(__xludf.DUMMYFUNCTION("""COMPUTED_VALUE"""),874.82)</f>
        <v>874.82</v>
      </c>
      <c r="J88" s="2">
        <f>IFERROR(__xludf.DUMMYFUNCTION("""COMPUTED_VALUE"""),45418.66666666667)</f>
        <v>45418.66667</v>
      </c>
      <c r="K88" s="1">
        <f>IFERROR(__xludf.DUMMYFUNCTION("""COMPUTED_VALUE"""),880.0)</f>
        <v>880</v>
      </c>
      <c r="M88" s="2">
        <f>IFERROR(__xludf.DUMMYFUNCTION("""COMPUTED_VALUE"""),45418.66666666667)</f>
        <v>45418.66667</v>
      </c>
      <c r="N88" s="1">
        <f>IFERROR(__xludf.DUMMYFUNCTION("""COMPUTED_VALUE"""),7.7873089E7)</f>
        <v>77873089</v>
      </c>
    </row>
    <row r="89">
      <c r="A89" s="2">
        <f>IFERROR(__xludf.DUMMYFUNCTION("""COMPUTED_VALUE"""),45419.66666666667)</f>
        <v>45419.66667</v>
      </c>
      <c r="B89" s="1">
        <f>IFERROR(__xludf.DUMMYFUNCTION("""COMPUTED_VALUE"""),883.6)</f>
        <v>883.6</v>
      </c>
      <c r="D89" s="2">
        <f>IFERROR(__xludf.DUMMYFUNCTION("""COMPUTED_VALUE"""),45419.66666666667)</f>
        <v>45419.66667</v>
      </c>
      <c r="E89" s="1">
        <f>IFERROR(__xludf.DUMMYFUNCTION("""COMPUTED_VALUE"""),894.6)</f>
        <v>894.6</v>
      </c>
      <c r="G89" s="2">
        <f>IFERROR(__xludf.DUMMYFUNCTION("""COMPUTED_VALUE"""),45419.66666666667)</f>
        <v>45419.66667</v>
      </c>
      <c r="H89" s="1">
        <f>IFERROR(__xludf.DUMMYFUNCTION("""COMPUTED_VALUE"""),883.6)</f>
        <v>883.6</v>
      </c>
      <c r="J89" s="2">
        <f>IFERROR(__xludf.DUMMYFUNCTION("""COMPUTED_VALUE"""),45419.66666666667)</f>
        <v>45419.66667</v>
      </c>
      <c r="K89" s="1">
        <f>IFERROR(__xludf.DUMMYFUNCTION("""COMPUTED_VALUE"""),892.61)</f>
        <v>892.61</v>
      </c>
      <c r="M89" s="2">
        <f>IFERROR(__xludf.DUMMYFUNCTION("""COMPUTED_VALUE"""),45419.66666666667)</f>
        <v>45419.66667</v>
      </c>
      <c r="N89" s="1">
        <f>IFERROR(__xludf.DUMMYFUNCTION("""COMPUTED_VALUE"""),1.14642727E8)</f>
        <v>114642727</v>
      </c>
    </row>
    <row r="90">
      <c r="A90" s="2">
        <f>IFERROR(__xludf.DUMMYFUNCTION("""COMPUTED_VALUE"""),45420.66666666667)</f>
        <v>45420.66667</v>
      </c>
      <c r="B90" s="1">
        <f>IFERROR(__xludf.DUMMYFUNCTION("""COMPUTED_VALUE"""),891.95)</f>
        <v>891.95</v>
      </c>
      <c r="D90" s="2">
        <f>IFERROR(__xludf.DUMMYFUNCTION("""COMPUTED_VALUE"""),45420.66666666667)</f>
        <v>45420.66667</v>
      </c>
      <c r="E90" s="1">
        <f>IFERROR(__xludf.DUMMYFUNCTION("""COMPUTED_VALUE"""),894.02)</f>
        <v>894.02</v>
      </c>
      <c r="G90" s="2">
        <f>IFERROR(__xludf.DUMMYFUNCTION("""COMPUTED_VALUE"""),45420.66666666667)</f>
        <v>45420.66667</v>
      </c>
      <c r="H90" s="1">
        <f>IFERROR(__xludf.DUMMYFUNCTION("""COMPUTED_VALUE"""),888.18)</f>
        <v>888.18</v>
      </c>
      <c r="J90" s="2">
        <f>IFERROR(__xludf.DUMMYFUNCTION("""COMPUTED_VALUE"""),45420.66666666667)</f>
        <v>45420.66667</v>
      </c>
      <c r="K90" s="1">
        <f>IFERROR(__xludf.DUMMYFUNCTION("""COMPUTED_VALUE"""),888.74)</f>
        <v>888.74</v>
      </c>
      <c r="M90" s="2">
        <f>IFERROR(__xludf.DUMMYFUNCTION("""COMPUTED_VALUE"""),45420.66666666667)</f>
        <v>45420.66667</v>
      </c>
      <c r="N90" s="1">
        <f>IFERROR(__xludf.DUMMYFUNCTION("""COMPUTED_VALUE"""),1.01004185E8)</f>
        <v>101004185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IFERROR(__xludf.DUMMYFUNCTION("""COMPUTED_VALUE"""),890.72)</f>
        <v>890.72</v>
      </c>
      <c r="D91" s="2">
        <f>IFERROR(__xludf.DUMMYFUNCTION("""COMPUTED_VALUE"""),45421.66666666667)</f>
        <v>45421.66667</v>
      </c>
      <c r="E91" s="1">
        <f>IFERROR(__xludf.DUMMYFUNCTION("""COMPUTED_VALUE"""),896.0)</f>
        <v>896</v>
      </c>
      <c r="G91" s="2">
        <f>IFERROR(__xludf.DUMMYFUNCTION("""COMPUTED_VALUE"""),45421.66666666667)</f>
        <v>45421.66667</v>
      </c>
      <c r="H91" s="1">
        <f>IFERROR(__xludf.DUMMYFUNCTION("""COMPUTED_VALUE"""),890.02)</f>
        <v>890.02</v>
      </c>
      <c r="J91" s="2">
        <f>IFERROR(__xludf.DUMMYFUNCTION("""COMPUTED_VALUE"""),45421.66666666667)</f>
        <v>45421.66667</v>
      </c>
      <c r="K91" s="1">
        <f>IFERROR(__xludf.DUMMYFUNCTION("""COMPUTED_VALUE"""),895.54)</f>
        <v>895.54</v>
      </c>
      <c r="M91" s="2">
        <f>IFERROR(__xludf.DUMMYFUNCTION("""COMPUTED_VALUE"""),45421.66666666667)</f>
        <v>45421.66667</v>
      </c>
      <c r="N91" s="1">
        <f>IFERROR(__xludf.DUMMYFUNCTION("""COMPUTED_VALUE"""),1.0540595E8)</f>
        <v>105405950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IFERROR(__xludf.DUMMYFUNCTION("""COMPUTED_VALUE"""),896.7)</f>
        <v>896.7</v>
      </c>
      <c r="D92" s="2">
        <f>IFERROR(__xludf.DUMMYFUNCTION("""COMPUTED_VALUE"""),45422.66666666667)</f>
        <v>45422.66667</v>
      </c>
      <c r="E92" s="1">
        <f>IFERROR(__xludf.DUMMYFUNCTION("""COMPUTED_VALUE"""),899.59)</f>
        <v>899.59</v>
      </c>
      <c r="G92" s="2">
        <f>IFERROR(__xludf.DUMMYFUNCTION("""COMPUTED_VALUE"""),45422.66666666667)</f>
        <v>45422.66667</v>
      </c>
      <c r="H92" s="1">
        <f>IFERROR(__xludf.DUMMYFUNCTION("""COMPUTED_VALUE"""),895.3)</f>
        <v>895.3</v>
      </c>
      <c r="J92" s="2">
        <f>IFERROR(__xludf.DUMMYFUNCTION("""COMPUTED_VALUE"""),45422.66666666667)</f>
        <v>45422.66667</v>
      </c>
      <c r="K92" s="1">
        <f>IFERROR(__xludf.DUMMYFUNCTION("""COMPUTED_VALUE"""),896.44)</f>
        <v>896.44</v>
      </c>
      <c r="M92" s="2">
        <f>IFERROR(__xludf.DUMMYFUNCTION("""COMPUTED_VALUE"""),45422.66666666667)</f>
        <v>45422.66667</v>
      </c>
      <c r="N92" s="1">
        <f>IFERROR(__xludf.DUMMYFUNCTION("""COMPUTED_VALUE"""),1.61748802E8)</f>
        <v>161748802</v>
      </c>
    </row>
    <row r="93">
      <c r="A93" s="2">
        <f>IFERROR(__xludf.DUMMYFUNCTION("""COMPUTED_VALUE"""),45425.66666666667)</f>
        <v>45425.66667</v>
      </c>
      <c r="B93" s="1">
        <f>IFERROR(__xludf.DUMMYFUNCTION("""COMPUTED_VALUE"""),897.01)</f>
        <v>897.01</v>
      </c>
      <c r="D93" s="2">
        <f>IFERROR(__xludf.DUMMYFUNCTION("""COMPUTED_VALUE"""),45425.66666666667)</f>
        <v>45425.66667</v>
      </c>
      <c r="E93" s="1">
        <f>IFERROR(__xludf.DUMMYFUNCTION("""COMPUTED_VALUE"""),903.41)</f>
        <v>903.41</v>
      </c>
      <c r="G93" s="2">
        <f>IFERROR(__xludf.DUMMYFUNCTION("""COMPUTED_VALUE"""),45425.66666666667)</f>
        <v>45425.66667</v>
      </c>
      <c r="H93" s="1">
        <f>IFERROR(__xludf.DUMMYFUNCTION("""COMPUTED_VALUE"""),896.52)</f>
        <v>896.52</v>
      </c>
      <c r="J93" s="2">
        <f>IFERROR(__xludf.DUMMYFUNCTION("""COMPUTED_VALUE"""),45425.66666666667)</f>
        <v>45425.66667</v>
      </c>
      <c r="K93" s="1">
        <f>IFERROR(__xludf.DUMMYFUNCTION("""COMPUTED_VALUE"""),896.72)</f>
        <v>896.72</v>
      </c>
      <c r="M93" s="2">
        <f>IFERROR(__xludf.DUMMYFUNCTION("""COMPUTED_VALUE"""),45425.66666666667)</f>
        <v>45425.66667</v>
      </c>
      <c r="N93" s="1">
        <f>IFERROR(__xludf.DUMMYFUNCTION("""COMPUTED_VALUE"""),1.11175272E8)</f>
        <v>111175272</v>
      </c>
    </row>
    <row r="94">
      <c r="A94" s="2">
        <f>IFERROR(__xludf.DUMMYFUNCTION("""COMPUTED_VALUE"""),45426.66666666667)</f>
        <v>45426.66667</v>
      </c>
      <c r="B94" s="1">
        <f>IFERROR(__xludf.DUMMYFUNCTION("""COMPUTED_VALUE"""),896.94)</f>
        <v>896.94</v>
      </c>
      <c r="D94" s="2">
        <f>IFERROR(__xludf.DUMMYFUNCTION("""COMPUTED_VALUE"""),45426.66666666667)</f>
        <v>45426.66667</v>
      </c>
      <c r="E94" s="1">
        <f>IFERROR(__xludf.DUMMYFUNCTION("""COMPUTED_VALUE"""),900.17)</f>
        <v>900.17</v>
      </c>
      <c r="G94" s="2">
        <f>IFERROR(__xludf.DUMMYFUNCTION("""COMPUTED_VALUE"""),45426.66666666667)</f>
        <v>45426.66667</v>
      </c>
      <c r="H94" s="1">
        <f>IFERROR(__xludf.DUMMYFUNCTION("""COMPUTED_VALUE"""),894.33)</f>
        <v>894.33</v>
      </c>
      <c r="J94" s="2">
        <f>IFERROR(__xludf.DUMMYFUNCTION("""COMPUTED_VALUE"""),45426.66666666667)</f>
        <v>45426.66667</v>
      </c>
      <c r="K94" s="1">
        <f>IFERROR(__xludf.DUMMYFUNCTION("""COMPUTED_VALUE"""),896.21)</f>
        <v>896.21</v>
      </c>
      <c r="M94" s="2">
        <f>IFERROR(__xludf.DUMMYFUNCTION("""COMPUTED_VALUE"""),45426.66666666667)</f>
        <v>45426.66667</v>
      </c>
      <c r="N94" s="1">
        <f>IFERROR(__xludf.DUMMYFUNCTION("""COMPUTED_VALUE"""),1.15581943E8)</f>
        <v>115581943</v>
      </c>
    </row>
    <row r="95">
      <c r="A95" s="2">
        <f>IFERROR(__xludf.DUMMYFUNCTION("""COMPUTED_VALUE"""),45427.66666666667)</f>
        <v>45427.66667</v>
      </c>
      <c r="B95" s="1">
        <f>IFERROR(__xludf.DUMMYFUNCTION("""COMPUTED_VALUE"""),899.96)</f>
        <v>899.96</v>
      </c>
      <c r="D95" s="2">
        <f>IFERROR(__xludf.DUMMYFUNCTION("""COMPUTED_VALUE"""),45427.66666666667)</f>
        <v>45427.66667</v>
      </c>
      <c r="E95" s="1">
        <f>IFERROR(__xludf.DUMMYFUNCTION("""COMPUTED_VALUE"""),900.82)</f>
        <v>900.82</v>
      </c>
      <c r="G95" s="2">
        <f>IFERROR(__xludf.DUMMYFUNCTION("""COMPUTED_VALUE"""),45427.66666666667)</f>
        <v>45427.66667</v>
      </c>
      <c r="H95" s="1">
        <f>IFERROR(__xludf.DUMMYFUNCTION("""COMPUTED_VALUE"""),891.23)</f>
        <v>891.23</v>
      </c>
      <c r="J95" s="2">
        <f>IFERROR(__xludf.DUMMYFUNCTION("""COMPUTED_VALUE"""),45427.66666666667)</f>
        <v>45427.66667</v>
      </c>
      <c r="K95" s="1">
        <f>IFERROR(__xludf.DUMMYFUNCTION("""COMPUTED_VALUE"""),892.7)</f>
        <v>892.7</v>
      </c>
      <c r="M95" s="2">
        <f>IFERROR(__xludf.DUMMYFUNCTION("""COMPUTED_VALUE"""),45427.66666666667)</f>
        <v>45427.66667</v>
      </c>
      <c r="N95" s="1">
        <f>IFERROR(__xludf.DUMMYFUNCTION("""COMPUTED_VALUE"""),1.16385595E8)</f>
        <v>116385595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IFERROR(__xludf.DUMMYFUNCTION("""COMPUTED_VALUE"""),892.96)</f>
        <v>892.96</v>
      </c>
      <c r="D96" s="2">
        <f>IFERROR(__xludf.DUMMYFUNCTION("""COMPUTED_VALUE"""),45428.66666666667)</f>
        <v>45428.66667</v>
      </c>
      <c r="E96" s="1">
        <f>IFERROR(__xludf.DUMMYFUNCTION("""COMPUTED_VALUE"""),894.62)</f>
        <v>894.62</v>
      </c>
      <c r="G96" s="2">
        <f>IFERROR(__xludf.DUMMYFUNCTION("""COMPUTED_VALUE"""),45428.66666666667)</f>
        <v>45428.66667</v>
      </c>
      <c r="H96" s="1">
        <f>IFERROR(__xludf.DUMMYFUNCTION("""COMPUTED_VALUE"""),890.15)</f>
        <v>890.15</v>
      </c>
      <c r="J96" s="2">
        <f>IFERROR(__xludf.DUMMYFUNCTION("""COMPUTED_VALUE"""),45428.66666666667)</f>
        <v>45428.66667</v>
      </c>
      <c r="K96" s="1">
        <f>IFERROR(__xludf.DUMMYFUNCTION("""COMPUTED_VALUE"""),892.44)</f>
        <v>892.44</v>
      </c>
      <c r="M96" s="2">
        <f>IFERROR(__xludf.DUMMYFUNCTION("""COMPUTED_VALUE"""),45428.66666666667)</f>
        <v>45428.66667</v>
      </c>
      <c r="N96" s="1">
        <f>IFERROR(__xludf.DUMMYFUNCTION("""COMPUTED_VALUE"""),8.1216682E7)</f>
        <v>81216682</v>
      </c>
    </row>
    <row r="97">
      <c r="A97" s="2">
        <f>IFERROR(__xludf.DUMMYFUNCTION("""COMPUTED_VALUE"""),45429.66666666667)</f>
        <v>45429.66667</v>
      </c>
      <c r="B97" s="1">
        <f>IFERROR(__xludf.DUMMYFUNCTION("""COMPUTED_VALUE"""),893.85)</f>
        <v>893.85</v>
      </c>
      <c r="D97" s="2">
        <f>IFERROR(__xludf.DUMMYFUNCTION("""COMPUTED_VALUE"""),45429.66666666667)</f>
        <v>45429.66667</v>
      </c>
      <c r="E97" s="1">
        <f>IFERROR(__xludf.DUMMYFUNCTION("""COMPUTED_VALUE"""),900.21)</f>
        <v>900.21</v>
      </c>
      <c r="G97" s="2">
        <f>IFERROR(__xludf.DUMMYFUNCTION("""COMPUTED_VALUE"""),45429.66666666667)</f>
        <v>45429.66667</v>
      </c>
      <c r="H97" s="1">
        <f>IFERROR(__xludf.DUMMYFUNCTION("""COMPUTED_VALUE"""),893.85)</f>
        <v>893.85</v>
      </c>
      <c r="J97" s="2">
        <f>IFERROR(__xludf.DUMMYFUNCTION("""COMPUTED_VALUE"""),45429.66666666667)</f>
        <v>45429.66667</v>
      </c>
      <c r="K97" s="1">
        <f>IFERROR(__xludf.DUMMYFUNCTION("""COMPUTED_VALUE"""),900.05)</f>
        <v>900.05</v>
      </c>
      <c r="M97" s="2">
        <f>IFERROR(__xludf.DUMMYFUNCTION("""COMPUTED_VALUE"""),45429.66666666667)</f>
        <v>45429.66667</v>
      </c>
      <c r="N97" s="1">
        <f>IFERROR(__xludf.DUMMYFUNCTION("""COMPUTED_VALUE"""),7.4698813E7)</f>
        <v>74698813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IFERROR(__xludf.DUMMYFUNCTION("""COMPUTED_VALUE"""),899.82)</f>
        <v>899.82</v>
      </c>
      <c r="D98" s="2">
        <f>IFERROR(__xludf.DUMMYFUNCTION("""COMPUTED_VALUE"""),45432.66666666667)</f>
        <v>45432.66667</v>
      </c>
      <c r="E98" s="1">
        <f>IFERROR(__xludf.DUMMYFUNCTION("""COMPUTED_VALUE"""),902.64)</f>
        <v>902.64</v>
      </c>
      <c r="G98" s="2">
        <f>IFERROR(__xludf.DUMMYFUNCTION("""COMPUTED_VALUE"""),45432.66666666667)</f>
        <v>45432.66667</v>
      </c>
      <c r="H98" s="1">
        <f>IFERROR(__xludf.DUMMYFUNCTION("""COMPUTED_VALUE"""),897.6)</f>
        <v>897.6</v>
      </c>
      <c r="J98" s="2">
        <f>IFERROR(__xludf.DUMMYFUNCTION("""COMPUTED_VALUE"""),45432.66666666667)</f>
        <v>45432.66667</v>
      </c>
      <c r="K98" s="1">
        <f>IFERROR(__xludf.DUMMYFUNCTION("""COMPUTED_VALUE"""),901.41)</f>
        <v>901.41</v>
      </c>
      <c r="M98" s="2">
        <f>IFERROR(__xludf.DUMMYFUNCTION("""COMPUTED_VALUE"""),45432.66666666667)</f>
        <v>45432.66667</v>
      </c>
      <c r="N98" s="1">
        <f>IFERROR(__xludf.DUMMYFUNCTION("""COMPUTED_VALUE"""),8.0389951E7)</f>
        <v>80389951</v>
      </c>
    </row>
    <row r="99">
      <c r="A99" s="2">
        <f>IFERROR(__xludf.DUMMYFUNCTION("""COMPUTED_VALUE"""),45433.66666666667)</f>
        <v>45433.66667</v>
      </c>
      <c r="B99" s="1">
        <f>IFERROR(__xludf.DUMMYFUNCTION("""COMPUTED_VALUE"""),901.61)</f>
        <v>901.61</v>
      </c>
      <c r="D99" s="2">
        <f>IFERROR(__xludf.DUMMYFUNCTION("""COMPUTED_VALUE"""),45433.66666666667)</f>
        <v>45433.66667</v>
      </c>
      <c r="E99" s="1">
        <f>IFERROR(__xludf.DUMMYFUNCTION("""COMPUTED_VALUE"""),902.24)</f>
        <v>902.24</v>
      </c>
      <c r="G99" s="2">
        <f>IFERROR(__xludf.DUMMYFUNCTION("""COMPUTED_VALUE"""),45433.66666666667)</f>
        <v>45433.66667</v>
      </c>
      <c r="H99" s="1">
        <f>IFERROR(__xludf.DUMMYFUNCTION("""COMPUTED_VALUE"""),899.05)</f>
        <v>899.05</v>
      </c>
      <c r="J99" s="2">
        <f>IFERROR(__xludf.DUMMYFUNCTION("""COMPUTED_VALUE"""),45433.66666666667)</f>
        <v>45433.66667</v>
      </c>
      <c r="K99" s="1">
        <f>IFERROR(__xludf.DUMMYFUNCTION("""COMPUTED_VALUE"""),900.22)</f>
        <v>900.22</v>
      </c>
      <c r="M99" s="2">
        <f>IFERROR(__xludf.DUMMYFUNCTION("""COMPUTED_VALUE"""),45433.66666666667)</f>
        <v>45433.66667</v>
      </c>
      <c r="N99" s="1">
        <f>IFERROR(__xludf.DUMMYFUNCTION("""COMPUTED_VALUE"""),8.5084786E7)</f>
        <v>85084786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IFERROR(__xludf.DUMMYFUNCTION("""COMPUTED_VALUE"""),897.12)</f>
        <v>897.12</v>
      </c>
      <c r="D100" s="2">
        <f>IFERROR(__xludf.DUMMYFUNCTION("""COMPUTED_VALUE"""),45434.66666666667)</f>
        <v>45434.66667</v>
      </c>
      <c r="E100" s="1">
        <f>IFERROR(__xludf.DUMMYFUNCTION("""COMPUTED_VALUE"""),898.86)</f>
        <v>898.86</v>
      </c>
      <c r="G100" s="2">
        <f>IFERROR(__xludf.DUMMYFUNCTION("""COMPUTED_VALUE"""),45434.66666666667)</f>
        <v>45434.66667</v>
      </c>
      <c r="H100" s="1">
        <f>IFERROR(__xludf.DUMMYFUNCTION("""COMPUTED_VALUE"""),892.88)</f>
        <v>892.88</v>
      </c>
      <c r="J100" s="2">
        <f>IFERROR(__xludf.DUMMYFUNCTION("""COMPUTED_VALUE"""),45434.66666666667)</f>
        <v>45434.66667</v>
      </c>
      <c r="K100" s="1">
        <f>IFERROR(__xludf.DUMMYFUNCTION("""COMPUTED_VALUE"""),896.76)</f>
        <v>896.76</v>
      </c>
      <c r="M100" s="2">
        <f>IFERROR(__xludf.DUMMYFUNCTION("""COMPUTED_VALUE"""),45434.66666666667)</f>
        <v>45434.66667</v>
      </c>
      <c r="N100" s="1">
        <f>IFERROR(__xludf.DUMMYFUNCTION("""COMPUTED_VALUE"""),9.2311737E7)</f>
        <v>92311737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IFERROR(__xludf.DUMMYFUNCTION("""COMPUTED_VALUE"""),897.05)</f>
        <v>897.05</v>
      </c>
      <c r="D101" s="2">
        <f>IFERROR(__xludf.DUMMYFUNCTION("""COMPUTED_VALUE"""),45435.66666666667)</f>
        <v>45435.66667</v>
      </c>
      <c r="E101" s="1">
        <f>IFERROR(__xludf.DUMMYFUNCTION("""COMPUTED_VALUE"""),898.8)</f>
        <v>898.8</v>
      </c>
      <c r="G101" s="2">
        <f>IFERROR(__xludf.DUMMYFUNCTION("""COMPUTED_VALUE"""),45435.66666666667)</f>
        <v>45435.66667</v>
      </c>
      <c r="H101" s="1">
        <f>IFERROR(__xludf.DUMMYFUNCTION("""COMPUTED_VALUE"""),885.56)</f>
        <v>885.56</v>
      </c>
      <c r="J101" s="2">
        <f>IFERROR(__xludf.DUMMYFUNCTION("""COMPUTED_VALUE"""),45435.66666666667)</f>
        <v>45435.66667</v>
      </c>
      <c r="K101" s="1">
        <f>IFERROR(__xludf.DUMMYFUNCTION("""COMPUTED_VALUE"""),887.55)</f>
        <v>887.55</v>
      </c>
      <c r="M101" s="2">
        <f>IFERROR(__xludf.DUMMYFUNCTION("""COMPUTED_VALUE"""),45435.66666666667)</f>
        <v>45435.66667</v>
      </c>
      <c r="N101" s="1">
        <f>IFERROR(__xludf.DUMMYFUNCTION("""COMPUTED_VALUE"""),1.37909107E8)</f>
        <v>137909107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IFERROR(__xludf.DUMMYFUNCTION("""COMPUTED_VALUE"""),889.7)</f>
        <v>889.7</v>
      </c>
      <c r="D102" s="2">
        <f>IFERROR(__xludf.DUMMYFUNCTION("""COMPUTED_VALUE"""),45436.66666666667)</f>
        <v>45436.66667</v>
      </c>
      <c r="E102" s="1">
        <f>IFERROR(__xludf.DUMMYFUNCTION("""COMPUTED_VALUE"""),897.12)</f>
        <v>897.12</v>
      </c>
      <c r="G102" s="2">
        <f>IFERROR(__xludf.DUMMYFUNCTION("""COMPUTED_VALUE"""),45436.66666666667)</f>
        <v>45436.66667</v>
      </c>
      <c r="H102" s="1">
        <f>IFERROR(__xludf.DUMMYFUNCTION("""COMPUTED_VALUE"""),889.7)</f>
        <v>889.7</v>
      </c>
      <c r="J102" s="2">
        <f>IFERROR(__xludf.DUMMYFUNCTION("""COMPUTED_VALUE"""),45436.66666666667)</f>
        <v>45436.66667</v>
      </c>
      <c r="K102" s="1">
        <f>IFERROR(__xludf.DUMMYFUNCTION("""COMPUTED_VALUE"""),895.68)</f>
        <v>895.68</v>
      </c>
      <c r="M102" s="2">
        <f>IFERROR(__xludf.DUMMYFUNCTION("""COMPUTED_VALUE"""),45436.66666666667)</f>
        <v>45436.66667</v>
      </c>
      <c r="N102" s="1">
        <f>IFERROR(__xludf.DUMMYFUNCTION("""COMPUTED_VALUE"""),8.4803672E7)</f>
        <v>84803672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IFERROR(__xludf.DUMMYFUNCTION("""COMPUTED_VALUE"""),895.59)</f>
        <v>895.59</v>
      </c>
      <c r="D103" s="2">
        <f>IFERROR(__xludf.DUMMYFUNCTION("""COMPUTED_VALUE"""),45440.66666666667)</f>
        <v>45440.66667</v>
      </c>
      <c r="E103" s="1">
        <f>IFERROR(__xludf.DUMMYFUNCTION("""COMPUTED_VALUE"""),895.59)</f>
        <v>895.59</v>
      </c>
      <c r="G103" s="2">
        <f>IFERROR(__xludf.DUMMYFUNCTION("""COMPUTED_VALUE"""),45440.66666666667)</f>
        <v>45440.66667</v>
      </c>
      <c r="H103" s="1">
        <f>IFERROR(__xludf.DUMMYFUNCTION("""COMPUTED_VALUE"""),886.56)</f>
        <v>886.56</v>
      </c>
      <c r="J103" s="2">
        <f>IFERROR(__xludf.DUMMYFUNCTION("""COMPUTED_VALUE"""),45440.66666666667)</f>
        <v>45440.66667</v>
      </c>
      <c r="K103" s="1">
        <f>IFERROR(__xludf.DUMMYFUNCTION("""COMPUTED_VALUE"""),889.54)</f>
        <v>889.54</v>
      </c>
      <c r="M103" s="2">
        <f>IFERROR(__xludf.DUMMYFUNCTION("""COMPUTED_VALUE"""),45440.66666666667)</f>
        <v>45440.66667</v>
      </c>
      <c r="N103" s="1">
        <f>IFERROR(__xludf.DUMMYFUNCTION("""COMPUTED_VALUE"""),1.1485461E8)</f>
        <v>114854610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IFERROR(__xludf.DUMMYFUNCTION("""COMPUTED_VALUE"""),881.6)</f>
        <v>881.6</v>
      </c>
      <c r="D104" s="2">
        <f>IFERROR(__xludf.DUMMYFUNCTION("""COMPUTED_VALUE"""),45441.66666666667)</f>
        <v>45441.66667</v>
      </c>
      <c r="E104" s="1">
        <f>IFERROR(__xludf.DUMMYFUNCTION("""COMPUTED_VALUE"""),882.85)</f>
        <v>882.85</v>
      </c>
      <c r="G104" s="2">
        <f>IFERROR(__xludf.DUMMYFUNCTION("""COMPUTED_VALUE"""),45441.66666666667)</f>
        <v>45441.66667</v>
      </c>
      <c r="H104" s="1">
        <f>IFERROR(__xludf.DUMMYFUNCTION("""COMPUTED_VALUE"""),875.39)</f>
        <v>875.39</v>
      </c>
      <c r="J104" s="2">
        <f>IFERROR(__xludf.DUMMYFUNCTION("""COMPUTED_VALUE"""),45441.66666666667)</f>
        <v>45441.66667</v>
      </c>
      <c r="K104" s="1">
        <f>IFERROR(__xludf.DUMMYFUNCTION("""COMPUTED_VALUE"""),875.85)</f>
        <v>875.85</v>
      </c>
      <c r="M104" s="2">
        <f>IFERROR(__xludf.DUMMYFUNCTION("""COMPUTED_VALUE"""),45441.66666666667)</f>
        <v>45441.66667</v>
      </c>
      <c r="N104" s="1">
        <f>IFERROR(__xludf.DUMMYFUNCTION("""COMPUTED_VALUE"""),1.04053813E8)</f>
        <v>104053813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IFERROR(__xludf.DUMMYFUNCTION("""COMPUTED_VALUE"""),876.27)</f>
        <v>876.27</v>
      </c>
      <c r="D105" s="2">
        <f>IFERROR(__xludf.DUMMYFUNCTION("""COMPUTED_VALUE"""),45442.66666666667)</f>
        <v>45442.66667</v>
      </c>
      <c r="E105" s="1">
        <f>IFERROR(__xludf.DUMMYFUNCTION("""COMPUTED_VALUE"""),884.59)</f>
        <v>884.59</v>
      </c>
      <c r="G105" s="2">
        <f>IFERROR(__xludf.DUMMYFUNCTION("""COMPUTED_VALUE"""),45442.66666666667)</f>
        <v>45442.66667</v>
      </c>
      <c r="H105" s="1">
        <f>IFERROR(__xludf.DUMMYFUNCTION("""COMPUTED_VALUE"""),876.27)</f>
        <v>876.27</v>
      </c>
      <c r="J105" s="2">
        <f>IFERROR(__xludf.DUMMYFUNCTION("""COMPUTED_VALUE"""),45442.66666666667)</f>
        <v>45442.66667</v>
      </c>
      <c r="K105" s="1">
        <f>IFERROR(__xludf.DUMMYFUNCTION("""COMPUTED_VALUE"""),884.35)</f>
        <v>884.35</v>
      </c>
      <c r="M105" s="2">
        <f>IFERROR(__xludf.DUMMYFUNCTION("""COMPUTED_VALUE"""),45442.66666666667)</f>
        <v>45442.66667</v>
      </c>
      <c r="N105" s="1">
        <f>IFERROR(__xludf.DUMMYFUNCTION("""COMPUTED_VALUE"""),7.2456037E7)</f>
        <v>72456037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IFERROR(__xludf.DUMMYFUNCTION("""COMPUTED_VALUE"""),884.32)</f>
        <v>884.32</v>
      </c>
      <c r="D106" s="2">
        <f>IFERROR(__xludf.DUMMYFUNCTION("""COMPUTED_VALUE"""),45443.66666666667)</f>
        <v>45443.66667</v>
      </c>
      <c r="E106" s="1">
        <f>IFERROR(__xludf.DUMMYFUNCTION("""COMPUTED_VALUE"""),895.83)</f>
        <v>895.83</v>
      </c>
      <c r="G106" s="2">
        <f>IFERROR(__xludf.DUMMYFUNCTION("""COMPUTED_VALUE"""),45443.66666666667)</f>
        <v>45443.66667</v>
      </c>
      <c r="H106" s="1">
        <f>IFERROR(__xludf.DUMMYFUNCTION("""COMPUTED_VALUE"""),881.39)</f>
        <v>881.39</v>
      </c>
      <c r="J106" s="2">
        <f>IFERROR(__xludf.DUMMYFUNCTION("""COMPUTED_VALUE"""),45443.66666666667)</f>
        <v>45443.66667</v>
      </c>
      <c r="K106" s="1">
        <f>IFERROR(__xludf.DUMMYFUNCTION("""COMPUTED_VALUE"""),895.48)</f>
        <v>895.48</v>
      </c>
      <c r="M106" s="2">
        <f>IFERROR(__xludf.DUMMYFUNCTION("""COMPUTED_VALUE"""),45443.66666666667)</f>
        <v>45443.66667</v>
      </c>
      <c r="N106" s="1">
        <f>IFERROR(__xludf.DUMMYFUNCTION("""COMPUTED_VALUE"""),1.55150323E8)</f>
        <v>155150323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IFERROR(__xludf.DUMMYFUNCTION("""COMPUTED_VALUE"""),895.33)</f>
        <v>895.33</v>
      </c>
      <c r="D107" s="2">
        <f>IFERROR(__xludf.DUMMYFUNCTION("""COMPUTED_VALUE"""),45446.66666666667)</f>
        <v>45446.66667</v>
      </c>
      <c r="E107" s="1">
        <f>IFERROR(__xludf.DUMMYFUNCTION("""COMPUTED_VALUE"""),895.33)</f>
        <v>895.33</v>
      </c>
      <c r="G107" s="2">
        <f>IFERROR(__xludf.DUMMYFUNCTION("""COMPUTED_VALUE"""),45446.66666666667)</f>
        <v>45446.66667</v>
      </c>
      <c r="H107" s="1">
        <f>IFERROR(__xludf.DUMMYFUNCTION("""COMPUTED_VALUE"""),882.63)</f>
        <v>882.63</v>
      </c>
      <c r="J107" s="2">
        <f>IFERROR(__xludf.DUMMYFUNCTION("""COMPUTED_VALUE"""),45446.66666666667)</f>
        <v>45446.66667</v>
      </c>
      <c r="K107" s="1">
        <f>IFERROR(__xludf.DUMMYFUNCTION("""COMPUTED_VALUE"""),889.08)</f>
        <v>889.08</v>
      </c>
      <c r="M107" s="2">
        <f>IFERROR(__xludf.DUMMYFUNCTION("""COMPUTED_VALUE"""),45446.66666666667)</f>
        <v>45446.66667</v>
      </c>
      <c r="N107" s="1">
        <f>IFERROR(__xludf.DUMMYFUNCTION("""COMPUTED_VALUE"""),1.00838683E8)</f>
        <v>100838683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IFERROR(__xludf.DUMMYFUNCTION("""COMPUTED_VALUE"""),884.54)</f>
        <v>884.54</v>
      </c>
      <c r="D108" s="2">
        <f>IFERROR(__xludf.DUMMYFUNCTION("""COMPUTED_VALUE"""),45447.66666666667)</f>
        <v>45447.66667</v>
      </c>
      <c r="E108" s="1">
        <f>IFERROR(__xludf.DUMMYFUNCTION("""COMPUTED_VALUE"""),885.8)</f>
        <v>885.8</v>
      </c>
      <c r="G108" s="2">
        <f>IFERROR(__xludf.DUMMYFUNCTION("""COMPUTED_VALUE"""),45447.66666666667)</f>
        <v>45447.66667</v>
      </c>
      <c r="H108" s="1">
        <f>IFERROR(__xludf.DUMMYFUNCTION("""COMPUTED_VALUE"""),878.87)</f>
        <v>878.87</v>
      </c>
      <c r="J108" s="2">
        <f>IFERROR(__xludf.DUMMYFUNCTION("""COMPUTED_VALUE"""),45447.66666666667)</f>
        <v>45447.66667</v>
      </c>
      <c r="K108" s="1">
        <f>IFERROR(__xludf.DUMMYFUNCTION("""COMPUTED_VALUE"""),881.75)</f>
        <v>881.75</v>
      </c>
      <c r="M108" s="2">
        <f>IFERROR(__xludf.DUMMYFUNCTION("""COMPUTED_VALUE"""),45447.66666666667)</f>
        <v>45447.66667</v>
      </c>
      <c r="N108" s="1">
        <f>IFERROR(__xludf.DUMMYFUNCTION("""COMPUTED_VALUE"""),8.2950957E7)</f>
        <v>82950957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IFERROR(__xludf.DUMMYFUNCTION("""COMPUTED_VALUE"""),882.43)</f>
        <v>882.43</v>
      </c>
      <c r="D109" s="2">
        <f>IFERROR(__xludf.DUMMYFUNCTION("""COMPUTED_VALUE"""),45448.66666666667)</f>
        <v>45448.66667</v>
      </c>
      <c r="E109" s="1">
        <f>IFERROR(__xludf.DUMMYFUNCTION("""COMPUTED_VALUE"""),888.97)</f>
        <v>888.97</v>
      </c>
      <c r="G109" s="2">
        <f>IFERROR(__xludf.DUMMYFUNCTION("""COMPUTED_VALUE"""),45448.66666666667)</f>
        <v>45448.66667</v>
      </c>
      <c r="H109" s="1">
        <f>IFERROR(__xludf.DUMMYFUNCTION("""COMPUTED_VALUE"""),878.97)</f>
        <v>878.97</v>
      </c>
      <c r="J109" s="2">
        <f>IFERROR(__xludf.DUMMYFUNCTION("""COMPUTED_VALUE"""),45448.66666666667)</f>
        <v>45448.66667</v>
      </c>
      <c r="K109" s="1">
        <f>IFERROR(__xludf.DUMMYFUNCTION("""COMPUTED_VALUE"""),888.51)</f>
        <v>888.51</v>
      </c>
      <c r="M109" s="2">
        <f>IFERROR(__xludf.DUMMYFUNCTION("""COMPUTED_VALUE"""),45448.66666666667)</f>
        <v>45448.66667</v>
      </c>
      <c r="N109" s="1">
        <f>IFERROR(__xludf.DUMMYFUNCTION("""COMPUTED_VALUE"""),8.7231285E7)</f>
        <v>87231285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IFERROR(__xludf.DUMMYFUNCTION("""COMPUTED_VALUE"""),888.97)</f>
        <v>888.97</v>
      </c>
      <c r="D110" s="2">
        <f>IFERROR(__xludf.DUMMYFUNCTION("""COMPUTED_VALUE"""),45449.66666666667)</f>
        <v>45449.66667</v>
      </c>
      <c r="E110" s="1">
        <f>IFERROR(__xludf.DUMMYFUNCTION("""COMPUTED_VALUE"""),889.11)</f>
        <v>889.11</v>
      </c>
      <c r="G110" s="2">
        <f>IFERROR(__xludf.DUMMYFUNCTION("""COMPUTED_VALUE"""),45449.66666666667)</f>
        <v>45449.66667</v>
      </c>
      <c r="H110" s="1">
        <f>IFERROR(__xludf.DUMMYFUNCTION("""COMPUTED_VALUE"""),884.18)</f>
        <v>884.18</v>
      </c>
      <c r="J110" s="2">
        <f>IFERROR(__xludf.DUMMYFUNCTION("""COMPUTED_VALUE"""),45449.66666666667)</f>
        <v>45449.66667</v>
      </c>
      <c r="K110" s="1">
        <f>IFERROR(__xludf.DUMMYFUNCTION("""COMPUTED_VALUE"""),888.11)</f>
        <v>888.11</v>
      </c>
      <c r="M110" s="2">
        <f>IFERROR(__xludf.DUMMYFUNCTION("""COMPUTED_VALUE"""),45449.66666666667)</f>
        <v>45449.66667</v>
      </c>
      <c r="N110" s="1">
        <f>IFERROR(__xludf.DUMMYFUNCTION("""COMPUTED_VALUE"""),6.6285993E7)</f>
        <v>66285993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IFERROR(__xludf.DUMMYFUNCTION("""COMPUTED_VALUE"""),887.04)</f>
        <v>887.04</v>
      </c>
      <c r="D111" s="2">
        <f>IFERROR(__xludf.DUMMYFUNCTION("""COMPUTED_VALUE"""),45450.66666666667)</f>
        <v>45450.66667</v>
      </c>
      <c r="E111" s="1">
        <f>IFERROR(__xludf.DUMMYFUNCTION("""COMPUTED_VALUE"""),893.97)</f>
        <v>893.97</v>
      </c>
      <c r="G111" s="2">
        <f>IFERROR(__xludf.DUMMYFUNCTION("""COMPUTED_VALUE"""),45450.66666666667)</f>
        <v>45450.66667</v>
      </c>
      <c r="H111" s="1">
        <f>IFERROR(__xludf.DUMMYFUNCTION("""COMPUTED_VALUE"""),882.54)</f>
        <v>882.54</v>
      </c>
      <c r="J111" s="2">
        <f>IFERROR(__xludf.DUMMYFUNCTION("""COMPUTED_VALUE"""),45450.66666666667)</f>
        <v>45450.66667</v>
      </c>
      <c r="K111" s="1">
        <f>IFERROR(__xludf.DUMMYFUNCTION("""COMPUTED_VALUE"""),886.76)</f>
        <v>886.76</v>
      </c>
      <c r="M111" s="2">
        <f>IFERROR(__xludf.DUMMYFUNCTION("""COMPUTED_VALUE"""),45450.66666666667)</f>
        <v>45450.66667</v>
      </c>
      <c r="N111" s="1">
        <f>IFERROR(__xludf.DUMMYFUNCTION("""COMPUTED_VALUE"""),7.0289267E7)</f>
        <v>70289267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IFERROR(__xludf.DUMMYFUNCTION("""COMPUTED_VALUE"""),883.97)</f>
        <v>883.97</v>
      </c>
      <c r="D112" s="2">
        <f>IFERROR(__xludf.DUMMYFUNCTION("""COMPUTED_VALUE"""),45453.66666666667)</f>
        <v>45453.66667</v>
      </c>
      <c r="E112" s="1">
        <f>IFERROR(__xludf.DUMMYFUNCTION("""COMPUTED_VALUE"""),885.56)</f>
        <v>885.56</v>
      </c>
      <c r="G112" s="2">
        <f>IFERROR(__xludf.DUMMYFUNCTION("""COMPUTED_VALUE"""),45453.66666666667)</f>
        <v>45453.66667</v>
      </c>
      <c r="H112" s="1">
        <f>IFERROR(__xludf.DUMMYFUNCTION("""COMPUTED_VALUE"""),881.11)</f>
        <v>881.11</v>
      </c>
      <c r="J112" s="2">
        <f>IFERROR(__xludf.DUMMYFUNCTION("""COMPUTED_VALUE"""),45453.66666666667)</f>
        <v>45453.66667</v>
      </c>
      <c r="K112" s="1">
        <f>IFERROR(__xludf.DUMMYFUNCTION("""COMPUTED_VALUE"""),884.58)</f>
        <v>884.58</v>
      </c>
      <c r="M112" s="2">
        <f>IFERROR(__xludf.DUMMYFUNCTION("""COMPUTED_VALUE"""),45453.66666666667)</f>
        <v>45453.66667</v>
      </c>
      <c r="N112" s="1">
        <f>IFERROR(__xludf.DUMMYFUNCTION("""COMPUTED_VALUE"""),7.2964095E7)</f>
        <v>72964095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IFERROR(__xludf.DUMMYFUNCTION("""COMPUTED_VALUE"""),881.33)</f>
        <v>881.33</v>
      </c>
      <c r="D113" s="2">
        <f>IFERROR(__xludf.DUMMYFUNCTION("""COMPUTED_VALUE"""),45454.66666666667)</f>
        <v>45454.66667</v>
      </c>
      <c r="E113" s="1">
        <f>IFERROR(__xludf.DUMMYFUNCTION("""COMPUTED_VALUE"""),887.61)</f>
        <v>887.61</v>
      </c>
      <c r="G113" s="2">
        <f>IFERROR(__xludf.DUMMYFUNCTION("""COMPUTED_VALUE"""),45454.66666666667)</f>
        <v>45454.66667</v>
      </c>
      <c r="H113" s="1">
        <f>IFERROR(__xludf.DUMMYFUNCTION("""COMPUTED_VALUE"""),877.93)</f>
        <v>877.93</v>
      </c>
      <c r="J113" s="2">
        <f>IFERROR(__xludf.DUMMYFUNCTION("""COMPUTED_VALUE"""),45454.66666666667)</f>
        <v>45454.66667</v>
      </c>
      <c r="K113" s="1">
        <f>IFERROR(__xludf.DUMMYFUNCTION("""COMPUTED_VALUE"""),887.47)</f>
        <v>887.47</v>
      </c>
      <c r="M113" s="2">
        <f>IFERROR(__xludf.DUMMYFUNCTION("""COMPUTED_VALUE"""),45454.66666666667)</f>
        <v>45454.66667</v>
      </c>
      <c r="N113" s="1">
        <f>IFERROR(__xludf.DUMMYFUNCTION("""COMPUTED_VALUE"""),7.5591847E7)</f>
        <v>75591847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IFERROR(__xludf.DUMMYFUNCTION("""COMPUTED_VALUE"""),891.33)</f>
        <v>891.33</v>
      </c>
      <c r="D114" s="2">
        <f>IFERROR(__xludf.DUMMYFUNCTION("""COMPUTED_VALUE"""),45455.66666666667)</f>
        <v>45455.66667</v>
      </c>
      <c r="E114" s="1">
        <f>IFERROR(__xludf.DUMMYFUNCTION("""COMPUTED_VALUE"""),899.89)</f>
        <v>899.89</v>
      </c>
      <c r="G114" s="2">
        <f>IFERROR(__xludf.DUMMYFUNCTION("""COMPUTED_VALUE"""),45455.66666666667)</f>
        <v>45455.66667</v>
      </c>
      <c r="H114" s="1">
        <f>IFERROR(__xludf.DUMMYFUNCTION("""COMPUTED_VALUE"""),888.27)</f>
        <v>888.27</v>
      </c>
      <c r="J114" s="2">
        <f>IFERROR(__xludf.DUMMYFUNCTION("""COMPUTED_VALUE"""),45455.66666666667)</f>
        <v>45455.66667</v>
      </c>
      <c r="K114" s="1">
        <f>IFERROR(__xludf.DUMMYFUNCTION("""COMPUTED_VALUE"""),889.5)</f>
        <v>889.5</v>
      </c>
      <c r="M114" s="2">
        <f>IFERROR(__xludf.DUMMYFUNCTION("""COMPUTED_VALUE"""),45455.66666666667)</f>
        <v>45455.66667</v>
      </c>
      <c r="N114" s="1">
        <f>IFERROR(__xludf.DUMMYFUNCTION("""COMPUTED_VALUE"""),9.4152526E7)</f>
        <v>94152526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IFERROR(__xludf.DUMMYFUNCTION("""COMPUTED_VALUE"""),888.29)</f>
        <v>888.29</v>
      </c>
      <c r="D115" s="2">
        <f>IFERROR(__xludf.DUMMYFUNCTION("""COMPUTED_VALUE"""),45456.66666666667)</f>
        <v>45456.66667</v>
      </c>
      <c r="E115" s="1">
        <f>IFERROR(__xludf.DUMMYFUNCTION("""COMPUTED_VALUE"""),890.47)</f>
        <v>890.47</v>
      </c>
      <c r="G115" s="2">
        <f>IFERROR(__xludf.DUMMYFUNCTION("""COMPUTED_VALUE"""),45456.66666666667)</f>
        <v>45456.66667</v>
      </c>
      <c r="H115" s="1">
        <f>IFERROR(__xludf.DUMMYFUNCTION("""COMPUTED_VALUE"""),881.12)</f>
        <v>881.12</v>
      </c>
      <c r="J115" s="2">
        <f>IFERROR(__xludf.DUMMYFUNCTION("""COMPUTED_VALUE"""),45456.66666666667)</f>
        <v>45456.66667</v>
      </c>
      <c r="K115" s="1">
        <f>IFERROR(__xludf.DUMMYFUNCTION("""COMPUTED_VALUE"""),889.31)</f>
        <v>889.31</v>
      </c>
      <c r="M115" s="2">
        <f>IFERROR(__xludf.DUMMYFUNCTION("""COMPUTED_VALUE"""),45456.66666666667)</f>
        <v>45456.66667</v>
      </c>
      <c r="N115" s="1">
        <f>IFERROR(__xludf.DUMMYFUNCTION("""COMPUTED_VALUE"""),8.5853767E7)</f>
        <v>85853767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IFERROR(__xludf.DUMMYFUNCTION("""COMPUTED_VALUE"""),884.12)</f>
        <v>884.12</v>
      </c>
      <c r="D116" s="2">
        <f>IFERROR(__xludf.DUMMYFUNCTION("""COMPUTED_VALUE"""),45457.66666666667)</f>
        <v>45457.66667</v>
      </c>
      <c r="E116" s="1">
        <f>IFERROR(__xludf.DUMMYFUNCTION("""COMPUTED_VALUE"""),885.66)</f>
        <v>885.66</v>
      </c>
      <c r="G116" s="2">
        <f>IFERROR(__xludf.DUMMYFUNCTION("""COMPUTED_VALUE"""),45457.66666666667)</f>
        <v>45457.66667</v>
      </c>
      <c r="H116" s="1">
        <f>IFERROR(__xludf.DUMMYFUNCTION("""COMPUTED_VALUE"""),873.2)</f>
        <v>873.2</v>
      </c>
      <c r="J116" s="2">
        <f>IFERROR(__xludf.DUMMYFUNCTION("""COMPUTED_VALUE"""),45457.66666666667)</f>
        <v>45457.66667</v>
      </c>
      <c r="K116" s="1">
        <f>IFERROR(__xludf.DUMMYFUNCTION("""COMPUTED_VALUE"""),876.61)</f>
        <v>876.61</v>
      </c>
      <c r="M116" s="2">
        <f>IFERROR(__xludf.DUMMYFUNCTION("""COMPUTED_VALUE"""),45457.66666666667)</f>
        <v>45457.66667</v>
      </c>
      <c r="N116" s="1">
        <f>IFERROR(__xludf.DUMMYFUNCTION("""COMPUTED_VALUE"""),9.3400411E7)</f>
        <v>93400411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IFERROR(__xludf.DUMMYFUNCTION("""COMPUTED_VALUE"""),875.19)</f>
        <v>875.19</v>
      </c>
      <c r="D117" s="2">
        <f>IFERROR(__xludf.DUMMYFUNCTION("""COMPUTED_VALUE"""),45460.66666666667)</f>
        <v>45460.66667</v>
      </c>
      <c r="E117" s="1">
        <f>IFERROR(__xludf.DUMMYFUNCTION("""COMPUTED_VALUE"""),883.08)</f>
        <v>883.08</v>
      </c>
      <c r="G117" s="2">
        <f>IFERROR(__xludf.DUMMYFUNCTION("""COMPUTED_VALUE"""),45460.66666666667)</f>
        <v>45460.66667</v>
      </c>
      <c r="H117" s="1">
        <f>IFERROR(__xludf.DUMMYFUNCTION("""COMPUTED_VALUE"""),870.58)</f>
        <v>870.58</v>
      </c>
      <c r="J117" s="2">
        <f>IFERROR(__xludf.DUMMYFUNCTION("""COMPUTED_VALUE"""),45460.66666666667)</f>
        <v>45460.66667</v>
      </c>
      <c r="K117" s="1">
        <f>IFERROR(__xludf.DUMMYFUNCTION("""COMPUTED_VALUE"""),881.44)</f>
        <v>881.44</v>
      </c>
      <c r="M117" s="2">
        <f>IFERROR(__xludf.DUMMYFUNCTION("""COMPUTED_VALUE"""),45460.66666666667)</f>
        <v>45460.66667</v>
      </c>
      <c r="N117" s="1">
        <f>IFERROR(__xludf.DUMMYFUNCTION("""COMPUTED_VALUE"""),1.0970159E8)</f>
        <v>109701590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IFERROR(__xludf.DUMMYFUNCTION("""COMPUTED_VALUE"""),881.12)</f>
        <v>881.12</v>
      </c>
      <c r="D118" s="2">
        <f>IFERROR(__xludf.DUMMYFUNCTION("""COMPUTED_VALUE"""),45461.66666666667)</f>
        <v>45461.66667</v>
      </c>
      <c r="E118" s="1">
        <f>IFERROR(__xludf.DUMMYFUNCTION("""COMPUTED_VALUE"""),884.66)</f>
        <v>884.66</v>
      </c>
      <c r="G118" s="2">
        <f>IFERROR(__xludf.DUMMYFUNCTION("""COMPUTED_VALUE"""),45461.66666666667)</f>
        <v>45461.66667</v>
      </c>
      <c r="H118" s="1">
        <f>IFERROR(__xludf.DUMMYFUNCTION("""COMPUTED_VALUE"""),877.31)</f>
        <v>877.31</v>
      </c>
      <c r="J118" s="2">
        <f>IFERROR(__xludf.DUMMYFUNCTION("""COMPUTED_VALUE"""),45461.66666666667)</f>
        <v>45461.66667</v>
      </c>
      <c r="K118" s="1">
        <f>IFERROR(__xludf.DUMMYFUNCTION("""COMPUTED_VALUE"""),882.26)</f>
        <v>882.26</v>
      </c>
      <c r="M118" s="2">
        <f>IFERROR(__xludf.DUMMYFUNCTION("""COMPUTED_VALUE"""),45461.66666666667)</f>
        <v>45461.66667</v>
      </c>
      <c r="N118" s="1">
        <f>IFERROR(__xludf.DUMMYFUNCTION("""COMPUTED_VALUE"""),7.7657073E7)</f>
        <v>77657073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IFERROR(__xludf.DUMMYFUNCTION("""COMPUTED_VALUE"""),881.5)</f>
        <v>881.5</v>
      </c>
      <c r="D119" s="2">
        <f>IFERROR(__xludf.DUMMYFUNCTION("""COMPUTED_VALUE"""),45463.66666666667)</f>
        <v>45463.66667</v>
      </c>
      <c r="E119" s="1">
        <f>IFERROR(__xludf.DUMMYFUNCTION("""COMPUTED_VALUE"""),886.45)</f>
        <v>886.45</v>
      </c>
      <c r="G119" s="2">
        <f>IFERROR(__xludf.DUMMYFUNCTION("""COMPUTED_VALUE"""),45463.66666666667)</f>
        <v>45463.66667</v>
      </c>
      <c r="H119" s="1">
        <f>IFERROR(__xludf.DUMMYFUNCTION("""COMPUTED_VALUE"""),879.04)</f>
        <v>879.04</v>
      </c>
      <c r="J119" s="2">
        <f>IFERROR(__xludf.DUMMYFUNCTION("""COMPUTED_VALUE"""),45463.66666666667)</f>
        <v>45463.66667</v>
      </c>
      <c r="K119" s="1">
        <f>IFERROR(__xludf.DUMMYFUNCTION("""COMPUTED_VALUE"""),880.43)</f>
        <v>880.43</v>
      </c>
      <c r="M119" s="2">
        <f>IFERROR(__xludf.DUMMYFUNCTION("""COMPUTED_VALUE"""),45463.66666666667)</f>
        <v>45463.66667</v>
      </c>
      <c r="N119" s="1">
        <f>IFERROR(__xludf.DUMMYFUNCTION("""COMPUTED_VALUE"""),8.7814509E7)</f>
        <v>87814509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IFERROR(__xludf.DUMMYFUNCTION("""COMPUTED_VALUE"""),880.1)</f>
        <v>880.1</v>
      </c>
      <c r="D120" s="2">
        <f>IFERROR(__xludf.DUMMYFUNCTION("""COMPUTED_VALUE"""),45464.66666666667)</f>
        <v>45464.66667</v>
      </c>
      <c r="E120" s="1">
        <f>IFERROR(__xludf.DUMMYFUNCTION("""COMPUTED_VALUE"""),881.96)</f>
        <v>881.96</v>
      </c>
      <c r="G120" s="2">
        <f>IFERROR(__xludf.DUMMYFUNCTION("""COMPUTED_VALUE"""),45464.66666666667)</f>
        <v>45464.66667</v>
      </c>
      <c r="H120" s="1">
        <f>IFERROR(__xludf.DUMMYFUNCTION("""COMPUTED_VALUE"""),875.13)</f>
        <v>875.13</v>
      </c>
      <c r="J120" s="2">
        <f>IFERROR(__xludf.DUMMYFUNCTION("""COMPUTED_VALUE"""),45464.66666666667)</f>
        <v>45464.66667</v>
      </c>
      <c r="K120" s="1">
        <f>IFERROR(__xludf.DUMMYFUNCTION("""COMPUTED_VALUE"""),881.53)</f>
        <v>881.53</v>
      </c>
      <c r="M120" s="2">
        <f>IFERROR(__xludf.DUMMYFUNCTION("""COMPUTED_VALUE"""),45464.66666666667)</f>
        <v>45464.66667</v>
      </c>
      <c r="N120" s="1">
        <f>IFERROR(__xludf.DUMMYFUNCTION("""COMPUTED_VALUE"""),1.96954069E8)</f>
        <v>196954069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IFERROR(__xludf.DUMMYFUNCTION("""COMPUTED_VALUE"""),883.57)</f>
        <v>883.57</v>
      </c>
      <c r="D121" s="2">
        <f>IFERROR(__xludf.DUMMYFUNCTION("""COMPUTED_VALUE"""),45467.66666666667)</f>
        <v>45467.66667</v>
      </c>
      <c r="E121" s="1">
        <f>IFERROR(__xludf.DUMMYFUNCTION("""COMPUTED_VALUE"""),889.64)</f>
        <v>889.64</v>
      </c>
      <c r="G121" s="2">
        <f>IFERROR(__xludf.DUMMYFUNCTION("""COMPUTED_VALUE"""),45467.66666666667)</f>
        <v>45467.66667</v>
      </c>
      <c r="H121" s="1">
        <f>IFERROR(__xludf.DUMMYFUNCTION("""COMPUTED_VALUE"""),883.33)</f>
        <v>883.33</v>
      </c>
      <c r="J121" s="2">
        <f>IFERROR(__xludf.DUMMYFUNCTION("""COMPUTED_VALUE"""),45467.66666666667)</f>
        <v>45467.66667</v>
      </c>
      <c r="K121" s="1">
        <f>IFERROR(__xludf.DUMMYFUNCTION("""COMPUTED_VALUE"""),886.16)</f>
        <v>886.16</v>
      </c>
      <c r="M121" s="2">
        <f>IFERROR(__xludf.DUMMYFUNCTION("""COMPUTED_VALUE"""),45467.66666666667)</f>
        <v>45467.66667</v>
      </c>
      <c r="N121" s="1">
        <f>IFERROR(__xludf.DUMMYFUNCTION("""COMPUTED_VALUE"""),2.29491321E8)</f>
        <v>229491321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IFERROR(__xludf.DUMMYFUNCTION("""COMPUTED_VALUE"""),885.34)</f>
        <v>885.34</v>
      </c>
      <c r="D122" s="2">
        <f>IFERROR(__xludf.DUMMYFUNCTION("""COMPUTED_VALUE"""),45468.66666666667)</f>
        <v>45468.66667</v>
      </c>
      <c r="E122" s="1">
        <f>IFERROR(__xludf.DUMMYFUNCTION("""COMPUTED_VALUE"""),885.34)</f>
        <v>885.34</v>
      </c>
      <c r="G122" s="2">
        <f>IFERROR(__xludf.DUMMYFUNCTION("""COMPUTED_VALUE"""),45468.66666666667)</f>
        <v>45468.66667</v>
      </c>
      <c r="H122" s="1">
        <f>IFERROR(__xludf.DUMMYFUNCTION("""COMPUTED_VALUE"""),872.94)</f>
        <v>872.94</v>
      </c>
      <c r="J122" s="2">
        <f>IFERROR(__xludf.DUMMYFUNCTION("""COMPUTED_VALUE"""),45468.66666666667)</f>
        <v>45468.66667</v>
      </c>
      <c r="K122" s="1">
        <f>IFERROR(__xludf.DUMMYFUNCTION("""COMPUTED_VALUE"""),875.1)</f>
        <v>875.1</v>
      </c>
      <c r="M122" s="2">
        <f>IFERROR(__xludf.DUMMYFUNCTION("""COMPUTED_VALUE"""),45468.66666666667)</f>
        <v>45468.66667</v>
      </c>
      <c r="N122" s="1">
        <f>IFERROR(__xludf.DUMMYFUNCTION("""COMPUTED_VALUE"""),2.19166665E8)</f>
        <v>219166665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IFERROR(__xludf.DUMMYFUNCTION("""COMPUTED_VALUE"""),873.71)</f>
        <v>873.71</v>
      </c>
      <c r="D123" s="2">
        <f>IFERROR(__xludf.DUMMYFUNCTION("""COMPUTED_VALUE"""),45469.66666666667)</f>
        <v>45469.66667</v>
      </c>
      <c r="E123" s="1">
        <f>IFERROR(__xludf.DUMMYFUNCTION("""COMPUTED_VALUE"""),876.26)</f>
        <v>876.26</v>
      </c>
      <c r="G123" s="2">
        <f>IFERROR(__xludf.DUMMYFUNCTION("""COMPUTED_VALUE"""),45469.66666666667)</f>
        <v>45469.66667</v>
      </c>
      <c r="H123" s="1">
        <f>IFERROR(__xludf.DUMMYFUNCTION("""COMPUTED_VALUE"""),868.42)</f>
        <v>868.42</v>
      </c>
      <c r="J123" s="2">
        <f>IFERROR(__xludf.DUMMYFUNCTION("""COMPUTED_VALUE"""),45469.66666666667)</f>
        <v>45469.66667</v>
      </c>
      <c r="K123" s="1">
        <f>IFERROR(__xludf.DUMMYFUNCTION("""COMPUTED_VALUE"""),875.47)</f>
        <v>875.47</v>
      </c>
      <c r="M123" s="2">
        <f>IFERROR(__xludf.DUMMYFUNCTION("""COMPUTED_VALUE"""),45469.66666666667)</f>
        <v>45469.66667</v>
      </c>
      <c r="N123" s="1">
        <f>IFERROR(__xludf.DUMMYFUNCTION("""COMPUTED_VALUE"""),1.96671789E8)</f>
        <v>196671789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IFERROR(__xludf.DUMMYFUNCTION("""COMPUTED_VALUE"""),875.34)</f>
        <v>875.34</v>
      </c>
      <c r="D124" s="2">
        <f>IFERROR(__xludf.DUMMYFUNCTION("""COMPUTED_VALUE"""),45470.66666666667)</f>
        <v>45470.66667</v>
      </c>
      <c r="E124" s="1">
        <f>IFERROR(__xludf.DUMMYFUNCTION("""COMPUTED_VALUE"""),876.74)</f>
        <v>876.74</v>
      </c>
      <c r="G124" s="2">
        <f>IFERROR(__xludf.DUMMYFUNCTION("""COMPUTED_VALUE"""),45470.66666666667)</f>
        <v>45470.66667</v>
      </c>
      <c r="H124" s="1">
        <f>IFERROR(__xludf.DUMMYFUNCTION("""COMPUTED_VALUE"""),870.94)</f>
        <v>870.94</v>
      </c>
      <c r="J124" s="2">
        <f>IFERROR(__xludf.DUMMYFUNCTION("""COMPUTED_VALUE"""),45470.66666666667)</f>
        <v>45470.66667</v>
      </c>
      <c r="K124" s="1">
        <f>IFERROR(__xludf.DUMMYFUNCTION("""COMPUTED_VALUE"""),873.45)</f>
        <v>873.45</v>
      </c>
      <c r="M124" s="2">
        <f>IFERROR(__xludf.DUMMYFUNCTION("""COMPUTED_VALUE"""),45470.66666666667)</f>
        <v>45470.66667</v>
      </c>
      <c r="N124" s="1">
        <f>IFERROR(__xludf.DUMMYFUNCTION("""COMPUTED_VALUE"""),1.77184583E8)</f>
        <v>177184583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IFERROR(__xludf.DUMMYFUNCTION("""COMPUTED_VALUE"""),873.26)</f>
        <v>873.26</v>
      </c>
      <c r="D125" s="2">
        <f>IFERROR(__xludf.DUMMYFUNCTION("""COMPUTED_VALUE"""),45471.66666666667)</f>
        <v>45471.66667</v>
      </c>
      <c r="E125" s="1">
        <f>IFERROR(__xludf.DUMMYFUNCTION("""COMPUTED_VALUE"""),876.94)</f>
        <v>876.94</v>
      </c>
      <c r="G125" s="2">
        <f>IFERROR(__xludf.DUMMYFUNCTION("""COMPUTED_VALUE"""),45471.66666666667)</f>
        <v>45471.66667</v>
      </c>
      <c r="H125" s="1">
        <f>IFERROR(__xludf.DUMMYFUNCTION("""COMPUTED_VALUE"""),868.48)</f>
        <v>868.48</v>
      </c>
      <c r="J125" s="2">
        <f>IFERROR(__xludf.DUMMYFUNCTION("""COMPUTED_VALUE"""),45471.66666666667)</f>
        <v>45471.66667</v>
      </c>
      <c r="K125" s="1">
        <f>IFERROR(__xludf.DUMMYFUNCTION("""COMPUTED_VALUE"""),870.73)</f>
        <v>870.73</v>
      </c>
      <c r="M125" s="2">
        <f>IFERROR(__xludf.DUMMYFUNCTION("""COMPUTED_VALUE"""),45471.66666666667)</f>
        <v>45471.66667</v>
      </c>
      <c r="N125" s="1">
        <f>IFERROR(__xludf.DUMMYFUNCTION("""COMPUTED_VALUE"""),3.59308362E8)</f>
        <v>359308362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IFERROR(__xludf.DUMMYFUNCTION("""COMPUTED_VALUE"""),870.99)</f>
        <v>870.99</v>
      </c>
      <c r="D126" s="2">
        <f>IFERROR(__xludf.DUMMYFUNCTION("""COMPUTED_VALUE"""),45474.66666666667)</f>
        <v>45474.66667</v>
      </c>
      <c r="E126" s="1">
        <f>IFERROR(__xludf.DUMMYFUNCTION("""COMPUTED_VALUE"""),873.45)</f>
        <v>873.45</v>
      </c>
      <c r="G126" s="2">
        <f>IFERROR(__xludf.DUMMYFUNCTION("""COMPUTED_VALUE"""),45474.66666666667)</f>
        <v>45474.66667</v>
      </c>
      <c r="H126" s="1">
        <f>IFERROR(__xludf.DUMMYFUNCTION("""COMPUTED_VALUE"""),850.73)</f>
        <v>850.73</v>
      </c>
      <c r="J126" s="2">
        <f>IFERROR(__xludf.DUMMYFUNCTION("""COMPUTED_VALUE"""),45474.66666666667)</f>
        <v>45474.66667</v>
      </c>
      <c r="K126" s="1">
        <f>IFERROR(__xludf.DUMMYFUNCTION("""COMPUTED_VALUE"""),854.12)</f>
        <v>854.12</v>
      </c>
      <c r="M126" s="2">
        <f>IFERROR(__xludf.DUMMYFUNCTION("""COMPUTED_VALUE"""),45474.66666666667)</f>
        <v>45474.66667</v>
      </c>
      <c r="N126" s="1">
        <f>IFERROR(__xludf.DUMMYFUNCTION("""COMPUTED_VALUE"""),1.09359551E8)</f>
        <v>109359551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IFERROR(__xludf.DUMMYFUNCTION("""COMPUTED_VALUE"""),855.06)</f>
        <v>855.06</v>
      </c>
      <c r="D127" s="2">
        <f>IFERROR(__xludf.DUMMYFUNCTION("""COMPUTED_VALUE"""),45475.66666666667)</f>
        <v>45475.66667</v>
      </c>
      <c r="E127" s="1">
        <f>IFERROR(__xludf.DUMMYFUNCTION("""COMPUTED_VALUE"""),859.77)</f>
        <v>859.77</v>
      </c>
      <c r="G127" s="2">
        <f>IFERROR(__xludf.DUMMYFUNCTION("""COMPUTED_VALUE"""),45475.66666666667)</f>
        <v>45475.66667</v>
      </c>
      <c r="H127" s="1">
        <f>IFERROR(__xludf.DUMMYFUNCTION("""COMPUTED_VALUE"""),849.23)</f>
        <v>849.23</v>
      </c>
      <c r="J127" s="2">
        <f>IFERROR(__xludf.DUMMYFUNCTION("""COMPUTED_VALUE"""),45475.66666666667)</f>
        <v>45475.66667</v>
      </c>
      <c r="K127" s="1">
        <f>IFERROR(__xludf.DUMMYFUNCTION("""COMPUTED_VALUE"""),856.25)</f>
        <v>856.25</v>
      </c>
      <c r="M127" s="2">
        <f>IFERROR(__xludf.DUMMYFUNCTION("""COMPUTED_VALUE"""),45475.66666666667)</f>
        <v>45475.66667</v>
      </c>
      <c r="N127" s="1">
        <f>IFERROR(__xludf.DUMMYFUNCTION("""COMPUTED_VALUE"""),1.18687189E8)</f>
        <v>118687189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IFERROR(__xludf.DUMMYFUNCTION("""COMPUTED_VALUE"""),856.6)</f>
        <v>856.6</v>
      </c>
      <c r="D128" s="2">
        <f>IFERROR(__xludf.DUMMYFUNCTION("""COMPUTED_VALUE"""),45476.54166666667)</f>
        <v>45476.54167</v>
      </c>
      <c r="E128" s="1">
        <f>IFERROR(__xludf.DUMMYFUNCTION("""COMPUTED_VALUE"""),861.97)</f>
        <v>861.97</v>
      </c>
      <c r="G128" s="2">
        <f>IFERROR(__xludf.DUMMYFUNCTION("""COMPUTED_VALUE"""),45476.54166666667)</f>
        <v>45476.54167</v>
      </c>
      <c r="H128" s="1">
        <f>IFERROR(__xludf.DUMMYFUNCTION("""COMPUTED_VALUE"""),856.6)</f>
        <v>856.6</v>
      </c>
      <c r="J128" s="2">
        <f>IFERROR(__xludf.DUMMYFUNCTION("""COMPUTED_VALUE"""),45476.54166666667)</f>
        <v>45476.54167</v>
      </c>
      <c r="K128" s="1">
        <f>IFERROR(__xludf.DUMMYFUNCTION("""COMPUTED_VALUE"""),859.97)</f>
        <v>859.97</v>
      </c>
      <c r="M128" s="2">
        <f>IFERROR(__xludf.DUMMYFUNCTION("""COMPUTED_VALUE"""),45476.54166666667)</f>
        <v>45476.54167</v>
      </c>
      <c r="N128" s="1">
        <f>IFERROR(__xludf.DUMMYFUNCTION("""COMPUTED_VALUE"""),7.2720228E7)</f>
        <v>72720228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IFERROR(__xludf.DUMMYFUNCTION("""COMPUTED_VALUE"""),859.28)</f>
        <v>859.28</v>
      </c>
      <c r="D129" s="2">
        <f>IFERROR(__xludf.DUMMYFUNCTION("""COMPUTED_VALUE"""),45478.66666666667)</f>
        <v>45478.66667</v>
      </c>
      <c r="E129" s="1">
        <f>IFERROR(__xludf.DUMMYFUNCTION("""COMPUTED_VALUE"""),860.1)</f>
        <v>860.1</v>
      </c>
      <c r="G129" s="2">
        <f>IFERROR(__xludf.DUMMYFUNCTION("""COMPUTED_VALUE"""),45478.66666666667)</f>
        <v>45478.66667</v>
      </c>
      <c r="H129" s="1">
        <f>IFERROR(__xludf.DUMMYFUNCTION("""COMPUTED_VALUE"""),851.73)</f>
        <v>851.73</v>
      </c>
      <c r="J129" s="2">
        <f>IFERROR(__xludf.DUMMYFUNCTION("""COMPUTED_VALUE"""),45478.66666666667)</f>
        <v>45478.66667</v>
      </c>
      <c r="K129" s="1">
        <f>IFERROR(__xludf.DUMMYFUNCTION("""COMPUTED_VALUE"""),859.14)</f>
        <v>859.14</v>
      </c>
      <c r="M129" s="2">
        <f>IFERROR(__xludf.DUMMYFUNCTION("""COMPUTED_VALUE"""),45478.66666666667)</f>
        <v>45478.66667</v>
      </c>
      <c r="N129" s="1">
        <f>IFERROR(__xludf.DUMMYFUNCTION("""COMPUTED_VALUE"""),9.6583016E7)</f>
        <v>96583016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IFERROR(__xludf.DUMMYFUNCTION("""COMPUTED_VALUE"""),862.46)</f>
        <v>862.46</v>
      </c>
      <c r="D130" s="2">
        <f>IFERROR(__xludf.DUMMYFUNCTION("""COMPUTED_VALUE"""),45481.66666666667)</f>
        <v>45481.66667</v>
      </c>
      <c r="E130" s="1">
        <f>IFERROR(__xludf.DUMMYFUNCTION("""COMPUTED_VALUE"""),866.51)</f>
        <v>866.51</v>
      </c>
      <c r="G130" s="2">
        <f>IFERROR(__xludf.DUMMYFUNCTION("""COMPUTED_VALUE"""),45481.66666666667)</f>
        <v>45481.66667</v>
      </c>
      <c r="H130" s="1">
        <f>IFERROR(__xludf.DUMMYFUNCTION("""COMPUTED_VALUE"""),862.23)</f>
        <v>862.23</v>
      </c>
      <c r="J130" s="2">
        <f>IFERROR(__xludf.DUMMYFUNCTION("""COMPUTED_VALUE"""),45481.66666666667)</f>
        <v>45481.66667</v>
      </c>
      <c r="K130" s="1">
        <f>IFERROR(__xludf.DUMMYFUNCTION("""COMPUTED_VALUE"""),864.16)</f>
        <v>864.16</v>
      </c>
      <c r="M130" s="2">
        <f>IFERROR(__xludf.DUMMYFUNCTION("""COMPUTED_VALUE"""),45481.66666666667)</f>
        <v>45481.66667</v>
      </c>
      <c r="N130" s="1">
        <f>IFERROR(__xludf.DUMMYFUNCTION("""COMPUTED_VALUE"""),8.8274199E7)</f>
        <v>88274199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IFERROR(__xludf.DUMMYFUNCTION("""COMPUTED_VALUE"""),861.62)</f>
        <v>861.62</v>
      </c>
      <c r="D131" s="2">
        <f>IFERROR(__xludf.DUMMYFUNCTION("""COMPUTED_VALUE"""),45482.66666666667)</f>
        <v>45482.66667</v>
      </c>
      <c r="E131" s="1">
        <f>IFERROR(__xludf.DUMMYFUNCTION("""COMPUTED_VALUE"""),861.93)</f>
        <v>861.93</v>
      </c>
      <c r="G131" s="2">
        <f>IFERROR(__xludf.DUMMYFUNCTION("""COMPUTED_VALUE"""),45482.66666666667)</f>
        <v>45482.66667</v>
      </c>
      <c r="H131" s="1">
        <f>IFERROR(__xludf.DUMMYFUNCTION("""COMPUTED_VALUE"""),853.52)</f>
        <v>853.52</v>
      </c>
      <c r="J131" s="2">
        <f>IFERROR(__xludf.DUMMYFUNCTION("""COMPUTED_VALUE"""),45482.66666666667)</f>
        <v>45482.66667</v>
      </c>
      <c r="K131" s="1">
        <f>IFERROR(__xludf.DUMMYFUNCTION("""COMPUTED_VALUE"""),853.79)</f>
        <v>853.79</v>
      </c>
      <c r="M131" s="2">
        <f>IFERROR(__xludf.DUMMYFUNCTION("""COMPUTED_VALUE"""),45482.66666666667)</f>
        <v>45482.66667</v>
      </c>
      <c r="N131" s="1">
        <f>IFERROR(__xludf.DUMMYFUNCTION("""COMPUTED_VALUE"""),8.1984676E7)</f>
        <v>81984676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IFERROR(__xludf.DUMMYFUNCTION("""COMPUTED_VALUE"""),855.8)</f>
        <v>855.8</v>
      </c>
      <c r="D132" s="2">
        <f>IFERROR(__xludf.DUMMYFUNCTION("""COMPUTED_VALUE"""),45483.66666666667)</f>
        <v>45483.66667</v>
      </c>
      <c r="E132" s="1">
        <f>IFERROR(__xludf.DUMMYFUNCTION("""COMPUTED_VALUE"""),861.65)</f>
        <v>861.65</v>
      </c>
      <c r="G132" s="2">
        <f>IFERROR(__xludf.DUMMYFUNCTION("""COMPUTED_VALUE"""),45483.66666666667)</f>
        <v>45483.66667</v>
      </c>
      <c r="H132" s="1">
        <f>IFERROR(__xludf.DUMMYFUNCTION("""COMPUTED_VALUE"""),853.42)</f>
        <v>853.42</v>
      </c>
      <c r="J132" s="2">
        <f>IFERROR(__xludf.DUMMYFUNCTION("""COMPUTED_VALUE"""),45483.66666666667)</f>
        <v>45483.66667</v>
      </c>
      <c r="K132" s="1">
        <f>IFERROR(__xludf.DUMMYFUNCTION("""COMPUTED_VALUE"""),861.13)</f>
        <v>861.13</v>
      </c>
      <c r="M132" s="2">
        <f>IFERROR(__xludf.DUMMYFUNCTION("""COMPUTED_VALUE"""),45483.66666666667)</f>
        <v>45483.66667</v>
      </c>
      <c r="N132" s="1">
        <f>IFERROR(__xludf.DUMMYFUNCTION("""COMPUTED_VALUE"""),1.06090444E8)</f>
        <v>106090444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IFERROR(__xludf.DUMMYFUNCTION("""COMPUTED_VALUE"""),864.75)</f>
        <v>864.75</v>
      </c>
      <c r="D133" s="2">
        <f>IFERROR(__xludf.DUMMYFUNCTION("""COMPUTED_VALUE"""),45484.66666666667)</f>
        <v>45484.66667</v>
      </c>
      <c r="E133" s="1">
        <f>IFERROR(__xludf.DUMMYFUNCTION("""COMPUTED_VALUE"""),875.03)</f>
        <v>875.03</v>
      </c>
      <c r="G133" s="2">
        <f>IFERROR(__xludf.DUMMYFUNCTION("""COMPUTED_VALUE"""),45484.66666666667)</f>
        <v>45484.66667</v>
      </c>
      <c r="H133" s="1">
        <f>IFERROR(__xludf.DUMMYFUNCTION("""COMPUTED_VALUE"""),864.75)</f>
        <v>864.75</v>
      </c>
      <c r="J133" s="2">
        <f>IFERROR(__xludf.DUMMYFUNCTION("""COMPUTED_VALUE"""),45484.66666666667)</f>
        <v>45484.66667</v>
      </c>
      <c r="K133" s="1">
        <f>IFERROR(__xludf.DUMMYFUNCTION("""COMPUTED_VALUE"""),870.94)</f>
        <v>870.94</v>
      </c>
      <c r="M133" s="2">
        <f>IFERROR(__xludf.DUMMYFUNCTION("""COMPUTED_VALUE"""),45484.66666666667)</f>
        <v>45484.66667</v>
      </c>
      <c r="N133" s="1">
        <f>IFERROR(__xludf.DUMMYFUNCTION("""COMPUTED_VALUE"""),9.8943422E7)</f>
        <v>98943422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IFERROR(__xludf.DUMMYFUNCTION("""COMPUTED_VALUE"""),876.51)</f>
        <v>876.51</v>
      </c>
      <c r="D134" s="2">
        <f>IFERROR(__xludf.DUMMYFUNCTION("""COMPUTED_VALUE"""),45485.66666666667)</f>
        <v>45485.66667</v>
      </c>
      <c r="E134" s="1">
        <f>IFERROR(__xludf.DUMMYFUNCTION("""COMPUTED_VALUE"""),884.31)</f>
        <v>884.31</v>
      </c>
      <c r="G134" s="2">
        <f>IFERROR(__xludf.DUMMYFUNCTION("""COMPUTED_VALUE"""),45485.66666666667)</f>
        <v>45485.66667</v>
      </c>
      <c r="H134" s="1">
        <f>IFERROR(__xludf.DUMMYFUNCTION("""COMPUTED_VALUE"""),874.11)</f>
        <v>874.11</v>
      </c>
      <c r="J134" s="2">
        <f>IFERROR(__xludf.DUMMYFUNCTION("""COMPUTED_VALUE"""),45485.66666666667)</f>
        <v>45485.66667</v>
      </c>
      <c r="K134" s="1">
        <f>IFERROR(__xludf.DUMMYFUNCTION("""COMPUTED_VALUE"""),880.04)</f>
        <v>880.04</v>
      </c>
      <c r="M134" s="2">
        <f>IFERROR(__xludf.DUMMYFUNCTION("""COMPUTED_VALUE"""),45485.66666666667)</f>
        <v>45485.66667</v>
      </c>
      <c r="N134" s="1">
        <f>IFERROR(__xludf.DUMMYFUNCTION("""COMPUTED_VALUE"""),1.02300438E8)</f>
        <v>102300438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IFERROR(__xludf.DUMMYFUNCTION("""COMPUTED_VALUE"""),878.81)</f>
        <v>878.81</v>
      </c>
      <c r="D135" s="2">
        <f>IFERROR(__xludf.DUMMYFUNCTION("""COMPUTED_VALUE"""),45488.66666666667)</f>
        <v>45488.66667</v>
      </c>
      <c r="E135" s="1">
        <f>IFERROR(__xludf.DUMMYFUNCTION("""COMPUTED_VALUE"""),880.88)</f>
        <v>880.88</v>
      </c>
      <c r="G135" s="2">
        <f>IFERROR(__xludf.DUMMYFUNCTION("""COMPUTED_VALUE"""),45488.66666666667)</f>
        <v>45488.66667</v>
      </c>
      <c r="H135" s="1">
        <f>IFERROR(__xludf.DUMMYFUNCTION("""COMPUTED_VALUE"""),874.02)</f>
        <v>874.02</v>
      </c>
      <c r="J135" s="2">
        <f>IFERROR(__xludf.DUMMYFUNCTION("""COMPUTED_VALUE"""),45488.66666666667)</f>
        <v>45488.66667</v>
      </c>
      <c r="K135" s="1">
        <f>IFERROR(__xludf.DUMMYFUNCTION("""COMPUTED_VALUE"""),875.57)</f>
        <v>875.57</v>
      </c>
      <c r="M135" s="2">
        <f>IFERROR(__xludf.DUMMYFUNCTION("""COMPUTED_VALUE"""),45488.66666666667)</f>
        <v>45488.66667</v>
      </c>
      <c r="N135" s="1">
        <f>IFERROR(__xludf.DUMMYFUNCTION("""COMPUTED_VALUE"""),9.9859375E7)</f>
        <v>99859375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IFERROR(__xludf.DUMMYFUNCTION("""COMPUTED_VALUE"""),876.35)</f>
        <v>876.35</v>
      </c>
      <c r="D136" s="2">
        <f>IFERROR(__xludf.DUMMYFUNCTION("""COMPUTED_VALUE"""),45489.66666666667)</f>
        <v>45489.66667</v>
      </c>
      <c r="E136" s="1">
        <f>IFERROR(__xludf.DUMMYFUNCTION("""COMPUTED_VALUE"""),896.29)</f>
        <v>896.29</v>
      </c>
      <c r="G136" s="2">
        <f>IFERROR(__xludf.DUMMYFUNCTION("""COMPUTED_VALUE"""),45489.66666666667)</f>
        <v>45489.66667</v>
      </c>
      <c r="H136" s="1">
        <f>IFERROR(__xludf.DUMMYFUNCTION("""COMPUTED_VALUE"""),876.31)</f>
        <v>876.31</v>
      </c>
      <c r="J136" s="2">
        <f>IFERROR(__xludf.DUMMYFUNCTION("""COMPUTED_VALUE"""),45489.66666666667)</f>
        <v>45489.66667</v>
      </c>
      <c r="K136" s="1">
        <f>IFERROR(__xludf.DUMMYFUNCTION("""COMPUTED_VALUE"""),895.31)</f>
        <v>895.31</v>
      </c>
      <c r="M136" s="2">
        <f>IFERROR(__xludf.DUMMYFUNCTION("""COMPUTED_VALUE"""),45489.66666666667)</f>
        <v>45489.66667</v>
      </c>
      <c r="N136" s="1">
        <f>IFERROR(__xludf.DUMMYFUNCTION("""COMPUTED_VALUE"""),1.5024309E8)</f>
        <v>150243090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IFERROR(__xludf.DUMMYFUNCTION("""COMPUTED_VALUE"""),894.86)</f>
        <v>894.86</v>
      </c>
      <c r="D137" s="2">
        <f>IFERROR(__xludf.DUMMYFUNCTION("""COMPUTED_VALUE"""),45490.66666666667)</f>
        <v>45490.66667</v>
      </c>
      <c r="E137" s="1">
        <f>IFERROR(__xludf.DUMMYFUNCTION("""COMPUTED_VALUE"""),904.1)</f>
        <v>904.1</v>
      </c>
      <c r="G137" s="2">
        <f>IFERROR(__xludf.DUMMYFUNCTION("""COMPUTED_VALUE"""),45490.66666666667)</f>
        <v>45490.66667</v>
      </c>
      <c r="H137" s="1">
        <f>IFERROR(__xludf.DUMMYFUNCTION("""COMPUTED_VALUE"""),894.86)</f>
        <v>894.86</v>
      </c>
      <c r="J137" s="2">
        <f>IFERROR(__xludf.DUMMYFUNCTION("""COMPUTED_VALUE"""),45490.66666666667)</f>
        <v>45490.66667</v>
      </c>
      <c r="K137" s="1">
        <f>IFERROR(__xludf.DUMMYFUNCTION("""COMPUTED_VALUE"""),899.03)</f>
        <v>899.03</v>
      </c>
      <c r="M137" s="2">
        <f>IFERROR(__xludf.DUMMYFUNCTION("""COMPUTED_VALUE"""),45490.66666666667)</f>
        <v>45490.66667</v>
      </c>
      <c r="N137" s="1">
        <f>IFERROR(__xludf.DUMMYFUNCTION("""COMPUTED_VALUE"""),1.19105895E8)</f>
        <v>119105895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IFERROR(__xludf.DUMMYFUNCTION("""COMPUTED_VALUE"""),894.24)</f>
        <v>894.24</v>
      </c>
      <c r="D138" s="2">
        <f>IFERROR(__xludf.DUMMYFUNCTION("""COMPUTED_VALUE"""),45491.66666666667)</f>
        <v>45491.66667</v>
      </c>
      <c r="E138" s="1">
        <f>IFERROR(__xludf.DUMMYFUNCTION("""COMPUTED_VALUE"""),905.16)</f>
        <v>905.16</v>
      </c>
      <c r="G138" s="2">
        <f>IFERROR(__xludf.DUMMYFUNCTION("""COMPUTED_VALUE"""),45491.66666666667)</f>
        <v>45491.66667</v>
      </c>
      <c r="H138" s="1">
        <f>IFERROR(__xludf.DUMMYFUNCTION("""COMPUTED_VALUE"""),890.29)</f>
        <v>890.29</v>
      </c>
      <c r="J138" s="2">
        <f>IFERROR(__xludf.DUMMYFUNCTION("""COMPUTED_VALUE"""),45491.66666666667)</f>
        <v>45491.66667</v>
      </c>
      <c r="K138" s="1">
        <f>IFERROR(__xludf.DUMMYFUNCTION("""COMPUTED_VALUE"""),890.4)</f>
        <v>890.4</v>
      </c>
      <c r="M138" s="2">
        <f>IFERROR(__xludf.DUMMYFUNCTION("""COMPUTED_VALUE"""),45491.66666666667)</f>
        <v>45491.66667</v>
      </c>
      <c r="N138" s="1">
        <f>IFERROR(__xludf.DUMMYFUNCTION("""COMPUTED_VALUE"""),7.6125002E7)</f>
        <v>76125002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IFERROR(__xludf.DUMMYFUNCTION("""COMPUTED_VALUE"""),890.01)</f>
        <v>890.01</v>
      </c>
      <c r="D139" s="2">
        <f>IFERROR(__xludf.DUMMYFUNCTION("""COMPUTED_VALUE"""),45492.66666666667)</f>
        <v>45492.66667</v>
      </c>
      <c r="E139" s="1">
        <f>IFERROR(__xludf.DUMMYFUNCTION("""COMPUTED_VALUE"""),890.01)</f>
        <v>890.01</v>
      </c>
      <c r="G139" s="2">
        <f>IFERROR(__xludf.DUMMYFUNCTION("""COMPUTED_VALUE"""),45492.66666666667)</f>
        <v>45492.66667</v>
      </c>
      <c r="H139" s="1">
        <f>IFERROR(__xludf.DUMMYFUNCTION("""COMPUTED_VALUE"""),878.13)</f>
        <v>878.13</v>
      </c>
      <c r="J139" s="2">
        <f>IFERROR(__xludf.DUMMYFUNCTION("""COMPUTED_VALUE"""),45492.66666666667)</f>
        <v>45492.66667</v>
      </c>
      <c r="K139" s="1">
        <f>IFERROR(__xludf.DUMMYFUNCTION("""COMPUTED_VALUE"""),881.8)</f>
        <v>881.8</v>
      </c>
      <c r="M139" s="2">
        <f>IFERROR(__xludf.DUMMYFUNCTION("""COMPUTED_VALUE"""),45492.66666666667)</f>
        <v>45492.66667</v>
      </c>
      <c r="N139" s="1">
        <f>IFERROR(__xludf.DUMMYFUNCTION("""COMPUTED_VALUE"""),8.0800197E7)</f>
        <v>80800197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IFERROR(__xludf.DUMMYFUNCTION("""COMPUTED_VALUE"""),885.76)</f>
        <v>885.76</v>
      </c>
      <c r="D140" s="2">
        <f>IFERROR(__xludf.DUMMYFUNCTION("""COMPUTED_VALUE"""),45495.66666666667)</f>
        <v>45495.66667</v>
      </c>
      <c r="E140" s="1">
        <f>IFERROR(__xludf.DUMMYFUNCTION("""COMPUTED_VALUE"""),886.89)</f>
        <v>886.89</v>
      </c>
      <c r="G140" s="2">
        <f>IFERROR(__xludf.DUMMYFUNCTION("""COMPUTED_VALUE"""),45495.66666666667)</f>
        <v>45495.66667</v>
      </c>
      <c r="H140" s="1">
        <f>IFERROR(__xludf.DUMMYFUNCTION("""COMPUTED_VALUE"""),876.82)</f>
        <v>876.82</v>
      </c>
      <c r="J140" s="2">
        <f>IFERROR(__xludf.DUMMYFUNCTION("""COMPUTED_VALUE"""),45495.66666666667)</f>
        <v>45495.66667</v>
      </c>
      <c r="K140" s="1">
        <f>IFERROR(__xludf.DUMMYFUNCTION("""COMPUTED_VALUE"""),882.77)</f>
        <v>882.77</v>
      </c>
      <c r="M140" s="2">
        <f>IFERROR(__xludf.DUMMYFUNCTION("""COMPUTED_VALUE"""),45495.66666666667)</f>
        <v>45495.66667</v>
      </c>
      <c r="N140" s="1">
        <f>IFERROR(__xludf.DUMMYFUNCTION("""COMPUTED_VALUE"""),6.6485392E7)</f>
        <v>66485392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IFERROR(__xludf.DUMMYFUNCTION("""COMPUTED_VALUE"""),883.71)</f>
        <v>883.71</v>
      </c>
      <c r="D141" s="2">
        <f>IFERROR(__xludf.DUMMYFUNCTION("""COMPUTED_VALUE"""),45496.66666666667)</f>
        <v>45496.66667</v>
      </c>
      <c r="E141" s="1">
        <f>IFERROR(__xludf.DUMMYFUNCTION("""COMPUTED_VALUE"""),884.96)</f>
        <v>884.96</v>
      </c>
      <c r="G141" s="2">
        <f>IFERROR(__xludf.DUMMYFUNCTION("""COMPUTED_VALUE"""),45496.66666666667)</f>
        <v>45496.66667</v>
      </c>
      <c r="H141" s="1">
        <f>IFERROR(__xludf.DUMMYFUNCTION("""COMPUTED_VALUE"""),878.49)</f>
        <v>878.49</v>
      </c>
      <c r="J141" s="2">
        <f>IFERROR(__xludf.DUMMYFUNCTION("""COMPUTED_VALUE"""),45496.66666666667)</f>
        <v>45496.66667</v>
      </c>
      <c r="K141" s="1">
        <f>IFERROR(__xludf.DUMMYFUNCTION("""COMPUTED_VALUE"""),883.44)</f>
        <v>883.44</v>
      </c>
      <c r="M141" s="2">
        <f>IFERROR(__xludf.DUMMYFUNCTION("""COMPUTED_VALUE"""),45496.66666666667)</f>
        <v>45496.66667</v>
      </c>
      <c r="N141" s="1">
        <f>IFERROR(__xludf.DUMMYFUNCTION("""COMPUTED_VALUE"""),6.8200656E7)</f>
        <v>68200656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IFERROR(__xludf.DUMMYFUNCTION("""COMPUTED_VALUE"""),883.65)</f>
        <v>883.65</v>
      </c>
      <c r="D142" s="2">
        <f>IFERROR(__xludf.DUMMYFUNCTION("""COMPUTED_VALUE"""),45497.66666666667)</f>
        <v>45497.66667</v>
      </c>
      <c r="E142" s="1">
        <f>IFERROR(__xludf.DUMMYFUNCTION("""COMPUTED_VALUE"""),887.44)</f>
        <v>887.44</v>
      </c>
      <c r="G142" s="2">
        <f>IFERROR(__xludf.DUMMYFUNCTION("""COMPUTED_VALUE"""),45497.66666666667)</f>
        <v>45497.66667</v>
      </c>
      <c r="H142" s="1">
        <f>IFERROR(__xludf.DUMMYFUNCTION("""COMPUTED_VALUE"""),875.46)</f>
        <v>875.46</v>
      </c>
      <c r="J142" s="2">
        <f>IFERROR(__xludf.DUMMYFUNCTION("""COMPUTED_VALUE"""),45497.66666666667)</f>
        <v>45497.66667</v>
      </c>
      <c r="K142" s="1">
        <f>IFERROR(__xludf.DUMMYFUNCTION("""COMPUTED_VALUE"""),876.58)</f>
        <v>876.58</v>
      </c>
      <c r="M142" s="2">
        <f>IFERROR(__xludf.DUMMYFUNCTION("""COMPUTED_VALUE"""),45497.66666666667)</f>
        <v>45497.66667</v>
      </c>
      <c r="N142" s="1">
        <f>IFERROR(__xludf.DUMMYFUNCTION("""COMPUTED_VALUE"""),7.6769516E7)</f>
        <v>76769516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IFERROR(__xludf.DUMMYFUNCTION("""COMPUTED_VALUE"""),876.29)</f>
        <v>876.29</v>
      </c>
      <c r="D143" s="2">
        <f>IFERROR(__xludf.DUMMYFUNCTION("""COMPUTED_VALUE"""),45498.66666666667)</f>
        <v>45498.66667</v>
      </c>
      <c r="E143" s="1">
        <f>IFERROR(__xludf.DUMMYFUNCTION("""COMPUTED_VALUE"""),889.71)</f>
        <v>889.71</v>
      </c>
      <c r="G143" s="2">
        <f>IFERROR(__xludf.DUMMYFUNCTION("""COMPUTED_VALUE"""),45498.66666666667)</f>
        <v>45498.66667</v>
      </c>
      <c r="H143" s="1">
        <f>IFERROR(__xludf.DUMMYFUNCTION("""COMPUTED_VALUE"""),872.26)</f>
        <v>872.26</v>
      </c>
      <c r="J143" s="2">
        <f>IFERROR(__xludf.DUMMYFUNCTION("""COMPUTED_VALUE"""),45498.66666666667)</f>
        <v>45498.66667</v>
      </c>
      <c r="K143" s="1">
        <f>IFERROR(__xludf.DUMMYFUNCTION("""COMPUTED_VALUE"""),879.2)</f>
        <v>879.2</v>
      </c>
      <c r="M143" s="2">
        <f>IFERROR(__xludf.DUMMYFUNCTION("""COMPUTED_VALUE"""),45498.66666666667)</f>
        <v>45498.66667</v>
      </c>
      <c r="N143" s="1">
        <f>IFERROR(__xludf.DUMMYFUNCTION("""COMPUTED_VALUE"""),9.9673311E7)</f>
        <v>99673311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IFERROR(__xludf.DUMMYFUNCTION("""COMPUTED_VALUE"""),881.44)</f>
        <v>881.44</v>
      </c>
      <c r="D144" s="2">
        <f>IFERROR(__xludf.DUMMYFUNCTION("""COMPUTED_VALUE"""),45499.66666666667)</f>
        <v>45499.66667</v>
      </c>
      <c r="E144" s="1">
        <f>IFERROR(__xludf.DUMMYFUNCTION("""COMPUTED_VALUE"""),892.64)</f>
        <v>892.64</v>
      </c>
      <c r="G144" s="2">
        <f>IFERROR(__xludf.DUMMYFUNCTION("""COMPUTED_VALUE"""),45499.66666666667)</f>
        <v>45499.66667</v>
      </c>
      <c r="H144" s="1">
        <f>IFERROR(__xludf.DUMMYFUNCTION("""COMPUTED_VALUE"""),880.2)</f>
        <v>880.2</v>
      </c>
      <c r="J144" s="2">
        <f>IFERROR(__xludf.DUMMYFUNCTION("""COMPUTED_VALUE"""),45499.66666666667)</f>
        <v>45499.66667</v>
      </c>
      <c r="K144" s="1">
        <f>IFERROR(__xludf.DUMMYFUNCTION("""COMPUTED_VALUE"""),890.01)</f>
        <v>890.01</v>
      </c>
      <c r="M144" s="2">
        <f>IFERROR(__xludf.DUMMYFUNCTION("""COMPUTED_VALUE"""),45499.66666666667)</f>
        <v>45499.66667</v>
      </c>
      <c r="N144" s="1">
        <f>IFERROR(__xludf.DUMMYFUNCTION("""COMPUTED_VALUE"""),8.8905309E7)</f>
        <v>88905309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IFERROR(__xludf.DUMMYFUNCTION("""COMPUTED_VALUE"""),890.71)</f>
        <v>890.71</v>
      </c>
      <c r="D145" s="2">
        <f>IFERROR(__xludf.DUMMYFUNCTION("""COMPUTED_VALUE"""),45502.66666666667)</f>
        <v>45502.66667</v>
      </c>
      <c r="E145" s="1">
        <f>IFERROR(__xludf.DUMMYFUNCTION("""COMPUTED_VALUE"""),893.99)</f>
        <v>893.99</v>
      </c>
      <c r="G145" s="2">
        <f>IFERROR(__xludf.DUMMYFUNCTION("""COMPUTED_VALUE"""),45502.66666666667)</f>
        <v>45502.66667</v>
      </c>
      <c r="H145" s="1">
        <f>IFERROR(__xludf.DUMMYFUNCTION("""COMPUTED_VALUE"""),887.22)</f>
        <v>887.22</v>
      </c>
      <c r="J145" s="2">
        <f>IFERROR(__xludf.DUMMYFUNCTION("""COMPUTED_VALUE"""),45502.66666666667)</f>
        <v>45502.66667</v>
      </c>
      <c r="K145" s="1">
        <f>IFERROR(__xludf.DUMMYFUNCTION("""COMPUTED_VALUE"""),891.77)</f>
        <v>891.77</v>
      </c>
      <c r="M145" s="2">
        <f>IFERROR(__xludf.DUMMYFUNCTION("""COMPUTED_VALUE"""),45502.66666666667)</f>
        <v>45502.66667</v>
      </c>
      <c r="N145" s="1">
        <f>IFERROR(__xludf.DUMMYFUNCTION("""COMPUTED_VALUE"""),7.5144148E7)</f>
        <v>75144148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IFERROR(__xludf.DUMMYFUNCTION("""COMPUTED_VALUE"""),883.39)</f>
        <v>883.39</v>
      </c>
      <c r="D146" s="2">
        <f>IFERROR(__xludf.DUMMYFUNCTION("""COMPUTED_VALUE"""),45503.66666666667)</f>
        <v>45503.66667</v>
      </c>
      <c r="E146" s="1">
        <f>IFERROR(__xludf.DUMMYFUNCTION("""COMPUTED_VALUE"""),894.74)</f>
        <v>894.74</v>
      </c>
      <c r="G146" s="2">
        <f>IFERROR(__xludf.DUMMYFUNCTION("""COMPUTED_VALUE"""),45503.66666666667)</f>
        <v>45503.66667</v>
      </c>
      <c r="H146" s="1">
        <f>IFERROR(__xludf.DUMMYFUNCTION("""COMPUTED_VALUE"""),883.25)</f>
        <v>883.25</v>
      </c>
      <c r="J146" s="2">
        <f>IFERROR(__xludf.DUMMYFUNCTION("""COMPUTED_VALUE"""),45503.66666666667)</f>
        <v>45503.66667</v>
      </c>
      <c r="K146" s="1">
        <f>IFERROR(__xludf.DUMMYFUNCTION("""COMPUTED_VALUE"""),887.21)</f>
        <v>887.21</v>
      </c>
      <c r="M146" s="2">
        <f>IFERROR(__xludf.DUMMYFUNCTION("""COMPUTED_VALUE"""),45503.66666666667)</f>
        <v>45503.66667</v>
      </c>
      <c r="N146" s="1">
        <f>IFERROR(__xludf.DUMMYFUNCTION("""COMPUTED_VALUE"""),6.819442E7)</f>
        <v>68194420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IFERROR(__xludf.DUMMYFUNCTION("""COMPUTED_VALUE"""),890.19)</f>
        <v>890.19</v>
      </c>
      <c r="D147" s="2">
        <f>IFERROR(__xludf.DUMMYFUNCTION("""COMPUTED_VALUE"""),45504.66666666667)</f>
        <v>45504.66667</v>
      </c>
      <c r="E147" s="1">
        <f>IFERROR(__xludf.DUMMYFUNCTION("""COMPUTED_VALUE"""),903.0)</f>
        <v>903</v>
      </c>
      <c r="G147" s="2">
        <f>IFERROR(__xludf.DUMMYFUNCTION("""COMPUTED_VALUE"""),45504.66666666667)</f>
        <v>45504.66667</v>
      </c>
      <c r="H147" s="1">
        <f>IFERROR(__xludf.DUMMYFUNCTION("""COMPUTED_VALUE"""),890.19)</f>
        <v>890.19</v>
      </c>
      <c r="J147" s="2">
        <f>IFERROR(__xludf.DUMMYFUNCTION("""COMPUTED_VALUE"""),45504.66666666667)</f>
        <v>45504.66667</v>
      </c>
      <c r="K147" s="1">
        <f>IFERROR(__xludf.DUMMYFUNCTION("""COMPUTED_VALUE"""),894.83)</f>
        <v>894.83</v>
      </c>
      <c r="M147" s="2">
        <f>IFERROR(__xludf.DUMMYFUNCTION("""COMPUTED_VALUE"""),45504.66666666667)</f>
        <v>45504.66667</v>
      </c>
      <c r="N147" s="1">
        <f>IFERROR(__xludf.DUMMYFUNCTION("""COMPUTED_VALUE"""),1.07572454E8)</f>
        <v>107572454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IFERROR(__xludf.DUMMYFUNCTION("""COMPUTED_VALUE"""),905.64)</f>
        <v>905.64</v>
      </c>
      <c r="D148" s="2">
        <f>IFERROR(__xludf.DUMMYFUNCTION("""COMPUTED_VALUE"""),45505.66666666667)</f>
        <v>45505.66667</v>
      </c>
      <c r="E148" s="1">
        <f>IFERROR(__xludf.DUMMYFUNCTION("""COMPUTED_VALUE"""),912.7)</f>
        <v>912.7</v>
      </c>
      <c r="G148" s="2">
        <f>IFERROR(__xludf.DUMMYFUNCTION("""COMPUTED_VALUE"""),45505.66666666667)</f>
        <v>45505.66667</v>
      </c>
      <c r="H148" s="1">
        <f>IFERROR(__xludf.DUMMYFUNCTION("""COMPUTED_VALUE"""),891.58)</f>
        <v>891.58</v>
      </c>
      <c r="J148" s="2">
        <f>IFERROR(__xludf.DUMMYFUNCTION("""COMPUTED_VALUE"""),45505.66666666667)</f>
        <v>45505.66667</v>
      </c>
      <c r="K148" s="1">
        <f>IFERROR(__xludf.DUMMYFUNCTION("""COMPUTED_VALUE"""),897.53)</f>
        <v>897.53</v>
      </c>
      <c r="M148" s="2">
        <f>IFERROR(__xludf.DUMMYFUNCTION("""COMPUTED_VALUE"""),45505.66666666667)</f>
        <v>45505.66667</v>
      </c>
      <c r="N148" s="1">
        <f>IFERROR(__xludf.DUMMYFUNCTION("""COMPUTED_VALUE"""),1.22159075E8)</f>
        <v>122159075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IFERROR(__xludf.DUMMYFUNCTION("""COMPUTED_VALUE"""),890.78)</f>
        <v>890.78</v>
      </c>
      <c r="D149" s="2">
        <f>IFERROR(__xludf.DUMMYFUNCTION("""COMPUTED_VALUE"""),45506.66666666667)</f>
        <v>45506.66667</v>
      </c>
      <c r="E149" s="1">
        <f>IFERROR(__xludf.DUMMYFUNCTION("""COMPUTED_VALUE"""),890.78)</f>
        <v>890.78</v>
      </c>
      <c r="G149" s="2">
        <f>IFERROR(__xludf.DUMMYFUNCTION("""COMPUTED_VALUE"""),45506.66666666667)</f>
        <v>45506.66667</v>
      </c>
      <c r="H149" s="1">
        <f>IFERROR(__xludf.DUMMYFUNCTION("""COMPUTED_VALUE"""),868.4)</f>
        <v>868.4</v>
      </c>
      <c r="J149" s="2">
        <f>IFERROR(__xludf.DUMMYFUNCTION("""COMPUTED_VALUE"""),45506.66666666667)</f>
        <v>45506.66667</v>
      </c>
      <c r="K149" s="1">
        <f>IFERROR(__xludf.DUMMYFUNCTION("""COMPUTED_VALUE"""),880.51)</f>
        <v>880.51</v>
      </c>
      <c r="M149" s="2">
        <f>IFERROR(__xludf.DUMMYFUNCTION("""COMPUTED_VALUE"""),45506.66666666667)</f>
        <v>45506.66667</v>
      </c>
      <c r="N149" s="1">
        <f>IFERROR(__xludf.DUMMYFUNCTION("""COMPUTED_VALUE"""),1.76502195E8)</f>
        <v>176502195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IFERROR(__xludf.DUMMYFUNCTION("""COMPUTED_VALUE"""),873.24)</f>
        <v>873.24</v>
      </c>
      <c r="D150" s="2">
        <f>IFERROR(__xludf.DUMMYFUNCTION("""COMPUTED_VALUE"""),45509.66666666667)</f>
        <v>45509.66667</v>
      </c>
      <c r="E150" s="1">
        <f>IFERROR(__xludf.DUMMYFUNCTION("""COMPUTED_VALUE"""),873.24)</f>
        <v>873.24</v>
      </c>
      <c r="G150" s="2">
        <f>IFERROR(__xludf.DUMMYFUNCTION("""COMPUTED_VALUE"""),45509.66666666667)</f>
        <v>45509.66667</v>
      </c>
      <c r="H150" s="1">
        <f>IFERROR(__xludf.DUMMYFUNCTION("""COMPUTED_VALUE"""),857.27)</f>
        <v>857.27</v>
      </c>
      <c r="J150" s="2">
        <f>IFERROR(__xludf.DUMMYFUNCTION("""COMPUTED_VALUE"""),45509.66666666667)</f>
        <v>45509.66667</v>
      </c>
      <c r="K150" s="1">
        <f>IFERROR(__xludf.DUMMYFUNCTION("""COMPUTED_VALUE"""),860.73)</f>
        <v>860.73</v>
      </c>
      <c r="M150" s="2">
        <f>IFERROR(__xludf.DUMMYFUNCTION("""COMPUTED_VALUE"""),45509.66666666667)</f>
        <v>45509.66667</v>
      </c>
      <c r="N150" s="1">
        <f>IFERROR(__xludf.DUMMYFUNCTION("""COMPUTED_VALUE"""),1.33608013E8)</f>
        <v>133608013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IFERROR(__xludf.DUMMYFUNCTION("""COMPUTED_VALUE"""),862.85)</f>
        <v>862.85</v>
      </c>
      <c r="D151" s="2">
        <f>IFERROR(__xludf.DUMMYFUNCTION("""COMPUTED_VALUE"""),45510.66666666667)</f>
        <v>45510.66667</v>
      </c>
      <c r="E151" s="1">
        <f>IFERROR(__xludf.DUMMYFUNCTION("""COMPUTED_VALUE"""),877.54)</f>
        <v>877.54</v>
      </c>
      <c r="G151" s="2">
        <f>IFERROR(__xludf.DUMMYFUNCTION("""COMPUTED_VALUE"""),45510.66666666667)</f>
        <v>45510.66667</v>
      </c>
      <c r="H151" s="1">
        <f>IFERROR(__xludf.DUMMYFUNCTION("""COMPUTED_VALUE"""),862.73)</f>
        <v>862.73</v>
      </c>
      <c r="J151" s="2">
        <f>IFERROR(__xludf.DUMMYFUNCTION("""COMPUTED_VALUE"""),45510.66666666667)</f>
        <v>45510.66667</v>
      </c>
      <c r="K151" s="1">
        <f>IFERROR(__xludf.DUMMYFUNCTION("""COMPUTED_VALUE"""),866.66)</f>
        <v>866.66</v>
      </c>
      <c r="M151" s="2">
        <f>IFERROR(__xludf.DUMMYFUNCTION("""COMPUTED_VALUE"""),45510.66666666667)</f>
        <v>45510.66667</v>
      </c>
      <c r="N151" s="1">
        <f>IFERROR(__xludf.DUMMYFUNCTION("""COMPUTED_VALUE"""),1.04601559E8)</f>
        <v>104601559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IFERROR(__xludf.DUMMYFUNCTION("""COMPUTED_VALUE"""),873.54)</f>
        <v>873.54</v>
      </c>
      <c r="D152" s="2">
        <f>IFERROR(__xludf.DUMMYFUNCTION("""COMPUTED_VALUE"""),45511.66666666667)</f>
        <v>45511.66667</v>
      </c>
      <c r="E152" s="1">
        <f>IFERROR(__xludf.DUMMYFUNCTION("""COMPUTED_VALUE"""),878.61)</f>
        <v>878.61</v>
      </c>
      <c r="G152" s="2">
        <f>IFERROR(__xludf.DUMMYFUNCTION("""COMPUTED_VALUE"""),45511.66666666667)</f>
        <v>45511.66667</v>
      </c>
      <c r="H152" s="1">
        <f>IFERROR(__xludf.DUMMYFUNCTION("""COMPUTED_VALUE"""),857.72)</f>
        <v>857.72</v>
      </c>
      <c r="J152" s="2">
        <f>IFERROR(__xludf.DUMMYFUNCTION("""COMPUTED_VALUE"""),45511.66666666667)</f>
        <v>45511.66667</v>
      </c>
      <c r="K152" s="1">
        <f>IFERROR(__xludf.DUMMYFUNCTION("""COMPUTED_VALUE"""),858.11)</f>
        <v>858.11</v>
      </c>
      <c r="M152" s="2">
        <f>IFERROR(__xludf.DUMMYFUNCTION("""COMPUTED_VALUE"""),45511.66666666667)</f>
        <v>45511.66667</v>
      </c>
      <c r="N152" s="1">
        <f>IFERROR(__xludf.DUMMYFUNCTION("""COMPUTED_VALUE"""),1.21600915E8)</f>
        <v>121600915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IFERROR(__xludf.DUMMYFUNCTION("""COMPUTED_VALUE"""),860.87)</f>
        <v>860.87</v>
      </c>
      <c r="D153" s="2">
        <f>IFERROR(__xludf.DUMMYFUNCTION("""COMPUTED_VALUE"""),45512.66666666667)</f>
        <v>45512.66667</v>
      </c>
      <c r="E153" s="1">
        <f>IFERROR(__xludf.DUMMYFUNCTION("""COMPUTED_VALUE"""),871.8)</f>
        <v>871.8</v>
      </c>
      <c r="G153" s="2">
        <f>IFERROR(__xludf.DUMMYFUNCTION("""COMPUTED_VALUE"""),45512.66666666667)</f>
        <v>45512.66667</v>
      </c>
      <c r="H153" s="1">
        <f>IFERROR(__xludf.DUMMYFUNCTION("""COMPUTED_VALUE"""),860.17)</f>
        <v>860.17</v>
      </c>
      <c r="J153" s="2">
        <f>IFERROR(__xludf.DUMMYFUNCTION("""COMPUTED_VALUE"""),45512.66666666667)</f>
        <v>45512.66667</v>
      </c>
      <c r="K153" s="1">
        <f>IFERROR(__xludf.DUMMYFUNCTION("""COMPUTED_VALUE"""),871.42)</f>
        <v>871.42</v>
      </c>
      <c r="M153" s="2">
        <f>IFERROR(__xludf.DUMMYFUNCTION("""COMPUTED_VALUE"""),45512.66666666667)</f>
        <v>45512.66667</v>
      </c>
      <c r="N153" s="1">
        <f>IFERROR(__xludf.DUMMYFUNCTION("""COMPUTED_VALUE"""),8.1651245E7)</f>
        <v>81651245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IFERROR(__xludf.DUMMYFUNCTION("""COMPUTED_VALUE"""),871.23)</f>
        <v>871.23</v>
      </c>
      <c r="D154" s="2">
        <f>IFERROR(__xludf.DUMMYFUNCTION("""COMPUTED_VALUE"""),45513.66666666667)</f>
        <v>45513.66667</v>
      </c>
      <c r="E154" s="1">
        <f>IFERROR(__xludf.DUMMYFUNCTION("""COMPUTED_VALUE"""),874.74)</f>
        <v>874.74</v>
      </c>
      <c r="G154" s="2">
        <f>IFERROR(__xludf.DUMMYFUNCTION("""COMPUTED_VALUE"""),45513.66666666667)</f>
        <v>45513.66667</v>
      </c>
      <c r="H154" s="1">
        <f>IFERROR(__xludf.DUMMYFUNCTION("""COMPUTED_VALUE"""),862.9)</f>
        <v>862.9</v>
      </c>
      <c r="J154" s="2">
        <f>IFERROR(__xludf.DUMMYFUNCTION("""COMPUTED_VALUE"""),45513.66666666667)</f>
        <v>45513.66667</v>
      </c>
      <c r="K154" s="1">
        <f>IFERROR(__xludf.DUMMYFUNCTION("""COMPUTED_VALUE"""),871.35)</f>
        <v>871.35</v>
      </c>
      <c r="M154" s="2">
        <f>IFERROR(__xludf.DUMMYFUNCTION("""COMPUTED_VALUE"""),45513.66666666667)</f>
        <v>45513.66667</v>
      </c>
      <c r="N154" s="1">
        <f>IFERROR(__xludf.DUMMYFUNCTION("""COMPUTED_VALUE"""),8.740429E7)</f>
        <v>87404290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IFERROR(__xludf.DUMMYFUNCTION("""COMPUTED_VALUE"""),870.87)</f>
        <v>870.87</v>
      </c>
      <c r="D155" s="2">
        <f>IFERROR(__xludf.DUMMYFUNCTION("""COMPUTED_VALUE"""),45516.66666666667)</f>
        <v>45516.66667</v>
      </c>
      <c r="E155" s="1">
        <f>IFERROR(__xludf.DUMMYFUNCTION("""COMPUTED_VALUE"""),872.17)</f>
        <v>872.17</v>
      </c>
      <c r="G155" s="2">
        <f>IFERROR(__xludf.DUMMYFUNCTION("""COMPUTED_VALUE"""),45516.66666666667)</f>
        <v>45516.66667</v>
      </c>
      <c r="H155" s="1">
        <f>IFERROR(__xludf.DUMMYFUNCTION("""COMPUTED_VALUE"""),864.36)</f>
        <v>864.36</v>
      </c>
      <c r="J155" s="2">
        <f>IFERROR(__xludf.DUMMYFUNCTION("""COMPUTED_VALUE"""),45516.66666666667)</f>
        <v>45516.66667</v>
      </c>
      <c r="K155" s="1">
        <f>IFERROR(__xludf.DUMMYFUNCTION("""COMPUTED_VALUE"""),866.03)</f>
        <v>866.03</v>
      </c>
      <c r="M155" s="2">
        <f>IFERROR(__xludf.DUMMYFUNCTION("""COMPUTED_VALUE"""),45516.66666666667)</f>
        <v>45516.66667</v>
      </c>
      <c r="N155" s="1">
        <f>IFERROR(__xludf.DUMMYFUNCTION("""COMPUTED_VALUE"""),6.7635636E7)</f>
        <v>67635636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IFERROR(__xludf.DUMMYFUNCTION("""COMPUTED_VALUE"""),868.71)</f>
        <v>868.71</v>
      </c>
      <c r="D156" s="2">
        <f>IFERROR(__xludf.DUMMYFUNCTION("""COMPUTED_VALUE"""),45517.66666666667)</f>
        <v>45517.66667</v>
      </c>
      <c r="E156" s="1">
        <f>IFERROR(__xludf.DUMMYFUNCTION("""COMPUTED_VALUE"""),875.49)</f>
        <v>875.49</v>
      </c>
      <c r="G156" s="2">
        <f>IFERROR(__xludf.DUMMYFUNCTION("""COMPUTED_VALUE"""),45517.66666666667)</f>
        <v>45517.66667</v>
      </c>
      <c r="H156" s="1">
        <f>IFERROR(__xludf.DUMMYFUNCTION("""COMPUTED_VALUE"""),866.12)</f>
        <v>866.12</v>
      </c>
      <c r="J156" s="2">
        <f>IFERROR(__xludf.DUMMYFUNCTION("""COMPUTED_VALUE"""),45517.66666666667)</f>
        <v>45517.66667</v>
      </c>
      <c r="K156" s="1">
        <f>IFERROR(__xludf.DUMMYFUNCTION("""COMPUTED_VALUE"""),874.73)</f>
        <v>874.73</v>
      </c>
      <c r="M156" s="2">
        <f>IFERROR(__xludf.DUMMYFUNCTION("""COMPUTED_VALUE"""),45517.66666666667)</f>
        <v>45517.66667</v>
      </c>
      <c r="N156" s="1">
        <f>IFERROR(__xludf.DUMMYFUNCTION("""COMPUTED_VALUE"""),7.0327497E7)</f>
        <v>70327497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IFERROR(__xludf.DUMMYFUNCTION("""COMPUTED_VALUE"""),874.57)</f>
        <v>874.57</v>
      </c>
      <c r="D157" s="2">
        <f>IFERROR(__xludf.DUMMYFUNCTION("""COMPUTED_VALUE"""),45518.66666666667)</f>
        <v>45518.66667</v>
      </c>
      <c r="E157" s="1">
        <f>IFERROR(__xludf.DUMMYFUNCTION("""COMPUTED_VALUE"""),876.56)</f>
        <v>876.56</v>
      </c>
      <c r="G157" s="2">
        <f>IFERROR(__xludf.DUMMYFUNCTION("""COMPUTED_VALUE"""),45518.66666666667)</f>
        <v>45518.66667</v>
      </c>
      <c r="H157" s="1">
        <f>IFERROR(__xludf.DUMMYFUNCTION("""COMPUTED_VALUE"""),869.69)</f>
        <v>869.69</v>
      </c>
      <c r="J157" s="2">
        <f>IFERROR(__xludf.DUMMYFUNCTION("""COMPUTED_VALUE"""),45518.66666666667)</f>
        <v>45518.66667</v>
      </c>
      <c r="K157" s="1">
        <f>IFERROR(__xludf.DUMMYFUNCTION("""COMPUTED_VALUE"""),873.8)</f>
        <v>873.8</v>
      </c>
      <c r="M157" s="2">
        <f>IFERROR(__xludf.DUMMYFUNCTION("""COMPUTED_VALUE"""),45518.66666666667)</f>
        <v>45518.66667</v>
      </c>
      <c r="N157" s="1">
        <f>IFERROR(__xludf.DUMMYFUNCTION("""COMPUTED_VALUE"""),1.04298557E8)</f>
        <v>104298557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IFERROR(__xludf.DUMMYFUNCTION("""COMPUTED_VALUE"""),878.81)</f>
        <v>878.81</v>
      </c>
      <c r="D158" s="2">
        <f>IFERROR(__xludf.DUMMYFUNCTION("""COMPUTED_VALUE"""),45519.66666666667)</f>
        <v>45519.66667</v>
      </c>
      <c r="E158" s="1">
        <f>IFERROR(__xludf.DUMMYFUNCTION("""COMPUTED_VALUE"""),886.33)</f>
        <v>886.33</v>
      </c>
      <c r="G158" s="2">
        <f>IFERROR(__xludf.DUMMYFUNCTION("""COMPUTED_VALUE"""),45519.66666666667)</f>
        <v>45519.66667</v>
      </c>
      <c r="H158" s="1">
        <f>IFERROR(__xludf.DUMMYFUNCTION("""COMPUTED_VALUE"""),878.54)</f>
        <v>878.54</v>
      </c>
      <c r="J158" s="2">
        <f>IFERROR(__xludf.DUMMYFUNCTION("""COMPUTED_VALUE"""),45519.66666666667)</f>
        <v>45519.66667</v>
      </c>
      <c r="K158" s="1">
        <f>IFERROR(__xludf.DUMMYFUNCTION("""COMPUTED_VALUE"""),884.68)</f>
        <v>884.68</v>
      </c>
      <c r="M158" s="2">
        <f>IFERROR(__xludf.DUMMYFUNCTION("""COMPUTED_VALUE"""),45519.66666666667)</f>
        <v>45519.66667</v>
      </c>
      <c r="N158" s="1">
        <f>IFERROR(__xludf.DUMMYFUNCTION("""COMPUTED_VALUE"""),9.6495254E7)</f>
        <v>96495254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IFERROR(__xludf.DUMMYFUNCTION("""COMPUTED_VALUE"""),883.97)</f>
        <v>883.97</v>
      </c>
      <c r="D159" s="2">
        <f>IFERROR(__xludf.DUMMYFUNCTION("""COMPUTED_VALUE"""),45520.66666666667)</f>
        <v>45520.66667</v>
      </c>
      <c r="E159" s="1">
        <f>IFERROR(__xludf.DUMMYFUNCTION("""COMPUTED_VALUE"""),887.19)</f>
        <v>887.19</v>
      </c>
      <c r="G159" s="2">
        <f>IFERROR(__xludf.DUMMYFUNCTION("""COMPUTED_VALUE"""),45520.66666666667)</f>
        <v>45520.66667</v>
      </c>
      <c r="H159" s="1">
        <f>IFERROR(__xludf.DUMMYFUNCTION("""COMPUTED_VALUE"""),880.14)</f>
        <v>880.14</v>
      </c>
      <c r="J159" s="2">
        <f>IFERROR(__xludf.DUMMYFUNCTION("""COMPUTED_VALUE"""),45520.66666666667)</f>
        <v>45520.66667</v>
      </c>
      <c r="K159" s="1">
        <f>IFERROR(__xludf.DUMMYFUNCTION("""COMPUTED_VALUE"""),886.82)</f>
        <v>886.82</v>
      </c>
      <c r="M159" s="2">
        <f>IFERROR(__xludf.DUMMYFUNCTION("""COMPUTED_VALUE"""),45520.66666666667)</f>
        <v>45520.66667</v>
      </c>
      <c r="N159" s="1">
        <f>IFERROR(__xludf.DUMMYFUNCTION("""COMPUTED_VALUE"""),1.26246321E8)</f>
        <v>126246321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IFERROR(__xludf.DUMMYFUNCTION("""COMPUTED_VALUE"""),887.7)</f>
        <v>887.7</v>
      </c>
      <c r="D160" s="2">
        <f>IFERROR(__xludf.DUMMYFUNCTION("""COMPUTED_VALUE"""),45523.66666666667)</f>
        <v>45523.66667</v>
      </c>
      <c r="E160" s="1">
        <f>IFERROR(__xludf.DUMMYFUNCTION("""COMPUTED_VALUE"""),890.91)</f>
        <v>890.91</v>
      </c>
      <c r="G160" s="2">
        <f>IFERROR(__xludf.DUMMYFUNCTION("""COMPUTED_VALUE"""),45523.66666666667)</f>
        <v>45523.66667</v>
      </c>
      <c r="H160" s="1">
        <f>IFERROR(__xludf.DUMMYFUNCTION("""COMPUTED_VALUE"""),886.92)</f>
        <v>886.92</v>
      </c>
      <c r="J160" s="2">
        <f>IFERROR(__xludf.DUMMYFUNCTION("""COMPUTED_VALUE"""),45523.66666666667)</f>
        <v>45523.66667</v>
      </c>
      <c r="K160" s="1">
        <f>IFERROR(__xludf.DUMMYFUNCTION("""COMPUTED_VALUE"""),889.83)</f>
        <v>889.83</v>
      </c>
      <c r="M160" s="2">
        <f>IFERROR(__xludf.DUMMYFUNCTION("""COMPUTED_VALUE"""),45523.66666666667)</f>
        <v>45523.66667</v>
      </c>
      <c r="N160" s="1">
        <f>IFERROR(__xludf.DUMMYFUNCTION("""COMPUTED_VALUE"""),8.7520945E7)</f>
        <v>87520945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IFERROR(__xludf.DUMMYFUNCTION("""COMPUTED_VALUE"""),889.1)</f>
        <v>889.1</v>
      </c>
      <c r="D161" s="2">
        <f>IFERROR(__xludf.DUMMYFUNCTION("""COMPUTED_VALUE"""),45524.66666666667)</f>
        <v>45524.66667</v>
      </c>
      <c r="E161" s="1">
        <f>IFERROR(__xludf.DUMMYFUNCTION("""COMPUTED_VALUE"""),891.35)</f>
        <v>891.35</v>
      </c>
      <c r="G161" s="2">
        <f>IFERROR(__xludf.DUMMYFUNCTION("""COMPUTED_VALUE"""),45524.66666666667)</f>
        <v>45524.66667</v>
      </c>
      <c r="H161" s="1">
        <f>IFERROR(__xludf.DUMMYFUNCTION("""COMPUTED_VALUE"""),884.31)</f>
        <v>884.31</v>
      </c>
      <c r="J161" s="2">
        <f>IFERROR(__xludf.DUMMYFUNCTION("""COMPUTED_VALUE"""),45524.66666666667)</f>
        <v>45524.66667</v>
      </c>
      <c r="K161" s="1">
        <f>IFERROR(__xludf.DUMMYFUNCTION("""COMPUTED_VALUE"""),885.1)</f>
        <v>885.1</v>
      </c>
      <c r="M161" s="2">
        <f>IFERROR(__xludf.DUMMYFUNCTION("""COMPUTED_VALUE"""),45524.66666666667)</f>
        <v>45524.66667</v>
      </c>
      <c r="N161" s="1">
        <f>IFERROR(__xludf.DUMMYFUNCTION("""COMPUTED_VALUE"""),4.4015006E7)</f>
        <v>44015006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IFERROR(__xludf.DUMMYFUNCTION("""COMPUTED_VALUE"""),888.35)</f>
        <v>888.35</v>
      </c>
      <c r="D162" s="2">
        <f>IFERROR(__xludf.DUMMYFUNCTION("""COMPUTED_VALUE"""),45525.66666666667)</f>
        <v>45525.66667</v>
      </c>
      <c r="E162" s="1">
        <f>IFERROR(__xludf.DUMMYFUNCTION("""COMPUTED_VALUE"""),895.84)</f>
        <v>895.84</v>
      </c>
      <c r="G162" s="2">
        <f>IFERROR(__xludf.DUMMYFUNCTION("""COMPUTED_VALUE"""),45525.66666666667)</f>
        <v>45525.66667</v>
      </c>
      <c r="H162" s="1">
        <f>IFERROR(__xludf.DUMMYFUNCTION("""COMPUTED_VALUE"""),888.03)</f>
        <v>888.03</v>
      </c>
      <c r="J162" s="2">
        <f>IFERROR(__xludf.DUMMYFUNCTION("""COMPUTED_VALUE"""),45525.66666666667)</f>
        <v>45525.66667</v>
      </c>
      <c r="K162" s="1">
        <f>IFERROR(__xludf.DUMMYFUNCTION("""COMPUTED_VALUE"""),895.61)</f>
        <v>895.61</v>
      </c>
      <c r="M162" s="2">
        <f>IFERROR(__xludf.DUMMYFUNCTION("""COMPUTED_VALUE"""),45525.66666666667)</f>
        <v>45525.66667</v>
      </c>
      <c r="N162" s="1">
        <f>IFERROR(__xludf.DUMMYFUNCTION("""COMPUTED_VALUE"""),4.8144462E7)</f>
        <v>48144462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IFERROR(__xludf.DUMMYFUNCTION("""COMPUTED_VALUE"""),895.69)</f>
        <v>895.69</v>
      </c>
      <c r="D163" s="2">
        <f>IFERROR(__xludf.DUMMYFUNCTION("""COMPUTED_VALUE"""),45526.66666666667)</f>
        <v>45526.66667</v>
      </c>
      <c r="E163" s="1">
        <f>IFERROR(__xludf.DUMMYFUNCTION("""COMPUTED_VALUE"""),897.74)</f>
        <v>897.74</v>
      </c>
      <c r="G163" s="2">
        <f>IFERROR(__xludf.DUMMYFUNCTION("""COMPUTED_VALUE"""),45526.66666666667)</f>
        <v>45526.66667</v>
      </c>
      <c r="H163" s="1">
        <f>IFERROR(__xludf.DUMMYFUNCTION("""COMPUTED_VALUE"""),890.41)</f>
        <v>890.41</v>
      </c>
      <c r="J163" s="2">
        <f>IFERROR(__xludf.DUMMYFUNCTION("""COMPUTED_VALUE"""),45526.66666666667)</f>
        <v>45526.66667</v>
      </c>
      <c r="K163" s="1">
        <f>IFERROR(__xludf.DUMMYFUNCTION("""COMPUTED_VALUE"""),892.93)</f>
        <v>892.93</v>
      </c>
      <c r="M163" s="2">
        <f>IFERROR(__xludf.DUMMYFUNCTION("""COMPUTED_VALUE"""),45526.66666666667)</f>
        <v>45526.66667</v>
      </c>
      <c r="N163" s="1">
        <f>IFERROR(__xludf.DUMMYFUNCTION("""COMPUTED_VALUE"""),4.4114423E7)</f>
        <v>44114423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IFERROR(__xludf.DUMMYFUNCTION("""COMPUTED_VALUE"""),897.12)</f>
        <v>897.12</v>
      </c>
      <c r="D164" s="2">
        <f>IFERROR(__xludf.DUMMYFUNCTION("""COMPUTED_VALUE"""),45527.66666666667)</f>
        <v>45527.66667</v>
      </c>
      <c r="E164" s="1">
        <f>IFERROR(__xludf.DUMMYFUNCTION("""COMPUTED_VALUE"""),906.03)</f>
        <v>906.03</v>
      </c>
      <c r="G164" s="2">
        <f>IFERROR(__xludf.DUMMYFUNCTION("""COMPUTED_VALUE"""),45527.66666666667)</f>
        <v>45527.66667</v>
      </c>
      <c r="H164" s="1">
        <f>IFERROR(__xludf.DUMMYFUNCTION("""COMPUTED_VALUE"""),894.89)</f>
        <v>894.89</v>
      </c>
      <c r="J164" s="2">
        <f>IFERROR(__xludf.DUMMYFUNCTION("""COMPUTED_VALUE"""),45527.66666666667)</f>
        <v>45527.66667</v>
      </c>
      <c r="K164" s="1">
        <f>IFERROR(__xludf.DUMMYFUNCTION("""COMPUTED_VALUE"""),904.0)</f>
        <v>904</v>
      </c>
      <c r="M164" s="2">
        <f>IFERROR(__xludf.DUMMYFUNCTION("""COMPUTED_VALUE"""),45527.66666666667)</f>
        <v>45527.66667</v>
      </c>
      <c r="N164" s="1">
        <f>IFERROR(__xludf.DUMMYFUNCTION("""COMPUTED_VALUE"""),4.1524846E7)</f>
        <v>41524846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IFERROR(__xludf.DUMMYFUNCTION("""COMPUTED_VALUE"""),904.28)</f>
        <v>904.28</v>
      </c>
      <c r="D165" s="2">
        <f>IFERROR(__xludf.DUMMYFUNCTION("""COMPUTED_VALUE"""),45530.66666666667)</f>
        <v>45530.66667</v>
      </c>
      <c r="E165" s="1">
        <f>IFERROR(__xludf.DUMMYFUNCTION("""COMPUTED_VALUE"""),912.97)</f>
        <v>912.97</v>
      </c>
      <c r="G165" s="2">
        <f>IFERROR(__xludf.DUMMYFUNCTION("""COMPUTED_VALUE"""),45530.66666666667)</f>
        <v>45530.66667</v>
      </c>
      <c r="H165" s="1">
        <f>IFERROR(__xludf.DUMMYFUNCTION("""COMPUTED_VALUE"""),904.28)</f>
        <v>904.28</v>
      </c>
      <c r="J165" s="2">
        <f>IFERROR(__xludf.DUMMYFUNCTION("""COMPUTED_VALUE"""),45530.66666666667)</f>
        <v>45530.66667</v>
      </c>
      <c r="K165" s="1">
        <f>IFERROR(__xludf.DUMMYFUNCTION("""COMPUTED_VALUE"""),907.35)</f>
        <v>907.35</v>
      </c>
      <c r="M165" s="2">
        <f>IFERROR(__xludf.DUMMYFUNCTION("""COMPUTED_VALUE"""),45530.66666666667)</f>
        <v>45530.66667</v>
      </c>
      <c r="N165" s="1">
        <f>IFERROR(__xludf.DUMMYFUNCTION("""COMPUTED_VALUE"""),3.5972477E7)</f>
        <v>35972477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IFERROR(__xludf.DUMMYFUNCTION("""COMPUTED_VALUE"""),906.67)</f>
        <v>906.67</v>
      </c>
      <c r="D166" s="2">
        <f>IFERROR(__xludf.DUMMYFUNCTION("""COMPUTED_VALUE"""),45531.66666666667)</f>
        <v>45531.66667</v>
      </c>
      <c r="E166" s="1">
        <f>IFERROR(__xludf.DUMMYFUNCTION("""COMPUTED_VALUE"""),910.03)</f>
        <v>910.03</v>
      </c>
      <c r="G166" s="2">
        <f>IFERROR(__xludf.DUMMYFUNCTION("""COMPUTED_VALUE"""),45531.66666666667)</f>
        <v>45531.66667</v>
      </c>
      <c r="H166" s="1">
        <f>IFERROR(__xludf.DUMMYFUNCTION("""COMPUTED_VALUE"""),903.79)</f>
        <v>903.79</v>
      </c>
      <c r="J166" s="2">
        <f>IFERROR(__xludf.DUMMYFUNCTION("""COMPUTED_VALUE"""),45531.66666666667)</f>
        <v>45531.66667</v>
      </c>
      <c r="K166" s="1">
        <f>IFERROR(__xludf.DUMMYFUNCTION("""COMPUTED_VALUE"""),909.49)</f>
        <v>909.49</v>
      </c>
      <c r="M166" s="2">
        <f>IFERROR(__xludf.DUMMYFUNCTION("""COMPUTED_VALUE"""),45531.66666666667)</f>
        <v>45531.66667</v>
      </c>
      <c r="N166" s="1">
        <f>IFERROR(__xludf.DUMMYFUNCTION("""COMPUTED_VALUE"""),4.3083749E7)</f>
        <v>43083749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IFERROR(__xludf.DUMMYFUNCTION("""COMPUTED_VALUE"""),908.5)</f>
        <v>908.5</v>
      </c>
      <c r="D167" s="2">
        <f>IFERROR(__xludf.DUMMYFUNCTION("""COMPUTED_VALUE"""),45532.66666666667)</f>
        <v>45532.66667</v>
      </c>
      <c r="E167" s="1">
        <f>IFERROR(__xludf.DUMMYFUNCTION("""COMPUTED_VALUE"""),913.4)</f>
        <v>913.4</v>
      </c>
      <c r="G167" s="2">
        <f>IFERROR(__xludf.DUMMYFUNCTION("""COMPUTED_VALUE"""),45532.66666666667)</f>
        <v>45532.66667</v>
      </c>
      <c r="H167" s="1">
        <f>IFERROR(__xludf.DUMMYFUNCTION("""COMPUTED_VALUE"""),906.11)</f>
        <v>906.11</v>
      </c>
      <c r="J167" s="2">
        <f>IFERROR(__xludf.DUMMYFUNCTION("""COMPUTED_VALUE"""),45532.66666666667)</f>
        <v>45532.66667</v>
      </c>
      <c r="K167" s="1">
        <f>IFERROR(__xludf.DUMMYFUNCTION("""COMPUTED_VALUE"""),909.87)</f>
        <v>909.87</v>
      </c>
      <c r="M167" s="2">
        <f>IFERROR(__xludf.DUMMYFUNCTION("""COMPUTED_VALUE"""),45532.66666666667)</f>
        <v>45532.66667</v>
      </c>
      <c r="N167" s="1">
        <f>IFERROR(__xludf.DUMMYFUNCTION("""COMPUTED_VALUE"""),3.5908567E7)</f>
        <v>35908567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IFERROR(__xludf.DUMMYFUNCTION("""COMPUTED_VALUE"""),912.79)</f>
        <v>912.79</v>
      </c>
      <c r="D168" s="2">
        <f>IFERROR(__xludf.DUMMYFUNCTION("""COMPUTED_VALUE"""),45533.66666666667)</f>
        <v>45533.66667</v>
      </c>
      <c r="E168" s="1">
        <f>IFERROR(__xludf.DUMMYFUNCTION("""COMPUTED_VALUE"""),920.35)</f>
        <v>920.35</v>
      </c>
      <c r="G168" s="2">
        <f>IFERROR(__xludf.DUMMYFUNCTION("""COMPUTED_VALUE"""),45533.66666666667)</f>
        <v>45533.66667</v>
      </c>
      <c r="H168" s="1">
        <f>IFERROR(__xludf.DUMMYFUNCTION("""COMPUTED_VALUE"""),906.51)</f>
        <v>906.51</v>
      </c>
      <c r="J168" s="2">
        <f>IFERROR(__xludf.DUMMYFUNCTION("""COMPUTED_VALUE"""),45533.66666666667)</f>
        <v>45533.66667</v>
      </c>
      <c r="K168" s="1">
        <f>IFERROR(__xludf.DUMMYFUNCTION("""COMPUTED_VALUE"""),914.59)</f>
        <v>914.59</v>
      </c>
      <c r="M168" s="2">
        <f>IFERROR(__xludf.DUMMYFUNCTION("""COMPUTED_VALUE"""),45533.66666666667)</f>
        <v>45533.66667</v>
      </c>
      <c r="N168" s="1">
        <f>IFERROR(__xludf.DUMMYFUNCTION("""COMPUTED_VALUE"""),3.4652166E7)</f>
        <v>34652166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IFERROR(__xludf.DUMMYFUNCTION("""COMPUTED_VALUE"""),916.97)</f>
        <v>916.97</v>
      </c>
      <c r="D169" s="2">
        <f>IFERROR(__xludf.DUMMYFUNCTION("""COMPUTED_VALUE"""),45534.66666666667)</f>
        <v>45534.66667</v>
      </c>
      <c r="E169" s="1">
        <f>IFERROR(__xludf.DUMMYFUNCTION("""COMPUTED_VALUE"""),922.75)</f>
        <v>922.75</v>
      </c>
      <c r="G169" s="2">
        <f>IFERROR(__xludf.DUMMYFUNCTION("""COMPUTED_VALUE"""),45534.66666666667)</f>
        <v>45534.66667</v>
      </c>
      <c r="H169" s="1">
        <f>IFERROR(__xludf.DUMMYFUNCTION("""COMPUTED_VALUE"""),909.79)</f>
        <v>909.79</v>
      </c>
      <c r="J169" s="2">
        <f>IFERROR(__xludf.DUMMYFUNCTION("""COMPUTED_VALUE"""),45534.66666666667)</f>
        <v>45534.66667</v>
      </c>
      <c r="K169" s="1">
        <f>IFERROR(__xludf.DUMMYFUNCTION("""COMPUTED_VALUE"""),921.7)</f>
        <v>921.7</v>
      </c>
      <c r="M169" s="2">
        <f>IFERROR(__xludf.DUMMYFUNCTION("""COMPUTED_VALUE"""),45534.66666666667)</f>
        <v>45534.66667</v>
      </c>
      <c r="N169" s="1">
        <f>IFERROR(__xludf.DUMMYFUNCTION("""COMPUTED_VALUE"""),5.0398876E7)</f>
        <v>50398876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IFERROR(__xludf.DUMMYFUNCTION("""COMPUTED_VALUE"""),914.67)</f>
        <v>914.67</v>
      </c>
      <c r="D170" s="2">
        <f>IFERROR(__xludf.DUMMYFUNCTION("""COMPUTED_VALUE"""),45538.66666666667)</f>
        <v>45538.66667</v>
      </c>
      <c r="E170" s="1">
        <f>IFERROR(__xludf.DUMMYFUNCTION("""COMPUTED_VALUE"""),915.71)</f>
        <v>915.71</v>
      </c>
      <c r="G170" s="2">
        <f>IFERROR(__xludf.DUMMYFUNCTION("""COMPUTED_VALUE"""),45538.66666666667)</f>
        <v>45538.66667</v>
      </c>
      <c r="H170" s="1">
        <f>IFERROR(__xludf.DUMMYFUNCTION("""COMPUTED_VALUE"""),901.05)</f>
        <v>901.05</v>
      </c>
      <c r="J170" s="2">
        <f>IFERROR(__xludf.DUMMYFUNCTION("""COMPUTED_VALUE"""),45538.66666666667)</f>
        <v>45538.66667</v>
      </c>
      <c r="K170" s="1">
        <f>IFERROR(__xludf.DUMMYFUNCTION("""COMPUTED_VALUE"""),903.86)</f>
        <v>903.86</v>
      </c>
      <c r="M170" s="2">
        <f>IFERROR(__xludf.DUMMYFUNCTION("""COMPUTED_VALUE"""),45538.66666666667)</f>
        <v>45538.66667</v>
      </c>
      <c r="N170" s="1">
        <f>IFERROR(__xludf.DUMMYFUNCTION("""COMPUTED_VALUE"""),6.0831466E7)</f>
        <v>60831466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IFERROR(__xludf.DUMMYFUNCTION("""COMPUTED_VALUE"""),904.03)</f>
        <v>904.03</v>
      </c>
      <c r="D171" s="2">
        <f>IFERROR(__xludf.DUMMYFUNCTION("""COMPUTED_VALUE"""),45539.66666666667)</f>
        <v>45539.66667</v>
      </c>
      <c r="E171" s="1">
        <f>IFERROR(__xludf.DUMMYFUNCTION("""COMPUTED_VALUE"""),910.65)</f>
        <v>910.65</v>
      </c>
      <c r="G171" s="2">
        <f>IFERROR(__xludf.DUMMYFUNCTION("""COMPUTED_VALUE"""),45539.66666666667)</f>
        <v>45539.66667</v>
      </c>
      <c r="H171" s="1">
        <f>IFERROR(__xludf.DUMMYFUNCTION("""COMPUTED_VALUE"""),899.69)</f>
        <v>899.69</v>
      </c>
      <c r="J171" s="2">
        <f>IFERROR(__xludf.DUMMYFUNCTION("""COMPUTED_VALUE"""),45539.66666666667)</f>
        <v>45539.66667</v>
      </c>
      <c r="K171" s="1">
        <f>IFERROR(__xludf.DUMMYFUNCTION("""COMPUTED_VALUE"""),900.49)</f>
        <v>900.49</v>
      </c>
      <c r="M171" s="2">
        <f>IFERROR(__xludf.DUMMYFUNCTION("""COMPUTED_VALUE"""),45539.66666666667)</f>
        <v>45539.66667</v>
      </c>
      <c r="N171" s="1">
        <f>IFERROR(__xludf.DUMMYFUNCTION("""COMPUTED_VALUE"""),4.3016754E7)</f>
        <v>43016754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IFERROR(__xludf.DUMMYFUNCTION("""COMPUTED_VALUE"""),899.72)</f>
        <v>899.72</v>
      </c>
      <c r="D172" s="2">
        <f>IFERROR(__xludf.DUMMYFUNCTION("""COMPUTED_VALUE"""),45540.66666666667)</f>
        <v>45540.66667</v>
      </c>
      <c r="E172" s="1">
        <f>IFERROR(__xludf.DUMMYFUNCTION("""COMPUTED_VALUE"""),900.78)</f>
        <v>900.78</v>
      </c>
      <c r="G172" s="2">
        <f>IFERROR(__xludf.DUMMYFUNCTION("""COMPUTED_VALUE"""),45540.66666666667)</f>
        <v>45540.66667</v>
      </c>
      <c r="H172" s="1">
        <f>IFERROR(__xludf.DUMMYFUNCTION("""COMPUTED_VALUE"""),889.08)</f>
        <v>889.08</v>
      </c>
      <c r="J172" s="2">
        <f>IFERROR(__xludf.DUMMYFUNCTION("""COMPUTED_VALUE"""),45540.66666666667)</f>
        <v>45540.66667</v>
      </c>
      <c r="K172" s="1">
        <f>IFERROR(__xludf.DUMMYFUNCTION("""COMPUTED_VALUE"""),891.7)</f>
        <v>891.7</v>
      </c>
      <c r="M172" s="2">
        <f>IFERROR(__xludf.DUMMYFUNCTION("""COMPUTED_VALUE"""),45540.66666666667)</f>
        <v>45540.66667</v>
      </c>
      <c r="N172" s="1">
        <f>IFERROR(__xludf.DUMMYFUNCTION("""COMPUTED_VALUE"""),4.4461309E7)</f>
        <v>44461309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IFERROR(__xludf.DUMMYFUNCTION("""COMPUTED_VALUE"""),889.4)</f>
        <v>889.4</v>
      </c>
      <c r="D173" s="2">
        <f>IFERROR(__xludf.DUMMYFUNCTION("""COMPUTED_VALUE"""),45541.66666666667)</f>
        <v>45541.66667</v>
      </c>
      <c r="E173" s="1">
        <f>IFERROR(__xludf.DUMMYFUNCTION("""COMPUTED_VALUE"""),894.4)</f>
        <v>894.4</v>
      </c>
      <c r="G173" s="2">
        <f>IFERROR(__xludf.DUMMYFUNCTION("""COMPUTED_VALUE"""),45541.66666666667)</f>
        <v>45541.66667</v>
      </c>
      <c r="H173" s="1">
        <f>IFERROR(__xludf.DUMMYFUNCTION("""COMPUTED_VALUE"""),877.99)</f>
        <v>877.99</v>
      </c>
      <c r="J173" s="2">
        <f>IFERROR(__xludf.DUMMYFUNCTION("""COMPUTED_VALUE"""),45541.66666666667)</f>
        <v>45541.66667</v>
      </c>
      <c r="K173" s="1">
        <f>IFERROR(__xludf.DUMMYFUNCTION("""COMPUTED_VALUE"""),878.96)</f>
        <v>878.96</v>
      </c>
      <c r="M173" s="2">
        <f>IFERROR(__xludf.DUMMYFUNCTION("""COMPUTED_VALUE"""),45541.66666666667)</f>
        <v>45541.66667</v>
      </c>
      <c r="N173" s="1">
        <f>IFERROR(__xludf.DUMMYFUNCTION("""COMPUTED_VALUE"""),5.9818327E7)</f>
        <v>59818327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IFERROR(__xludf.DUMMYFUNCTION("""COMPUTED_VALUE"""),880.34)</f>
        <v>880.34</v>
      </c>
      <c r="D174" s="2">
        <f>IFERROR(__xludf.DUMMYFUNCTION("""COMPUTED_VALUE"""),45544.66666666667)</f>
        <v>45544.66667</v>
      </c>
      <c r="E174" s="1">
        <f>IFERROR(__xludf.DUMMYFUNCTION("""COMPUTED_VALUE"""),893.94)</f>
        <v>893.94</v>
      </c>
      <c r="G174" s="2">
        <f>IFERROR(__xludf.DUMMYFUNCTION("""COMPUTED_VALUE"""),45544.66666666667)</f>
        <v>45544.66667</v>
      </c>
      <c r="H174" s="1">
        <f>IFERROR(__xludf.DUMMYFUNCTION("""COMPUTED_VALUE"""),880.34)</f>
        <v>880.34</v>
      </c>
      <c r="J174" s="2">
        <f>IFERROR(__xludf.DUMMYFUNCTION("""COMPUTED_VALUE"""),45544.66666666667)</f>
        <v>45544.66667</v>
      </c>
      <c r="K174" s="1">
        <f>IFERROR(__xludf.DUMMYFUNCTION("""COMPUTED_VALUE"""),889.37)</f>
        <v>889.37</v>
      </c>
      <c r="M174" s="2">
        <f>IFERROR(__xludf.DUMMYFUNCTION("""COMPUTED_VALUE"""),45544.66666666667)</f>
        <v>45544.66667</v>
      </c>
      <c r="N174" s="1">
        <f>IFERROR(__xludf.DUMMYFUNCTION("""COMPUTED_VALUE"""),5.5749602E7)</f>
        <v>55749602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IFERROR(__xludf.DUMMYFUNCTION("""COMPUTED_VALUE"""),889.13)</f>
        <v>889.13</v>
      </c>
      <c r="D175" s="2">
        <f>IFERROR(__xludf.DUMMYFUNCTION("""COMPUTED_VALUE"""),45545.66666666667)</f>
        <v>45545.66667</v>
      </c>
      <c r="E175" s="1">
        <f>IFERROR(__xludf.DUMMYFUNCTION("""COMPUTED_VALUE"""),889.96)</f>
        <v>889.96</v>
      </c>
      <c r="G175" s="2">
        <f>IFERROR(__xludf.DUMMYFUNCTION("""COMPUTED_VALUE"""),45545.66666666667)</f>
        <v>45545.66667</v>
      </c>
      <c r="H175" s="1">
        <f>IFERROR(__xludf.DUMMYFUNCTION("""COMPUTED_VALUE"""),882.11)</f>
        <v>882.11</v>
      </c>
      <c r="J175" s="2">
        <f>IFERROR(__xludf.DUMMYFUNCTION("""COMPUTED_VALUE"""),45545.66666666667)</f>
        <v>45545.66667</v>
      </c>
      <c r="K175" s="1">
        <f>IFERROR(__xludf.DUMMYFUNCTION("""COMPUTED_VALUE"""),888.1)</f>
        <v>888.1</v>
      </c>
      <c r="M175" s="2">
        <f>IFERROR(__xludf.DUMMYFUNCTION("""COMPUTED_VALUE"""),45545.66666666667)</f>
        <v>45545.66667</v>
      </c>
      <c r="N175" s="1">
        <f>IFERROR(__xludf.DUMMYFUNCTION("""COMPUTED_VALUE"""),4.763585E7)</f>
        <v>47635850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IFERROR(__xludf.DUMMYFUNCTION("""COMPUTED_VALUE"""),890.27)</f>
        <v>890.27</v>
      </c>
      <c r="D176" s="2">
        <f>IFERROR(__xludf.DUMMYFUNCTION("""COMPUTED_VALUE"""),45546.66666666667)</f>
        <v>45546.66667</v>
      </c>
      <c r="E176" s="1">
        <f>IFERROR(__xludf.DUMMYFUNCTION("""COMPUTED_VALUE"""),892.99)</f>
        <v>892.99</v>
      </c>
      <c r="G176" s="2">
        <f>IFERROR(__xludf.DUMMYFUNCTION("""COMPUTED_VALUE"""),45546.66666666667)</f>
        <v>45546.66667</v>
      </c>
      <c r="H176" s="1">
        <f>IFERROR(__xludf.DUMMYFUNCTION("""COMPUTED_VALUE"""),871.55)</f>
        <v>871.55</v>
      </c>
      <c r="J176" s="2">
        <f>IFERROR(__xludf.DUMMYFUNCTION("""COMPUTED_VALUE"""),45546.66666666667)</f>
        <v>45546.66667</v>
      </c>
      <c r="K176" s="1">
        <f>IFERROR(__xludf.DUMMYFUNCTION("""COMPUTED_VALUE"""),892.26)</f>
        <v>892.26</v>
      </c>
      <c r="M176" s="2">
        <f>IFERROR(__xludf.DUMMYFUNCTION("""COMPUTED_VALUE"""),45546.66666666667)</f>
        <v>45546.66667</v>
      </c>
      <c r="N176" s="1">
        <f>IFERROR(__xludf.DUMMYFUNCTION("""COMPUTED_VALUE"""),5.767189E7)</f>
        <v>57671890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IFERROR(__xludf.DUMMYFUNCTION("""COMPUTED_VALUE"""),893.04)</f>
        <v>893.04</v>
      </c>
      <c r="D177" s="2">
        <f>IFERROR(__xludf.DUMMYFUNCTION("""COMPUTED_VALUE"""),45547.66666666667)</f>
        <v>45547.66667</v>
      </c>
      <c r="E177" s="1">
        <f>IFERROR(__xludf.DUMMYFUNCTION("""COMPUTED_VALUE"""),895.75)</f>
        <v>895.75</v>
      </c>
      <c r="G177" s="2">
        <f>IFERROR(__xludf.DUMMYFUNCTION("""COMPUTED_VALUE"""),45547.66666666667)</f>
        <v>45547.66667</v>
      </c>
      <c r="H177" s="1">
        <f>IFERROR(__xludf.DUMMYFUNCTION("""COMPUTED_VALUE"""),885.59)</f>
        <v>885.59</v>
      </c>
      <c r="J177" s="2">
        <f>IFERROR(__xludf.DUMMYFUNCTION("""COMPUTED_VALUE"""),45547.66666666667)</f>
        <v>45547.66667</v>
      </c>
      <c r="K177" s="1">
        <f>IFERROR(__xludf.DUMMYFUNCTION("""COMPUTED_VALUE"""),895.7)</f>
        <v>895.7</v>
      </c>
      <c r="M177" s="2">
        <f>IFERROR(__xludf.DUMMYFUNCTION("""COMPUTED_VALUE"""),45547.66666666667)</f>
        <v>45547.66667</v>
      </c>
      <c r="N177" s="1">
        <f>IFERROR(__xludf.DUMMYFUNCTION("""COMPUTED_VALUE"""),4.7469134E7)</f>
        <v>47469134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IFERROR(__xludf.DUMMYFUNCTION("""COMPUTED_VALUE"""),895.11)</f>
        <v>895.11</v>
      </c>
      <c r="D178" s="2">
        <f>IFERROR(__xludf.DUMMYFUNCTION("""COMPUTED_VALUE"""),45548.66666666667)</f>
        <v>45548.66667</v>
      </c>
      <c r="E178" s="1">
        <f>IFERROR(__xludf.DUMMYFUNCTION("""COMPUTED_VALUE"""),906.78)</f>
        <v>906.78</v>
      </c>
      <c r="G178" s="2">
        <f>IFERROR(__xludf.DUMMYFUNCTION("""COMPUTED_VALUE"""),45548.66666666667)</f>
        <v>45548.66667</v>
      </c>
      <c r="H178" s="1">
        <f>IFERROR(__xludf.DUMMYFUNCTION("""COMPUTED_VALUE"""),895.11)</f>
        <v>895.11</v>
      </c>
      <c r="J178" s="2">
        <f>IFERROR(__xludf.DUMMYFUNCTION("""COMPUTED_VALUE"""),45548.66666666667)</f>
        <v>45548.66667</v>
      </c>
      <c r="K178" s="1">
        <f>IFERROR(__xludf.DUMMYFUNCTION("""COMPUTED_VALUE"""),902.85)</f>
        <v>902.85</v>
      </c>
      <c r="M178" s="2">
        <f>IFERROR(__xludf.DUMMYFUNCTION("""COMPUTED_VALUE"""),45548.66666666667)</f>
        <v>45548.66667</v>
      </c>
      <c r="N178" s="1">
        <f>IFERROR(__xludf.DUMMYFUNCTION("""COMPUTED_VALUE"""),4.6713301E7)</f>
        <v>46713301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IFERROR(__xludf.DUMMYFUNCTION("""COMPUTED_VALUE"""),907.87)</f>
        <v>907.87</v>
      </c>
      <c r="D179" s="2">
        <f>IFERROR(__xludf.DUMMYFUNCTION("""COMPUTED_VALUE"""),45551.66666666667)</f>
        <v>45551.66667</v>
      </c>
      <c r="E179" s="1">
        <f>IFERROR(__xludf.DUMMYFUNCTION("""COMPUTED_VALUE"""),913.64)</f>
        <v>913.64</v>
      </c>
      <c r="G179" s="2">
        <f>IFERROR(__xludf.DUMMYFUNCTION("""COMPUTED_VALUE"""),45551.66666666667)</f>
        <v>45551.66667</v>
      </c>
      <c r="H179" s="1">
        <f>IFERROR(__xludf.DUMMYFUNCTION("""COMPUTED_VALUE"""),903.9)</f>
        <v>903.9</v>
      </c>
      <c r="J179" s="2">
        <f>IFERROR(__xludf.DUMMYFUNCTION("""COMPUTED_VALUE"""),45551.66666666667)</f>
        <v>45551.66667</v>
      </c>
      <c r="K179" s="1">
        <f>IFERROR(__xludf.DUMMYFUNCTION("""COMPUTED_VALUE"""),911.11)</f>
        <v>911.11</v>
      </c>
      <c r="M179" s="2">
        <f>IFERROR(__xludf.DUMMYFUNCTION("""COMPUTED_VALUE"""),45551.66666666667)</f>
        <v>45551.66667</v>
      </c>
      <c r="N179" s="1">
        <f>IFERROR(__xludf.DUMMYFUNCTION("""COMPUTED_VALUE"""),4.1792941E7)</f>
        <v>41792941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IFERROR(__xludf.DUMMYFUNCTION("""COMPUTED_VALUE"""),912.74)</f>
        <v>912.74</v>
      </c>
      <c r="D180" s="2">
        <f>IFERROR(__xludf.DUMMYFUNCTION("""COMPUTED_VALUE"""),45552.66666666667)</f>
        <v>45552.66667</v>
      </c>
      <c r="E180" s="1">
        <f>IFERROR(__xludf.DUMMYFUNCTION("""COMPUTED_VALUE"""),918.86)</f>
        <v>918.86</v>
      </c>
      <c r="G180" s="2">
        <f>IFERROR(__xludf.DUMMYFUNCTION("""COMPUTED_VALUE"""),45552.66666666667)</f>
        <v>45552.66667</v>
      </c>
      <c r="H180" s="1">
        <f>IFERROR(__xludf.DUMMYFUNCTION("""COMPUTED_VALUE"""),910.68)</f>
        <v>910.68</v>
      </c>
      <c r="J180" s="2">
        <f>IFERROR(__xludf.DUMMYFUNCTION("""COMPUTED_VALUE"""),45552.66666666667)</f>
        <v>45552.66667</v>
      </c>
      <c r="K180" s="1">
        <f>IFERROR(__xludf.DUMMYFUNCTION("""COMPUTED_VALUE"""),912.89)</f>
        <v>912.89</v>
      </c>
      <c r="M180" s="2">
        <f>IFERROR(__xludf.DUMMYFUNCTION("""COMPUTED_VALUE"""),45552.66666666667)</f>
        <v>45552.66667</v>
      </c>
      <c r="N180" s="1">
        <f>IFERROR(__xludf.DUMMYFUNCTION("""COMPUTED_VALUE"""),4.5194692E7)</f>
        <v>45194692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IFERROR(__xludf.DUMMYFUNCTION("""COMPUTED_VALUE"""),913.75)</f>
        <v>913.75</v>
      </c>
      <c r="D181" s="2">
        <f>IFERROR(__xludf.DUMMYFUNCTION("""COMPUTED_VALUE"""),45553.66666666667)</f>
        <v>45553.66667</v>
      </c>
      <c r="E181" s="1">
        <f>IFERROR(__xludf.DUMMYFUNCTION("""COMPUTED_VALUE"""),915.72)</f>
        <v>915.72</v>
      </c>
      <c r="G181" s="2">
        <f>IFERROR(__xludf.DUMMYFUNCTION("""COMPUTED_VALUE"""),45553.66666666667)</f>
        <v>45553.66667</v>
      </c>
      <c r="H181" s="1">
        <f>IFERROR(__xludf.DUMMYFUNCTION("""COMPUTED_VALUE"""),905.2)</f>
        <v>905.2</v>
      </c>
      <c r="J181" s="2">
        <f>IFERROR(__xludf.DUMMYFUNCTION("""COMPUTED_VALUE"""),45553.66666666667)</f>
        <v>45553.66667</v>
      </c>
      <c r="K181" s="1">
        <f>IFERROR(__xludf.DUMMYFUNCTION("""COMPUTED_VALUE"""),907.53)</f>
        <v>907.53</v>
      </c>
      <c r="M181" s="2">
        <f>IFERROR(__xludf.DUMMYFUNCTION("""COMPUTED_VALUE"""),45553.66666666667)</f>
        <v>45553.66667</v>
      </c>
      <c r="N181" s="1">
        <f>IFERROR(__xludf.DUMMYFUNCTION("""COMPUTED_VALUE"""),5.0720127E7)</f>
        <v>50720127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IFERROR(__xludf.DUMMYFUNCTION("""COMPUTED_VALUE"""),915.02)</f>
        <v>915.02</v>
      </c>
      <c r="D182" s="2">
        <f>IFERROR(__xludf.DUMMYFUNCTION("""COMPUTED_VALUE"""),45554.66666666667)</f>
        <v>45554.66667</v>
      </c>
      <c r="E182" s="1">
        <f>IFERROR(__xludf.DUMMYFUNCTION("""COMPUTED_VALUE"""),923.65)</f>
        <v>923.65</v>
      </c>
      <c r="G182" s="2">
        <f>IFERROR(__xludf.DUMMYFUNCTION("""COMPUTED_VALUE"""),45554.66666666667)</f>
        <v>45554.66667</v>
      </c>
      <c r="H182" s="1">
        <f>IFERROR(__xludf.DUMMYFUNCTION("""COMPUTED_VALUE"""),915.02)</f>
        <v>915.02</v>
      </c>
      <c r="J182" s="2">
        <f>IFERROR(__xludf.DUMMYFUNCTION("""COMPUTED_VALUE"""),45554.66666666667)</f>
        <v>45554.66667</v>
      </c>
      <c r="K182" s="1">
        <f>IFERROR(__xludf.DUMMYFUNCTION("""COMPUTED_VALUE"""),917.76)</f>
        <v>917.76</v>
      </c>
      <c r="M182" s="2">
        <f>IFERROR(__xludf.DUMMYFUNCTION("""COMPUTED_VALUE"""),45554.66666666667)</f>
        <v>45554.66667</v>
      </c>
      <c r="N182" s="1">
        <f>IFERROR(__xludf.DUMMYFUNCTION("""COMPUTED_VALUE"""),6.0499098E7)</f>
        <v>60499098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IFERROR(__xludf.DUMMYFUNCTION("""COMPUTED_VALUE"""),917.28)</f>
        <v>917.28</v>
      </c>
      <c r="D183" s="2">
        <f>IFERROR(__xludf.DUMMYFUNCTION("""COMPUTED_VALUE"""),45555.66666666667)</f>
        <v>45555.66667</v>
      </c>
      <c r="E183" s="1">
        <f>IFERROR(__xludf.DUMMYFUNCTION("""COMPUTED_VALUE"""),917.28)</f>
        <v>917.28</v>
      </c>
      <c r="G183" s="2">
        <f>IFERROR(__xludf.DUMMYFUNCTION("""COMPUTED_VALUE"""),45555.66666666667)</f>
        <v>45555.66667</v>
      </c>
      <c r="H183" s="1">
        <f>IFERROR(__xludf.DUMMYFUNCTION("""COMPUTED_VALUE"""),905.62)</f>
        <v>905.62</v>
      </c>
      <c r="J183" s="2">
        <f>IFERROR(__xludf.DUMMYFUNCTION("""COMPUTED_VALUE"""),45555.66666666667)</f>
        <v>45555.66667</v>
      </c>
      <c r="K183" s="1">
        <f>IFERROR(__xludf.DUMMYFUNCTION("""COMPUTED_VALUE"""),911.96)</f>
        <v>911.96</v>
      </c>
      <c r="M183" s="2">
        <f>IFERROR(__xludf.DUMMYFUNCTION("""COMPUTED_VALUE"""),45555.66666666667)</f>
        <v>45555.66667</v>
      </c>
      <c r="N183" s="1">
        <f>IFERROR(__xludf.DUMMYFUNCTION("""COMPUTED_VALUE"""),1.2567438E8)</f>
        <v>125674380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IFERROR(__xludf.DUMMYFUNCTION("""COMPUTED_VALUE"""),913.25)</f>
        <v>913.25</v>
      </c>
      <c r="D184" s="2">
        <f>IFERROR(__xludf.DUMMYFUNCTION("""COMPUTED_VALUE"""),45558.66666666667)</f>
        <v>45558.66667</v>
      </c>
      <c r="E184" s="1">
        <f>IFERROR(__xludf.DUMMYFUNCTION("""COMPUTED_VALUE"""),923.01)</f>
        <v>923.01</v>
      </c>
      <c r="G184" s="2">
        <f>IFERROR(__xludf.DUMMYFUNCTION("""COMPUTED_VALUE"""),45558.66666666667)</f>
        <v>45558.66667</v>
      </c>
      <c r="H184" s="1">
        <f>IFERROR(__xludf.DUMMYFUNCTION("""COMPUTED_VALUE"""),913.25)</f>
        <v>913.25</v>
      </c>
      <c r="J184" s="2">
        <f>IFERROR(__xludf.DUMMYFUNCTION("""COMPUTED_VALUE"""),45558.66666666667)</f>
        <v>45558.66667</v>
      </c>
      <c r="K184" s="1">
        <f>IFERROR(__xludf.DUMMYFUNCTION("""COMPUTED_VALUE"""),921.86)</f>
        <v>921.86</v>
      </c>
      <c r="M184" s="2">
        <f>IFERROR(__xludf.DUMMYFUNCTION("""COMPUTED_VALUE"""),45558.66666666667)</f>
        <v>45558.66667</v>
      </c>
      <c r="N184" s="1">
        <f>IFERROR(__xludf.DUMMYFUNCTION("""COMPUTED_VALUE"""),3.9755948E7)</f>
        <v>39755948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IFERROR(__xludf.DUMMYFUNCTION("""COMPUTED_VALUE"""),924.91)</f>
        <v>924.91</v>
      </c>
      <c r="D185" s="2">
        <f>IFERROR(__xludf.DUMMYFUNCTION("""COMPUTED_VALUE"""),45559.66666666667)</f>
        <v>45559.66667</v>
      </c>
      <c r="E185" s="1">
        <f>IFERROR(__xludf.DUMMYFUNCTION("""COMPUTED_VALUE"""),933.97)</f>
        <v>933.97</v>
      </c>
      <c r="G185" s="2">
        <f>IFERROR(__xludf.DUMMYFUNCTION("""COMPUTED_VALUE"""),45559.66666666667)</f>
        <v>45559.66667</v>
      </c>
      <c r="H185" s="1">
        <f>IFERROR(__xludf.DUMMYFUNCTION("""COMPUTED_VALUE"""),924.91)</f>
        <v>924.91</v>
      </c>
      <c r="J185" s="2">
        <f>IFERROR(__xludf.DUMMYFUNCTION("""COMPUTED_VALUE"""),45559.66666666667)</f>
        <v>45559.66667</v>
      </c>
      <c r="K185" s="1">
        <f>IFERROR(__xludf.DUMMYFUNCTION("""COMPUTED_VALUE"""),931.51)</f>
        <v>931.51</v>
      </c>
      <c r="M185" s="2">
        <f>IFERROR(__xludf.DUMMYFUNCTION("""COMPUTED_VALUE"""),45559.66666666667)</f>
        <v>45559.66667</v>
      </c>
      <c r="N185" s="1">
        <f>IFERROR(__xludf.DUMMYFUNCTION("""COMPUTED_VALUE"""),4.7938108E7)</f>
        <v>47938108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IFERROR(__xludf.DUMMYFUNCTION("""COMPUTED_VALUE"""),934.08)</f>
        <v>934.08</v>
      </c>
      <c r="D186" s="2">
        <f>IFERROR(__xludf.DUMMYFUNCTION("""COMPUTED_VALUE"""),45560.66666666667)</f>
        <v>45560.66667</v>
      </c>
      <c r="E186" s="1">
        <f>IFERROR(__xludf.DUMMYFUNCTION("""COMPUTED_VALUE"""),934.24)</f>
        <v>934.24</v>
      </c>
      <c r="G186" s="2">
        <f>IFERROR(__xludf.DUMMYFUNCTION("""COMPUTED_VALUE"""),45560.66666666667)</f>
        <v>45560.66667</v>
      </c>
      <c r="H186" s="1">
        <f>IFERROR(__xludf.DUMMYFUNCTION("""COMPUTED_VALUE"""),921.81)</f>
        <v>921.81</v>
      </c>
      <c r="J186" s="2">
        <f>IFERROR(__xludf.DUMMYFUNCTION("""COMPUTED_VALUE"""),45560.66666666667)</f>
        <v>45560.66667</v>
      </c>
      <c r="K186" s="1">
        <f>IFERROR(__xludf.DUMMYFUNCTION("""COMPUTED_VALUE"""),924.85)</f>
        <v>924.85</v>
      </c>
      <c r="M186" s="2">
        <f>IFERROR(__xludf.DUMMYFUNCTION("""COMPUTED_VALUE"""),45560.66666666667)</f>
        <v>45560.66667</v>
      </c>
      <c r="N186" s="1">
        <f>IFERROR(__xludf.DUMMYFUNCTION("""COMPUTED_VALUE"""),3.403048E7)</f>
        <v>34030480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IFERROR(__xludf.DUMMYFUNCTION("""COMPUTED_VALUE"""),928.35)</f>
        <v>928.35</v>
      </c>
      <c r="D187" s="2">
        <f>IFERROR(__xludf.DUMMYFUNCTION("""COMPUTED_VALUE"""),45561.66666666667)</f>
        <v>45561.66667</v>
      </c>
      <c r="E187" s="1">
        <f>IFERROR(__xludf.DUMMYFUNCTION("""COMPUTED_VALUE"""),944.91)</f>
        <v>944.91</v>
      </c>
      <c r="G187" s="2">
        <f>IFERROR(__xludf.DUMMYFUNCTION("""COMPUTED_VALUE"""),45561.66666666667)</f>
        <v>45561.66667</v>
      </c>
      <c r="H187" s="1">
        <f>IFERROR(__xludf.DUMMYFUNCTION("""COMPUTED_VALUE"""),928.35)</f>
        <v>928.35</v>
      </c>
      <c r="J187" s="2">
        <f>IFERROR(__xludf.DUMMYFUNCTION("""COMPUTED_VALUE"""),45561.66666666667)</f>
        <v>45561.66667</v>
      </c>
      <c r="K187" s="1">
        <f>IFERROR(__xludf.DUMMYFUNCTION("""COMPUTED_VALUE"""),944.16)</f>
        <v>944.16</v>
      </c>
      <c r="M187" s="2">
        <f>IFERROR(__xludf.DUMMYFUNCTION("""COMPUTED_VALUE"""),45561.66666666667)</f>
        <v>45561.66667</v>
      </c>
      <c r="N187" s="1">
        <f>IFERROR(__xludf.DUMMYFUNCTION("""COMPUTED_VALUE"""),5.1876016E7)</f>
        <v>51876016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IFERROR(__xludf.DUMMYFUNCTION("""COMPUTED_VALUE"""),946.73)</f>
        <v>946.73</v>
      </c>
      <c r="D188" s="2">
        <f>IFERROR(__xludf.DUMMYFUNCTION("""COMPUTED_VALUE"""),45562.66666666667)</f>
        <v>45562.66667</v>
      </c>
      <c r="E188" s="1">
        <f>IFERROR(__xludf.DUMMYFUNCTION("""COMPUTED_VALUE"""),952.04)</f>
        <v>952.04</v>
      </c>
      <c r="G188" s="2">
        <f>IFERROR(__xludf.DUMMYFUNCTION("""COMPUTED_VALUE"""),45562.66666666667)</f>
        <v>45562.66667</v>
      </c>
      <c r="H188" s="1">
        <f>IFERROR(__xludf.DUMMYFUNCTION("""COMPUTED_VALUE"""),941.97)</f>
        <v>941.97</v>
      </c>
      <c r="J188" s="2">
        <f>IFERROR(__xludf.DUMMYFUNCTION("""COMPUTED_VALUE"""),45562.66666666667)</f>
        <v>45562.66667</v>
      </c>
      <c r="K188" s="1">
        <f>IFERROR(__xludf.DUMMYFUNCTION("""COMPUTED_VALUE"""),944.04)</f>
        <v>944.04</v>
      </c>
      <c r="M188" s="2">
        <f>IFERROR(__xludf.DUMMYFUNCTION("""COMPUTED_VALUE"""),45562.66666666667)</f>
        <v>45562.66667</v>
      </c>
      <c r="N188" s="1">
        <f>IFERROR(__xludf.DUMMYFUNCTION("""COMPUTED_VALUE"""),3.9126628E7)</f>
        <v>39126628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IFERROR(__xludf.DUMMYFUNCTION("""COMPUTED_VALUE"""),943.73)</f>
        <v>943.73</v>
      </c>
      <c r="D189" s="2">
        <f>IFERROR(__xludf.DUMMYFUNCTION("""COMPUTED_VALUE"""),45565.66666666667)</f>
        <v>45565.66667</v>
      </c>
      <c r="E189" s="1">
        <f>IFERROR(__xludf.DUMMYFUNCTION("""COMPUTED_VALUE"""),945.08)</f>
        <v>945.08</v>
      </c>
      <c r="G189" s="2">
        <f>IFERROR(__xludf.DUMMYFUNCTION("""COMPUTED_VALUE"""),45565.66666666667)</f>
        <v>45565.66667</v>
      </c>
      <c r="H189" s="1">
        <f>IFERROR(__xludf.DUMMYFUNCTION("""COMPUTED_VALUE"""),931.84)</f>
        <v>931.84</v>
      </c>
      <c r="J189" s="2">
        <f>IFERROR(__xludf.DUMMYFUNCTION("""COMPUTED_VALUE"""),45565.66666666667)</f>
        <v>45565.66667</v>
      </c>
      <c r="K189" s="1">
        <f>IFERROR(__xludf.DUMMYFUNCTION("""COMPUTED_VALUE"""),938.6)</f>
        <v>938.6</v>
      </c>
      <c r="M189" s="2">
        <f>IFERROR(__xludf.DUMMYFUNCTION("""COMPUTED_VALUE"""),45565.66666666667)</f>
        <v>45565.66667</v>
      </c>
      <c r="N189" s="1">
        <f>IFERROR(__xludf.DUMMYFUNCTION("""COMPUTED_VALUE"""),3.9787582E7)</f>
        <v>39787582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IFERROR(__xludf.DUMMYFUNCTION("""COMPUTED_VALUE"""),937.74)</f>
        <v>937.74</v>
      </c>
      <c r="D190" s="2">
        <f>IFERROR(__xludf.DUMMYFUNCTION("""COMPUTED_VALUE"""),45566.66666666667)</f>
        <v>45566.66667</v>
      </c>
      <c r="E190" s="1">
        <f>IFERROR(__xludf.DUMMYFUNCTION("""COMPUTED_VALUE"""),937.74)</f>
        <v>937.74</v>
      </c>
      <c r="G190" s="2">
        <f>IFERROR(__xludf.DUMMYFUNCTION("""COMPUTED_VALUE"""),45566.66666666667)</f>
        <v>45566.66667</v>
      </c>
      <c r="H190" s="1">
        <f>IFERROR(__xludf.DUMMYFUNCTION("""COMPUTED_VALUE"""),930.18)</f>
        <v>930.18</v>
      </c>
      <c r="J190" s="2">
        <f>IFERROR(__xludf.DUMMYFUNCTION("""COMPUTED_VALUE"""),45566.66666666667)</f>
        <v>45566.66667</v>
      </c>
      <c r="K190" s="1">
        <f>IFERROR(__xludf.DUMMYFUNCTION("""COMPUTED_VALUE"""),931.32)</f>
        <v>931.32</v>
      </c>
      <c r="M190" s="2">
        <f>IFERROR(__xludf.DUMMYFUNCTION("""COMPUTED_VALUE"""),45566.66666666667)</f>
        <v>45566.66667</v>
      </c>
      <c r="N190" s="1">
        <f>IFERROR(__xludf.DUMMYFUNCTION("""COMPUTED_VALUE"""),3.8379997E7)</f>
        <v>38379997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IFERROR(__xludf.DUMMYFUNCTION("""COMPUTED_VALUE"""),931.04)</f>
        <v>931.04</v>
      </c>
      <c r="D191" s="2">
        <f>IFERROR(__xludf.DUMMYFUNCTION("""COMPUTED_VALUE"""),45567.66666666667)</f>
        <v>45567.66667</v>
      </c>
      <c r="E191" s="1">
        <f>IFERROR(__xludf.DUMMYFUNCTION("""COMPUTED_VALUE"""),936.56)</f>
        <v>936.56</v>
      </c>
      <c r="G191" s="2">
        <f>IFERROR(__xludf.DUMMYFUNCTION("""COMPUTED_VALUE"""),45567.66666666667)</f>
        <v>45567.66667</v>
      </c>
      <c r="H191" s="1">
        <f>IFERROR(__xludf.DUMMYFUNCTION("""COMPUTED_VALUE"""),928.65)</f>
        <v>928.65</v>
      </c>
      <c r="J191" s="2">
        <f>IFERROR(__xludf.DUMMYFUNCTION("""COMPUTED_VALUE"""),45567.66666666667)</f>
        <v>45567.66667</v>
      </c>
      <c r="K191" s="1">
        <f>IFERROR(__xludf.DUMMYFUNCTION("""COMPUTED_VALUE"""),933.29)</f>
        <v>933.29</v>
      </c>
      <c r="M191" s="2">
        <f>IFERROR(__xludf.DUMMYFUNCTION("""COMPUTED_VALUE"""),45567.66666666667)</f>
        <v>45567.66667</v>
      </c>
      <c r="N191" s="1">
        <f>IFERROR(__xludf.DUMMYFUNCTION("""COMPUTED_VALUE"""),3.6266742E7)</f>
        <v>36266742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IFERROR(__xludf.DUMMYFUNCTION("""COMPUTED_VALUE"""),928.2)</f>
        <v>928.2</v>
      </c>
      <c r="D192" s="2">
        <f>IFERROR(__xludf.DUMMYFUNCTION("""COMPUTED_VALUE"""),45568.66666666667)</f>
        <v>45568.66667</v>
      </c>
      <c r="E192" s="1">
        <f>IFERROR(__xludf.DUMMYFUNCTION("""COMPUTED_VALUE"""),928.2)</f>
        <v>928.2</v>
      </c>
      <c r="G192" s="2">
        <f>IFERROR(__xludf.DUMMYFUNCTION("""COMPUTED_VALUE"""),45568.66666666667)</f>
        <v>45568.66667</v>
      </c>
      <c r="H192" s="1">
        <f>IFERROR(__xludf.DUMMYFUNCTION("""COMPUTED_VALUE"""),920.8)</f>
        <v>920.8</v>
      </c>
      <c r="J192" s="2">
        <f>IFERROR(__xludf.DUMMYFUNCTION("""COMPUTED_VALUE"""),45568.66666666667)</f>
        <v>45568.66667</v>
      </c>
      <c r="K192" s="1">
        <f>IFERROR(__xludf.DUMMYFUNCTION("""COMPUTED_VALUE"""),922.54)</f>
        <v>922.54</v>
      </c>
      <c r="M192" s="2">
        <f>IFERROR(__xludf.DUMMYFUNCTION("""COMPUTED_VALUE"""),45568.66666666667)</f>
        <v>45568.66667</v>
      </c>
      <c r="N192" s="1">
        <f>IFERROR(__xludf.DUMMYFUNCTION("""COMPUTED_VALUE"""),3.2404362E7)</f>
        <v>32404362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IFERROR(__xludf.DUMMYFUNCTION("""COMPUTED_VALUE"""),926.77)</f>
        <v>926.77</v>
      </c>
      <c r="D193" s="2">
        <f>IFERROR(__xludf.DUMMYFUNCTION("""COMPUTED_VALUE"""),45569.66666666667)</f>
        <v>45569.66667</v>
      </c>
      <c r="E193" s="1">
        <f>IFERROR(__xludf.DUMMYFUNCTION("""COMPUTED_VALUE"""),929.83)</f>
        <v>929.83</v>
      </c>
      <c r="G193" s="2">
        <f>IFERROR(__xludf.DUMMYFUNCTION("""COMPUTED_VALUE"""),45569.66666666667)</f>
        <v>45569.66667</v>
      </c>
      <c r="H193" s="1">
        <f>IFERROR(__xludf.DUMMYFUNCTION("""COMPUTED_VALUE"""),920.77)</f>
        <v>920.77</v>
      </c>
      <c r="J193" s="2">
        <f>IFERROR(__xludf.DUMMYFUNCTION("""COMPUTED_VALUE"""),45569.66666666667)</f>
        <v>45569.66667</v>
      </c>
      <c r="K193" s="1">
        <f>IFERROR(__xludf.DUMMYFUNCTION("""COMPUTED_VALUE"""),926.43)</f>
        <v>926.43</v>
      </c>
      <c r="M193" s="2">
        <f>IFERROR(__xludf.DUMMYFUNCTION("""COMPUTED_VALUE"""),45569.66666666667)</f>
        <v>45569.66667</v>
      </c>
      <c r="N193" s="1">
        <f>IFERROR(__xludf.DUMMYFUNCTION("""COMPUTED_VALUE"""),3.0745058E7)</f>
        <v>30745058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IFERROR(__xludf.DUMMYFUNCTION("""COMPUTED_VALUE"""),922.02)</f>
        <v>922.02</v>
      </c>
      <c r="D194" s="2">
        <f>IFERROR(__xludf.DUMMYFUNCTION("""COMPUTED_VALUE"""),45572.66666666667)</f>
        <v>45572.66667</v>
      </c>
      <c r="E194" s="1">
        <f>IFERROR(__xludf.DUMMYFUNCTION("""COMPUTED_VALUE"""),930.34)</f>
        <v>930.34</v>
      </c>
      <c r="G194" s="2">
        <f>IFERROR(__xludf.DUMMYFUNCTION("""COMPUTED_VALUE"""),45572.66666666667)</f>
        <v>45572.66667</v>
      </c>
      <c r="H194" s="1">
        <f>IFERROR(__xludf.DUMMYFUNCTION("""COMPUTED_VALUE"""),921.62)</f>
        <v>921.62</v>
      </c>
      <c r="J194" s="2">
        <f>IFERROR(__xludf.DUMMYFUNCTION("""COMPUTED_VALUE"""),45572.66666666667)</f>
        <v>45572.66667</v>
      </c>
      <c r="K194" s="1">
        <f>IFERROR(__xludf.DUMMYFUNCTION("""COMPUTED_VALUE"""),926.87)</f>
        <v>926.87</v>
      </c>
      <c r="M194" s="2">
        <f>IFERROR(__xludf.DUMMYFUNCTION("""COMPUTED_VALUE"""),45572.66666666667)</f>
        <v>45572.66667</v>
      </c>
      <c r="N194" s="1">
        <f>IFERROR(__xludf.DUMMYFUNCTION("""COMPUTED_VALUE"""),4.1588603E7)</f>
        <v>41588603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IFERROR(__xludf.DUMMYFUNCTION("""COMPUTED_VALUE"""),922.03)</f>
        <v>922.03</v>
      </c>
      <c r="D195" s="2">
        <f>IFERROR(__xludf.DUMMYFUNCTION("""COMPUTED_VALUE"""),45573.66666666667)</f>
        <v>45573.66667</v>
      </c>
      <c r="E195" s="1">
        <f>IFERROR(__xludf.DUMMYFUNCTION("""COMPUTED_VALUE"""),927.5)</f>
        <v>927.5</v>
      </c>
      <c r="G195" s="2">
        <f>IFERROR(__xludf.DUMMYFUNCTION("""COMPUTED_VALUE"""),45573.66666666667)</f>
        <v>45573.66667</v>
      </c>
      <c r="H195" s="1">
        <f>IFERROR(__xludf.DUMMYFUNCTION("""COMPUTED_VALUE"""),919.72)</f>
        <v>919.72</v>
      </c>
      <c r="J195" s="2">
        <f>IFERROR(__xludf.DUMMYFUNCTION("""COMPUTED_VALUE"""),45573.66666666667)</f>
        <v>45573.66667</v>
      </c>
      <c r="K195" s="1">
        <f>IFERROR(__xludf.DUMMYFUNCTION("""COMPUTED_VALUE"""),925.62)</f>
        <v>925.62</v>
      </c>
      <c r="M195" s="2">
        <f>IFERROR(__xludf.DUMMYFUNCTION("""COMPUTED_VALUE"""),45573.66666666667)</f>
        <v>45573.66667</v>
      </c>
      <c r="N195" s="1">
        <f>IFERROR(__xludf.DUMMYFUNCTION("""COMPUTED_VALUE"""),4.0731896E7)</f>
        <v>40731896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IFERROR(__xludf.DUMMYFUNCTION("""COMPUTED_VALUE"""),925.38)</f>
        <v>925.38</v>
      </c>
      <c r="D196" s="2">
        <f>IFERROR(__xludf.DUMMYFUNCTION("""COMPUTED_VALUE"""),45574.66666666667)</f>
        <v>45574.66667</v>
      </c>
      <c r="E196" s="1">
        <f>IFERROR(__xludf.DUMMYFUNCTION("""COMPUTED_VALUE"""),933.79)</f>
        <v>933.79</v>
      </c>
      <c r="G196" s="2">
        <f>IFERROR(__xludf.DUMMYFUNCTION("""COMPUTED_VALUE"""),45574.66666666667)</f>
        <v>45574.66667</v>
      </c>
      <c r="H196" s="1">
        <f>IFERROR(__xludf.DUMMYFUNCTION("""COMPUTED_VALUE"""),924.16)</f>
        <v>924.16</v>
      </c>
      <c r="J196" s="2">
        <f>IFERROR(__xludf.DUMMYFUNCTION("""COMPUTED_VALUE"""),45574.66666666667)</f>
        <v>45574.66667</v>
      </c>
      <c r="K196" s="1">
        <f>IFERROR(__xludf.DUMMYFUNCTION("""COMPUTED_VALUE"""),930.18)</f>
        <v>930.18</v>
      </c>
      <c r="M196" s="2">
        <f>IFERROR(__xludf.DUMMYFUNCTION("""COMPUTED_VALUE"""),45574.66666666667)</f>
        <v>45574.66667</v>
      </c>
      <c r="N196" s="1">
        <f>IFERROR(__xludf.DUMMYFUNCTION("""COMPUTED_VALUE"""),3.5615398E7)</f>
        <v>35615398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IFERROR(__xludf.DUMMYFUNCTION("""COMPUTED_VALUE"""),930.78)</f>
        <v>930.78</v>
      </c>
      <c r="D197" s="2">
        <f>IFERROR(__xludf.DUMMYFUNCTION("""COMPUTED_VALUE"""),45575.66666666667)</f>
        <v>45575.66667</v>
      </c>
      <c r="E197" s="1">
        <f>IFERROR(__xludf.DUMMYFUNCTION("""COMPUTED_VALUE"""),935.18)</f>
        <v>935.18</v>
      </c>
      <c r="G197" s="2">
        <f>IFERROR(__xludf.DUMMYFUNCTION("""COMPUTED_VALUE"""),45575.66666666667)</f>
        <v>45575.66667</v>
      </c>
      <c r="H197" s="1">
        <f>IFERROR(__xludf.DUMMYFUNCTION("""COMPUTED_VALUE"""),929.11)</f>
        <v>929.11</v>
      </c>
      <c r="J197" s="2">
        <f>IFERROR(__xludf.DUMMYFUNCTION("""COMPUTED_VALUE"""),45575.66666666667)</f>
        <v>45575.66667</v>
      </c>
      <c r="K197" s="1">
        <f>IFERROR(__xludf.DUMMYFUNCTION("""COMPUTED_VALUE"""),932.08)</f>
        <v>932.08</v>
      </c>
      <c r="M197" s="2">
        <f>IFERROR(__xludf.DUMMYFUNCTION("""COMPUTED_VALUE"""),45575.66666666667)</f>
        <v>45575.66667</v>
      </c>
      <c r="N197" s="1">
        <f>IFERROR(__xludf.DUMMYFUNCTION("""COMPUTED_VALUE"""),3.458198E7)</f>
        <v>34581980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IFERROR(__xludf.DUMMYFUNCTION("""COMPUTED_VALUE"""),932.35)</f>
        <v>932.35</v>
      </c>
      <c r="D198" s="2">
        <f>IFERROR(__xludf.DUMMYFUNCTION("""COMPUTED_VALUE"""),45576.66666666667)</f>
        <v>45576.66667</v>
      </c>
      <c r="E198" s="1">
        <f>IFERROR(__xludf.DUMMYFUNCTION("""COMPUTED_VALUE"""),938.98)</f>
        <v>938.98</v>
      </c>
      <c r="G198" s="2">
        <f>IFERROR(__xludf.DUMMYFUNCTION("""COMPUTED_VALUE"""),45576.66666666667)</f>
        <v>45576.66667</v>
      </c>
      <c r="H198" s="1">
        <f>IFERROR(__xludf.DUMMYFUNCTION("""COMPUTED_VALUE"""),932.35)</f>
        <v>932.35</v>
      </c>
      <c r="J198" s="2">
        <f>IFERROR(__xludf.DUMMYFUNCTION("""COMPUTED_VALUE"""),45576.66666666667)</f>
        <v>45576.66667</v>
      </c>
      <c r="K198" s="1">
        <f>IFERROR(__xludf.DUMMYFUNCTION("""COMPUTED_VALUE"""),936.52)</f>
        <v>936.52</v>
      </c>
      <c r="M198" s="2">
        <f>IFERROR(__xludf.DUMMYFUNCTION("""COMPUTED_VALUE"""),45576.66666666667)</f>
        <v>45576.66667</v>
      </c>
      <c r="N198" s="1">
        <f>IFERROR(__xludf.DUMMYFUNCTION("""COMPUTED_VALUE"""),2.8973477E7)</f>
        <v>28973477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IFERROR(__xludf.DUMMYFUNCTION("""COMPUTED_VALUE"""),936.37)</f>
        <v>936.37</v>
      </c>
      <c r="D199" s="2">
        <f>IFERROR(__xludf.DUMMYFUNCTION("""COMPUTED_VALUE"""),45579.66666666667)</f>
        <v>45579.66667</v>
      </c>
      <c r="E199" s="1">
        <f>IFERROR(__xludf.DUMMYFUNCTION("""COMPUTED_VALUE"""),943.13)</f>
        <v>943.13</v>
      </c>
      <c r="G199" s="2">
        <f>IFERROR(__xludf.DUMMYFUNCTION("""COMPUTED_VALUE"""),45579.66666666667)</f>
        <v>45579.66667</v>
      </c>
      <c r="H199" s="1">
        <f>IFERROR(__xludf.DUMMYFUNCTION("""COMPUTED_VALUE"""),933.59)</f>
        <v>933.59</v>
      </c>
      <c r="J199" s="2">
        <f>IFERROR(__xludf.DUMMYFUNCTION("""COMPUTED_VALUE"""),45579.66666666667)</f>
        <v>45579.66667</v>
      </c>
      <c r="K199" s="1">
        <f>IFERROR(__xludf.DUMMYFUNCTION("""COMPUTED_VALUE"""),942.29)</f>
        <v>942.29</v>
      </c>
      <c r="M199" s="2">
        <f>IFERROR(__xludf.DUMMYFUNCTION("""COMPUTED_VALUE"""),45579.66666666667)</f>
        <v>45579.66667</v>
      </c>
      <c r="N199" s="1">
        <f>IFERROR(__xludf.DUMMYFUNCTION("""COMPUTED_VALUE"""),2.9780477E7)</f>
        <v>29780477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IFERROR(__xludf.DUMMYFUNCTION("""COMPUTED_VALUE"""),942.09)</f>
        <v>942.09</v>
      </c>
      <c r="D200" s="2">
        <f>IFERROR(__xludf.DUMMYFUNCTION("""COMPUTED_VALUE"""),45580.66666666667)</f>
        <v>45580.66667</v>
      </c>
      <c r="E200" s="1">
        <f>IFERROR(__xludf.DUMMYFUNCTION("""COMPUTED_VALUE"""),948.9)</f>
        <v>948.9</v>
      </c>
      <c r="G200" s="2">
        <f>IFERROR(__xludf.DUMMYFUNCTION("""COMPUTED_VALUE"""),45580.66666666667)</f>
        <v>45580.66667</v>
      </c>
      <c r="H200" s="1">
        <f>IFERROR(__xludf.DUMMYFUNCTION("""COMPUTED_VALUE"""),939.85)</f>
        <v>939.85</v>
      </c>
      <c r="J200" s="2">
        <f>IFERROR(__xludf.DUMMYFUNCTION("""COMPUTED_VALUE"""),45580.66666666667)</f>
        <v>45580.66667</v>
      </c>
      <c r="K200" s="1">
        <f>IFERROR(__xludf.DUMMYFUNCTION("""COMPUTED_VALUE"""),940.99)</f>
        <v>940.99</v>
      </c>
      <c r="M200" s="2">
        <f>IFERROR(__xludf.DUMMYFUNCTION("""COMPUTED_VALUE"""),45580.66666666667)</f>
        <v>45580.66667</v>
      </c>
      <c r="N200" s="1">
        <f>IFERROR(__xludf.DUMMYFUNCTION("""COMPUTED_VALUE"""),3.8245015E7)</f>
        <v>38245015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IFERROR(__xludf.DUMMYFUNCTION("""COMPUTED_VALUE"""),941.5)</f>
        <v>941.5</v>
      </c>
      <c r="D201" s="2">
        <f>IFERROR(__xludf.DUMMYFUNCTION("""COMPUTED_VALUE"""),45581.66666666667)</f>
        <v>45581.66667</v>
      </c>
      <c r="E201" s="1">
        <f>IFERROR(__xludf.DUMMYFUNCTION("""COMPUTED_VALUE"""),950.51)</f>
        <v>950.51</v>
      </c>
      <c r="G201" s="2">
        <f>IFERROR(__xludf.DUMMYFUNCTION("""COMPUTED_VALUE"""),45581.66666666667)</f>
        <v>45581.66667</v>
      </c>
      <c r="H201" s="1">
        <f>IFERROR(__xludf.DUMMYFUNCTION("""COMPUTED_VALUE"""),941.5)</f>
        <v>941.5</v>
      </c>
      <c r="J201" s="2">
        <f>IFERROR(__xludf.DUMMYFUNCTION("""COMPUTED_VALUE"""),45581.66666666667)</f>
        <v>45581.66667</v>
      </c>
      <c r="K201" s="1">
        <f>IFERROR(__xludf.DUMMYFUNCTION("""COMPUTED_VALUE"""),947.89)</f>
        <v>947.89</v>
      </c>
      <c r="M201" s="2">
        <f>IFERROR(__xludf.DUMMYFUNCTION("""COMPUTED_VALUE"""),45581.66666666667)</f>
        <v>45581.66667</v>
      </c>
      <c r="N201" s="1">
        <f>IFERROR(__xludf.DUMMYFUNCTION("""COMPUTED_VALUE"""),3.4357763E7)</f>
        <v>34357763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IFERROR(__xludf.DUMMYFUNCTION("""COMPUTED_VALUE"""),949.7)</f>
        <v>949.7</v>
      </c>
      <c r="D202" s="2">
        <f>IFERROR(__xludf.DUMMYFUNCTION("""COMPUTED_VALUE"""),45582.66666666667)</f>
        <v>45582.66667</v>
      </c>
      <c r="E202" s="1">
        <f>IFERROR(__xludf.DUMMYFUNCTION("""COMPUTED_VALUE"""),950.12)</f>
        <v>950.12</v>
      </c>
      <c r="G202" s="2">
        <f>IFERROR(__xludf.DUMMYFUNCTION("""COMPUTED_VALUE"""),45582.66666666667)</f>
        <v>45582.66667</v>
      </c>
      <c r="H202" s="1">
        <f>IFERROR(__xludf.DUMMYFUNCTION("""COMPUTED_VALUE"""),944.21)</f>
        <v>944.21</v>
      </c>
      <c r="J202" s="2">
        <f>IFERROR(__xludf.DUMMYFUNCTION("""COMPUTED_VALUE"""),45582.66666666667)</f>
        <v>45582.66667</v>
      </c>
      <c r="K202" s="1">
        <f>IFERROR(__xludf.DUMMYFUNCTION("""COMPUTED_VALUE"""),948.57)</f>
        <v>948.57</v>
      </c>
      <c r="M202" s="2">
        <f>IFERROR(__xludf.DUMMYFUNCTION("""COMPUTED_VALUE"""),45582.66666666667)</f>
        <v>45582.66667</v>
      </c>
      <c r="N202" s="1">
        <f>IFERROR(__xludf.DUMMYFUNCTION("""COMPUTED_VALUE"""),3.4863886E7)</f>
        <v>34863886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IFERROR(__xludf.DUMMYFUNCTION("""COMPUTED_VALUE"""),950.54)</f>
        <v>950.54</v>
      </c>
      <c r="D203" s="2">
        <f>IFERROR(__xludf.DUMMYFUNCTION("""COMPUTED_VALUE"""),45583.66666666667)</f>
        <v>45583.66667</v>
      </c>
      <c r="E203" s="1">
        <f>IFERROR(__xludf.DUMMYFUNCTION("""COMPUTED_VALUE"""),952.75)</f>
        <v>952.75</v>
      </c>
      <c r="G203" s="2">
        <f>IFERROR(__xludf.DUMMYFUNCTION("""COMPUTED_VALUE"""),45583.66666666667)</f>
        <v>45583.66667</v>
      </c>
      <c r="H203" s="1">
        <f>IFERROR(__xludf.DUMMYFUNCTION("""COMPUTED_VALUE"""),946.51)</f>
        <v>946.51</v>
      </c>
      <c r="J203" s="2">
        <f>IFERROR(__xludf.DUMMYFUNCTION("""COMPUTED_VALUE"""),45583.66666666667)</f>
        <v>45583.66667</v>
      </c>
      <c r="K203" s="1">
        <f>IFERROR(__xludf.DUMMYFUNCTION("""COMPUTED_VALUE"""),951.06)</f>
        <v>951.06</v>
      </c>
      <c r="M203" s="2">
        <f>IFERROR(__xludf.DUMMYFUNCTION("""COMPUTED_VALUE"""),45583.66666666667)</f>
        <v>45583.66667</v>
      </c>
      <c r="N203" s="1">
        <f>IFERROR(__xludf.DUMMYFUNCTION("""COMPUTED_VALUE"""),3.1215151E7)</f>
        <v>31215151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IFERROR(__xludf.DUMMYFUNCTION("""COMPUTED_VALUE"""),950.3)</f>
        <v>950.3</v>
      </c>
      <c r="D204" s="2">
        <f>IFERROR(__xludf.DUMMYFUNCTION("""COMPUTED_VALUE"""),45586.66666666667)</f>
        <v>45586.66667</v>
      </c>
      <c r="E204" s="1">
        <f>IFERROR(__xludf.DUMMYFUNCTION("""COMPUTED_VALUE"""),950.3)</f>
        <v>950.3</v>
      </c>
      <c r="G204" s="2">
        <f>IFERROR(__xludf.DUMMYFUNCTION("""COMPUTED_VALUE"""),45586.66666666667)</f>
        <v>45586.66667</v>
      </c>
      <c r="H204" s="1">
        <f>IFERROR(__xludf.DUMMYFUNCTION("""COMPUTED_VALUE"""),939.91)</f>
        <v>939.91</v>
      </c>
      <c r="J204" s="2">
        <f>IFERROR(__xludf.DUMMYFUNCTION("""COMPUTED_VALUE"""),45586.66666666667)</f>
        <v>45586.66667</v>
      </c>
      <c r="K204" s="1">
        <f>IFERROR(__xludf.DUMMYFUNCTION("""COMPUTED_VALUE"""),943.33)</f>
        <v>943.33</v>
      </c>
      <c r="M204" s="2">
        <f>IFERROR(__xludf.DUMMYFUNCTION("""COMPUTED_VALUE"""),45586.66666666667)</f>
        <v>45586.66667</v>
      </c>
      <c r="N204" s="1">
        <f>IFERROR(__xludf.DUMMYFUNCTION("""COMPUTED_VALUE"""),2.8891769E7)</f>
        <v>28891769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IFERROR(__xludf.DUMMYFUNCTION("""COMPUTED_VALUE"""),940.38)</f>
        <v>940.38</v>
      </c>
      <c r="D205" s="2">
        <f>IFERROR(__xludf.DUMMYFUNCTION("""COMPUTED_VALUE"""),45587.66666666667)</f>
        <v>45587.66667</v>
      </c>
      <c r="E205" s="1">
        <f>IFERROR(__xludf.DUMMYFUNCTION("""COMPUTED_VALUE"""),941.15)</f>
        <v>941.15</v>
      </c>
      <c r="G205" s="2">
        <f>IFERROR(__xludf.DUMMYFUNCTION("""COMPUTED_VALUE"""),45587.66666666667)</f>
        <v>45587.66667</v>
      </c>
      <c r="H205" s="1">
        <f>IFERROR(__xludf.DUMMYFUNCTION("""COMPUTED_VALUE"""),933.34)</f>
        <v>933.34</v>
      </c>
      <c r="J205" s="2">
        <f>IFERROR(__xludf.DUMMYFUNCTION("""COMPUTED_VALUE"""),45587.66666666667)</f>
        <v>45587.66667</v>
      </c>
      <c r="K205" s="1">
        <f>IFERROR(__xludf.DUMMYFUNCTION("""COMPUTED_VALUE"""),940.02)</f>
        <v>940.02</v>
      </c>
      <c r="M205" s="2">
        <f>IFERROR(__xludf.DUMMYFUNCTION("""COMPUTED_VALUE"""),45587.66666666667)</f>
        <v>45587.66667</v>
      </c>
      <c r="N205" s="1">
        <f>IFERROR(__xludf.DUMMYFUNCTION("""COMPUTED_VALUE"""),3.1184504E7)</f>
        <v>31184504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IFERROR(__xludf.DUMMYFUNCTION("""COMPUTED_VALUE"""),936.52)</f>
        <v>936.52</v>
      </c>
      <c r="D206" s="2">
        <f>IFERROR(__xludf.DUMMYFUNCTION("""COMPUTED_VALUE"""),45588.66666666667)</f>
        <v>45588.66667</v>
      </c>
      <c r="E206" s="1">
        <f>IFERROR(__xludf.DUMMYFUNCTION("""COMPUTED_VALUE"""),940.19)</f>
        <v>940.19</v>
      </c>
      <c r="G206" s="2">
        <f>IFERROR(__xludf.DUMMYFUNCTION("""COMPUTED_VALUE"""),45588.66666666667)</f>
        <v>45588.66667</v>
      </c>
      <c r="H206" s="1">
        <f>IFERROR(__xludf.DUMMYFUNCTION("""COMPUTED_VALUE"""),931.58)</f>
        <v>931.58</v>
      </c>
      <c r="J206" s="2">
        <f>IFERROR(__xludf.DUMMYFUNCTION("""COMPUTED_VALUE"""),45588.66666666667)</f>
        <v>45588.66667</v>
      </c>
      <c r="K206" s="1">
        <f>IFERROR(__xludf.DUMMYFUNCTION("""COMPUTED_VALUE"""),936.15)</f>
        <v>936.15</v>
      </c>
      <c r="M206" s="2">
        <f>IFERROR(__xludf.DUMMYFUNCTION("""COMPUTED_VALUE"""),45588.66666666667)</f>
        <v>45588.66667</v>
      </c>
      <c r="N206" s="1">
        <f>IFERROR(__xludf.DUMMYFUNCTION("""COMPUTED_VALUE"""),3.7691604E7)</f>
        <v>37691604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IFERROR(__xludf.DUMMYFUNCTION("""COMPUTED_VALUE"""),937.7)</f>
        <v>937.7</v>
      </c>
      <c r="D207" s="2">
        <f>IFERROR(__xludf.DUMMYFUNCTION("""COMPUTED_VALUE"""),45589.66666666667)</f>
        <v>45589.66667</v>
      </c>
      <c r="E207" s="1">
        <f>IFERROR(__xludf.DUMMYFUNCTION("""COMPUTED_VALUE"""),937.86)</f>
        <v>937.86</v>
      </c>
      <c r="G207" s="2">
        <f>IFERROR(__xludf.DUMMYFUNCTION("""COMPUTED_VALUE"""),45589.66666666667)</f>
        <v>45589.66667</v>
      </c>
      <c r="H207" s="1">
        <f>IFERROR(__xludf.DUMMYFUNCTION("""COMPUTED_VALUE"""),927.35)</f>
        <v>927.35</v>
      </c>
      <c r="J207" s="2">
        <f>IFERROR(__xludf.DUMMYFUNCTION("""COMPUTED_VALUE"""),45589.66666666667)</f>
        <v>45589.66667</v>
      </c>
      <c r="K207" s="1">
        <f>IFERROR(__xludf.DUMMYFUNCTION("""COMPUTED_VALUE"""),931.47)</f>
        <v>931.47</v>
      </c>
      <c r="M207" s="2">
        <f>IFERROR(__xludf.DUMMYFUNCTION("""COMPUTED_VALUE"""),45589.66666666667)</f>
        <v>45589.66667</v>
      </c>
      <c r="N207" s="1">
        <f>IFERROR(__xludf.DUMMYFUNCTION("""COMPUTED_VALUE"""),3.9735839E7)</f>
        <v>39735839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IFERROR(__xludf.DUMMYFUNCTION("""COMPUTED_VALUE"""),932.87)</f>
        <v>932.87</v>
      </c>
      <c r="D208" s="2">
        <f>IFERROR(__xludf.DUMMYFUNCTION("""COMPUTED_VALUE"""),45590.66666666667)</f>
        <v>45590.66667</v>
      </c>
      <c r="E208" s="1">
        <f>IFERROR(__xludf.DUMMYFUNCTION("""COMPUTED_VALUE"""),933.75)</f>
        <v>933.75</v>
      </c>
      <c r="G208" s="2">
        <f>IFERROR(__xludf.DUMMYFUNCTION("""COMPUTED_VALUE"""),45590.66666666667)</f>
        <v>45590.66667</v>
      </c>
      <c r="H208" s="1">
        <f>IFERROR(__xludf.DUMMYFUNCTION("""COMPUTED_VALUE"""),923.33)</f>
        <v>923.33</v>
      </c>
      <c r="J208" s="2">
        <f>IFERROR(__xludf.DUMMYFUNCTION("""COMPUTED_VALUE"""),45590.66666666667)</f>
        <v>45590.66667</v>
      </c>
      <c r="K208" s="1">
        <f>IFERROR(__xludf.DUMMYFUNCTION("""COMPUTED_VALUE"""),923.9)</f>
        <v>923.9</v>
      </c>
      <c r="M208" s="2">
        <f>IFERROR(__xludf.DUMMYFUNCTION("""COMPUTED_VALUE"""),45590.66666666667)</f>
        <v>45590.66667</v>
      </c>
      <c r="N208" s="1">
        <f>IFERROR(__xludf.DUMMYFUNCTION("""COMPUTED_VALUE"""),3.8938715E7)</f>
        <v>38938715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IFERROR(__xludf.DUMMYFUNCTION("""COMPUTED_VALUE"""),926.46)</f>
        <v>926.46</v>
      </c>
      <c r="D209" s="2">
        <f>IFERROR(__xludf.DUMMYFUNCTION("""COMPUTED_VALUE"""),45593.66666666667)</f>
        <v>45593.66667</v>
      </c>
      <c r="E209" s="1">
        <f>IFERROR(__xludf.DUMMYFUNCTION("""COMPUTED_VALUE"""),931.93)</f>
        <v>931.93</v>
      </c>
      <c r="G209" s="2">
        <f>IFERROR(__xludf.DUMMYFUNCTION("""COMPUTED_VALUE"""),45593.66666666667)</f>
        <v>45593.66667</v>
      </c>
      <c r="H209" s="1">
        <f>IFERROR(__xludf.DUMMYFUNCTION("""COMPUTED_VALUE"""),926.33)</f>
        <v>926.33</v>
      </c>
      <c r="J209" s="2">
        <f>IFERROR(__xludf.DUMMYFUNCTION("""COMPUTED_VALUE"""),45593.66666666667)</f>
        <v>45593.66667</v>
      </c>
      <c r="K209" s="1">
        <f>IFERROR(__xludf.DUMMYFUNCTION("""COMPUTED_VALUE"""),929.96)</f>
        <v>929.96</v>
      </c>
      <c r="M209" s="2">
        <f>IFERROR(__xludf.DUMMYFUNCTION("""COMPUTED_VALUE"""),45593.66666666667)</f>
        <v>45593.66667</v>
      </c>
      <c r="N209" s="1">
        <f>IFERROR(__xludf.DUMMYFUNCTION("""COMPUTED_VALUE"""),3.6925234E7)</f>
        <v>36925234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IFERROR(__xludf.DUMMYFUNCTION("""COMPUTED_VALUE"""),927.64)</f>
        <v>927.64</v>
      </c>
      <c r="D210" s="2">
        <f>IFERROR(__xludf.DUMMYFUNCTION("""COMPUTED_VALUE"""),45594.66666666667)</f>
        <v>45594.66667</v>
      </c>
      <c r="E210" s="1">
        <f>IFERROR(__xludf.DUMMYFUNCTION("""COMPUTED_VALUE"""),928.25)</f>
        <v>928.25</v>
      </c>
      <c r="G210" s="2">
        <f>IFERROR(__xludf.DUMMYFUNCTION("""COMPUTED_VALUE"""),45594.66666666667)</f>
        <v>45594.66667</v>
      </c>
      <c r="H210" s="1">
        <f>IFERROR(__xludf.DUMMYFUNCTION("""COMPUTED_VALUE"""),920.98)</f>
        <v>920.98</v>
      </c>
      <c r="J210" s="2">
        <f>IFERROR(__xludf.DUMMYFUNCTION("""COMPUTED_VALUE"""),45594.66666666667)</f>
        <v>45594.66667</v>
      </c>
      <c r="K210" s="1">
        <f>IFERROR(__xludf.DUMMYFUNCTION("""COMPUTED_VALUE"""),923.54)</f>
        <v>923.54</v>
      </c>
      <c r="M210" s="2">
        <f>IFERROR(__xludf.DUMMYFUNCTION("""COMPUTED_VALUE"""),45594.66666666667)</f>
        <v>45594.66667</v>
      </c>
      <c r="N210" s="1">
        <f>IFERROR(__xludf.DUMMYFUNCTION("""COMPUTED_VALUE"""),3.840199E7)</f>
        <v>38401990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IFERROR(__xludf.DUMMYFUNCTION("""COMPUTED_VALUE"""),923.07)</f>
        <v>923.07</v>
      </c>
      <c r="D211" s="2">
        <f>IFERROR(__xludf.DUMMYFUNCTION("""COMPUTED_VALUE"""),45595.66666666667)</f>
        <v>45595.66667</v>
      </c>
      <c r="E211" s="1">
        <f>IFERROR(__xludf.DUMMYFUNCTION("""COMPUTED_VALUE"""),931.38)</f>
        <v>931.38</v>
      </c>
      <c r="G211" s="2">
        <f>IFERROR(__xludf.DUMMYFUNCTION("""COMPUTED_VALUE"""),45595.66666666667)</f>
        <v>45595.66667</v>
      </c>
      <c r="H211" s="1">
        <f>IFERROR(__xludf.DUMMYFUNCTION("""COMPUTED_VALUE"""),922.67)</f>
        <v>922.67</v>
      </c>
      <c r="J211" s="2">
        <f>IFERROR(__xludf.DUMMYFUNCTION("""COMPUTED_VALUE"""),45595.66666666667)</f>
        <v>45595.66667</v>
      </c>
      <c r="K211" s="1">
        <f>IFERROR(__xludf.DUMMYFUNCTION("""COMPUTED_VALUE"""),923.86)</f>
        <v>923.86</v>
      </c>
      <c r="M211" s="2">
        <f>IFERROR(__xludf.DUMMYFUNCTION("""COMPUTED_VALUE"""),45595.66666666667)</f>
        <v>45595.66667</v>
      </c>
      <c r="N211" s="1">
        <f>IFERROR(__xludf.DUMMYFUNCTION("""COMPUTED_VALUE"""),4.1353999E7)</f>
        <v>41353999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IFERROR(__xludf.DUMMYFUNCTION("""COMPUTED_VALUE"""),910.64)</f>
        <v>910.64</v>
      </c>
      <c r="D212" s="2">
        <f>IFERROR(__xludf.DUMMYFUNCTION("""COMPUTED_VALUE"""),45596.66666666667)</f>
        <v>45596.66667</v>
      </c>
      <c r="E212" s="1">
        <f>IFERROR(__xludf.DUMMYFUNCTION("""COMPUTED_VALUE"""),916.02)</f>
        <v>916.02</v>
      </c>
      <c r="G212" s="2">
        <f>IFERROR(__xludf.DUMMYFUNCTION("""COMPUTED_VALUE"""),45596.66666666667)</f>
        <v>45596.66667</v>
      </c>
      <c r="H212" s="1">
        <f>IFERROR(__xludf.DUMMYFUNCTION("""COMPUTED_VALUE"""),906.14)</f>
        <v>906.14</v>
      </c>
      <c r="J212" s="2">
        <f>IFERROR(__xludf.DUMMYFUNCTION("""COMPUTED_VALUE"""),45596.66666666667)</f>
        <v>45596.66667</v>
      </c>
      <c r="K212" s="1">
        <f>IFERROR(__xludf.DUMMYFUNCTION("""COMPUTED_VALUE"""),906.15)</f>
        <v>906.15</v>
      </c>
      <c r="M212" s="2">
        <f>IFERROR(__xludf.DUMMYFUNCTION("""COMPUTED_VALUE"""),45596.66666666667)</f>
        <v>45596.66667</v>
      </c>
      <c r="N212" s="1">
        <f>IFERROR(__xludf.DUMMYFUNCTION("""COMPUTED_VALUE"""),4.9810136E7)</f>
        <v>49810136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IFERROR(__xludf.DUMMYFUNCTION("""COMPUTED_VALUE"""),904.97)</f>
        <v>904.97</v>
      </c>
      <c r="D213" s="2">
        <f>IFERROR(__xludf.DUMMYFUNCTION("""COMPUTED_VALUE"""),45597.66666666667)</f>
        <v>45597.66667</v>
      </c>
      <c r="E213" s="1">
        <f>IFERROR(__xludf.DUMMYFUNCTION("""COMPUTED_VALUE"""),910.62)</f>
        <v>910.62</v>
      </c>
      <c r="G213" s="2">
        <f>IFERROR(__xludf.DUMMYFUNCTION("""COMPUTED_VALUE"""),45597.66666666667)</f>
        <v>45597.66667</v>
      </c>
      <c r="H213" s="1">
        <f>IFERROR(__xludf.DUMMYFUNCTION("""COMPUTED_VALUE"""),904.02)</f>
        <v>904.02</v>
      </c>
      <c r="J213" s="2">
        <f>IFERROR(__xludf.DUMMYFUNCTION("""COMPUTED_VALUE"""),45597.66666666667)</f>
        <v>45597.66667</v>
      </c>
      <c r="K213" s="1">
        <f>IFERROR(__xludf.DUMMYFUNCTION("""COMPUTED_VALUE"""),905.05)</f>
        <v>905.05</v>
      </c>
      <c r="M213" s="2">
        <f>IFERROR(__xludf.DUMMYFUNCTION("""COMPUTED_VALUE"""),45597.66666666667)</f>
        <v>45597.66667</v>
      </c>
      <c r="N213" s="1">
        <f>IFERROR(__xludf.DUMMYFUNCTION("""COMPUTED_VALUE"""),4.0033153E7)</f>
        <v>40033153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IFERROR(__xludf.DUMMYFUNCTION("""COMPUTED_VALUE"""),905.97)</f>
        <v>905.97</v>
      </c>
      <c r="D214" s="2">
        <f>IFERROR(__xludf.DUMMYFUNCTION("""COMPUTED_VALUE"""),45600.66666666667)</f>
        <v>45600.66667</v>
      </c>
      <c r="E214" s="1">
        <f>IFERROR(__xludf.DUMMYFUNCTION("""COMPUTED_VALUE"""),912.38)</f>
        <v>912.38</v>
      </c>
      <c r="G214" s="2">
        <f>IFERROR(__xludf.DUMMYFUNCTION("""COMPUTED_VALUE"""),45600.66666666667)</f>
        <v>45600.66667</v>
      </c>
      <c r="H214" s="1">
        <f>IFERROR(__xludf.DUMMYFUNCTION("""COMPUTED_VALUE"""),901.85)</f>
        <v>901.85</v>
      </c>
      <c r="J214" s="2">
        <f>IFERROR(__xludf.DUMMYFUNCTION("""COMPUTED_VALUE"""),45600.66666666667)</f>
        <v>45600.66667</v>
      </c>
      <c r="K214" s="1">
        <f>IFERROR(__xludf.DUMMYFUNCTION("""COMPUTED_VALUE"""),905.38)</f>
        <v>905.38</v>
      </c>
      <c r="M214" s="2">
        <f>IFERROR(__xludf.DUMMYFUNCTION("""COMPUTED_VALUE"""),45600.66666666667)</f>
        <v>45600.66667</v>
      </c>
      <c r="N214" s="1">
        <f>IFERROR(__xludf.DUMMYFUNCTION("""COMPUTED_VALUE"""),6.2043184E7)</f>
        <v>62043184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IFERROR(__xludf.DUMMYFUNCTION("""COMPUTED_VALUE"""),899.96)</f>
        <v>899.96</v>
      </c>
      <c r="D215" s="2">
        <f>IFERROR(__xludf.DUMMYFUNCTION("""COMPUTED_VALUE"""),45601.66666666667)</f>
        <v>45601.66667</v>
      </c>
      <c r="E215" s="1">
        <f>IFERROR(__xludf.DUMMYFUNCTION("""COMPUTED_VALUE"""),907.97)</f>
        <v>907.97</v>
      </c>
      <c r="G215" s="2">
        <f>IFERROR(__xludf.DUMMYFUNCTION("""COMPUTED_VALUE"""),45601.66666666667)</f>
        <v>45601.66667</v>
      </c>
      <c r="H215" s="1">
        <f>IFERROR(__xludf.DUMMYFUNCTION("""COMPUTED_VALUE"""),897.92)</f>
        <v>897.92</v>
      </c>
      <c r="J215" s="2">
        <f>IFERROR(__xludf.DUMMYFUNCTION("""COMPUTED_VALUE"""),45601.66666666667)</f>
        <v>45601.66667</v>
      </c>
      <c r="K215" s="1">
        <f>IFERROR(__xludf.DUMMYFUNCTION("""COMPUTED_VALUE"""),902.6)</f>
        <v>902.6</v>
      </c>
      <c r="M215" s="2">
        <f>IFERROR(__xludf.DUMMYFUNCTION("""COMPUTED_VALUE"""),45601.66666666667)</f>
        <v>45601.66667</v>
      </c>
      <c r="N215" s="1">
        <f>IFERROR(__xludf.DUMMYFUNCTION("""COMPUTED_VALUE"""),5.6621752E7)</f>
        <v>56621752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IFERROR(__xludf.DUMMYFUNCTION("""COMPUTED_VALUE"""),913.18)</f>
        <v>913.18</v>
      </c>
      <c r="D216" s="2">
        <f>IFERROR(__xludf.DUMMYFUNCTION("""COMPUTED_VALUE"""),45602.66666666667)</f>
        <v>45602.66667</v>
      </c>
      <c r="E216" s="1">
        <f>IFERROR(__xludf.DUMMYFUNCTION("""COMPUTED_VALUE"""),914.96)</f>
        <v>914.96</v>
      </c>
      <c r="G216" s="2">
        <f>IFERROR(__xludf.DUMMYFUNCTION("""COMPUTED_VALUE"""),45602.66666666667)</f>
        <v>45602.66667</v>
      </c>
      <c r="H216" s="1">
        <f>IFERROR(__xludf.DUMMYFUNCTION("""COMPUTED_VALUE"""),899.76)</f>
        <v>899.76</v>
      </c>
      <c r="J216" s="2">
        <f>IFERROR(__xludf.DUMMYFUNCTION("""COMPUTED_VALUE"""),45602.66666666667)</f>
        <v>45602.66667</v>
      </c>
      <c r="K216" s="1">
        <f>IFERROR(__xludf.DUMMYFUNCTION("""COMPUTED_VALUE"""),903.61)</f>
        <v>903.61</v>
      </c>
      <c r="M216" s="2">
        <f>IFERROR(__xludf.DUMMYFUNCTION("""COMPUTED_VALUE"""),45602.66666666667)</f>
        <v>45602.66667</v>
      </c>
      <c r="N216" s="1">
        <f>IFERROR(__xludf.DUMMYFUNCTION("""COMPUTED_VALUE"""),7.585701E7)</f>
        <v>75857010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IFERROR(__xludf.DUMMYFUNCTION("""COMPUTED_VALUE"""),903.18)</f>
        <v>903.18</v>
      </c>
      <c r="D217" s="2">
        <f>IFERROR(__xludf.DUMMYFUNCTION("""COMPUTED_VALUE"""),45603.66666666667)</f>
        <v>45603.66667</v>
      </c>
      <c r="E217" s="1">
        <f>IFERROR(__xludf.DUMMYFUNCTION("""COMPUTED_VALUE"""),910.96)</f>
        <v>910.96</v>
      </c>
      <c r="G217" s="2">
        <f>IFERROR(__xludf.DUMMYFUNCTION("""COMPUTED_VALUE"""),45603.66666666667)</f>
        <v>45603.66667</v>
      </c>
      <c r="H217" s="1">
        <f>IFERROR(__xludf.DUMMYFUNCTION("""COMPUTED_VALUE"""),903.18)</f>
        <v>903.18</v>
      </c>
      <c r="J217" s="2">
        <f>IFERROR(__xludf.DUMMYFUNCTION("""COMPUTED_VALUE"""),45603.66666666667)</f>
        <v>45603.66667</v>
      </c>
      <c r="K217" s="1">
        <f>IFERROR(__xludf.DUMMYFUNCTION("""COMPUTED_VALUE"""),908.35)</f>
        <v>908.35</v>
      </c>
      <c r="M217" s="2">
        <f>IFERROR(__xludf.DUMMYFUNCTION("""COMPUTED_VALUE"""),45603.66666666667)</f>
        <v>45603.66667</v>
      </c>
      <c r="N217" s="1">
        <f>IFERROR(__xludf.DUMMYFUNCTION("""COMPUTED_VALUE"""),7.2142668E7)</f>
        <v>72142668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IFERROR(__xludf.DUMMYFUNCTION("""COMPUTED_VALUE"""),904.91)</f>
        <v>904.91</v>
      </c>
      <c r="D218" s="2">
        <f>IFERROR(__xludf.DUMMYFUNCTION("""COMPUTED_VALUE"""),45604.66666666667)</f>
        <v>45604.66667</v>
      </c>
      <c r="E218" s="1">
        <f>IFERROR(__xludf.DUMMYFUNCTION("""COMPUTED_VALUE"""),906.83)</f>
        <v>906.83</v>
      </c>
      <c r="G218" s="2">
        <f>IFERROR(__xludf.DUMMYFUNCTION("""COMPUTED_VALUE"""),45604.66666666667)</f>
        <v>45604.66667</v>
      </c>
      <c r="H218" s="1">
        <f>IFERROR(__xludf.DUMMYFUNCTION("""COMPUTED_VALUE"""),898.86)</f>
        <v>898.86</v>
      </c>
      <c r="J218" s="2">
        <f>IFERROR(__xludf.DUMMYFUNCTION("""COMPUTED_VALUE"""),45604.66666666667)</f>
        <v>45604.66667</v>
      </c>
      <c r="K218" s="1">
        <f>IFERROR(__xludf.DUMMYFUNCTION("""COMPUTED_VALUE"""),899.62)</f>
        <v>899.62</v>
      </c>
      <c r="M218" s="2">
        <f>IFERROR(__xludf.DUMMYFUNCTION("""COMPUTED_VALUE"""),45604.66666666667)</f>
        <v>45604.66667</v>
      </c>
      <c r="N218" s="1">
        <f>IFERROR(__xludf.DUMMYFUNCTION("""COMPUTED_VALUE"""),6.2921064E7)</f>
        <v>62921064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IFERROR(__xludf.DUMMYFUNCTION("""COMPUTED_VALUE"""),900.82)</f>
        <v>900.82</v>
      </c>
      <c r="D219" s="2">
        <f>IFERROR(__xludf.DUMMYFUNCTION("""COMPUTED_VALUE"""),45607.66666666667)</f>
        <v>45607.66667</v>
      </c>
      <c r="E219" s="1">
        <f>IFERROR(__xludf.DUMMYFUNCTION("""COMPUTED_VALUE"""),905.76)</f>
        <v>905.76</v>
      </c>
      <c r="G219" s="2">
        <f>IFERROR(__xludf.DUMMYFUNCTION("""COMPUTED_VALUE"""),45607.66666666667)</f>
        <v>45607.66667</v>
      </c>
      <c r="H219" s="1">
        <f>IFERROR(__xludf.DUMMYFUNCTION("""COMPUTED_VALUE"""),897.12)</f>
        <v>897.12</v>
      </c>
      <c r="J219" s="2">
        <f>IFERROR(__xludf.DUMMYFUNCTION("""COMPUTED_VALUE"""),45607.66666666667)</f>
        <v>45607.66667</v>
      </c>
      <c r="K219" s="1">
        <f>IFERROR(__xludf.DUMMYFUNCTION("""COMPUTED_VALUE"""),898.88)</f>
        <v>898.88</v>
      </c>
      <c r="M219" s="2">
        <f>IFERROR(__xludf.DUMMYFUNCTION("""COMPUTED_VALUE"""),45607.66666666667)</f>
        <v>45607.66667</v>
      </c>
      <c r="N219" s="1">
        <f>IFERROR(__xludf.DUMMYFUNCTION("""COMPUTED_VALUE"""),4.7366275E7)</f>
        <v>47366275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IFERROR(__xludf.DUMMYFUNCTION("""COMPUTED_VALUE"""),898.66)</f>
        <v>898.66</v>
      </c>
      <c r="D220" s="2">
        <f>IFERROR(__xludf.DUMMYFUNCTION("""COMPUTED_VALUE"""),45608.66666666667)</f>
        <v>45608.66667</v>
      </c>
      <c r="E220" s="1">
        <f>IFERROR(__xludf.DUMMYFUNCTION("""COMPUTED_VALUE"""),898.72)</f>
        <v>898.72</v>
      </c>
      <c r="G220" s="2">
        <f>IFERROR(__xludf.DUMMYFUNCTION("""COMPUTED_VALUE"""),45608.66666666667)</f>
        <v>45608.66667</v>
      </c>
      <c r="H220" s="1">
        <f>IFERROR(__xludf.DUMMYFUNCTION("""COMPUTED_VALUE"""),884.13)</f>
        <v>884.13</v>
      </c>
      <c r="J220" s="2">
        <f>IFERROR(__xludf.DUMMYFUNCTION("""COMPUTED_VALUE"""),45608.66666666667)</f>
        <v>45608.66667</v>
      </c>
      <c r="K220" s="1">
        <f>IFERROR(__xludf.DUMMYFUNCTION("""COMPUTED_VALUE"""),886.14)</f>
        <v>886.14</v>
      </c>
      <c r="M220" s="2">
        <f>IFERROR(__xludf.DUMMYFUNCTION("""COMPUTED_VALUE"""),45608.66666666667)</f>
        <v>45608.66667</v>
      </c>
      <c r="N220" s="1">
        <f>IFERROR(__xludf.DUMMYFUNCTION("""COMPUTED_VALUE"""),4.9403544E7)</f>
        <v>49403544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IFERROR(__xludf.DUMMYFUNCTION("""COMPUTED_VALUE"""),887.09)</f>
        <v>887.09</v>
      </c>
      <c r="D221" s="2">
        <f>IFERROR(__xludf.DUMMYFUNCTION("""COMPUTED_VALUE"""),45609.66666666667)</f>
        <v>45609.66667</v>
      </c>
      <c r="E221" s="1">
        <f>IFERROR(__xludf.DUMMYFUNCTION("""COMPUTED_VALUE"""),891.45)</f>
        <v>891.45</v>
      </c>
      <c r="G221" s="2">
        <f>IFERROR(__xludf.DUMMYFUNCTION("""COMPUTED_VALUE"""),45609.66666666667)</f>
        <v>45609.66667</v>
      </c>
      <c r="H221" s="1">
        <f>IFERROR(__xludf.DUMMYFUNCTION("""COMPUTED_VALUE"""),884.03)</f>
        <v>884.03</v>
      </c>
      <c r="J221" s="2">
        <f>IFERROR(__xludf.DUMMYFUNCTION("""COMPUTED_VALUE"""),45609.66666666667)</f>
        <v>45609.66667</v>
      </c>
      <c r="K221" s="1">
        <f>IFERROR(__xludf.DUMMYFUNCTION("""COMPUTED_VALUE"""),890.55)</f>
        <v>890.55</v>
      </c>
      <c r="M221" s="2">
        <f>IFERROR(__xludf.DUMMYFUNCTION("""COMPUTED_VALUE"""),45609.66666666667)</f>
        <v>45609.66667</v>
      </c>
      <c r="N221" s="1">
        <f>IFERROR(__xludf.DUMMYFUNCTION("""COMPUTED_VALUE"""),4.3418141E7)</f>
        <v>43418141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IFERROR(__xludf.DUMMYFUNCTION("""COMPUTED_VALUE"""),890.22)</f>
        <v>890.22</v>
      </c>
      <c r="D222" s="2">
        <f>IFERROR(__xludf.DUMMYFUNCTION("""COMPUTED_VALUE"""),45610.66666666667)</f>
        <v>45610.66667</v>
      </c>
      <c r="E222" s="1">
        <f>IFERROR(__xludf.DUMMYFUNCTION("""COMPUTED_VALUE"""),891.52)</f>
        <v>891.52</v>
      </c>
      <c r="G222" s="2">
        <f>IFERROR(__xludf.DUMMYFUNCTION("""COMPUTED_VALUE"""),45610.66666666667)</f>
        <v>45610.66667</v>
      </c>
      <c r="H222" s="1">
        <f>IFERROR(__xludf.DUMMYFUNCTION("""COMPUTED_VALUE"""),886.11)</f>
        <v>886.11</v>
      </c>
      <c r="J222" s="2">
        <f>IFERROR(__xludf.DUMMYFUNCTION("""COMPUTED_VALUE"""),45610.66666666667)</f>
        <v>45610.66667</v>
      </c>
      <c r="K222" s="1">
        <f>IFERROR(__xludf.DUMMYFUNCTION("""COMPUTED_VALUE"""),886.61)</f>
        <v>886.61</v>
      </c>
      <c r="M222" s="2">
        <f>IFERROR(__xludf.DUMMYFUNCTION("""COMPUTED_VALUE"""),45610.66666666667)</f>
        <v>45610.66667</v>
      </c>
      <c r="N222" s="1">
        <f>IFERROR(__xludf.DUMMYFUNCTION("""COMPUTED_VALUE"""),4.1726663E7)</f>
        <v>41726663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IFERROR(__xludf.DUMMYFUNCTION("""COMPUTED_VALUE"""),885.13)</f>
        <v>885.13</v>
      </c>
      <c r="D223" s="2">
        <f>IFERROR(__xludf.DUMMYFUNCTION("""COMPUTED_VALUE"""),45611.66666666667)</f>
        <v>45611.66667</v>
      </c>
      <c r="E223" s="1">
        <f>IFERROR(__xludf.DUMMYFUNCTION("""COMPUTED_VALUE"""),885.13)</f>
        <v>885.13</v>
      </c>
      <c r="G223" s="2">
        <f>IFERROR(__xludf.DUMMYFUNCTION("""COMPUTED_VALUE"""),45611.66666666667)</f>
        <v>45611.66667</v>
      </c>
      <c r="H223" s="1">
        <f>IFERROR(__xludf.DUMMYFUNCTION("""COMPUTED_VALUE"""),877.14)</f>
        <v>877.14</v>
      </c>
      <c r="J223" s="2">
        <f>IFERROR(__xludf.DUMMYFUNCTION("""COMPUTED_VALUE"""),45611.66666666667)</f>
        <v>45611.66667</v>
      </c>
      <c r="K223" s="1">
        <f>IFERROR(__xludf.DUMMYFUNCTION("""COMPUTED_VALUE"""),878.68)</f>
        <v>878.68</v>
      </c>
      <c r="M223" s="2">
        <f>IFERROR(__xludf.DUMMYFUNCTION("""COMPUTED_VALUE"""),45611.66666666667)</f>
        <v>45611.66667</v>
      </c>
      <c r="N223" s="1">
        <f>IFERROR(__xludf.DUMMYFUNCTION("""COMPUTED_VALUE"""),5.097841E7)</f>
        <v>50978410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IFERROR(__xludf.DUMMYFUNCTION("""COMPUTED_VALUE"""),879.0)</f>
        <v>879</v>
      </c>
      <c r="D224" s="2">
        <f>IFERROR(__xludf.DUMMYFUNCTION("""COMPUTED_VALUE"""),45614.66666666667)</f>
        <v>45614.66667</v>
      </c>
      <c r="E224" s="1">
        <f>IFERROR(__xludf.DUMMYFUNCTION("""COMPUTED_VALUE"""),884.81)</f>
        <v>884.81</v>
      </c>
      <c r="G224" s="2">
        <f>IFERROR(__xludf.DUMMYFUNCTION("""COMPUTED_VALUE"""),45614.66666666667)</f>
        <v>45614.66667</v>
      </c>
      <c r="H224" s="1">
        <f>IFERROR(__xludf.DUMMYFUNCTION("""COMPUTED_VALUE"""),877.56)</f>
        <v>877.56</v>
      </c>
      <c r="J224" s="2">
        <f>IFERROR(__xludf.DUMMYFUNCTION("""COMPUTED_VALUE"""),45614.66666666667)</f>
        <v>45614.66667</v>
      </c>
      <c r="K224" s="1">
        <f>IFERROR(__xludf.DUMMYFUNCTION("""COMPUTED_VALUE"""),884.78)</f>
        <v>884.78</v>
      </c>
      <c r="M224" s="2">
        <f>IFERROR(__xludf.DUMMYFUNCTION("""COMPUTED_VALUE"""),45614.66666666667)</f>
        <v>45614.66667</v>
      </c>
      <c r="N224" s="1">
        <f>IFERROR(__xludf.DUMMYFUNCTION("""COMPUTED_VALUE"""),4.1314581E7)</f>
        <v>41314581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IFERROR(__xludf.DUMMYFUNCTION("""COMPUTED_VALUE"""),879.86)</f>
        <v>879.86</v>
      </c>
      <c r="D225" s="2">
        <f>IFERROR(__xludf.DUMMYFUNCTION("""COMPUTED_VALUE"""),45615.66666666667)</f>
        <v>45615.66667</v>
      </c>
      <c r="E225" s="1">
        <f>IFERROR(__xludf.DUMMYFUNCTION("""COMPUTED_VALUE"""),881.96)</f>
        <v>881.96</v>
      </c>
      <c r="G225" s="2">
        <f>IFERROR(__xludf.DUMMYFUNCTION("""COMPUTED_VALUE"""),45615.66666666667)</f>
        <v>45615.66667</v>
      </c>
      <c r="H225" s="1">
        <f>IFERROR(__xludf.DUMMYFUNCTION("""COMPUTED_VALUE"""),873.2)</f>
        <v>873.2</v>
      </c>
      <c r="J225" s="2">
        <f>IFERROR(__xludf.DUMMYFUNCTION("""COMPUTED_VALUE"""),45615.66666666667)</f>
        <v>45615.66667</v>
      </c>
      <c r="K225" s="1">
        <f>IFERROR(__xludf.DUMMYFUNCTION("""COMPUTED_VALUE"""),880.1)</f>
        <v>880.1</v>
      </c>
      <c r="M225" s="2">
        <f>IFERROR(__xludf.DUMMYFUNCTION("""COMPUTED_VALUE"""),45615.66666666667)</f>
        <v>45615.66667</v>
      </c>
      <c r="N225" s="1">
        <f>IFERROR(__xludf.DUMMYFUNCTION("""COMPUTED_VALUE"""),4.7275347E7)</f>
        <v>47275347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IFERROR(__xludf.DUMMYFUNCTION("""COMPUTED_VALUE"""),879.97)</f>
        <v>879.97</v>
      </c>
      <c r="D226" s="2">
        <f>IFERROR(__xludf.DUMMYFUNCTION("""COMPUTED_VALUE"""),45616.66666666667)</f>
        <v>45616.66667</v>
      </c>
      <c r="E226" s="1">
        <f>IFERROR(__xludf.DUMMYFUNCTION("""COMPUTED_VALUE"""),886.79)</f>
        <v>886.79</v>
      </c>
      <c r="G226" s="2">
        <f>IFERROR(__xludf.DUMMYFUNCTION("""COMPUTED_VALUE"""),45616.66666666667)</f>
        <v>45616.66667</v>
      </c>
      <c r="H226" s="1">
        <f>IFERROR(__xludf.DUMMYFUNCTION("""COMPUTED_VALUE"""),876.82)</f>
        <v>876.82</v>
      </c>
      <c r="J226" s="2">
        <f>IFERROR(__xludf.DUMMYFUNCTION("""COMPUTED_VALUE"""),45616.66666666667)</f>
        <v>45616.66667</v>
      </c>
      <c r="K226" s="1">
        <f>IFERROR(__xludf.DUMMYFUNCTION("""COMPUTED_VALUE"""),885.92)</f>
        <v>885.92</v>
      </c>
      <c r="M226" s="2">
        <f>IFERROR(__xludf.DUMMYFUNCTION("""COMPUTED_VALUE"""),45616.66666666667)</f>
        <v>45616.66667</v>
      </c>
      <c r="N226" s="1">
        <f>IFERROR(__xludf.DUMMYFUNCTION("""COMPUTED_VALUE"""),4.3683523E7)</f>
        <v>43683523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IFERROR(__xludf.DUMMYFUNCTION("""COMPUTED_VALUE"""),885.19)</f>
        <v>885.19</v>
      </c>
      <c r="D227" s="2">
        <f>IFERROR(__xludf.DUMMYFUNCTION("""COMPUTED_VALUE"""),45617.66666666667)</f>
        <v>45617.66667</v>
      </c>
      <c r="E227" s="1">
        <f>IFERROR(__xludf.DUMMYFUNCTION("""COMPUTED_VALUE"""),896.97)</f>
        <v>896.97</v>
      </c>
      <c r="G227" s="2">
        <f>IFERROR(__xludf.DUMMYFUNCTION("""COMPUTED_VALUE"""),45617.66666666667)</f>
        <v>45617.66667</v>
      </c>
      <c r="H227" s="1">
        <f>IFERROR(__xludf.DUMMYFUNCTION("""COMPUTED_VALUE"""),884.79)</f>
        <v>884.79</v>
      </c>
      <c r="J227" s="2">
        <f>IFERROR(__xludf.DUMMYFUNCTION("""COMPUTED_VALUE"""),45617.66666666667)</f>
        <v>45617.66667</v>
      </c>
      <c r="K227" s="1">
        <f>IFERROR(__xludf.DUMMYFUNCTION("""COMPUTED_VALUE"""),896.97)</f>
        <v>896.97</v>
      </c>
      <c r="M227" s="2">
        <f>IFERROR(__xludf.DUMMYFUNCTION("""COMPUTED_VALUE"""),45617.66666666667)</f>
        <v>45617.66667</v>
      </c>
      <c r="N227" s="1">
        <f>IFERROR(__xludf.DUMMYFUNCTION("""COMPUTED_VALUE"""),4.9086147E7)</f>
        <v>49086147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IFERROR(__xludf.DUMMYFUNCTION("""COMPUTED_VALUE"""),895.89)</f>
        <v>895.89</v>
      </c>
      <c r="D228" s="2">
        <f>IFERROR(__xludf.DUMMYFUNCTION("""COMPUTED_VALUE"""),45618.66666666667)</f>
        <v>45618.66667</v>
      </c>
      <c r="E228" s="1">
        <f>IFERROR(__xludf.DUMMYFUNCTION("""COMPUTED_VALUE"""),902.83)</f>
        <v>902.83</v>
      </c>
      <c r="G228" s="2">
        <f>IFERROR(__xludf.DUMMYFUNCTION("""COMPUTED_VALUE"""),45618.66666666667)</f>
        <v>45618.66667</v>
      </c>
      <c r="H228" s="1">
        <f>IFERROR(__xludf.DUMMYFUNCTION("""COMPUTED_VALUE"""),895.57)</f>
        <v>895.57</v>
      </c>
      <c r="J228" s="2">
        <f>IFERROR(__xludf.DUMMYFUNCTION("""COMPUTED_VALUE"""),45618.66666666667)</f>
        <v>45618.66667</v>
      </c>
      <c r="K228" s="1">
        <f>IFERROR(__xludf.DUMMYFUNCTION("""COMPUTED_VALUE"""),901.71)</f>
        <v>901.71</v>
      </c>
      <c r="M228" s="2">
        <f>IFERROR(__xludf.DUMMYFUNCTION("""COMPUTED_VALUE"""),45618.66666666667)</f>
        <v>45618.66667</v>
      </c>
      <c r="N228" s="1">
        <f>IFERROR(__xludf.DUMMYFUNCTION("""COMPUTED_VALUE"""),4.2786961E7)</f>
        <v>42786961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IFERROR(__xludf.DUMMYFUNCTION("""COMPUTED_VALUE"""),903.27)</f>
        <v>903.27</v>
      </c>
      <c r="D229" s="2">
        <f>IFERROR(__xludf.DUMMYFUNCTION("""COMPUTED_VALUE"""),45621.66666666667)</f>
        <v>45621.66667</v>
      </c>
      <c r="E229" s="1">
        <f>IFERROR(__xludf.DUMMYFUNCTION("""COMPUTED_VALUE"""),911.76)</f>
        <v>911.76</v>
      </c>
      <c r="G229" s="2">
        <f>IFERROR(__xludf.DUMMYFUNCTION("""COMPUTED_VALUE"""),45621.66666666667)</f>
        <v>45621.66667</v>
      </c>
      <c r="H229" s="1">
        <f>IFERROR(__xludf.DUMMYFUNCTION("""COMPUTED_VALUE"""),903.27)</f>
        <v>903.27</v>
      </c>
      <c r="J229" s="2">
        <f>IFERROR(__xludf.DUMMYFUNCTION("""COMPUTED_VALUE"""),45621.66666666667)</f>
        <v>45621.66667</v>
      </c>
      <c r="K229" s="1">
        <f>IFERROR(__xludf.DUMMYFUNCTION("""COMPUTED_VALUE"""),910.07)</f>
        <v>910.07</v>
      </c>
      <c r="M229" s="2">
        <f>IFERROR(__xludf.DUMMYFUNCTION("""COMPUTED_VALUE"""),45621.66666666667)</f>
        <v>45621.66667</v>
      </c>
      <c r="N229" s="1">
        <f>IFERROR(__xludf.DUMMYFUNCTION("""COMPUTED_VALUE"""),7.1008462E7)</f>
        <v>71008462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IFERROR(__xludf.DUMMYFUNCTION("""COMPUTED_VALUE"""),908.5)</f>
        <v>908.5</v>
      </c>
      <c r="D230" s="2">
        <f>IFERROR(__xludf.DUMMYFUNCTION("""COMPUTED_VALUE"""),45622.66666666667)</f>
        <v>45622.66667</v>
      </c>
      <c r="E230" s="1">
        <f>IFERROR(__xludf.DUMMYFUNCTION("""COMPUTED_VALUE"""),908.5)</f>
        <v>908.5</v>
      </c>
      <c r="G230" s="2">
        <f>IFERROR(__xludf.DUMMYFUNCTION("""COMPUTED_VALUE"""),45622.66666666667)</f>
        <v>45622.66667</v>
      </c>
      <c r="H230" s="1">
        <f>IFERROR(__xludf.DUMMYFUNCTION("""COMPUTED_VALUE"""),900.75)</f>
        <v>900.75</v>
      </c>
      <c r="J230" s="2">
        <f>IFERROR(__xludf.DUMMYFUNCTION("""COMPUTED_VALUE"""),45622.66666666667)</f>
        <v>45622.66667</v>
      </c>
      <c r="K230" s="1">
        <f>IFERROR(__xludf.DUMMYFUNCTION("""COMPUTED_VALUE"""),904.32)</f>
        <v>904.32</v>
      </c>
      <c r="M230" s="2">
        <f>IFERROR(__xludf.DUMMYFUNCTION("""COMPUTED_VALUE"""),45622.66666666667)</f>
        <v>45622.66667</v>
      </c>
      <c r="N230" s="1">
        <f>IFERROR(__xludf.DUMMYFUNCTION("""COMPUTED_VALUE"""),4.839796E7)</f>
        <v>48397960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IFERROR(__xludf.DUMMYFUNCTION("""COMPUTED_VALUE"""),904.5)</f>
        <v>904.5</v>
      </c>
      <c r="D231" s="2">
        <f>IFERROR(__xludf.DUMMYFUNCTION("""COMPUTED_VALUE"""),45623.66666666667)</f>
        <v>45623.66667</v>
      </c>
      <c r="E231" s="1">
        <f>IFERROR(__xludf.DUMMYFUNCTION("""COMPUTED_VALUE"""),911.6)</f>
        <v>911.6</v>
      </c>
      <c r="G231" s="2">
        <f>IFERROR(__xludf.DUMMYFUNCTION("""COMPUTED_VALUE"""),45623.66666666667)</f>
        <v>45623.66667</v>
      </c>
      <c r="H231" s="1">
        <f>IFERROR(__xludf.DUMMYFUNCTION("""COMPUTED_VALUE"""),903.47)</f>
        <v>903.47</v>
      </c>
      <c r="J231" s="2">
        <f>IFERROR(__xludf.DUMMYFUNCTION("""COMPUTED_VALUE"""),45623.66666666667)</f>
        <v>45623.66667</v>
      </c>
      <c r="K231" s="1">
        <f>IFERROR(__xludf.DUMMYFUNCTION("""COMPUTED_VALUE"""),904.09)</f>
        <v>904.09</v>
      </c>
      <c r="M231" s="2">
        <f>IFERROR(__xludf.DUMMYFUNCTION("""COMPUTED_VALUE"""),45623.66666666667)</f>
        <v>45623.66667</v>
      </c>
      <c r="N231" s="1">
        <f>IFERROR(__xludf.DUMMYFUNCTION("""COMPUTED_VALUE"""),3.5242458E7)</f>
        <v>35242458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IFERROR(__xludf.DUMMYFUNCTION("""COMPUTED_VALUE"""),901.5)</f>
        <v>901.5</v>
      </c>
      <c r="D232" s="2">
        <f>IFERROR(__xludf.DUMMYFUNCTION("""COMPUTED_VALUE"""),45625.54166666667)</f>
        <v>45625.54167</v>
      </c>
      <c r="E232" s="1">
        <f>IFERROR(__xludf.DUMMYFUNCTION("""COMPUTED_VALUE"""),908.3)</f>
        <v>908.3</v>
      </c>
      <c r="G232" s="2">
        <f>IFERROR(__xludf.DUMMYFUNCTION("""COMPUTED_VALUE"""),45625.54166666667)</f>
        <v>45625.54167</v>
      </c>
      <c r="H232" s="1">
        <f>IFERROR(__xludf.DUMMYFUNCTION("""COMPUTED_VALUE"""),901.15)</f>
        <v>901.15</v>
      </c>
      <c r="J232" s="2">
        <f>IFERROR(__xludf.DUMMYFUNCTION("""COMPUTED_VALUE"""),45625.54166666667)</f>
        <v>45625.54167</v>
      </c>
      <c r="K232" s="1">
        <f>IFERROR(__xludf.DUMMYFUNCTION("""COMPUTED_VALUE"""),907.63)</f>
        <v>907.63</v>
      </c>
      <c r="M232" s="2">
        <f>IFERROR(__xludf.DUMMYFUNCTION("""COMPUTED_VALUE"""),45625.54166666667)</f>
        <v>45625.54167</v>
      </c>
      <c r="N232" s="1">
        <f>IFERROR(__xludf.DUMMYFUNCTION("""COMPUTED_VALUE"""),3.0816633E7)</f>
        <v>30816633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IFERROR(__xludf.DUMMYFUNCTION("""COMPUTED_VALUE"""),908.17)</f>
        <v>908.17</v>
      </c>
      <c r="D233" s="2">
        <f>IFERROR(__xludf.DUMMYFUNCTION("""COMPUTED_VALUE"""),45628.66666666667)</f>
        <v>45628.66667</v>
      </c>
      <c r="E233" s="1">
        <f>IFERROR(__xludf.DUMMYFUNCTION("""COMPUTED_VALUE"""),910.63)</f>
        <v>910.63</v>
      </c>
      <c r="G233" s="2">
        <f>IFERROR(__xludf.DUMMYFUNCTION("""COMPUTED_VALUE"""),45628.66666666667)</f>
        <v>45628.66667</v>
      </c>
      <c r="H233" s="1">
        <f>IFERROR(__xludf.DUMMYFUNCTION("""COMPUTED_VALUE"""),900.92)</f>
        <v>900.92</v>
      </c>
      <c r="J233" s="2">
        <f>IFERROR(__xludf.DUMMYFUNCTION("""COMPUTED_VALUE"""),45628.66666666667)</f>
        <v>45628.66667</v>
      </c>
      <c r="K233" s="1">
        <f>IFERROR(__xludf.DUMMYFUNCTION("""COMPUTED_VALUE"""),909.34)</f>
        <v>909.34</v>
      </c>
      <c r="M233" s="2">
        <f>IFERROR(__xludf.DUMMYFUNCTION("""COMPUTED_VALUE"""),45628.66666666667)</f>
        <v>45628.66667</v>
      </c>
      <c r="N233" s="1">
        <f>IFERROR(__xludf.DUMMYFUNCTION("""COMPUTED_VALUE"""),4.530293E7)</f>
        <v>45302930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IFERROR(__xludf.DUMMYFUNCTION("""COMPUTED_VALUE"""),910.09)</f>
        <v>910.09</v>
      </c>
      <c r="D234" s="2">
        <f>IFERROR(__xludf.DUMMYFUNCTION("""COMPUTED_VALUE"""),45629.66666666667)</f>
        <v>45629.66667</v>
      </c>
      <c r="E234" s="1">
        <f>IFERROR(__xludf.DUMMYFUNCTION("""COMPUTED_VALUE"""),911.42)</f>
        <v>911.42</v>
      </c>
      <c r="G234" s="2">
        <f>IFERROR(__xludf.DUMMYFUNCTION("""COMPUTED_VALUE"""),45629.66666666667)</f>
        <v>45629.66667</v>
      </c>
      <c r="H234" s="1">
        <f>IFERROR(__xludf.DUMMYFUNCTION("""COMPUTED_VALUE"""),902.38)</f>
        <v>902.38</v>
      </c>
      <c r="J234" s="2">
        <f>IFERROR(__xludf.DUMMYFUNCTION("""COMPUTED_VALUE"""),45629.66666666667)</f>
        <v>45629.66667</v>
      </c>
      <c r="K234" s="1">
        <f>IFERROR(__xludf.DUMMYFUNCTION("""COMPUTED_VALUE"""),903.92)</f>
        <v>903.92</v>
      </c>
      <c r="M234" s="2">
        <f>IFERROR(__xludf.DUMMYFUNCTION("""COMPUTED_VALUE"""),45629.66666666667)</f>
        <v>45629.66667</v>
      </c>
      <c r="N234" s="1">
        <f>IFERROR(__xludf.DUMMYFUNCTION("""COMPUTED_VALUE"""),4.7409585E7)</f>
        <v>47409585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IFERROR(__xludf.DUMMYFUNCTION("""COMPUTED_VALUE"""),900.16)</f>
        <v>900.16</v>
      </c>
      <c r="D235" s="2">
        <f>IFERROR(__xludf.DUMMYFUNCTION("""COMPUTED_VALUE"""),45630.66666666667)</f>
        <v>45630.66667</v>
      </c>
      <c r="E235" s="1">
        <f>IFERROR(__xludf.DUMMYFUNCTION("""COMPUTED_VALUE"""),900.78)</f>
        <v>900.78</v>
      </c>
      <c r="G235" s="2">
        <f>IFERROR(__xludf.DUMMYFUNCTION("""COMPUTED_VALUE"""),45630.66666666667)</f>
        <v>45630.66667</v>
      </c>
      <c r="H235" s="1">
        <f>IFERROR(__xludf.DUMMYFUNCTION("""COMPUTED_VALUE"""),893.63)</f>
        <v>893.63</v>
      </c>
      <c r="J235" s="2">
        <f>IFERROR(__xludf.DUMMYFUNCTION("""COMPUTED_VALUE"""),45630.66666666667)</f>
        <v>45630.66667</v>
      </c>
      <c r="K235" s="1">
        <f>IFERROR(__xludf.DUMMYFUNCTION("""COMPUTED_VALUE"""),898.41)</f>
        <v>898.41</v>
      </c>
      <c r="M235" s="2">
        <f>IFERROR(__xludf.DUMMYFUNCTION("""COMPUTED_VALUE"""),45630.66666666667)</f>
        <v>45630.66667</v>
      </c>
      <c r="N235" s="1">
        <f>IFERROR(__xludf.DUMMYFUNCTION("""COMPUTED_VALUE"""),5.2449072E7)</f>
        <v>52449072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IFERROR(__xludf.DUMMYFUNCTION("""COMPUTED_VALUE"""),897.98)</f>
        <v>897.98</v>
      </c>
      <c r="D236" s="2">
        <f>IFERROR(__xludf.DUMMYFUNCTION("""COMPUTED_VALUE"""),45631.66666666667)</f>
        <v>45631.66667</v>
      </c>
      <c r="E236" s="1">
        <f>IFERROR(__xludf.DUMMYFUNCTION("""COMPUTED_VALUE"""),897.98)</f>
        <v>897.98</v>
      </c>
      <c r="G236" s="2">
        <f>IFERROR(__xludf.DUMMYFUNCTION("""COMPUTED_VALUE"""),45631.66666666667)</f>
        <v>45631.66667</v>
      </c>
      <c r="H236" s="1">
        <f>IFERROR(__xludf.DUMMYFUNCTION("""COMPUTED_VALUE"""),882.37)</f>
        <v>882.37</v>
      </c>
      <c r="J236" s="2">
        <f>IFERROR(__xludf.DUMMYFUNCTION("""COMPUTED_VALUE"""),45631.66666666667)</f>
        <v>45631.66667</v>
      </c>
      <c r="K236" s="1">
        <f>IFERROR(__xludf.DUMMYFUNCTION("""COMPUTED_VALUE"""),884.36)</f>
        <v>884.36</v>
      </c>
      <c r="M236" s="2">
        <f>IFERROR(__xludf.DUMMYFUNCTION("""COMPUTED_VALUE"""),45631.66666666667)</f>
        <v>45631.66667</v>
      </c>
      <c r="N236" s="1">
        <f>IFERROR(__xludf.DUMMYFUNCTION("""COMPUTED_VALUE"""),5.4304472E7)</f>
        <v>54304472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IFERROR(__xludf.DUMMYFUNCTION("""COMPUTED_VALUE"""),886.32)</f>
        <v>886.32</v>
      </c>
      <c r="D237" s="2">
        <f>IFERROR(__xludf.DUMMYFUNCTION("""COMPUTED_VALUE"""),45632.66666666667)</f>
        <v>45632.66667</v>
      </c>
      <c r="E237" s="1">
        <f>IFERROR(__xludf.DUMMYFUNCTION("""COMPUTED_VALUE"""),888.54)</f>
        <v>888.54</v>
      </c>
      <c r="G237" s="2">
        <f>IFERROR(__xludf.DUMMYFUNCTION("""COMPUTED_VALUE"""),45632.66666666667)</f>
        <v>45632.66667</v>
      </c>
      <c r="H237" s="1">
        <f>IFERROR(__xludf.DUMMYFUNCTION("""COMPUTED_VALUE"""),882.79)</f>
        <v>882.79</v>
      </c>
      <c r="J237" s="2">
        <f>IFERROR(__xludf.DUMMYFUNCTION("""COMPUTED_VALUE"""),45632.66666666667)</f>
        <v>45632.66667</v>
      </c>
      <c r="K237" s="1">
        <f>IFERROR(__xludf.DUMMYFUNCTION("""COMPUTED_VALUE"""),884.24)</f>
        <v>884.24</v>
      </c>
      <c r="M237" s="2">
        <f>IFERROR(__xludf.DUMMYFUNCTION("""COMPUTED_VALUE"""),45632.66666666667)</f>
        <v>45632.66667</v>
      </c>
      <c r="N237" s="1">
        <f>IFERROR(__xludf.DUMMYFUNCTION("""COMPUTED_VALUE"""),4.637985E7)</f>
        <v>46379850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IFERROR(__xludf.DUMMYFUNCTION("""COMPUTED_VALUE"""),885.49)</f>
        <v>885.49</v>
      </c>
      <c r="D238" s="2">
        <f>IFERROR(__xludf.DUMMYFUNCTION("""COMPUTED_VALUE"""),45635.66666666667)</f>
        <v>45635.66667</v>
      </c>
      <c r="E238" s="1">
        <f>IFERROR(__xludf.DUMMYFUNCTION("""COMPUTED_VALUE"""),896.1)</f>
        <v>896.1</v>
      </c>
      <c r="G238" s="2">
        <f>IFERROR(__xludf.DUMMYFUNCTION("""COMPUTED_VALUE"""),45635.66666666667)</f>
        <v>45635.66667</v>
      </c>
      <c r="H238" s="1">
        <f>IFERROR(__xludf.DUMMYFUNCTION("""COMPUTED_VALUE"""),881.61)</f>
        <v>881.61</v>
      </c>
      <c r="J238" s="2">
        <f>IFERROR(__xludf.DUMMYFUNCTION("""COMPUTED_VALUE"""),45635.66666666667)</f>
        <v>45635.66667</v>
      </c>
      <c r="K238" s="1">
        <f>IFERROR(__xludf.DUMMYFUNCTION("""COMPUTED_VALUE"""),881.9)</f>
        <v>881.9</v>
      </c>
      <c r="M238" s="2">
        <f>IFERROR(__xludf.DUMMYFUNCTION("""COMPUTED_VALUE"""),45635.66666666667)</f>
        <v>45635.66667</v>
      </c>
      <c r="N238" s="1">
        <f>IFERROR(__xludf.DUMMYFUNCTION("""COMPUTED_VALUE"""),6.0283881E7)</f>
        <v>60283881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IFERROR(__xludf.DUMMYFUNCTION("""COMPUTED_VALUE"""),881.06)</f>
        <v>881.06</v>
      </c>
      <c r="D239" s="2">
        <f>IFERROR(__xludf.DUMMYFUNCTION("""COMPUTED_VALUE"""),45636.66666666667)</f>
        <v>45636.66667</v>
      </c>
      <c r="E239" s="1">
        <f>IFERROR(__xludf.DUMMYFUNCTION("""COMPUTED_VALUE"""),881.52)</f>
        <v>881.52</v>
      </c>
      <c r="G239" s="2">
        <f>IFERROR(__xludf.DUMMYFUNCTION("""COMPUTED_VALUE"""),45636.66666666667)</f>
        <v>45636.66667</v>
      </c>
      <c r="H239" s="1">
        <f>IFERROR(__xludf.DUMMYFUNCTION("""COMPUTED_VALUE"""),868.94)</f>
        <v>868.94</v>
      </c>
      <c r="J239" s="2">
        <f>IFERROR(__xludf.DUMMYFUNCTION("""COMPUTED_VALUE"""),45636.66666666667)</f>
        <v>45636.66667</v>
      </c>
      <c r="K239" s="1">
        <f>IFERROR(__xludf.DUMMYFUNCTION("""COMPUTED_VALUE"""),876.91)</f>
        <v>876.91</v>
      </c>
      <c r="M239" s="2">
        <f>IFERROR(__xludf.DUMMYFUNCTION("""COMPUTED_VALUE"""),45636.66666666667)</f>
        <v>45636.66667</v>
      </c>
      <c r="N239" s="1">
        <f>IFERROR(__xludf.DUMMYFUNCTION("""COMPUTED_VALUE"""),4.9408939E7)</f>
        <v>49408939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IFERROR(__xludf.DUMMYFUNCTION("""COMPUTED_VALUE"""),877.26)</f>
        <v>877.26</v>
      </c>
      <c r="D240" s="2">
        <f>IFERROR(__xludf.DUMMYFUNCTION("""COMPUTED_VALUE"""),45637.66666666667)</f>
        <v>45637.66667</v>
      </c>
      <c r="E240" s="1">
        <f>IFERROR(__xludf.DUMMYFUNCTION("""COMPUTED_VALUE"""),877.49)</f>
        <v>877.49</v>
      </c>
      <c r="G240" s="2">
        <f>IFERROR(__xludf.DUMMYFUNCTION("""COMPUTED_VALUE"""),45637.66666666667)</f>
        <v>45637.66667</v>
      </c>
      <c r="H240" s="1">
        <f>IFERROR(__xludf.DUMMYFUNCTION("""COMPUTED_VALUE"""),869.53)</f>
        <v>869.53</v>
      </c>
      <c r="J240" s="2">
        <f>IFERROR(__xludf.DUMMYFUNCTION("""COMPUTED_VALUE"""),45637.66666666667)</f>
        <v>45637.66667</v>
      </c>
      <c r="K240" s="1">
        <f>IFERROR(__xludf.DUMMYFUNCTION("""COMPUTED_VALUE"""),870.17)</f>
        <v>870.17</v>
      </c>
      <c r="M240" s="2">
        <f>IFERROR(__xludf.DUMMYFUNCTION("""COMPUTED_VALUE"""),45637.66666666667)</f>
        <v>45637.66667</v>
      </c>
      <c r="N240" s="1">
        <f>IFERROR(__xludf.DUMMYFUNCTION("""COMPUTED_VALUE"""),5.1209901E7)</f>
        <v>51209901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IFERROR(__xludf.DUMMYFUNCTION("""COMPUTED_VALUE"""),869.91)</f>
        <v>869.91</v>
      </c>
      <c r="D241" s="2">
        <f>IFERROR(__xludf.DUMMYFUNCTION("""COMPUTED_VALUE"""),45638.66666666667)</f>
        <v>45638.66667</v>
      </c>
      <c r="E241" s="1">
        <f>IFERROR(__xludf.DUMMYFUNCTION("""COMPUTED_VALUE"""),872.91)</f>
        <v>872.91</v>
      </c>
      <c r="G241" s="2">
        <f>IFERROR(__xludf.DUMMYFUNCTION("""COMPUTED_VALUE"""),45638.66666666667)</f>
        <v>45638.66667</v>
      </c>
      <c r="H241" s="1">
        <f>IFERROR(__xludf.DUMMYFUNCTION("""COMPUTED_VALUE"""),867.72)</f>
        <v>867.72</v>
      </c>
      <c r="J241" s="2">
        <f>IFERROR(__xludf.DUMMYFUNCTION("""COMPUTED_VALUE"""),45638.66666666667)</f>
        <v>45638.66667</v>
      </c>
      <c r="K241" s="1">
        <f>IFERROR(__xludf.DUMMYFUNCTION("""COMPUTED_VALUE"""),868.9)</f>
        <v>868.9</v>
      </c>
      <c r="M241" s="2">
        <f>IFERROR(__xludf.DUMMYFUNCTION("""COMPUTED_VALUE"""),45638.66666666667)</f>
        <v>45638.66667</v>
      </c>
      <c r="N241" s="1">
        <f>IFERROR(__xludf.DUMMYFUNCTION("""COMPUTED_VALUE"""),4.1330724E7)</f>
        <v>41330724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IFERROR(__xludf.DUMMYFUNCTION("""COMPUTED_VALUE"""),866.43)</f>
        <v>866.43</v>
      </c>
      <c r="D242" s="2">
        <f>IFERROR(__xludf.DUMMYFUNCTION("""COMPUTED_VALUE"""),45639.66666666667)</f>
        <v>45639.66667</v>
      </c>
      <c r="E242" s="1">
        <f>IFERROR(__xludf.DUMMYFUNCTION("""COMPUTED_VALUE"""),866.43)</f>
        <v>866.43</v>
      </c>
      <c r="G242" s="2">
        <f>IFERROR(__xludf.DUMMYFUNCTION("""COMPUTED_VALUE"""),45639.66666666667)</f>
        <v>45639.66667</v>
      </c>
      <c r="H242" s="1">
        <f>IFERROR(__xludf.DUMMYFUNCTION("""COMPUTED_VALUE"""),859.17)</f>
        <v>859.17</v>
      </c>
      <c r="J242" s="2">
        <f>IFERROR(__xludf.DUMMYFUNCTION("""COMPUTED_VALUE"""),45639.66666666667)</f>
        <v>45639.66667</v>
      </c>
      <c r="K242" s="1">
        <f>IFERROR(__xludf.DUMMYFUNCTION("""COMPUTED_VALUE"""),864.92)</f>
        <v>864.92</v>
      </c>
      <c r="M242" s="2">
        <f>IFERROR(__xludf.DUMMYFUNCTION("""COMPUTED_VALUE"""),45639.66666666667)</f>
        <v>45639.66667</v>
      </c>
      <c r="N242" s="1">
        <f>IFERROR(__xludf.DUMMYFUNCTION("""COMPUTED_VALUE"""),4.4383229E7)</f>
        <v>44383229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IFERROR(__xludf.DUMMYFUNCTION("""COMPUTED_VALUE"""),863.72)</f>
        <v>863.72</v>
      </c>
      <c r="D243" s="2">
        <f>IFERROR(__xludf.DUMMYFUNCTION("""COMPUTED_VALUE"""),45642.66666666667)</f>
        <v>45642.66667</v>
      </c>
      <c r="E243" s="1">
        <f>IFERROR(__xludf.DUMMYFUNCTION("""COMPUTED_VALUE"""),863.72)</f>
        <v>863.72</v>
      </c>
      <c r="G243" s="2">
        <f>IFERROR(__xludf.DUMMYFUNCTION("""COMPUTED_VALUE"""),45642.66666666667)</f>
        <v>45642.66667</v>
      </c>
      <c r="H243" s="1">
        <f>IFERROR(__xludf.DUMMYFUNCTION("""COMPUTED_VALUE"""),852.42)</f>
        <v>852.42</v>
      </c>
      <c r="J243" s="2">
        <f>IFERROR(__xludf.DUMMYFUNCTION("""COMPUTED_VALUE"""),45642.66666666667)</f>
        <v>45642.66667</v>
      </c>
      <c r="K243" s="1">
        <f>IFERROR(__xludf.DUMMYFUNCTION("""COMPUTED_VALUE"""),852.87)</f>
        <v>852.87</v>
      </c>
      <c r="M243" s="2">
        <f>IFERROR(__xludf.DUMMYFUNCTION("""COMPUTED_VALUE"""),45642.66666666667)</f>
        <v>45642.66667</v>
      </c>
      <c r="N243" s="1">
        <f>IFERROR(__xludf.DUMMYFUNCTION("""COMPUTED_VALUE"""),5.3425798E7)</f>
        <v>53425798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IFERROR(__xludf.DUMMYFUNCTION("""COMPUTED_VALUE"""),852.29)</f>
        <v>852.29</v>
      </c>
      <c r="D244" s="2">
        <f>IFERROR(__xludf.DUMMYFUNCTION("""COMPUTED_VALUE"""),45643.66666666667)</f>
        <v>45643.66667</v>
      </c>
      <c r="E244" s="1">
        <f>IFERROR(__xludf.DUMMYFUNCTION("""COMPUTED_VALUE"""),857.18)</f>
        <v>857.18</v>
      </c>
      <c r="G244" s="2">
        <f>IFERROR(__xludf.DUMMYFUNCTION("""COMPUTED_VALUE"""),45643.66666666667)</f>
        <v>45643.66667</v>
      </c>
      <c r="H244" s="1">
        <f>IFERROR(__xludf.DUMMYFUNCTION("""COMPUTED_VALUE"""),850.16)</f>
        <v>850.16</v>
      </c>
      <c r="J244" s="2">
        <f>IFERROR(__xludf.DUMMYFUNCTION("""COMPUTED_VALUE"""),45643.66666666667)</f>
        <v>45643.66667</v>
      </c>
      <c r="K244" s="1">
        <f>IFERROR(__xludf.DUMMYFUNCTION("""COMPUTED_VALUE"""),851.12)</f>
        <v>851.12</v>
      </c>
      <c r="M244" s="2">
        <f>IFERROR(__xludf.DUMMYFUNCTION("""COMPUTED_VALUE"""),45643.66666666667)</f>
        <v>45643.66667</v>
      </c>
      <c r="N244" s="1">
        <f>IFERROR(__xludf.DUMMYFUNCTION("""COMPUTED_VALUE"""),5.6218485E7)</f>
        <v>56218485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IFERROR(__xludf.DUMMYFUNCTION("""COMPUTED_VALUE"""),850.3)</f>
        <v>850.3</v>
      </c>
      <c r="D245" s="2">
        <f>IFERROR(__xludf.DUMMYFUNCTION("""COMPUTED_VALUE"""),45644.66666666667)</f>
        <v>45644.66667</v>
      </c>
      <c r="E245" s="1">
        <f>IFERROR(__xludf.DUMMYFUNCTION("""COMPUTED_VALUE"""),852.41)</f>
        <v>852.41</v>
      </c>
      <c r="G245" s="2">
        <f>IFERROR(__xludf.DUMMYFUNCTION("""COMPUTED_VALUE"""),45644.66666666667)</f>
        <v>45644.66667</v>
      </c>
      <c r="H245" s="1">
        <f>IFERROR(__xludf.DUMMYFUNCTION("""COMPUTED_VALUE"""),829.11)</f>
        <v>829.11</v>
      </c>
      <c r="J245" s="2">
        <f>IFERROR(__xludf.DUMMYFUNCTION("""COMPUTED_VALUE"""),45644.66666666667)</f>
        <v>45644.66667</v>
      </c>
      <c r="K245" s="1">
        <f>IFERROR(__xludf.DUMMYFUNCTION("""COMPUTED_VALUE"""),829.38)</f>
        <v>829.38</v>
      </c>
      <c r="M245" s="2">
        <f>IFERROR(__xludf.DUMMYFUNCTION("""COMPUTED_VALUE"""),45644.66666666667)</f>
        <v>45644.66667</v>
      </c>
      <c r="N245" s="1">
        <f>IFERROR(__xludf.DUMMYFUNCTION("""COMPUTED_VALUE"""),6.0953554E7)</f>
        <v>60953554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IFERROR(__xludf.DUMMYFUNCTION("""COMPUTED_VALUE"""),830.04)</f>
        <v>830.04</v>
      </c>
      <c r="D246" s="2">
        <f>IFERROR(__xludf.DUMMYFUNCTION("""COMPUTED_VALUE"""),45645.66666666667)</f>
        <v>45645.66667</v>
      </c>
      <c r="E246" s="1">
        <f>IFERROR(__xludf.DUMMYFUNCTION("""COMPUTED_VALUE"""),835.28)</f>
        <v>835.28</v>
      </c>
      <c r="G246" s="2">
        <f>IFERROR(__xludf.DUMMYFUNCTION("""COMPUTED_VALUE"""),45645.66666666667)</f>
        <v>45645.66667</v>
      </c>
      <c r="H246" s="1">
        <f>IFERROR(__xludf.DUMMYFUNCTION("""COMPUTED_VALUE"""),821.45)</f>
        <v>821.45</v>
      </c>
      <c r="J246" s="2">
        <f>IFERROR(__xludf.DUMMYFUNCTION("""COMPUTED_VALUE"""),45645.66666666667)</f>
        <v>45645.66667</v>
      </c>
      <c r="K246" s="1">
        <f>IFERROR(__xludf.DUMMYFUNCTION("""COMPUTED_VALUE"""),821.65)</f>
        <v>821.65</v>
      </c>
      <c r="M246" s="2">
        <f>IFERROR(__xludf.DUMMYFUNCTION("""COMPUTED_VALUE"""),45645.66666666667)</f>
        <v>45645.66667</v>
      </c>
      <c r="N246" s="1">
        <f>IFERROR(__xludf.DUMMYFUNCTION("""COMPUTED_VALUE"""),5.985876E7)</f>
        <v>59858760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IFERROR(__xludf.DUMMYFUNCTION("""COMPUTED_VALUE"""),821.14)</f>
        <v>821.14</v>
      </c>
      <c r="D247" s="2">
        <f>IFERROR(__xludf.DUMMYFUNCTION("""COMPUTED_VALUE"""),45646.66666666667)</f>
        <v>45646.66667</v>
      </c>
      <c r="E247" s="1">
        <f>IFERROR(__xludf.DUMMYFUNCTION("""COMPUTED_VALUE"""),834.67)</f>
        <v>834.67</v>
      </c>
      <c r="G247" s="2">
        <f>IFERROR(__xludf.DUMMYFUNCTION("""COMPUTED_VALUE"""),45646.66666666667)</f>
        <v>45646.66667</v>
      </c>
      <c r="H247" s="1">
        <f>IFERROR(__xludf.DUMMYFUNCTION("""COMPUTED_VALUE"""),820.64)</f>
        <v>820.64</v>
      </c>
      <c r="J247" s="2">
        <f>IFERROR(__xludf.DUMMYFUNCTION("""COMPUTED_VALUE"""),45646.66666666667)</f>
        <v>45646.66667</v>
      </c>
      <c r="K247" s="1">
        <f>IFERROR(__xludf.DUMMYFUNCTION("""COMPUTED_VALUE"""),830.18)</f>
        <v>830.18</v>
      </c>
      <c r="M247" s="2">
        <f>IFERROR(__xludf.DUMMYFUNCTION("""COMPUTED_VALUE"""),45646.66666666667)</f>
        <v>45646.66667</v>
      </c>
      <c r="N247" s="1">
        <f>IFERROR(__xludf.DUMMYFUNCTION("""COMPUTED_VALUE"""),1.24671165E8)</f>
        <v>124671165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IFERROR(__xludf.DUMMYFUNCTION("""COMPUTED_VALUE"""),829.89)</f>
        <v>829.89</v>
      </c>
      <c r="D248" s="2">
        <f>IFERROR(__xludf.DUMMYFUNCTION("""COMPUTED_VALUE"""),45649.66666666667)</f>
        <v>45649.66667</v>
      </c>
      <c r="E248" s="1">
        <f>IFERROR(__xludf.DUMMYFUNCTION("""COMPUTED_VALUE"""),830.87)</f>
        <v>830.87</v>
      </c>
      <c r="G248" s="2">
        <f>IFERROR(__xludf.DUMMYFUNCTION("""COMPUTED_VALUE"""),45649.66666666667)</f>
        <v>45649.66667</v>
      </c>
      <c r="H248" s="1">
        <f>IFERROR(__xludf.DUMMYFUNCTION("""COMPUTED_VALUE"""),820.33)</f>
        <v>820.33</v>
      </c>
      <c r="J248" s="2">
        <f>IFERROR(__xludf.DUMMYFUNCTION("""COMPUTED_VALUE"""),45649.66666666667)</f>
        <v>45649.66667</v>
      </c>
      <c r="K248" s="1">
        <f>IFERROR(__xludf.DUMMYFUNCTION("""COMPUTED_VALUE"""),827.89)</f>
        <v>827.89</v>
      </c>
      <c r="M248" s="2">
        <f>IFERROR(__xludf.DUMMYFUNCTION("""COMPUTED_VALUE"""),45649.66666666667)</f>
        <v>45649.66667</v>
      </c>
      <c r="N248" s="1">
        <f>IFERROR(__xludf.DUMMYFUNCTION("""COMPUTED_VALUE"""),4.3813745E7)</f>
        <v>43813745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IFERROR(__xludf.DUMMYFUNCTION("""COMPUTED_VALUE"""),827.44)</f>
        <v>827.44</v>
      </c>
      <c r="D249" s="2">
        <f>IFERROR(__xludf.DUMMYFUNCTION("""COMPUTED_VALUE"""),45650.54166666667)</f>
        <v>45650.54167</v>
      </c>
      <c r="E249" s="1">
        <f>IFERROR(__xludf.DUMMYFUNCTION("""COMPUTED_VALUE"""),833.54)</f>
        <v>833.54</v>
      </c>
      <c r="G249" s="2">
        <f>IFERROR(__xludf.DUMMYFUNCTION("""COMPUTED_VALUE"""),45650.54166666667)</f>
        <v>45650.54167</v>
      </c>
      <c r="H249" s="1">
        <f>IFERROR(__xludf.DUMMYFUNCTION("""COMPUTED_VALUE"""),824.94)</f>
        <v>824.94</v>
      </c>
      <c r="J249" s="2">
        <f>IFERROR(__xludf.DUMMYFUNCTION("""COMPUTED_VALUE"""),45650.54166666667)</f>
        <v>45650.54167</v>
      </c>
      <c r="K249" s="1">
        <f>IFERROR(__xludf.DUMMYFUNCTION("""COMPUTED_VALUE"""),833.25)</f>
        <v>833.25</v>
      </c>
      <c r="M249" s="2">
        <f>IFERROR(__xludf.DUMMYFUNCTION("""COMPUTED_VALUE"""),45650.54166666667)</f>
        <v>45650.54167</v>
      </c>
      <c r="N249" s="1">
        <f>IFERROR(__xludf.DUMMYFUNCTION("""COMPUTED_VALUE"""),1.6984651E7)</f>
        <v>16984651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IFERROR(__xludf.DUMMYFUNCTION("""COMPUTED_VALUE"""),829.23)</f>
        <v>829.23</v>
      </c>
      <c r="D250" s="2">
        <f>IFERROR(__xludf.DUMMYFUNCTION("""COMPUTED_VALUE"""),45652.66666666667)</f>
        <v>45652.66667</v>
      </c>
      <c r="E250" s="1">
        <f>IFERROR(__xludf.DUMMYFUNCTION("""COMPUTED_VALUE"""),834.38)</f>
        <v>834.38</v>
      </c>
      <c r="G250" s="2">
        <f>IFERROR(__xludf.DUMMYFUNCTION("""COMPUTED_VALUE"""),45652.66666666667)</f>
        <v>45652.66667</v>
      </c>
      <c r="H250" s="1">
        <f>IFERROR(__xludf.DUMMYFUNCTION("""COMPUTED_VALUE"""),828.16)</f>
        <v>828.16</v>
      </c>
      <c r="J250" s="2">
        <f>IFERROR(__xludf.DUMMYFUNCTION("""COMPUTED_VALUE"""),45652.66666666667)</f>
        <v>45652.66667</v>
      </c>
      <c r="K250" s="1">
        <f>IFERROR(__xludf.DUMMYFUNCTION("""COMPUTED_VALUE"""),831.38)</f>
        <v>831.38</v>
      </c>
      <c r="M250" s="2">
        <f>IFERROR(__xludf.DUMMYFUNCTION("""COMPUTED_VALUE"""),45652.66666666667)</f>
        <v>45652.66667</v>
      </c>
      <c r="N250" s="1">
        <f>IFERROR(__xludf.DUMMYFUNCTION("""COMPUTED_VALUE"""),2.6228409E7)</f>
        <v>26228409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IFERROR(__xludf.DUMMYFUNCTION("""COMPUTED_VALUE"""),828.99)</f>
        <v>828.99</v>
      </c>
      <c r="D251" s="2">
        <f>IFERROR(__xludf.DUMMYFUNCTION("""COMPUTED_VALUE"""),45653.66666666667)</f>
        <v>45653.66667</v>
      </c>
      <c r="E251" s="1">
        <f>IFERROR(__xludf.DUMMYFUNCTION("""COMPUTED_VALUE"""),835.05)</f>
        <v>835.05</v>
      </c>
      <c r="G251" s="2">
        <f>IFERROR(__xludf.DUMMYFUNCTION("""COMPUTED_VALUE"""),45653.66666666667)</f>
        <v>45653.66667</v>
      </c>
      <c r="H251" s="1">
        <f>IFERROR(__xludf.DUMMYFUNCTION("""COMPUTED_VALUE"""),824.0)</f>
        <v>824</v>
      </c>
      <c r="J251" s="2">
        <f>IFERROR(__xludf.DUMMYFUNCTION("""COMPUTED_VALUE"""),45653.66666666667)</f>
        <v>45653.66667</v>
      </c>
      <c r="K251" s="1">
        <f>IFERROR(__xludf.DUMMYFUNCTION("""COMPUTED_VALUE"""),827.17)</f>
        <v>827.17</v>
      </c>
      <c r="M251" s="2">
        <f>IFERROR(__xludf.DUMMYFUNCTION("""COMPUTED_VALUE"""),45653.66666666667)</f>
        <v>45653.66667</v>
      </c>
      <c r="N251" s="1">
        <f>IFERROR(__xludf.DUMMYFUNCTION("""COMPUTED_VALUE"""),3.1465488E7)</f>
        <v>31465488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IFERROR(__xludf.DUMMYFUNCTION("""COMPUTED_VALUE"""),825.4)</f>
        <v>825.4</v>
      </c>
      <c r="D252" s="2">
        <f>IFERROR(__xludf.DUMMYFUNCTION("""COMPUTED_VALUE"""),45656.66666666667)</f>
        <v>45656.66667</v>
      </c>
      <c r="E252" s="1">
        <f>IFERROR(__xludf.DUMMYFUNCTION("""COMPUTED_VALUE"""),825.4)</f>
        <v>825.4</v>
      </c>
      <c r="G252" s="2">
        <f>IFERROR(__xludf.DUMMYFUNCTION("""COMPUTED_VALUE"""),45656.66666666667)</f>
        <v>45656.66667</v>
      </c>
      <c r="H252" s="1">
        <f>IFERROR(__xludf.DUMMYFUNCTION("""COMPUTED_VALUE"""),813.34)</f>
        <v>813.34</v>
      </c>
      <c r="J252" s="2">
        <f>IFERROR(__xludf.DUMMYFUNCTION("""COMPUTED_VALUE"""),45656.66666666667)</f>
        <v>45656.66667</v>
      </c>
      <c r="K252" s="1">
        <f>IFERROR(__xludf.DUMMYFUNCTION("""COMPUTED_VALUE"""),817.36)</f>
        <v>817.36</v>
      </c>
      <c r="M252" s="2">
        <f>IFERROR(__xludf.DUMMYFUNCTION("""COMPUTED_VALUE"""),45656.66666666667)</f>
        <v>45656.66667</v>
      </c>
      <c r="N252" s="1">
        <f>IFERROR(__xludf.DUMMYFUNCTION("""COMPUTED_VALUE"""),3.8554866E7)</f>
        <v>38554866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IFERROR(__xludf.DUMMYFUNCTION("""COMPUTED_VALUE"""),818.98)</f>
        <v>818.98</v>
      </c>
      <c r="D253" s="2">
        <f>IFERROR(__xludf.DUMMYFUNCTION("""COMPUTED_VALUE"""),45657.66666666667)</f>
        <v>45657.66667</v>
      </c>
      <c r="E253" s="1">
        <f>IFERROR(__xludf.DUMMYFUNCTION("""COMPUTED_VALUE"""),823.64)</f>
        <v>823.64</v>
      </c>
      <c r="G253" s="2">
        <f>IFERROR(__xludf.DUMMYFUNCTION("""COMPUTED_VALUE"""),45657.66666666667)</f>
        <v>45657.66667</v>
      </c>
      <c r="H253" s="1">
        <f>IFERROR(__xludf.DUMMYFUNCTION("""COMPUTED_VALUE"""),816.31)</f>
        <v>816.31</v>
      </c>
      <c r="J253" s="2">
        <f>IFERROR(__xludf.DUMMYFUNCTION("""COMPUTED_VALUE"""),45657.66666666667)</f>
        <v>45657.66667</v>
      </c>
      <c r="K253" s="1">
        <f>IFERROR(__xludf.DUMMYFUNCTION("""COMPUTED_VALUE"""),821.45)</f>
        <v>821.45</v>
      </c>
      <c r="M253" s="2">
        <f>IFERROR(__xludf.DUMMYFUNCTION("""COMPUTED_VALUE"""),45657.66666666667)</f>
        <v>45657.66667</v>
      </c>
      <c r="N253" s="1">
        <f>IFERROR(__xludf.DUMMYFUNCTION("""COMPUTED_VALUE"""),3.6423056E7)</f>
        <v>36423056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IFERROR(__xludf.DUMMYFUNCTION("""COMPUTED_VALUE"""),822.96)</f>
        <v>822.96</v>
      </c>
      <c r="D254" s="2">
        <f>IFERROR(__xludf.DUMMYFUNCTION("""COMPUTED_VALUE"""),45659.66666666667)</f>
        <v>45659.66667</v>
      </c>
      <c r="E254" s="1">
        <f>IFERROR(__xludf.DUMMYFUNCTION("""COMPUTED_VALUE"""),826.36)</f>
        <v>826.36</v>
      </c>
      <c r="G254" s="2">
        <f>IFERROR(__xludf.DUMMYFUNCTION("""COMPUTED_VALUE"""),45659.66666666667)</f>
        <v>45659.66667</v>
      </c>
      <c r="H254" s="1">
        <f>IFERROR(__xludf.DUMMYFUNCTION("""COMPUTED_VALUE"""),808.7)</f>
        <v>808.7</v>
      </c>
      <c r="J254" s="2">
        <f>IFERROR(__xludf.DUMMYFUNCTION("""COMPUTED_VALUE"""),45659.66666666667)</f>
        <v>45659.66667</v>
      </c>
      <c r="K254" s="1">
        <f>IFERROR(__xludf.DUMMYFUNCTION("""COMPUTED_VALUE"""),809.11)</f>
        <v>809.11</v>
      </c>
      <c r="M254" s="2">
        <f>IFERROR(__xludf.DUMMYFUNCTION("""COMPUTED_VALUE"""),45659.66666666667)</f>
        <v>45659.66667</v>
      </c>
      <c r="N254" s="1">
        <f>IFERROR(__xludf.DUMMYFUNCTION("""COMPUTED_VALUE"""),4.3178469E7)</f>
        <v>43178469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IFERROR(__xludf.DUMMYFUNCTION("""COMPUTED_VALUE"""),812.77)</f>
        <v>812.77</v>
      </c>
      <c r="D255" s="2">
        <f>IFERROR(__xludf.DUMMYFUNCTION("""COMPUTED_VALUE"""),45660.66666666667)</f>
        <v>45660.66667</v>
      </c>
      <c r="E255" s="1">
        <f>IFERROR(__xludf.DUMMYFUNCTION("""COMPUTED_VALUE"""),813.58)</f>
        <v>813.58</v>
      </c>
      <c r="G255" s="2">
        <f>IFERROR(__xludf.DUMMYFUNCTION("""COMPUTED_VALUE"""),45660.66666666667)</f>
        <v>45660.66667</v>
      </c>
      <c r="H255" s="1">
        <f>IFERROR(__xludf.DUMMYFUNCTION("""COMPUTED_VALUE"""),807.67)</f>
        <v>807.67</v>
      </c>
      <c r="J255" s="2">
        <f>IFERROR(__xludf.DUMMYFUNCTION("""COMPUTED_VALUE"""),45660.66666666667)</f>
        <v>45660.66667</v>
      </c>
      <c r="K255" s="1">
        <f>IFERROR(__xludf.DUMMYFUNCTION("""COMPUTED_VALUE"""),808.92)</f>
        <v>808.92</v>
      </c>
      <c r="M255" s="2">
        <f>IFERROR(__xludf.DUMMYFUNCTION("""COMPUTED_VALUE"""),45660.66666666667)</f>
        <v>45660.66667</v>
      </c>
      <c r="N255" s="1">
        <f>IFERROR(__xludf.DUMMYFUNCTION("""COMPUTED_VALUE"""),5.0205496E7)</f>
        <v>50205496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IFERROR(__xludf.DUMMYFUNCTION("""COMPUTED_VALUE"""),811.02)</f>
        <v>811.02</v>
      </c>
      <c r="D256" s="2">
        <f>IFERROR(__xludf.DUMMYFUNCTION("""COMPUTED_VALUE"""),45663.66666666667)</f>
        <v>45663.66667</v>
      </c>
      <c r="E256" s="1">
        <f>IFERROR(__xludf.DUMMYFUNCTION("""COMPUTED_VALUE"""),819.44)</f>
        <v>819.44</v>
      </c>
      <c r="G256" s="2">
        <f>IFERROR(__xludf.DUMMYFUNCTION("""COMPUTED_VALUE"""),45663.66666666667)</f>
        <v>45663.66667</v>
      </c>
      <c r="H256" s="1">
        <f>IFERROR(__xludf.DUMMYFUNCTION("""COMPUTED_VALUE"""),810.25)</f>
        <v>810.25</v>
      </c>
      <c r="J256" s="2">
        <f>IFERROR(__xludf.DUMMYFUNCTION("""COMPUTED_VALUE"""),45663.66666666667)</f>
        <v>45663.66667</v>
      </c>
      <c r="K256" s="1">
        <f>IFERROR(__xludf.DUMMYFUNCTION("""COMPUTED_VALUE"""),811.56)</f>
        <v>811.56</v>
      </c>
      <c r="M256" s="2">
        <f>IFERROR(__xludf.DUMMYFUNCTION("""COMPUTED_VALUE"""),45663.66666666667)</f>
        <v>45663.66667</v>
      </c>
      <c r="N256" s="1">
        <f>IFERROR(__xludf.DUMMYFUNCTION("""COMPUTED_VALUE"""),5.4371884E7)</f>
        <v>54371884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IFERROR(__xludf.DUMMYFUNCTION("""COMPUTED_VALUE"""),812.76)</f>
        <v>812.76</v>
      </c>
      <c r="D257" s="2">
        <f>IFERROR(__xludf.DUMMYFUNCTION("""COMPUTED_VALUE"""),45664.66666666667)</f>
        <v>45664.66667</v>
      </c>
      <c r="E257" s="1">
        <f>IFERROR(__xludf.DUMMYFUNCTION("""COMPUTED_VALUE"""),822.97)</f>
        <v>822.97</v>
      </c>
      <c r="G257" s="2">
        <f>IFERROR(__xludf.DUMMYFUNCTION("""COMPUTED_VALUE"""),45664.66666666667)</f>
        <v>45664.66667</v>
      </c>
      <c r="H257" s="1">
        <f>IFERROR(__xludf.DUMMYFUNCTION("""COMPUTED_VALUE"""),809.72)</f>
        <v>809.72</v>
      </c>
      <c r="J257" s="2">
        <f>IFERROR(__xludf.DUMMYFUNCTION("""COMPUTED_VALUE"""),45664.66666666667)</f>
        <v>45664.66667</v>
      </c>
      <c r="K257" s="1">
        <f>IFERROR(__xludf.DUMMYFUNCTION("""COMPUTED_VALUE"""),814.1)</f>
        <v>814.1</v>
      </c>
      <c r="M257" s="2">
        <f>IFERROR(__xludf.DUMMYFUNCTION("""COMPUTED_VALUE"""),45664.66666666667)</f>
        <v>45664.66667</v>
      </c>
      <c r="N257" s="1">
        <f>IFERROR(__xludf.DUMMYFUNCTION("""COMPUTED_VALUE"""),5.2037022E7)</f>
        <v>52037022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IFERROR(__xludf.DUMMYFUNCTION("""COMPUTED_VALUE"""),812.69)</f>
        <v>812.69</v>
      </c>
      <c r="D258" s="2">
        <f>IFERROR(__xludf.DUMMYFUNCTION("""COMPUTED_VALUE"""),45665.66666666667)</f>
        <v>45665.66667</v>
      </c>
      <c r="E258" s="1">
        <f>IFERROR(__xludf.DUMMYFUNCTION("""COMPUTED_VALUE"""),815.23)</f>
        <v>815.23</v>
      </c>
      <c r="G258" s="2">
        <f>IFERROR(__xludf.DUMMYFUNCTION("""COMPUTED_VALUE"""),45665.66666666667)</f>
        <v>45665.66667</v>
      </c>
      <c r="H258" s="1">
        <f>IFERROR(__xludf.DUMMYFUNCTION("""COMPUTED_VALUE"""),807.44)</f>
        <v>807.44</v>
      </c>
      <c r="J258" s="2">
        <f>IFERROR(__xludf.DUMMYFUNCTION("""COMPUTED_VALUE"""),45665.66666666667)</f>
        <v>45665.66667</v>
      </c>
      <c r="K258" s="1">
        <f>IFERROR(__xludf.DUMMYFUNCTION("""COMPUTED_VALUE"""),815.13)</f>
        <v>815.13</v>
      </c>
      <c r="M258" s="2">
        <f>IFERROR(__xludf.DUMMYFUNCTION("""COMPUTED_VALUE"""),45665.66666666667)</f>
        <v>45665.66667</v>
      </c>
      <c r="N258" s="1">
        <f>IFERROR(__xludf.DUMMYFUNCTION("""COMPUTED_VALUE"""),4.3569064E7)</f>
        <v>43569064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IFERROR(__xludf.DUMMYFUNCTION("""COMPUTED_VALUE"""),811.15)</f>
        <v>811.15</v>
      </c>
      <c r="D259" s="2">
        <f>IFERROR(__xludf.DUMMYFUNCTION("""COMPUTED_VALUE"""),45667.66666666667)</f>
        <v>45667.66667</v>
      </c>
      <c r="E259" s="1">
        <f>IFERROR(__xludf.DUMMYFUNCTION("""COMPUTED_VALUE"""),812.1)</f>
        <v>812.1</v>
      </c>
      <c r="G259" s="2">
        <f>IFERROR(__xludf.DUMMYFUNCTION("""COMPUTED_VALUE"""),45667.66666666667)</f>
        <v>45667.66667</v>
      </c>
      <c r="H259" s="1">
        <f>IFERROR(__xludf.DUMMYFUNCTION("""COMPUTED_VALUE"""),804.75)</f>
        <v>804.75</v>
      </c>
      <c r="J259" s="2">
        <f>IFERROR(__xludf.DUMMYFUNCTION("""COMPUTED_VALUE"""),45667.66666666667)</f>
        <v>45667.66667</v>
      </c>
      <c r="K259" s="1">
        <f>IFERROR(__xludf.DUMMYFUNCTION("""COMPUTED_VALUE"""),808.35)</f>
        <v>808.35</v>
      </c>
      <c r="M259" s="2">
        <f>IFERROR(__xludf.DUMMYFUNCTION("""COMPUTED_VALUE"""),45667.66666666667)</f>
        <v>45667.66667</v>
      </c>
      <c r="N259" s="1">
        <f>IFERROR(__xludf.DUMMYFUNCTION("""COMPUTED_VALUE"""),5.2275501E7)</f>
        <v>52275501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IFERROR(__xludf.DUMMYFUNCTION("""COMPUTED_VALUE"""),809.31)</f>
        <v>809.31</v>
      </c>
      <c r="D260" s="2">
        <f>IFERROR(__xludf.DUMMYFUNCTION("""COMPUTED_VALUE"""),45670.66666666667)</f>
        <v>45670.66667</v>
      </c>
      <c r="E260" s="1">
        <f>IFERROR(__xludf.DUMMYFUNCTION("""COMPUTED_VALUE"""),829.81)</f>
        <v>829.81</v>
      </c>
      <c r="G260" s="2">
        <f>IFERROR(__xludf.DUMMYFUNCTION("""COMPUTED_VALUE"""),45670.66666666667)</f>
        <v>45670.66667</v>
      </c>
      <c r="H260" s="1">
        <f>IFERROR(__xludf.DUMMYFUNCTION("""COMPUTED_VALUE"""),809.01)</f>
        <v>809.01</v>
      </c>
      <c r="J260" s="2">
        <f>IFERROR(__xludf.DUMMYFUNCTION("""COMPUTED_VALUE"""),45670.66666666667)</f>
        <v>45670.66667</v>
      </c>
      <c r="K260" s="1">
        <f>IFERROR(__xludf.DUMMYFUNCTION("""COMPUTED_VALUE"""),829.37)</f>
        <v>829.37</v>
      </c>
      <c r="M260" s="2">
        <f>IFERROR(__xludf.DUMMYFUNCTION("""COMPUTED_VALUE"""),45670.66666666667)</f>
        <v>45670.66667</v>
      </c>
      <c r="N260" s="1">
        <f>IFERROR(__xludf.DUMMYFUNCTION("""COMPUTED_VALUE"""),5.6735247E7)</f>
        <v>56735247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IFERROR(__xludf.DUMMYFUNCTION("""COMPUTED_VALUE"""),832.64)</f>
        <v>832.64</v>
      </c>
      <c r="D261" s="2">
        <f>IFERROR(__xludf.DUMMYFUNCTION("""COMPUTED_VALUE"""),45671.66666666667)</f>
        <v>45671.66667</v>
      </c>
      <c r="E261" s="1">
        <f>IFERROR(__xludf.DUMMYFUNCTION("""COMPUTED_VALUE"""),840.78)</f>
        <v>840.78</v>
      </c>
      <c r="G261" s="2">
        <f>IFERROR(__xludf.DUMMYFUNCTION("""COMPUTED_VALUE"""),45671.66666666667)</f>
        <v>45671.66667</v>
      </c>
      <c r="H261" s="1">
        <f>IFERROR(__xludf.DUMMYFUNCTION("""COMPUTED_VALUE"""),832.13)</f>
        <v>832.13</v>
      </c>
      <c r="J261" s="2">
        <f>IFERROR(__xludf.DUMMYFUNCTION("""COMPUTED_VALUE"""),45671.66666666667)</f>
        <v>45671.66667</v>
      </c>
      <c r="K261" s="1">
        <f>IFERROR(__xludf.DUMMYFUNCTION("""COMPUTED_VALUE"""),840.04)</f>
        <v>840.04</v>
      </c>
      <c r="M261" s="2">
        <f>IFERROR(__xludf.DUMMYFUNCTION("""COMPUTED_VALUE"""),45671.66666666667)</f>
        <v>45671.66667</v>
      </c>
      <c r="N261" s="1">
        <f>IFERROR(__xludf.DUMMYFUNCTION("""COMPUTED_VALUE"""),4.7533488E7)</f>
        <v>47533488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IFERROR(__xludf.DUMMYFUNCTION("""COMPUTED_VALUE"""),845.94)</f>
        <v>845.94</v>
      </c>
      <c r="D262" s="2">
        <f>IFERROR(__xludf.DUMMYFUNCTION("""COMPUTED_VALUE"""),45672.66666666667)</f>
        <v>45672.66667</v>
      </c>
      <c r="E262" s="1">
        <f>IFERROR(__xludf.DUMMYFUNCTION("""COMPUTED_VALUE"""),852.63)</f>
        <v>852.63</v>
      </c>
      <c r="G262" s="2">
        <f>IFERROR(__xludf.DUMMYFUNCTION("""COMPUTED_VALUE"""),45672.66666666667)</f>
        <v>45672.66667</v>
      </c>
      <c r="H262" s="1">
        <f>IFERROR(__xludf.DUMMYFUNCTION("""COMPUTED_VALUE"""),840.12)</f>
        <v>840.12</v>
      </c>
      <c r="J262" s="2">
        <f>IFERROR(__xludf.DUMMYFUNCTION("""COMPUTED_VALUE"""),45672.66666666667)</f>
        <v>45672.66667</v>
      </c>
      <c r="K262" s="1">
        <f>IFERROR(__xludf.DUMMYFUNCTION("""COMPUTED_VALUE"""),844.64)</f>
        <v>844.64</v>
      </c>
      <c r="M262" s="2">
        <f>IFERROR(__xludf.DUMMYFUNCTION("""COMPUTED_VALUE"""),45672.66666666667)</f>
        <v>45672.66667</v>
      </c>
      <c r="N262" s="1">
        <f>IFERROR(__xludf.DUMMYFUNCTION("""COMPUTED_VALUE"""),4.7748812E7)</f>
        <v>47748812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IFERROR(__xludf.DUMMYFUNCTION("""COMPUTED_VALUE"""),845.29)</f>
        <v>845.29</v>
      </c>
      <c r="D263" s="2">
        <f>IFERROR(__xludf.DUMMYFUNCTION("""COMPUTED_VALUE"""),45673.66666666667)</f>
        <v>45673.66667</v>
      </c>
      <c r="E263" s="1">
        <f>IFERROR(__xludf.DUMMYFUNCTION("""COMPUTED_VALUE"""),852.95)</f>
        <v>852.95</v>
      </c>
      <c r="G263" s="2">
        <f>IFERROR(__xludf.DUMMYFUNCTION("""COMPUTED_VALUE"""),45673.66666666667)</f>
        <v>45673.66667</v>
      </c>
      <c r="H263" s="1">
        <f>IFERROR(__xludf.DUMMYFUNCTION("""COMPUTED_VALUE"""),843.6)</f>
        <v>843.6</v>
      </c>
      <c r="J263" s="2">
        <f>IFERROR(__xludf.DUMMYFUNCTION("""COMPUTED_VALUE"""),45673.66666666667)</f>
        <v>45673.66667</v>
      </c>
      <c r="K263" s="1">
        <f>IFERROR(__xludf.DUMMYFUNCTION("""COMPUTED_VALUE"""),852.83)</f>
        <v>852.83</v>
      </c>
      <c r="M263" s="2">
        <f>IFERROR(__xludf.DUMMYFUNCTION("""COMPUTED_VALUE"""),45673.66666666667)</f>
        <v>45673.66667</v>
      </c>
      <c r="N263" s="1">
        <f>IFERROR(__xludf.DUMMYFUNCTION("""COMPUTED_VALUE"""),3.9064248E7)</f>
        <v>39064248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IFERROR(__xludf.DUMMYFUNCTION("""COMPUTED_VALUE"""),858.27)</f>
        <v>858.27</v>
      </c>
      <c r="D264" s="2">
        <f>IFERROR(__xludf.DUMMYFUNCTION("""COMPUTED_VALUE"""),45674.66666666667)</f>
        <v>45674.66667</v>
      </c>
      <c r="E264" s="1">
        <f>IFERROR(__xludf.DUMMYFUNCTION("""COMPUTED_VALUE"""),864.15)</f>
        <v>864.15</v>
      </c>
      <c r="G264" s="2">
        <f>IFERROR(__xludf.DUMMYFUNCTION("""COMPUTED_VALUE"""),45674.66666666667)</f>
        <v>45674.66667</v>
      </c>
      <c r="H264" s="1">
        <f>IFERROR(__xludf.DUMMYFUNCTION("""COMPUTED_VALUE"""),855.37)</f>
        <v>855.37</v>
      </c>
      <c r="J264" s="2">
        <f>IFERROR(__xludf.DUMMYFUNCTION("""COMPUTED_VALUE"""),45674.66666666667)</f>
        <v>45674.66667</v>
      </c>
      <c r="K264" s="1">
        <f>IFERROR(__xludf.DUMMYFUNCTION("""COMPUTED_VALUE"""),859.57)</f>
        <v>859.57</v>
      </c>
      <c r="M264" s="2">
        <f>IFERROR(__xludf.DUMMYFUNCTION("""COMPUTED_VALUE"""),45674.66666666667)</f>
        <v>45674.66667</v>
      </c>
      <c r="N264" s="1">
        <f>IFERROR(__xludf.DUMMYFUNCTION("""COMPUTED_VALUE"""),4.7498518E7)</f>
        <v>47498518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IFERROR(__xludf.DUMMYFUNCTION("""COMPUTED_VALUE"""),859.95)</f>
        <v>859.95</v>
      </c>
      <c r="D265" s="2">
        <f>IFERROR(__xludf.DUMMYFUNCTION("""COMPUTED_VALUE"""),45678.66666666667)</f>
        <v>45678.66667</v>
      </c>
      <c r="E265" s="1">
        <f>IFERROR(__xludf.DUMMYFUNCTION("""COMPUTED_VALUE"""),870.62)</f>
        <v>870.62</v>
      </c>
      <c r="G265" s="2">
        <f>IFERROR(__xludf.DUMMYFUNCTION("""COMPUTED_VALUE"""),45678.66666666667)</f>
        <v>45678.66667</v>
      </c>
      <c r="H265" s="1">
        <f>IFERROR(__xludf.DUMMYFUNCTION("""COMPUTED_VALUE"""),859.95)</f>
        <v>859.95</v>
      </c>
      <c r="J265" s="2">
        <f>IFERROR(__xludf.DUMMYFUNCTION("""COMPUTED_VALUE"""),45678.66666666667)</f>
        <v>45678.66667</v>
      </c>
      <c r="K265" s="1">
        <f>IFERROR(__xludf.DUMMYFUNCTION("""COMPUTED_VALUE"""),869.17)</f>
        <v>869.17</v>
      </c>
      <c r="M265" s="2">
        <f>IFERROR(__xludf.DUMMYFUNCTION("""COMPUTED_VALUE"""),45678.66666666667)</f>
        <v>45678.66667</v>
      </c>
      <c r="N265" s="1">
        <f>IFERROR(__xludf.DUMMYFUNCTION("""COMPUTED_VALUE"""),4.4208088E7)</f>
        <v>44208088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IFERROR(__xludf.DUMMYFUNCTION("""COMPUTED_VALUE"""),871.26)</f>
        <v>871.26</v>
      </c>
      <c r="D266" s="2">
        <f>IFERROR(__xludf.DUMMYFUNCTION("""COMPUTED_VALUE"""),45679.66666666667)</f>
        <v>45679.66667</v>
      </c>
      <c r="E266" s="1">
        <f>IFERROR(__xludf.DUMMYFUNCTION("""COMPUTED_VALUE"""),871.58)</f>
        <v>871.58</v>
      </c>
      <c r="G266" s="2">
        <f>IFERROR(__xludf.DUMMYFUNCTION("""COMPUTED_VALUE"""),45679.66666666667)</f>
        <v>45679.66667</v>
      </c>
      <c r="H266" s="1">
        <f>IFERROR(__xludf.DUMMYFUNCTION("""COMPUTED_VALUE"""),864.48)</f>
        <v>864.48</v>
      </c>
      <c r="J266" s="2">
        <f>IFERROR(__xludf.DUMMYFUNCTION("""COMPUTED_VALUE"""),45679.66666666667)</f>
        <v>45679.66667</v>
      </c>
      <c r="K266" s="1">
        <f>IFERROR(__xludf.DUMMYFUNCTION("""COMPUTED_VALUE"""),864.63)</f>
        <v>864.63</v>
      </c>
      <c r="M266" s="2">
        <f>IFERROR(__xludf.DUMMYFUNCTION("""COMPUTED_VALUE"""),45679.66666666667)</f>
        <v>45679.66667</v>
      </c>
      <c r="N266" s="1">
        <f>IFERROR(__xludf.DUMMYFUNCTION("""COMPUTED_VALUE"""),4.1250546E7)</f>
        <v>41250546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IFERROR(__xludf.DUMMYFUNCTION("""COMPUTED_VALUE"""),865.61)</f>
        <v>865.61</v>
      </c>
      <c r="D267" s="2">
        <f>IFERROR(__xludf.DUMMYFUNCTION("""COMPUTED_VALUE"""),45680.66666666667)</f>
        <v>45680.66667</v>
      </c>
      <c r="E267" s="1">
        <f>IFERROR(__xludf.DUMMYFUNCTION("""COMPUTED_VALUE"""),870.88)</f>
        <v>870.88</v>
      </c>
      <c r="G267" s="2">
        <f>IFERROR(__xludf.DUMMYFUNCTION("""COMPUTED_VALUE"""),45680.66666666667)</f>
        <v>45680.66667</v>
      </c>
      <c r="H267" s="1">
        <f>IFERROR(__xludf.DUMMYFUNCTION("""COMPUTED_VALUE"""),862.72)</f>
        <v>862.72</v>
      </c>
      <c r="J267" s="2">
        <f>IFERROR(__xludf.DUMMYFUNCTION("""COMPUTED_VALUE"""),45680.66666666667)</f>
        <v>45680.66667</v>
      </c>
      <c r="K267" s="1">
        <f>IFERROR(__xludf.DUMMYFUNCTION("""COMPUTED_VALUE"""),870.77)</f>
        <v>870.77</v>
      </c>
      <c r="M267" s="2">
        <f>IFERROR(__xludf.DUMMYFUNCTION("""COMPUTED_VALUE"""),45680.66666666667)</f>
        <v>45680.66667</v>
      </c>
      <c r="N267" s="1">
        <f>IFERROR(__xludf.DUMMYFUNCTION("""COMPUTED_VALUE"""),4.2929702E7)</f>
        <v>42929702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IFERROR(__xludf.DUMMYFUNCTION("""COMPUTED_VALUE"""),873.01)</f>
        <v>873.01</v>
      </c>
      <c r="D268" s="2">
        <f>IFERROR(__xludf.DUMMYFUNCTION("""COMPUTED_VALUE"""),45681.66666666667)</f>
        <v>45681.66667</v>
      </c>
      <c r="E268" s="1">
        <f>IFERROR(__xludf.DUMMYFUNCTION("""COMPUTED_VALUE"""),873.41)</f>
        <v>873.41</v>
      </c>
      <c r="G268" s="2">
        <f>IFERROR(__xludf.DUMMYFUNCTION("""COMPUTED_VALUE"""),45681.66666666667)</f>
        <v>45681.66667</v>
      </c>
      <c r="H268" s="1">
        <f>IFERROR(__xludf.DUMMYFUNCTION("""COMPUTED_VALUE"""),866.58)</f>
        <v>866.58</v>
      </c>
      <c r="J268" s="2">
        <f>IFERROR(__xludf.DUMMYFUNCTION("""COMPUTED_VALUE"""),45681.66666666667)</f>
        <v>45681.66667</v>
      </c>
      <c r="K268" s="1">
        <f>IFERROR(__xludf.DUMMYFUNCTION("""COMPUTED_VALUE"""),867.17)</f>
        <v>867.17</v>
      </c>
      <c r="M268" s="2">
        <f>IFERROR(__xludf.DUMMYFUNCTION("""COMPUTED_VALUE"""),45681.66666666667)</f>
        <v>45681.66667</v>
      </c>
      <c r="N268" s="1">
        <f>IFERROR(__xludf.DUMMYFUNCTION("""COMPUTED_VALUE"""),4.1789938E7)</f>
        <v>41789938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IFERROR(__xludf.DUMMYFUNCTION("""COMPUTED_VALUE"""),866.08)</f>
        <v>866.08</v>
      </c>
      <c r="D269" s="2">
        <f>IFERROR(__xludf.DUMMYFUNCTION("""COMPUTED_VALUE"""),45684.66666666667)</f>
        <v>45684.66667</v>
      </c>
      <c r="E269" s="1">
        <f>IFERROR(__xludf.DUMMYFUNCTION("""COMPUTED_VALUE"""),871.26)</f>
        <v>871.26</v>
      </c>
      <c r="G269" s="2">
        <f>IFERROR(__xludf.DUMMYFUNCTION("""COMPUTED_VALUE"""),45684.66666666667)</f>
        <v>45684.66667</v>
      </c>
      <c r="H269" s="1">
        <f>IFERROR(__xludf.DUMMYFUNCTION("""COMPUTED_VALUE"""),861.32)</f>
        <v>861.32</v>
      </c>
      <c r="J269" s="2">
        <f>IFERROR(__xludf.DUMMYFUNCTION("""COMPUTED_VALUE"""),45684.66666666667)</f>
        <v>45684.66667</v>
      </c>
      <c r="K269" s="1">
        <f>IFERROR(__xludf.DUMMYFUNCTION("""COMPUTED_VALUE"""),870.98)</f>
        <v>870.98</v>
      </c>
      <c r="M269" s="2">
        <f>IFERROR(__xludf.DUMMYFUNCTION("""COMPUTED_VALUE"""),45684.66666666667)</f>
        <v>45684.66667</v>
      </c>
      <c r="N269" s="1">
        <f>IFERROR(__xludf.DUMMYFUNCTION("""COMPUTED_VALUE"""),5.0735765E7)</f>
        <v>50735765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IFERROR(__xludf.DUMMYFUNCTION("""COMPUTED_VALUE"""),871.39)</f>
        <v>871.39</v>
      </c>
      <c r="D270" s="2">
        <f>IFERROR(__xludf.DUMMYFUNCTION("""COMPUTED_VALUE"""),45685.66666666667)</f>
        <v>45685.66667</v>
      </c>
      <c r="E270" s="1">
        <f>IFERROR(__xludf.DUMMYFUNCTION("""COMPUTED_VALUE"""),874.39)</f>
        <v>874.39</v>
      </c>
      <c r="G270" s="2">
        <f>IFERROR(__xludf.DUMMYFUNCTION("""COMPUTED_VALUE"""),45685.66666666667)</f>
        <v>45685.66667</v>
      </c>
      <c r="H270" s="1">
        <f>IFERROR(__xludf.DUMMYFUNCTION("""COMPUTED_VALUE"""),866.79)</f>
        <v>866.79</v>
      </c>
      <c r="J270" s="2">
        <f>IFERROR(__xludf.DUMMYFUNCTION("""COMPUTED_VALUE"""),45685.66666666667)</f>
        <v>45685.66667</v>
      </c>
      <c r="K270" s="1">
        <f>IFERROR(__xludf.DUMMYFUNCTION("""COMPUTED_VALUE"""),866.99)</f>
        <v>866.99</v>
      </c>
      <c r="M270" s="2">
        <f>IFERROR(__xludf.DUMMYFUNCTION("""COMPUTED_VALUE"""),45685.66666666667)</f>
        <v>45685.66667</v>
      </c>
      <c r="N270" s="1">
        <f>IFERROR(__xludf.DUMMYFUNCTION("""COMPUTED_VALUE"""),4.3829504E7)</f>
        <v>43829504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IFERROR(__xludf.DUMMYFUNCTION("""COMPUTED_VALUE"""),867.05)</f>
        <v>867.05</v>
      </c>
      <c r="D271" s="2">
        <f>IFERROR(__xludf.DUMMYFUNCTION("""COMPUTED_VALUE"""),45686.66666666667)</f>
        <v>45686.66667</v>
      </c>
      <c r="E271" s="1">
        <f>IFERROR(__xludf.DUMMYFUNCTION("""COMPUTED_VALUE"""),871.72)</f>
        <v>871.72</v>
      </c>
      <c r="G271" s="2">
        <f>IFERROR(__xludf.DUMMYFUNCTION("""COMPUTED_VALUE"""),45686.66666666667)</f>
        <v>45686.66667</v>
      </c>
      <c r="H271" s="1">
        <f>IFERROR(__xludf.DUMMYFUNCTION("""COMPUTED_VALUE"""),865.28)</f>
        <v>865.28</v>
      </c>
      <c r="J271" s="2">
        <f>IFERROR(__xludf.DUMMYFUNCTION("""COMPUTED_VALUE"""),45686.66666666667)</f>
        <v>45686.66667</v>
      </c>
      <c r="K271" s="1">
        <f>IFERROR(__xludf.DUMMYFUNCTION("""COMPUTED_VALUE"""),867.58)</f>
        <v>867.58</v>
      </c>
      <c r="M271" s="2">
        <f>IFERROR(__xludf.DUMMYFUNCTION("""COMPUTED_VALUE"""),45686.66666666667)</f>
        <v>45686.66667</v>
      </c>
      <c r="N271" s="1">
        <f>IFERROR(__xludf.DUMMYFUNCTION("""COMPUTED_VALUE"""),4.4786383E7)</f>
        <v>44786383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IFERROR(__xludf.DUMMYFUNCTION("""COMPUTED_VALUE"""),867.47)</f>
        <v>867.47</v>
      </c>
      <c r="D272" s="2">
        <f>IFERROR(__xludf.DUMMYFUNCTION("""COMPUTED_VALUE"""),45687.66666666667)</f>
        <v>45687.66667</v>
      </c>
      <c r="E272" s="1">
        <f>IFERROR(__xludf.DUMMYFUNCTION("""COMPUTED_VALUE"""),876.5)</f>
        <v>876.5</v>
      </c>
      <c r="G272" s="2">
        <f>IFERROR(__xludf.DUMMYFUNCTION("""COMPUTED_VALUE"""),45687.66666666667)</f>
        <v>45687.66667</v>
      </c>
      <c r="H272" s="1">
        <f>IFERROR(__xludf.DUMMYFUNCTION("""COMPUTED_VALUE"""),865.54)</f>
        <v>865.54</v>
      </c>
      <c r="J272" s="2">
        <f>IFERROR(__xludf.DUMMYFUNCTION("""COMPUTED_VALUE"""),45687.66666666667)</f>
        <v>45687.66667</v>
      </c>
      <c r="K272" s="1">
        <f>IFERROR(__xludf.DUMMYFUNCTION("""COMPUTED_VALUE"""),876.29)</f>
        <v>876.29</v>
      </c>
      <c r="M272" s="2">
        <f>IFERROR(__xludf.DUMMYFUNCTION("""COMPUTED_VALUE"""),45687.66666666667)</f>
        <v>45687.66667</v>
      </c>
      <c r="N272" s="1">
        <f>IFERROR(__xludf.DUMMYFUNCTION("""COMPUTED_VALUE"""),6.358588E7)</f>
        <v>63585880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IFERROR(__xludf.DUMMYFUNCTION("""COMPUTED_VALUE"""),876.31)</f>
        <v>876.31</v>
      </c>
      <c r="D273" s="2">
        <f>IFERROR(__xludf.DUMMYFUNCTION("""COMPUTED_VALUE"""),45688.66666666667)</f>
        <v>45688.66667</v>
      </c>
      <c r="E273" s="1">
        <f>IFERROR(__xludf.DUMMYFUNCTION("""COMPUTED_VALUE"""),877.35)</f>
        <v>877.35</v>
      </c>
      <c r="G273" s="2">
        <f>IFERROR(__xludf.DUMMYFUNCTION("""COMPUTED_VALUE"""),45688.66666666667)</f>
        <v>45688.66667</v>
      </c>
      <c r="H273" s="1">
        <f>IFERROR(__xludf.DUMMYFUNCTION("""COMPUTED_VALUE"""),867.67)</f>
        <v>867.67</v>
      </c>
      <c r="J273" s="2">
        <f>IFERROR(__xludf.DUMMYFUNCTION("""COMPUTED_VALUE"""),45688.66666666667)</f>
        <v>45688.66667</v>
      </c>
      <c r="K273" s="1">
        <f>IFERROR(__xludf.DUMMYFUNCTION("""COMPUTED_VALUE"""),871.46)</f>
        <v>871.46</v>
      </c>
      <c r="M273" s="2">
        <f>IFERROR(__xludf.DUMMYFUNCTION("""COMPUTED_VALUE"""),45688.66666666667)</f>
        <v>45688.66667</v>
      </c>
      <c r="N273" s="1">
        <f>IFERROR(__xludf.DUMMYFUNCTION("""COMPUTED_VALUE"""),7.2479147E7)</f>
        <v>72479147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IFERROR(__xludf.DUMMYFUNCTION("""COMPUTED_VALUE"""),868.28)</f>
        <v>868.28</v>
      </c>
      <c r="D274" s="2">
        <f>IFERROR(__xludf.DUMMYFUNCTION("""COMPUTED_VALUE"""),45691.66666666667)</f>
        <v>45691.66667</v>
      </c>
      <c r="E274" s="1">
        <f>IFERROR(__xludf.DUMMYFUNCTION("""COMPUTED_VALUE"""),871.87)</f>
        <v>871.87</v>
      </c>
      <c r="G274" s="2">
        <f>IFERROR(__xludf.DUMMYFUNCTION("""COMPUTED_VALUE"""),45691.66666666667)</f>
        <v>45691.66667</v>
      </c>
      <c r="H274" s="1">
        <f>IFERROR(__xludf.DUMMYFUNCTION("""COMPUTED_VALUE"""),849.55)</f>
        <v>849.55</v>
      </c>
      <c r="J274" s="2">
        <f>IFERROR(__xludf.DUMMYFUNCTION("""COMPUTED_VALUE"""),45691.66666666667)</f>
        <v>45691.66667</v>
      </c>
      <c r="K274" s="1">
        <f>IFERROR(__xludf.DUMMYFUNCTION("""COMPUTED_VALUE"""),869.85)</f>
        <v>869.85</v>
      </c>
      <c r="M274" s="2">
        <f>IFERROR(__xludf.DUMMYFUNCTION("""COMPUTED_VALUE"""),45691.66666666667)</f>
        <v>45691.66667</v>
      </c>
      <c r="N274" s="1">
        <f>IFERROR(__xludf.DUMMYFUNCTION("""COMPUTED_VALUE"""),7.1674319E7)</f>
        <v>71674319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IFERROR(__xludf.DUMMYFUNCTION("""COMPUTED_VALUE"""),872.04)</f>
        <v>872.04</v>
      </c>
      <c r="D275" s="2">
        <f>IFERROR(__xludf.DUMMYFUNCTION("""COMPUTED_VALUE"""),45692.66666666667)</f>
        <v>45692.66667</v>
      </c>
      <c r="E275" s="1">
        <f>IFERROR(__xludf.DUMMYFUNCTION("""COMPUTED_VALUE"""),880.51)</f>
        <v>880.51</v>
      </c>
      <c r="G275" s="2">
        <f>IFERROR(__xludf.DUMMYFUNCTION("""COMPUTED_VALUE"""),45692.66666666667)</f>
        <v>45692.66667</v>
      </c>
      <c r="H275" s="1">
        <f>IFERROR(__xludf.DUMMYFUNCTION("""COMPUTED_VALUE"""),872.04)</f>
        <v>872.04</v>
      </c>
      <c r="J275" s="2">
        <f>IFERROR(__xludf.DUMMYFUNCTION("""COMPUTED_VALUE"""),45692.66666666667)</f>
        <v>45692.66667</v>
      </c>
      <c r="K275" s="1">
        <f>IFERROR(__xludf.DUMMYFUNCTION("""COMPUTED_VALUE"""),875.62)</f>
        <v>875.62</v>
      </c>
      <c r="M275" s="2">
        <f>IFERROR(__xludf.DUMMYFUNCTION("""COMPUTED_VALUE"""),45692.66666666667)</f>
        <v>45692.66667</v>
      </c>
      <c r="N275" s="1">
        <f>IFERROR(__xludf.DUMMYFUNCTION("""COMPUTED_VALUE"""),5.9424001E7)</f>
        <v>59424001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IFERROR(__xludf.DUMMYFUNCTION("""COMPUTED_VALUE"""),867.96)</f>
        <v>867.96</v>
      </c>
      <c r="D276" s="2">
        <f>IFERROR(__xludf.DUMMYFUNCTION("""COMPUTED_VALUE"""),45693.66666666667)</f>
        <v>45693.66667</v>
      </c>
      <c r="E276" s="1">
        <f>IFERROR(__xludf.DUMMYFUNCTION("""COMPUTED_VALUE"""),871.48)</f>
        <v>871.48</v>
      </c>
      <c r="G276" s="2">
        <f>IFERROR(__xludf.DUMMYFUNCTION("""COMPUTED_VALUE"""),45693.66666666667)</f>
        <v>45693.66667</v>
      </c>
      <c r="H276" s="1">
        <f>IFERROR(__xludf.DUMMYFUNCTION("""COMPUTED_VALUE"""),864.22)</f>
        <v>864.22</v>
      </c>
      <c r="J276" s="2">
        <f>IFERROR(__xludf.DUMMYFUNCTION("""COMPUTED_VALUE"""),45693.66666666667)</f>
        <v>45693.66667</v>
      </c>
      <c r="K276" s="1">
        <f>IFERROR(__xludf.DUMMYFUNCTION("""COMPUTED_VALUE"""),867.08)</f>
        <v>867.08</v>
      </c>
      <c r="M276" s="2">
        <f>IFERROR(__xludf.DUMMYFUNCTION("""COMPUTED_VALUE"""),45693.66666666667)</f>
        <v>45693.66667</v>
      </c>
      <c r="N276" s="1">
        <f>IFERROR(__xludf.DUMMYFUNCTION("""COMPUTED_VALUE"""),8.6965822E7)</f>
        <v>86965822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IFERROR(__xludf.DUMMYFUNCTION("""COMPUTED_VALUE"""),864.53)</f>
        <v>864.53</v>
      </c>
      <c r="D277" s="2">
        <f>IFERROR(__xludf.DUMMYFUNCTION("""COMPUTED_VALUE"""),45694.66666666667)</f>
        <v>45694.66667</v>
      </c>
      <c r="E277" s="1">
        <f>IFERROR(__xludf.DUMMYFUNCTION("""COMPUTED_VALUE"""),870.99)</f>
        <v>870.99</v>
      </c>
      <c r="G277" s="2">
        <f>IFERROR(__xludf.DUMMYFUNCTION("""COMPUTED_VALUE"""),45694.66666666667)</f>
        <v>45694.66667</v>
      </c>
      <c r="H277" s="1">
        <f>IFERROR(__xludf.DUMMYFUNCTION("""COMPUTED_VALUE"""),862.58)</f>
        <v>862.58</v>
      </c>
      <c r="J277" s="2">
        <f>IFERROR(__xludf.DUMMYFUNCTION("""COMPUTED_VALUE"""),45694.66666666667)</f>
        <v>45694.66667</v>
      </c>
      <c r="K277" s="1">
        <f>IFERROR(__xludf.DUMMYFUNCTION("""COMPUTED_VALUE"""),869.69)</f>
        <v>869.69</v>
      </c>
      <c r="M277" s="2">
        <f>IFERROR(__xludf.DUMMYFUNCTION("""COMPUTED_VALUE"""),45694.66666666667)</f>
        <v>45694.66667</v>
      </c>
      <c r="N277" s="1">
        <f>IFERROR(__xludf.DUMMYFUNCTION("""COMPUTED_VALUE"""),7.8533255E7)</f>
        <v>78533255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IFERROR(__xludf.DUMMYFUNCTION("""COMPUTED_VALUE"""),866.67)</f>
        <v>866.67</v>
      </c>
      <c r="D278" s="2">
        <f>IFERROR(__xludf.DUMMYFUNCTION("""COMPUTED_VALUE"""),45695.66666666667)</f>
        <v>45695.66667</v>
      </c>
      <c r="E278" s="1">
        <f>IFERROR(__xludf.DUMMYFUNCTION("""COMPUTED_VALUE"""),866.67)</f>
        <v>866.67</v>
      </c>
      <c r="G278" s="2">
        <f>IFERROR(__xludf.DUMMYFUNCTION("""COMPUTED_VALUE"""),45695.66666666667)</f>
        <v>45695.66667</v>
      </c>
      <c r="H278" s="1">
        <f>IFERROR(__xludf.DUMMYFUNCTION("""COMPUTED_VALUE"""),853.79)</f>
        <v>853.79</v>
      </c>
      <c r="J278" s="2">
        <f>IFERROR(__xludf.DUMMYFUNCTION("""COMPUTED_VALUE"""),45695.66666666667)</f>
        <v>45695.66667</v>
      </c>
      <c r="K278" s="1">
        <f>IFERROR(__xludf.DUMMYFUNCTION("""COMPUTED_VALUE"""),855.45)</f>
        <v>855.45</v>
      </c>
      <c r="M278" s="2">
        <f>IFERROR(__xludf.DUMMYFUNCTION("""COMPUTED_VALUE"""),45695.66666666667)</f>
        <v>45695.66667</v>
      </c>
      <c r="N278" s="1">
        <f>IFERROR(__xludf.DUMMYFUNCTION("""COMPUTED_VALUE"""),5.5576546E7)</f>
        <v>55576546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IFERROR(__xludf.DUMMYFUNCTION("""COMPUTED_VALUE"""),856.35)</f>
        <v>856.35</v>
      </c>
      <c r="D279" s="2">
        <f>IFERROR(__xludf.DUMMYFUNCTION("""COMPUTED_VALUE"""),45698.66666666667)</f>
        <v>45698.66667</v>
      </c>
      <c r="E279" s="1">
        <f>IFERROR(__xludf.DUMMYFUNCTION("""COMPUTED_VALUE"""),859.44)</f>
        <v>859.44</v>
      </c>
      <c r="G279" s="2">
        <f>IFERROR(__xludf.DUMMYFUNCTION("""COMPUTED_VALUE"""),45698.66666666667)</f>
        <v>45698.66667</v>
      </c>
      <c r="H279" s="1">
        <f>IFERROR(__xludf.DUMMYFUNCTION("""COMPUTED_VALUE"""),851.87)</f>
        <v>851.87</v>
      </c>
      <c r="J279" s="2">
        <f>IFERROR(__xludf.DUMMYFUNCTION("""COMPUTED_VALUE"""),45698.66666666667)</f>
        <v>45698.66667</v>
      </c>
      <c r="K279" s="1">
        <f>IFERROR(__xludf.DUMMYFUNCTION("""COMPUTED_VALUE"""),859.07)</f>
        <v>859.07</v>
      </c>
      <c r="M279" s="2">
        <f>IFERROR(__xludf.DUMMYFUNCTION("""COMPUTED_VALUE"""),45698.66666666667)</f>
        <v>45698.66667</v>
      </c>
      <c r="N279" s="1">
        <f>IFERROR(__xludf.DUMMYFUNCTION("""COMPUTED_VALUE"""),5.0504734E7)</f>
        <v>50504734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IFERROR(__xludf.DUMMYFUNCTION("""COMPUTED_VALUE"""),868.14)</f>
        <v>868.14</v>
      </c>
      <c r="D280" s="2">
        <f>IFERROR(__xludf.DUMMYFUNCTION("""COMPUTED_VALUE"""),45699.66666666667)</f>
        <v>45699.66667</v>
      </c>
      <c r="E280" s="1">
        <f>IFERROR(__xludf.DUMMYFUNCTION("""COMPUTED_VALUE"""),874.15)</f>
        <v>874.15</v>
      </c>
      <c r="G280" s="2">
        <f>IFERROR(__xludf.DUMMYFUNCTION("""COMPUTED_VALUE"""),45699.66666666667)</f>
        <v>45699.66667</v>
      </c>
      <c r="H280" s="1">
        <f>IFERROR(__xludf.DUMMYFUNCTION("""COMPUTED_VALUE"""),865.06)</f>
        <v>865.06</v>
      </c>
      <c r="J280" s="2">
        <f>IFERROR(__xludf.DUMMYFUNCTION("""COMPUTED_VALUE"""),45699.66666666667)</f>
        <v>45699.66667</v>
      </c>
      <c r="K280" s="1">
        <f>IFERROR(__xludf.DUMMYFUNCTION("""COMPUTED_VALUE"""),868.91)</f>
        <v>868.91</v>
      </c>
      <c r="M280" s="2">
        <f>IFERROR(__xludf.DUMMYFUNCTION("""COMPUTED_VALUE"""),45699.66666666667)</f>
        <v>45699.66667</v>
      </c>
      <c r="N280" s="1">
        <f>IFERROR(__xludf.DUMMYFUNCTION("""COMPUTED_VALUE"""),5.5483341E7)</f>
        <v>55483341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IFERROR(__xludf.DUMMYFUNCTION("""COMPUTED_VALUE"""),861.61)</f>
        <v>861.61</v>
      </c>
      <c r="D281" s="2">
        <f>IFERROR(__xludf.DUMMYFUNCTION("""COMPUTED_VALUE"""),45700.66666666667)</f>
        <v>45700.66667</v>
      </c>
      <c r="E281" s="1">
        <f>IFERROR(__xludf.DUMMYFUNCTION("""COMPUTED_VALUE"""),866.94)</f>
        <v>866.94</v>
      </c>
      <c r="G281" s="2">
        <f>IFERROR(__xludf.DUMMYFUNCTION("""COMPUTED_VALUE"""),45700.66666666667)</f>
        <v>45700.66667</v>
      </c>
      <c r="H281" s="1">
        <f>IFERROR(__xludf.DUMMYFUNCTION("""COMPUTED_VALUE"""),858.07)</f>
        <v>858.07</v>
      </c>
      <c r="J281" s="2">
        <f>IFERROR(__xludf.DUMMYFUNCTION("""COMPUTED_VALUE"""),45700.66666666667)</f>
        <v>45700.66667</v>
      </c>
      <c r="K281" s="1">
        <f>IFERROR(__xludf.DUMMYFUNCTION("""COMPUTED_VALUE"""),864.67)</f>
        <v>864.67</v>
      </c>
      <c r="M281" s="2">
        <f>IFERROR(__xludf.DUMMYFUNCTION("""COMPUTED_VALUE"""),45700.66666666667)</f>
        <v>45700.66667</v>
      </c>
      <c r="N281" s="1">
        <f>IFERROR(__xludf.DUMMYFUNCTION("""COMPUTED_VALUE"""),6.2975939E7)</f>
        <v>62975939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IFERROR(__xludf.DUMMYFUNCTION("""COMPUTED_VALUE"""),866.66)</f>
        <v>866.66</v>
      </c>
      <c r="D282" s="2">
        <f>IFERROR(__xludf.DUMMYFUNCTION("""COMPUTED_VALUE"""),45701.66666666667)</f>
        <v>45701.66667</v>
      </c>
      <c r="E282" s="1">
        <f>IFERROR(__xludf.DUMMYFUNCTION("""COMPUTED_VALUE"""),875.66)</f>
        <v>875.66</v>
      </c>
      <c r="G282" s="2">
        <f>IFERROR(__xludf.DUMMYFUNCTION("""COMPUTED_VALUE"""),45701.66666666667)</f>
        <v>45701.66667</v>
      </c>
      <c r="H282" s="1">
        <f>IFERROR(__xludf.DUMMYFUNCTION("""COMPUTED_VALUE"""),866.27)</f>
        <v>866.27</v>
      </c>
      <c r="J282" s="2">
        <f>IFERROR(__xludf.DUMMYFUNCTION("""COMPUTED_VALUE"""),45701.66666666667)</f>
        <v>45701.66667</v>
      </c>
      <c r="K282" s="1">
        <f>IFERROR(__xludf.DUMMYFUNCTION("""COMPUTED_VALUE"""),874.08)</f>
        <v>874.08</v>
      </c>
      <c r="M282" s="2">
        <f>IFERROR(__xludf.DUMMYFUNCTION("""COMPUTED_VALUE"""),45701.66666666667)</f>
        <v>45701.66667</v>
      </c>
      <c r="N282" s="1">
        <f>IFERROR(__xludf.DUMMYFUNCTION("""COMPUTED_VALUE"""),4.996613E7)</f>
        <v>49966130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IFERROR(__xludf.DUMMYFUNCTION("""COMPUTED_VALUE"""),875.1)</f>
        <v>875.1</v>
      </c>
      <c r="D283" s="2">
        <f>IFERROR(__xludf.DUMMYFUNCTION("""COMPUTED_VALUE"""),45702.66666666667)</f>
        <v>45702.66667</v>
      </c>
      <c r="E283" s="1">
        <f>IFERROR(__xludf.DUMMYFUNCTION("""COMPUTED_VALUE"""),882.11)</f>
        <v>882.11</v>
      </c>
      <c r="G283" s="2">
        <f>IFERROR(__xludf.DUMMYFUNCTION("""COMPUTED_VALUE"""),45702.66666666667)</f>
        <v>45702.66667</v>
      </c>
      <c r="H283" s="1">
        <f>IFERROR(__xludf.DUMMYFUNCTION("""COMPUTED_VALUE"""),872.89)</f>
        <v>872.89</v>
      </c>
      <c r="J283" s="2">
        <f>IFERROR(__xludf.DUMMYFUNCTION("""COMPUTED_VALUE"""),45702.66666666667)</f>
        <v>45702.66667</v>
      </c>
      <c r="K283" s="1">
        <f>IFERROR(__xludf.DUMMYFUNCTION("""COMPUTED_VALUE"""),873.09)</f>
        <v>873.09</v>
      </c>
      <c r="M283" s="2">
        <f>IFERROR(__xludf.DUMMYFUNCTION("""COMPUTED_VALUE"""),45702.66666666667)</f>
        <v>45702.66667</v>
      </c>
      <c r="N283" s="1">
        <f>IFERROR(__xludf.DUMMYFUNCTION("""COMPUTED_VALUE"""),5.071233E7)</f>
        <v>50712330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IFERROR(__xludf.DUMMYFUNCTION("""COMPUTED_VALUE"""),871.93)</f>
        <v>871.93</v>
      </c>
      <c r="D284" s="2">
        <f>IFERROR(__xludf.DUMMYFUNCTION("""COMPUTED_VALUE"""),45706.66666666667)</f>
        <v>45706.66667</v>
      </c>
      <c r="E284" s="1">
        <f>IFERROR(__xludf.DUMMYFUNCTION("""COMPUTED_VALUE"""),886.08)</f>
        <v>886.08</v>
      </c>
      <c r="G284" s="2">
        <f>IFERROR(__xludf.DUMMYFUNCTION("""COMPUTED_VALUE"""),45706.66666666667)</f>
        <v>45706.66667</v>
      </c>
      <c r="H284" s="1">
        <f>IFERROR(__xludf.DUMMYFUNCTION("""COMPUTED_VALUE"""),868.0)</f>
        <v>868</v>
      </c>
      <c r="J284" s="2">
        <f>IFERROR(__xludf.DUMMYFUNCTION("""COMPUTED_VALUE"""),45706.66666666667)</f>
        <v>45706.66667</v>
      </c>
      <c r="K284" s="1">
        <f>IFERROR(__xludf.DUMMYFUNCTION("""COMPUTED_VALUE"""),885.86)</f>
        <v>885.86</v>
      </c>
      <c r="M284" s="2">
        <f>IFERROR(__xludf.DUMMYFUNCTION("""COMPUTED_VALUE"""),45706.66666666667)</f>
        <v>45706.66667</v>
      </c>
      <c r="N284" s="1">
        <f>IFERROR(__xludf.DUMMYFUNCTION("""COMPUTED_VALUE"""),5.9859646E7)</f>
        <v>59859646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IFERROR(__xludf.DUMMYFUNCTION("""COMPUTED_VALUE"""),877.95)</f>
        <v>877.95</v>
      </c>
      <c r="D285" s="2">
        <f>IFERROR(__xludf.DUMMYFUNCTION("""COMPUTED_VALUE"""),45707.66666666667)</f>
        <v>45707.66667</v>
      </c>
      <c r="E285" s="1">
        <f>IFERROR(__xludf.DUMMYFUNCTION("""COMPUTED_VALUE"""),878.75)</f>
        <v>878.75</v>
      </c>
      <c r="G285" s="2">
        <f>IFERROR(__xludf.DUMMYFUNCTION("""COMPUTED_VALUE"""),45707.66666666667)</f>
        <v>45707.66667</v>
      </c>
      <c r="H285" s="1">
        <f>IFERROR(__xludf.DUMMYFUNCTION("""COMPUTED_VALUE"""),872.31)</f>
        <v>872.31</v>
      </c>
      <c r="J285" s="2">
        <f>IFERROR(__xludf.DUMMYFUNCTION("""COMPUTED_VALUE"""),45707.66666666667)</f>
        <v>45707.66667</v>
      </c>
      <c r="K285" s="1">
        <f>IFERROR(__xludf.DUMMYFUNCTION("""COMPUTED_VALUE"""),875.08)</f>
        <v>875.08</v>
      </c>
      <c r="M285" s="2">
        <f>IFERROR(__xludf.DUMMYFUNCTION("""COMPUTED_VALUE"""),45707.66666666667)</f>
        <v>45707.66667</v>
      </c>
      <c r="N285" s="1">
        <f>IFERROR(__xludf.DUMMYFUNCTION("""COMPUTED_VALUE"""),6.418846E7)</f>
        <v>64188460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IFERROR(__xludf.DUMMYFUNCTION("""COMPUTED_VALUE"""),874.39)</f>
        <v>874.39</v>
      </c>
      <c r="D286" s="2">
        <f>IFERROR(__xludf.DUMMYFUNCTION("""COMPUTED_VALUE"""),45708.66666666667)</f>
        <v>45708.66667</v>
      </c>
      <c r="E286" s="1">
        <f>IFERROR(__xludf.DUMMYFUNCTION("""COMPUTED_VALUE"""),874.74)</f>
        <v>874.74</v>
      </c>
      <c r="G286" s="2">
        <f>IFERROR(__xludf.DUMMYFUNCTION("""COMPUTED_VALUE"""),45708.66666666667)</f>
        <v>45708.66667</v>
      </c>
      <c r="H286" s="1">
        <f>IFERROR(__xludf.DUMMYFUNCTION("""COMPUTED_VALUE"""),867.66)</f>
        <v>867.66</v>
      </c>
      <c r="J286" s="2">
        <f>IFERROR(__xludf.DUMMYFUNCTION("""COMPUTED_VALUE"""),45708.66666666667)</f>
        <v>45708.66667</v>
      </c>
      <c r="K286" s="1">
        <f>IFERROR(__xludf.DUMMYFUNCTION("""COMPUTED_VALUE"""),873.48)</f>
        <v>873.48</v>
      </c>
      <c r="M286" s="2">
        <f>IFERROR(__xludf.DUMMYFUNCTION("""COMPUTED_VALUE"""),45708.66666666667)</f>
        <v>45708.66667</v>
      </c>
      <c r="N286" s="1">
        <f>IFERROR(__xludf.DUMMYFUNCTION("""COMPUTED_VALUE"""),5.2640627E7)</f>
        <v>52640627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IFERROR(__xludf.DUMMYFUNCTION("""COMPUTED_VALUE"""),874.72)</f>
        <v>874.72</v>
      </c>
      <c r="D287" s="2">
        <f>IFERROR(__xludf.DUMMYFUNCTION("""COMPUTED_VALUE"""),45709.66666666667)</f>
        <v>45709.66667</v>
      </c>
      <c r="E287" s="1">
        <f>IFERROR(__xludf.DUMMYFUNCTION("""COMPUTED_VALUE"""),875.94)</f>
        <v>875.94</v>
      </c>
      <c r="G287" s="2">
        <f>IFERROR(__xludf.DUMMYFUNCTION("""COMPUTED_VALUE"""),45709.66666666667)</f>
        <v>45709.66667</v>
      </c>
      <c r="H287" s="1">
        <f>IFERROR(__xludf.DUMMYFUNCTION("""COMPUTED_VALUE"""),861.95)</f>
        <v>861.95</v>
      </c>
      <c r="J287" s="2">
        <f>IFERROR(__xludf.DUMMYFUNCTION("""COMPUTED_VALUE"""),45709.66666666667)</f>
        <v>45709.66667</v>
      </c>
      <c r="K287" s="1">
        <f>IFERROR(__xludf.DUMMYFUNCTION("""COMPUTED_VALUE"""),862.81)</f>
        <v>862.81</v>
      </c>
      <c r="M287" s="2">
        <f>IFERROR(__xludf.DUMMYFUNCTION("""COMPUTED_VALUE"""),45709.66666666667)</f>
        <v>45709.66667</v>
      </c>
      <c r="N287" s="1">
        <f>IFERROR(__xludf.DUMMYFUNCTION("""COMPUTED_VALUE"""),5.4618914E7)</f>
        <v>54618914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IFERROR(__xludf.DUMMYFUNCTION("""COMPUTED_VALUE"""),863.51)</f>
        <v>863.51</v>
      </c>
      <c r="D288" s="2">
        <f>IFERROR(__xludf.DUMMYFUNCTION("""COMPUTED_VALUE"""),45712.66666666667)</f>
        <v>45712.66667</v>
      </c>
      <c r="E288" s="1">
        <f>IFERROR(__xludf.DUMMYFUNCTION("""COMPUTED_VALUE"""),867.21)</f>
        <v>867.21</v>
      </c>
      <c r="G288" s="2">
        <f>IFERROR(__xludf.DUMMYFUNCTION("""COMPUTED_VALUE"""),45712.66666666667)</f>
        <v>45712.66667</v>
      </c>
      <c r="H288" s="1">
        <f>IFERROR(__xludf.DUMMYFUNCTION("""COMPUTED_VALUE"""),858.56)</f>
        <v>858.56</v>
      </c>
      <c r="J288" s="2">
        <f>IFERROR(__xludf.DUMMYFUNCTION("""COMPUTED_VALUE"""),45712.66666666667)</f>
        <v>45712.66667</v>
      </c>
      <c r="K288" s="1">
        <f>IFERROR(__xludf.DUMMYFUNCTION("""COMPUTED_VALUE"""),861.16)</f>
        <v>861.16</v>
      </c>
      <c r="M288" s="2">
        <f>IFERROR(__xludf.DUMMYFUNCTION("""COMPUTED_VALUE"""),45712.66666666667)</f>
        <v>45712.66667</v>
      </c>
      <c r="N288" s="1">
        <f>IFERROR(__xludf.DUMMYFUNCTION("""COMPUTED_VALUE"""),5.2417441E7)</f>
        <v>52417441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IFERROR(__xludf.DUMMYFUNCTION("""COMPUTED_VALUE"""),862.58)</f>
        <v>862.58</v>
      </c>
      <c r="D289" s="2">
        <f>IFERROR(__xludf.DUMMYFUNCTION("""COMPUTED_VALUE"""),45713.66666666667)</f>
        <v>45713.66667</v>
      </c>
      <c r="E289" s="1">
        <f>IFERROR(__xludf.DUMMYFUNCTION("""COMPUTED_VALUE"""),874.69)</f>
        <v>874.69</v>
      </c>
      <c r="G289" s="2">
        <f>IFERROR(__xludf.DUMMYFUNCTION("""COMPUTED_VALUE"""),45713.66666666667)</f>
        <v>45713.66667</v>
      </c>
      <c r="H289" s="1">
        <f>IFERROR(__xludf.DUMMYFUNCTION("""COMPUTED_VALUE"""),862.58)</f>
        <v>862.58</v>
      </c>
      <c r="J289" s="2">
        <f>IFERROR(__xludf.DUMMYFUNCTION("""COMPUTED_VALUE"""),45713.66666666667)</f>
        <v>45713.66667</v>
      </c>
      <c r="K289" s="1">
        <f>IFERROR(__xludf.DUMMYFUNCTION("""COMPUTED_VALUE"""),872.25)</f>
        <v>872.25</v>
      </c>
      <c r="M289" s="2">
        <f>IFERROR(__xludf.DUMMYFUNCTION("""COMPUTED_VALUE"""),45713.66666666667)</f>
        <v>45713.66667</v>
      </c>
      <c r="N289" s="1">
        <f>IFERROR(__xludf.DUMMYFUNCTION("""COMPUTED_VALUE"""),5.6520532E7)</f>
        <v>56520532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IFERROR(__xludf.DUMMYFUNCTION("""COMPUTED_VALUE"""),872.72)</f>
        <v>872.72</v>
      </c>
      <c r="D290" s="2">
        <f>IFERROR(__xludf.DUMMYFUNCTION("""COMPUTED_VALUE"""),45714.66666666667)</f>
        <v>45714.66667</v>
      </c>
      <c r="E290" s="1">
        <f>IFERROR(__xludf.DUMMYFUNCTION("""COMPUTED_VALUE"""),873.12)</f>
        <v>873.12</v>
      </c>
      <c r="G290" s="2">
        <f>IFERROR(__xludf.DUMMYFUNCTION("""COMPUTED_VALUE"""),45714.66666666667)</f>
        <v>45714.66667</v>
      </c>
      <c r="H290" s="1">
        <f>IFERROR(__xludf.DUMMYFUNCTION("""COMPUTED_VALUE"""),864.72)</f>
        <v>864.72</v>
      </c>
      <c r="J290" s="2">
        <f>IFERROR(__xludf.DUMMYFUNCTION("""COMPUTED_VALUE"""),45714.66666666667)</f>
        <v>45714.66667</v>
      </c>
      <c r="K290" s="1">
        <f>IFERROR(__xludf.DUMMYFUNCTION("""COMPUTED_VALUE"""),865.42)</f>
        <v>865.42</v>
      </c>
      <c r="M290" s="2">
        <f>IFERROR(__xludf.DUMMYFUNCTION("""COMPUTED_VALUE"""),45714.66666666667)</f>
        <v>45714.66667</v>
      </c>
      <c r="N290" s="1">
        <f>IFERROR(__xludf.DUMMYFUNCTION("""COMPUTED_VALUE"""),4.7155019E7)</f>
        <v>47155019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IFERROR(__xludf.DUMMYFUNCTION("""COMPUTED_VALUE"""),864.69)</f>
        <v>864.69</v>
      </c>
      <c r="D291" s="2">
        <f>IFERROR(__xludf.DUMMYFUNCTION("""COMPUTED_VALUE"""),45715.66666666667)</f>
        <v>45715.66667</v>
      </c>
      <c r="E291" s="1">
        <f>IFERROR(__xludf.DUMMYFUNCTION("""COMPUTED_VALUE"""),871.91)</f>
        <v>871.91</v>
      </c>
      <c r="G291" s="2">
        <f>IFERROR(__xludf.DUMMYFUNCTION("""COMPUTED_VALUE"""),45715.66666666667)</f>
        <v>45715.66667</v>
      </c>
      <c r="H291" s="1">
        <f>IFERROR(__xludf.DUMMYFUNCTION("""COMPUTED_VALUE"""),861.85)</f>
        <v>861.85</v>
      </c>
      <c r="J291" s="2">
        <f>IFERROR(__xludf.DUMMYFUNCTION("""COMPUTED_VALUE"""),45715.66666666667)</f>
        <v>45715.66667</v>
      </c>
      <c r="K291" s="1">
        <f>IFERROR(__xludf.DUMMYFUNCTION("""COMPUTED_VALUE"""),862.21)</f>
        <v>862.21</v>
      </c>
      <c r="M291" s="2">
        <f>IFERROR(__xludf.DUMMYFUNCTION("""COMPUTED_VALUE"""),45715.66666666667)</f>
        <v>45715.66667</v>
      </c>
      <c r="N291" s="1">
        <f>IFERROR(__xludf.DUMMYFUNCTION("""COMPUTED_VALUE"""),5.3680057E7)</f>
        <v>53680057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IFERROR(__xludf.DUMMYFUNCTION("""COMPUTED_VALUE"""),862.24)</f>
        <v>862.24</v>
      </c>
      <c r="D292" s="2">
        <f>IFERROR(__xludf.DUMMYFUNCTION("""COMPUTED_VALUE"""),45716.66666666667)</f>
        <v>45716.66667</v>
      </c>
      <c r="E292" s="1">
        <f>IFERROR(__xludf.DUMMYFUNCTION("""COMPUTED_VALUE"""),869.52)</f>
        <v>869.52</v>
      </c>
      <c r="G292" s="2">
        <f>IFERROR(__xludf.DUMMYFUNCTION("""COMPUTED_VALUE"""),45716.66666666667)</f>
        <v>45716.66667</v>
      </c>
      <c r="H292" s="1">
        <f>IFERROR(__xludf.DUMMYFUNCTION("""COMPUTED_VALUE"""),860.3)</f>
        <v>860.3</v>
      </c>
      <c r="J292" s="2">
        <f>IFERROR(__xludf.DUMMYFUNCTION("""COMPUTED_VALUE"""),45716.66666666667)</f>
        <v>45716.66667</v>
      </c>
      <c r="K292" s="1">
        <f>IFERROR(__xludf.DUMMYFUNCTION("""COMPUTED_VALUE"""),869.41)</f>
        <v>869.41</v>
      </c>
      <c r="M292" s="2">
        <f>IFERROR(__xludf.DUMMYFUNCTION("""COMPUTED_VALUE"""),45716.66666666667)</f>
        <v>45716.66667</v>
      </c>
      <c r="N292" s="1">
        <f>IFERROR(__xludf.DUMMYFUNCTION("""COMPUTED_VALUE"""),1.08510889E8)</f>
        <v>108510889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IFERROR(__xludf.DUMMYFUNCTION("""COMPUTED_VALUE"""),871.75)</f>
        <v>871.75</v>
      </c>
      <c r="D293" s="2">
        <f>IFERROR(__xludf.DUMMYFUNCTION("""COMPUTED_VALUE"""),45719.66666666667)</f>
        <v>45719.66667</v>
      </c>
      <c r="E293" s="1">
        <f>IFERROR(__xludf.DUMMYFUNCTION("""COMPUTED_VALUE"""),878.28)</f>
        <v>878.28</v>
      </c>
      <c r="G293" s="2">
        <f>IFERROR(__xludf.DUMMYFUNCTION("""COMPUTED_VALUE"""),45719.66666666667)</f>
        <v>45719.66667</v>
      </c>
      <c r="H293" s="1">
        <f>IFERROR(__xludf.DUMMYFUNCTION("""COMPUTED_VALUE"""),849.32)</f>
        <v>849.32</v>
      </c>
      <c r="J293" s="2">
        <f>IFERROR(__xludf.DUMMYFUNCTION("""COMPUTED_VALUE"""),45719.66666666667)</f>
        <v>45719.66667</v>
      </c>
      <c r="K293" s="1">
        <f>IFERROR(__xludf.DUMMYFUNCTION("""COMPUTED_VALUE"""),851.42)</f>
        <v>851.42</v>
      </c>
      <c r="M293" s="2">
        <f>IFERROR(__xludf.DUMMYFUNCTION("""COMPUTED_VALUE"""),45719.66666666667)</f>
        <v>45719.66667</v>
      </c>
      <c r="N293" s="1">
        <f>IFERROR(__xludf.DUMMYFUNCTION("""COMPUTED_VALUE"""),7.0466557E7)</f>
        <v>70466557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IFERROR(__xludf.DUMMYFUNCTION("""COMPUTED_VALUE"""),854.7)</f>
        <v>854.7</v>
      </c>
      <c r="D294" s="2">
        <f>IFERROR(__xludf.DUMMYFUNCTION("""COMPUTED_VALUE"""),45720.66666666667)</f>
        <v>45720.66667</v>
      </c>
      <c r="E294" s="1">
        <f>IFERROR(__xludf.DUMMYFUNCTION("""COMPUTED_VALUE"""),856.22)</f>
        <v>856.22</v>
      </c>
      <c r="G294" s="2">
        <f>IFERROR(__xludf.DUMMYFUNCTION("""COMPUTED_VALUE"""),45720.66666666667)</f>
        <v>45720.66667</v>
      </c>
      <c r="H294" s="1">
        <f>IFERROR(__xludf.DUMMYFUNCTION("""COMPUTED_VALUE"""),843.63)</f>
        <v>843.63</v>
      </c>
      <c r="J294" s="2">
        <f>IFERROR(__xludf.DUMMYFUNCTION("""COMPUTED_VALUE"""),45720.66666666667)</f>
        <v>45720.66667</v>
      </c>
      <c r="K294" s="1">
        <f>IFERROR(__xludf.DUMMYFUNCTION("""COMPUTED_VALUE"""),844.39)</f>
        <v>844.39</v>
      </c>
      <c r="M294" s="2">
        <f>IFERROR(__xludf.DUMMYFUNCTION("""COMPUTED_VALUE"""),45720.66666666667)</f>
        <v>45720.66667</v>
      </c>
      <c r="N294" s="1">
        <f>IFERROR(__xludf.DUMMYFUNCTION("""COMPUTED_VALUE"""),8.2092943E7)</f>
        <v>82092943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IFERROR(__xludf.DUMMYFUNCTION("""COMPUTED_VALUE"""),848.25)</f>
        <v>848.25</v>
      </c>
      <c r="D295" s="2">
        <f>IFERROR(__xludf.DUMMYFUNCTION("""COMPUTED_VALUE"""),45721.66666666667)</f>
        <v>45721.66667</v>
      </c>
      <c r="E295" s="1">
        <f>IFERROR(__xludf.DUMMYFUNCTION("""COMPUTED_VALUE"""),866.5)</f>
        <v>866.5</v>
      </c>
      <c r="G295" s="2">
        <f>IFERROR(__xludf.DUMMYFUNCTION("""COMPUTED_VALUE"""),45721.66666666667)</f>
        <v>45721.66667</v>
      </c>
      <c r="H295" s="1">
        <f>IFERROR(__xludf.DUMMYFUNCTION("""COMPUTED_VALUE"""),847.6)</f>
        <v>847.6</v>
      </c>
      <c r="J295" s="2">
        <f>IFERROR(__xludf.DUMMYFUNCTION("""COMPUTED_VALUE"""),45721.66666666667)</f>
        <v>45721.66667</v>
      </c>
      <c r="K295" s="1">
        <f>IFERROR(__xludf.DUMMYFUNCTION("""COMPUTED_VALUE"""),864.39)</f>
        <v>864.39</v>
      </c>
      <c r="M295" s="2">
        <f>IFERROR(__xludf.DUMMYFUNCTION("""COMPUTED_VALUE"""),45721.66666666667)</f>
        <v>45721.66667</v>
      </c>
      <c r="N295" s="1">
        <f>IFERROR(__xludf.DUMMYFUNCTION("""COMPUTED_VALUE"""),7.1950787E7)</f>
        <v>71950787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IFERROR(__xludf.DUMMYFUNCTION("""COMPUTED_VALUE"""),863.29)</f>
        <v>863.29</v>
      </c>
      <c r="D296" s="2">
        <f>IFERROR(__xludf.DUMMYFUNCTION("""COMPUTED_VALUE"""),45722.66666666667)</f>
        <v>45722.66667</v>
      </c>
      <c r="E296" s="1">
        <f>IFERROR(__xludf.DUMMYFUNCTION("""COMPUTED_VALUE"""),867.28)</f>
        <v>867.28</v>
      </c>
      <c r="G296" s="2">
        <f>IFERROR(__xludf.DUMMYFUNCTION("""COMPUTED_VALUE"""),45722.66666666667)</f>
        <v>45722.66667</v>
      </c>
      <c r="H296" s="1">
        <f>IFERROR(__xludf.DUMMYFUNCTION("""COMPUTED_VALUE"""),856.78)</f>
        <v>856.78</v>
      </c>
      <c r="J296" s="2">
        <f>IFERROR(__xludf.DUMMYFUNCTION("""COMPUTED_VALUE"""),45722.66666666667)</f>
        <v>45722.66667</v>
      </c>
      <c r="K296" s="1">
        <f>IFERROR(__xludf.DUMMYFUNCTION("""COMPUTED_VALUE"""),861.79)</f>
        <v>861.79</v>
      </c>
      <c r="M296" s="2">
        <f>IFERROR(__xludf.DUMMYFUNCTION("""COMPUTED_VALUE"""),45722.66666666667)</f>
        <v>45722.66667</v>
      </c>
      <c r="N296" s="1">
        <f>IFERROR(__xludf.DUMMYFUNCTION("""COMPUTED_VALUE"""),6.4258403E7)</f>
        <v>64258403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IFERROR(__xludf.DUMMYFUNCTION("""COMPUTED_VALUE"""),859.67)</f>
        <v>859.67</v>
      </c>
      <c r="D297" s="2">
        <f>IFERROR(__xludf.DUMMYFUNCTION("""COMPUTED_VALUE"""),45723.66666666667)</f>
        <v>45723.66667</v>
      </c>
      <c r="E297" s="1">
        <f>IFERROR(__xludf.DUMMYFUNCTION("""COMPUTED_VALUE"""),868.66)</f>
        <v>868.66</v>
      </c>
      <c r="G297" s="2">
        <f>IFERROR(__xludf.DUMMYFUNCTION("""COMPUTED_VALUE"""),45723.66666666667)</f>
        <v>45723.66667</v>
      </c>
      <c r="H297" s="1">
        <f>IFERROR(__xludf.DUMMYFUNCTION("""COMPUTED_VALUE"""),857.33)</f>
        <v>857.33</v>
      </c>
      <c r="J297" s="2">
        <f>IFERROR(__xludf.DUMMYFUNCTION("""COMPUTED_VALUE"""),45723.66666666667)</f>
        <v>45723.66667</v>
      </c>
      <c r="K297" s="1">
        <f>IFERROR(__xludf.DUMMYFUNCTION("""COMPUTED_VALUE"""),866.36)</f>
        <v>866.36</v>
      </c>
      <c r="M297" s="2">
        <f>IFERROR(__xludf.DUMMYFUNCTION("""COMPUTED_VALUE"""),45723.66666666667)</f>
        <v>45723.66667</v>
      </c>
      <c r="N297" s="1">
        <f>IFERROR(__xludf.DUMMYFUNCTION("""COMPUTED_VALUE"""),6.7070838E7)</f>
        <v>67070838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IFERROR(__xludf.DUMMYFUNCTION("""COMPUTED_VALUE"""),863.0)</f>
        <v>863</v>
      </c>
      <c r="D298" s="2">
        <f>IFERROR(__xludf.DUMMYFUNCTION("""COMPUTED_VALUE"""),45726.66666666667)</f>
        <v>45726.66667</v>
      </c>
      <c r="E298" s="1">
        <f>IFERROR(__xludf.DUMMYFUNCTION("""COMPUTED_VALUE"""),871.37)</f>
        <v>871.37</v>
      </c>
      <c r="G298" s="2">
        <f>IFERROR(__xludf.DUMMYFUNCTION("""COMPUTED_VALUE"""),45726.66666666667)</f>
        <v>45726.66667</v>
      </c>
      <c r="H298" s="1">
        <f>IFERROR(__xludf.DUMMYFUNCTION("""COMPUTED_VALUE"""),847.79)</f>
        <v>847.79</v>
      </c>
      <c r="J298" s="2">
        <f>IFERROR(__xludf.DUMMYFUNCTION("""COMPUTED_VALUE"""),45726.66666666667)</f>
        <v>45726.66667</v>
      </c>
      <c r="K298" s="1">
        <f>IFERROR(__xludf.DUMMYFUNCTION("""COMPUTED_VALUE"""),853.07)</f>
        <v>853.07</v>
      </c>
      <c r="M298" s="2">
        <f>IFERROR(__xludf.DUMMYFUNCTION("""COMPUTED_VALUE"""),45726.66666666667)</f>
        <v>45726.66667</v>
      </c>
      <c r="N298" s="1">
        <f>IFERROR(__xludf.DUMMYFUNCTION("""COMPUTED_VALUE"""),6.9674044E7)</f>
        <v>69674044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IFERROR(__xludf.DUMMYFUNCTION("""COMPUTED_VALUE"""),853.78)</f>
        <v>853.78</v>
      </c>
      <c r="D299" s="2">
        <f>IFERROR(__xludf.DUMMYFUNCTION("""COMPUTED_VALUE"""),45727.66666666667)</f>
        <v>45727.66667</v>
      </c>
      <c r="E299" s="1">
        <f>IFERROR(__xludf.DUMMYFUNCTION("""COMPUTED_VALUE"""),854.46)</f>
        <v>854.46</v>
      </c>
      <c r="G299" s="2">
        <f>IFERROR(__xludf.DUMMYFUNCTION("""COMPUTED_VALUE"""),45727.66666666667)</f>
        <v>45727.66667</v>
      </c>
      <c r="H299" s="1">
        <f>IFERROR(__xludf.DUMMYFUNCTION("""COMPUTED_VALUE"""),835.36)</f>
        <v>835.36</v>
      </c>
      <c r="J299" s="2">
        <f>IFERROR(__xludf.DUMMYFUNCTION("""COMPUTED_VALUE"""),45727.66666666667)</f>
        <v>45727.66667</v>
      </c>
      <c r="K299" s="1">
        <f>IFERROR(__xludf.DUMMYFUNCTION("""COMPUTED_VALUE"""),839.93)</f>
        <v>839.93</v>
      </c>
      <c r="M299" s="2">
        <f>IFERROR(__xludf.DUMMYFUNCTION("""COMPUTED_VALUE"""),45727.66666666667)</f>
        <v>45727.66667</v>
      </c>
      <c r="N299" s="1">
        <f>IFERROR(__xludf.DUMMYFUNCTION("""COMPUTED_VALUE"""),6.8667311E7)</f>
        <v>68667311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IFERROR(__xludf.DUMMYFUNCTION("""COMPUTED_VALUE"""),840.45)</f>
        <v>840.45</v>
      </c>
      <c r="D300" s="2">
        <f>IFERROR(__xludf.DUMMYFUNCTION("""COMPUTED_VALUE"""),45728.66666666667)</f>
        <v>45728.66667</v>
      </c>
      <c r="E300" s="1">
        <f>IFERROR(__xludf.DUMMYFUNCTION("""COMPUTED_VALUE"""),840.72)</f>
        <v>840.72</v>
      </c>
      <c r="G300" s="2">
        <f>IFERROR(__xludf.DUMMYFUNCTION("""COMPUTED_VALUE"""),45728.66666666667)</f>
        <v>45728.66667</v>
      </c>
      <c r="H300" s="1">
        <f>IFERROR(__xludf.DUMMYFUNCTION("""COMPUTED_VALUE"""),828.7)</f>
        <v>828.7</v>
      </c>
      <c r="J300" s="2">
        <f>IFERROR(__xludf.DUMMYFUNCTION("""COMPUTED_VALUE"""),45728.66666666667)</f>
        <v>45728.66667</v>
      </c>
      <c r="K300" s="1">
        <f>IFERROR(__xludf.DUMMYFUNCTION("""COMPUTED_VALUE"""),830.08)</f>
        <v>830.08</v>
      </c>
      <c r="M300" s="2">
        <f>IFERROR(__xludf.DUMMYFUNCTION("""COMPUTED_VALUE"""),45728.66666666667)</f>
        <v>45728.66667</v>
      </c>
      <c r="N300" s="1">
        <f>IFERROR(__xludf.DUMMYFUNCTION("""COMPUTED_VALUE"""),6.1265282E7)</f>
        <v>61265282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IFERROR(__xludf.DUMMYFUNCTION("""COMPUTED_VALUE"""),828.41)</f>
        <v>828.41</v>
      </c>
      <c r="D301" s="2">
        <f>IFERROR(__xludf.DUMMYFUNCTION("""COMPUTED_VALUE"""),45729.66666666667)</f>
        <v>45729.66667</v>
      </c>
      <c r="E301" s="1">
        <f>IFERROR(__xludf.DUMMYFUNCTION("""COMPUTED_VALUE"""),836.62)</f>
        <v>836.62</v>
      </c>
      <c r="G301" s="2">
        <f>IFERROR(__xludf.DUMMYFUNCTION("""COMPUTED_VALUE"""),45729.66666666667)</f>
        <v>45729.66667</v>
      </c>
      <c r="H301" s="1">
        <f>IFERROR(__xludf.DUMMYFUNCTION("""COMPUTED_VALUE"""),820.91)</f>
        <v>820.91</v>
      </c>
      <c r="J301" s="2">
        <f>IFERROR(__xludf.DUMMYFUNCTION("""COMPUTED_VALUE"""),45729.66666666667)</f>
        <v>45729.66667</v>
      </c>
      <c r="K301" s="1">
        <f>IFERROR(__xludf.DUMMYFUNCTION("""COMPUTED_VALUE"""),828.64)</f>
        <v>828.64</v>
      </c>
      <c r="M301" s="2">
        <f>IFERROR(__xludf.DUMMYFUNCTION("""COMPUTED_VALUE"""),45729.66666666667)</f>
        <v>45729.66667</v>
      </c>
      <c r="N301" s="1">
        <f>IFERROR(__xludf.DUMMYFUNCTION("""COMPUTED_VALUE"""),5.5224116E7)</f>
        <v>55224116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IFERROR(__xludf.DUMMYFUNCTION("""COMPUTED_VALUE"""),834.21)</f>
        <v>834.21</v>
      </c>
      <c r="D302" s="2">
        <f>IFERROR(__xludf.DUMMYFUNCTION("""COMPUTED_VALUE"""),45730.66666666667)</f>
        <v>45730.66667</v>
      </c>
      <c r="E302" s="1">
        <f>IFERROR(__xludf.DUMMYFUNCTION("""COMPUTED_VALUE"""),839.02)</f>
        <v>839.02</v>
      </c>
      <c r="G302" s="2">
        <f>IFERROR(__xludf.DUMMYFUNCTION("""COMPUTED_VALUE"""),45730.66666666667)</f>
        <v>45730.66667</v>
      </c>
      <c r="H302" s="1">
        <f>IFERROR(__xludf.DUMMYFUNCTION("""COMPUTED_VALUE"""),830.34)</f>
        <v>830.34</v>
      </c>
      <c r="J302" s="2">
        <f>IFERROR(__xludf.DUMMYFUNCTION("""COMPUTED_VALUE"""),45730.66666666667)</f>
        <v>45730.66667</v>
      </c>
      <c r="K302" s="1">
        <f>IFERROR(__xludf.DUMMYFUNCTION("""COMPUTED_VALUE"""),837.21)</f>
        <v>837.21</v>
      </c>
      <c r="M302" s="2">
        <f>IFERROR(__xludf.DUMMYFUNCTION("""COMPUTED_VALUE"""),45730.66666666667)</f>
        <v>45730.66667</v>
      </c>
      <c r="N302" s="1">
        <f>IFERROR(__xludf.DUMMYFUNCTION("""COMPUTED_VALUE"""),5.585587E7)</f>
        <v>55855870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IFERROR(__xludf.DUMMYFUNCTION("""COMPUTED_VALUE"""),834.92)</f>
        <v>834.92</v>
      </c>
      <c r="D303" s="2">
        <f>IFERROR(__xludf.DUMMYFUNCTION("""COMPUTED_VALUE"""),45733.66666666667)</f>
        <v>45733.66667</v>
      </c>
      <c r="E303" s="1">
        <f>IFERROR(__xludf.DUMMYFUNCTION("""COMPUTED_VALUE"""),850.29)</f>
        <v>850.29</v>
      </c>
      <c r="G303" s="2">
        <f>IFERROR(__xludf.DUMMYFUNCTION("""COMPUTED_VALUE"""),45733.66666666667)</f>
        <v>45733.66667</v>
      </c>
      <c r="H303" s="1">
        <f>IFERROR(__xludf.DUMMYFUNCTION("""COMPUTED_VALUE"""),834.92)</f>
        <v>834.92</v>
      </c>
      <c r="J303" s="2">
        <f>IFERROR(__xludf.DUMMYFUNCTION("""COMPUTED_VALUE"""),45733.66666666667)</f>
        <v>45733.66667</v>
      </c>
      <c r="K303" s="1">
        <f>IFERROR(__xludf.DUMMYFUNCTION("""COMPUTED_VALUE"""),847.79)</f>
        <v>847.79</v>
      </c>
      <c r="M303" s="2">
        <f>IFERROR(__xludf.DUMMYFUNCTION("""COMPUTED_VALUE"""),45733.66666666667)</f>
        <v>45733.66667</v>
      </c>
      <c r="N303" s="1">
        <f>IFERROR(__xludf.DUMMYFUNCTION("""COMPUTED_VALUE"""),5.0607424E7)</f>
        <v>50607424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IFERROR(__xludf.DUMMYFUNCTION("""COMPUTED_VALUE"""),848.3)</f>
        <v>848.3</v>
      </c>
      <c r="D304" s="2">
        <f>IFERROR(__xludf.DUMMYFUNCTION("""COMPUTED_VALUE"""),45734.66666666667)</f>
        <v>45734.66667</v>
      </c>
      <c r="E304" s="1">
        <f>IFERROR(__xludf.DUMMYFUNCTION("""COMPUTED_VALUE"""),851.3)</f>
        <v>851.3</v>
      </c>
      <c r="G304" s="2">
        <f>IFERROR(__xludf.DUMMYFUNCTION("""COMPUTED_VALUE"""),45734.66666666667)</f>
        <v>45734.66667</v>
      </c>
      <c r="H304" s="1">
        <f>IFERROR(__xludf.DUMMYFUNCTION("""COMPUTED_VALUE"""),842.67)</f>
        <v>842.67</v>
      </c>
      <c r="J304" s="2">
        <f>IFERROR(__xludf.DUMMYFUNCTION("""COMPUTED_VALUE"""),45734.66666666667)</f>
        <v>45734.66667</v>
      </c>
      <c r="K304" s="1">
        <f>IFERROR(__xludf.DUMMYFUNCTION("""COMPUTED_VALUE"""),846.12)</f>
        <v>846.12</v>
      </c>
      <c r="M304" s="2">
        <f>IFERROR(__xludf.DUMMYFUNCTION("""COMPUTED_VALUE"""),45734.66666666667)</f>
        <v>45734.66667</v>
      </c>
      <c r="N304" s="1">
        <f>IFERROR(__xludf.DUMMYFUNCTION("""COMPUTED_VALUE"""),5.283262E7)</f>
        <v>52832620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IFERROR(__xludf.DUMMYFUNCTION("""COMPUTED_VALUE"""),845.04)</f>
        <v>845.04</v>
      </c>
      <c r="D305" s="2">
        <f>IFERROR(__xludf.DUMMYFUNCTION("""COMPUTED_VALUE"""),45735.66666666667)</f>
        <v>45735.66667</v>
      </c>
      <c r="E305" s="1">
        <f>IFERROR(__xludf.DUMMYFUNCTION("""COMPUTED_VALUE"""),849.77)</f>
        <v>849.77</v>
      </c>
      <c r="G305" s="2">
        <f>IFERROR(__xludf.DUMMYFUNCTION("""COMPUTED_VALUE"""),45735.66666666667)</f>
        <v>45735.66667</v>
      </c>
      <c r="H305" s="1">
        <f>IFERROR(__xludf.DUMMYFUNCTION("""COMPUTED_VALUE"""),839.27)</f>
        <v>839.27</v>
      </c>
      <c r="J305" s="2">
        <f>IFERROR(__xludf.DUMMYFUNCTION("""COMPUTED_VALUE"""),45735.66666666667)</f>
        <v>45735.66667</v>
      </c>
      <c r="K305" s="1">
        <f>IFERROR(__xludf.DUMMYFUNCTION("""COMPUTED_VALUE"""),846.62)</f>
        <v>846.62</v>
      </c>
      <c r="M305" s="2">
        <f>IFERROR(__xludf.DUMMYFUNCTION("""COMPUTED_VALUE"""),45735.66666666667)</f>
        <v>45735.66667</v>
      </c>
      <c r="N305" s="1">
        <f>IFERROR(__xludf.DUMMYFUNCTION("""COMPUTED_VALUE"""),6.0811815E7)</f>
        <v>60811815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IFERROR(__xludf.DUMMYFUNCTION("""COMPUTED_VALUE"""),843.79)</f>
        <v>843.79</v>
      </c>
      <c r="D306" s="2">
        <f>IFERROR(__xludf.DUMMYFUNCTION("""COMPUTED_VALUE"""),45736.66666666667)</f>
        <v>45736.66667</v>
      </c>
      <c r="E306" s="1">
        <f>IFERROR(__xludf.DUMMYFUNCTION("""COMPUTED_VALUE"""),844.78)</f>
        <v>844.78</v>
      </c>
      <c r="G306" s="2">
        <f>IFERROR(__xludf.DUMMYFUNCTION("""COMPUTED_VALUE"""),45736.66666666667)</f>
        <v>45736.66667</v>
      </c>
      <c r="H306" s="1">
        <f>IFERROR(__xludf.DUMMYFUNCTION("""COMPUTED_VALUE"""),837.56)</f>
        <v>837.56</v>
      </c>
      <c r="J306" s="2">
        <f>IFERROR(__xludf.DUMMYFUNCTION("""COMPUTED_VALUE"""),45736.66666666667)</f>
        <v>45736.66667</v>
      </c>
      <c r="K306" s="1">
        <f>IFERROR(__xludf.DUMMYFUNCTION("""COMPUTED_VALUE"""),840.04)</f>
        <v>840.04</v>
      </c>
      <c r="M306" s="2">
        <f>IFERROR(__xludf.DUMMYFUNCTION("""COMPUTED_VALUE"""),45736.66666666667)</f>
        <v>45736.66667</v>
      </c>
      <c r="N306" s="1">
        <f>IFERROR(__xludf.DUMMYFUNCTION("""COMPUTED_VALUE"""),5.3343595E7)</f>
        <v>53343595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IFERROR(__xludf.DUMMYFUNCTION("""COMPUTED_VALUE"""),836.84)</f>
        <v>836.84</v>
      </c>
      <c r="D307" s="2">
        <f>IFERROR(__xludf.DUMMYFUNCTION("""COMPUTED_VALUE"""),45737.66666666667)</f>
        <v>45737.66667</v>
      </c>
      <c r="E307" s="1">
        <f>IFERROR(__xludf.DUMMYFUNCTION("""COMPUTED_VALUE"""),836.84)</f>
        <v>836.84</v>
      </c>
      <c r="G307" s="2">
        <f>IFERROR(__xludf.DUMMYFUNCTION("""COMPUTED_VALUE"""),45737.66666666667)</f>
        <v>45737.66667</v>
      </c>
      <c r="H307" s="1">
        <f>IFERROR(__xludf.DUMMYFUNCTION("""COMPUTED_VALUE"""),824.7)</f>
        <v>824.7</v>
      </c>
      <c r="J307" s="2">
        <f>IFERROR(__xludf.DUMMYFUNCTION("""COMPUTED_VALUE"""),45737.66666666667)</f>
        <v>45737.66667</v>
      </c>
      <c r="K307" s="1">
        <f>IFERROR(__xludf.DUMMYFUNCTION("""COMPUTED_VALUE"""),835.89)</f>
        <v>835.89</v>
      </c>
      <c r="M307" s="2">
        <f>IFERROR(__xludf.DUMMYFUNCTION("""COMPUTED_VALUE"""),45737.66666666667)</f>
        <v>45737.66667</v>
      </c>
      <c r="N307" s="1">
        <f>IFERROR(__xludf.DUMMYFUNCTION("""COMPUTED_VALUE"""),2.36683236E8)</f>
        <v>236683236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IFERROR(__xludf.DUMMYFUNCTION("""COMPUTED_VALUE"""),835.95)</f>
        <v>835.95</v>
      </c>
      <c r="D308" s="2">
        <f>IFERROR(__xludf.DUMMYFUNCTION("""COMPUTED_VALUE"""),45740.66666666667)</f>
        <v>45740.66667</v>
      </c>
      <c r="E308" s="1">
        <f>IFERROR(__xludf.DUMMYFUNCTION("""COMPUTED_VALUE"""),844.92)</f>
        <v>844.92</v>
      </c>
      <c r="G308" s="2">
        <f>IFERROR(__xludf.DUMMYFUNCTION("""COMPUTED_VALUE"""),45740.66666666667)</f>
        <v>45740.66667</v>
      </c>
      <c r="H308" s="1">
        <f>IFERROR(__xludf.DUMMYFUNCTION("""COMPUTED_VALUE"""),835.95)</f>
        <v>835.95</v>
      </c>
      <c r="J308" s="2">
        <f>IFERROR(__xludf.DUMMYFUNCTION("""COMPUTED_VALUE"""),45740.66666666667)</f>
        <v>45740.66667</v>
      </c>
      <c r="K308" s="1">
        <f>IFERROR(__xludf.DUMMYFUNCTION("""COMPUTED_VALUE"""),841.61)</f>
        <v>841.61</v>
      </c>
      <c r="M308" s="2">
        <f>IFERROR(__xludf.DUMMYFUNCTION("""COMPUTED_VALUE"""),45740.66666666667)</f>
        <v>45740.66667</v>
      </c>
      <c r="N308" s="1">
        <f>IFERROR(__xludf.DUMMYFUNCTION("""COMPUTED_VALUE"""),5.5728187E7)</f>
        <v>55728187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IFERROR(__xludf.DUMMYFUNCTION("""COMPUTED_VALUE"""),842.19)</f>
        <v>842.19</v>
      </c>
      <c r="D309" s="2">
        <f>IFERROR(__xludf.DUMMYFUNCTION("""COMPUTED_VALUE"""),45741.66666666667)</f>
        <v>45741.66667</v>
      </c>
      <c r="E309" s="1">
        <f>IFERROR(__xludf.DUMMYFUNCTION("""COMPUTED_VALUE"""),842.19)</f>
        <v>842.19</v>
      </c>
      <c r="G309" s="2">
        <f>IFERROR(__xludf.DUMMYFUNCTION("""COMPUTED_VALUE"""),45741.66666666667)</f>
        <v>45741.66667</v>
      </c>
      <c r="H309" s="1">
        <f>IFERROR(__xludf.DUMMYFUNCTION("""COMPUTED_VALUE"""),831.61)</f>
        <v>831.61</v>
      </c>
      <c r="J309" s="2">
        <f>IFERROR(__xludf.DUMMYFUNCTION("""COMPUTED_VALUE"""),45741.66666666667)</f>
        <v>45741.66667</v>
      </c>
      <c r="K309" s="1">
        <f>IFERROR(__xludf.DUMMYFUNCTION("""COMPUTED_VALUE"""),835.29)</f>
        <v>835.29</v>
      </c>
      <c r="M309" s="2">
        <f>IFERROR(__xludf.DUMMYFUNCTION("""COMPUTED_VALUE"""),45741.66666666667)</f>
        <v>45741.66667</v>
      </c>
      <c r="N309" s="1">
        <f>IFERROR(__xludf.DUMMYFUNCTION("""COMPUTED_VALUE"""),5.2560731E7)</f>
        <v>52560731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IFERROR(__xludf.DUMMYFUNCTION("""COMPUTED_VALUE"""),836.23)</f>
        <v>836.23</v>
      </c>
      <c r="D310" s="2">
        <f>IFERROR(__xludf.DUMMYFUNCTION("""COMPUTED_VALUE"""),45742.66666666667)</f>
        <v>45742.66667</v>
      </c>
      <c r="E310" s="1">
        <f>IFERROR(__xludf.DUMMYFUNCTION("""COMPUTED_VALUE"""),843.98)</f>
        <v>843.98</v>
      </c>
      <c r="G310" s="2">
        <f>IFERROR(__xludf.DUMMYFUNCTION("""COMPUTED_VALUE"""),45742.66666666667)</f>
        <v>45742.66667</v>
      </c>
      <c r="H310" s="1">
        <f>IFERROR(__xludf.DUMMYFUNCTION("""COMPUTED_VALUE"""),836.21)</f>
        <v>836.21</v>
      </c>
      <c r="J310" s="2">
        <f>IFERROR(__xludf.DUMMYFUNCTION("""COMPUTED_VALUE"""),45742.66666666667)</f>
        <v>45742.66667</v>
      </c>
      <c r="K310" s="1">
        <f>IFERROR(__xludf.DUMMYFUNCTION("""COMPUTED_VALUE"""),841.23)</f>
        <v>841.23</v>
      </c>
      <c r="M310" s="2">
        <f>IFERROR(__xludf.DUMMYFUNCTION("""COMPUTED_VALUE"""),45742.66666666667)</f>
        <v>45742.66667</v>
      </c>
      <c r="N310" s="1">
        <f>IFERROR(__xludf.DUMMYFUNCTION("""COMPUTED_VALUE"""),4.6093928E7)</f>
        <v>46093928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IFERROR(__xludf.DUMMYFUNCTION("""COMPUTED_VALUE"""),840.06)</f>
        <v>840.06</v>
      </c>
      <c r="D311" s="2">
        <f>IFERROR(__xludf.DUMMYFUNCTION("""COMPUTED_VALUE"""),45743.66666666667)</f>
        <v>45743.66667</v>
      </c>
      <c r="E311" s="1">
        <f>IFERROR(__xludf.DUMMYFUNCTION("""COMPUTED_VALUE"""),843.58)</f>
        <v>843.58</v>
      </c>
      <c r="G311" s="2">
        <f>IFERROR(__xludf.DUMMYFUNCTION("""COMPUTED_VALUE"""),45743.66666666667)</f>
        <v>45743.66667</v>
      </c>
      <c r="H311" s="1">
        <f>IFERROR(__xludf.DUMMYFUNCTION("""COMPUTED_VALUE"""),835.16)</f>
        <v>835.16</v>
      </c>
      <c r="J311" s="2">
        <f>IFERROR(__xludf.DUMMYFUNCTION("""COMPUTED_VALUE"""),45743.66666666667)</f>
        <v>45743.66667</v>
      </c>
      <c r="K311" s="1">
        <f>IFERROR(__xludf.DUMMYFUNCTION("""COMPUTED_VALUE"""),841.44)</f>
        <v>841.44</v>
      </c>
      <c r="M311" s="2">
        <f>IFERROR(__xludf.DUMMYFUNCTION("""COMPUTED_VALUE"""),45743.66666666667)</f>
        <v>45743.66667</v>
      </c>
      <c r="N311" s="1">
        <f>IFERROR(__xludf.DUMMYFUNCTION("""COMPUTED_VALUE"""),5.6245398E7)</f>
        <v>56245398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IFERROR(__xludf.DUMMYFUNCTION("""COMPUTED_VALUE"""),842.94)</f>
        <v>842.94</v>
      </c>
      <c r="D312" s="2">
        <f>IFERROR(__xludf.DUMMYFUNCTION("""COMPUTED_VALUE"""),45744.66666666667)</f>
        <v>45744.66667</v>
      </c>
      <c r="E312" s="1">
        <f>IFERROR(__xludf.DUMMYFUNCTION("""COMPUTED_VALUE"""),843.12)</f>
        <v>843.12</v>
      </c>
      <c r="G312" s="2">
        <f>IFERROR(__xludf.DUMMYFUNCTION("""COMPUTED_VALUE"""),45744.66666666667)</f>
        <v>45744.66667</v>
      </c>
      <c r="H312" s="1">
        <f>IFERROR(__xludf.DUMMYFUNCTION("""COMPUTED_VALUE"""),827.89)</f>
        <v>827.89</v>
      </c>
      <c r="J312" s="2">
        <f>IFERROR(__xludf.DUMMYFUNCTION("""COMPUTED_VALUE"""),45744.66666666667)</f>
        <v>45744.66667</v>
      </c>
      <c r="K312" s="1">
        <f>IFERROR(__xludf.DUMMYFUNCTION("""COMPUTED_VALUE"""),828.68)</f>
        <v>828.68</v>
      </c>
      <c r="M312" s="2">
        <f>IFERROR(__xludf.DUMMYFUNCTION("""COMPUTED_VALUE"""),45744.66666666667)</f>
        <v>45744.66667</v>
      </c>
      <c r="N312" s="1">
        <f>IFERROR(__xludf.DUMMYFUNCTION("""COMPUTED_VALUE"""),4.9029001E7)</f>
        <v>49029001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IFERROR(__xludf.DUMMYFUNCTION("""COMPUTED_VALUE"""),827.72)</f>
        <v>827.72</v>
      </c>
      <c r="D313" s="2">
        <f>IFERROR(__xludf.DUMMYFUNCTION("""COMPUTED_VALUE"""),45747.66666666667)</f>
        <v>45747.66667</v>
      </c>
      <c r="E313" s="1">
        <f>IFERROR(__xludf.DUMMYFUNCTION("""COMPUTED_VALUE"""),843.92)</f>
        <v>843.92</v>
      </c>
      <c r="G313" s="2">
        <f>IFERROR(__xludf.DUMMYFUNCTION("""COMPUTED_VALUE"""),45747.66666666667)</f>
        <v>45747.66667</v>
      </c>
      <c r="H313" s="1">
        <f>IFERROR(__xludf.DUMMYFUNCTION("""COMPUTED_VALUE"""),823.83)</f>
        <v>823.83</v>
      </c>
      <c r="J313" s="2">
        <f>IFERROR(__xludf.DUMMYFUNCTION("""COMPUTED_VALUE"""),45747.66666666667)</f>
        <v>45747.66667</v>
      </c>
      <c r="K313" s="1">
        <f>IFERROR(__xludf.DUMMYFUNCTION("""COMPUTED_VALUE"""),839.54)</f>
        <v>839.54</v>
      </c>
      <c r="M313" s="2">
        <f>IFERROR(__xludf.DUMMYFUNCTION("""COMPUTED_VALUE"""),45747.66666666667)</f>
        <v>45747.66667</v>
      </c>
      <c r="N313" s="1">
        <f>IFERROR(__xludf.DUMMYFUNCTION("""COMPUTED_VALUE"""),5.9208079E7)</f>
        <v>59208079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IFERROR(__xludf.DUMMYFUNCTION("""COMPUTED_VALUE"""),837.13)</f>
        <v>837.13</v>
      </c>
      <c r="D314" s="2">
        <f>IFERROR(__xludf.DUMMYFUNCTION("""COMPUTED_VALUE"""),45748.66666666667)</f>
        <v>45748.66667</v>
      </c>
      <c r="E314" s="1">
        <f>IFERROR(__xludf.DUMMYFUNCTION("""COMPUTED_VALUE"""),841.99)</f>
        <v>841.99</v>
      </c>
      <c r="G314" s="2">
        <f>IFERROR(__xludf.DUMMYFUNCTION("""COMPUTED_VALUE"""),45748.66666666667)</f>
        <v>45748.66667</v>
      </c>
      <c r="H314" s="1">
        <f>IFERROR(__xludf.DUMMYFUNCTION("""COMPUTED_VALUE"""),829.94)</f>
        <v>829.94</v>
      </c>
      <c r="J314" s="2">
        <f>IFERROR(__xludf.DUMMYFUNCTION("""COMPUTED_VALUE"""),45748.66666666667)</f>
        <v>45748.66667</v>
      </c>
      <c r="K314" s="1">
        <f>IFERROR(__xludf.DUMMYFUNCTION("""COMPUTED_VALUE"""),840.24)</f>
        <v>840.24</v>
      </c>
      <c r="M314" s="2">
        <f>IFERROR(__xludf.DUMMYFUNCTION("""COMPUTED_VALUE"""),45748.66666666667)</f>
        <v>45748.66667</v>
      </c>
      <c r="N314" s="1">
        <f>IFERROR(__xludf.DUMMYFUNCTION("""COMPUTED_VALUE"""),5.2632164E7)</f>
        <v>52632164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IFERROR(__xludf.DUMMYFUNCTION("""COMPUTED_VALUE"""),835.42)</f>
        <v>835.42</v>
      </c>
      <c r="D315" s="2">
        <f>IFERROR(__xludf.DUMMYFUNCTION("""COMPUTED_VALUE"""),45749.66666666667)</f>
        <v>45749.66667</v>
      </c>
      <c r="E315" s="1">
        <f>IFERROR(__xludf.DUMMYFUNCTION("""COMPUTED_VALUE"""),845.66)</f>
        <v>845.66</v>
      </c>
      <c r="G315" s="2">
        <f>IFERROR(__xludf.DUMMYFUNCTION("""COMPUTED_VALUE"""),45749.66666666667)</f>
        <v>45749.66667</v>
      </c>
      <c r="H315" s="1">
        <f>IFERROR(__xludf.DUMMYFUNCTION("""COMPUTED_VALUE"""),833.78)</f>
        <v>833.78</v>
      </c>
      <c r="J315" s="2">
        <f>IFERROR(__xludf.DUMMYFUNCTION("""COMPUTED_VALUE"""),45749.66666666667)</f>
        <v>45749.66667</v>
      </c>
      <c r="K315" s="1">
        <f>IFERROR(__xludf.DUMMYFUNCTION("""COMPUTED_VALUE"""),845.18)</f>
        <v>845.18</v>
      </c>
      <c r="M315" s="2">
        <f>IFERROR(__xludf.DUMMYFUNCTION("""COMPUTED_VALUE"""),45749.66666666667)</f>
        <v>45749.66667</v>
      </c>
      <c r="N315" s="1">
        <f>IFERROR(__xludf.DUMMYFUNCTION("""COMPUTED_VALUE"""),4.7729959E7)</f>
        <v>47729959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IFERROR(__xludf.DUMMYFUNCTION("""COMPUTED_VALUE"""),837.23)</f>
        <v>837.23</v>
      </c>
      <c r="D316" s="2">
        <f>IFERROR(__xludf.DUMMYFUNCTION("""COMPUTED_VALUE"""),45750.66666666667)</f>
        <v>45750.66667</v>
      </c>
      <c r="E316" s="1">
        <f>IFERROR(__xludf.DUMMYFUNCTION("""COMPUTED_VALUE"""),837.23)</f>
        <v>837.23</v>
      </c>
      <c r="G316" s="2">
        <f>IFERROR(__xludf.DUMMYFUNCTION("""COMPUTED_VALUE"""),45750.66666666667)</f>
        <v>45750.66667</v>
      </c>
      <c r="H316" s="1">
        <f>IFERROR(__xludf.DUMMYFUNCTION("""COMPUTED_VALUE"""),813.25)</f>
        <v>813.25</v>
      </c>
      <c r="J316" s="2">
        <f>IFERROR(__xludf.DUMMYFUNCTION("""COMPUTED_VALUE"""),45750.66666666667)</f>
        <v>45750.66667</v>
      </c>
      <c r="K316" s="1">
        <f>IFERROR(__xludf.DUMMYFUNCTION("""COMPUTED_VALUE"""),814.31)</f>
        <v>814.31</v>
      </c>
      <c r="M316" s="2">
        <f>IFERROR(__xludf.DUMMYFUNCTION("""COMPUTED_VALUE"""),45750.66666666667)</f>
        <v>45750.66667</v>
      </c>
      <c r="N316" s="1">
        <f>IFERROR(__xludf.DUMMYFUNCTION("""COMPUTED_VALUE"""),8.9212242E7)</f>
        <v>89212242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IFERROR(__xludf.DUMMYFUNCTION("""COMPUTED_VALUE"""),804.59)</f>
        <v>804.59</v>
      </c>
      <c r="D317" s="2">
        <f>IFERROR(__xludf.DUMMYFUNCTION("""COMPUTED_VALUE"""),45751.66666666667)</f>
        <v>45751.66667</v>
      </c>
      <c r="E317" s="1">
        <f>IFERROR(__xludf.DUMMYFUNCTION("""COMPUTED_VALUE"""),804.59)</f>
        <v>804.59</v>
      </c>
      <c r="G317" s="2">
        <f>IFERROR(__xludf.DUMMYFUNCTION("""COMPUTED_VALUE"""),45751.66666666667)</f>
        <v>45751.66667</v>
      </c>
      <c r="H317" s="1">
        <f>IFERROR(__xludf.DUMMYFUNCTION("""COMPUTED_VALUE"""),755.89)</f>
        <v>755.89</v>
      </c>
      <c r="J317" s="2">
        <f>IFERROR(__xludf.DUMMYFUNCTION("""COMPUTED_VALUE"""),45751.66666666667)</f>
        <v>45751.66667</v>
      </c>
      <c r="K317" s="1">
        <f>IFERROR(__xludf.DUMMYFUNCTION("""COMPUTED_VALUE"""),757.73)</f>
        <v>757.73</v>
      </c>
      <c r="M317" s="2">
        <f>IFERROR(__xludf.DUMMYFUNCTION("""COMPUTED_VALUE"""),45751.66666666667)</f>
        <v>45751.66667</v>
      </c>
      <c r="N317" s="1">
        <f>IFERROR(__xludf.DUMMYFUNCTION("""COMPUTED_VALUE"""),1.18434024E8)</f>
        <v>118434024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IFERROR(__xludf.DUMMYFUNCTION("""COMPUTED_VALUE"""),752.88)</f>
        <v>752.88</v>
      </c>
      <c r="D318" s="2">
        <f>IFERROR(__xludf.DUMMYFUNCTION("""COMPUTED_VALUE"""),45754.66666666667)</f>
        <v>45754.66667</v>
      </c>
      <c r="E318" s="1">
        <f>IFERROR(__xludf.DUMMYFUNCTION("""COMPUTED_VALUE"""),771.6)</f>
        <v>771.6</v>
      </c>
      <c r="G318" s="2">
        <f>IFERROR(__xludf.DUMMYFUNCTION("""COMPUTED_VALUE"""),45754.66666666667)</f>
        <v>45754.66667</v>
      </c>
      <c r="H318" s="1">
        <f>IFERROR(__xludf.DUMMYFUNCTION("""COMPUTED_VALUE"""),722.26)</f>
        <v>722.26</v>
      </c>
      <c r="J318" s="2">
        <f>IFERROR(__xludf.DUMMYFUNCTION("""COMPUTED_VALUE"""),45754.66666666667)</f>
        <v>45754.66667</v>
      </c>
      <c r="K318" s="1">
        <f>IFERROR(__xludf.DUMMYFUNCTION("""COMPUTED_VALUE"""),740.86)</f>
        <v>740.86</v>
      </c>
      <c r="M318" s="2">
        <f>IFERROR(__xludf.DUMMYFUNCTION("""COMPUTED_VALUE"""),45754.66666666667)</f>
        <v>45754.66667</v>
      </c>
      <c r="N318" s="1">
        <f>IFERROR(__xludf.DUMMYFUNCTION("""COMPUTED_VALUE"""),1.16426865E8)</f>
        <v>116426865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IFERROR(__xludf.DUMMYFUNCTION("""COMPUTED_VALUE"""),753.92)</f>
        <v>753.92</v>
      </c>
      <c r="D319" s="2">
        <f>IFERROR(__xludf.DUMMYFUNCTION("""COMPUTED_VALUE"""),45755.66666666667)</f>
        <v>45755.66667</v>
      </c>
      <c r="E319" s="1">
        <f>IFERROR(__xludf.DUMMYFUNCTION("""COMPUTED_VALUE"""),755.38)</f>
        <v>755.38</v>
      </c>
      <c r="G319" s="2">
        <f>IFERROR(__xludf.DUMMYFUNCTION("""COMPUTED_VALUE"""),45755.66666666667)</f>
        <v>45755.66667</v>
      </c>
      <c r="H319" s="1">
        <f>IFERROR(__xludf.DUMMYFUNCTION("""COMPUTED_VALUE"""),703.58)</f>
        <v>703.58</v>
      </c>
      <c r="J319" s="2">
        <f>IFERROR(__xludf.DUMMYFUNCTION("""COMPUTED_VALUE"""),45755.66666666667)</f>
        <v>45755.66667</v>
      </c>
      <c r="K319" s="1">
        <f>IFERROR(__xludf.DUMMYFUNCTION("""COMPUTED_VALUE"""),713.71)</f>
        <v>713.71</v>
      </c>
      <c r="M319" s="2">
        <f>IFERROR(__xludf.DUMMYFUNCTION("""COMPUTED_VALUE"""),45755.66666666667)</f>
        <v>45755.66667</v>
      </c>
      <c r="N319" s="1">
        <f>IFERROR(__xludf.DUMMYFUNCTION("""COMPUTED_VALUE"""),1.14959977E8)</f>
        <v>114959977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IFERROR(__xludf.DUMMYFUNCTION("""COMPUTED_VALUE"""),710.01)</f>
        <v>710.01</v>
      </c>
      <c r="D320" s="2">
        <f>IFERROR(__xludf.DUMMYFUNCTION("""COMPUTED_VALUE"""),45756.66666666667)</f>
        <v>45756.66667</v>
      </c>
      <c r="E320" s="1">
        <f>IFERROR(__xludf.DUMMYFUNCTION("""COMPUTED_VALUE"""),779.23)</f>
        <v>779.23</v>
      </c>
      <c r="G320" s="2">
        <f>IFERROR(__xludf.DUMMYFUNCTION("""COMPUTED_VALUE"""),45756.66666666667)</f>
        <v>45756.66667</v>
      </c>
      <c r="H320" s="1">
        <f>IFERROR(__xludf.DUMMYFUNCTION("""COMPUTED_VALUE"""),708.49)</f>
        <v>708.49</v>
      </c>
      <c r="J320" s="2">
        <f>IFERROR(__xludf.DUMMYFUNCTION("""COMPUTED_VALUE"""),45756.66666666667)</f>
        <v>45756.66667</v>
      </c>
      <c r="K320" s="1">
        <f>IFERROR(__xludf.DUMMYFUNCTION("""COMPUTED_VALUE"""),776.26)</f>
        <v>776.26</v>
      </c>
      <c r="M320" s="2">
        <f>IFERROR(__xludf.DUMMYFUNCTION("""COMPUTED_VALUE"""),45756.66666666667)</f>
        <v>45756.66667</v>
      </c>
      <c r="N320" s="1">
        <f>IFERROR(__xludf.DUMMYFUNCTION("""COMPUTED_VALUE"""),1.34348991E8)</f>
        <v>134348991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IFERROR(__xludf.DUMMYFUNCTION("""COMPUTED_VALUE"""),767.64)</f>
        <v>767.64</v>
      </c>
      <c r="D321" s="2">
        <f>IFERROR(__xludf.DUMMYFUNCTION("""COMPUTED_VALUE"""),45757.66666666667)</f>
        <v>45757.66667</v>
      </c>
      <c r="E321" s="1">
        <f>IFERROR(__xludf.DUMMYFUNCTION("""COMPUTED_VALUE"""),767.64)</f>
        <v>767.64</v>
      </c>
      <c r="G321" s="2">
        <f>IFERROR(__xludf.DUMMYFUNCTION("""COMPUTED_VALUE"""),45757.66666666667)</f>
        <v>45757.66667</v>
      </c>
      <c r="H321" s="1">
        <f>IFERROR(__xludf.DUMMYFUNCTION("""COMPUTED_VALUE"""),733.09)</f>
        <v>733.09</v>
      </c>
      <c r="J321" s="2">
        <f>IFERROR(__xludf.DUMMYFUNCTION("""COMPUTED_VALUE"""),45757.66666666667)</f>
        <v>45757.66667</v>
      </c>
      <c r="K321" s="1">
        <f>IFERROR(__xludf.DUMMYFUNCTION("""COMPUTED_VALUE"""),747.29)</f>
        <v>747.29</v>
      </c>
      <c r="M321" s="2">
        <f>IFERROR(__xludf.DUMMYFUNCTION("""COMPUTED_VALUE"""),45757.66666666667)</f>
        <v>45757.66667</v>
      </c>
      <c r="N321" s="1">
        <f>IFERROR(__xludf.DUMMYFUNCTION("""COMPUTED_VALUE"""),9.0545009E7)</f>
        <v>90545009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IFERROR(__xludf.DUMMYFUNCTION("""COMPUTED_VALUE"""),749.35)</f>
        <v>749.35</v>
      </c>
      <c r="D322" s="2">
        <f>IFERROR(__xludf.DUMMYFUNCTION("""COMPUTED_VALUE"""),45758.66666666667)</f>
        <v>45758.66667</v>
      </c>
      <c r="E322" s="1">
        <f>IFERROR(__xludf.DUMMYFUNCTION("""COMPUTED_VALUE"""),772.43)</f>
        <v>772.43</v>
      </c>
      <c r="G322" s="2">
        <f>IFERROR(__xludf.DUMMYFUNCTION("""COMPUTED_VALUE"""),45758.66666666667)</f>
        <v>45758.66667</v>
      </c>
      <c r="H322" s="1">
        <f>IFERROR(__xludf.DUMMYFUNCTION("""COMPUTED_VALUE"""),742.71)</f>
        <v>742.71</v>
      </c>
      <c r="J322" s="2">
        <f>IFERROR(__xludf.DUMMYFUNCTION("""COMPUTED_VALUE"""),45758.66666666667)</f>
        <v>45758.66667</v>
      </c>
      <c r="K322" s="1">
        <f>IFERROR(__xludf.DUMMYFUNCTION("""COMPUTED_VALUE"""),765.54)</f>
        <v>765.54</v>
      </c>
      <c r="M322" s="2">
        <f>IFERROR(__xludf.DUMMYFUNCTION("""COMPUTED_VALUE"""),45758.66666666667)</f>
        <v>45758.66667</v>
      </c>
      <c r="N322" s="1">
        <f>IFERROR(__xludf.DUMMYFUNCTION("""COMPUTED_VALUE"""),7.1080048E7)</f>
        <v>71080048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IFERROR(__xludf.DUMMYFUNCTION("""COMPUTED_VALUE"""),769.99)</f>
        <v>769.99</v>
      </c>
      <c r="D323" s="2">
        <f>IFERROR(__xludf.DUMMYFUNCTION("""COMPUTED_VALUE"""),45761.66666666667)</f>
        <v>45761.66667</v>
      </c>
      <c r="E323" s="1">
        <f>IFERROR(__xludf.DUMMYFUNCTION("""COMPUTED_VALUE"""),779.33)</f>
        <v>779.33</v>
      </c>
      <c r="G323" s="2">
        <f>IFERROR(__xludf.DUMMYFUNCTION("""COMPUTED_VALUE"""),45761.66666666667)</f>
        <v>45761.66667</v>
      </c>
      <c r="H323" s="1">
        <f>IFERROR(__xludf.DUMMYFUNCTION("""COMPUTED_VALUE"""),766.31)</f>
        <v>766.31</v>
      </c>
      <c r="J323" s="2">
        <f>IFERROR(__xludf.DUMMYFUNCTION("""COMPUTED_VALUE"""),45761.66666666667)</f>
        <v>45761.66667</v>
      </c>
      <c r="K323" s="1">
        <f>IFERROR(__xludf.DUMMYFUNCTION("""COMPUTED_VALUE"""),775.34)</f>
        <v>775.34</v>
      </c>
      <c r="M323" s="2">
        <f>IFERROR(__xludf.DUMMYFUNCTION("""COMPUTED_VALUE"""),45761.66666666667)</f>
        <v>45761.66667</v>
      </c>
      <c r="N323" s="1">
        <f>IFERROR(__xludf.DUMMYFUNCTION("""COMPUTED_VALUE"""),5.9485912E7)</f>
        <v>59485912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IFERROR(__xludf.DUMMYFUNCTION("""COMPUTED_VALUE"""),773.87)</f>
        <v>773.87</v>
      </c>
      <c r="D324" s="2">
        <f>IFERROR(__xludf.DUMMYFUNCTION("""COMPUTED_VALUE"""),45762.66666666667)</f>
        <v>45762.66667</v>
      </c>
      <c r="E324" s="1">
        <f>IFERROR(__xludf.DUMMYFUNCTION("""COMPUTED_VALUE"""),779.27)</f>
        <v>779.27</v>
      </c>
      <c r="G324" s="2">
        <f>IFERROR(__xludf.DUMMYFUNCTION("""COMPUTED_VALUE"""),45762.66666666667)</f>
        <v>45762.66667</v>
      </c>
      <c r="H324" s="1">
        <f>IFERROR(__xludf.DUMMYFUNCTION("""COMPUTED_VALUE"""),771.0)</f>
        <v>771</v>
      </c>
      <c r="J324" s="2">
        <f>IFERROR(__xludf.DUMMYFUNCTION("""COMPUTED_VALUE"""),45762.66666666667)</f>
        <v>45762.66667</v>
      </c>
      <c r="K324" s="1">
        <f>IFERROR(__xludf.DUMMYFUNCTION("""COMPUTED_VALUE"""),771.46)</f>
        <v>771.46</v>
      </c>
      <c r="M324" s="2">
        <f>IFERROR(__xludf.DUMMYFUNCTION("""COMPUTED_VALUE"""),45762.66666666667)</f>
        <v>45762.66667</v>
      </c>
      <c r="N324" s="1">
        <f>IFERROR(__xludf.DUMMYFUNCTION("""COMPUTED_VALUE"""),5.820238E7)</f>
        <v>58202380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IFERROR(__xludf.DUMMYFUNCTION("""COMPUTED_VALUE"""),771.39)</f>
        <v>771.39</v>
      </c>
      <c r="D325" s="2">
        <f>IFERROR(__xludf.DUMMYFUNCTION("""COMPUTED_VALUE"""),45763.66666666667)</f>
        <v>45763.66667</v>
      </c>
      <c r="E325" s="1">
        <f>IFERROR(__xludf.DUMMYFUNCTION("""COMPUTED_VALUE"""),776.97)</f>
        <v>776.97</v>
      </c>
      <c r="G325" s="2">
        <f>IFERROR(__xludf.DUMMYFUNCTION("""COMPUTED_VALUE"""),45763.66666666667)</f>
        <v>45763.66667</v>
      </c>
      <c r="H325" s="1">
        <f>IFERROR(__xludf.DUMMYFUNCTION("""COMPUTED_VALUE"""),759.8)</f>
        <v>759.8</v>
      </c>
      <c r="J325" s="2">
        <f>IFERROR(__xludf.DUMMYFUNCTION("""COMPUTED_VALUE"""),45763.66666666667)</f>
        <v>45763.66667</v>
      </c>
      <c r="K325" s="1">
        <f>IFERROR(__xludf.DUMMYFUNCTION("""COMPUTED_VALUE"""),764.45)</f>
        <v>764.45</v>
      </c>
      <c r="M325" s="2">
        <f>IFERROR(__xludf.DUMMYFUNCTION("""COMPUTED_VALUE"""),45763.66666666667)</f>
        <v>45763.66667</v>
      </c>
      <c r="N325" s="1">
        <f>IFERROR(__xludf.DUMMYFUNCTION("""COMPUTED_VALUE"""),6.3940479E7)</f>
        <v>63940479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IFERROR(__xludf.DUMMYFUNCTION("""COMPUTED_VALUE"""),769.52)</f>
        <v>769.52</v>
      </c>
      <c r="D326" s="2">
        <f>IFERROR(__xludf.DUMMYFUNCTION("""COMPUTED_VALUE"""),45764.66666666667)</f>
        <v>45764.66667</v>
      </c>
      <c r="E326" s="1">
        <f>IFERROR(__xludf.DUMMYFUNCTION("""COMPUTED_VALUE"""),778.72)</f>
        <v>778.72</v>
      </c>
      <c r="G326" s="2">
        <f>IFERROR(__xludf.DUMMYFUNCTION("""COMPUTED_VALUE"""),45764.66666666667)</f>
        <v>45764.66667</v>
      </c>
      <c r="H326" s="1">
        <f>IFERROR(__xludf.DUMMYFUNCTION("""COMPUTED_VALUE"""),768.87)</f>
        <v>768.87</v>
      </c>
      <c r="J326" s="2">
        <f>IFERROR(__xludf.DUMMYFUNCTION("""COMPUTED_VALUE"""),45764.66666666667)</f>
        <v>45764.66667</v>
      </c>
      <c r="K326" s="1">
        <f>IFERROR(__xludf.DUMMYFUNCTION("""COMPUTED_VALUE"""),773.07)</f>
        <v>773.07</v>
      </c>
      <c r="M326" s="2">
        <f>IFERROR(__xludf.DUMMYFUNCTION("""COMPUTED_VALUE"""),45764.66666666667)</f>
        <v>45764.66667</v>
      </c>
      <c r="N326" s="1">
        <f>IFERROR(__xludf.DUMMYFUNCTION("""COMPUTED_VALUE"""),5.740061E7)</f>
        <v>57400610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IFERROR(__xludf.DUMMYFUNCTION("""COMPUTED_VALUE"""),770.88)</f>
        <v>770.88</v>
      </c>
      <c r="D327" s="2">
        <f>IFERROR(__xludf.DUMMYFUNCTION("""COMPUTED_VALUE"""),45768.66666666667)</f>
        <v>45768.66667</v>
      </c>
      <c r="E327" s="1">
        <f>IFERROR(__xludf.DUMMYFUNCTION("""COMPUTED_VALUE"""),771.15)</f>
        <v>771.15</v>
      </c>
      <c r="G327" s="2">
        <f>IFERROR(__xludf.DUMMYFUNCTION("""COMPUTED_VALUE"""),45768.66666666667)</f>
        <v>45768.66667</v>
      </c>
      <c r="H327" s="1">
        <f>IFERROR(__xludf.DUMMYFUNCTION("""COMPUTED_VALUE"""),754.89)</f>
        <v>754.89</v>
      </c>
      <c r="J327" s="2">
        <f>IFERROR(__xludf.DUMMYFUNCTION("""COMPUTED_VALUE"""),45768.66666666667)</f>
        <v>45768.66667</v>
      </c>
      <c r="K327" s="1">
        <f>IFERROR(__xludf.DUMMYFUNCTION("""COMPUTED_VALUE"""),761.59)</f>
        <v>761.59</v>
      </c>
      <c r="M327" s="2">
        <f>IFERROR(__xludf.DUMMYFUNCTION("""COMPUTED_VALUE"""),45768.66666666667)</f>
        <v>45768.66667</v>
      </c>
      <c r="N327" s="1">
        <f>IFERROR(__xludf.DUMMYFUNCTION("""COMPUTED_VALUE"""),5.6483021E7)</f>
        <v>56483021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IFERROR(__xludf.DUMMYFUNCTION("""COMPUTED_VALUE"""),769.88)</f>
        <v>769.88</v>
      </c>
      <c r="D328" s="2">
        <f>IFERROR(__xludf.DUMMYFUNCTION("""COMPUTED_VALUE"""),45769.66666666667)</f>
        <v>45769.66667</v>
      </c>
      <c r="E328" s="1">
        <f>IFERROR(__xludf.DUMMYFUNCTION("""COMPUTED_VALUE"""),782.59)</f>
        <v>782.59</v>
      </c>
      <c r="G328" s="2">
        <f>IFERROR(__xludf.DUMMYFUNCTION("""COMPUTED_VALUE"""),45769.66666666667)</f>
        <v>45769.66667</v>
      </c>
      <c r="H328" s="1">
        <f>IFERROR(__xludf.DUMMYFUNCTION("""COMPUTED_VALUE"""),769.2)</f>
        <v>769.2</v>
      </c>
      <c r="J328" s="2">
        <f>IFERROR(__xludf.DUMMYFUNCTION("""COMPUTED_VALUE"""),45769.66666666667)</f>
        <v>45769.66667</v>
      </c>
      <c r="K328" s="1">
        <f>IFERROR(__xludf.DUMMYFUNCTION("""COMPUTED_VALUE"""),781.53)</f>
        <v>781.53</v>
      </c>
      <c r="M328" s="2">
        <f>IFERROR(__xludf.DUMMYFUNCTION("""COMPUTED_VALUE"""),45769.66666666667)</f>
        <v>45769.66667</v>
      </c>
      <c r="N328" s="1">
        <f>IFERROR(__xludf.DUMMYFUNCTION("""COMPUTED_VALUE"""),6.6194144E7)</f>
        <v>66194144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IFERROR(__xludf.DUMMYFUNCTION("""COMPUTED_VALUE"""),790.74)</f>
        <v>790.74</v>
      </c>
      <c r="D329" s="2">
        <f>IFERROR(__xludf.DUMMYFUNCTION("""COMPUTED_VALUE"""),45770.66666666667)</f>
        <v>45770.66667</v>
      </c>
      <c r="E329" s="1">
        <f>IFERROR(__xludf.DUMMYFUNCTION("""COMPUTED_VALUE"""),799.96)</f>
        <v>799.96</v>
      </c>
      <c r="G329" s="2">
        <f>IFERROR(__xludf.DUMMYFUNCTION("""COMPUTED_VALUE"""),45770.66666666667)</f>
        <v>45770.66667</v>
      </c>
      <c r="H329" s="1">
        <f>IFERROR(__xludf.DUMMYFUNCTION("""COMPUTED_VALUE"""),776.05)</f>
        <v>776.05</v>
      </c>
      <c r="J329" s="2">
        <f>IFERROR(__xludf.DUMMYFUNCTION("""COMPUTED_VALUE"""),45770.66666666667)</f>
        <v>45770.66667</v>
      </c>
      <c r="K329" s="1">
        <f>IFERROR(__xludf.DUMMYFUNCTION("""COMPUTED_VALUE"""),779.18)</f>
        <v>779.18</v>
      </c>
      <c r="M329" s="2">
        <f>IFERROR(__xludf.DUMMYFUNCTION("""COMPUTED_VALUE"""),45770.66666666667)</f>
        <v>45770.66667</v>
      </c>
      <c r="N329" s="1">
        <f>IFERROR(__xludf.DUMMYFUNCTION("""COMPUTED_VALUE"""),6.1855733E7)</f>
        <v>61855733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IFERROR(__xludf.DUMMYFUNCTION("""COMPUTED_VALUE"""),779.93)</f>
        <v>779.93</v>
      </c>
      <c r="D330" s="2">
        <f>IFERROR(__xludf.DUMMYFUNCTION("""COMPUTED_VALUE"""),45771.66666666667)</f>
        <v>45771.66667</v>
      </c>
      <c r="E330" s="1">
        <f>IFERROR(__xludf.DUMMYFUNCTION("""COMPUTED_VALUE"""),791.56)</f>
        <v>791.56</v>
      </c>
      <c r="G330" s="2">
        <f>IFERROR(__xludf.DUMMYFUNCTION("""COMPUTED_VALUE"""),45771.66666666667)</f>
        <v>45771.66667</v>
      </c>
      <c r="H330" s="1">
        <f>IFERROR(__xludf.DUMMYFUNCTION("""COMPUTED_VALUE"""),774.2)</f>
        <v>774.2</v>
      </c>
      <c r="J330" s="2">
        <f>IFERROR(__xludf.DUMMYFUNCTION("""COMPUTED_VALUE"""),45771.66666666667)</f>
        <v>45771.66667</v>
      </c>
      <c r="K330" s="1">
        <f>IFERROR(__xludf.DUMMYFUNCTION("""COMPUTED_VALUE"""),790.33)</f>
        <v>790.33</v>
      </c>
      <c r="M330" s="2">
        <f>IFERROR(__xludf.DUMMYFUNCTION("""COMPUTED_VALUE"""),45771.66666666667)</f>
        <v>45771.66667</v>
      </c>
      <c r="N330" s="1">
        <f>IFERROR(__xludf.DUMMYFUNCTION("""COMPUTED_VALUE"""),6.476443E7)</f>
        <v>64764430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IFERROR(__xludf.DUMMYFUNCTION("""COMPUTED_VALUE"""),785.94)</f>
        <v>785.94</v>
      </c>
      <c r="D331" s="2">
        <f>IFERROR(__xludf.DUMMYFUNCTION("""COMPUTED_VALUE"""),45772.66666666667)</f>
        <v>45772.66667</v>
      </c>
      <c r="E331" s="1">
        <f>IFERROR(__xludf.DUMMYFUNCTION("""COMPUTED_VALUE"""),788.69)</f>
        <v>788.69</v>
      </c>
      <c r="G331" s="2">
        <f>IFERROR(__xludf.DUMMYFUNCTION("""COMPUTED_VALUE"""),45772.66666666667)</f>
        <v>45772.66667</v>
      </c>
      <c r="H331" s="1">
        <f>IFERROR(__xludf.DUMMYFUNCTION("""COMPUTED_VALUE"""),779.38)</f>
        <v>779.38</v>
      </c>
      <c r="J331" s="2">
        <f>IFERROR(__xludf.DUMMYFUNCTION("""COMPUTED_VALUE"""),45772.66666666667)</f>
        <v>45772.66667</v>
      </c>
      <c r="K331" s="1">
        <f>IFERROR(__xludf.DUMMYFUNCTION("""COMPUTED_VALUE"""),786.68)</f>
        <v>786.68</v>
      </c>
      <c r="M331" s="2">
        <f>IFERROR(__xludf.DUMMYFUNCTION("""COMPUTED_VALUE"""),45772.66666666667)</f>
        <v>45772.66667</v>
      </c>
      <c r="N331" s="1">
        <f>IFERROR(__xludf.DUMMYFUNCTION("""COMPUTED_VALUE"""),5.427407E7)</f>
        <v>54274070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IFERROR(__xludf.DUMMYFUNCTION("""COMPUTED_VALUE"""),787.34)</f>
        <v>787.34</v>
      </c>
      <c r="D332" s="2">
        <f>IFERROR(__xludf.DUMMYFUNCTION("""COMPUTED_VALUE"""),45775.66666666667)</f>
        <v>45775.66667</v>
      </c>
      <c r="E332" s="1">
        <f>IFERROR(__xludf.DUMMYFUNCTION("""COMPUTED_VALUE"""),794.53)</f>
        <v>794.53</v>
      </c>
      <c r="G332" s="2">
        <f>IFERROR(__xludf.DUMMYFUNCTION("""COMPUTED_VALUE"""),45775.66666666667)</f>
        <v>45775.66667</v>
      </c>
      <c r="H332" s="1">
        <f>IFERROR(__xludf.DUMMYFUNCTION("""COMPUTED_VALUE"""),780.67)</f>
        <v>780.67</v>
      </c>
      <c r="J332" s="2">
        <f>IFERROR(__xludf.DUMMYFUNCTION("""COMPUTED_VALUE"""),45775.66666666667)</f>
        <v>45775.66667</v>
      </c>
      <c r="K332" s="1">
        <f>IFERROR(__xludf.DUMMYFUNCTION("""COMPUTED_VALUE"""),788.12)</f>
        <v>788.12</v>
      </c>
      <c r="M332" s="2">
        <f>IFERROR(__xludf.DUMMYFUNCTION("""COMPUTED_VALUE"""),45775.66666666667)</f>
        <v>45775.66667</v>
      </c>
      <c r="N332" s="1">
        <f>IFERROR(__xludf.DUMMYFUNCTION("""COMPUTED_VALUE"""),5.5512012E7)</f>
        <v>55512012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IFERROR(__xludf.DUMMYFUNCTION("""COMPUTED_VALUE"""),790.31)</f>
        <v>790.31</v>
      </c>
      <c r="D333" s="2">
        <f>IFERROR(__xludf.DUMMYFUNCTION("""COMPUTED_VALUE"""),45776.66666666667)</f>
        <v>45776.66667</v>
      </c>
      <c r="E333" s="1">
        <f>IFERROR(__xludf.DUMMYFUNCTION("""COMPUTED_VALUE"""),798.16)</f>
        <v>798.16</v>
      </c>
      <c r="G333" s="2">
        <f>IFERROR(__xludf.DUMMYFUNCTION("""COMPUTED_VALUE"""),45776.66666666667)</f>
        <v>45776.66667</v>
      </c>
      <c r="H333" s="1">
        <f>IFERROR(__xludf.DUMMYFUNCTION("""COMPUTED_VALUE"""),788.57)</f>
        <v>788.57</v>
      </c>
      <c r="J333" s="2">
        <f>IFERROR(__xludf.DUMMYFUNCTION("""COMPUTED_VALUE"""),45776.66666666667)</f>
        <v>45776.66667</v>
      </c>
      <c r="K333" s="1">
        <f>IFERROR(__xludf.DUMMYFUNCTION("""COMPUTED_VALUE"""),795.6)</f>
        <v>795.6</v>
      </c>
      <c r="M333" s="2">
        <f>IFERROR(__xludf.DUMMYFUNCTION("""COMPUTED_VALUE"""),45776.66666666667)</f>
        <v>45776.66667</v>
      </c>
      <c r="N333" s="1">
        <f>IFERROR(__xludf.DUMMYFUNCTION("""COMPUTED_VALUE"""),6.2347676E7)</f>
        <v>62347676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IFERROR(__xludf.DUMMYFUNCTION("""COMPUTED_VALUE"""),790.36)</f>
        <v>790.36</v>
      </c>
      <c r="D334" s="2">
        <f>IFERROR(__xludf.DUMMYFUNCTION("""COMPUTED_VALUE"""),45777.66666666667)</f>
        <v>45777.66667</v>
      </c>
      <c r="E334" s="1">
        <f>IFERROR(__xludf.DUMMYFUNCTION("""COMPUTED_VALUE"""),802.55)</f>
        <v>802.55</v>
      </c>
      <c r="G334" s="2">
        <f>IFERROR(__xludf.DUMMYFUNCTION("""COMPUTED_VALUE"""),45777.66666666667)</f>
        <v>45777.66667</v>
      </c>
      <c r="H334" s="1">
        <f>IFERROR(__xludf.DUMMYFUNCTION("""COMPUTED_VALUE"""),784.4)</f>
        <v>784.4</v>
      </c>
      <c r="J334" s="2">
        <f>IFERROR(__xludf.DUMMYFUNCTION("""COMPUTED_VALUE"""),45777.66666666667)</f>
        <v>45777.66667</v>
      </c>
      <c r="K334" s="1">
        <f>IFERROR(__xludf.DUMMYFUNCTION("""COMPUTED_VALUE"""),800.92)</f>
        <v>800.92</v>
      </c>
      <c r="M334" s="2">
        <f>IFERROR(__xludf.DUMMYFUNCTION("""COMPUTED_VALUE"""),45777.66666666667)</f>
        <v>45777.66667</v>
      </c>
      <c r="N334" s="1">
        <f>IFERROR(__xludf.DUMMYFUNCTION("""COMPUTED_VALUE"""),8.1437136E7)</f>
        <v>81437136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IFERROR(__xludf.DUMMYFUNCTION("""COMPUTED_VALUE"""),797.0)</f>
        <v>797</v>
      </c>
      <c r="D335" s="2">
        <f>IFERROR(__xludf.DUMMYFUNCTION("""COMPUTED_VALUE"""),45778.66666666667)</f>
        <v>45778.66667</v>
      </c>
      <c r="E335" s="1">
        <f>IFERROR(__xludf.DUMMYFUNCTION("""COMPUTED_VALUE"""),804.37)</f>
        <v>804.37</v>
      </c>
      <c r="G335" s="2">
        <f>IFERROR(__xludf.DUMMYFUNCTION("""COMPUTED_VALUE"""),45778.66666666667)</f>
        <v>45778.66667</v>
      </c>
      <c r="H335" s="1">
        <f>IFERROR(__xludf.DUMMYFUNCTION("""COMPUTED_VALUE"""),785.33)</f>
        <v>785.33</v>
      </c>
      <c r="J335" s="2">
        <f>IFERROR(__xludf.DUMMYFUNCTION("""COMPUTED_VALUE"""),45778.66666666667)</f>
        <v>45778.66667</v>
      </c>
      <c r="K335" s="1">
        <f>IFERROR(__xludf.DUMMYFUNCTION("""COMPUTED_VALUE"""),797.98)</f>
        <v>797.98</v>
      </c>
      <c r="M335" s="2">
        <f>IFERROR(__xludf.DUMMYFUNCTION("""COMPUTED_VALUE"""),45778.66666666667)</f>
        <v>45778.66667</v>
      </c>
      <c r="N335" s="1">
        <f>IFERROR(__xludf.DUMMYFUNCTION("""COMPUTED_VALUE"""),7.266722E7)</f>
        <v>72667220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IFERROR(__xludf.DUMMYFUNCTION("""COMPUTED_VALUE"""),801.59)</f>
        <v>801.59</v>
      </c>
      <c r="D336" s="2">
        <f>IFERROR(__xludf.DUMMYFUNCTION("""COMPUTED_VALUE"""),45779.66666666667)</f>
        <v>45779.66667</v>
      </c>
      <c r="E336" s="1">
        <f>IFERROR(__xludf.DUMMYFUNCTION("""COMPUTED_VALUE"""),813.0)</f>
        <v>813</v>
      </c>
      <c r="G336" s="2">
        <f>IFERROR(__xludf.DUMMYFUNCTION("""COMPUTED_VALUE"""),45779.66666666667)</f>
        <v>45779.66667</v>
      </c>
      <c r="H336" s="1">
        <f>IFERROR(__xludf.DUMMYFUNCTION("""COMPUTED_VALUE"""),801.59)</f>
        <v>801.59</v>
      </c>
      <c r="J336" s="2">
        <f>IFERROR(__xludf.DUMMYFUNCTION("""COMPUTED_VALUE"""),45779.66666666667)</f>
        <v>45779.66667</v>
      </c>
      <c r="K336" s="1">
        <f>IFERROR(__xludf.DUMMYFUNCTION("""COMPUTED_VALUE"""),808.21)</f>
        <v>808.21</v>
      </c>
      <c r="M336" s="2">
        <f>IFERROR(__xludf.DUMMYFUNCTION("""COMPUTED_VALUE"""),45779.66666666667)</f>
        <v>45779.66667</v>
      </c>
      <c r="N336" s="1">
        <f>IFERROR(__xludf.DUMMYFUNCTION("""COMPUTED_VALUE"""),6.9874808E7)</f>
        <v>69874808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IFERROR(__xludf.DUMMYFUNCTION("""COMPUTED_VALUE"""),805.45)</f>
        <v>805.45</v>
      </c>
      <c r="D337" s="2">
        <f>IFERROR(__xludf.DUMMYFUNCTION("""COMPUTED_VALUE"""),45782.66666666667)</f>
        <v>45782.66667</v>
      </c>
      <c r="E337" s="1">
        <f>IFERROR(__xludf.DUMMYFUNCTION("""COMPUTED_VALUE"""),806.73)</f>
        <v>806.73</v>
      </c>
      <c r="G337" s="2">
        <f>IFERROR(__xludf.DUMMYFUNCTION("""COMPUTED_VALUE"""),45782.66666666667)</f>
        <v>45782.66667</v>
      </c>
      <c r="H337" s="1">
        <f>IFERROR(__xludf.DUMMYFUNCTION("""COMPUTED_VALUE"""),799.12)</f>
        <v>799.12</v>
      </c>
      <c r="J337" s="2">
        <f>IFERROR(__xludf.DUMMYFUNCTION("""COMPUTED_VALUE"""),45782.66666666667)</f>
        <v>45782.66667</v>
      </c>
      <c r="K337" s="1">
        <f>IFERROR(__xludf.DUMMYFUNCTION("""COMPUTED_VALUE"""),799.78)</f>
        <v>799.78</v>
      </c>
      <c r="M337" s="2">
        <f>IFERROR(__xludf.DUMMYFUNCTION("""COMPUTED_VALUE"""),45782.66666666667)</f>
        <v>45782.66667</v>
      </c>
      <c r="N337" s="1">
        <f>IFERROR(__xludf.DUMMYFUNCTION("""COMPUTED_VALUE"""),6.5137385E7)</f>
        <v>65137385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IFERROR(__xludf.DUMMYFUNCTION("""COMPUTED_VALUE"""),798.07)</f>
        <v>798.07</v>
      </c>
      <c r="D338" s="2">
        <f>IFERROR(__xludf.DUMMYFUNCTION("""COMPUTED_VALUE"""),45783.66666666667)</f>
        <v>45783.66667</v>
      </c>
      <c r="E338" s="1">
        <f>IFERROR(__xludf.DUMMYFUNCTION("""COMPUTED_VALUE"""),801.88)</f>
        <v>801.88</v>
      </c>
      <c r="G338" s="2">
        <f>IFERROR(__xludf.DUMMYFUNCTION("""COMPUTED_VALUE"""),45783.66666666667)</f>
        <v>45783.66667</v>
      </c>
      <c r="H338" s="1">
        <f>IFERROR(__xludf.DUMMYFUNCTION("""COMPUTED_VALUE"""),790.49)</f>
        <v>790.49</v>
      </c>
      <c r="J338" s="2">
        <f>IFERROR(__xludf.DUMMYFUNCTION("""COMPUTED_VALUE"""),45783.66666666667)</f>
        <v>45783.66667</v>
      </c>
      <c r="K338" s="1">
        <f>IFERROR(__xludf.DUMMYFUNCTION("""COMPUTED_VALUE"""),793.34)</f>
        <v>793.34</v>
      </c>
      <c r="M338" s="2">
        <f>IFERROR(__xludf.DUMMYFUNCTION("""COMPUTED_VALUE"""),45783.66666666667)</f>
        <v>45783.66667</v>
      </c>
      <c r="N338" s="1">
        <f>IFERROR(__xludf.DUMMYFUNCTION("""COMPUTED_VALUE"""),6.2339815E7)</f>
        <v>62339815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IFERROR(__xludf.DUMMYFUNCTION("""COMPUTED_VALUE"""),793.96)</f>
        <v>793.96</v>
      </c>
      <c r="D339" s="2">
        <f>IFERROR(__xludf.DUMMYFUNCTION("""COMPUTED_VALUE"""),45784.66666666667)</f>
        <v>45784.66667</v>
      </c>
      <c r="E339" s="1">
        <f>IFERROR(__xludf.DUMMYFUNCTION("""COMPUTED_VALUE"""),797.81)</f>
        <v>797.81</v>
      </c>
      <c r="G339" s="2">
        <f>IFERROR(__xludf.DUMMYFUNCTION("""COMPUTED_VALUE"""),45784.66666666667)</f>
        <v>45784.66667</v>
      </c>
      <c r="H339" s="1">
        <f>IFERROR(__xludf.DUMMYFUNCTION("""COMPUTED_VALUE"""),786.25)</f>
        <v>786.25</v>
      </c>
      <c r="J339" s="2">
        <f>IFERROR(__xludf.DUMMYFUNCTION("""COMPUTED_VALUE"""),45784.66666666667)</f>
        <v>45784.66667</v>
      </c>
      <c r="K339" s="1">
        <f>IFERROR(__xludf.DUMMYFUNCTION("""COMPUTED_VALUE"""),790.4)</f>
        <v>790.4</v>
      </c>
      <c r="M339" s="2">
        <f>IFERROR(__xludf.DUMMYFUNCTION("""COMPUTED_VALUE"""),45784.66666666667)</f>
        <v>45784.66667</v>
      </c>
      <c r="N339" s="1">
        <f>IFERROR(__xludf.DUMMYFUNCTION("""COMPUTED_VALUE"""),7.8014146E7)</f>
        <v>78014146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IFERROR(__xludf.DUMMYFUNCTION("""COMPUTED_VALUE"""),793.68)</f>
        <v>793.68</v>
      </c>
      <c r="D340" s="2">
        <f>IFERROR(__xludf.DUMMYFUNCTION("""COMPUTED_VALUE"""),45785.66666666667)</f>
        <v>45785.66667</v>
      </c>
      <c r="E340" s="1">
        <f>IFERROR(__xludf.DUMMYFUNCTION("""COMPUTED_VALUE"""),811.09)</f>
        <v>811.09</v>
      </c>
      <c r="G340" s="2">
        <f>IFERROR(__xludf.DUMMYFUNCTION("""COMPUTED_VALUE"""),45785.66666666667)</f>
        <v>45785.66667</v>
      </c>
      <c r="H340" s="1">
        <f>IFERROR(__xludf.DUMMYFUNCTION("""COMPUTED_VALUE"""),793.51)</f>
        <v>793.51</v>
      </c>
      <c r="J340" s="2">
        <f>IFERROR(__xludf.DUMMYFUNCTION("""COMPUTED_VALUE"""),45785.66666666667)</f>
        <v>45785.66667</v>
      </c>
      <c r="K340" s="1">
        <f>IFERROR(__xludf.DUMMYFUNCTION("""COMPUTED_VALUE"""),803.93)</f>
        <v>803.93</v>
      </c>
      <c r="M340" s="2">
        <f>IFERROR(__xludf.DUMMYFUNCTION("""COMPUTED_VALUE"""),45785.66666666667)</f>
        <v>45785.66667</v>
      </c>
      <c r="N340" s="1">
        <f>IFERROR(__xludf.DUMMYFUNCTION("""COMPUTED_VALUE"""),7.0832505E7)</f>
        <v>70832505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IFERROR(__xludf.DUMMYFUNCTION("""COMPUTED_VALUE"""),804.91)</f>
        <v>804.91</v>
      </c>
      <c r="D341" s="2">
        <f>IFERROR(__xludf.DUMMYFUNCTION("""COMPUTED_VALUE"""),45786.66666666667)</f>
        <v>45786.66667</v>
      </c>
      <c r="E341" s="1">
        <f>IFERROR(__xludf.DUMMYFUNCTION("""COMPUTED_VALUE"""),808.16)</f>
        <v>808.16</v>
      </c>
      <c r="G341" s="2">
        <f>IFERROR(__xludf.DUMMYFUNCTION("""COMPUTED_VALUE"""),45786.66666666667)</f>
        <v>45786.66667</v>
      </c>
      <c r="H341" s="1">
        <f>IFERROR(__xludf.DUMMYFUNCTION("""COMPUTED_VALUE"""),802.81)</f>
        <v>802.81</v>
      </c>
      <c r="J341" s="2">
        <f>IFERROR(__xludf.DUMMYFUNCTION("""COMPUTED_VALUE"""),45786.66666666667)</f>
        <v>45786.66667</v>
      </c>
      <c r="K341" s="1">
        <f>IFERROR(__xludf.DUMMYFUNCTION("""COMPUTED_VALUE"""),805.29)</f>
        <v>805.29</v>
      </c>
      <c r="M341" s="2">
        <f>IFERROR(__xludf.DUMMYFUNCTION("""COMPUTED_VALUE"""),45786.66666666667)</f>
        <v>45786.66667</v>
      </c>
      <c r="N341" s="1">
        <f>IFERROR(__xludf.DUMMYFUNCTION("""COMPUTED_VALUE"""),5.6844413E7)</f>
        <v>56844413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IFERROR(__xludf.DUMMYFUNCTION("""COMPUTED_VALUE"""),817.05)</f>
        <v>817.05</v>
      </c>
      <c r="D342" s="2">
        <f>IFERROR(__xludf.DUMMYFUNCTION("""COMPUTED_VALUE"""),45789.66666666667)</f>
        <v>45789.66667</v>
      </c>
      <c r="E342" s="1">
        <f>IFERROR(__xludf.DUMMYFUNCTION("""COMPUTED_VALUE"""),831.91)</f>
        <v>831.91</v>
      </c>
      <c r="G342" s="2">
        <f>IFERROR(__xludf.DUMMYFUNCTION("""COMPUTED_VALUE"""),45789.66666666667)</f>
        <v>45789.66667</v>
      </c>
      <c r="H342" s="1">
        <f>IFERROR(__xludf.DUMMYFUNCTION("""COMPUTED_VALUE"""),817.05)</f>
        <v>817.05</v>
      </c>
      <c r="J342" s="2">
        <f>IFERROR(__xludf.DUMMYFUNCTION("""COMPUTED_VALUE"""),45789.66666666667)</f>
        <v>45789.66667</v>
      </c>
      <c r="K342" s="1">
        <f>IFERROR(__xludf.DUMMYFUNCTION("""COMPUTED_VALUE"""),822.31)</f>
        <v>822.31</v>
      </c>
      <c r="M342" s="2">
        <f>IFERROR(__xludf.DUMMYFUNCTION("""COMPUTED_VALUE"""),45789.66666666667)</f>
        <v>45789.66667</v>
      </c>
      <c r="N342" s="1">
        <f>IFERROR(__xludf.DUMMYFUNCTION("""COMPUTED_VALUE"""),8.0229928E7)</f>
        <v>80229928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IFERROR(__xludf.DUMMYFUNCTION("""COMPUTED_VALUE"""),822.66)</f>
        <v>822.66</v>
      </c>
      <c r="D343" s="2">
        <f>IFERROR(__xludf.DUMMYFUNCTION("""COMPUTED_VALUE"""),45790.66666666667)</f>
        <v>45790.66667</v>
      </c>
      <c r="E343" s="1">
        <f>IFERROR(__xludf.DUMMYFUNCTION("""COMPUTED_VALUE"""),824.19)</f>
        <v>824.19</v>
      </c>
      <c r="G343" s="2">
        <f>IFERROR(__xludf.DUMMYFUNCTION("""COMPUTED_VALUE"""),45790.66666666667)</f>
        <v>45790.66667</v>
      </c>
      <c r="H343" s="1">
        <f>IFERROR(__xludf.DUMMYFUNCTION("""COMPUTED_VALUE"""),818.18)</f>
        <v>818.18</v>
      </c>
      <c r="J343" s="2">
        <f>IFERROR(__xludf.DUMMYFUNCTION("""COMPUTED_VALUE"""),45790.66666666667)</f>
        <v>45790.66667</v>
      </c>
      <c r="K343" s="1">
        <f>IFERROR(__xludf.DUMMYFUNCTION("""COMPUTED_VALUE"""),818.32)</f>
        <v>818.32</v>
      </c>
      <c r="M343" s="2">
        <f>IFERROR(__xludf.DUMMYFUNCTION("""COMPUTED_VALUE"""),45790.66666666667)</f>
        <v>45790.66667</v>
      </c>
      <c r="N343" s="1">
        <f>IFERROR(__xludf.DUMMYFUNCTION("""COMPUTED_VALUE"""),6.4650005E7)</f>
        <v>64650005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IFERROR(__xludf.DUMMYFUNCTION("""COMPUTED_VALUE"""),815.33)</f>
        <v>815.33</v>
      </c>
      <c r="D344" s="2">
        <f>IFERROR(__xludf.DUMMYFUNCTION("""COMPUTED_VALUE"""),45791.66666666667)</f>
        <v>45791.66667</v>
      </c>
      <c r="E344" s="1">
        <f>IFERROR(__xludf.DUMMYFUNCTION("""COMPUTED_VALUE"""),815.33)</f>
        <v>815.33</v>
      </c>
      <c r="G344" s="2">
        <f>IFERROR(__xludf.DUMMYFUNCTION("""COMPUTED_VALUE"""),45791.66666666667)</f>
        <v>45791.66667</v>
      </c>
      <c r="H344" s="1">
        <f>IFERROR(__xludf.DUMMYFUNCTION("""COMPUTED_VALUE"""),804.77)</f>
        <v>804.77</v>
      </c>
      <c r="J344" s="2">
        <f>IFERROR(__xludf.DUMMYFUNCTION("""COMPUTED_VALUE"""),45791.66666666667)</f>
        <v>45791.66667</v>
      </c>
      <c r="K344" s="1">
        <f>IFERROR(__xludf.DUMMYFUNCTION("""COMPUTED_VALUE"""),808.01)</f>
        <v>808.01</v>
      </c>
      <c r="M344" s="2">
        <f>IFERROR(__xludf.DUMMYFUNCTION("""COMPUTED_VALUE"""),45791.66666666667)</f>
        <v>45791.66667</v>
      </c>
      <c r="N344" s="1">
        <f>IFERROR(__xludf.DUMMYFUNCTION("""COMPUTED_VALUE"""),5.8552223E7)</f>
        <v>58552223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IFERROR(__xludf.DUMMYFUNCTION("""COMPUTED_VALUE"""),806.23)</f>
        <v>806.23</v>
      </c>
      <c r="D345" s="2">
        <f>IFERROR(__xludf.DUMMYFUNCTION("""COMPUTED_VALUE"""),45792.66666666667)</f>
        <v>45792.66667</v>
      </c>
      <c r="E345" s="1">
        <f>IFERROR(__xludf.DUMMYFUNCTION("""COMPUTED_VALUE"""),819.19)</f>
        <v>819.19</v>
      </c>
      <c r="G345" s="2">
        <f>IFERROR(__xludf.DUMMYFUNCTION("""COMPUTED_VALUE"""),45792.66666666667)</f>
        <v>45792.66667</v>
      </c>
      <c r="H345" s="1">
        <f>IFERROR(__xludf.DUMMYFUNCTION("""COMPUTED_VALUE"""),805.68)</f>
        <v>805.68</v>
      </c>
      <c r="J345" s="2">
        <f>IFERROR(__xludf.DUMMYFUNCTION("""COMPUTED_VALUE"""),45792.66666666667)</f>
        <v>45792.66667</v>
      </c>
      <c r="K345" s="1">
        <f>IFERROR(__xludf.DUMMYFUNCTION("""COMPUTED_VALUE"""),818.2)</f>
        <v>818.2</v>
      </c>
      <c r="M345" s="2">
        <f>IFERROR(__xludf.DUMMYFUNCTION("""COMPUTED_VALUE"""),45792.66666666667)</f>
        <v>45792.66667</v>
      </c>
      <c r="N345" s="1">
        <f>IFERROR(__xludf.DUMMYFUNCTION("""COMPUTED_VALUE"""),5.7605279E7)</f>
        <v>57605279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IFERROR(__xludf.DUMMYFUNCTION("""COMPUTED_VALUE"""),818.38)</f>
        <v>818.38</v>
      </c>
      <c r="D346" s="2">
        <f>IFERROR(__xludf.DUMMYFUNCTION("""COMPUTED_VALUE"""),45793.66666666667)</f>
        <v>45793.66667</v>
      </c>
      <c r="E346" s="1">
        <f>IFERROR(__xludf.DUMMYFUNCTION("""COMPUTED_VALUE"""),827.51)</f>
        <v>827.51</v>
      </c>
      <c r="G346" s="2">
        <f>IFERROR(__xludf.DUMMYFUNCTION("""COMPUTED_VALUE"""),45793.66666666667)</f>
        <v>45793.66667</v>
      </c>
      <c r="H346" s="1">
        <f>IFERROR(__xludf.DUMMYFUNCTION("""COMPUTED_VALUE"""),814.19)</f>
        <v>814.19</v>
      </c>
      <c r="J346" s="2">
        <f>IFERROR(__xludf.DUMMYFUNCTION("""COMPUTED_VALUE"""),45793.66666666667)</f>
        <v>45793.66667</v>
      </c>
      <c r="K346" s="1">
        <f>IFERROR(__xludf.DUMMYFUNCTION("""COMPUTED_VALUE"""),827.4)</f>
        <v>827.4</v>
      </c>
      <c r="M346" s="2">
        <f>IFERROR(__xludf.DUMMYFUNCTION("""COMPUTED_VALUE"""),45793.66666666667)</f>
        <v>45793.66667</v>
      </c>
      <c r="N346" s="1">
        <f>IFERROR(__xludf.DUMMYFUNCTION("""COMPUTED_VALUE"""),5.6908365E7)</f>
        <v>56908365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IFERROR(__xludf.DUMMYFUNCTION("""COMPUTED_VALUE"""),823.88)</f>
        <v>823.88</v>
      </c>
      <c r="D347" s="2">
        <f>IFERROR(__xludf.DUMMYFUNCTION("""COMPUTED_VALUE"""),45796.66666666667)</f>
        <v>45796.66667</v>
      </c>
      <c r="E347" s="1">
        <f>IFERROR(__xludf.DUMMYFUNCTION("""COMPUTED_VALUE"""),829.5)</f>
        <v>829.5</v>
      </c>
      <c r="G347" s="2">
        <f>IFERROR(__xludf.DUMMYFUNCTION("""COMPUTED_VALUE"""),45796.66666666667)</f>
        <v>45796.66667</v>
      </c>
      <c r="H347" s="1">
        <f>IFERROR(__xludf.DUMMYFUNCTION("""COMPUTED_VALUE"""),819.54)</f>
        <v>819.54</v>
      </c>
      <c r="J347" s="2">
        <f>IFERROR(__xludf.DUMMYFUNCTION("""COMPUTED_VALUE"""),45796.66666666667)</f>
        <v>45796.66667</v>
      </c>
      <c r="K347" s="1">
        <f>IFERROR(__xludf.DUMMYFUNCTION("""COMPUTED_VALUE"""),828.3)</f>
        <v>828.3</v>
      </c>
      <c r="M347" s="2">
        <f>IFERROR(__xludf.DUMMYFUNCTION("""COMPUTED_VALUE"""),45796.66666666667)</f>
        <v>45796.66667</v>
      </c>
      <c r="N347" s="1">
        <f>IFERROR(__xludf.DUMMYFUNCTION("""COMPUTED_VALUE"""),5.4175203E7)</f>
        <v>54175203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IFERROR(__xludf.DUMMYFUNCTION("""COMPUTED_VALUE"""),827.51)</f>
        <v>827.51</v>
      </c>
      <c r="D348" s="2">
        <f>IFERROR(__xludf.DUMMYFUNCTION("""COMPUTED_VALUE"""),45797.66666666667)</f>
        <v>45797.66667</v>
      </c>
      <c r="E348" s="1">
        <f>IFERROR(__xludf.DUMMYFUNCTION("""COMPUTED_VALUE"""),829.51)</f>
        <v>829.51</v>
      </c>
      <c r="G348" s="2">
        <f>IFERROR(__xludf.DUMMYFUNCTION("""COMPUTED_VALUE"""),45797.66666666667)</f>
        <v>45797.66667</v>
      </c>
      <c r="H348" s="1">
        <f>IFERROR(__xludf.DUMMYFUNCTION("""COMPUTED_VALUE"""),824.04)</f>
        <v>824.04</v>
      </c>
      <c r="J348" s="2">
        <f>IFERROR(__xludf.DUMMYFUNCTION("""COMPUTED_VALUE"""),45797.66666666667)</f>
        <v>45797.66667</v>
      </c>
      <c r="K348" s="1">
        <f>IFERROR(__xludf.DUMMYFUNCTION("""COMPUTED_VALUE"""),827.37)</f>
        <v>827.37</v>
      </c>
      <c r="M348" s="2">
        <f>IFERROR(__xludf.DUMMYFUNCTION("""COMPUTED_VALUE"""),45797.66666666667)</f>
        <v>45797.66667</v>
      </c>
      <c r="N348" s="1">
        <f>IFERROR(__xludf.DUMMYFUNCTION("""COMPUTED_VALUE"""),4.9045471E7)</f>
        <v>49045471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IFERROR(__xludf.DUMMYFUNCTION("""COMPUTED_VALUE"""),822.65)</f>
        <v>822.65</v>
      </c>
      <c r="D349" s="2">
        <f>IFERROR(__xludf.DUMMYFUNCTION("""COMPUTED_VALUE"""),45798.66666666667)</f>
        <v>45798.66667</v>
      </c>
      <c r="E349" s="1">
        <f>IFERROR(__xludf.DUMMYFUNCTION("""COMPUTED_VALUE"""),824.64)</f>
        <v>824.64</v>
      </c>
      <c r="G349" s="2">
        <f>IFERROR(__xludf.DUMMYFUNCTION("""COMPUTED_VALUE"""),45798.66666666667)</f>
        <v>45798.66667</v>
      </c>
      <c r="H349" s="1">
        <f>IFERROR(__xludf.DUMMYFUNCTION("""COMPUTED_VALUE"""),814.78)</f>
        <v>814.78</v>
      </c>
      <c r="J349" s="2">
        <f>IFERROR(__xludf.DUMMYFUNCTION("""COMPUTED_VALUE"""),45798.66666666667)</f>
        <v>45798.66667</v>
      </c>
      <c r="K349" s="1">
        <f>IFERROR(__xludf.DUMMYFUNCTION("""COMPUTED_VALUE"""),816.44)</f>
        <v>816.44</v>
      </c>
      <c r="M349" s="2">
        <f>IFERROR(__xludf.DUMMYFUNCTION("""COMPUTED_VALUE"""),45798.66666666667)</f>
        <v>45798.66667</v>
      </c>
      <c r="N349" s="1">
        <f>IFERROR(__xludf.DUMMYFUNCTION("""COMPUTED_VALUE"""),5.7217829E7)</f>
        <v>57217829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IFERROR(__xludf.DUMMYFUNCTION("""COMPUTED_VALUE"""),814.8)</f>
        <v>814.8</v>
      </c>
      <c r="D350" s="2">
        <f>IFERROR(__xludf.DUMMYFUNCTION("""COMPUTED_VALUE"""),45799.66666666667)</f>
        <v>45799.66667</v>
      </c>
      <c r="E350" s="1">
        <f>IFERROR(__xludf.DUMMYFUNCTION("""COMPUTED_VALUE"""),819.56)</f>
        <v>819.56</v>
      </c>
      <c r="G350" s="2">
        <f>IFERROR(__xludf.DUMMYFUNCTION("""COMPUTED_VALUE"""),45799.66666666667)</f>
        <v>45799.66667</v>
      </c>
      <c r="H350" s="1">
        <f>IFERROR(__xludf.DUMMYFUNCTION("""COMPUTED_VALUE"""),809.5)</f>
        <v>809.5</v>
      </c>
      <c r="J350" s="2">
        <f>IFERROR(__xludf.DUMMYFUNCTION("""COMPUTED_VALUE"""),45799.66666666667)</f>
        <v>45799.66667</v>
      </c>
      <c r="K350" s="1">
        <f>IFERROR(__xludf.DUMMYFUNCTION("""COMPUTED_VALUE"""),817.19)</f>
        <v>817.19</v>
      </c>
      <c r="M350" s="2">
        <f>IFERROR(__xludf.DUMMYFUNCTION("""COMPUTED_VALUE"""),45799.66666666667)</f>
        <v>45799.66667</v>
      </c>
      <c r="N350" s="1">
        <f>IFERROR(__xludf.DUMMYFUNCTION("""COMPUTED_VALUE"""),4.9431248E7)</f>
        <v>49431248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IFERROR(__xludf.DUMMYFUNCTION("""COMPUTED_VALUE"""),812.55)</f>
        <v>812.55</v>
      </c>
      <c r="D351" s="2">
        <f>IFERROR(__xludf.DUMMYFUNCTION("""COMPUTED_VALUE"""),45800.66666666667)</f>
        <v>45800.66667</v>
      </c>
      <c r="E351" s="1">
        <f>IFERROR(__xludf.DUMMYFUNCTION("""COMPUTED_VALUE"""),818.21)</f>
        <v>818.21</v>
      </c>
      <c r="G351" s="2">
        <f>IFERROR(__xludf.DUMMYFUNCTION("""COMPUTED_VALUE"""),45800.66666666667)</f>
        <v>45800.66667</v>
      </c>
      <c r="H351" s="1">
        <f>IFERROR(__xludf.DUMMYFUNCTION("""COMPUTED_VALUE"""),807.96)</f>
        <v>807.96</v>
      </c>
      <c r="J351" s="2">
        <f>IFERROR(__xludf.DUMMYFUNCTION("""COMPUTED_VALUE"""),45800.66666666667)</f>
        <v>45800.66667</v>
      </c>
      <c r="K351" s="1">
        <f>IFERROR(__xludf.DUMMYFUNCTION("""COMPUTED_VALUE"""),815.98)</f>
        <v>815.98</v>
      </c>
      <c r="M351" s="2">
        <f>IFERROR(__xludf.DUMMYFUNCTION("""COMPUTED_VALUE"""),45800.66666666667)</f>
        <v>45800.66667</v>
      </c>
      <c r="N351" s="1">
        <f>IFERROR(__xludf.DUMMYFUNCTION("""COMPUTED_VALUE"""),4.3704567E7)</f>
        <v>43704567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IFERROR(__xludf.DUMMYFUNCTION("""COMPUTED_VALUE"""),818.53)</f>
        <v>818.53</v>
      </c>
      <c r="D352" s="2">
        <f>IFERROR(__xludf.DUMMYFUNCTION("""COMPUTED_VALUE"""),45804.66666666667)</f>
        <v>45804.66667</v>
      </c>
      <c r="E352" s="1">
        <f>IFERROR(__xludf.DUMMYFUNCTION("""COMPUTED_VALUE"""),833.5)</f>
        <v>833.5</v>
      </c>
      <c r="G352" s="2">
        <f>IFERROR(__xludf.DUMMYFUNCTION("""COMPUTED_VALUE"""),45804.66666666667)</f>
        <v>45804.66667</v>
      </c>
      <c r="H352" s="1">
        <f>IFERROR(__xludf.DUMMYFUNCTION("""COMPUTED_VALUE"""),818.53)</f>
        <v>818.53</v>
      </c>
      <c r="J352" s="2">
        <f>IFERROR(__xludf.DUMMYFUNCTION("""COMPUTED_VALUE"""),45804.66666666667)</f>
        <v>45804.66667</v>
      </c>
      <c r="K352" s="1">
        <f>IFERROR(__xludf.DUMMYFUNCTION("""COMPUTED_VALUE"""),833.47)</f>
        <v>833.47</v>
      </c>
      <c r="M352" s="2">
        <f>IFERROR(__xludf.DUMMYFUNCTION("""COMPUTED_VALUE"""),45804.66666666667)</f>
        <v>45804.66667</v>
      </c>
      <c r="N352" s="1">
        <f>IFERROR(__xludf.DUMMYFUNCTION("""COMPUTED_VALUE"""),5.8664843E7)</f>
        <v>58664843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IFERROR(__xludf.DUMMYFUNCTION("""COMPUTED_VALUE"""),831.38)</f>
        <v>831.38</v>
      </c>
      <c r="D353" s="2">
        <f>IFERROR(__xludf.DUMMYFUNCTION("""COMPUTED_VALUE"""),45805.66666666667)</f>
        <v>45805.66667</v>
      </c>
      <c r="E353" s="1">
        <f>IFERROR(__xludf.DUMMYFUNCTION("""COMPUTED_VALUE"""),832.23)</f>
        <v>832.23</v>
      </c>
      <c r="G353" s="2">
        <f>IFERROR(__xludf.DUMMYFUNCTION("""COMPUTED_VALUE"""),45805.66666666667)</f>
        <v>45805.66667</v>
      </c>
      <c r="H353" s="1">
        <f>IFERROR(__xludf.DUMMYFUNCTION("""COMPUTED_VALUE"""),822.55)</f>
        <v>822.55</v>
      </c>
      <c r="J353" s="2">
        <f>IFERROR(__xludf.DUMMYFUNCTION("""COMPUTED_VALUE"""),45805.66666666667)</f>
        <v>45805.66667</v>
      </c>
      <c r="K353" s="1">
        <f>IFERROR(__xludf.DUMMYFUNCTION("""COMPUTED_VALUE"""),823.27)</f>
        <v>823.27</v>
      </c>
      <c r="M353" s="2">
        <f>IFERROR(__xludf.DUMMYFUNCTION("""COMPUTED_VALUE"""),45805.66666666667)</f>
        <v>45805.66667</v>
      </c>
      <c r="N353" s="1">
        <f>IFERROR(__xludf.DUMMYFUNCTION("""COMPUTED_VALUE"""),5.3619932E7)</f>
        <v>53619932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IFERROR(__xludf.DUMMYFUNCTION("""COMPUTED_VALUE"""),824.32)</f>
        <v>824.32</v>
      </c>
      <c r="D354" s="2">
        <f>IFERROR(__xludf.DUMMYFUNCTION("""COMPUTED_VALUE"""),45806.66666666667)</f>
        <v>45806.66667</v>
      </c>
      <c r="E354" s="1">
        <f>IFERROR(__xludf.DUMMYFUNCTION("""COMPUTED_VALUE"""),827.28)</f>
        <v>827.28</v>
      </c>
      <c r="G354" s="2">
        <f>IFERROR(__xludf.DUMMYFUNCTION("""COMPUTED_VALUE"""),45806.66666666667)</f>
        <v>45806.66667</v>
      </c>
      <c r="H354" s="1">
        <f>IFERROR(__xludf.DUMMYFUNCTION("""COMPUTED_VALUE"""),818.61)</f>
        <v>818.61</v>
      </c>
      <c r="J354" s="2">
        <f>IFERROR(__xludf.DUMMYFUNCTION("""COMPUTED_VALUE"""),45806.66666666667)</f>
        <v>45806.66667</v>
      </c>
      <c r="K354" s="1">
        <f>IFERROR(__xludf.DUMMYFUNCTION("""COMPUTED_VALUE"""),826.6)</f>
        <v>826.6</v>
      </c>
      <c r="M354" s="2">
        <f>IFERROR(__xludf.DUMMYFUNCTION("""COMPUTED_VALUE"""),45806.66666666667)</f>
        <v>45806.66667</v>
      </c>
      <c r="N354" s="1">
        <f>IFERROR(__xludf.DUMMYFUNCTION("""COMPUTED_VALUE"""),6.0519176E7)</f>
        <v>60519176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IFERROR(__xludf.DUMMYFUNCTION("""COMPUTED_VALUE"""),825.76)</f>
        <v>825.76</v>
      </c>
      <c r="D355" s="2">
        <f>IFERROR(__xludf.DUMMYFUNCTION("""COMPUTED_VALUE"""),45807.66666666667)</f>
        <v>45807.66667</v>
      </c>
      <c r="E355" s="1">
        <f>IFERROR(__xludf.DUMMYFUNCTION("""COMPUTED_VALUE"""),829.94)</f>
        <v>829.94</v>
      </c>
      <c r="G355" s="2">
        <f>IFERROR(__xludf.DUMMYFUNCTION("""COMPUTED_VALUE"""),45807.66666666667)</f>
        <v>45807.66667</v>
      </c>
      <c r="H355" s="1">
        <f>IFERROR(__xludf.DUMMYFUNCTION("""COMPUTED_VALUE"""),818.03)</f>
        <v>818.03</v>
      </c>
      <c r="J355" s="2">
        <f>IFERROR(__xludf.DUMMYFUNCTION("""COMPUTED_VALUE"""),45807.66666666667)</f>
        <v>45807.66667</v>
      </c>
      <c r="K355" s="1">
        <f>IFERROR(__xludf.DUMMYFUNCTION("""COMPUTED_VALUE"""),828.39)</f>
        <v>828.39</v>
      </c>
      <c r="M355" s="2">
        <f>IFERROR(__xludf.DUMMYFUNCTION("""COMPUTED_VALUE"""),45807.66666666667)</f>
        <v>45807.66667</v>
      </c>
      <c r="N355" s="1">
        <f>IFERROR(__xludf.DUMMYFUNCTION("""COMPUTED_VALUE"""),1.06270103E8)</f>
        <v>106270103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IFERROR(__xludf.DUMMYFUNCTION("""COMPUTED_VALUE"""),825.76)</f>
        <v>825.76</v>
      </c>
      <c r="D356" s="2">
        <f>IFERROR(__xludf.DUMMYFUNCTION("""COMPUTED_VALUE"""),45810.66666666667)</f>
        <v>45810.66667</v>
      </c>
      <c r="E356" s="1">
        <f>IFERROR(__xludf.DUMMYFUNCTION("""COMPUTED_VALUE"""),825.76)</f>
        <v>825.76</v>
      </c>
      <c r="G356" s="2">
        <f>IFERROR(__xludf.DUMMYFUNCTION("""COMPUTED_VALUE"""),45810.66666666667)</f>
        <v>45810.66667</v>
      </c>
      <c r="H356" s="1">
        <f>IFERROR(__xludf.DUMMYFUNCTION("""COMPUTED_VALUE"""),818.11)</f>
        <v>818.11</v>
      </c>
      <c r="J356" s="2">
        <f>IFERROR(__xludf.DUMMYFUNCTION("""COMPUTED_VALUE"""),45810.66666666667)</f>
        <v>45810.66667</v>
      </c>
      <c r="K356" s="1">
        <f>IFERROR(__xludf.DUMMYFUNCTION("""COMPUTED_VALUE"""),824.0)</f>
        <v>824</v>
      </c>
      <c r="M356" s="2">
        <f>IFERROR(__xludf.DUMMYFUNCTION("""COMPUTED_VALUE"""),45810.66666666667)</f>
        <v>45810.66667</v>
      </c>
      <c r="N356" s="1">
        <f>IFERROR(__xludf.DUMMYFUNCTION("""COMPUTED_VALUE"""),6.9733027E7)</f>
        <v>69733027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IFERROR(__xludf.DUMMYFUNCTION("""COMPUTED_VALUE"""),821.84)</f>
        <v>821.84</v>
      </c>
      <c r="D357" s="2">
        <f>IFERROR(__xludf.DUMMYFUNCTION("""COMPUTED_VALUE"""),45811.66666666667)</f>
        <v>45811.66667</v>
      </c>
      <c r="E357" s="1">
        <f>IFERROR(__xludf.DUMMYFUNCTION("""COMPUTED_VALUE"""),835.34)</f>
        <v>835.34</v>
      </c>
      <c r="G357" s="2">
        <f>IFERROR(__xludf.DUMMYFUNCTION("""COMPUTED_VALUE"""),45811.66666666667)</f>
        <v>45811.66667</v>
      </c>
      <c r="H357" s="1">
        <f>IFERROR(__xludf.DUMMYFUNCTION("""COMPUTED_VALUE"""),817.43)</f>
        <v>817.43</v>
      </c>
      <c r="J357" s="2">
        <f>IFERROR(__xludf.DUMMYFUNCTION("""COMPUTED_VALUE"""),45811.66666666667)</f>
        <v>45811.66667</v>
      </c>
      <c r="K357" s="1">
        <f>IFERROR(__xludf.DUMMYFUNCTION("""COMPUTED_VALUE"""),834.65)</f>
        <v>834.65</v>
      </c>
      <c r="M357" s="2">
        <f>IFERROR(__xludf.DUMMYFUNCTION("""COMPUTED_VALUE"""),45811.66666666667)</f>
        <v>45811.66667</v>
      </c>
      <c r="N357" s="1">
        <f>IFERROR(__xludf.DUMMYFUNCTION("""COMPUTED_VALUE"""),6.3265562E7)</f>
        <v>63265562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IFERROR(__xludf.DUMMYFUNCTION("""COMPUTED_VALUE"""),835.03)</f>
        <v>835.03</v>
      </c>
      <c r="D358" s="2">
        <f>IFERROR(__xludf.DUMMYFUNCTION("""COMPUTED_VALUE"""),45812.66666666667)</f>
        <v>45812.66667</v>
      </c>
      <c r="E358" s="1">
        <f>IFERROR(__xludf.DUMMYFUNCTION("""COMPUTED_VALUE"""),840.62)</f>
        <v>840.62</v>
      </c>
      <c r="G358" s="2">
        <f>IFERROR(__xludf.DUMMYFUNCTION("""COMPUTED_VALUE"""),45812.66666666667)</f>
        <v>45812.66667</v>
      </c>
      <c r="H358" s="1">
        <f>IFERROR(__xludf.DUMMYFUNCTION("""COMPUTED_VALUE"""),833.54)</f>
        <v>833.54</v>
      </c>
      <c r="J358" s="2">
        <f>IFERROR(__xludf.DUMMYFUNCTION("""COMPUTED_VALUE"""),45812.66666666667)</f>
        <v>45812.66667</v>
      </c>
      <c r="K358" s="1">
        <f>IFERROR(__xludf.DUMMYFUNCTION("""COMPUTED_VALUE"""),837.99)</f>
        <v>837.99</v>
      </c>
      <c r="M358" s="2">
        <f>IFERROR(__xludf.DUMMYFUNCTION("""COMPUTED_VALUE"""),45812.66666666667)</f>
        <v>45812.66667</v>
      </c>
      <c r="N358" s="1">
        <f>IFERROR(__xludf.DUMMYFUNCTION("""COMPUTED_VALUE"""),5.406164E7)</f>
        <v>54061640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IFERROR(__xludf.DUMMYFUNCTION("""COMPUTED_VALUE"""),840.36)</f>
        <v>840.36</v>
      </c>
      <c r="D359" s="2">
        <f>IFERROR(__xludf.DUMMYFUNCTION("""COMPUTED_VALUE"""),45813.66666666667)</f>
        <v>45813.66667</v>
      </c>
      <c r="E359" s="1">
        <f>IFERROR(__xludf.DUMMYFUNCTION("""COMPUTED_VALUE"""),841.35)</f>
        <v>841.35</v>
      </c>
      <c r="G359" s="2">
        <f>IFERROR(__xludf.DUMMYFUNCTION("""COMPUTED_VALUE"""),45813.66666666667)</f>
        <v>45813.66667</v>
      </c>
      <c r="H359" s="1">
        <f>IFERROR(__xludf.DUMMYFUNCTION("""COMPUTED_VALUE"""),831.41)</f>
        <v>831.41</v>
      </c>
      <c r="J359" s="2">
        <f>IFERROR(__xludf.DUMMYFUNCTION("""COMPUTED_VALUE"""),45813.66666666667)</f>
        <v>45813.66667</v>
      </c>
      <c r="K359" s="1">
        <f>IFERROR(__xludf.DUMMYFUNCTION("""COMPUTED_VALUE"""),832.65)</f>
        <v>832.65</v>
      </c>
      <c r="M359" s="2">
        <f>IFERROR(__xludf.DUMMYFUNCTION("""COMPUTED_VALUE"""),45813.66666666667)</f>
        <v>45813.66667</v>
      </c>
      <c r="N359" s="1">
        <f>IFERROR(__xludf.DUMMYFUNCTION("""COMPUTED_VALUE"""),5.8998318E7)</f>
        <v>58998318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IFERROR(__xludf.DUMMYFUNCTION("""COMPUTED_VALUE"""),836.79)</f>
        <v>836.79</v>
      </c>
      <c r="D360" s="2">
        <f>IFERROR(__xludf.DUMMYFUNCTION("""COMPUTED_VALUE"""),45814.66666666667)</f>
        <v>45814.66667</v>
      </c>
      <c r="E360" s="1">
        <f>IFERROR(__xludf.DUMMYFUNCTION("""COMPUTED_VALUE"""),842.54)</f>
        <v>842.54</v>
      </c>
      <c r="G360" s="2">
        <f>IFERROR(__xludf.DUMMYFUNCTION("""COMPUTED_VALUE"""),45814.66666666667)</f>
        <v>45814.66667</v>
      </c>
      <c r="H360" s="1">
        <f>IFERROR(__xludf.DUMMYFUNCTION("""COMPUTED_VALUE"""),835.24)</f>
        <v>835.24</v>
      </c>
      <c r="J360" s="2">
        <f>IFERROR(__xludf.DUMMYFUNCTION("""COMPUTED_VALUE"""),45814.66666666667)</f>
        <v>45814.66667</v>
      </c>
      <c r="K360" s="1">
        <f>IFERROR(__xludf.DUMMYFUNCTION("""COMPUTED_VALUE"""),838.06)</f>
        <v>838.06</v>
      </c>
      <c r="M360" s="2">
        <f>IFERROR(__xludf.DUMMYFUNCTION("""COMPUTED_VALUE"""),45814.66666666667)</f>
        <v>45814.66667</v>
      </c>
      <c r="N360" s="1">
        <f>IFERROR(__xludf.DUMMYFUNCTION("""COMPUTED_VALUE"""),5.8269795E7)</f>
        <v>58269795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IFERROR(__xludf.DUMMYFUNCTION("""COMPUTED_VALUE"""),839.19)</f>
        <v>839.19</v>
      </c>
      <c r="D361" s="2">
        <f>IFERROR(__xludf.DUMMYFUNCTION("""COMPUTED_VALUE"""),45817.66666666667)</f>
        <v>45817.66667</v>
      </c>
      <c r="E361" s="1">
        <f>IFERROR(__xludf.DUMMYFUNCTION("""COMPUTED_VALUE"""),848.04)</f>
        <v>848.04</v>
      </c>
      <c r="G361" s="2">
        <f>IFERROR(__xludf.DUMMYFUNCTION("""COMPUTED_VALUE"""),45817.66666666667)</f>
        <v>45817.66667</v>
      </c>
      <c r="H361" s="1">
        <f>IFERROR(__xludf.DUMMYFUNCTION("""COMPUTED_VALUE"""),837.52)</f>
        <v>837.52</v>
      </c>
      <c r="J361" s="2">
        <f>IFERROR(__xludf.DUMMYFUNCTION("""COMPUTED_VALUE"""),45817.66666666667)</f>
        <v>45817.66667</v>
      </c>
      <c r="K361" s="1">
        <f>IFERROR(__xludf.DUMMYFUNCTION("""COMPUTED_VALUE"""),842.06)</f>
        <v>842.06</v>
      </c>
      <c r="M361" s="2">
        <f>IFERROR(__xludf.DUMMYFUNCTION("""COMPUTED_VALUE"""),45817.66666666667)</f>
        <v>45817.66667</v>
      </c>
      <c r="N361" s="1">
        <f>IFERROR(__xludf.DUMMYFUNCTION("""COMPUTED_VALUE"""),6.7479479E7)</f>
        <v>67479479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IFERROR(__xludf.DUMMYFUNCTION("""COMPUTED_VALUE"""),843.78)</f>
        <v>843.78</v>
      </c>
      <c r="D362" s="2">
        <f>IFERROR(__xludf.DUMMYFUNCTION("""COMPUTED_VALUE"""),45818.66666666667)</f>
        <v>45818.66667</v>
      </c>
      <c r="E362" s="1">
        <f>IFERROR(__xludf.DUMMYFUNCTION("""COMPUTED_VALUE"""),851.26)</f>
        <v>851.26</v>
      </c>
      <c r="G362" s="2">
        <f>IFERROR(__xludf.DUMMYFUNCTION("""COMPUTED_VALUE"""),45818.66666666667)</f>
        <v>45818.66667</v>
      </c>
      <c r="H362" s="1">
        <f>IFERROR(__xludf.DUMMYFUNCTION("""COMPUTED_VALUE"""),843.78)</f>
        <v>843.78</v>
      </c>
      <c r="J362" s="2">
        <f>IFERROR(__xludf.DUMMYFUNCTION("""COMPUTED_VALUE"""),45818.66666666667)</f>
        <v>45818.66667</v>
      </c>
      <c r="K362" s="1">
        <f>IFERROR(__xludf.DUMMYFUNCTION("""COMPUTED_VALUE"""),850.5)</f>
        <v>850.5</v>
      </c>
      <c r="M362" s="2">
        <f>IFERROR(__xludf.DUMMYFUNCTION("""COMPUTED_VALUE"""),45818.66666666667)</f>
        <v>45818.66667</v>
      </c>
      <c r="N362" s="1">
        <f>IFERROR(__xludf.DUMMYFUNCTION("""COMPUTED_VALUE"""),7.1106459E7)</f>
        <v>71106459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IFERROR(__xludf.DUMMYFUNCTION("""COMPUTED_VALUE"""),850.74)</f>
        <v>850.74</v>
      </c>
      <c r="D363" s="2">
        <f>IFERROR(__xludf.DUMMYFUNCTION("""COMPUTED_VALUE"""),45819.66666666667)</f>
        <v>45819.66667</v>
      </c>
      <c r="E363" s="1">
        <f>IFERROR(__xludf.DUMMYFUNCTION("""COMPUTED_VALUE"""),850.91)</f>
        <v>850.91</v>
      </c>
      <c r="G363" s="2">
        <f>IFERROR(__xludf.DUMMYFUNCTION("""COMPUTED_VALUE"""),45819.66666666667)</f>
        <v>45819.66667</v>
      </c>
      <c r="H363" s="1">
        <f>IFERROR(__xludf.DUMMYFUNCTION("""COMPUTED_VALUE"""),841.52)</f>
        <v>841.52</v>
      </c>
      <c r="J363" s="2">
        <f>IFERROR(__xludf.DUMMYFUNCTION("""COMPUTED_VALUE"""),45819.66666666667)</f>
        <v>45819.66667</v>
      </c>
      <c r="K363" s="1">
        <f>IFERROR(__xludf.DUMMYFUNCTION("""COMPUTED_VALUE"""),845.16)</f>
        <v>845.16</v>
      </c>
      <c r="M363" s="2">
        <f>IFERROR(__xludf.DUMMYFUNCTION("""COMPUTED_VALUE"""),45819.66666666667)</f>
        <v>45819.66667</v>
      </c>
      <c r="N363" s="1">
        <f>IFERROR(__xludf.DUMMYFUNCTION("""COMPUTED_VALUE"""),6.9473919E7)</f>
        <v>69473919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IFERROR(__xludf.DUMMYFUNCTION("""COMPUTED_VALUE"""),842.48)</f>
        <v>842.48</v>
      </c>
      <c r="D364" s="2">
        <f>IFERROR(__xludf.DUMMYFUNCTION("""COMPUTED_VALUE"""),45820.66666666667)</f>
        <v>45820.66667</v>
      </c>
      <c r="E364" s="1">
        <f>IFERROR(__xludf.DUMMYFUNCTION("""COMPUTED_VALUE"""),846.7)</f>
        <v>846.7</v>
      </c>
      <c r="G364" s="2">
        <f>IFERROR(__xludf.DUMMYFUNCTION("""COMPUTED_VALUE"""),45820.66666666667)</f>
        <v>45820.66667</v>
      </c>
      <c r="H364" s="1">
        <f>IFERROR(__xludf.DUMMYFUNCTION("""COMPUTED_VALUE"""),836.83)</f>
        <v>836.83</v>
      </c>
      <c r="J364" s="2">
        <f>IFERROR(__xludf.DUMMYFUNCTION("""COMPUTED_VALUE"""),45820.66666666667)</f>
        <v>45820.66667</v>
      </c>
      <c r="K364" s="1">
        <f>IFERROR(__xludf.DUMMYFUNCTION("""COMPUTED_VALUE"""),844.57)</f>
        <v>844.57</v>
      </c>
      <c r="M364" s="2">
        <f>IFERROR(__xludf.DUMMYFUNCTION("""COMPUTED_VALUE"""),45820.66666666667)</f>
        <v>45820.66667</v>
      </c>
      <c r="N364" s="1">
        <f>IFERROR(__xludf.DUMMYFUNCTION("""COMPUTED_VALUE"""),5.2197519E7)</f>
        <v>52197519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IFERROR(__xludf.DUMMYFUNCTION("""COMPUTED_VALUE"""),841.23)</f>
        <v>841.23</v>
      </c>
      <c r="D365" s="2">
        <f>IFERROR(__xludf.DUMMYFUNCTION("""COMPUTED_VALUE"""),45821.66666666667)</f>
        <v>45821.66667</v>
      </c>
      <c r="E365" s="1">
        <f>IFERROR(__xludf.DUMMYFUNCTION("""COMPUTED_VALUE"""),845.88)</f>
        <v>845.88</v>
      </c>
      <c r="G365" s="2">
        <f>IFERROR(__xludf.DUMMYFUNCTION("""COMPUTED_VALUE"""),45821.66666666667)</f>
        <v>45821.66667</v>
      </c>
      <c r="H365" s="1">
        <f>IFERROR(__xludf.DUMMYFUNCTION("""COMPUTED_VALUE"""),831.1)</f>
        <v>831.1</v>
      </c>
      <c r="J365" s="2">
        <f>IFERROR(__xludf.DUMMYFUNCTION("""COMPUTED_VALUE"""),45821.66666666667)</f>
        <v>45821.66667</v>
      </c>
      <c r="K365" s="1">
        <f>IFERROR(__xludf.DUMMYFUNCTION("""COMPUTED_VALUE"""),832.55)</f>
        <v>832.55</v>
      </c>
      <c r="M365" s="2">
        <f>IFERROR(__xludf.DUMMYFUNCTION("""COMPUTED_VALUE"""),45821.66666666667)</f>
        <v>45821.66667</v>
      </c>
      <c r="N365" s="1">
        <f>IFERROR(__xludf.DUMMYFUNCTION("""COMPUTED_VALUE"""),6.6896965E7)</f>
        <v>66896965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IFERROR(__xludf.DUMMYFUNCTION("""COMPUTED_VALUE"""),837.5)</f>
        <v>837.5</v>
      </c>
      <c r="D366" s="2">
        <f>IFERROR(__xludf.DUMMYFUNCTION("""COMPUTED_VALUE"""),45824.66666666667)</f>
        <v>45824.66667</v>
      </c>
      <c r="E366" s="1">
        <f>IFERROR(__xludf.DUMMYFUNCTION("""COMPUTED_VALUE"""),843.2)</f>
        <v>843.2</v>
      </c>
      <c r="G366" s="2">
        <f>IFERROR(__xludf.DUMMYFUNCTION("""COMPUTED_VALUE"""),45824.66666666667)</f>
        <v>45824.66667</v>
      </c>
      <c r="H366" s="1">
        <f>IFERROR(__xludf.DUMMYFUNCTION("""COMPUTED_VALUE"""),836.12)</f>
        <v>836.12</v>
      </c>
      <c r="J366" s="2">
        <f>IFERROR(__xludf.DUMMYFUNCTION("""COMPUTED_VALUE"""),45824.66666666667)</f>
        <v>45824.66667</v>
      </c>
      <c r="K366" s="1">
        <f>IFERROR(__xludf.DUMMYFUNCTION("""COMPUTED_VALUE"""),839.43)</f>
        <v>839.43</v>
      </c>
      <c r="M366" s="2">
        <f>IFERROR(__xludf.DUMMYFUNCTION("""COMPUTED_VALUE"""),45824.66666666667)</f>
        <v>45824.66667</v>
      </c>
      <c r="N366" s="1">
        <f>IFERROR(__xludf.DUMMYFUNCTION("""COMPUTED_VALUE"""),6.1936161E7)</f>
        <v>61936161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IFERROR(__xludf.DUMMYFUNCTION("""COMPUTED_VALUE"""),837.32)</f>
        <v>837.32</v>
      </c>
      <c r="D367" s="2">
        <f>IFERROR(__xludf.DUMMYFUNCTION("""COMPUTED_VALUE"""),45825.66666666667)</f>
        <v>45825.66667</v>
      </c>
      <c r="E367" s="1">
        <f>IFERROR(__xludf.DUMMYFUNCTION("""COMPUTED_VALUE"""),837.32)</f>
        <v>837.32</v>
      </c>
      <c r="G367" s="2">
        <f>IFERROR(__xludf.DUMMYFUNCTION("""COMPUTED_VALUE"""),45825.66666666667)</f>
        <v>45825.66667</v>
      </c>
      <c r="H367" s="1">
        <f>IFERROR(__xludf.DUMMYFUNCTION("""COMPUTED_VALUE"""),827.55)</f>
        <v>827.55</v>
      </c>
      <c r="J367" s="2">
        <f>IFERROR(__xludf.DUMMYFUNCTION("""COMPUTED_VALUE"""),45825.66666666667)</f>
        <v>45825.66667</v>
      </c>
      <c r="K367" s="1">
        <f>IFERROR(__xludf.DUMMYFUNCTION("""COMPUTED_VALUE"""),828.36)</f>
        <v>828.36</v>
      </c>
      <c r="M367" s="2">
        <f>IFERROR(__xludf.DUMMYFUNCTION("""COMPUTED_VALUE"""),45825.66666666667)</f>
        <v>45825.66667</v>
      </c>
      <c r="N367" s="1">
        <f>IFERROR(__xludf.DUMMYFUNCTION("""COMPUTED_VALUE"""),5.8790096E7)</f>
        <v>58790096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IFERROR(__xludf.DUMMYFUNCTION("""COMPUTED_VALUE"""),827.59)</f>
        <v>827.59</v>
      </c>
      <c r="D368" s="2">
        <f>IFERROR(__xludf.DUMMYFUNCTION("""COMPUTED_VALUE"""),45826.66666666667)</f>
        <v>45826.66667</v>
      </c>
      <c r="E368" s="1">
        <f>IFERROR(__xludf.DUMMYFUNCTION("""COMPUTED_VALUE"""),831.53)</f>
        <v>831.53</v>
      </c>
      <c r="G368" s="2">
        <f>IFERROR(__xludf.DUMMYFUNCTION("""COMPUTED_VALUE"""),45826.66666666667)</f>
        <v>45826.66667</v>
      </c>
      <c r="H368" s="1">
        <f>IFERROR(__xludf.DUMMYFUNCTION("""COMPUTED_VALUE"""),823.73)</f>
        <v>823.73</v>
      </c>
      <c r="J368" s="2">
        <f>IFERROR(__xludf.DUMMYFUNCTION("""COMPUTED_VALUE"""),45826.66666666667)</f>
        <v>45826.66667</v>
      </c>
      <c r="K368" s="1">
        <f>IFERROR(__xludf.DUMMYFUNCTION("""COMPUTED_VALUE"""),824.23)</f>
        <v>824.23</v>
      </c>
      <c r="M368" s="2">
        <f>IFERROR(__xludf.DUMMYFUNCTION("""COMPUTED_VALUE"""),45826.66666666667)</f>
        <v>45826.66667</v>
      </c>
      <c r="N368" s="1">
        <f>IFERROR(__xludf.DUMMYFUNCTION("""COMPUTED_VALUE"""),6.7661267E7)</f>
        <v>67661267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IFERROR(__xludf.DUMMYFUNCTION("""COMPUTED_VALUE"""),826.71)</f>
        <v>826.71</v>
      </c>
      <c r="D369" s="2">
        <f>IFERROR(__xludf.DUMMYFUNCTION("""COMPUTED_VALUE"""),45828.66666666667)</f>
        <v>45828.66667</v>
      </c>
      <c r="E369" s="1">
        <f>IFERROR(__xludf.DUMMYFUNCTION("""COMPUTED_VALUE"""),827.21)</f>
        <v>827.21</v>
      </c>
      <c r="G369" s="2">
        <f>IFERROR(__xludf.DUMMYFUNCTION("""COMPUTED_VALUE"""),45828.66666666667)</f>
        <v>45828.66667</v>
      </c>
      <c r="H369" s="1">
        <f>IFERROR(__xludf.DUMMYFUNCTION("""COMPUTED_VALUE"""),817.16)</f>
        <v>817.16</v>
      </c>
      <c r="J369" s="2">
        <f>IFERROR(__xludf.DUMMYFUNCTION("""COMPUTED_VALUE"""),45828.66666666667)</f>
        <v>45828.66667</v>
      </c>
      <c r="K369" s="1">
        <f>IFERROR(__xludf.DUMMYFUNCTION("""COMPUTED_VALUE"""),818.52)</f>
        <v>818.52</v>
      </c>
      <c r="M369" s="2">
        <f>IFERROR(__xludf.DUMMYFUNCTION("""COMPUTED_VALUE"""),45828.66666666667)</f>
        <v>45828.66667</v>
      </c>
      <c r="N369" s="1">
        <f>IFERROR(__xludf.DUMMYFUNCTION("""COMPUTED_VALUE"""),1.24946991E8)</f>
        <v>124946991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IFERROR(__xludf.DUMMYFUNCTION("""COMPUTED_VALUE"""),817.41)</f>
        <v>817.41</v>
      </c>
      <c r="D370" s="2">
        <f>IFERROR(__xludf.DUMMYFUNCTION("""COMPUTED_VALUE"""),45831.66666666667)</f>
        <v>45831.66667</v>
      </c>
      <c r="E370" s="1">
        <f>IFERROR(__xludf.DUMMYFUNCTION("""COMPUTED_VALUE"""),826.34)</f>
        <v>826.34</v>
      </c>
      <c r="G370" s="2">
        <f>IFERROR(__xludf.DUMMYFUNCTION("""COMPUTED_VALUE"""),45831.66666666667)</f>
        <v>45831.66667</v>
      </c>
      <c r="H370" s="1">
        <f>IFERROR(__xludf.DUMMYFUNCTION("""COMPUTED_VALUE"""),813.06)</f>
        <v>813.06</v>
      </c>
      <c r="J370" s="2">
        <f>IFERROR(__xludf.DUMMYFUNCTION("""COMPUTED_VALUE"""),45831.66666666667)</f>
        <v>45831.66667</v>
      </c>
      <c r="K370" s="1">
        <f>IFERROR(__xludf.DUMMYFUNCTION("""COMPUTED_VALUE"""),825.68)</f>
        <v>825.68</v>
      </c>
      <c r="M370" s="2">
        <f>IFERROR(__xludf.DUMMYFUNCTION("""COMPUTED_VALUE"""),45831.66666666667)</f>
        <v>45831.66667</v>
      </c>
      <c r="N370" s="1">
        <f>IFERROR(__xludf.DUMMYFUNCTION("""COMPUTED_VALUE"""),7.6239586E7)</f>
        <v>76239586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IFERROR(__xludf.DUMMYFUNCTION("""COMPUTED_VALUE"""),828.03)</f>
        <v>828.03</v>
      </c>
      <c r="D371" s="2">
        <f>IFERROR(__xludf.DUMMYFUNCTION("""COMPUTED_VALUE"""),45832.66666666667)</f>
        <v>45832.66667</v>
      </c>
      <c r="E371" s="1">
        <f>IFERROR(__xludf.DUMMYFUNCTION("""COMPUTED_VALUE"""),834.57)</f>
        <v>834.57</v>
      </c>
      <c r="G371" s="2">
        <f>IFERROR(__xludf.DUMMYFUNCTION("""COMPUTED_VALUE"""),45832.66666666667)</f>
        <v>45832.66667</v>
      </c>
      <c r="H371" s="1">
        <f>IFERROR(__xludf.DUMMYFUNCTION("""COMPUTED_VALUE"""),826.01)</f>
        <v>826.01</v>
      </c>
      <c r="J371" s="2">
        <f>IFERROR(__xludf.DUMMYFUNCTION("""COMPUTED_VALUE"""),45832.66666666667)</f>
        <v>45832.66667</v>
      </c>
      <c r="K371" s="1">
        <f>IFERROR(__xludf.DUMMYFUNCTION("""COMPUTED_VALUE"""),833.17)</f>
        <v>833.17</v>
      </c>
      <c r="M371" s="2">
        <f>IFERROR(__xludf.DUMMYFUNCTION("""COMPUTED_VALUE"""),45832.66666666667)</f>
        <v>45832.66667</v>
      </c>
      <c r="N371" s="1">
        <f>IFERROR(__xludf.DUMMYFUNCTION("""COMPUTED_VALUE"""),7.1826967E7)</f>
        <v>71826967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IFERROR(__xludf.DUMMYFUNCTION("""COMPUTED_VALUE"""),831.27)</f>
        <v>831.27</v>
      </c>
      <c r="D372" s="2">
        <f>IFERROR(__xludf.DUMMYFUNCTION("""COMPUTED_VALUE"""),45833.66666666667)</f>
        <v>45833.66667</v>
      </c>
      <c r="E372" s="1">
        <f>IFERROR(__xludf.DUMMYFUNCTION("""COMPUTED_VALUE"""),832.15)</f>
        <v>832.15</v>
      </c>
      <c r="G372" s="2">
        <f>IFERROR(__xludf.DUMMYFUNCTION("""COMPUTED_VALUE"""),45833.66666666667)</f>
        <v>45833.66667</v>
      </c>
      <c r="H372" s="1">
        <f>IFERROR(__xludf.DUMMYFUNCTION("""COMPUTED_VALUE"""),828.01)</f>
        <v>828.01</v>
      </c>
      <c r="J372" s="2">
        <f>IFERROR(__xludf.DUMMYFUNCTION("""COMPUTED_VALUE"""),45833.66666666667)</f>
        <v>45833.66667</v>
      </c>
      <c r="K372" s="1">
        <f>IFERROR(__xludf.DUMMYFUNCTION("""COMPUTED_VALUE"""),828.39)</f>
        <v>828.39</v>
      </c>
      <c r="M372" s="2">
        <f>IFERROR(__xludf.DUMMYFUNCTION("""COMPUTED_VALUE"""),45833.66666666667)</f>
        <v>45833.66667</v>
      </c>
      <c r="N372" s="1">
        <f>IFERROR(__xludf.DUMMYFUNCTION("""COMPUTED_VALUE"""),6.2553176E7)</f>
        <v>62553176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IFERROR(__xludf.DUMMYFUNCTION("""COMPUTED_VALUE"""),831.19)</f>
        <v>831.19</v>
      </c>
      <c r="D373" s="2">
        <f>IFERROR(__xludf.DUMMYFUNCTION("""COMPUTED_VALUE"""),45834.66666666667)</f>
        <v>45834.66667</v>
      </c>
      <c r="E373" s="1">
        <f>IFERROR(__xludf.DUMMYFUNCTION("""COMPUTED_VALUE"""),837.56)</f>
        <v>837.56</v>
      </c>
      <c r="G373" s="2">
        <f>IFERROR(__xludf.DUMMYFUNCTION("""COMPUTED_VALUE"""),45834.66666666667)</f>
        <v>45834.66667</v>
      </c>
      <c r="H373" s="1">
        <f>IFERROR(__xludf.DUMMYFUNCTION("""COMPUTED_VALUE"""),829.3)</f>
        <v>829.3</v>
      </c>
      <c r="J373" s="2">
        <f>IFERROR(__xludf.DUMMYFUNCTION("""COMPUTED_VALUE"""),45834.66666666667)</f>
        <v>45834.66667</v>
      </c>
      <c r="K373" s="1">
        <f>IFERROR(__xludf.DUMMYFUNCTION("""COMPUTED_VALUE"""),834.06)</f>
        <v>834.06</v>
      </c>
      <c r="M373" s="2">
        <f>IFERROR(__xludf.DUMMYFUNCTION("""COMPUTED_VALUE"""),45834.66666666667)</f>
        <v>45834.66667</v>
      </c>
      <c r="N373" s="1">
        <f>IFERROR(__xludf.DUMMYFUNCTION("""COMPUTED_VALUE"""),6.46227E7)</f>
        <v>64622700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IFERROR(__xludf.DUMMYFUNCTION("""COMPUTED_VALUE"""),835.22)</f>
        <v>835.22</v>
      </c>
      <c r="D374" s="2">
        <f>IFERROR(__xludf.DUMMYFUNCTION("""COMPUTED_VALUE"""),45835.66666666667)</f>
        <v>45835.66667</v>
      </c>
      <c r="E374" s="1">
        <f>IFERROR(__xludf.DUMMYFUNCTION("""COMPUTED_VALUE"""),840.92)</f>
        <v>840.92</v>
      </c>
      <c r="G374" s="2">
        <f>IFERROR(__xludf.DUMMYFUNCTION("""COMPUTED_VALUE"""),45835.66666666667)</f>
        <v>45835.66667</v>
      </c>
      <c r="H374" s="1">
        <f>IFERROR(__xludf.DUMMYFUNCTION("""COMPUTED_VALUE"""),831.62)</f>
        <v>831.62</v>
      </c>
      <c r="J374" s="2">
        <f>IFERROR(__xludf.DUMMYFUNCTION("""COMPUTED_VALUE"""),45835.66666666667)</f>
        <v>45835.66667</v>
      </c>
      <c r="K374" s="1">
        <f>IFERROR(__xludf.DUMMYFUNCTION("""COMPUTED_VALUE"""),835.58)</f>
        <v>835.58</v>
      </c>
      <c r="M374" s="2">
        <f>IFERROR(__xludf.DUMMYFUNCTION("""COMPUTED_VALUE"""),45835.66666666667)</f>
        <v>45835.66667</v>
      </c>
      <c r="N374" s="1">
        <f>IFERROR(__xludf.DUMMYFUNCTION("""COMPUTED_VALUE"""),1.07751498E8)</f>
        <v>107751498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IFERROR(__xludf.DUMMYFUNCTION("""COMPUTED_VALUE"""),835.89)</f>
        <v>835.89</v>
      </c>
      <c r="D375" s="2">
        <f>IFERROR(__xludf.DUMMYFUNCTION("""COMPUTED_VALUE"""),45838.66666666667)</f>
        <v>45838.66667</v>
      </c>
      <c r="E375" s="1">
        <f>IFERROR(__xludf.DUMMYFUNCTION("""COMPUTED_VALUE"""),838.96)</f>
        <v>838.96</v>
      </c>
      <c r="G375" s="2">
        <f>IFERROR(__xludf.DUMMYFUNCTION("""COMPUTED_VALUE"""),45838.66666666667)</f>
        <v>45838.66667</v>
      </c>
      <c r="H375" s="1">
        <f>IFERROR(__xludf.DUMMYFUNCTION("""COMPUTED_VALUE"""),829.8)</f>
        <v>829.8</v>
      </c>
      <c r="J375" s="2">
        <f>IFERROR(__xludf.DUMMYFUNCTION("""COMPUTED_VALUE"""),45838.66666666667)</f>
        <v>45838.66667</v>
      </c>
      <c r="K375" s="1">
        <f>IFERROR(__xludf.DUMMYFUNCTION("""COMPUTED_VALUE"""),837.8)</f>
        <v>837.8</v>
      </c>
      <c r="M375" s="2">
        <f>IFERROR(__xludf.DUMMYFUNCTION("""COMPUTED_VALUE"""),45838.66666666667)</f>
        <v>45838.66667</v>
      </c>
      <c r="N375" s="1">
        <f>IFERROR(__xludf.DUMMYFUNCTION("""COMPUTED_VALUE"""),6.408552E7)</f>
        <v>64085520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IFERROR(__xludf.DUMMYFUNCTION("""COMPUTED_VALUE"""),835.86)</f>
        <v>835.86</v>
      </c>
      <c r="D376" s="2">
        <f>IFERROR(__xludf.DUMMYFUNCTION("""COMPUTED_VALUE"""),45839.66666666667)</f>
        <v>45839.66667</v>
      </c>
      <c r="E376" s="1">
        <f>IFERROR(__xludf.DUMMYFUNCTION("""COMPUTED_VALUE"""),858.9)</f>
        <v>858.9</v>
      </c>
      <c r="G376" s="2">
        <f>IFERROR(__xludf.DUMMYFUNCTION("""COMPUTED_VALUE"""),45839.66666666667)</f>
        <v>45839.66667</v>
      </c>
      <c r="H376" s="1">
        <f>IFERROR(__xludf.DUMMYFUNCTION("""COMPUTED_VALUE"""),834.5)</f>
        <v>834.5</v>
      </c>
      <c r="J376" s="2">
        <f>IFERROR(__xludf.DUMMYFUNCTION("""COMPUTED_VALUE"""),45839.66666666667)</f>
        <v>45839.66667</v>
      </c>
      <c r="K376" s="1">
        <f>IFERROR(__xludf.DUMMYFUNCTION("""COMPUTED_VALUE"""),854.36)</f>
        <v>854.36</v>
      </c>
      <c r="M376" s="2">
        <f>IFERROR(__xludf.DUMMYFUNCTION("""COMPUTED_VALUE"""),45839.66666666667)</f>
        <v>45839.66667</v>
      </c>
      <c r="N376" s="1">
        <f>IFERROR(__xludf.DUMMYFUNCTION("""COMPUTED_VALUE"""),8.5000904E7)</f>
        <v>85000904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IFERROR(__xludf.DUMMYFUNCTION("""COMPUTED_VALUE"""),855.98)</f>
        <v>855.98</v>
      </c>
      <c r="D377" s="2">
        <f>IFERROR(__xludf.DUMMYFUNCTION("""COMPUTED_VALUE"""),45840.66666666667)</f>
        <v>45840.66667</v>
      </c>
      <c r="E377" s="1">
        <f>IFERROR(__xludf.DUMMYFUNCTION("""COMPUTED_VALUE"""),865.26)</f>
        <v>865.26</v>
      </c>
      <c r="G377" s="2">
        <f>IFERROR(__xludf.DUMMYFUNCTION("""COMPUTED_VALUE"""),45840.66666666667)</f>
        <v>45840.66667</v>
      </c>
      <c r="H377" s="1">
        <f>IFERROR(__xludf.DUMMYFUNCTION("""COMPUTED_VALUE"""),854.57)</f>
        <v>854.57</v>
      </c>
      <c r="J377" s="2">
        <f>IFERROR(__xludf.DUMMYFUNCTION("""COMPUTED_VALUE"""),45840.66666666667)</f>
        <v>45840.66667</v>
      </c>
      <c r="K377" s="1">
        <f>IFERROR(__xludf.DUMMYFUNCTION("""COMPUTED_VALUE"""),865.03)</f>
        <v>865.03</v>
      </c>
      <c r="M377" s="2">
        <f>IFERROR(__xludf.DUMMYFUNCTION("""COMPUTED_VALUE"""),45840.66666666667)</f>
        <v>45840.66667</v>
      </c>
      <c r="N377" s="1">
        <f>IFERROR(__xludf.DUMMYFUNCTION("""COMPUTED_VALUE"""),7.1738623E7)</f>
        <v>71738623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IFERROR(__xludf.DUMMYFUNCTION("""COMPUTED_VALUE"""),866.04)</f>
        <v>866.04</v>
      </c>
      <c r="D378" s="2">
        <f>IFERROR(__xludf.DUMMYFUNCTION("""COMPUTED_VALUE"""),45841.54166666667)</f>
        <v>45841.54167</v>
      </c>
      <c r="E378" s="1">
        <f>IFERROR(__xludf.DUMMYFUNCTION("""COMPUTED_VALUE"""),866.89)</f>
        <v>866.89</v>
      </c>
      <c r="G378" s="2">
        <f>IFERROR(__xludf.DUMMYFUNCTION("""COMPUTED_VALUE"""),45841.54166666667)</f>
        <v>45841.54167</v>
      </c>
      <c r="H378" s="1">
        <f>IFERROR(__xludf.DUMMYFUNCTION("""COMPUTED_VALUE"""),862.29)</f>
        <v>862.29</v>
      </c>
      <c r="J378" s="2">
        <f>IFERROR(__xludf.DUMMYFUNCTION("""COMPUTED_VALUE"""),45841.54166666667)</f>
        <v>45841.54167</v>
      </c>
      <c r="K378" s="1">
        <f>IFERROR(__xludf.DUMMYFUNCTION("""COMPUTED_VALUE"""),864.73)</f>
        <v>864.73</v>
      </c>
      <c r="M378" s="2">
        <f>IFERROR(__xludf.DUMMYFUNCTION("""COMPUTED_VALUE"""),45841.54166666667)</f>
        <v>45841.54167</v>
      </c>
      <c r="N378" s="1">
        <f>IFERROR(__xludf.DUMMYFUNCTION("""COMPUTED_VALUE"""),3.6790595E7)</f>
        <v>36790595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IFERROR(__xludf.DUMMYFUNCTION("""COMPUTED_VALUE"""),862.15)</f>
        <v>862.15</v>
      </c>
      <c r="D379" s="2">
        <f>IFERROR(__xludf.DUMMYFUNCTION("""COMPUTED_VALUE"""),45845.66666666667)</f>
        <v>45845.66667</v>
      </c>
      <c r="E379" s="1">
        <f>IFERROR(__xludf.DUMMYFUNCTION("""COMPUTED_VALUE"""),862.38)</f>
        <v>862.38</v>
      </c>
      <c r="G379" s="2">
        <f>IFERROR(__xludf.DUMMYFUNCTION("""COMPUTED_VALUE"""),45845.66666666667)</f>
        <v>45845.66667</v>
      </c>
      <c r="H379" s="1">
        <f>IFERROR(__xludf.DUMMYFUNCTION("""COMPUTED_VALUE"""),850.06)</f>
        <v>850.06</v>
      </c>
      <c r="J379" s="2">
        <f>IFERROR(__xludf.DUMMYFUNCTION("""COMPUTED_VALUE"""),45845.66666666667)</f>
        <v>45845.66667</v>
      </c>
      <c r="K379" s="1">
        <f>IFERROR(__xludf.DUMMYFUNCTION("""COMPUTED_VALUE"""),853.73)</f>
        <v>853.73</v>
      </c>
      <c r="M379" s="2">
        <f>IFERROR(__xludf.DUMMYFUNCTION("""COMPUTED_VALUE"""),45845.66666666667)</f>
        <v>45845.66667</v>
      </c>
      <c r="N379" s="1">
        <f>IFERROR(__xludf.DUMMYFUNCTION("""COMPUTED_VALUE"""),6.5340379E7)</f>
        <v>65340379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IFERROR(__xludf.DUMMYFUNCTION("""COMPUTED_VALUE"""),854.55)</f>
        <v>854.55</v>
      </c>
      <c r="D380" s="2">
        <f>IFERROR(__xludf.DUMMYFUNCTION("""COMPUTED_VALUE"""),45846.66666666667)</f>
        <v>45846.66667</v>
      </c>
      <c r="E380" s="1">
        <f>IFERROR(__xludf.DUMMYFUNCTION("""COMPUTED_VALUE"""),865.7)</f>
        <v>865.7</v>
      </c>
      <c r="G380" s="2">
        <f>IFERROR(__xludf.DUMMYFUNCTION("""COMPUTED_VALUE"""),45846.66666666667)</f>
        <v>45846.66667</v>
      </c>
      <c r="H380" s="1">
        <f>IFERROR(__xludf.DUMMYFUNCTION("""COMPUTED_VALUE"""),853.94)</f>
        <v>853.94</v>
      </c>
      <c r="J380" s="2">
        <f>IFERROR(__xludf.DUMMYFUNCTION("""COMPUTED_VALUE"""),45846.66666666667)</f>
        <v>45846.66667</v>
      </c>
      <c r="K380" s="1">
        <f>IFERROR(__xludf.DUMMYFUNCTION("""COMPUTED_VALUE"""),861.28)</f>
        <v>861.28</v>
      </c>
      <c r="M380" s="2">
        <f>IFERROR(__xludf.DUMMYFUNCTION("""COMPUTED_VALUE"""),45846.66666666667)</f>
        <v>45846.66667</v>
      </c>
      <c r="N380" s="1">
        <f>IFERROR(__xludf.DUMMYFUNCTION("""COMPUTED_VALUE"""),8.0483141E7)</f>
        <v>80483141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IFERROR(__xludf.DUMMYFUNCTION("""COMPUTED_VALUE"""),863.05)</f>
        <v>863.05</v>
      </c>
      <c r="D381" s="2">
        <f>IFERROR(__xludf.DUMMYFUNCTION("""COMPUTED_VALUE"""),45847.66666666667)</f>
        <v>45847.66667</v>
      </c>
      <c r="E381" s="1">
        <f>IFERROR(__xludf.DUMMYFUNCTION("""COMPUTED_VALUE"""),869.85)</f>
        <v>869.85</v>
      </c>
      <c r="G381" s="2">
        <f>IFERROR(__xludf.DUMMYFUNCTION("""COMPUTED_VALUE"""),45847.66666666667)</f>
        <v>45847.66667</v>
      </c>
      <c r="H381" s="1">
        <f>IFERROR(__xludf.DUMMYFUNCTION("""COMPUTED_VALUE"""),859.37)</f>
        <v>859.37</v>
      </c>
      <c r="J381" s="2">
        <f>IFERROR(__xludf.DUMMYFUNCTION("""COMPUTED_VALUE"""),45847.66666666667)</f>
        <v>45847.66667</v>
      </c>
      <c r="K381" s="1">
        <f>IFERROR(__xludf.DUMMYFUNCTION("""COMPUTED_VALUE"""),865.63)</f>
        <v>865.63</v>
      </c>
      <c r="M381" s="2">
        <f>IFERROR(__xludf.DUMMYFUNCTION("""COMPUTED_VALUE"""),45847.66666666667)</f>
        <v>45847.66667</v>
      </c>
      <c r="N381" s="1">
        <f>IFERROR(__xludf.DUMMYFUNCTION("""COMPUTED_VALUE"""),6.7916045E7)</f>
        <v>67916045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IFERROR(__xludf.DUMMYFUNCTION("""COMPUTED_VALUE"""),865.39)</f>
        <v>865.39</v>
      </c>
      <c r="D382" s="2">
        <f>IFERROR(__xludf.DUMMYFUNCTION("""COMPUTED_VALUE"""),45848.66666666667)</f>
        <v>45848.66667</v>
      </c>
      <c r="E382" s="1">
        <f>IFERROR(__xludf.DUMMYFUNCTION("""COMPUTED_VALUE"""),871.1)</f>
        <v>871.1</v>
      </c>
      <c r="G382" s="2">
        <f>IFERROR(__xludf.DUMMYFUNCTION("""COMPUTED_VALUE"""),45848.66666666667)</f>
        <v>45848.66667</v>
      </c>
      <c r="H382" s="1">
        <f>IFERROR(__xludf.DUMMYFUNCTION("""COMPUTED_VALUE"""),863.59)</f>
        <v>863.59</v>
      </c>
      <c r="J382" s="2">
        <f>IFERROR(__xludf.DUMMYFUNCTION("""COMPUTED_VALUE"""),45848.66666666667)</f>
        <v>45848.66667</v>
      </c>
      <c r="K382" s="1">
        <f>IFERROR(__xludf.DUMMYFUNCTION("""COMPUTED_VALUE"""),864.42)</f>
        <v>864.42</v>
      </c>
      <c r="M382" s="2">
        <f>IFERROR(__xludf.DUMMYFUNCTION("""COMPUTED_VALUE"""),45848.66666666667)</f>
        <v>45848.66667</v>
      </c>
      <c r="N382" s="1">
        <f>IFERROR(__xludf.DUMMYFUNCTION("""COMPUTED_VALUE"""),6.8263547E7)</f>
        <v>68263547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IFERROR(__xludf.DUMMYFUNCTION("""COMPUTED_VALUE"""),860.01)</f>
        <v>860.01</v>
      </c>
      <c r="D383" s="2">
        <f>IFERROR(__xludf.DUMMYFUNCTION("""COMPUTED_VALUE"""),45849.66666666667)</f>
        <v>45849.66667</v>
      </c>
      <c r="E383" s="1">
        <f>IFERROR(__xludf.DUMMYFUNCTION("""COMPUTED_VALUE"""),860.01)</f>
        <v>860.01</v>
      </c>
      <c r="G383" s="2">
        <f>IFERROR(__xludf.DUMMYFUNCTION("""COMPUTED_VALUE"""),45849.66666666667)</f>
        <v>45849.66667</v>
      </c>
      <c r="H383" s="1">
        <f>IFERROR(__xludf.DUMMYFUNCTION("""COMPUTED_VALUE"""),851.84)</f>
        <v>851.84</v>
      </c>
      <c r="J383" s="2">
        <f>IFERROR(__xludf.DUMMYFUNCTION("""COMPUTED_VALUE"""),45849.66666666667)</f>
        <v>45849.66667</v>
      </c>
      <c r="K383" s="1">
        <f>IFERROR(__xludf.DUMMYFUNCTION("""COMPUTED_VALUE"""),858.43)</f>
        <v>858.43</v>
      </c>
      <c r="M383" s="2">
        <f>IFERROR(__xludf.DUMMYFUNCTION("""COMPUTED_VALUE"""),45849.66666666667)</f>
        <v>45849.66667</v>
      </c>
      <c r="N383" s="1">
        <f>IFERROR(__xludf.DUMMYFUNCTION("""COMPUTED_VALUE"""),5.4819786E7)</f>
        <v>54819786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IFERROR(__xludf.DUMMYFUNCTION("""COMPUTED_VALUE"""),857.48)</f>
        <v>857.48</v>
      </c>
      <c r="D384" s="2">
        <f>IFERROR(__xludf.DUMMYFUNCTION("""COMPUTED_VALUE"""),45852.66666666667)</f>
        <v>45852.66667</v>
      </c>
      <c r="E384" s="1">
        <f>IFERROR(__xludf.DUMMYFUNCTION("""COMPUTED_VALUE"""),857.48)</f>
        <v>857.48</v>
      </c>
      <c r="G384" s="2">
        <f>IFERROR(__xludf.DUMMYFUNCTION("""COMPUTED_VALUE"""),45852.66666666667)</f>
        <v>45852.66667</v>
      </c>
      <c r="H384" s="1">
        <f>IFERROR(__xludf.DUMMYFUNCTION("""COMPUTED_VALUE"""),850.71)</f>
        <v>850.71</v>
      </c>
      <c r="J384" s="2">
        <f>IFERROR(__xludf.DUMMYFUNCTION("""COMPUTED_VALUE"""),45852.66666666667)</f>
        <v>45852.66667</v>
      </c>
      <c r="K384" s="1">
        <f>IFERROR(__xludf.DUMMYFUNCTION("""COMPUTED_VALUE"""),854.04)</f>
        <v>854.04</v>
      </c>
      <c r="M384" s="2">
        <f>IFERROR(__xludf.DUMMYFUNCTION("""COMPUTED_VALUE"""),45852.66666666667)</f>
        <v>45852.66667</v>
      </c>
      <c r="N384" s="1">
        <f>IFERROR(__xludf.DUMMYFUNCTION("""COMPUTED_VALUE"""),5.5771942E7)</f>
        <v>55771942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IFERROR(__xludf.DUMMYFUNCTION("""COMPUTED_VALUE"""),854.47)</f>
        <v>854.47</v>
      </c>
      <c r="D385" s="2">
        <f>IFERROR(__xludf.DUMMYFUNCTION("""COMPUTED_VALUE"""),45853.66666666667)</f>
        <v>45853.66667</v>
      </c>
      <c r="E385" s="1">
        <f>IFERROR(__xludf.DUMMYFUNCTION("""COMPUTED_VALUE"""),857.2)</f>
        <v>857.2</v>
      </c>
      <c r="G385" s="2">
        <f>IFERROR(__xludf.DUMMYFUNCTION("""COMPUTED_VALUE"""),45853.66666666667)</f>
        <v>45853.66667</v>
      </c>
      <c r="H385" s="1">
        <f>IFERROR(__xludf.DUMMYFUNCTION("""COMPUTED_VALUE"""),840.46)</f>
        <v>840.46</v>
      </c>
      <c r="J385" s="2">
        <f>IFERROR(__xludf.DUMMYFUNCTION("""COMPUTED_VALUE"""),45853.66666666667)</f>
        <v>45853.66667</v>
      </c>
      <c r="K385" s="1">
        <f>IFERROR(__xludf.DUMMYFUNCTION("""COMPUTED_VALUE"""),840.53)</f>
        <v>840.53</v>
      </c>
      <c r="M385" s="2">
        <f>IFERROR(__xludf.DUMMYFUNCTION("""COMPUTED_VALUE"""),45853.66666666667)</f>
        <v>45853.66667</v>
      </c>
      <c r="N385" s="1">
        <f>IFERROR(__xludf.DUMMYFUNCTION("""COMPUTED_VALUE"""),5.4224453E7)</f>
        <v>54224453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IFERROR(__xludf.DUMMYFUNCTION("""COMPUTED_VALUE"""),842.41)</f>
        <v>842.41</v>
      </c>
      <c r="D386" s="2">
        <f>IFERROR(__xludf.DUMMYFUNCTION("""COMPUTED_VALUE"""),45854.66666666667)</f>
        <v>45854.66667</v>
      </c>
      <c r="E386" s="1">
        <f>IFERROR(__xludf.DUMMYFUNCTION("""COMPUTED_VALUE"""),843.82)</f>
        <v>843.82</v>
      </c>
      <c r="G386" s="2">
        <f>IFERROR(__xludf.DUMMYFUNCTION("""COMPUTED_VALUE"""),45854.66666666667)</f>
        <v>45854.66667</v>
      </c>
      <c r="H386" s="1">
        <f>IFERROR(__xludf.DUMMYFUNCTION("""COMPUTED_VALUE"""),833.85)</f>
        <v>833.85</v>
      </c>
      <c r="J386" s="2">
        <f>IFERROR(__xludf.DUMMYFUNCTION("""COMPUTED_VALUE"""),45854.66666666667)</f>
        <v>45854.66667</v>
      </c>
      <c r="K386" s="1">
        <f>IFERROR(__xludf.DUMMYFUNCTION("""COMPUTED_VALUE"""),842.71)</f>
        <v>842.71</v>
      </c>
      <c r="M386" s="2">
        <f>IFERROR(__xludf.DUMMYFUNCTION("""COMPUTED_VALUE"""),45854.66666666667)</f>
        <v>45854.66667</v>
      </c>
      <c r="N386" s="1">
        <f>IFERROR(__xludf.DUMMYFUNCTION("""COMPUTED_VALUE"""),5.6567362E7)</f>
        <v>56567362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IFERROR(__xludf.DUMMYFUNCTION("""COMPUTED_VALUE"""),841.51)</f>
        <v>841.51</v>
      </c>
      <c r="D387" s="2">
        <f>IFERROR(__xludf.DUMMYFUNCTION("""COMPUTED_VALUE"""),45855.66666666667)</f>
        <v>45855.66667</v>
      </c>
      <c r="E387" s="1">
        <f>IFERROR(__xludf.DUMMYFUNCTION("""COMPUTED_VALUE"""),850.47)</f>
        <v>850.47</v>
      </c>
      <c r="G387" s="2">
        <f>IFERROR(__xludf.DUMMYFUNCTION("""COMPUTED_VALUE"""),45855.66666666667)</f>
        <v>45855.66667</v>
      </c>
      <c r="H387" s="1">
        <f>IFERROR(__xludf.DUMMYFUNCTION("""COMPUTED_VALUE"""),841.21)</f>
        <v>841.21</v>
      </c>
      <c r="J387" s="2">
        <f>IFERROR(__xludf.DUMMYFUNCTION("""COMPUTED_VALUE"""),45855.66666666667)</f>
        <v>45855.66667</v>
      </c>
      <c r="K387" s="1">
        <f>IFERROR(__xludf.DUMMYFUNCTION("""COMPUTED_VALUE"""),848.82)</f>
        <v>848.82</v>
      </c>
      <c r="M387" s="2">
        <f>IFERROR(__xludf.DUMMYFUNCTION("""COMPUTED_VALUE"""),45855.66666666667)</f>
        <v>45855.66667</v>
      </c>
      <c r="N387" s="1">
        <f>IFERROR(__xludf.DUMMYFUNCTION("""COMPUTED_VALUE"""),5.4842225E7)</f>
        <v>54842225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IFERROR(__xludf.DUMMYFUNCTION("""COMPUTED_VALUE"""),850.53)</f>
        <v>850.53</v>
      </c>
      <c r="D388" s="2">
        <f>IFERROR(__xludf.DUMMYFUNCTION("""COMPUTED_VALUE"""),45856.66666666667)</f>
        <v>45856.66667</v>
      </c>
      <c r="E388" s="1">
        <f>IFERROR(__xludf.DUMMYFUNCTION("""COMPUTED_VALUE"""),852.59)</f>
        <v>852.59</v>
      </c>
      <c r="G388" s="2">
        <f>IFERROR(__xludf.DUMMYFUNCTION("""COMPUTED_VALUE"""),45856.66666666667)</f>
        <v>45856.66667</v>
      </c>
      <c r="H388" s="1">
        <f>IFERROR(__xludf.DUMMYFUNCTION("""COMPUTED_VALUE"""),846.63)</f>
        <v>846.63</v>
      </c>
      <c r="J388" s="2">
        <f>IFERROR(__xludf.DUMMYFUNCTION("""COMPUTED_VALUE"""),45856.66666666667)</f>
        <v>45856.66667</v>
      </c>
      <c r="K388" s="1">
        <f>IFERROR(__xludf.DUMMYFUNCTION("""COMPUTED_VALUE"""),851.93)</f>
        <v>851.93</v>
      </c>
      <c r="M388" s="2">
        <f>IFERROR(__xludf.DUMMYFUNCTION("""COMPUTED_VALUE"""),45856.66666666667)</f>
        <v>45856.66667</v>
      </c>
      <c r="N388" s="1">
        <f>IFERROR(__xludf.DUMMYFUNCTION("""COMPUTED_VALUE"""),6.4614974E7)</f>
        <v>64614974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IFERROR(__xludf.DUMMYFUNCTION("""COMPUTED_VALUE"""),852.81)</f>
        <v>852.81</v>
      </c>
      <c r="D389" s="2">
        <f>IFERROR(__xludf.DUMMYFUNCTION("""COMPUTED_VALUE"""),45859.66666666667)</f>
        <v>45859.66667</v>
      </c>
      <c r="E389" s="1">
        <f>IFERROR(__xludf.DUMMYFUNCTION("""COMPUTED_VALUE"""),862.68)</f>
        <v>862.68</v>
      </c>
      <c r="G389" s="2">
        <f>IFERROR(__xludf.DUMMYFUNCTION("""COMPUTED_VALUE"""),45859.66666666667)</f>
        <v>45859.66667</v>
      </c>
      <c r="H389" s="1">
        <f>IFERROR(__xludf.DUMMYFUNCTION("""COMPUTED_VALUE"""),852.81)</f>
        <v>852.81</v>
      </c>
      <c r="J389" s="2">
        <f>IFERROR(__xludf.DUMMYFUNCTION("""COMPUTED_VALUE"""),45859.66666666667)</f>
        <v>45859.66667</v>
      </c>
      <c r="K389" s="1">
        <f>IFERROR(__xludf.DUMMYFUNCTION("""COMPUTED_VALUE"""),854.19)</f>
        <v>854.19</v>
      </c>
      <c r="M389" s="2">
        <f>IFERROR(__xludf.DUMMYFUNCTION("""COMPUTED_VALUE"""),45859.66666666667)</f>
        <v>45859.66667</v>
      </c>
      <c r="N389" s="1">
        <f>IFERROR(__xludf.DUMMYFUNCTION("""COMPUTED_VALUE"""),5.0875759E7)</f>
        <v>50875759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IFERROR(__xludf.DUMMYFUNCTION("""COMPUTED_VALUE"""),854.73)</f>
        <v>854.73</v>
      </c>
      <c r="D390" s="2">
        <f>IFERROR(__xludf.DUMMYFUNCTION("""COMPUTED_VALUE"""),45860.66666666667)</f>
        <v>45860.66667</v>
      </c>
      <c r="E390" s="1">
        <f>IFERROR(__xludf.DUMMYFUNCTION("""COMPUTED_VALUE"""),865.08)</f>
        <v>865.08</v>
      </c>
      <c r="G390" s="2">
        <f>IFERROR(__xludf.DUMMYFUNCTION("""COMPUTED_VALUE"""),45860.66666666667)</f>
        <v>45860.66667</v>
      </c>
      <c r="H390" s="1">
        <f>IFERROR(__xludf.DUMMYFUNCTION("""COMPUTED_VALUE"""),854.73)</f>
        <v>854.73</v>
      </c>
      <c r="J390" s="2">
        <f>IFERROR(__xludf.DUMMYFUNCTION("""COMPUTED_VALUE"""),45860.66666666667)</f>
        <v>45860.66667</v>
      </c>
      <c r="K390" s="1">
        <f>IFERROR(__xludf.DUMMYFUNCTION("""COMPUTED_VALUE"""),864.56)</f>
        <v>864.56</v>
      </c>
      <c r="M390" s="2">
        <f>IFERROR(__xludf.DUMMYFUNCTION("""COMPUTED_VALUE"""),45860.66666666667)</f>
        <v>45860.66667</v>
      </c>
      <c r="N390" s="1">
        <f>IFERROR(__xludf.DUMMYFUNCTION("""COMPUTED_VALUE"""),6.6308718E7)</f>
        <v>66308718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IFERROR(__xludf.DUMMYFUNCTION("""COMPUTED_VALUE"""),866.86)</f>
        <v>866.86</v>
      </c>
      <c r="D391" s="2">
        <f>IFERROR(__xludf.DUMMYFUNCTION("""COMPUTED_VALUE"""),45861.66666666667)</f>
        <v>45861.66667</v>
      </c>
      <c r="E391" s="1">
        <f>IFERROR(__xludf.DUMMYFUNCTION("""COMPUTED_VALUE"""),870.54)</f>
        <v>870.54</v>
      </c>
      <c r="G391" s="2">
        <f>IFERROR(__xludf.DUMMYFUNCTION("""COMPUTED_VALUE"""),45861.66666666667)</f>
        <v>45861.66667</v>
      </c>
      <c r="H391" s="1">
        <f>IFERROR(__xludf.DUMMYFUNCTION("""COMPUTED_VALUE"""),864.02)</f>
        <v>864.02</v>
      </c>
      <c r="J391" s="2">
        <f>IFERROR(__xludf.DUMMYFUNCTION("""COMPUTED_VALUE"""),45861.66666666667)</f>
        <v>45861.66667</v>
      </c>
      <c r="K391" s="1">
        <f>IFERROR(__xludf.DUMMYFUNCTION("""COMPUTED_VALUE"""),865.13)</f>
        <v>865.13</v>
      </c>
      <c r="M391" s="2">
        <f>IFERROR(__xludf.DUMMYFUNCTION("""COMPUTED_VALUE"""),45861.66666666667)</f>
        <v>45861.66667</v>
      </c>
      <c r="N391" s="1">
        <f>IFERROR(__xludf.DUMMYFUNCTION("""COMPUTED_VALUE"""),7.388819E7)</f>
        <v>73888190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IFERROR(__xludf.DUMMYFUNCTION("""COMPUTED_VALUE"""),859.37)</f>
        <v>859.37</v>
      </c>
      <c r="D392" s="2">
        <f>IFERROR(__xludf.DUMMYFUNCTION("""COMPUTED_VALUE"""),45862.66666666667)</f>
        <v>45862.66667</v>
      </c>
      <c r="E392" s="1">
        <f>IFERROR(__xludf.DUMMYFUNCTION("""COMPUTED_VALUE"""),862.02)</f>
        <v>862.02</v>
      </c>
      <c r="G392" s="2">
        <f>IFERROR(__xludf.DUMMYFUNCTION("""COMPUTED_VALUE"""),45862.66666666667)</f>
        <v>45862.66667</v>
      </c>
      <c r="H392" s="1">
        <f>IFERROR(__xludf.DUMMYFUNCTION("""COMPUTED_VALUE"""),851.28)</f>
        <v>851.28</v>
      </c>
      <c r="J392" s="2">
        <f>IFERROR(__xludf.DUMMYFUNCTION("""COMPUTED_VALUE"""),45862.66666666667)</f>
        <v>45862.66667</v>
      </c>
      <c r="K392" s="1">
        <f>IFERROR(__xludf.DUMMYFUNCTION("""COMPUTED_VALUE"""),856.22)</f>
        <v>856.22</v>
      </c>
      <c r="M392" s="2">
        <f>IFERROR(__xludf.DUMMYFUNCTION("""COMPUTED_VALUE"""),45862.66666666667)</f>
        <v>45862.66667</v>
      </c>
      <c r="N392" s="1">
        <f>IFERROR(__xludf.DUMMYFUNCTION("""COMPUTED_VALUE"""),1.34908589E8)</f>
        <v>134908589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IFERROR(__xludf.DUMMYFUNCTION("""COMPUTED_VALUE"""),856.53)</f>
        <v>856.53</v>
      </c>
      <c r="D393" s="2">
        <f>IFERROR(__xludf.DUMMYFUNCTION("""COMPUTED_VALUE"""),45863.66666666667)</f>
        <v>45863.66667</v>
      </c>
      <c r="E393" s="1">
        <f>IFERROR(__xludf.DUMMYFUNCTION("""COMPUTED_VALUE"""),863.11)</f>
        <v>863.11</v>
      </c>
      <c r="G393" s="2">
        <f>IFERROR(__xludf.DUMMYFUNCTION("""COMPUTED_VALUE"""),45863.66666666667)</f>
        <v>45863.66667</v>
      </c>
      <c r="H393" s="1">
        <f>IFERROR(__xludf.DUMMYFUNCTION("""COMPUTED_VALUE"""),852.35)</f>
        <v>852.35</v>
      </c>
      <c r="J393" s="2">
        <f>IFERROR(__xludf.DUMMYFUNCTION("""COMPUTED_VALUE"""),45863.66666666667)</f>
        <v>45863.66667</v>
      </c>
      <c r="K393" s="1">
        <f>IFERROR(__xludf.DUMMYFUNCTION("""COMPUTED_VALUE"""),862.04)</f>
        <v>862.04</v>
      </c>
      <c r="M393" s="2">
        <f>IFERROR(__xludf.DUMMYFUNCTION("""COMPUTED_VALUE"""),45863.66666666667)</f>
        <v>45863.66667</v>
      </c>
      <c r="N393" s="1">
        <f>IFERROR(__xludf.DUMMYFUNCTION("""COMPUTED_VALUE"""),8.649367E7)</f>
        <v>86493670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IFERROR(__xludf.DUMMYFUNCTION("""COMPUTED_VALUE"""),860.74)</f>
        <v>860.74</v>
      </c>
      <c r="D394" s="2">
        <f>IFERROR(__xludf.DUMMYFUNCTION("""COMPUTED_VALUE"""),45866.66666666667)</f>
        <v>45866.66667</v>
      </c>
      <c r="E394" s="1">
        <f>IFERROR(__xludf.DUMMYFUNCTION("""COMPUTED_VALUE"""),860.74)</f>
        <v>860.74</v>
      </c>
      <c r="G394" s="2">
        <f>IFERROR(__xludf.DUMMYFUNCTION("""COMPUTED_VALUE"""),45866.66666666667)</f>
        <v>45866.66667</v>
      </c>
      <c r="H394" s="1">
        <f>IFERROR(__xludf.DUMMYFUNCTION("""COMPUTED_VALUE"""),848.89)</f>
        <v>848.89</v>
      </c>
      <c r="J394" s="2">
        <f>IFERROR(__xludf.DUMMYFUNCTION("""COMPUTED_VALUE"""),45866.66666666667)</f>
        <v>45866.66667</v>
      </c>
      <c r="K394" s="1">
        <f>IFERROR(__xludf.DUMMYFUNCTION("""COMPUTED_VALUE"""),851.08)</f>
        <v>851.08</v>
      </c>
      <c r="M394" s="2">
        <f>IFERROR(__xludf.DUMMYFUNCTION("""COMPUTED_VALUE"""),45866.66666666667)</f>
        <v>45866.66667</v>
      </c>
      <c r="N394" s="1">
        <f>IFERROR(__xludf.DUMMYFUNCTION("""COMPUTED_VALUE"""),6.8920575E7)</f>
        <v>68920575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IFERROR(__xludf.DUMMYFUNCTION("""COMPUTED_VALUE"""),852.19)</f>
        <v>852.19</v>
      </c>
      <c r="D395" s="2">
        <f>IFERROR(__xludf.DUMMYFUNCTION("""COMPUTED_VALUE"""),45867.66666666667)</f>
        <v>45867.66667</v>
      </c>
      <c r="E395" s="1">
        <f>IFERROR(__xludf.DUMMYFUNCTION("""COMPUTED_VALUE"""),852.19)</f>
        <v>852.19</v>
      </c>
      <c r="G395" s="2">
        <f>IFERROR(__xludf.DUMMYFUNCTION("""COMPUTED_VALUE"""),45867.66666666667)</f>
        <v>45867.66667</v>
      </c>
      <c r="H395" s="1">
        <f>IFERROR(__xludf.DUMMYFUNCTION("""COMPUTED_VALUE"""),844.58)</f>
        <v>844.58</v>
      </c>
      <c r="J395" s="2">
        <f>IFERROR(__xludf.DUMMYFUNCTION("""COMPUTED_VALUE"""),45867.66666666667)</f>
        <v>45867.66667</v>
      </c>
      <c r="K395" s="1">
        <f>IFERROR(__xludf.DUMMYFUNCTION("""COMPUTED_VALUE"""),847.89)</f>
        <v>847.89</v>
      </c>
      <c r="M395" s="2">
        <f>IFERROR(__xludf.DUMMYFUNCTION("""COMPUTED_VALUE"""),45867.66666666667)</f>
        <v>45867.66667</v>
      </c>
      <c r="N395" s="1">
        <f>IFERROR(__xludf.DUMMYFUNCTION("""COMPUTED_VALUE"""),7.1366505E7)</f>
        <v>71366505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IFERROR(__xludf.DUMMYFUNCTION("""COMPUTED_VALUE"""),845.85)</f>
        <v>845.85</v>
      </c>
      <c r="D396" s="2">
        <f>IFERROR(__xludf.DUMMYFUNCTION("""COMPUTED_VALUE"""),45868.66666666667)</f>
        <v>45868.66667</v>
      </c>
      <c r="E396" s="1">
        <f>IFERROR(__xludf.DUMMYFUNCTION("""COMPUTED_VALUE"""),845.85)</f>
        <v>845.85</v>
      </c>
      <c r="G396" s="2">
        <f>IFERROR(__xludf.DUMMYFUNCTION("""COMPUTED_VALUE"""),45868.66666666667)</f>
        <v>45868.66667</v>
      </c>
      <c r="H396" s="1">
        <f>IFERROR(__xludf.DUMMYFUNCTION("""COMPUTED_VALUE"""),830.02)</f>
        <v>830.02</v>
      </c>
      <c r="J396" s="2">
        <f>IFERROR(__xludf.DUMMYFUNCTION("""COMPUTED_VALUE"""),45868.66666666667)</f>
        <v>45868.66667</v>
      </c>
      <c r="K396" s="1">
        <f>IFERROR(__xludf.DUMMYFUNCTION("""COMPUTED_VALUE"""),832.74)</f>
        <v>832.74</v>
      </c>
      <c r="M396" s="2">
        <f>IFERROR(__xludf.DUMMYFUNCTION("""COMPUTED_VALUE"""),45868.66666666667)</f>
        <v>45868.66667</v>
      </c>
      <c r="N396" s="1">
        <f>IFERROR(__xludf.DUMMYFUNCTION("""COMPUTED_VALUE"""),9.4080257E7)</f>
        <v>94080257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IFERROR(__xludf.DUMMYFUNCTION("""COMPUTED_VALUE"""),826.5)</f>
        <v>826.5</v>
      </c>
      <c r="D397" s="2">
        <f>IFERROR(__xludf.DUMMYFUNCTION("""COMPUTED_VALUE"""),45869.66666666667)</f>
        <v>45869.66667</v>
      </c>
      <c r="E397" s="1">
        <f>IFERROR(__xludf.DUMMYFUNCTION("""COMPUTED_VALUE"""),834.42)</f>
        <v>834.42</v>
      </c>
      <c r="G397" s="2">
        <f>IFERROR(__xludf.DUMMYFUNCTION("""COMPUTED_VALUE"""),45869.66666666667)</f>
        <v>45869.66667</v>
      </c>
      <c r="H397" s="1">
        <f>IFERROR(__xludf.DUMMYFUNCTION("""COMPUTED_VALUE"""),823.83)</f>
        <v>823.83</v>
      </c>
      <c r="J397" s="2">
        <f>IFERROR(__xludf.DUMMYFUNCTION("""COMPUTED_VALUE"""),45869.66666666667)</f>
        <v>45869.66667</v>
      </c>
      <c r="K397" s="1">
        <f>IFERROR(__xludf.DUMMYFUNCTION("""COMPUTED_VALUE"""),824.76)</f>
        <v>824.76</v>
      </c>
      <c r="M397" s="2">
        <f>IFERROR(__xludf.DUMMYFUNCTION("""COMPUTED_VALUE"""),45869.66666666667)</f>
        <v>45869.66667</v>
      </c>
      <c r="N397" s="1">
        <f>IFERROR(__xludf.DUMMYFUNCTION("""COMPUTED_VALUE"""),1.09234085E8)</f>
        <v>109234085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IFERROR(__xludf.DUMMYFUNCTION("""COMPUTED_VALUE"""),820.51)</f>
        <v>820.51</v>
      </c>
      <c r="D398" s="2">
        <f>IFERROR(__xludf.DUMMYFUNCTION("""COMPUTED_VALUE"""),45870.66666666667)</f>
        <v>45870.66667</v>
      </c>
      <c r="E398" s="1">
        <f>IFERROR(__xludf.DUMMYFUNCTION("""COMPUTED_VALUE"""),820.51)</f>
        <v>820.51</v>
      </c>
      <c r="G398" s="2">
        <f>IFERROR(__xludf.DUMMYFUNCTION("""COMPUTED_VALUE"""),45870.66666666667)</f>
        <v>45870.66667</v>
      </c>
      <c r="H398" s="1">
        <f>IFERROR(__xludf.DUMMYFUNCTION("""COMPUTED_VALUE"""),804.66)</f>
        <v>804.66</v>
      </c>
      <c r="J398" s="2">
        <f>IFERROR(__xludf.DUMMYFUNCTION("""COMPUTED_VALUE"""),45870.66666666667)</f>
        <v>45870.66667</v>
      </c>
      <c r="K398" s="1">
        <f>IFERROR(__xludf.DUMMYFUNCTION("""COMPUTED_VALUE"""),811.83)</f>
        <v>811.83</v>
      </c>
      <c r="M398" s="2">
        <f>IFERROR(__xludf.DUMMYFUNCTION("""COMPUTED_VALUE"""),45870.66666666667)</f>
        <v>45870.66667</v>
      </c>
      <c r="N398" s="1">
        <f>IFERROR(__xludf.DUMMYFUNCTION("""COMPUTED_VALUE"""),1.03177928E8)</f>
        <v>103177928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IFERROR(__xludf.DUMMYFUNCTION("""COMPUTED_VALUE"""),813.06)</f>
        <v>813.06</v>
      </c>
      <c r="D399" s="2">
        <f>IFERROR(__xludf.DUMMYFUNCTION("""COMPUTED_VALUE"""),45873.66666666667)</f>
        <v>45873.66667</v>
      </c>
      <c r="E399" s="1">
        <f>IFERROR(__xludf.DUMMYFUNCTION("""COMPUTED_VALUE"""),822.4)</f>
        <v>822.4</v>
      </c>
      <c r="G399" s="2">
        <f>IFERROR(__xludf.DUMMYFUNCTION("""COMPUTED_VALUE"""),45873.66666666667)</f>
        <v>45873.66667</v>
      </c>
      <c r="H399" s="1">
        <f>IFERROR(__xludf.DUMMYFUNCTION("""COMPUTED_VALUE"""),813.06)</f>
        <v>813.06</v>
      </c>
      <c r="J399" s="2">
        <f>IFERROR(__xludf.DUMMYFUNCTION("""COMPUTED_VALUE"""),45873.66666666667)</f>
        <v>45873.66667</v>
      </c>
      <c r="K399" s="1">
        <f>IFERROR(__xludf.DUMMYFUNCTION("""COMPUTED_VALUE"""),822.07)</f>
        <v>822.07</v>
      </c>
      <c r="M399" s="2">
        <f>IFERROR(__xludf.DUMMYFUNCTION("""COMPUTED_VALUE"""),45873.66666666667)</f>
        <v>45873.66667</v>
      </c>
      <c r="N399" s="1">
        <f>IFERROR(__xludf.DUMMYFUNCTION("""COMPUTED_VALUE"""),8.8401972E7)</f>
        <v>88401972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IFERROR(__xludf.DUMMYFUNCTION("""COMPUTED_VALUE"""),827.86)</f>
        <v>827.86</v>
      </c>
      <c r="D400" s="2">
        <f>IFERROR(__xludf.DUMMYFUNCTION("""COMPUTED_VALUE"""),45874.66666666667)</f>
        <v>45874.66667</v>
      </c>
      <c r="E400" s="1">
        <f>IFERROR(__xludf.DUMMYFUNCTION("""COMPUTED_VALUE"""),832.49)</f>
        <v>832.49</v>
      </c>
      <c r="G400" s="2">
        <f>IFERROR(__xludf.DUMMYFUNCTION("""COMPUTED_VALUE"""),45874.66666666667)</f>
        <v>45874.66667</v>
      </c>
      <c r="H400" s="1">
        <f>IFERROR(__xludf.DUMMYFUNCTION("""COMPUTED_VALUE"""),823.83)</f>
        <v>823.83</v>
      </c>
      <c r="J400" s="2">
        <f>IFERROR(__xludf.DUMMYFUNCTION("""COMPUTED_VALUE"""),45874.66666666667)</f>
        <v>45874.66667</v>
      </c>
      <c r="K400" s="1">
        <f>IFERROR(__xludf.DUMMYFUNCTION("""COMPUTED_VALUE"""),830.11)</f>
        <v>830.11</v>
      </c>
      <c r="M400" s="2">
        <f>IFERROR(__xludf.DUMMYFUNCTION("""COMPUTED_VALUE"""),45874.66666666667)</f>
        <v>45874.66667</v>
      </c>
      <c r="N400" s="1">
        <f>IFERROR(__xludf.DUMMYFUNCTION("""COMPUTED_VALUE"""),8.7385492E7)</f>
        <v>87385492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IFERROR(__xludf.DUMMYFUNCTION("""COMPUTED_VALUE"""),832.32)</f>
        <v>832.32</v>
      </c>
      <c r="D401" s="2">
        <f>IFERROR(__xludf.DUMMYFUNCTION("""COMPUTED_VALUE"""),45875.66666666667)</f>
        <v>45875.66667</v>
      </c>
      <c r="E401" s="1">
        <f>IFERROR(__xludf.DUMMYFUNCTION("""COMPUTED_VALUE"""),832.32)</f>
        <v>832.32</v>
      </c>
      <c r="G401" s="2">
        <f>IFERROR(__xludf.DUMMYFUNCTION("""COMPUTED_VALUE"""),45875.66666666667)</f>
        <v>45875.66667</v>
      </c>
      <c r="H401" s="1">
        <f>IFERROR(__xludf.DUMMYFUNCTION("""COMPUTED_VALUE"""),821.29)</f>
        <v>821.29</v>
      </c>
      <c r="J401" s="2">
        <f>IFERROR(__xludf.DUMMYFUNCTION("""COMPUTED_VALUE"""),45875.66666666667)</f>
        <v>45875.66667</v>
      </c>
      <c r="K401" s="1">
        <f>IFERROR(__xludf.DUMMYFUNCTION("""COMPUTED_VALUE"""),821.31)</f>
        <v>821.31</v>
      </c>
      <c r="M401" s="2">
        <f>IFERROR(__xludf.DUMMYFUNCTION("""COMPUTED_VALUE"""),45875.66666666667)</f>
        <v>45875.66667</v>
      </c>
      <c r="N401" s="1">
        <f>IFERROR(__xludf.DUMMYFUNCTION("""COMPUTED_VALUE"""),1.00469529E8)</f>
        <v>100469529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IFERROR(__xludf.DUMMYFUNCTION("""COMPUTED_VALUE"""),826.24)</f>
        <v>826.24</v>
      </c>
      <c r="D402" s="2">
        <f>IFERROR(__xludf.DUMMYFUNCTION("""COMPUTED_VALUE"""),45876.66666666667)</f>
        <v>45876.66667</v>
      </c>
      <c r="E402" s="1">
        <f>IFERROR(__xludf.DUMMYFUNCTION("""COMPUTED_VALUE"""),828.49)</f>
        <v>828.49</v>
      </c>
      <c r="G402" s="2">
        <f>IFERROR(__xludf.DUMMYFUNCTION("""COMPUTED_VALUE"""),45876.66666666667)</f>
        <v>45876.66667</v>
      </c>
      <c r="H402" s="1">
        <f>IFERROR(__xludf.DUMMYFUNCTION("""COMPUTED_VALUE"""),816.4)</f>
        <v>816.4</v>
      </c>
      <c r="J402" s="2">
        <f>IFERROR(__xludf.DUMMYFUNCTION("""COMPUTED_VALUE"""),45876.66666666667)</f>
        <v>45876.66667</v>
      </c>
      <c r="K402" s="1">
        <f>IFERROR(__xludf.DUMMYFUNCTION("""COMPUTED_VALUE"""),819.8)</f>
        <v>819.8</v>
      </c>
      <c r="M402" s="2">
        <f>IFERROR(__xludf.DUMMYFUNCTION("""COMPUTED_VALUE"""),45876.66666666667)</f>
        <v>45876.66667</v>
      </c>
      <c r="N402" s="1">
        <f>IFERROR(__xludf.DUMMYFUNCTION("""COMPUTED_VALUE"""),8.4110879E7)</f>
        <v>84110879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IFERROR(__xludf.DUMMYFUNCTION("""COMPUTED_VALUE"""),820.45)</f>
        <v>820.45</v>
      </c>
      <c r="D403" s="2">
        <f>IFERROR(__xludf.DUMMYFUNCTION("""COMPUTED_VALUE"""),45877.66666666667)</f>
        <v>45877.66667</v>
      </c>
      <c r="E403" s="1">
        <f>IFERROR(__xludf.DUMMYFUNCTION("""COMPUTED_VALUE"""),824.28)</f>
        <v>824.28</v>
      </c>
      <c r="G403" s="2">
        <f>IFERROR(__xludf.DUMMYFUNCTION("""COMPUTED_VALUE"""),45877.66666666667)</f>
        <v>45877.66667</v>
      </c>
      <c r="H403" s="1">
        <f>IFERROR(__xludf.DUMMYFUNCTION("""COMPUTED_VALUE"""),818.78)</f>
        <v>818.78</v>
      </c>
      <c r="J403" s="2">
        <f>IFERROR(__xludf.DUMMYFUNCTION("""COMPUTED_VALUE"""),45877.66666666667)</f>
        <v>45877.66667</v>
      </c>
      <c r="K403" s="1">
        <f>IFERROR(__xludf.DUMMYFUNCTION("""COMPUTED_VALUE"""),822.13)</f>
        <v>822.13</v>
      </c>
      <c r="M403" s="2">
        <f>IFERROR(__xludf.DUMMYFUNCTION("""COMPUTED_VALUE"""),45877.66666666667)</f>
        <v>45877.66667</v>
      </c>
      <c r="N403" s="1">
        <f>IFERROR(__xludf.DUMMYFUNCTION("""COMPUTED_VALUE"""),7.1539116E7)</f>
        <v>71539116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IFERROR(__xludf.DUMMYFUNCTION("""COMPUTED_VALUE"""),823.75)</f>
        <v>823.75</v>
      </c>
      <c r="D404" s="2">
        <f>IFERROR(__xludf.DUMMYFUNCTION("""COMPUTED_VALUE"""),45880.66666666667)</f>
        <v>45880.66667</v>
      </c>
      <c r="E404" s="1">
        <f>IFERROR(__xludf.DUMMYFUNCTION("""COMPUTED_VALUE"""),826.91)</f>
        <v>826.91</v>
      </c>
      <c r="G404" s="2">
        <f>IFERROR(__xludf.DUMMYFUNCTION("""COMPUTED_VALUE"""),45880.66666666667)</f>
        <v>45880.66667</v>
      </c>
      <c r="H404" s="1">
        <f>IFERROR(__xludf.DUMMYFUNCTION("""COMPUTED_VALUE"""),815.65)</f>
        <v>815.65</v>
      </c>
      <c r="J404" s="2">
        <f>IFERROR(__xludf.DUMMYFUNCTION("""COMPUTED_VALUE"""),45880.66666666667)</f>
        <v>45880.66667</v>
      </c>
      <c r="K404" s="1">
        <f>IFERROR(__xludf.DUMMYFUNCTION("""COMPUTED_VALUE"""),820.93)</f>
        <v>820.93</v>
      </c>
      <c r="M404" s="2">
        <f>IFERROR(__xludf.DUMMYFUNCTION("""COMPUTED_VALUE"""),45880.66666666667)</f>
        <v>45880.66667</v>
      </c>
      <c r="N404" s="1">
        <f>IFERROR(__xludf.DUMMYFUNCTION("""COMPUTED_VALUE"""),9.2323663E7)</f>
        <v>92323663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IFERROR(__xludf.DUMMYFUNCTION("""COMPUTED_VALUE"""),821.38)</f>
        <v>821.38</v>
      </c>
      <c r="D405" s="2">
        <f>IFERROR(__xludf.DUMMYFUNCTION("""COMPUTED_VALUE"""),45881.66666666667)</f>
        <v>45881.66667</v>
      </c>
      <c r="E405" s="1">
        <f>IFERROR(__xludf.DUMMYFUNCTION("""COMPUTED_VALUE"""),828.88)</f>
        <v>828.88</v>
      </c>
      <c r="G405" s="2">
        <f>IFERROR(__xludf.DUMMYFUNCTION("""COMPUTED_VALUE"""),45881.66666666667)</f>
        <v>45881.66667</v>
      </c>
      <c r="H405" s="1">
        <f>IFERROR(__xludf.DUMMYFUNCTION("""COMPUTED_VALUE"""),819.45)</f>
        <v>819.45</v>
      </c>
      <c r="J405" s="2">
        <f>IFERROR(__xludf.DUMMYFUNCTION("""COMPUTED_VALUE"""),45881.66666666667)</f>
        <v>45881.66667</v>
      </c>
      <c r="K405" s="1">
        <f>IFERROR(__xludf.DUMMYFUNCTION("""COMPUTED_VALUE"""),828.16)</f>
        <v>828.16</v>
      </c>
      <c r="M405" s="2">
        <f>IFERROR(__xludf.DUMMYFUNCTION("""COMPUTED_VALUE"""),45881.66666666667)</f>
        <v>45881.66667</v>
      </c>
      <c r="N405" s="1">
        <f>IFERROR(__xludf.DUMMYFUNCTION("""COMPUTED_VALUE"""),9.0039229E7)</f>
        <v>90039229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IFERROR(__xludf.DUMMYFUNCTION("""COMPUTED_VALUE"""),829.79)</f>
        <v>829.79</v>
      </c>
      <c r="D406" s="2">
        <f>IFERROR(__xludf.DUMMYFUNCTION("""COMPUTED_VALUE"""),45882.66666666667)</f>
        <v>45882.66667</v>
      </c>
      <c r="E406" s="1">
        <f>IFERROR(__xludf.DUMMYFUNCTION("""COMPUTED_VALUE"""),845.14)</f>
        <v>845.14</v>
      </c>
      <c r="G406" s="2">
        <f>IFERROR(__xludf.DUMMYFUNCTION("""COMPUTED_VALUE"""),45882.66666666667)</f>
        <v>45882.66667</v>
      </c>
      <c r="H406" s="1">
        <f>IFERROR(__xludf.DUMMYFUNCTION("""COMPUTED_VALUE"""),829.79)</f>
        <v>829.79</v>
      </c>
      <c r="J406" s="2">
        <f>IFERROR(__xludf.DUMMYFUNCTION("""COMPUTED_VALUE"""),45882.66666666667)</f>
        <v>45882.66667</v>
      </c>
      <c r="K406" s="1">
        <f>IFERROR(__xludf.DUMMYFUNCTION("""COMPUTED_VALUE"""),845.14)</f>
        <v>845.14</v>
      </c>
      <c r="M406" s="2">
        <f>IFERROR(__xludf.DUMMYFUNCTION("""COMPUTED_VALUE"""),45882.66666666667)</f>
        <v>45882.66667</v>
      </c>
      <c r="N406" s="1">
        <f>IFERROR(__xludf.DUMMYFUNCTION("""COMPUTED_VALUE"""),8.1035432E7)</f>
        <v>81035432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IFERROR(__xludf.DUMMYFUNCTION("""COMPUTED_VALUE"""),840.75)</f>
        <v>840.75</v>
      </c>
      <c r="D407" s="2">
        <f>IFERROR(__xludf.DUMMYFUNCTION("""COMPUTED_VALUE"""),45883.66666666667)</f>
        <v>45883.66667</v>
      </c>
      <c r="E407" s="1">
        <f>IFERROR(__xludf.DUMMYFUNCTION("""COMPUTED_VALUE"""),844.87)</f>
        <v>844.87</v>
      </c>
      <c r="G407" s="2">
        <f>IFERROR(__xludf.DUMMYFUNCTION("""COMPUTED_VALUE"""),45883.66666666667)</f>
        <v>45883.66667</v>
      </c>
      <c r="H407" s="1">
        <f>IFERROR(__xludf.DUMMYFUNCTION("""COMPUTED_VALUE"""),836.31)</f>
        <v>836.31</v>
      </c>
      <c r="J407" s="2">
        <f>IFERROR(__xludf.DUMMYFUNCTION("""COMPUTED_VALUE"""),45883.66666666667)</f>
        <v>45883.66667</v>
      </c>
      <c r="K407" s="1">
        <f>IFERROR(__xludf.DUMMYFUNCTION("""COMPUTED_VALUE"""),843.9)</f>
        <v>843.9</v>
      </c>
      <c r="M407" s="2">
        <f>IFERROR(__xludf.DUMMYFUNCTION("""COMPUTED_VALUE"""),45883.66666666667)</f>
        <v>45883.66667</v>
      </c>
      <c r="N407" s="1">
        <f>IFERROR(__xludf.DUMMYFUNCTION("""COMPUTED_VALUE"""),6.8318896E7)</f>
        <v>68318896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IFERROR(__xludf.DUMMYFUNCTION("""COMPUTED_VALUE"""),844.42)</f>
        <v>844.42</v>
      </c>
      <c r="D408" s="2">
        <f>IFERROR(__xludf.DUMMYFUNCTION("""COMPUTED_VALUE"""),45884.66666666667)</f>
        <v>45884.66667</v>
      </c>
      <c r="E408" s="1">
        <f>IFERROR(__xludf.DUMMYFUNCTION("""COMPUTED_VALUE"""),848.63)</f>
        <v>848.63</v>
      </c>
      <c r="G408" s="2">
        <f>IFERROR(__xludf.DUMMYFUNCTION("""COMPUTED_VALUE"""),45884.66666666667)</f>
        <v>45884.66667</v>
      </c>
      <c r="H408" s="1">
        <f>IFERROR(__xludf.DUMMYFUNCTION("""COMPUTED_VALUE"""),842.56)</f>
        <v>842.56</v>
      </c>
      <c r="J408" s="2">
        <f>IFERROR(__xludf.DUMMYFUNCTION("""COMPUTED_VALUE"""),45884.66666666667)</f>
        <v>45884.66667</v>
      </c>
      <c r="K408" s="1">
        <f>IFERROR(__xludf.DUMMYFUNCTION("""COMPUTED_VALUE"""),844.55)</f>
        <v>844.55</v>
      </c>
      <c r="M408" s="2">
        <f>IFERROR(__xludf.DUMMYFUNCTION("""COMPUTED_VALUE"""),45884.66666666667)</f>
        <v>45884.66667</v>
      </c>
      <c r="N408" s="1">
        <f>IFERROR(__xludf.DUMMYFUNCTION("""COMPUTED_VALUE"""),5.574741E7)</f>
        <v>55747410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IFERROR(__xludf.DUMMYFUNCTION("""COMPUTED_VALUE"""),843.51)</f>
        <v>843.51</v>
      </c>
      <c r="D409" s="2">
        <f>IFERROR(__xludf.DUMMYFUNCTION("""COMPUTED_VALUE"""),45887.66666666667)</f>
        <v>45887.66667</v>
      </c>
      <c r="E409" s="1">
        <f>IFERROR(__xludf.DUMMYFUNCTION("""COMPUTED_VALUE"""),846.57)</f>
        <v>846.57</v>
      </c>
      <c r="G409" s="2">
        <f>IFERROR(__xludf.DUMMYFUNCTION("""COMPUTED_VALUE"""),45887.66666666667)</f>
        <v>45887.66667</v>
      </c>
      <c r="H409" s="1">
        <f>IFERROR(__xludf.DUMMYFUNCTION("""COMPUTED_VALUE"""),841.34)</f>
        <v>841.34</v>
      </c>
      <c r="J409" s="2">
        <f>IFERROR(__xludf.DUMMYFUNCTION("""COMPUTED_VALUE"""),45887.66666666667)</f>
        <v>45887.66667</v>
      </c>
      <c r="K409" s="1">
        <f>IFERROR(__xludf.DUMMYFUNCTION("""COMPUTED_VALUE"""),842.53)</f>
        <v>842.53</v>
      </c>
      <c r="M409" s="2">
        <f>IFERROR(__xludf.DUMMYFUNCTION("""COMPUTED_VALUE"""),45887.66666666667)</f>
        <v>45887.66667</v>
      </c>
      <c r="N409" s="1">
        <f>IFERROR(__xludf.DUMMYFUNCTION("""COMPUTED_VALUE"""),6.5620556E7)</f>
        <v>65620556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IFERROR(__xludf.DUMMYFUNCTION("""COMPUTED_VALUE"""),843.25)</f>
        <v>843.25</v>
      </c>
      <c r="D410" s="2">
        <f>IFERROR(__xludf.DUMMYFUNCTION("""COMPUTED_VALUE"""),45888.66666666667)</f>
        <v>45888.66667</v>
      </c>
      <c r="E410" s="1">
        <f>IFERROR(__xludf.DUMMYFUNCTION("""COMPUTED_VALUE"""),852.21)</f>
        <v>852.21</v>
      </c>
      <c r="G410" s="2">
        <f>IFERROR(__xludf.DUMMYFUNCTION("""COMPUTED_VALUE"""),45888.66666666667)</f>
        <v>45888.66667</v>
      </c>
      <c r="H410" s="1">
        <f>IFERROR(__xludf.DUMMYFUNCTION("""COMPUTED_VALUE"""),843.05)</f>
        <v>843.05</v>
      </c>
      <c r="J410" s="2">
        <f>IFERROR(__xludf.DUMMYFUNCTION("""COMPUTED_VALUE"""),45888.66666666667)</f>
        <v>45888.66667</v>
      </c>
      <c r="K410" s="1">
        <f>IFERROR(__xludf.DUMMYFUNCTION("""COMPUTED_VALUE"""),848.03)</f>
        <v>848.03</v>
      </c>
      <c r="M410" s="2">
        <f>IFERROR(__xludf.DUMMYFUNCTION("""COMPUTED_VALUE"""),45888.66666666667)</f>
        <v>45888.66667</v>
      </c>
      <c r="N410" s="1">
        <f>IFERROR(__xludf.DUMMYFUNCTION("""COMPUTED_VALUE"""),5.401139E7)</f>
        <v>54011390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IFERROR(__xludf.DUMMYFUNCTION("""COMPUTED_VALUE"""),848.54)</f>
        <v>848.54</v>
      </c>
      <c r="D411" s="2">
        <f>IFERROR(__xludf.DUMMYFUNCTION("""COMPUTED_VALUE"""),45889.66666666667)</f>
        <v>45889.66667</v>
      </c>
      <c r="E411" s="1">
        <f>IFERROR(__xludf.DUMMYFUNCTION("""COMPUTED_VALUE"""),858.16)</f>
        <v>858.16</v>
      </c>
      <c r="G411" s="2">
        <f>IFERROR(__xludf.DUMMYFUNCTION("""COMPUTED_VALUE"""),45889.66666666667)</f>
        <v>45889.66667</v>
      </c>
      <c r="H411" s="1">
        <f>IFERROR(__xludf.DUMMYFUNCTION("""COMPUTED_VALUE"""),847.72)</f>
        <v>847.72</v>
      </c>
      <c r="J411" s="2">
        <f>IFERROR(__xludf.DUMMYFUNCTION("""COMPUTED_VALUE"""),45889.66666666667)</f>
        <v>45889.66667</v>
      </c>
      <c r="K411" s="1">
        <f>IFERROR(__xludf.DUMMYFUNCTION("""COMPUTED_VALUE"""),852.24)</f>
        <v>852.24</v>
      </c>
      <c r="M411" s="2">
        <f>IFERROR(__xludf.DUMMYFUNCTION("""COMPUTED_VALUE"""),45889.66666666667)</f>
        <v>45889.66667</v>
      </c>
      <c r="N411" s="1">
        <f>IFERROR(__xludf.DUMMYFUNCTION("""COMPUTED_VALUE"""),5.8065185E7)</f>
        <v>58065185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IFERROR(__xludf.DUMMYFUNCTION("""COMPUTED_VALUE"""),849.97)</f>
        <v>849.97</v>
      </c>
      <c r="D412" s="2">
        <f>IFERROR(__xludf.DUMMYFUNCTION("""COMPUTED_VALUE"""),45890.66666666667)</f>
        <v>45890.66667</v>
      </c>
      <c r="E412" s="1">
        <f>IFERROR(__xludf.DUMMYFUNCTION("""COMPUTED_VALUE"""),852.63)</f>
        <v>852.63</v>
      </c>
      <c r="G412" s="2">
        <f>IFERROR(__xludf.DUMMYFUNCTION("""COMPUTED_VALUE"""),45890.66666666667)</f>
        <v>45890.66667</v>
      </c>
      <c r="H412" s="1">
        <f>IFERROR(__xludf.DUMMYFUNCTION("""COMPUTED_VALUE"""),846.29)</f>
        <v>846.29</v>
      </c>
      <c r="J412" s="2">
        <f>IFERROR(__xludf.DUMMYFUNCTION("""COMPUTED_VALUE"""),45890.66666666667)</f>
        <v>45890.66667</v>
      </c>
      <c r="K412" s="1">
        <f>IFERROR(__xludf.DUMMYFUNCTION("""COMPUTED_VALUE"""),850.61)</f>
        <v>850.61</v>
      </c>
      <c r="M412" s="2">
        <f>IFERROR(__xludf.DUMMYFUNCTION("""COMPUTED_VALUE"""),45890.66666666667)</f>
        <v>45890.66667</v>
      </c>
      <c r="N412" s="1">
        <f>IFERROR(__xludf.DUMMYFUNCTION("""COMPUTED_VALUE"""),4.8958312E7)</f>
        <v>48958312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IFERROR(__xludf.DUMMYFUNCTION("""COMPUTED_VALUE"""),854.09)</f>
        <v>854.09</v>
      </c>
      <c r="D413" s="2">
        <f>IFERROR(__xludf.DUMMYFUNCTION("""COMPUTED_VALUE"""),45891.66666666667)</f>
        <v>45891.66667</v>
      </c>
      <c r="E413" s="1">
        <f>IFERROR(__xludf.DUMMYFUNCTION("""COMPUTED_VALUE"""),866.52)</f>
        <v>866.52</v>
      </c>
      <c r="G413" s="2">
        <f>IFERROR(__xludf.DUMMYFUNCTION("""COMPUTED_VALUE"""),45891.66666666667)</f>
        <v>45891.66667</v>
      </c>
      <c r="H413" s="1">
        <f>IFERROR(__xludf.DUMMYFUNCTION("""COMPUTED_VALUE"""),854.09)</f>
        <v>854.09</v>
      </c>
      <c r="J413" s="2">
        <f>IFERROR(__xludf.DUMMYFUNCTION("""COMPUTED_VALUE"""),45891.66666666667)</f>
        <v>45891.66667</v>
      </c>
      <c r="K413" s="1">
        <f>IFERROR(__xludf.DUMMYFUNCTION("""COMPUTED_VALUE"""),863.59)</f>
        <v>863.59</v>
      </c>
      <c r="M413" s="2">
        <f>IFERROR(__xludf.DUMMYFUNCTION("""COMPUTED_VALUE"""),45891.66666666667)</f>
        <v>45891.66667</v>
      </c>
      <c r="N413" s="1">
        <f>IFERROR(__xludf.DUMMYFUNCTION("""COMPUTED_VALUE"""),7.4989192E7)</f>
        <v>74989192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IFERROR(__xludf.DUMMYFUNCTION("""COMPUTED_VALUE"""),861.98)</f>
        <v>861.98</v>
      </c>
      <c r="D414" s="2">
        <f>IFERROR(__xludf.DUMMYFUNCTION("""COMPUTED_VALUE"""),45894.66666666667)</f>
        <v>45894.66667</v>
      </c>
      <c r="E414" s="1">
        <f>IFERROR(__xludf.DUMMYFUNCTION("""COMPUTED_VALUE"""),863.58)</f>
        <v>863.58</v>
      </c>
      <c r="G414" s="2">
        <f>IFERROR(__xludf.DUMMYFUNCTION("""COMPUTED_VALUE"""),45894.66666666667)</f>
        <v>45894.66667</v>
      </c>
      <c r="H414" s="1">
        <f>IFERROR(__xludf.DUMMYFUNCTION("""COMPUTED_VALUE"""),853.21)</f>
        <v>853.21</v>
      </c>
      <c r="J414" s="2">
        <f>IFERROR(__xludf.DUMMYFUNCTION("""COMPUTED_VALUE"""),45894.66666666667)</f>
        <v>45894.66667</v>
      </c>
      <c r="K414" s="1">
        <f>IFERROR(__xludf.DUMMYFUNCTION("""COMPUTED_VALUE"""),854.8)</f>
        <v>854.8</v>
      </c>
      <c r="M414" s="2">
        <f>IFERROR(__xludf.DUMMYFUNCTION("""COMPUTED_VALUE"""),45894.66666666667)</f>
        <v>45894.66667</v>
      </c>
      <c r="N414" s="1">
        <f>IFERROR(__xludf.DUMMYFUNCTION("""COMPUTED_VALUE"""),5.4498826E7)</f>
        <v>54498826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IFERROR(__xludf.DUMMYFUNCTION("""COMPUTED_VALUE"""),854.35)</f>
        <v>854.35</v>
      </c>
      <c r="D415" s="2">
        <f>IFERROR(__xludf.DUMMYFUNCTION("""COMPUTED_VALUE"""),45895.66666666667)</f>
        <v>45895.66667</v>
      </c>
      <c r="E415" s="1">
        <f>IFERROR(__xludf.DUMMYFUNCTION("""COMPUTED_VALUE"""),858.53)</f>
        <v>858.53</v>
      </c>
      <c r="G415" s="2">
        <f>IFERROR(__xludf.DUMMYFUNCTION("""COMPUTED_VALUE"""),45895.66666666667)</f>
        <v>45895.66667</v>
      </c>
      <c r="H415" s="1">
        <f>IFERROR(__xludf.DUMMYFUNCTION("""COMPUTED_VALUE"""),851.78)</f>
        <v>851.78</v>
      </c>
      <c r="J415" s="2">
        <f>IFERROR(__xludf.DUMMYFUNCTION("""COMPUTED_VALUE"""),45895.66666666667)</f>
        <v>45895.66667</v>
      </c>
      <c r="K415" s="1">
        <f>IFERROR(__xludf.DUMMYFUNCTION("""COMPUTED_VALUE"""),858.01)</f>
        <v>858.01</v>
      </c>
      <c r="M415" s="2">
        <f>IFERROR(__xludf.DUMMYFUNCTION("""COMPUTED_VALUE"""),45895.66666666667)</f>
        <v>45895.66667</v>
      </c>
      <c r="N415" s="1">
        <f>IFERROR(__xludf.DUMMYFUNCTION("""COMPUTED_VALUE"""),5.8541644E7)</f>
        <v>58541644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IFERROR(__xludf.DUMMYFUNCTION("""COMPUTED_VALUE"""),856.24)</f>
        <v>856.24</v>
      </c>
      <c r="D416" s="2">
        <f>IFERROR(__xludf.DUMMYFUNCTION("""COMPUTED_VALUE"""),45896.66666666667)</f>
        <v>45896.66667</v>
      </c>
      <c r="E416" s="1">
        <f>IFERROR(__xludf.DUMMYFUNCTION("""COMPUTED_VALUE"""),862.91)</f>
        <v>862.91</v>
      </c>
      <c r="G416" s="2">
        <f>IFERROR(__xludf.DUMMYFUNCTION("""COMPUTED_VALUE"""),45896.66666666667)</f>
        <v>45896.66667</v>
      </c>
      <c r="H416" s="1">
        <f>IFERROR(__xludf.DUMMYFUNCTION("""COMPUTED_VALUE"""),854.42)</f>
        <v>854.42</v>
      </c>
      <c r="J416" s="2">
        <f>IFERROR(__xludf.DUMMYFUNCTION("""COMPUTED_VALUE"""),45896.66666666667)</f>
        <v>45896.66667</v>
      </c>
      <c r="K416" s="1">
        <f>IFERROR(__xludf.DUMMYFUNCTION("""COMPUTED_VALUE"""),861.62)</f>
        <v>861.62</v>
      </c>
      <c r="M416" s="2">
        <f>IFERROR(__xludf.DUMMYFUNCTION("""COMPUTED_VALUE"""),45896.66666666667)</f>
        <v>45896.66667</v>
      </c>
      <c r="N416" s="1">
        <f>IFERROR(__xludf.DUMMYFUNCTION("""COMPUTED_VALUE"""),5.6329303E7)</f>
        <v>56329303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IFERROR(__xludf.DUMMYFUNCTION("""COMPUTED_VALUE"""),862.37)</f>
        <v>862.37</v>
      </c>
      <c r="D417" s="2">
        <f>IFERROR(__xludf.DUMMYFUNCTION("""COMPUTED_VALUE"""),45897.66666666667)</f>
        <v>45897.66667</v>
      </c>
      <c r="E417" s="1">
        <f>IFERROR(__xludf.DUMMYFUNCTION("""COMPUTED_VALUE"""),863.22)</f>
        <v>863.22</v>
      </c>
      <c r="G417" s="2">
        <f>IFERROR(__xludf.DUMMYFUNCTION("""COMPUTED_VALUE"""),45897.66666666667)</f>
        <v>45897.66667</v>
      </c>
      <c r="H417" s="1">
        <f>IFERROR(__xludf.DUMMYFUNCTION("""COMPUTED_VALUE"""),852.85)</f>
        <v>852.85</v>
      </c>
      <c r="J417" s="2">
        <f>IFERROR(__xludf.DUMMYFUNCTION("""COMPUTED_VALUE"""),45897.66666666667)</f>
        <v>45897.66667</v>
      </c>
      <c r="K417" s="1">
        <f>IFERROR(__xludf.DUMMYFUNCTION("""COMPUTED_VALUE"""),859.08)</f>
        <v>859.08</v>
      </c>
      <c r="M417" s="2">
        <f>IFERROR(__xludf.DUMMYFUNCTION("""COMPUTED_VALUE"""),45897.66666666667)</f>
        <v>45897.66667</v>
      </c>
      <c r="N417" s="1">
        <f>IFERROR(__xludf.DUMMYFUNCTION("""COMPUTED_VALUE"""),5.5699811E7)</f>
        <v>55699811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IFERROR(__xludf.DUMMYFUNCTION("""COMPUTED_VALUE"""),858.45)</f>
        <v>858.45</v>
      </c>
      <c r="D418" s="2">
        <f>IFERROR(__xludf.DUMMYFUNCTION("""COMPUTED_VALUE"""),45898.66666666667)</f>
        <v>45898.66667</v>
      </c>
      <c r="E418" s="1">
        <f>IFERROR(__xludf.DUMMYFUNCTION("""COMPUTED_VALUE"""),863.02)</f>
        <v>863.02</v>
      </c>
      <c r="G418" s="2">
        <f>IFERROR(__xludf.DUMMYFUNCTION("""COMPUTED_VALUE"""),45898.66666666667)</f>
        <v>45898.66667</v>
      </c>
      <c r="H418" s="1">
        <f>IFERROR(__xludf.DUMMYFUNCTION("""COMPUTED_VALUE"""),854.98)</f>
        <v>854.98</v>
      </c>
      <c r="J418" s="2">
        <f>IFERROR(__xludf.DUMMYFUNCTION("""COMPUTED_VALUE"""),45898.66666666667)</f>
        <v>45898.66667</v>
      </c>
      <c r="K418" s="1">
        <f>IFERROR(__xludf.DUMMYFUNCTION("""COMPUTED_VALUE"""),855.8)</f>
        <v>855.8</v>
      </c>
      <c r="M418" s="2">
        <f>IFERROR(__xludf.DUMMYFUNCTION("""COMPUTED_VALUE"""),45898.66666666667)</f>
        <v>45898.66667</v>
      </c>
      <c r="N418" s="1">
        <f>IFERROR(__xludf.DUMMYFUNCTION("""COMPUTED_VALUE"""),5.0322153E7)</f>
        <v>50322153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IFERROR(__xludf.DUMMYFUNCTION("""COMPUTED_VALUE"""),853.28)</f>
        <v>853.28</v>
      </c>
      <c r="D419" s="2">
        <f>IFERROR(__xludf.DUMMYFUNCTION("""COMPUTED_VALUE"""),45902.66666666667)</f>
        <v>45902.66667</v>
      </c>
      <c r="E419" s="1">
        <f>IFERROR(__xludf.DUMMYFUNCTION("""COMPUTED_VALUE"""),853.28)</f>
        <v>853.28</v>
      </c>
      <c r="G419" s="2">
        <f>IFERROR(__xludf.DUMMYFUNCTION("""COMPUTED_VALUE"""),45902.66666666667)</f>
        <v>45902.66667</v>
      </c>
      <c r="H419" s="1">
        <f>IFERROR(__xludf.DUMMYFUNCTION("""COMPUTED_VALUE"""),843.16)</f>
        <v>843.16</v>
      </c>
      <c r="J419" s="2">
        <f>IFERROR(__xludf.DUMMYFUNCTION("""COMPUTED_VALUE"""),45902.66666666667)</f>
        <v>45902.66667</v>
      </c>
      <c r="K419" s="1">
        <f>IFERROR(__xludf.DUMMYFUNCTION("""COMPUTED_VALUE"""),847.48)</f>
        <v>847.48</v>
      </c>
      <c r="M419" s="2">
        <f>IFERROR(__xludf.DUMMYFUNCTION("""COMPUTED_VALUE"""),45902.66666666667)</f>
        <v>45902.66667</v>
      </c>
      <c r="N419" s="1">
        <f>IFERROR(__xludf.DUMMYFUNCTION("""COMPUTED_VALUE"""),5.9166428E7)</f>
        <v>59166428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IFERROR(__xludf.DUMMYFUNCTION("""COMPUTED_VALUE"""),845.23)</f>
        <v>845.23</v>
      </c>
      <c r="D420" s="2">
        <f>IFERROR(__xludf.DUMMYFUNCTION("""COMPUTED_VALUE"""),45903.66666666667)</f>
        <v>45903.66667</v>
      </c>
      <c r="E420" s="1">
        <f>IFERROR(__xludf.DUMMYFUNCTION("""COMPUTED_VALUE"""),845.94)</f>
        <v>845.94</v>
      </c>
      <c r="G420" s="2">
        <f>IFERROR(__xludf.DUMMYFUNCTION("""COMPUTED_VALUE"""),45903.66666666667)</f>
        <v>45903.66667</v>
      </c>
      <c r="H420" s="1">
        <f>IFERROR(__xludf.DUMMYFUNCTION("""COMPUTED_VALUE"""),838.59)</f>
        <v>838.59</v>
      </c>
      <c r="J420" s="2">
        <f>IFERROR(__xludf.DUMMYFUNCTION("""COMPUTED_VALUE"""),45903.66666666667)</f>
        <v>45903.66667</v>
      </c>
      <c r="K420" s="1">
        <f>IFERROR(__xludf.DUMMYFUNCTION("""COMPUTED_VALUE"""),839.96)</f>
        <v>839.96</v>
      </c>
      <c r="M420" s="2">
        <f>IFERROR(__xludf.DUMMYFUNCTION("""COMPUTED_VALUE"""),45903.66666666667)</f>
        <v>45903.66667</v>
      </c>
      <c r="N420" s="1">
        <f>IFERROR(__xludf.DUMMYFUNCTION("""COMPUTED_VALUE"""),5.3222068E7)</f>
        <v>53222068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IFERROR(__xludf.DUMMYFUNCTION("""COMPUTED_VALUE"""),839.79)</f>
        <v>839.79</v>
      </c>
      <c r="D421" s="2">
        <f>IFERROR(__xludf.DUMMYFUNCTION("""COMPUTED_VALUE"""),45904.66666666667)</f>
        <v>45904.66667</v>
      </c>
      <c r="E421" s="1">
        <f>IFERROR(__xludf.DUMMYFUNCTION("""COMPUTED_VALUE"""),843.44)</f>
        <v>843.44</v>
      </c>
      <c r="G421" s="2">
        <f>IFERROR(__xludf.DUMMYFUNCTION("""COMPUTED_VALUE"""),45904.66666666667)</f>
        <v>45904.66667</v>
      </c>
      <c r="H421" s="1">
        <f>IFERROR(__xludf.DUMMYFUNCTION("""COMPUTED_VALUE"""),833.38)</f>
        <v>833.38</v>
      </c>
      <c r="J421" s="2">
        <f>IFERROR(__xludf.DUMMYFUNCTION("""COMPUTED_VALUE"""),45904.66666666667)</f>
        <v>45904.66667</v>
      </c>
      <c r="K421" s="1">
        <f>IFERROR(__xludf.DUMMYFUNCTION("""COMPUTED_VALUE"""),843.26)</f>
        <v>843.26</v>
      </c>
      <c r="M421" s="2">
        <f>IFERROR(__xludf.DUMMYFUNCTION("""COMPUTED_VALUE"""),45904.66666666667)</f>
        <v>45904.66667</v>
      </c>
      <c r="N421" s="1">
        <f>IFERROR(__xludf.DUMMYFUNCTION("""COMPUTED_VALUE"""),6.6644832E7)</f>
        <v>66644832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IFERROR(__xludf.DUMMYFUNCTION("""COMPUTED_VALUE"""),843.88)</f>
        <v>843.88</v>
      </c>
      <c r="D422" s="2">
        <f>IFERROR(__xludf.DUMMYFUNCTION("""COMPUTED_VALUE"""),45905.66666666667)</f>
        <v>45905.66667</v>
      </c>
      <c r="E422" s="1">
        <f>IFERROR(__xludf.DUMMYFUNCTION("""COMPUTED_VALUE"""),853.32)</f>
        <v>853.32</v>
      </c>
      <c r="G422" s="2">
        <f>IFERROR(__xludf.DUMMYFUNCTION("""COMPUTED_VALUE"""),45905.66666666667)</f>
        <v>45905.66667</v>
      </c>
      <c r="H422" s="1">
        <f>IFERROR(__xludf.DUMMYFUNCTION("""COMPUTED_VALUE"""),838.37)</f>
        <v>838.37</v>
      </c>
      <c r="J422" s="2">
        <f>IFERROR(__xludf.DUMMYFUNCTION("""COMPUTED_VALUE"""),45905.66666666667)</f>
        <v>45905.66667</v>
      </c>
      <c r="K422" s="1">
        <f>IFERROR(__xludf.DUMMYFUNCTION("""COMPUTED_VALUE"""),843.98)</f>
        <v>843.98</v>
      </c>
      <c r="M422" s="2">
        <f>IFERROR(__xludf.DUMMYFUNCTION("""COMPUTED_VALUE"""),45905.66666666667)</f>
        <v>45905.66667</v>
      </c>
      <c r="N422" s="1">
        <f>IFERROR(__xludf.DUMMYFUNCTION("""COMPUTED_VALUE"""),7.3118352E7)</f>
        <v>73118352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IFERROR(__xludf.DUMMYFUNCTION("""COMPUTED_VALUE"""),843.7)</f>
        <v>843.7</v>
      </c>
      <c r="D423" s="2">
        <f>IFERROR(__xludf.DUMMYFUNCTION("""COMPUTED_VALUE"""),45908.66666666667)</f>
        <v>45908.66667</v>
      </c>
      <c r="E423" s="1">
        <f>IFERROR(__xludf.DUMMYFUNCTION("""COMPUTED_VALUE"""),848.56)</f>
        <v>848.56</v>
      </c>
      <c r="G423" s="2">
        <f>IFERROR(__xludf.DUMMYFUNCTION("""COMPUTED_VALUE"""),45908.66666666667)</f>
        <v>45908.66667</v>
      </c>
      <c r="H423" s="1">
        <f>IFERROR(__xludf.DUMMYFUNCTION("""COMPUTED_VALUE"""),837.77)</f>
        <v>837.77</v>
      </c>
      <c r="J423" s="2">
        <f>IFERROR(__xludf.DUMMYFUNCTION("""COMPUTED_VALUE"""),45908.66666666667)</f>
        <v>45908.66667</v>
      </c>
      <c r="K423" s="1">
        <f>IFERROR(__xludf.DUMMYFUNCTION("""COMPUTED_VALUE"""),848.43)</f>
        <v>848.43</v>
      </c>
      <c r="M423" s="2">
        <f>IFERROR(__xludf.DUMMYFUNCTION("""COMPUTED_VALUE"""),45908.66666666667)</f>
        <v>45908.66667</v>
      </c>
      <c r="N423" s="1">
        <f>IFERROR(__xludf.DUMMYFUNCTION("""COMPUTED_VALUE"""),6.7666682E7)</f>
        <v>67666682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IFERROR(__xludf.DUMMYFUNCTION("""COMPUTED_VALUE"""),846.53)</f>
        <v>846.53</v>
      </c>
      <c r="D424" s="2">
        <f>IFERROR(__xludf.DUMMYFUNCTION("""COMPUTED_VALUE"""),45909.66666666667)</f>
        <v>45909.66667</v>
      </c>
      <c r="E424" s="1">
        <f>IFERROR(__xludf.DUMMYFUNCTION("""COMPUTED_VALUE"""),847.01)</f>
        <v>847.01</v>
      </c>
      <c r="G424" s="2">
        <f>IFERROR(__xludf.DUMMYFUNCTION("""COMPUTED_VALUE"""),45909.66666666667)</f>
        <v>45909.66667</v>
      </c>
      <c r="H424" s="1">
        <f>IFERROR(__xludf.DUMMYFUNCTION("""COMPUTED_VALUE"""),836.49)</f>
        <v>836.49</v>
      </c>
      <c r="J424" s="2">
        <f>IFERROR(__xludf.DUMMYFUNCTION("""COMPUTED_VALUE"""),45909.66666666667)</f>
        <v>45909.66667</v>
      </c>
      <c r="K424" s="1">
        <f>IFERROR(__xludf.DUMMYFUNCTION("""COMPUTED_VALUE"""),840.07)</f>
        <v>840.07</v>
      </c>
      <c r="M424" s="2">
        <f>IFERROR(__xludf.DUMMYFUNCTION("""COMPUTED_VALUE"""),45909.66666666667)</f>
        <v>45909.66667</v>
      </c>
      <c r="N424" s="1">
        <f>IFERROR(__xludf.DUMMYFUNCTION("""COMPUTED_VALUE"""),6.9986288E7)</f>
        <v>69986288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IFERROR(__xludf.DUMMYFUNCTION("""COMPUTED_VALUE"""),838.62)</f>
        <v>838.62</v>
      </c>
      <c r="D425" s="2">
        <f>IFERROR(__xludf.DUMMYFUNCTION("""COMPUTED_VALUE"""),45910.66666666667)</f>
        <v>45910.66667</v>
      </c>
      <c r="E425" s="1">
        <f>IFERROR(__xludf.DUMMYFUNCTION("""COMPUTED_VALUE"""),843.12)</f>
        <v>843.12</v>
      </c>
      <c r="G425" s="2">
        <f>IFERROR(__xludf.DUMMYFUNCTION("""COMPUTED_VALUE"""),45910.66666666667)</f>
        <v>45910.66667</v>
      </c>
      <c r="H425" s="1">
        <f>IFERROR(__xludf.DUMMYFUNCTION("""COMPUTED_VALUE"""),834.88)</f>
        <v>834.88</v>
      </c>
      <c r="J425" s="2">
        <f>IFERROR(__xludf.DUMMYFUNCTION("""COMPUTED_VALUE"""),45910.66666666667)</f>
        <v>45910.66667</v>
      </c>
      <c r="K425" s="1">
        <f>IFERROR(__xludf.DUMMYFUNCTION("""COMPUTED_VALUE"""),837.71)</f>
        <v>837.71</v>
      </c>
      <c r="M425" s="2">
        <f>IFERROR(__xludf.DUMMYFUNCTION("""COMPUTED_VALUE"""),45910.66666666667)</f>
        <v>45910.66667</v>
      </c>
      <c r="N425" s="1">
        <f>IFERROR(__xludf.DUMMYFUNCTION("""COMPUTED_VALUE"""),6.2775679E7)</f>
        <v>62775679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IFERROR(__xludf.DUMMYFUNCTION("""COMPUTED_VALUE"""),837.86)</f>
        <v>837.86</v>
      </c>
      <c r="D426" s="2">
        <f>IFERROR(__xludf.DUMMYFUNCTION("""COMPUTED_VALUE"""),45911.66666666667)</f>
        <v>45911.66667</v>
      </c>
      <c r="E426" s="1">
        <f>IFERROR(__xludf.DUMMYFUNCTION("""COMPUTED_VALUE"""),858.7)</f>
        <v>858.7</v>
      </c>
      <c r="G426" s="2">
        <f>IFERROR(__xludf.DUMMYFUNCTION("""COMPUTED_VALUE"""),45911.66666666667)</f>
        <v>45911.66667</v>
      </c>
      <c r="H426" s="1">
        <f>IFERROR(__xludf.DUMMYFUNCTION("""COMPUTED_VALUE"""),837.68)</f>
        <v>837.68</v>
      </c>
      <c r="J426" s="2">
        <f>IFERROR(__xludf.DUMMYFUNCTION("""COMPUTED_VALUE"""),45911.66666666667)</f>
        <v>45911.66667</v>
      </c>
      <c r="K426" s="1">
        <f>IFERROR(__xludf.DUMMYFUNCTION("""COMPUTED_VALUE"""),857.62)</f>
        <v>857.62</v>
      </c>
      <c r="M426" s="2">
        <f>IFERROR(__xludf.DUMMYFUNCTION("""COMPUTED_VALUE"""),45911.66666666667)</f>
        <v>45911.66667</v>
      </c>
      <c r="N426" s="1">
        <f>IFERROR(__xludf.DUMMYFUNCTION("""COMPUTED_VALUE"""),7.7377821E7)</f>
        <v>77377821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IFERROR(__xludf.DUMMYFUNCTION("""COMPUTED_VALUE"""),853.89)</f>
        <v>853.89</v>
      </c>
      <c r="D427" s="2">
        <f>IFERROR(__xludf.DUMMYFUNCTION("""COMPUTED_VALUE"""),45912.66666666667)</f>
        <v>45912.66667</v>
      </c>
      <c r="E427" s="1">
        <f>IFERROR(__xludf.DUMMYFUNCTION("""COMPUTED_VALUE"""),858.34)</f>
        <v>858.34</v>
      </c>
      <c r="G427" s="2">
        <f>IFERROR(__xludf.DUMMYFUNCTION("""COMPUTED_VALUE"""),45912.66666666667)</f>
        <v>45912.66667</v>
      </c>
      <c r="H427" s="1">
        <f>IFERROR(__xludf.DUMMYFUNCTION("""COMPUTED_VALUE"""),851.57)</f>
        <v>851.57</v>
      </c>
      <c r="J427" s="2">
        <f>IFERROR(__xludf.DUMMYFUNCTION("""COMPUTED_VALUE"""),45912.66666666667)</f>
        <v>45912.66667</v>
      </c>
      <c r="K427" s="1">
        <f>IFERROR(__xludf.DUMMYFUNCTION("""COMPUTED_VALUE"""),854.16)</f>
        <v>854.16</v>
      </c>
      <c r="M427" s="2">
        <f>IFERROR(__xludf.DUMMYFUNCTION("""COMPUTED_VALUE"""),45912.66666666667)</f>
        <v>45912.66667</v>
      </c>
      <c r="N427" s="1">
        <f>IFERROR(__xludf.DUMMYFUNCTION("""COMPUTED_VALUE"""),6.0568905E7)</f>
        <v>60568905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IFERROR(__xludf.DUMMYFUNCTION("""COMPUTED_VALUE"""),855.53)</f>
        <v>855.53</v>
      </c>
      <c r="D428" s="2">
        <f>IFERROR(__xludf.DUMMYFUNCTION("""COMPUTED_VALUE"""),45915.66666666667)</f>
        <v>45915.66667</v>
      </c>
      <c r="E428" s="1">
        <f>IFERROR(__xludf.DUMMYFUNCTION("""COMPUTED_VALUE"""),856.09)</f>
        <v>856.09</v>
      </c>
      <c r="G428" s="2">
        <f>IFERROR(__xludf.DUMMYFUNCTION("""COMPUTED_VALUE"""),45915.66666666667)</f>
        <v>45915.66667</v>
      </c>
      <c r="H428" s="1">
        <f>IFERROR(__xludf.DUMMYFUNCTION("""COMPUTED_VALUE"""),840.85)</f>
        <v>840.85</v>
      </c>
      <c r="J428" s="2">
        <f>IFERROR(__xludf.DUMMYFUNCTION("""COMPUTED_VALUE"""),45915.66666666667)</f>
        <v>45915.66667</v>
      </c>
      <c r="K428" s="1">
        <f>IFERROR(__xludf.DUMMYFUNCTION("""COMPUTED_VALUE"""),842.18)</f>
        <v>842.18</v>
      </c>
      <c r="M428" s="2">
        <f>IFERROR(__xludf.DUMMYFUNCTION("""COMPUTED_VALUE"""),45915.66666666667)</f>
        <v>45915.66667</v>
      </c>
      <c r="N428" s="1">
        <f>IFERROR(__xludf.DUMMYFUNCTION("""COMPUTED_VALUE"""),7.4057939E7)</f>
        <v>74057939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IFERROR(__xludf.DUMMYFUNCTION("""COMPUTED_VALUE"""),842.19)</f>
        <v>842.19</v>
      </c>
      <c r="D429" s="2">
        <f>IFERROR(__xludf.DUMMYFUNCTION("""COMPUTED_VALUE"""),45916.66666666667)</f>
        <v>45916.66667</v>
      </c>
      <c r="E429" s="1">
        <f>IFERROR(__xludf.DUMMYFUNCTION("""COMPUTED_VALUE"""),845.41)</f>
        <v>845.41</v>
      </c>
      <c r="G429" s="2">
        <f>IFERROR(__xludf.DUMMYFUNCTION("""COMPUTED_VALUE"""),45916.66666666667)</f>
        <v>45916.66667</v>
      </c>
      <c r="H429" s="1">
        <f>IFERROR(__xludf.DUMMYFUNCTION("""COMPUTED_VALUE"""),834.2)</f>
        <v>834.2</v>
      </c>
      <c r="J429" s="2">
        <f>IFERROR(__xludf.DUMMYFUNCTION("""COMPUTED_VALUE"""),45916.66666666667)</f>
        <v>45916.66667</v>
      </c>
      <c r="K429" s="1">
        <f>IFERROR(__xludf.DUMMYFUNCTION("""COMPUTED_VALUE"""),834.71)</f>
        <v>834.71</v>
      </c>
      <c r="M429" s="2">
        <f>IFERROR(__xludf.DUMMYFUNCTION("""COMPUTED_VALUE"""),45916.66666666667)</f>
        <v>45916.66667</v>
      </c>
      <c r="N429" s="1">
        <f>IFERROR(__xludf.DUMMYFUNCTION("""COMPUTED_VALUE"""),6.2321596E7)</f>
        <v>62321596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IFERROR(__xludf.DUMMYFUNCTION("""COMPUTED_VALUE"""),836.12)</f>
        <v>836.12</v>
      </c>
      <c r="D430" s="2">
        <f>IFERROR(__xludf.DUMMYFUNCTION("""COMPUTED_VALUE"""),45917.66666666667)</f>
        <v>45917.66667</v>
      </c>
      <c r="E430" s="1">
        <f>IFERROR(__xludf.DUMMYFUNCTION("""COMPUTED_VALUE"""),852.02)</f>
        <v>852.02</v>
      </c>
      <c r="G430" s="2">
        <f>IFERROR(__xludf.DUMMYFUNCTION("""COMPUTED_VALUE"""),45917.66666666667)</f>
        <v>45917.66667</v>
      </c>
      <c r="H430" s="1">
        <f>IFERROR(__xludf.DUMMYFUNCTION("""COMPUTED_VALUE"""),835.41)</f>
        <v>835.41</v>
      </c>
      <c r="J430" s="2">
        <f>IFERROR(__xludf.DUMMYFUNCTION("""COMPUTED_VALUE"""),45917.66666666667)</f>
        <v>45917.66667</v>
      </c>
      <c r="K430" s="1">
        <f>IFERROR(__xludf.DUMMYFUNCTION("""COMPUTED_VALUE"""),841.92)</f>
        <v>841.92</v>
      </c>
      <c r="M430" s="2">
        <f>IFERROR(__xludf.DUMMYFUNCTION("""COMPUTED_VALUE"""),45917.66666666667)</f>
        <v>45917.66667</v>
      </c>
      <c r="N430" s="1">
        <f>IFERROR(__xludf.DUMMYFUNCTION("""COMPUTED_VALUE"""),7.2825134E7)</f>
        <v>72825134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IFERROR(__xludf.DUMMYFUNCTION("""COMPUTED_VALUE"""),842.36)</f>
        <v>842.36</v>
      </c>
      <c r="D431" s="2">
        <f>IFERROR(__xludf.DUMMYFUNCTION("""COMPUTED_VALUE"""),45918.66666666667)</f>
        <v>45918.66667</v>
      </c>
      <c r="E431" s="1">
        <f>IFERROR(__xludf.DUMMYFUNCTION("""COMPUTED_VALUE"""),844.52)</f>
        <v>844.52</v>
      </c>
      <c r="G431" s="2">
        <f>IFERROR(__xludf.DUMMYFUNCTION("""COMPUTED_VALUE"""),45918.66666666667)</f>
        <v>45918.66667</v>
      </c>
      <c r="H431" s="1">
        <f>IFERROR(__xludf.DUMMYFUNCTION("""COMPUTED_VALUE"""),835.12)</f>
        <v>835.12</v>
      </c>
      <c r="J431" s="2">
        <f>IFERROR(__xludf.DUMMYFUNCTION("""COMPUTED_VALUE"""),45918.66666666667)</f>
        <v>45918.66667</v>
      </c>
      <c r="K431" s="1">
        <f>IFERROR(__xludf.DUMMYFUNCTION("""COMPUTED_VALUE"""),840.92)</f>
        <v>840.92</v>
      </c>
      <c r="M431" s="2">
        <f>IFERROR(__xludf.DUMMYFUNCTION("""COMPUTED_VALUE"""),45918.66666666667)</f>
        <v>45918.66667</v>
      </c>
      <c r="N431" s="1">
        <f>IFERROR(__xludf.DUMMYFUNCTION("""COMPUTED_VALUE"""),6.9479666E7)</f>
        <v>69479666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IFERROR(__xludf.DUMMYFUNCTION("""COMPUTED_VALUE"""),841.5)</f>
        <v>841.5</v>
      </c>
      <c r="D432" s="2">
        <f>IFERROR(__xludf.DUMMYFUNCTION("""COMPUTED_VALUE"""),45919.66666666667)</f>
        <v>45919.66667</v>
      </c>
      <c r="E432" s="1">
        <f>IFERROR(__xludf.DUMMYFUNCTION("""COMPUTED_VALUE"""),842.79)</f>
        <v>842.79</v>
      </c>
      <c r="G432" s="2">
        <f>IFERROR(__xludf.DUMMYFUNCTION("""COMPUTED_VALUE"""),45919.66666666667)</f>
        <v>45919.66667</v>
      </c>
      <c r="H432" s="1">
        <f>IFERROR(__xludf.DUMMYFUNCTION("""COMPUTED_VALUE"""),836.82)</f>
        <v>836.82</v>
      </c>
      <c r="J432" s="2">
        <f>IFERROR(__xludf.DUMMYFUNCTION("""COMPUTED_VALUE"""),45919.66666666667)</f>
        <v>45919.66667</v>
      </c>
      <c r="K432" s="1">
        <f>IFERROR(__xludf.DUMMYFUNCTION("""COMPUTED_VALUE"""),840.14)</f>
        <v>840.14</v>
      </c>
      <c r="M432" s="2">
        <f>IFERROR(__xludf.DUMMYFUNCTION("""COMPUTED_VALUE"""),45919.66666666667)</f>
        <v>45919.66667</v>
      </c>
      <c r="N432" s="1">
        <f>IFERROR(__xludf.DUMMYFUNCTION("""COMPUTED_VALUE"""),1.16794771E8)</f>
        <v>116794771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IFERROR(__xludf.DUMMYFUNCTION("""COMPUTED_VALUE"""),837.22)</f>
        <v>837.22</v>
      </c>
      <c r="D433" s="2">
        <f>IFERROR(__xludf.DUMMYFUNCTION("""COMPUTED_VALUE"""),45922.66666666667)</f>
        <v>45922.66667</v>
      </c>
      <c r="E433" s="1">
        <f>IFERROR(__xludf.DUMMYFUNCTION("""COMPUTED_VALUE"""),839.2)</f>
        <v>839.2</v>
      </c>
      <c r="G433" s="2">
        <f>IFERROR(__xludf.DUMMYFUNCTION("""COMPUTED_VALUE"""),45922.66666666667)</f>
        <v>45922.66667</v>
      </c>
      <c r="H433" s="1">
        <f>IFERROR(__xludf.DUMMYFUNCTION("""COMPUTED_VALUE"""),833.68)</f>
        <v>833.68</v>
      </c>
      <c r="J433" s="2">
        <f>IFERROR(__xludf.DUMMYFUNCTION("""COMPUTED_VALUE"""),45922.66666666667)</f>
        <v>45922.66667</v>
      </c>
      <c r="K433" s="1">
        <f>IFERROR(__xludf.DUMMYFUNCTION("""COMPUTED_VALUE"""),835.82)</f>
        <v>835.82</v>
      </c>
      <c r="M433" s="2">
        <f>IFERROR(__xludf.DUMMYFUNCTION("""COMPUTED_VALUE"""),45922.66666666667)</f>
        <v>45922.66667</v>
      </c>
      <c r="N433" s="1">
        <f>IFERROR(__xludf.DUMMYFUNCTION("""COMPUTED_VALUE"""),5.7520011E7)</f>
        <v>57520011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IFERROR(__xludf.DUMMYFUNCTION("""COMPUTED_VALUE"""),836.75)</f>
        <v>836.75</v>
      </c>
      <c r="D434" s="2">
        <f>IFERROR(__xludf.DUMMYFUNCTION("""COMPUTED_VALUE"""),45923.66666666667)</f>
        <v>45923.66667</v>
      </c>
      <c r="E434" s="1">
        <f>IFERROR(__xludf.DUMMYFUNCTION("""COMPUTED_VALUE"""),841.64)</f>
        <v>841.64</v>
      </c>
      <c r="G434" s="2">
        <f>IFERROR(__xludf.DUMMYFUNCTION("""COMPUTED_VALUE"""),45923.66666666667)</f>
        <v>45923.66667</v>
      </c>
      <c r="H434" s="1">
        <f>IFERROR(__xludf.DUMMYFUNCTION("""COMPUTED_VALUE"""),828.74)</f>
        <v>828.74</v>
      </c>
      <c r="J434" s="2">
        <f>IFERROR(__xludf.DUMMYFUNCTION("""COMPUTED_VALUE"""),45923.66666666667)</f>
        <v>45923.66667</v>
      </c>
      <c r="K434" s="1">
        <f>IFERROR(__xludf.DUMMYFUNCTION("""COMPUTED_VALUE"""),830.57)</f>
        <v>830.57</v>
      </c>
      <c r="M434" s="2">
        <f>IFERROR(__xludf.DUMMYFUNCTION("""COMPUTED_VALUE"""),45923.66666666667)</f>
        <v>45923.66667</v>
      </c>
      <c r="N434" s="1">
        <f>IFERROR(__xludf.DUMMYFUNCTION("""COMPUTED_VALUE"""),5.361691E7)</f>
        <v>53616910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IFERROR(__xludf.DUMMYFUNCTION("""COMPUTED_VALUE"""),831.67)</f>
        <v>831.67</v>
      </c>
      <c r="D435" s="2">
        <f>IFERROR(__xludf.DUMMYFUNCTION("""COMPUTED_VALUE"""),45924.66666666667)</f>
        <v>45924.66667</v>
      </c>
      <c r="E435" s="1">
        <f>IFERROR(__xludf.DUMMYFUNCTION("""COMPUTED_VALUE"""),835.57)</f>
        <v>835.57</v>
      </c>
      <c r="G435" s="2">
        <f>IFERROR(__xludf.DUMMYFUNCTION("""COMPUTED_VALUE"""),45924.66666666667)</f>
        <v>45924.66667</v>
      </c>
      <c r="H435" s="1">
        <f>IFERROR(__xludf.DUMMYFUNCTION("""COMPUTED_VALUE"""),825.48)</f>
        <v>825.48</v>
      </c>
      <c r="J435" s="2">
        <f>IFERROR(__xludf.DUMMYFUNCTION("""COMPUTED_VALUE"""),45924.66666666667)</f>
        <v>45924.66667</v>
      </c>
      <c r="K435" s="1">
        <f>IFERROR(__xludf.DUMMYFUNCTION("""COMPUTED_VALUE"""),826.76)</f>
        <v>826.76</v>
      </c>
      <c r="M435" s="2">
        <f>IFERROR(__xludf.DUMMYFUNCTION("""COMPUTED_VALUE"""),45924.66666666667)</f>
        <v>45924.66667</v>
      </c>
      <c r="N435" s="1">
        <f>IFERROR(__xludf.DUMMYFUNCTION("""COMPUTED_VALUE"""),5.6464059E7)</f>
        <v>56464059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IFERROR(__xludf.DUMMYFUNCTION("""COMPUTED_VALUE"""),824.85)</f>
        <v>824.85</v>
      </c>
      <c r="D436" s="2">
        <f>IFERROR(__xludf.DUMMYFUNCTION("""COMPUTED_VALUE"""),45925.66666666667)</f>
        <v>45925.66667</v>
      </c>
      <c r="E436" s="1">
        <f>IFERROR(__xludf.DUMMYFUNCTION("""COMPUTED_VALUE"""),827.81)</f>
        <v>827.81</v>
      </c>
      <c r="G436" s="2">
        <f>IFERROR(__xludf.DUMMYFUNCTION("""COMPUTED_VALUE"""),45925.66666666667)</f>
        <v>45925.66667</v>
      </c>
      <c r="H436" s="1">
        <f>IFERROR(__xludf.DUMMYFUNCTION("""COMPUTED_VALUE"""),814.71)</f>
        <v>814.71</v>
      </c>
      <c r="J436" s="2">
        <f>IFERROR(__xludf.DUMMYFUNCTION("""COMPUTED_VALUE"""),45925.66666666667)</f>
        <v>45925.66667</v>
      </c>
      <c r="K436" s="1">
        <f>IFERROR(__xludf.DUMMYFUNCTION("""COMPUTED_VALUE"""),816.13)</f>
        <v>816.13</v>
      </c>
      <c r="M436" s="2">
        <f>IFERROR(__xludf.DUMMYFUNCTION("""COMPUTED_VALUE"""),45925.66666666667)</f>
        <v>45925.66667</v>
      </c>
      <c r="N436" s="1">
        <f>IFERROR(__xludf.DUMMYFUNCTION("""COMPUTED_VALUE"""),7.6031074E7)</f>
        <v>76031074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IFERROR(__xludf.DUMMYFUNCTION("""COMPUTED_VALUE"""),817.17)</f>
        <v>817.17</v>
      </c>
      <c r="D437" s="2">
        <f>IFERROR(__xludf.DUMMYFUNCTION("""COMPUTED_VALUE"""),45926.66666666667)</f>
        <v>45926.66667</v>
      </c>
      <c r="E437" s="1">
        <f>IFERROR(__xludf.DUMMYFUNCTION("""COMPUTED_VALUE"""),825.17)</f>
        <v>825.17</v>
      </c>
      <c r="G437" s="2">
        <f>IFERROR(__xludf.DUMMYFUNCTION("""COMPUTED_VALUE"""),45926.66666666667)</f>
        <v>45926.66667</v>
      </c>
      <c r="H437" s="1">
        <f>IFERROR(__xludf.DUMMYFUNCTION("""COMPUTED_VALUE"""),817.17)</f>
        <v>817.17</v>
      </c>
      <c r="J437" s="2">
        <f>IFERROR(__xludf.DUMMYFUNCTION("""COMPUTED_VALUE"""),45926.66666666667)</f>
        <v>45926.66667</v>
      </c>
      <c r="K437" s="1">
        <f>IFERROR(__xludf.DUMMYFUNCTION("""COMPUTED_VALUE"""),823.32)</f>
        <v>823.32</v>
      </c>
      <c r="M437" s="2">
        <f>IFERROR(__xludf.DUMMYFUNCTION("""COMPUTED_VALUE"""),45926.66666666667)</f>
        <v>45926.66667</v>
      </c>
      <c r="N437" s="1">
        <f>IFERROR(__xludf.DUMMYFUNCTION("""COMPUTED_VALUE"""),5.8517333E7)</f>
        <v>58517333</v>
      </c>
    </row>
  </sheetData>
  <drawing r:id="rId1"/>
</worksheet>
</file>