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IFERROR(__xludf.DUMMYFUNCTION("GOOGLEFINANCE(""DJUSCM"",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IFERROR(__xludf.DUMMYFUNCTION("GOOGLEFINANCE(""DJUSCM"",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IFERROR(__xludf.DUMMYFUNCTION("GOOGLEFINANCE(""DJUSCM"",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IFERROR(__xludf.DUMMYFUNCTION("GOOGLEFINANCE(""DJUSCM"",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IFERROR(__xludf.DUMMYFUNCTION("GOOGLEFINANCE(""DJUSCM"",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IFERROR(__xludf.DUMMYFUNCTION("""COMPUTED_VALUE"""),534.72)</f>
        <v>534.72</v>
      </c>
      <c r="D2" s="2">
        <f>IFERROR(__xludf.DUMMYFUNCTION("""COMPUTED_VALUE"""),45293.66666666667)</f>
        <v>45293.66667</v>
      </c>
      <c r="E2" s="1">
        <f>IFERROR(__xludf.DUMMYFUNCTION("""COMPUTED_VALUE"""),539.51)</f>
        <v>539.51</v>
      </c>
      <c r="G2" s="2">
        <f>IFERROR(__xludf.DUMMYFUNCTION("""COMPUTED_VALUE"""),45293.66666666667)</f>
        <v>45293.66667</v>
      </c>
      <c r="H2" s="1">
        <f>IFERROR(__xludf.DUMMYFUNCTION("""COMPUTED_VALUE"""),530.81)</f>
        <v>530.81</v>
      </c>
      <c r="J2" s="2">
        <f>IFERROR(__xludf.DUMMYFUNCTION("""COMPUTED_VALUE"""),45293.66666666667)</f>
        <v>45293.66667</v>
      </c>
      <c r="K2" s="1">
        <f>IFERROR(__xludf.DUMMYFUNCTION("""COMPUTED_VALUE"""),536.66)</f>
        <v>536.66</v>
      </c>
      <c r="M2" s="2">
        <f>IFERROR(__xludf.DUMMYFUNCTION("""COMPUTED_VALUE"""),45293.66666666667)</f>
        <v>45293.66667</v>
      </c>
      <c r="N2" s="1">
        <f>IFERROR(__xludf.DUMMYFUNCTION("""COMPUTED_VALUE"""),4.2799081E7)</f>
        <v>42799081</v>
      </c>
    </row>
    <row r="3">
      <c r="A3" s="2">
        <f>IFERROR(__xludf.DUMMYFUNCTION("""COMPUTED_VALUE"""),45294.66666666667)</f>
        <v>45294.66667</v>
      </c>
      <c r="B3" s="1">
        <f>IFERROR(__xludf.DUMMYFUNCTION("""COMPUTED_VALUE"""),535.73)</f>
        <v>535.73</v>
      </c>
      <c r="D3" s="2">
        <f>IFERROR(__xludf.DUMMYFUNCTION("""COMPUTED_VALUE"""),45294.66666666667)</f>
        <v>45294.66667</v>
      </c>
      <c r="E3" s="1">
        <f>IFERROR(__xludf.DUMMYFUNCTION("""COMPUTED_VALUE"""),535.73)</f>
        <v>535.73</v>
      </c>
      <c r="G3" s="2">
        <f>IFERROR(__xludf.DUMMYFUNCTION("""COMPUTED_VALUE"""),45294.66666666667)</f>
        <v>45294.66667</v>
      </c>
      <c r="H3" s="1">
        <f>IFERROR(__xludf.DUMMYFUNCTION("""COMPUTED_VALUE"""),517.6)</f>
        <v>517.6</v>
      </c>
      <c r="J3" s="2">
        <f>IFERROR(__xludf.DUMMYFUNCTION("""COMPUTED_VALUE"""),45294.66666666667)</f>
        <v>45294.66667</v>
      </c>
      <c r="K3" s="1">
        <f>IFERROR(__xludf.DUMMYFUNCTION("""COMPUTED_VALUE"""),518.87)</f>
        <v>518.87</v>
      </c>
      <c r="M3" s="2">
        <f>IFERROR(__xludf.DUMMYFUNCTION("""COMPUTED_VALUE"""),45294.66666666667)</f>
        <v>45294.66667</v>
      </c>
      <c r="N3" s="1">
        <f>IFERROR(__xludf.DUMMYFUNCTION("""COMPUTED_VALUE"""),2.6985277E7)</f>
        <v>26985277</v>
      </c>
    </row>
    <row r="4">
      <c r="A4" s="2">
        <f>IFERROR(__xludf.DUMMYFUNCTION("""COMPUTED_VALUE"""),45295.66666666667)</f>
        <v>45295.66667</v>
      </c>
      <c r="B4" s="1">
        <f>IFERROR(__xludf.DUMMYFUNCTION("""COMPUTED_VALUE"""),518.87)</f>
        <v>518.87</v>
      </c>
      <c r="D4" s="2">
        <f>IFERROR(__xludf.DUMMYFUNCTION("""COMPUTED_VALUE"""),45295.66666666667)</f>
        <v>45295.66667</v>
      </c>
      <c r="E4" s="1">
        <f>IFERROR(__xludf.DUMMYFUNCTION("""COMPUTED_VALUE"""),521.0)</f>
        <v>521</v>
      </c>
      <c r="G4" s="2">
        <f>IFERROR(__xludf.DUMMYFUNCTION("""COMPUTED_VALUE"""),45295.66666666667)</f>
        <v>45295.66667</v>
      </c>
      <c r="H4" s="1">
        <f>IFERROR(__xludf.DUMMYFUNCTION("""COMPUTED_VALUE"""),516.64)</f>
        <v>516.64</v>
      </c>
      <c r="J4" s="2">
        <f>IFERROR(__xludf.DUMMYFUNCTION("""COMPUTED_VALUE"""),45295.66666666667)</f>
        <v>45295.66667</v>
      </c>
      <c r="K4" s="1">
        <f>IFERROR(__xludf.DUMMYFUNCTION("""COMPUTED_VALUE"""),516.64)</f>
        <v>516.64</v>
      </c>
      <c r="M4" s="2">
        <f>IFERROR(__xludf.DUMMYFUNCTION("""COMPUTED_VALUE"""),45295.66666666667)</f>
        <v>45295.66667</v>
      </c>
      <c r="N4" s="1">
        <f>IFERROR(__xludf.DUMMYFUNCTION("""COMPUTED_VALUE"""),2.3419794E7)</f>
        <v>23419794</v>
      </c>
    </row>
    <row r="5">
      <c r="A5" s="2">
        <f>IFERROR(__xludf.DUMMYFUNCTION("""COMPUTED_VALUE"""),45296.66666666667)</f>
        <v>45296.66667</v>
      </c>
      <c r="B5" s="1">
        <f>IFERROR(__xludf.DUMMYFUNCTION("""COMPUTED_VALUE"""),515.78)</f>
        <v>515.78</v>
      </c>
      <c r="D5" s="2">
        <f>IFERROR(__xludf.DUMMYFUNCTION("""COMPUTED_VALUE"""),45296.66666666667)</f>
        <v>45296.66667</v>
      </c>
      <c r="E5" s="1">
        <f>IFERROR(__xludf.DUMMYFUNCTION("""COMPUTED_VALUE"""),525.88)</f>
        <v>525.88</v>
      </c>
      <c r="G5" s="2">
        <f>IFERROR(__xludf.DUMMYFUNCTION("""COMPUTED_VALUE"""),45296.66666666667)</f>
        <v>45296.66667</v>
      </c>
      <c r="H5" s="1">
        <f>IFERROR(__xludf.DUMMYFUNCTION("""COMPUTED_VALUE"""),513.09)</f>
        <v>513.09</v>
      </c>
      <c r="J5" s="2">
        <f>IFERROR(__xludf.DUMMYFUNCTION("""COMPUTED_VALUE"""),45296.66666666667)</f>
        <v>45296.66667</v>
      </c>
      <c r="K5" s="1">
        <f>IFERROR(__xludf.DUMMYFUNCTION("""COMPUTED_VALUE"""),519.73)</f>
        <v>519.73</v>
      </c>
      <c r="M5" s="2">
        <f>IFERROR(__xludf.DUMMYFUNCTION("""COMPUTED_VALUE"""),45296.66666666667)</f>
        <v>45296.66667</v>
      </c>
      <c r="N5" s="1">
        <f>IFERROR(__xludf.DUMMYFUNCTION("""COMPUTED_VALUE"""),3.3792367E7)</f>
        <v>33792367</v>
      </c>
    </row>
    <row r="6">
      <c r="A6" s="2">
        <f>IFERROR(__xludf.DUMMYFUNCTION("""COMPUTED_VALUE"""),45299.66666666667)</f>
        <v>45299.66667</v>
      </c>
      <c r="B6" s="1">
        <f>IFERROR(__xludf.DUMMYFUNCTION("""COMPUTED_VALUE"""),519.79)</f>
        <v>519.79</v>
      </c>
      <c r="D6" s="2">
        <f>IFERROR(__xludf.DUMMYFUNCTION("""COMPUTED_VALUE"""),45299.66666666667)</f>
        <v>45299.66667</v>
      </c>
      <c r="E6" s="1">
        <f>IFERROR(__xludf.DUMMYFUNCTION("""COMPUTED_VALUE"""),531.26)</f>
        <v>531.26</v>
      </c>
      <c r="G6" s="2">
        <f>IFERROR(__xludf.DUMMYFUNCTION("""COMPUTED_VALUE"""),45299.66666666667)</f>
        <v>45299.66667</v>
      </c>
      <c r="H6" s="1">
        <f>IFERROR(__xludf.DUMMYFUNCTION("""COMPUTED_VALUE"""),519.42)</f>
        <v>519.42</v>
      </c>
      <c r="J6" s="2">
        <f>IFERROR(__xludf.DUMMYFUNCTION("""COMPUTED_VALUE"""),45299.66666666667)</f>
        <v>45299.66667</v>
      </c>
      <c r="K6" s="1">
        <f>IFERROR(__xludf.DUMMYFUNCTION("""COMPUTED_VALUE"""),531.02)</f>
        <v>531.02</v>
      </c>
      <c r="M6" s="2">
        <f>IFERROR(__xludf.DUMMYFUNCTION("""COMPUTED_VALUE"""),45299.66666666667)</f>
        <v>45299.66667</v>
      </c>
      <c r="N6" s="1">
        <f>IFERROR(__xludf.DUMMYFUNCTION("""COMPUTED_VALUE"""),2.3432663E7)</f>
        <v>23432663</v>
      </c>
    </row>
    <row r="7">
      <c r="A7" s="2">
        <f>IFERROR(__xludf.DUMMYFUNCTION("""COMPUTED_VALUE"""),45300.66666666667)</f>
        <v>45300.66667</v>
      </c>
      <c r="B7" s="1">
        <f>IFERROR(__xludf.DUMMYFUNCTION("""COMPUTED_VALUE"""),526.96)</f>
        <v>526.96</v>
      </c>
      <c r="D7" s="2">
        <f>IFERROR(__xludf.DUMMYFUNCTION("""COMPUTED_VALUE"""),45300.66666666667)</f>
        <v>45300.66667</v>
      </c>
      <c r="E7" s="1">
        <f>IFERROR(__xludf.DUMMYFUNCTION("""COMPUTED_VALUE"""),535.5)</f>
        <v>535.5</v>
      </c>
      <c r="G7" s="2">
        <f>IFERROR(__xludf.DUMMYFUNCTION("""COMPUTED_VALUE"""),45300.66666666667)</f>
        <v>45300.66667</v>
      </c>
      <c r="H7" s="1">
        <f>IFERROR(__xludf.DUMMYFUNCTION("""COMPUTED_VALUE"""),526.96)</f>
        <v>526.96</v>
      </c>
      <c r="J7" s="2">
        <f>IFERROR(__xludf.DUMMYFUNCTION("""COMPUTED_VALUE"""),45300.66666666667)</f>
        <v>45300.66667</v>
      </c>
      <c r="K7" s="1">
        <f>IFERROR(__xludf.DUMMYFUNCTION("""COMPUTED_VALUE"""),535.5)</f>
        <v>535.5</v>
      </c>
      <c r="M7" s="2">
        <f>IFERROR(__xludf.DUMMYFUNCTION("""COMPUTED_VALUE"""),45300.66666666667)</f>
        <v>45300.66667</v>
      </c>
      <c r="N7" s="1">
        <f>IFERROR(__xludf.DUMMYFUNCTION("""COMPUTED_VALUE"""),2.3804215E7)</f>
        <v>23804215</v>
      </c>
    </row>
    <row r="8">
      <c r="A8" s="2">
        <f>IFERROR(__xludf.DUMMYFUNCTION("""COMPUTED_VALUE"""),45301.66666666667)</f>
        <v>45301.66667</v>
      </c>
      <c r="B8" s="1">
        <f>IFERROR(__xludf.DUMMYFUNCTION("""COMPUTED_VALUE"""),535.5)</f>
        <v>535.5</v>
      </c>
      <c r="D8" s="2">
        <f>IFERROR(__xludf.DUMMYFUNCTION("""COMPUTED_VALUE"""),45301.66666666667)</f>
        <v>45301.66667</v>
      </c>
      <c r="E8" s="1">
        <f>IFERROR(__xludf.DUMMYFUNCTION("""COMPUTED_VALUE"""),535.5)</f>
        <v>535.5</v>
      </c>
      <c r="G8" s="2">
        <f>IFERROR(__xludf.DUMMYFUNCTION("""COMPUTED_VALUE"""),45301.66666666667)</f>
        <v>45301.66667</v>
      </c>
      <c r="H8" s="1">
        <f>IFERROR(__xludf.DUMMYFUNCTION("""COMPUTED_VALUE"""),526.72)</f>
        <v>526.72</v>
      </c>
      <c r="J8" s="2">
        <f>IFERROR(__xludf.DUMMYFUNCTION("""COMPUTED_VALUE"""),45301.66666666667)</f>
        <v>45301.66667</v>
      </c>
      <c r="K8" s="1">
        <f>IFERROR(__xludf.DUMMYFUNCTION("""COMPUTED_VALUE"""),529.87)</f>
        <v>529.87</v>
      </c>
      <c r="M8" s="2">
        <f>IFERROR(__xludf.DUMMYFUNCTION("""COMPUTED_VALUE"""),45301.66666666667)</f>
        <v>45301.66667</v>
      </c>
      <c r="N8" s="1">
        <f>IFERROR(__xludf.DUMMYFUNCTION("""COMPUTED_VALUE"""),2.3629369E7)</f>
        <v>23629369</v>
      </c>
    </row>
    <row r="9">
      <c r="A9" s="2">
        <f>IFERROR(__xludf.DUMMYFUNCTION("""COMPUTED_VALUE"""),45302.66666666667)</f>
        <v>45302.66667</v>
      </c>
      <c r="B9" s="1">
        <f>IFERROR(__xludf.DUMMYFUNCTION("""COMPUTED_VALUE"""),529.89)</f>
        <v>529.89</v>
      </c>
      <c r="D9" s="2">
        <f>IFERROR(__xludf.DUMMYFUNCTION("""COMPUTED_VALUE"""),45302.66666666667)</f>
        <v>45302.66667</v>
      </c>
      <c r="E9" s="1">
        <f>IFERROR(__xludf.DUMMYFUNCTION("""COMPUTED_VALUE"""),537.63)</f>
        <v>537.63</v>
      </c>
      <c r="G9" s="2">
        <f>IFERROR(__xludf.DUMMYFUNCTION("""COMPUTED_VALUE"""),45302.66666666667)</f>
        <v>45302.66667</v>
      </c>
      <c r="H9" s="1">
        <f>IFERROR(__xludf.DUMMYFUNCTION("""COMPUTED_VALUE"""),522.64)</f>
        <v>522.64</v>
      </c>
      <c r="J9" s="2">
        <f>IFERROR(__xludf.DUMMYFUNCTION("""COMPUTED_VALUE"""),45302.66666666667)</f>
        <v>45302.66667</v>
      </c>
      <c r="K9" s="1">
        <f>IFERROR(__xludf.DUMMYFUNCTION("""COMPUTED_VALUE"""),537.21)</f>
        <v>537.21</v>
      </c>
      <c r="M9" s="2">
        <f>IFERROR(__xludf.DUMMYFUNCTION("""COMPUTED_VALUE"""),45302.66666666667)</f>
        <v>45302.66667</v>
      </c>
      <c r="N9" s="1">
        <f>IFERROR(__xludf.DUMMYFUNCTION("""COMPUTED_VALUE"""),2.3348629E7)</f>
        <v>23348629</v>
      </c>
    </row>
    <row r="10">
      <c r="A10" s="2">
        <f>IFERROR(__xludf.DUMMYFUNCTION("""COMPUTED_VALUE"""),45303.66666666667)</f>
        <v>45303.66667</v>
      </c>
      <c r="B10" s="1">
        <f>IFERROR(__xludf.DUMMYFUNCTION("""COMPUTED_VALUE"""),539.23)</f>
        <v>539.23</v>
      </c>
      <c r="D10" s="2">
        <f>IFERROR(__xludf.DUMMYFUNCTION("""COMPUTED_VALUE"""),45303.66666666667)</f>
        <v>45303.66667</v>
      </c>
      <c r="E10" s="1">
        <f>IFERROR(__xludf.DUMMYFUNCTION("""COMPUTED_VALUE"""),540.41)</f>
        <v>540.41</v>
      </c>
      <c r="G10" s="2">
        <f>IFERROR(__xludf.DUMMYFUNCTION("""COMPUTED_VALUE"""),45303.66666666667)</f>
        <v>45303.66667</v>
      </c>
      <c r="H10" s="1">
        <f>IFERROR(__xludf.DUMMYFUNCTION("""COMPUTED_VALUE"""),525.97)</f>
        <v>525.97</v>
      </c>
      <c r="J10" s="2">
        <f>IFERROR(__xludf.DUMMYFUNCTION("""COMPUTED_VALUE"""),45303.66666666667)</f>
        <v>45303.66667</v>
      </c>
      <c r="K10" s="1">
        <f>IFERROR(__xludf.DUMMYFUNCTION("""COMPUTED_VALUE"""),526.49)</f>
        <v>526.49</v>
      </c>
      <c r="M10" s="2">
        <f>IFERROR(__xludf.DUMMYFUNCTION("""COMPUTED_VALUE"""),45303.66666666667)</f>
        <v>45303.66667</v>
      </c>
      <c r="N10" s="1">
        <f>IFERROR(__xludf.DUMMYFUNCTION("""COMPUTED_VALUE"""),2.7980498E7)</f>
        <v>27980498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IFERROR(__xludf.DUMMYFUNCTION("""COMPUTED_VALUE"""),526.23)</f>
        <v>526.23</v>
      </c>
      <c r="D11" s="2">
        <f>IFERROR(__xludf.DUMMYFUNCTION("""COMPUTED_VALUE"""),45307.66666666667)</f>
        <v>45307.66667</v>
      </c>
      <c r="E11" s="1">
        <f>IFERROR(__xludf.DUMMYFUNCTION("""COMPUTED_VALUE"""),526.23)</f>
        <v>526.23</v>
      </c>
      <c r="G11" s="2">
        <f>IFERROR(__xludf.DUMMYFUNCTION("""COMPUTED_VALUE"""),45307.66666666667)</f>
        <v>45307.66667</v>
      </c>
      <c r="H11" s="1">
        <f>IFERROR(__xludf.DUMMYFUNCTION("""COMPUTED_VALUE"""),514.09)</f>
        <v>514.09</v>
      </c>
      <c r="J11" s="2">
        <f>IFERROR(__xludf.DUMMYFUNCTION("""COMPUTED_VALUE"""),45307.66666666667)</f>
        <v>45307.66667</v>
      </c>
      <c r="K11" s="1">
        <f>IFERROR(__xludf.DUMMYFUNCTION("""COMPUTED_VALUE"""),517.61)</f>
        <v>517.61</v>
      </c>
      <c r="M11" s="2">
        <f>IFERROR(__xludf.DUMMYFUNCTION("""COMPUTED_VALUE"""),45307.66666666667)</f>
        <v>45307.66667</v>
      </c>
      <c r="N11" s="1">
        <f>IFERROR(__xludf.DUMMYFUNCTION("""COMPUTED_VALUE"""),2.2923439E7)</f>
        <v>22923439</v>
      </c>
    </row>
    <row r="12">
      <c r="A12" s="2">
        <f>IFERROR(__xludf.DUMMYFUNCTION("""COMPUTED_VALUE"""),45308.66666666667)</f>
        <v>45308.66667</v>
      </c>
      <c r="B12" s="1">
        <f>IFERROR(__xludf.DUMMYFUNCTION("""COMPUTED_VALUE"""),515.72)</f>
        <v>515.72</v>
      </c>
      <c r="D12" s="2">
        <f>IFERROR(__xludf.DUMMYFUNCTION("""COMPUTED_VALUE"""),45308.66666666667)</f>
        <v>45308.66667</v>
      </c>
      <c r="E12" s="1">
        <f>IFERROR(__xludf.DUMMYFUNCTION("""COMPUTED_VALUE"""),515.72)</f>
        <v>515.72</v>
      </c>
      <c r="G12" s="2">
        <f>IFERROR(__xludf.DUMMYFUNCTION("""COMPUTED_VALUE"""),45308.66666666667)</f>
        <v>45308.66667</v>
      </c>
      <c r="H12" s="1">
        <f>IFERROR(__xludf.DUMMYFUNCTION("""COMPUTED_VALUE"""),506.03)</f>
        <v>506.03</v>
      </c>
      <c r="J12" s="2">
        <f>IFERROR(__xludf.DUMMYFUNCTION("""COMPUTED_VALUE"""),45308.66666666667)</f>
        <v>45308.66667</v>
      </c>
      <c r="K12" s="1">
        <f>IFERROR(__xludf.DUMMYFUNCTION("""COMPUTED_VALUE"""),509.35)</f>
        <v>509.35</v>
      </c>
      <c r="M12" s="2">
        <f>IFERROR(__xludf.DUMMYFUNCTION("""COMPUTED_VALUE"""),45308.66666666667)</f>
        <v>45308.66667</v>
      </c>
      <c r="N12" s="1">
        <f>IFERROR(__xludf.DUMMYFUNCTION("""COMPUTED_VALUE"""),2.380506E7)</f>
        <v>23805060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IFERROR(__xludf.DUMMYFUNCTION("""COMPUTED_VALUE"""),508.68)</f>
        <v>508.68</v>
      </c>
      <c r="D13" s="2">
        <f>IFERROR(__xludf.DUMMYFUNCTION("""COMPUTED_VALUE"""),45309.66666666667)</f>
        <v>45309.66667</v>
      </c>
      <c r="E13" s="1">
        <f>IFERROR(__xludf.DUMMYFUNCTION("""COMPUTED_VALUE"""),510.41)</f>
        <v>510.41</v>
      </c>
      <c r="G13" s="2">
        <f>IFERROR(__xludf.DUMMYFUNCTION("""COMPUTED_VALUE"""),45309.66666666667)</f>
        <v>45309.66667</v>
      </c>
      <c r="H13" s="1">
        <f>IFERROR(__xludf.DUMMYFUNCTION("""COMPUTED_VALUE"""),504.14)</f>
        <v>504.14</v>
      </c>
      <c r="J13" s="2">
        <f>IFERROR(__xludf.DUMMYFUNCTION("""COMPUTED_VALUE"""),45309.66666666667)</f>
        <v>45309.66667</v>
      </c>
      <c r="K13" s="1">
        <f>IFERROR(__xludf.DUMMYFUNCTION("""COMPUTED_VALUE"""),508.68)</f>
        <v>508.68</v>
      </c>
      <c r="M13" s="2">
        <f>IFERROR(__xludf.DUMMYFUNCTION("""COMPUTED_VALUE"""),45309.66666666667)</f>
        <v>45309.66667</v>
      </c>
      <c r="N13" s="1">
        <f>IFERROR(__xludf.DUMMYFUNCTION("""COMPUTED_VALUE"""),1.6835607E7)</f>
        <v>16835607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IFERROR(__xludf.DUMMYFUNCTION("""COMPUTED_VALUE"""),510.27)</f>
        <v>510.27</v>
      </c>
      <c r="D14" s="2">
        <f>IFERROR(__xludf.DUMMYFUNCTION("""COMPUTED_VALUE"""),45310.66666666667)</f>
        <v>45310.66667</v>
      </c>
      <c r="E14" s="1">
        <f>IFERROR(__xludf.DUMMYFUNCTION("""COMPUTED_VALUE"""),510.27)</f>
        <v>510.27</v>
      </c>
      <c r="G14" s="2">
        <f>IFERROR(__xludf.DUMMYFUNCTION("""COMPUTED_VALUE"""),45310.66666666667)</f>
        <v>45310.66667</v>
      </c>
      <c r="H14" s="1">
        <f>IFERROR(__xludf.DUMMYFUNCTION("""COMPUTED_VALUE"""),499.65)</f>
        <v>499.65</v>
      </c>
      <c r="J14" s="2">
        <f>IFERROR(__xludf.DUMMYFUNCTION("""COMPUTED_VALUE"""),45310.66666666667)</f>
        <v>45310.66667</v>
      </c>
      <c r="K14" s="1">
        <f>IFERROR(__xludf.DUMMYFUNCTION("""COMPUTED_VALUE"""),503.88)</f>
        <v>503.88</v>
      </c>
      <c r="M14" s="2">
        <f>IFERROR(__xludf.DUMMYFUNCTION("""COMPUTED_VALUE"""),45310.66666666667)</f>
        <v>45310.66667</v>
      </c>
      <c r="N14" s="1">
        <f>IFERROR(__xludf.DUMMYFUNCTION("""COMPUTED_VALUE"""),2.326424E7)</f>
        <v>23264240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IFERROR(__xludf.DUMMYFUNCTION("""COMPUTED_VALUE"""),504.05)</f>
        <v>504.05</v>
      </c>
      <c r="D15" s="2">
        <f>IFERROR(__xludf.DUMMYFUNCTION("""COMPUTED_VALUE"""),45313.66666666667)</f>
        <v>45313.66667</v>
      </c>
      <c r="E15" s="1">
        <f>IFERROR(__xludf.DUMMYFUNCTION("""COMPUTED_VALUE"""),504.05)</f>
        <v>504.05</v>
      </c>
      <c r="G15" s="2">
        <f>IFERROR(__xludf.DUMMYFUNCTION("""COMPUTED_VALUE"""),45313.66666666667)</f>
        <v>45313.66667</v>
      </c>
      <c r="H15" s="1">
        <f>IFERROR(__xludf.DUMMYFUNCTION("""COMPUTED_VALUE"""),495.95)</f>
        <v>495.95</v>
      </c>
      <c r="J15" s="2">
        <f>IFERROR(__xludf.DUMMYFUNCTION("""COMPUTED_VALUE"""),45313.66666666667)</f>
        <v>45313.66667</v>
      </c>
      <c r="K15" s="1">
        <f>IFERROR(__xludf.DUMMYFUNCTION("""COMPUTED_VALUE"""),499.12)</f>
        <v>499.12</v>
      </c>
      <c r="M15" s="2">
        <f>IFERROR(__xludf.DUMMYFUNCTION("""COMPUTED_VALUE"""),45313.66666666667)</f>
        <v>45313.66667</v>
      </c>
      <c r="N15" s="1">
        <f>IFERROR(__xludf.DUMMYFUNCTION("""COMPUTED_VALUE"""),3.7590882E7)</f>
        <v>37590882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IFERROR(__xludf.DUMMYFUNCTION("""COMPUTED_VALUE"""),505.61)</f>
        <v>505.61</v>
      </c>
      <c r="D16" s="2">
        <f>IFERROR(__xludf.DUMMYFUNCTION("""COMPUTED_VALUE"""),45314.66666666667)</f>
        <v>45314.66667</v>
      </c>
      <c r="E16" s="1">
        <f>IFERROR(__xludf.DUMMYFUNCTION("""COMPUTED_VALUE"""),516.66)</f>
        <v>516.66</v>
      </c>
      <c r="G16" s="2">
        <f>IFERROR(__xludf.DUMMYFUNCTION("""COMPUTED_VALUE"""),45314.66666666667)</f>
        <v>45314.66667</v>
      </c>
      <c r="H16" s="1">
        <f>IFERROR(__xludf.DUMMYFUNCTION("""COMPUTED_VALUE"""),505.61)</f>
        <v>505.61</v>
      </c>
      <c r="J16" s="2">
        <f>IFERROR(__xludf.DUMMYFUNCTION("""COMPUTED_VALUE"""),45314.66666666667)</f>
        <v>45314.66667</v>
      </c>
      <c r="K16" s="1">
        <f>IFERROR(__xludf.DUMMYFUNCTION("""COMPUTED_VALUE"""),509.51)</f>
        <v>509.51</v>
      </c>
      <c r="M16" s="2">
        <f>IFERROR(__xludf.DUMMYFUNCTION("""COMPUTED_VALUE"""),45314.66666666667)</f>
        <v>45314.66667</v>
      </c>
      <c r="N16" s="1">
        <f>IFERROR(__xludf.DUMMYFUNCTION("""COMPUTED_VALUE"""),2.3789699E7)</f>
        <v>23789699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IFERROR(__xludf.DUMMYFUNCTION("""COMPUTED_VALUE"""),510.39)</f>
        <v>510.39</v>
      </c>
      <c r="D17" s="2">
        <f>IFERROR(__xludf.DUMMYFUNCTION("""COMPUTED_VALUE"""),45315.66666666667)</f>
        <v>45315.66667</v>
      </c>
      <c r="E17" s="1">
        <f>IFERROR(__xludf.DUMMYFUNCTION("""COMPUTED_VALUE"""),513.38)</f>
        <v>513.38</v>
      </c>
      <c r="G17" s="2">
        <f>IFERROR(__xludf.DUMMYFUNCTION("""COMPUTED_VALUE"""),45315.66666666667)</f>
        <v>45315.66667</v>
      </c>
      <c r="H17" s="1">
        <f>IFERROR(__xludf.DUMMYFUNCTION("""COMPUTED_VALUE"""),499.74)</f>
        <v>499.74</v>
      </c>
      <c r="J17" s="2">
        <f>IFERROR(__xludf.DUMMYFUNCTION("""COMPUTED_VALUE"""),45315.66666666667)</f>
        <v>45315.66667</v>
      </c>
      <c r="K17" s="1">
        <f>IFERROR(__xludf.DUMMYFUNCTION("""COMPUTED_VALUE"""),499.94)</f>
        <v>499.94</v>
      </c>
      <c r="M17" s="2">
        <f>IFERROR(__xludf.DUMMYFUNCTION("""COMPUTED_VALUE"""),45315.66666666667)</f>
        <v>45315.66667</v>
      </c>
      <c r="N17" s="1">
        <f>IFERROR(__xludf.DUMMYFUNCTION("""COMPUTED_VALUE"""),1.9414006E7)</f>
        <v>19414006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IFERROR(__xludf.DUMMYFUNCTION("""COMPUTED_VALUE"""),502.21)</f>
        <v>502.21</v>
      </c>
      <c r="D18" s="2">
        <f>IFERROR(__xludf.DUMMYFUNCTION("""COMPUTED_VALUE"""),45316.66666666667)</f>
        <v>45316.66667</v>
      </c>
      <c r="E18" s="1">
        <f>IFERROR(__xludf.DUMMYFUNCTION("""COMPUTED_VALUE"""),509.17)</f>
        <v>509.17</v>
      </c>
      <c r="G18" s="2">
        <f>IFERROR(__xludf.DUMMYFUNCTION("""COMPUTED_VALUE"""),45316.66666666667)</f>
        <v>45316.66667</v>
      </c>
      <c r="H18" s="1">
        <f>IFERROR(__xludf.DUMMYFUNCTION("""COMPUTED_VALUE"""),501.02)</f>
        <v>501.02</v>
      </c>
      <c r="J18" s="2">
        <f>IFERROR(__xludf.DUMMYFUNCTION("""COMPUTED_VALUE"""),45316.66666666667)</f>
        <v>45316.66667</v>
      </c>
      <c r="K18" s="1">
        <f>IFERROR(__xludf.DUMMYFUNCTION("""COMPUTED_VALUE"""),507.96)</f>
        <v>507.96</v>
      </c>
      <c r="M18" s="2">
        <f>IFERROR(__xludf.DUMMYFUNCTION("""COMPUTED_VALUE"""),45316.66666666667)</f>
        <v>45316.66667</v>
      </c>
      <c r="N18" s="1">
        <f>IFERROR(__xludf.DUMMYFUNCTION("""COMPUTED_VALUE"""),1.8882695E7)</f>
        <v>18882695</v>
      </c>
    </row>
    <row r="19">
      <c r="A19" s="2">
        <f>IFERROR(__xludf.DUMMYFUNCTION("""COMPUTED_VALUE"""),45317.66666666667)</f>
        <v>45317.66667</v>
      </c>
      <c r="B19" s="1">
        <f>IFERROR(__xludf.DUMMYFUNCTION("""COMPUTED_VALUE"""),508.24)</f>
        <v>508.24</v>
      </c>
      <c r="D19" s="2">
        <f>IFERROR(__xludf.DUMMYFUNCTION("""COMPUTED_VALUE"""),45317.66666666667)</f>
        <v>45317.66667</v>
      </c>
      <c r="E19" s="1">
        <f>IFERROR(__xludf.DUMMYFUNCTION("""COMPUTED_VALUE"""),520.41)</f>
        <v>520.41</v>
      </c>
      <c r="G19" s="2">
        <f>IFERROR(__xludf.DUMMYFUNCTION("""COMPUTED_VALUE"""),45317.66666666667)</f>
        <v>45317.66667</v>
      </c>
      <c r="H19" s="1">
        <f>IFERROR(__xludf.DUMMYFUNCTION("""COMPUTED_VALUE"""),508.24)</f>
        <v>508.24</v>
      </c>
      <c r="J19" s="2">
        <f>IFERROR(__xludf.DUMMYFUNCTION("""COMPUTED_VALUE"""),45317.66666666667)</f>
        <v>45317.66667</v>
      </c>
      <c r="K19" s="1">
        <f>IFERROR(__xludf.DUMMYFUNCTION("""COMPUTED_VALUE"""),512.68)</f>
        <v>512.68</v>
      </c>
      <c r="M19" s="2">
        <f>IFERROR(__xludf.DUMMYFUNCTION("""COMPUTED_VALUE"""),45317.66666666667)</f>
        <v>45317.66667</v>
      </c>
      <c r="N19" s="1">
        <f>IFERROR(__xludf.DUMMYFUNCTION("""COMPUTED_VALUE"""),2.0139304E7)</f>
        <v>20139304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IFERROR(__xludf.DUMMYFUNCTION("""COMPUTED_VALUE"""),512.95)</f>
        <v>512.95</v>
      </c>
      <c r="D20" s="2">
        <f>IFERROR(__xludf.DUMMYFUNCTION("""COMPUTED_VALUE"""),45320.66666666667)</f>
        <v>45320.66667</v>
      </c>
      <c r="E20" s="1">
        <f>IFERROR(__xludf.DUMMYFUNCTION("""COMPUTED_VALUE"""),523.3)</f>
        <v>523.3</v>
      </c>
      <c r="G20" s="2">
        <f>IFERROR(__xludf.DUMMYFUNCTION("""COMPUTED_VALUE"""),45320.66666666667)</f>
        <v>45320.66667</v>
      </c>
      <c r="H20" s="1">
        <f>IFERROR(__xludf.DUMMYFUNCTION("""COMPUTED_VALUE"""),511.19)</f>
        <v>511.19</v>
      </c>
      <c r="J20" s="2">
        <f>IFERROR(__xludf.DUMMYFUNCTION("""COMPUTED_VALUE"""),45320.66666666667)</f>
        <v>45320.66667</v>
      </c>
      <c r="K20" s="1">
        <f>IFERROR(__xludf.DUMMYFUNCTION("""COMPUTED_VALUE"""),523.05)</f>
        <v>523.05</v>
      </c>
      <c r="M20" s="2">
        <f>IFERROR(__xludf.DUMMYFUNCTION("""COMPUTED_VALUE"""),45320.66666666667)</f>
        <v>45320.66667</v>
      </c>
      <c r="N20" s="1">
        <f>IFERROR(__xludf.DUMMYFUNCTION("""COMPUTED_VALUE"""),1.7417896E7)</f>
        <v>17417896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IFERROR(__xludf.DUMMYFUNCTION("""COMPUTED_VALUE"""),520.36)</f>
        <v>520.36</v>
      </c>
      <c r="D21" s="2">
        <f>IFERROR(__xludf.DUMMYFUNCTION("""COMPUTED_VALUE"""),45321.66666666667)</f>
        <v>45321.66667</v>
      </c>
      <c r="E21" s="1">
        <f>IFERROR(__xludf.DUMMYFUNCTION("""COMPUTED_VALUE"""),522.69)</f>
        <v>522.69</v>
      </c>
      <c r="G21" s="2">
        <f>IFERROR(__xludf.DUMMYFUNCTION("""COMPUTED_VALUE"""),45321.66666666667)</f>
        <v>45321.66667</v>
      </c>
      <c r="H21" s="1">
        <f>IFERROR(__xludf.DUMMYFUNCTION("""COMPUTED_VALUE"""),514.42)</f>
        <v>514.42</v>
      </c>
      <c r="J21" s="2">
        <f>IFERROR(__xludf.DUMMYFUNCTION("""COMPUTED_VALUE"""),45321.66666666667)</f>
        <v>45321.66667</v>
      </c>
      <c r="K21" s="1">
        <f>IFERROR(__xludf.DUMMYFUNCTION("""COMPUTED_VALUE"""),519.72)</f>
        <v>519.72</v>
      </c>
      <c r="M21" s="2">
        <f>IFERROR(__xludf.DUMMYFUNCTION("""COMPUTED_VALUE"""),45321.66666666667)</f>
        <v>45321.66667</v>
      </c>
      <c r="N21" s="1">
        <f>IFERROR(__xludf.DUMMYFUNCTION("""COMPUTED_VALUE"""),1.642731E7)</f>
        <v>16427310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IFERROR(__xludf.DUMMYFUNCTION("""COMPUTED_VALUE"""),520.15)</f>
        <v>520.15</v>
      </c>
      <c r="D22" s="2">
        <f>IFERROR(__xludf.DUMMYFUNCTION("""COMPUTED_VALUE"""),45322.66666666667)</f>
        <v>45322.66667</v>
      </c>
      <c r="E22" s="1">
        <f>IFERROR(__xludf.DUMMYFUNCTION("""COMPUTED_VALUE"""),522.7)</f>
        <v>522.7</v>
      </c>
      <c r="G22" s="2">
        <f>IFERROR(__xludf.DUMMYFUNCTION("""COMPUTED_VALUE"""),45322.66666666667)</f>
        <v>45322.66667</v>
      </c>
      <c r="H22" s="1">
        <f>IFERROR(__xludf.DUMMYFUNCTION("""COMPUTED_VALUE"""),513.54)</f>
        <v>513.54</v>
      </c>
      <c r="J22" s="2">
        <f>IFERROR(__xludf.DUMMYFUNCTION("""COMPUTED_VALUE"""),45322.66666666667)</f>
        <v>45322.66667</v>
      </c>
      <c r="K22" s="1">
        <f>IFERROR(__xludf.DUMMYFUNCTION("""COMPUTED_VALUE"""),514.23)</f>
        <v>514.23</v>
      </c>
      <c r="M22" s="2">
        <f>IFERROR(__xludf.DUMMYFUNCTION("""COMPUTED_VALUE"""),45322.66666666667)</f>
        <v>45322.66667</v>
      </c>
      <c r="N22" s="1">
        <f>IFERROR(__xludf.DUMMYFUNCTION("""COMPUTED_VALUE"""),1.9275603E7)</f>
        <v>19275603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IFERROR(__xludf.DUMMYFUNCTION("""COMPUTED_VALUE"""),514.72)</f>
        <v>514.72</v>
      </c>
      <c r="D23" s="2">
        <f>IFERROR(__xludf.DUMMYFUNCTION("""COMPUTED_VALUE"""),45323.66666666667)</f>
        <v>45323.66667</v>
      </c>
      <c r="E23" s="1">
        <f>IFERROR(__xludf.DUMMYFUNCTION("""COMPUTED_VALUE"""),521.97)</f>
        <v>521.97</v>
      </c>
      <c r="G23" s="2">
        <f>IFERROR(__xludf.DUMMYFUNCTION("""COMPUTED_VALUE"""),45323.66666666667)</f>
        <v>45323.66667</v>
      </c>
      <c r="H23" s="1">
        <f>IFERROR(__xludf.DUMMYFUNCTION("""COMPUTED_VALUE"""),513.17)</f>
        <v>513.17</v>
      </c>
      <c r="J23" s="2">
        <f>IFERROR(__xludf.DUMMYFUNCTION("""COMPUTED_VALUE"""),45323.66666666667)</f>
        <v>45323.66667</v>
      </c>
      <c r="K23" s="1">
        <f>IFERROR(__xludf.DUMMYFUNCTION("""COMPUTED_VALUE"""),521.18)</f>
        <v>521.18</v>
      </c>
      <c r="M23" s="2">
        <f>IFERROR(__xludf.DUMMYFUNCTION("""COMPUTED_VALUE"""),45323.66666666667)</f>
        <v>45323.66667</v>
      </c>
      <c r="N23" s="1">
        <f>IFERROR(__xludf.DUMMYFUNCTION("""COMPUTED_VALUE"""),1.7769099E7)</f>
        <v>17769099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IFERROR(__xludf.DUMMYFUNCTION("""COMPUTED_VALUE"""),512.59)</f>
        <v>512.59</v>
      </c>
      <c r="D24" s="2">
        <f>IFERROR(__xludf.DUMMYFUNCTION("""COMPUTED_VALUE"""),45324.66666666667)</f>
        <v>45324.66667</v>
      </c>
      <c r="E24" s="1">
        <f>IFERROR(__xludf.DUMMYFUNCTION("""COMPUTED_VALUE"""),524.9)</f>
        <v>524.9</v>
      </c>
      <c r="G24" s="2">
        <f>IFERROR(__xludf.DUMMYFUNCTION("""COMPUTED_VALUE"""),45324.66666666667)</f>
        <v>45324.66667</v>
      </c>
      <c r="H24" s="1">
        <f>IFERROR(__xludf.DUMMYFUNCTION("""COMPUTED_VALUE"""),511.01)</f>
        <v>511.01</v>
      </c>
      <c r="J24" s="2">
        <f>IFERROR(__xludf.DUMMYFUNCTION("""COMPUTED_VALUE"""),45324.66666666667)</f>
        <v>45324.66667</v>
      </c>
      <c r="K24" s="1">
        <f>IFERROR(__xludf.DUMMYFUNCTION("""COMPUTED_VALUE"""),521.89)</f>
        <v>521.89</v>
      </c>
      <c r="M24" s="2">
        <f>IFERROR(__xludf.DUMMYFUNCTION("""COMPUTED_VALUE"""),45324.66666666667)</f>
        <v>45324.66667</v>
      </c>
      <c r="N24" s="1">
        <f>IFERROR(__xludf.DUMMYFUNCTION("""COMPUTED_VALUE"""),2.301097E7)</f>
        <v>23010970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IFERROR(__xludf.DUMMYFUNCTION("""COMPUTED_VALUE"""),523.84)</f>
        <v>523.84</v>
      </c>
      <c r="D25" s="2">
        <f>IFERROR(__xludf.DUMMYFUNCTION("""COMPUTED_VALUE"""),45327.66666666667)</f>
        <v>45327.66667</v>
      </c>
      <c r="E25" s="1">
        <f>IFERROR(__xludf.DUMMYFUNCTION("""COMPUTED_VALUE"""),560.45)</f>
        <v>560.45</v>
      </c>
      <c r="G25" s="2">
        <f>IFERROR(__xludf.DUMMYFUNCTION("""COMPUTED_VALUE"""),45327.66666666667)</f>
        <v>45327.66667</v>
      </c>
      <c r="H25" s="1">
        <f>IFERROR(__xludf.DUMMYFUNCTION("""COMPUTED_VALUE"""),523.84)</f>
        <v>523.84</v>
      </c>
      <c r="J25" s="2">
        <f>IFERROR(__xludf.DUMMYFUNCTION("""COMPUTED_VALUE"""),45327.66666666667)</f>
        <v>45327.66667</v>
      </c>
      <c r="K25" s="1">
        <f>IFERROR(__xludf.DUMMYFUNCTION("""COMPUTED_VALUE"""),542.51)</f>
        <v>542.51</v>
      </c>
      <c r="M25" s="2">
        <f>IFERROR(__xludf.DUMMYFUNCTION("""COMPUTED_VALUE"""),45327.66666666667)</f>
        <v>45327.66667</v>
      </c>
      <c r="N25" s="1">
        <f>IFERROR(__xludf.DUMMYFUNCTION("""COMPUTED_VALUE"""),3.0288515E7)</f>
        <v>30288515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IFERROR(__xludf.DUMMYFUNCTION("""COMPUTED_VALUE"""),542.68)</f>
        <v>542.68</v>
      </c>
      <c r="D26" s="2">
        <f>IFERROR(__xludf.DUMMYFUNCTION("""COMPUTED_VALUE"""),45328.66666666667)</f>
        <v>45328.66667</v>
      </c>
      <c r="E26" s="1">
        <f>IFERROR(__xludf.DUMMYFUNCTION("""COMPUTED_VALUE"""),544.82)</f>
        <v>544.82</v>
      </c>
      <c r="G26" s="2">
        <f>IFERROR(__xludf.DUMMYFUNCTION("""COMPUTED_VALUE"""),45328.66666666667)</f>
        <v>45328.66667</v>
      </c>
      <c r="H26" s="1">
        <f>IFERROR(__xludf.DUMMYFUNCTION("""COMPUTED_VALUE"""),536.13)</f>
        <v>536.13</v>
      </c>
      <c r="J26" s="2">
        <f>IFERROR(__xludf.DUMMYFUNCTION("""COMPUTED_VALUE"""),45328.66666666667)</f>
        <v>45328.66667</v>
      </c>
      <c r="K26" s="1">
        <f>IFERROR(__xludf.DUMMYFUNCTION("""COMPUTED_VALUE"""),539.12)</f>
        <v>539.12</v>
      </c>
      <c r="M26" s="2">
        <f>IFERROR(__xludf.DUMMYFUNCTION("""COMPUTED_VALUE"""),45328.66666666667)</f>
        <v>45328.66667</v>
      </c>
      <c r="N26" s="1">
        <f>IFERROR(__xludf.DUMMYFUNCTION("""COMPUTED_VALUE"""),2.539082E7)</f>
        <v>25390820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IFERROR(__xludf.DUMMYFUNCTION("""COMPUTED_VALUE"""),539.24)</f>
        <v>539.24</v>
      </c>
      <c r="D27" s="2">
        <f>IFERROR(__xludf.DUMMYFUNCTION("""COMPUTED_VALUE"""),45329.66666666667)</f>
        <v>45329.66667</v>
      </c>
      <c r="E27" s="1">
        <f>IFERROR(__xludf.DUMMYFUNCTION("""COMPUTED_VALUE"""),540.07)</f>
        <v>540.07</v>
      </c>
      <c r="G27" s="2">
        <f>IFERROR(__xludf.DUMMYFUNCTION("""COMPUTED_VALUE"""),45329.66666666667)</f>
        <v>45329.66667</v>
      </c>
      <c r="H27" s="1">
        <f>IFERROR(__xludf.DUMMYFUNCTION("""COMPUTED_VALUE"""),526.61)</f>
        <v>526.61</v>
      </c>
      <c r="J27" s="2">
        <f>IFERROR(__xludf.DUMMYFUNCTION("""COMPUTED_VALUE"""),45329.66666666667)</f>
        <v>45329.66667</v>
      </c>
      <c r="K27" s="1">
        <f>IFERROR(__xludf.DUMMYFUNCTION("""COMPUTED_VALUE"""),528.58)</f>
        <v>528.58</v>
      </c>
      <c r="M27" s="2">
        <f>IFERROR(__xludf.DUMMYFUNCTION("""COMPUTED_VALUE"""),45329.66666666667)</f>
        <v>45329.66667</v>
      </c>
      <c r="N27" s="1">
        <f>IFERROR(__xludf.DUMMYFUNCTION("""COMPUTED_VALUE"""),4.1882756E7)</f>
        <v>41882756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IFERROR(__xludf.DUMMYFUNCTION("""COMPUTED_VALUE"""),530.54)</f>
        <v>530.54</v>
      </c>
      <c r="D28" s="2">
        <f>IFERROR(__xludf.DUMMYFUNCTION("""COMPUTED_VALUE"""),45330.66666666667)</f>
        <v>45330.66667</v>
      </c>
      <c r="E28" s="1">
        <f>IFERROR(__xludf.DUMMYFUNCTION("""COMPUTED_VALUE"""),530.54)</f>
        <v>530.54</v>
      </c>
      <c r="G28" s="2">
        <f>IFERROR(__xludf.DUMMYFUNCTION("""COMPUTED_VALUE"""),45330.66666666667)</f>
        <v>45330.66667</v>
      </c>
      <c r="H28" s="1">
        <f>IFERROR(__xludf.DUMMYFUNCTION("""COMPUTED_VALUE"""),514.18)</f>
        <v>514.18</v>
      </c>
      <c r="J28" s="2">
        <f>IFERROR(__xludf.DUMMYFUNCTION("""COMPUTED_VALUE"""),45330.66666666667)</f>
        <v>45330.66667</v>
      </c>
      <c r="K28" s="1">
        <f>IFERROR(__xludf.DUMMYFUNCTION("""COMPUTED_VALUE"""),515.29)</f>
        <v>515.29</v>
      </c>
      <c r="M28" s="2">
        <f>IFERROR(__xludf.DUMMYFUNCTION("""COMPUTED_VALUE"""),45330.66666666667)</f>
        <v>45330.66667</v>
      </c>
      <c r="N28" s="1">
        <f>IFERROR(__xludf.DUMMYFUNCTION("""COMPUTED_VALUE"""),6.1720088E7)</f>
        <v>61720088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IFERROR(__xludf.DUMMYFUNCTION("""COMPUTED_VALUE"""),516.75)</f>
        <v>516.75</v>
      </c>
      <c r="D29" s="2">
        <f>IFERROR(__xludf.DUMMYFUNCTION("""COMPUTED_VALUE"""),45331.66666666667)</f>
        <v>45331.66667</v>
      </c>
      <c r="E29" s="1">
        <f>IFERROR(__xludf.DUMMYFUNCTION("""COMPUTED_VALUE"""),523.61)</f>
        <v>523.61</v>
      </c>
      <c r="G29" s="2">
        <f>IFERROR(__xludf.DUMMYFUNCTION("""COMPUTED_VALUE"""),45331.66666666667)</f>
        <v>45331.66667</v>
      </c>
      <c r="H29" s="1">
        <f>IFERROR(__xludf.DUMMYFUNCTION("""COMPUTED_VALUE"""),513.59)</f>
        <v>513.59</v>
      </c>
      <c r="J29" s="2">
        <f>IFERROR(__xludf.DUMMYFUNCTION("""COMPUTED_VALUE"""),45331.66666666667)</f>
        <v>45331.66667</v>
      </c>
      <c r="K29" s="1">
        <f>IFERROR(__xludf.DUMMYFUNCTION("""COMPUTED_VALUE"""),519.57)</f>
        <v>519.57</v>
      </c>
      <c r="M29" s="2">
        <f>IFERROR(__xludf.DUMMYFUNCTION("""COMPUTED_VALUE"""),45331.66666666667)</f>
        <v>45331.66667</v>
      </c>
      <c r="N29" s="1">
        <f>IFERROR(__xludf.DUMMYFUNCTION("""COMPUTED_VALUE"""),3.6248959E7)</f>
        <v>36248959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IFERROR(__xludf.DUMMYFUNCTION("""COMPUTED_VALUE"""),519.17)</f>
        <v>519.17</v>
      </c>
      <c r="D30" s="2">
        <f>IFERROR(__xludf.DUMMYFUNCTION("""COMPUTED_VALUE"""),45334.66666666667)</f>
        <v>45334.66667</v>
      </c>
      <c r="E30" s="1">
        <f>IFERROR(__xludf.DUMMYFUNCTION("""COMPUTED_VALUE"""),529.66)</f>
        <v>529.66</v>
      </c>
      <c r="G30" s="2">
        <f>IFERROR(__xludf.DUMMYFUNCTION("""COMPUTED_VALUE"""),45334.66666666667)</f>
        <v>45334.66667</v>
      </c>
      <c r="H30" s="1">
        <f>IFERROR(__xludf.DUMMYFUNCTION("""COMPUTED_VALUE"""),519.17)</f>
        <v>519.17</v>
      </c>
      <c r="J30" s="2">
        <f>IFERROR(__xludf.DUMMYFUNCTION("""COMPUTED_VALUE"""),45334.66666666667)</f>
        <v>45334.66667</v>
      </c>
      <c r="K30" s="1">
        <f>IFERROR(__xludf.DUMMYFUNCTION("""COMPUTED_VALUE"""),525.88)</f>
        <v>525.88</v>
      </c>
      <c r="M30" s="2">
        <f>IFERROR(__xludf.DUMMYFUNCTION("""COMPUTED_VALUE"""),45334.66666666667)</f>
        <v>45334.66667</v>
      </c>
      <c r="N30" s="1">
        <f>IFERROR(__xludf.DUMMYFUNCTION("""COMPUTED_VALUE"""),2.8996013E7)</f>
        <v>28996013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IFERROR(__xludf.DUMMYFUNCTION("""COMPUTED_VALUE"""),525.09)</f>
        <v>525.09</v>
      </c>
      <c r="D31" s="2">
        <f>IFERROR(__xludf.DUMMYFUNCTION("""COMPUTED_VALUE"""),45335.66666666667)</f>
        <v>45335.66667</v>
      </c>
      <c r="E31" s="1">
        <f>IFERROR(__xludf.DUMMYFUNCTION("""COMPUTED_VALUE"""),525.09)</f>
        <v>525.09</v>
      </c>
      <c r="G31" s="2">
        <f>IFERROR(__xludf.DUMMYFUNCTION("""COMPUTED_VALUE"""),45335.66666666667)</f>
        <v>45335.66667</v>
      </c>
      <c r="H31" s="1">
        <f>IFERROR(__xludf.DUMMYFUNCTION("""COMPUTED_VALUE"""),510.2)</f>
        <v>510.2</v>
      </c>
      <c r="J31" s="2">
        <f>IFERROR(__xludf.DUMMYFUNCTION("""COMPUTED_VALUE"""),45335.66666666667)</f>
        <v>45335.66667</v>
      </c>
      <c r="K31" s="1">
        <f>IFERROR(__xludf.DUMMYFUNCTION("""COMPUTED_VALUE"""),513.99)</f>
        <v>513.99</v>
      </c>
      <c r="M31" s="2">
        <f>IFERROR(__xludf.DUMMYFUNCTION("""COMPUTED_VALUE"""),45335.66666666667)</f>
        <v>45335.66667</v>
      </c>
      <c r="N31" s="1">
        <f>IFERROR(__xludf.DUMMYFUNCTION("""COMPUTED_VALUE"""),2.4439428E7)</f>
        <v>24439428</v>
      </c>
    </row>
    <row r="32">
      <c r="A32" s="2">
        <f>IFERROR(__xludf.DUMMYFUNCTION("""COMPUTED_VALUE"""),45336.66666666667)</f>
        <v>45336.66667</v>
      </c>
      <c r="B32" s="1">
        <f>IFERROR(__xludf.DUMMYFUNCTION("""COMPUTED_VALUE"""),515.39)</f>
        <v>515.39</v>
      </c>
      <c r="D32" s="2">
        <f>IFERROR(__xludf.DUMMYFUNCTION("""COMPUTED_VALUE"""),45336.66666666667)</f>
        <v>45336.66667</v>
      </c>
      <c r="E32" s="1">
        <f>IFERROR(__xludf.DUMMYFUNCTION("""COMPUTED_VALUE"""),520.83)</f>
        <v>520.83</v>
      </c>
      <c r="G32" s="2">
        <f>IFERROR(__xludf.DUMMYFUNCTION("""COMPUTED_VALUE"""),45336.66666666667)</f>
        <v>45336.66667</v>
      </c>
      <c r="H32" s="1">
        <f>IFERROR(__xludf.DUMMYFUNCTION("""COMPUTED_VALUE"""),511.35)</f>
        <v>511.35</v>
      </c>
      <c r="J32" s="2">
        <f>IFERROR(__xludf.DUMMYFUNCTION("""COMPUTED_VALUE"""),45336.66666666667)</f>
        <v>45336.66667</v>
      </c>
      <c r="K32" s="1">
        <f>IFERROR(__xludf.DUMMYFUNCTION("""COMPUTED_VALUE"""),513.11)</f>
        <v>513.11</v>
      </c>
      <c r="M32" s="2">
        <f>IFERROR(__xludf.DUMMYFUNCTION("""COMPUTED_VALUE"""),45336.66666666667)</f>
        <v>45336.66667</v>
      </c>
      <c r="N32" s="1">
        <f>IFERROR(__xludf.DUMMYFUNCTION("""COMPUTED_VALUE"""),2.2736058E7)</f>
        <v>22736058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IFERROR(__xludf.DUMMYFUNCTION("""COMPUTED_VALUE"""),515.46)</f>
        <v>515.46</v>
      </c>
      <c r="D33" s="2">
        <f>IFERROR(__xludf.DUMMYFUNCTION("""COMPUTED_VALUE"""),45337.66666666667)</f>
        <v>45337.66667</v>
      </c>
      <c r="E33" s="1">
        <f>IFERROR(__xludf.DUMMYFUNCTION("""COMPUTED_VALUE"""),523.9)</f>
        <v>523.9</v>
      </c>
      <c r="G33" s="2">
        <f>IFERROR(__xludf.DUMMYFUNCTION("""COMPUTED_VALUE"""),45337.66666666667)</f>
        <v>45337.66667</v>
      </c>
      <c r="H33" s="1">
        <f>IFERROR(__xludf.DUMMYFUNCTION("""COMPUTED_VALUE"""),514.69)</f>
        <v>514.69</v>
      </c>
      <c r="J33" s="2">
        <f>IFERROR(__xludf.DUMMYFUNCTION("""COMPUTED_VALUE"""),45337.66666666667)</f>
        <v>45337.66667</v>
      </c>
      <c r="K33" s="1">
        <f>IFERROR(__xludf.DUMMYFUNCTION("""COMPUTED_VALUE"""),520.5)</f>
        <v>520.5</v>
      </c>
      <c r="M33" s="2">
        <f>IFERROR(__xludf.DUMMYFUNCTION("""COMPUTED_VALUE"""),45337.66666666667)</f>
        <v>45337.66667</v>
      </c>
      <c r="N33" s="1">
        <f>IFERROR(__xludf.DUMMYFUNCTION("""COMPUTED_VALUE"""),2.7022395E7)</f>
        <v>27022395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IFERROR(__xludf.DUMMYFUNCTION("""COMPUTED_VALUE"""),520.22)</f>
        <v>520.22</v>
      </c>
      <c r="D34" s="2">
        <f>IFERROR(__xludf.DUMMYFUNCTION("""COMPUTED_VALUE"""),45338.66666666667)</f>
        <v>45338.66667</v>
      </c>
      <c r="E34" s="1">
        <f>IFERROR(__xludf.DUMMYFUNCTION("""COMPUTED_VALUE"""),524.66)</f>
        <v>524.66</v>
      </c>
      <c r="G34" s="2">
        <f>IFERROR(__xludf.DUMMYFUNCTION("""COMPUTED_VALUE"""),45338.66666666667)</f>
        <v>45338.66667</v>
      </c>
      <c r="H34" s="1">
        <f>IFERROR(__xludf.DUMMYFUNCTION("""COMPUTED_VALUE"""),517.28)</f>
        <v>517.28</v>
      </c>
      <c r="J34" s="2">
        <f>IFERROR(__xludf.DUMMYFUNCTION("""COMPUTED_VALUE"""),45338.66666666667)</f>
        <v>45338.66667</v>
      </c>
      <c r="K34" s="1">
        <f>IFERROR(__xludf.DUMMYFUNCTION("""COMPUTED_VALUE"""),521.48)</f>
        <v>521.48</v>
      </c>
      <c r="M34" s="2">
        <f>IFERROR(__xludf.DUMMYFUNCTION("""COMPUTED_VALUE"""),45338.66666666667)</f>
        <v>45338.66667</v>
      </c>
      <c r="N34" s="1">
        <f>IFERROR(__xludf.DUMMYFUNCTION("""COMPUTED_VALUE"""),2.2342869E7)</f>
        <v>22342869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IFERROR(__xludf.DUMMYFUNCTION("""COMPUTED_VALUE"""),521.06)</f>
        <v>521.06</v>
      </c>
      <c r="D35" s="2">
        <f>IFERROR(__xludf.DUMMYFUNCTION("""COMPUTED_VALUE"""),45342.66666666667)</f>
        <v>45342.66667</v>
      </c>
      <c r="E35" s="1">
        <f>IFERROR(__xludf.DUMMYFUNCTION("""COMPUTED_VALUE"""),521.06)</f>
        <v>521.06</v>
      </c>
      <c r="G35" s="2">
        <f>IFERROR(__xludf.DUMMYFUNCTION("""COMPUTED_VALUE"""),45342.66666666667)</f>
        <v>45342.66667</v>
      </c>
      <c r="H35" s="1">
        <f>IFERROR(__xludf.DUMMYFUNCTION("""COMPUTED_VALUE"""),514.31)</f>
        <v>514.31</v>
      </c>
      <c r="J35" s="2">
        <f>IFERROR(__xludf.DUMMYFUNCTION("""COMPUTED_VALUE"""),45342.66666666667)</f>
        <v>45342.66667</v>
      </c>
      <c r="K35" s="1">
        <f>IFERROR(__xludf.DUMMYFUNCTION("""COMPUTED_VALUE"""),519.42)</f>
        <v>519.42</v>
      </c>
      <c r="M35" s="2">
        <f>IFERROR(__xludf.DUMMYFUNCTION("""COMPUTED_VALUE"""),45342.66666666667)</f>
        <v>45342.66667</v>
      </c>
      <c r="N35" s="1">
        <f>IFERROR(__xludf.DUMMYFUNCTION("""COMPUTED_VALUE"""),2.395812E7)</f>
        <v>23958120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IFERROR(__xludf.DUMMYFUNCTION("""COMPUTED_VALUE"""),518.58)</f>
        <v>518.58</v>
      </c>
      <c r="D36" s="2">
        <f>IFERROR(__xludf.DUMMYFUNCTION("""COMPUTED_VALUE"""),45343.66666666667)</f>
        <v>45343.66667</v>
      </c>
      <c r="E36" s="1">
        <f>IFERROR(__xludf.DUMMYFUNCTION("""COMPUTED_VALUE"""),527.35)</f>
        <v>527.35</v>
      </c>
      <c r="G36" s="2">
        <f>IFERROR(__xludf.DUMMYFUNCTION("""COMPUTED_VALUE"""),45343.66666666667)</f>
        <v>45343.66667</v>
      </c>
      <c r="H36" s="1">
        <f>IFERROR(__xludf.DUMMYFUNCTION("""COMPUTED_VALUE"""),518.58)</f>
        <v>518.58</v>
      </c>
      <c r="J36" s="2">
        <f>IFERROR(__xludf.DUMMYFUNCTION("""COMPUTED_VALUE"""),45343.66666666667)</f>
        <v>45343.66667</v>
      </c>
      <c r="K36" s="1">
        <f>IFERROR(__xludf.DUMMYFUNCTION("""COMPUTED_VALUE"""),527.12)</f>
        <v>527.12</v>
      </c>
      <c r="M36" s="2">
        <f>IFERROR(__xludf.DUMMYFUNCTION("""COMPUTED_VALUE"""),45343.66666666667)</f>
        <v>45343.66667</v>
      </c>
      <c r="N36" s="1">
        <f>IFERROR(__xludf.DUMMYFUNCTION("""COMPUTED_VALUE"""),2.4634393E7)</f>
        <v>24634393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IFERROR(__xludf.DUMMYFUNCTION("""COMPUTED_VALUE"""),530.88)</f>
        <v>530.88</v>
      </c>
      <c r="D37" s="2">
        <f>IFERROR(__xludf.DUMMYFUNCTION("""COMPUTED_VALUE"""),45344.66666666667)</f>
        <v>45344.66667</v>
      </c>
      <c r="E37" s="1">
        <f>IFERROR(__xludf.DUMMYFUNCTION("""COMPUTED_VALUE"""),536.46)</f>
        <v>536.46</v>
      </c>
      <c r="G37" s="2">
        <f>IFERROR(__xludf.DUMMYFUNCTION("""COMPUTED_VALUE"""),45344.66666666667)</f>
        <v>45344.66667</v>
      </c>
      <c r="H37" s="1">
        <f>IFERROR(__xludf.DUMMYFUNCTION("""COMPUTED_VALUE"""),526.06)</f>
        <v>526.06</v>
      </c>
      <c r="J37" s="2">
        <f>IFERROR(__xludf.DUMMYFUNCTION("""COMPUTED_VALUE"""),45344.66666666667)</f>
        <v>45344.66667</v>
      </c>
      <c r="K37" s="1">
        <f>IFERROR(__xludf.DUMMYFUNCTION("""COMPUTED_VALUE"""),532.05)</f>
        <v>532.05</v>
      </c>
      <c r="M37" s="2">
        <f>IFERROR(__xludf.DUMMYFUNCTION("""COMPUTED_VALUE"""),45344.66666666667)</f>
        <v>45344.66667</v>
      </c>
      <c r="N37" s="1">
        <f>IFERROR(__xludf.DUMMYFUNCTION("""COMPUTED_VALUE"""),2.0460047E7)</f>
        <v>20460047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IFERROR(__xludf.DUMMYFUNCTION("""COMPUTED_VALUE"""),533.06)</f>
        <v>533.06</v>
      </c>
      <c r="D38" s="2">
        <f>IFERROR(__xludf.DUMMYFUNCTION("""COMPUTED_VALUE"""),45345.66666666667)</f>
        <v>45345.66667</v>
      </c>
      <c r="E38" s="1">
        <f>IFERROR(__xludf.DUMMYFUNCTION("""COMPUTED_VALUE"""),538.52)</f>
        <v>538.52</v>
      </c>
      <c r="G38" s="2">
        <f>IFERROR(__xludf.DUMMYFUNCTION("""COMPUTED_VALUE"""),45345.66666666667)</f>
        <v>45345.66667</v>
      </c>
      <c r="H38" s="1">
        <f>IFERROR(__xludf.DUMMYFUNCTION("""COMPUTED_VALUE"""),530.57)</f>
        <v>530.57</v>
      </c>
      <c r="J38" s="2">
        <f>IFERROR(__xludf.DUMMYFUNCTION("""COMPUTED_VALUE"""),45345.66666666667)</f>
        <v>45345.66667</v>
      </c>
      <c r="K38" s="1">
        <f>IFERROR(__xludf.DUMMYFUNCTION("""COMPUTED_VALUE"""),535.49)</f>
        <v>535.49</v>
      </c>
      <c r="M38" s="2">
        <f>IFERROR(__xludf.DUMMYFUNCTION("""COMPUTED_VALUE"""),45345.66666666667)</f>
        <v>45345.66667</v>
      </c>
      <c r="N38" s="1">
        <f>IFERROR(__xludf.DUMMYFUNCTION("""COMPUTED_VALUE"""),2.1068636E7)</f>
        <v>21068636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IFERROR(__xludf.DUMMYFUNCTION("""COMPUTED_VALUE"""),533.63)</f>
        <v>533.63</v>
      </c>
      <c r="D39" s="2">
        <f>IFERROR(__xludf.DUMMYFUNCTION("""COMPUTED_VALUE"""),45348.66666666667)</f>
        <v>45348.66667</v>
      </c>
      <c r="E39" s="1">
        <f>IFERROR(__xludf.DUMMYFUNCTION("""COMPUTED_VALUE"""),539.06)</f>
        <v>539.06</v>
      </c>
      <c r="G39" s="2">
        <f>IFERROR(__xludf.DUMMYFUNCTION("""COMPUTED_VALUE"""),45348.66666666667)</f>
        <v>45348.66667</v>
      </c>
      <c r="H39" s="1">
        <f>IFERROR(__xludf.DUMMYFUNCTION("""COMPUTED_VALUE"""),528.41)</f>
        <v>528.41</v>
      </c>
      <c r="J39" s="2">
        <f>IFERROR(__xludf.DUMMYFUNCTION("""COMPUTED_VALUE"""),45348.66666666667)</f>
        <v>45348.66667</v>
      </c>
      <c r="K39" s="1">
        <f>IFERROR(__xludf.DUMMYFUNCTION("""COMPUTED_VALUE"""),530.39)</f>
        <v>530.39</v>
      </c>
      <c r="M39" s="2">
        <f>IFERROR(__xludf.DUMMYFUNCTION("""COMPUTED_VALUE"""),45348.66666666667)</f>
        <v>45348.66667</v>
      </c>
      <c r="N39" s="1">
        <f>IFERROR(__xludf.DUMMYFUNCTION("""COMPUTED_VALUE"""),2.4815136E7)</f>
        <v>24815136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IFERROR(__xludf.DUMMYFUNCTION("""COMPUTED_VALUE"""),530.78)</f>
        <v>530.78</v>
      </c>
      <c r="D40" s="2">
        <f>IFERROR(__xludf.DUMMYFUNCTION("""COMPUTED_VALUE"""),45349.66666666667)</f>
        <v>45349.66667</v>
      </c>
      <c r="E40" s="1">
        <f>IFERROR(__xludf.DUMMYFUNCTION("""COMPUTED_VALUE"""),537.81)</f>
        <v>537.81</v>
      </c>
      <c r="G40" s="2">
        <f>IFERROR(__xludf.DUMMYFUNCTION("""COMPUTED_VALUE"""),45349.66666666667)</f>
        <v>45349.66667</v>
      </c>
      <c r="H40" s="1">
        <f>IFERROR(__xludf.DUMMYFUNCTION("""COMPUTED_VALUE"""),529.65)</f>
        <v>529.65</v>
      </c>
      <c r="J40" s="2">
        <f>IFERROR(__xludf.DUMMYFUNCTION("""COMPUTED_VALUE"""),45349.66666666667)</f>
        <v>45349.66667</v>
      </c>
      <c r="K40" s="1">
        <f>IFERROR(__xludf.DUMMYFUNCTION("""COMPUTED_VALUE"""),536.49)</f>
        <v>536.49</v>
      </c>
      <c r="M40" s="2">
        <f>IFERROR(__xludf.DUMMYFUNCTION("""COMPUTED_VALUE"""),45349.66666666667)</f>
        <v>45349.66667</v>
      </c>
      <c r="N40" s="1">
        <f>IFERROR(__xludf.DUMMYFUNCTION("""COMPUTED_VALUE"""),2.315039E7)</f>
        <v>23150390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IFERROR(__xludf.DUMMYFUNCTION("""COMPUTED_VALUE"""),536.02)</f>
        <v>536.02</v>
      </c>
      <c r="D41" s="2">
        <f>IFERROR(__xludf.DUMMYFUNCTION("""COMPUTED_VALUE"""),45350.66666666667)</f>
        <v>45350.66667</v>
      </c>
      <c r="E41" s="1">
        <f>IFERROR(__xludf.DUMMYFUNCTION("""COMPUTED_VALUE"""),537.69)</f>
        <v>537.69</v>
      </c>
      <c r="G41" s="2">
        <f>IFERROR(__xludf.DUMMYFUNCTION("""COMPUTED_VALUE"""),45350.66666666667)</f>
        <v>45350.66667</v>
      </c>
      <c r="H41" s="1">
        <f>IFERROR(__xludf.DUMMYFUNCTION("""COMPUTED_VALUE"""),529.77)</f>
        <v>529.77</v>
      </c>
      <c r="J41" s="2">
        <f>IFERROR(__xludf.DUMMYFUNCTION("""COMPUTED_VALUE"""),45350.66666666667)</f>
        <v>45350.66667</v>
      </c>
      <c r="K41" s="1">
        <f>IFERROR(__xludf.DUMMYFUNCTION("""COMPUTED_VALUE"""),537.33)</f>
        <v>537.33</v>
      </c>
      <c r="M41" s="2">
        <f>IFERROR(__xludf.DUMMYFUNCTION("""COMPUTED_VALUE"""),45350.66666666667)</f>
        <v>45350.66667</v>
      </c>
      <c r="N41" s="1">
        <f>IFERROR(__xludf.DUMMYFUNCTION("""COMPUTED_VALUE"""),2.3114885E7)</f>
        <v>23114885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IFERROR(__xludf.DUMMYFUNCTION("""COMPUTED_VALUE"""),537.85)</f>
        <v>537.85</v>
      </c>
      <c r="D42" s="2">
        <f>IFERROR(__xludf.DUMMYFUNCTION("""COMPUTED_VALUE"""),45351.66666666667)</f>
        <v>45351.66667</v>
      </c>
      <c r="E42" s="1">
        <f>IFERROR(__xludf.DUMMYFUNCTION("""COMPUTED_VALUE"""),543.96)</f>
        <v>543.96</v>
      </c>
      <c r="G42" s="2">
        <f>IFERROR(__xludf.DUMMYFUNCTION("""COMPUTED_VALUE"""),45351.66666666667)</f>
        <v>45351.66667</v>
      </c>
      <c r="H42" s="1">
        <f>IFERROR(__xludf.DUMMYFUNCTION("""COMPUTED_VALUE"""),536.3)</f>
        <v>536.3</v>
      </c>
      <c r="J42" s="2">
        <f>IFERROR(__xludf.DUMMYFUNCTION("""COMPUTED_VALUE"""),45351.66666666667)</f>
        <v>45351.66667</v>
      </c>
      <c r="K42" s="1">
        <f>IFERROR(__xludf.DUMMYFUNCTION("""COMPUTED_VALUE"""),538.12)</f>
        <v>538.12</v>
      </c>
      <c r="M42" s="2">
        <f>IFERROR(__xludf.DUMMYFUNCTION("""COMPUTED_VALUE"""),45351.66666666667)</f>
        <v>45351.66667</v>
      </c>
      <c r="N42" s="1">
        <f>IFERROR(__xludf.DUMMYFUNCTION("""COMPUTED_VALUE"""),2.8022171E7)</f>
        <v>28022171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IFERROR(__xludf.DUMMYFUNCTION("""COMPUTED_VALUE"""),538.64)</f>
        <v>538.64</v>
      </c>
      <c r="D43" s="2">
        <f>IFERROR(__xludf.DUMMYFUNCTION("""COMPUTED_VALUE"""),45352.66666666667)</f>
        <v>45352.66667</v>
      </c>
      <c r="E43" s="1">
        <f>IFERROR(__xludf.DUMMYFUNCTION("""COMPUTED_VALUE"""),542.82)</f>
        <v>542.82</v>
      </c>
      <c r="G43" s="2">
        <f>IFERROR(__xludf.DUMMYFUNCTION("""COMPUTED_VALUE"""),45352.66666666667)</f>
        <v>45352.66667</v>
      </c>
      <c r="H43" s="1">
        <f>IFERROR(__xludf.DUMMYFUNCTION("""COMPUTED_VALUE"""),528.3)</f>
        <v>528.3</v>
      </c>
      <c r="J43" s="2">
        <f>IFERROR(__xludf.DUMMYFUNCTION("""COMPUTED_VALUE"""),45352.66666666667)</f>
        <v>45352.66667</v>
      </c>
      <c r="K43" s="1">
        <f>IFERROR(__xludf.DUMMYFUNCTION("""COMPUTED_VALUE"""),539.91)</f>
        <v>539.91</v>
      </c>
      <c r="M43" s="2">
        <f>IFERROR(__xludf.DUMMYFUNCTION("""COMPUTED_VALUE"""),45352.66666666667)</f>
        <v>45352.66667</v>
      </c>
      <c r="N43" s="1">
        <f>IFERROR(__xludf.DUMMYFUNCTION("""COMPUTED_VALUE"""),2.126382E7)</f>
        <v>21263820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IFERROR(__xludf.DUMMYFUNCTION("""COMPUTED_VALUE"""),539.91)</f>
        <v>539.91</v>
      </c>
      <c r="D44" s="2">
        <f>IFERROR(__xludf.DUMMYFUNCTION("""COMPUTED_VALUE"""),45355.66666666667)</f>
        <v>45355.66667</v>
      </c>
      <c r="E44" s="1">
        <f>IFERROR(__xludf.DUMMYFUNCTION("""COMPUTED_VALUE"""),542.44)</f>
        <v>542.44</v>
      </c>
      <c r="G44" s="2">
        <f>IFERROR(__xludf.DUMMYFUNCTION("""COMPUTED_VALUE"""),45355.66666666667)</f>
        <v>45355.66667</v>
      </c>
      <c r="H44" s="1">
        <f>IFERROR(__xludf.DUMMYFUNCTION("""COMPUTED_VALUE"""),532.88)</f>
        <v>532.88</v>
      </c>
      <c r="J44" s="2">
        <f>IFERROR(__xludf.DUMMYFUNCTION("""COMPUTED_VALUE"""),45355.66666666667)</f>
        <v>45355.66667</v>
      </c>
      <c r="K44" s="1">
        <f>IFERROR(__xludf.DUMMYFUNCTION("""COMPUTED_VALUE"""),536.41)</f>
        <v>536.41</v>
      </c>
      <c r="M44" s="2">
        <f>IFERROR(__xludf.DUMMYFUNCTION("""COMPUTED_VALUE"""),45355.66666666667)</f>
        <v>45355.66667</v>
      </c>
      <c r="N44" s="1">
        <f>IFERROR(__xludf.DUMMYFUNCTION("""COMPUTED_VALUE"""),2.5088096E7)</f>
        <v>25088096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IFERROR(__xludf.DUMMYFUNCTION("""COMPUTED_VALUE"""),532.83)</f>
        <v>532.83</v>
      </c>
      <c r="D45" s="2">
        <f>IFERROR(__xludf.DUMMYFUNCTION("""COMPUTED_VALUE"""),45356.66666666667)</f>
        <v>45356.66667</v>
      </c>
      <c r="E45" s="1">
        <f>IFERROR(__xludf.DUMMYFUNCTION("""COMPUTED_VALUE"""),536.52)</f>
        <v>536.52</v>
      </c>
      <c r="G45" s="2">
        <f>IFERROR(__xludf.DUMMYFUNCTION("""COMPUTED_VALUE"""),45356.66666666667)</f>
        <v>45356.66667</v>
      </c>
      <c r="H45" s="1">
        <f>IFERROR(__xludf.DUMMYFUNCTION("""COMPUTED_VALUE"""),530.13)</f>
        <v>530.13</v>
      </c>
      <c r="J45" s="2">
        <f>IFERROR(__xludf.DUMMYFUNCTION("""COMPUTED_VALUE"""),45356.66666666667)</f>
        <v>45356.66667</v>
      </c>
      <c r="K45" s="1">
        <f>IFERROR(__xludf.DUMMYFUNCTION("""COMPUTED_VALUE"""),533.93)</f>
        <v>533.93</v>
      </c>
      <c r="M45" s="2">
        <f>IFERROR(__xludf.DUMMYFUNCTION("""COMPUTED_VALUE"""),45356.66666666667)</f>
        <v>45356.66667</v>
      </c>
      <c r="N45" s="1">
        <f>IFERROR(__xludf.DUMMYFUNCTION("""COMPUTED_VALUE"""),2.6285747E7)</f>
        <v>26285747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IFERROR(__xludf.DUMMYFUNCTION("""COMPUTED_VALUE"""),531.96)</f>
        <v>531.96</v>
      </c>
      <c r="D46" s="2">
        <f>IFERROR(__xludf.DUMMYFUNCTION("""COMPUTED_VALUE"""),45357.66666666667)</f>
        <v>45357.66667</v>
      </c>
      <c r="E46" s="1">
        <f>IFERROR(__xludf.DUMMYFUNCTION("""COMPUTED_VALUE"""),543.25)</f>
        <v>543.25</v>
      </c>
      <c r="G46" s="2">
        <f>IFERROR(__xludf.DUMMYFUNCTION("""COMPUTED_VALUE"""),45357.66666666667)</f>
        <v>45357.66667</v>
      </c>
      <c r="H46" s="1">
        <f>IFERROR(__xludf.DUMMYFUNCTION("""COMPUTED_VALUE"""),531.96)</f>
        <v>531.96</v>
      </c>
      <c r="J46" s="2">
        <f>IFERROR(__xludf.DUMMYFUNCTION("""COMPUTED_VALUE"""),45357.66666666667)</f>
        <v>45357.66667</v>
      </c>
      <c r="K46" s="1">
        <f>IFERROR(__xludf.DUMMYFUNCTION("""COMPUTED_VALUE"""),539.73)</f>
        <v>539.73</v>
      </c>
      <c r="M46" s="2">
        <f>IFERROR(__xludf.DUMMYFUNCTION("""COMPUTED_VALUE"""),45357.66666666667)</f>
        <v>45357.66667</v>
      </c>
      <c r="N46" s="1">
        <f>IFERROR(__xludf.DUMMYFUNCTION("""COMPUTED_VALUE"""),2.4865182E7)</f>
        <v>24865182</v>
      </c>
    </row>
    <row r="47">
      <c r="A47" s="2">
        <f>IFERROR(__xludf.DUMMYFUNCTION("""COMPUTED_VALUE"""),45358.66666666667)</f>
        <v>45358.66667</v>
      </c>
      <c r="B47" s="1">
        <f>IFERROR(__xludf.DUMMYFUNCTION("""COMPUTED_VALUE"""),539.88)</f>
        <v>539.88</v>
      </c>
      <c r="D47" s="2">
        <f>IFERROR(__xludf.DUMMYFUNCTION("""COMPUTED_VALUE"""),45358.66666666667)</f>
        <v>45358.66667</v>
      </c>
      <c r="E47" s="1">
        <f>IFERROR(__xludf.DUMMYFUNCTION("""COMPUTED_VALUE"""),551.85)</f>
        <v>551.85</v>
      </c>
      <c r="G47" s="2">
        <f>IFERROR(__xludf.DUMMYFUNCTION("""COMPUTED_VALUE"""),45358.66666666667)</f>
        <v>45358.66667</v>
      </c>
      <c r="H47" s="1">
        <f>IFERROR(__xludf.DUMMYFUNCTION("""COMPUTED_VALUE"""),539.88)</f>
        <v>539.88</v>
      </c>
      <c r="J47" s="2">
        <f>IFERROR(__xludf.DUMMYFUNCTION("""COMPUTED_VALUE"""),45358.66666666667)</f>
        <v>45358.66667</v>
      </c>
      <c r="K47" s="1">
        <f>IFERROR(__xludf.DUMMYFUNCTION("""COMPUTED_VALUE"""),547.16)</f>
        <v>547.16</v>
      </c>
      <c r="M47" s="2">
        <f>IFERROR(__xludf.DUMMYFUNCTION("""COMPUTED_VALUE"""),45358.66666666667)</f>
        <v>45358.66667</v>
      </c>
      <c r="N47" s="1">
        <f>IFERROR(__xludf.DUMMYFUNCTION("""COMPUTED_VALUE"""),2.7650912E7)</f>
        <v>27650912</v>
      </c>
    </row>
    <row r="48">
      <c r="A48" s="2">
        <f>IFERROR(__xludf.DUMMYFUNCTION("""COMPUTED_VALUE"""),45359.66666666667)</f>
        <v>45359.66667</v>
      </c>
      <c r="B48" s="1">
        <f>IFERROR(__xludf.DUMMYFUNCTION("""COMPUTED_VALUE"""),547.61)</f>
        <v>547.61</v>
      </c>
      <c r="D48" s="2">
        <f>IFERROR(__xludf.DUMMYFUNCTION("""COMPUTED_VALUE"""),45359.66666666667)</f>
        <v>45359.66667</v>
      </c>
      <c r="E48" s="1">
        <f>IFERROR(__xludf.DUMMYFUNCTION("""COMPUTED_VALUE"""),554.23)</f>
        <v>554.23</v>
      </c>
      <c r="G48" s="2">
        <f>IFERROR(__xludf.DUMMYFUNCTION("""COMPUTED_VALUE"""),45359.66666666667)</f>
        <v>45359.66667</v>
      </c>
      <c r="H48" s="1">
        <f>IFERROR(__xludf.DUMMYFUNCTION("""COMPUTED_VALUE"""),547.43)</f>
        <v>547.43</v>
      </c>
      <c r="J48" s="2">
        <f>IFERROR(__xludf.DUMMYFUNCTION("""COMPUTED_VALUE"""),45359.66666666667)</f>
        <v>45359.66667</v>
      </c>
      <c r="K48" s="1">
        <f>IFERROR(__xludf.DUMMYFUNCTION("""COMPUTED_VALUE"""),548.53)</f>
        <v>548.53</v>
      </c>
      <c r="M48" s="2">
        <f>IFERROR(__xludf.DUMMYFUNCTION("""COMPUTED_VALUE"""),45359.66666666667)</f>
        <v>45359.66667</v>
      </c>
      <c r="N48" s="1">
        <f>IFERROR(__xludf.DUMMYFUNCTION("""COMPUTED_VALUE"""),1.8038455E7)</f>
        <v>18038455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IFERROR(__xludf.DUMMYFUNCTION("""COMPUTED_VALUE"""),548.53)</f>
        <v>548.53</v>
      </c>
      <c r="D49" s="2">
        <f>IFERROR(__xludf.DUMMYFUNCTION("""COMPUTED_VALUE"""),45362.66666666667)</f>
        <v>45362.66667</v>
      </c>
      <c r="E49" s="1">
        <f>IFERROR(__xludf.DUMMYFUNCTION("""COMPUTED_VALUE"""),556.93)</f>
        <v>556.93</v>
      </c>
      <c r="G49" s="2">
        <f>IFERROR(__xludf.DUMMYFUNCTION("""COMPUTED_VALUE"""),45362.66666666667)</f>
        <v>45362.66667</v>
      </c>
      <c r="H49" s="1">
        <f>IFERROR(__xludf.DUMMYFUNCTION("""COMPUTED_VALUE"""),548.24)</f>
        <v>548.24</v>
      </c>
      <c r="J49" s="2">
        <f>IFERROR(__xludf.DUMMYFUNCTION("""COMPUTED_VALUE"""),45362.66666666667)</f>
        <v>45362.66667</v>
      </c>
      <c r="K49" s="1">
        <f>IFERROR(__xludf.DUMMYFUNCTION("""COMPUTED_VALUE"""),554.0)</f>
        <v>554</v>
      </c>
      <c r="M49" s="2">
        <f>IFERROR(__xludf.DUMMYFUNCTION("""COMPUTED_VALUE"""),45362.66666666667)</f>
        <v>45362.66667</v>
      </c>
      <c r="N49" s="1">
        <f>IFERROR(__xludf.DUMMYFUNCTION("""COMPUTED_VALUE"""),1.8563678E7)</f>
        <v>18563678</v>
      </c>
    </row>
    <row r="50">
      <c r="A50" s="2">
        <f>IFERROR(__xludf.DUMMYFUNCTION("""COMPUTED_VALUE"""),45363.66666666667)</f>
        <v>45363.66667</v>
      </c>
      <c r="B50" s="1">
        <f>IFERROR(__xludf.DUMMYFUNCTION("""COMPUTED_VALUE"""),554.1)</f>
        <v>554.1</v>
      </c>
      <c r="D50" s="2">
        <f>IFERROR(__xludf.DUMMYFUNCTION("""COMPUTED_VALUE"""),45363.66666666667)</f>
        <v>45363.66667</v>
      </c>
      <c r="E50" s="1">
        <f>IFERROR(__xludf.DUMMYFUNCTION("""COMPUTED_VALUE"""),559.41)</f>
        <v>559.41</v>
      </c>
      <c r="G50" s="2">
        <f>IFERROR(__xludf.DUMMYFUNCTION("""COMPUTED_VALUE"""),45363.66666666667)</f>
        <v>45363.66667</v>
      </c>
      <c r="H50" s="1">
        <f>IFERROR(__xludf.DUMMYFUNCTION("""COMPUTED_VALUE"""),550.81)</f>
        <v>550.81</v>
      </c>
      <c r="J50" s="2">
        <f>IFERROR(__xludf.DUMMYFUNCTION("""COMPUTED_VALUE"""),45363.66666666667)</f>
        <v>45363.66667</v>
      </c>
      <c r="K50" s="1">
        <f>IFERROR(__xludf.DUMMYFUNCTION("""COMPUTED_VALUE"""),555.0)</f>
        <v>555</v>
      </c>
      <c r="M50" s="2">
        <f>IFERROR(__xludf.DUMMYFUNCTION("""COMPUTED_VALUE"""),45363.66666666667)</f>
        <v>45363.66667</v>
      </c>
      <c r="N50" s="1">
        <f>IFERROR(__xludf.DUMMYFUNCTION("""COMPUTED_VALUE"""),1.6999286E7)</f>
        <v>16999286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IFERROR(__xludf.DUMMYFUNCTION("""COMPUTED_VALUE"""),555.67)</f>
        <v>555.67</v>
      </c>
      <c r="D51" s="2">
        <f>IFERROR(__xludf.DUMMYFUNCTION("""COMPUTED_VALUE"""),45364.66666666667)</f>
        <v>45364.66667</v>
      </c>
      <c r="E51" s="1">
        <f>IFERROR(__xludf.DUMMYFUNCTION("""COMPUTED_VALUE"""),569.41)</f>
        <v>569.41</v>
      </c>
      <c r="G51" s="2">
        <f>IFERROR(__xludf.DUMMYFUNCTION("""COMPUTED_VALUE"""),45364.66666666667)</f>
        <v>45364.66667</v>
      </c>
      <c r="H51" s="1">
        <f>IFERROR(__xludf.DUMMYFUNCTION("""COMPUTED_VALUE"""),555.67)</f>
        <v>555.67</v>
      </c>
      <c r="J51" s="2">
        <f>IFERROR(__xludf.DUMMYFUNCTION("""COMPUTED_VALUE"""),45364.66666666667)</f>
        <v>45364.66667</v>
      </c>
      <c r="K51" s="1">
        <f>IFERROR(__xludf.DUMMYFUNCTION("""COMPUTED_VALUE"""),567.17)</f>
        <v>567.17</v>
      </c>
      <c r="M51" s="2">
        <f>IFERROR(__xludf.DUMMYFUNCTION("""COMPUTED_VALUE"""),45364.66666666667)</f>
        <v>45364.66667</v>
      </c>
      <c r="N51" s="1">
        <f>IFERROR(__xludf.DUMMYFUNCTION("""COMPUTED_VALUE"""),2.990769E7)</f>
        <v>29907690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IFERROR(__xludf.DUMMYFUNCTION("""COMPUTED_VALUE"""),565.55)</f>
        <v>565.55</v>
      </c>
      <c r="D52" s="2">
        <f>IFERROR(__xludf.DUMMYFUNCTION("""COMPUTED_VALUE"""),45365.66666666667)</f>
        <v>45365.66667</v>
      </c>
      <c r="E52" s="1">
        <f>IFERROR(__xludf.DUMMYFUNCTION("""COMPUTED_VALUE"""),566.09)</f>
        <v>566.09</v>
      </c>
      <c r="G52" s="2">
        <f>IFERROR(__xludf.DUMMYFUNCTION("""COMPUTED_VALUE"""),45365.66666666667)</f>
        <v>45365.66667</v>
      </c>
      <c r="H52" s="1">
        <f>IFERROR(__xludf.DUMMYFUNCTION("""COMPUTED_VALUE"""),548.71)</f>
        <v>548.71</v>
      </c>
      <c r="J52" s="2">
        <f>IFERROR(__xludf.DUMMYFUNCTION("""COMPUTED_VALUE"""),45365.66666666667)</f>
        <v>45365.66667</v>
      </c>
      <c r="K52" s="1">
        <f>IFERROR(__xludf.DUMMYFUNCTION("""COMPUTED_VALUE"""),552.9)</f>
        <v>552.9</v>
      </c>
      <c r="M52" s="2">
        <f>IFERROR(__xludf.DUMMYFUNCTION("""COMPUTED_VALUE"""),45365.66666666667)</f>
        <v>45365.66667</v>
      </c>
      <c r="N52" s="1">
        <f>IFERROR(__xludf.DUMMYFUNCTION("""COMPUTED_VALUE"""),2.3669262E7)</f>
        <v>23669262</v>
      </c>
    </row>
    <row r="53">
      <c r="A53" s="2">
        <f>IFERROR(__xludf.DUMMYFUNCTION("""COMPUTED_VALUE"""),45366.66666666667)</f>
        <v>45366.66667</v>
      </c>
      <c r="B53" s="1">
        <f>IFERROR(__xludf.DUMMYFUNCTION("""COMPUTED_VALUE"""),552.9)</f>
        <v>552.9</v>
      </c>
      <c r="D53" s="2">
        <f>IFERROR(__xludf.DUMMYFUNCTION("""COMPUTED_VALUE"""),45366.66666666667)</f>
        <v>45366.66667</v>
      </c>
      <c r="E53" s="1">
        <f>IFERROR(__xludf.DUMMYFUNCTION("""COMPUTED_VALUE"""),553.69)</f>
        <v>553.69</v>
      </c>
      <c r="G53" s="2">
        <f>IFERROR(__xludf.DUMMYFUNCTION("""COMPUTED_VALUE"""),45366.66666666667)</f>
        <v>45366.66667</v>
      </c>
      <c r="H53" s="1">
        <f>IFERROR(__xludf.DUMMYFUNCTION("""COMPUTED_VALUE"""),546.73)</f>
        <v>546.73</v>
      </c>
      <c r="J53" s="2">
        <f>IFERROR(__xludf.DUMMYFUNCTION("""COMPUTED_VALUE"""),45366.66666666667)</f>
        <v>45366.66667</v>
      </c>
      <c r="K53" s="1">
        <f>IFERROR(__xludf.DUMMYFUNCTION("""COMPUTED_VALUE"""),550.97)</f>
        <v>550.97</v>
      </c>
      <c r="M53" s="2">
        <f>IFERROR(__xludf.DUMMYFUNCTION("""COMPUTED_VALUE"""),45366.66666666667)</f>
        <v>45366.66667</v>
      </c>
      <c r="N53" s="1">
        <f>IFERROR(__xludf.DUMMYFUNCTION("""COMPUTED_VALUE"""),7.9905237E7)</f>
        <v>79905237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IFERROR(__xludf.DUMMYFUNCTION("""COMPUTED_VALUE"""),550.94)</f>
        <v>550.94</v>
      </c>
      <c r="D54" s="2">
        <f>IFERROR(__xludf.DUMMYFUNCTION("""COMPUTED_VALUE"""),45369.66666666667)</f>
        <v>45369.66667</v>
      </c>
      <c r="E54" s="1">
        <f>IFERROR(__xludf.DUMMYFUNCTION("""COMPUTED_VALUE"""),552.6)</f>
        <v>552.6</v>
      </c>
      <c r="G54" s="2">
        <f>IFERROR(__xludf.DUMMYFUNCTION("""COMPUTED_VALUE"""),45369.66666666667)</f>
        <v>45369.66667</v>
      </c>
      <c r="H54" s="1">
        <f>IFERROR(__xludf.DUMMYFUNCTION("""COMPUTED_VALUE"""),543.74)</f>
        <v>543.74</v>
      </c>
      <c r="J54" s="2">
        <f>IFERROR(__xludf.DUMMYFUNCTION("""COMPUTED_VALUE"""),45369.66666666667)</f>
        <v>45369.66667</v>
      </c>
      <c r="K54" s="1">
        <f>IFERROR(__xludf.DUMMYFUNCTION("""COMPUTED_VALUE"""),545.02)</f>
        <v>545.02</v>
      </c>
      <c r="M54" s="2">
        <f>IFERROR(__xludf.DUMMYFUNCTION("""COMPUTED_VALUE"""),45369.66666666667)</f>
        <v>45369.66667</v>
      </c>
      <c r="N54" s="1">
        <f>IFERROR(__xludf.DUMMYFUNCTION("""COMPUTED_VALUE"""),2.5415448E7)</f>
        <v>25415448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IFERROR(__xludf.DUMMYFUNCTION("""COMPUTED_VALUE"""),544.88)</f>
        <v>544.88</v>
      </c>
      <c r="D55" s="2">
        <f>IFERROR(__xludf.DUMMYFUNCTION("""COMPUTED_VALUE"""),45370.66666666667)</f>
        <v>45370.66667</v>
      </c>
      <c r="E55" s="1">
        <f>IFERROR(__xludf.DUMMYFUNCTION("""COMPUTED_VALUE"""),546.38)</f>
        <v>546.38</v>
      </c>
      <c r="G55" s="2">
        <f>IFERROR(__xludf.DUMMYFUNCTION("""COMPUTED_VALUE"""),45370.66666666667)</f>
        <v>45370.66667</v>
      </c>
      <c r="H55" s="1">
        <f>IFERROR(__xludf.DUMMYFUNCTION("""COMPUTED_VALUE"""),538.82)</f>
        <v>538.82</v>
      </c>
      <c r="J55" s="2">
        <f>IFERROR(__xludf.DUMMYFUNCTION("""COMPUTED_VALUE"""),45370.66666666667)</f>
        <v>45370.66667</v>
      </c>
      <c r="K55" s="1">
        <f>IFERROR(__xludf.DUMMYFUNCTION("""COMPUTED_VALUE"""),539.96)</f>
        <v>539.96</v>
      </c>
      <c r="M55" s="2">
        <f>IFERROR(__xludf.DUMMYFUNCTION("""COMPUTED_VALUE"""),45370.66666666667)</f>
        <v>45370.66667</v>
      </c>
      <c r="N55" s="1">
        <f>IFERROR(__xludf.DUMMYFUNCTION("""COMPUTED_VALUE"""),2.4452604E7)</f>
        <v>24452604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IFERROR(__xludf.DUMMYFUNCTION("""COMPUTED_VALUE"""),538.29)</f>
        <v>538.29</v>
      </c>
      <c r="D56" s="2">
        <f>IFERROR(__xludf.DUMMYFUNCTION("""COMPUTED_VALUE"""),45371.66666666667)</f>
        <v>45371.66667</v>
      </c>
      <c r="E56" s="1">
        <f>IFERROR(__xludf.DUMMYFUNCTION("""COMPUTED_VALUE"""),547.58)</f>
        <v>547.58</v>
      </c>
      <c r="G56" s="2">
        <f>IFERROR(__xludf.DUMMYFUNCTION("""COMPUTED_VALUE"""),45371.66666666667)</f>
        <v>45371.66667</v>
      </c>
      <c r="H56" s="1">
        <f>IFERROR(__xludf.DUMMYFUNCTION("""COMPUTED_VALUE"""),536.47)</f>
        <v>536.47</v>
      </c>
      <c r="J56" s="2">
        <f>IFERROR(__xludf.DUMMYFUNCTION("""COMPUTED_VALUE"""),45371.66666666667)</f>
        <v>45371.66667</v>
      </c>
      <c r="K56" s="1">
        <f>IFERROR(__xludf.DUMMYFUNCTION("""COMPUTED_VALUE"""),546.96)</f>
        <v>546.96</v>
      </c>
      <c r="M56" s="2">
        <f>IFERROR(__xludf.DUMMYFUNCTION("""COMPUTED_VALUE"""),45371.66666666667)</f>
        <v>45371.66667</v>
      </c>
      <c r="N56" s="1">
        <f>IFERROR(__xludf.DUMMYFUNCTION("""COMPUTED_VALUE"""),1.8947395E7)</f>
        <v>18947395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IFERROR(__xludf.DUMMYFUNCTION("""COMPUTED_VALUE"""),547.84)</f>
        <v>547.84</v>
      </c>
      <c r="D57" s="2">
        <f>IFERROR(__xludf.DUMMYFUNCTION("""COMPUTED_VALUE"""),45372.66666666667)</f>
        <v>45372.66667</v>
      </c>
      <c r="E57" s="1">
        <f>IFERROR(__xludf.DUMMYFUNCTION("""COMPUTED_VALUE"""),555.49)</f>
        <v>555.49</v>
      </c>
      <c r="G57" s="2">
        <f>IFERROR(__xludf.DUMMYFUNCTION("""COMPUTED_VALUE"""),45372.66666666667)</f>
        <v>45372.66667</v>
      </c>
      <c r="H57" s="1">
        <f>IFERROR(__xludf.DUMMYFUNCTION("""COMPUTED_VALUE"""),547.44)</f>
        <v>547.44</v>
      </c>
      <c r="J57" s="2">
        <f>IFERROR(__xludf.DUMMYFUNCTION("""COMPUTED_VALUE"""),45372.66666666667)</f>
        <v>45372.66667</v>
      </c>
      <c r="K57" s="1">
        <f>IFERROR(__xludf.DUMMYFUNCTION("""COMPUTED_VALUE"""),551.62)</f>
        <v>551.62</v>
      </c>
      <c r="M57" s="2">
        <f>IFERROR(__xludf.DUMMYFUNCTION("""COMPUTED_VALUE"""),45372.66666666667)</f>
        <v>45372.66667</v>
      </c>
      <c r="N57" s="1">
        <f>IFERROR(__xludf.DUMMYFUNCTION("""COMPUTED_VALUE"""),2.3794938E7)</f>
        <v>23794938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IFERROR(__xludf.DUMMYFUNCTION("""COMPUTED_VALUE"""),551.44)</f>
        <v>551.44</v>
      </c>
      <c r="D58" s="2">
        <f>IFERROR(__xludf.DUMMYFUNCTION("""COMPUTED_VALUE"""),45373.66666666667)</f>
        <v>45373.66667</v>
      </c>
      <c r="E58" s="1">
        <f>IFERROR(__xludf.DUMMYFUNCTION("""COMPUTED_VALUE"""),551.44)</f>
        <v>551.44</v>
      </c>
      <c r="G58" s="2">
        <f>IFERROR(__xludf.DUMMYFUNCTION("""COMPUTED_VALUE"""),45373.66666666667)</f>
        <v>45373.66667</v>
      </c>
      <c r="H58" s="1">
        <f>IFERROR(__xludf.DUMMYFUNCTION("""COMPUTED_VALUE"""),541.86)</f>
        <v>541.86</v>
      </c>
      <c r="J58" s="2">
        <f>IFERROR(__xludf.DUMMYFUNCTION("""COMPUTED_VALUE"""),45373.66666666667)</f>
        <v>45373.66667</v>
      </c>
      <c r="K58" s="1">
        <f>IFERROR(__xludf.DUMMYFUNCTION("""COMPUTED_VALUE"""),544.88)</f>
        <v>544.88</v>
      </c>
      <c r="M58" s="2">
        <f>IFERROR(__xludf.DUMMYFUNCTION("""COMPUTED_VALUE"""),45373.66666666667)</f>
        <v>45373.66667</v>
      </c>
      <c r="N58" s="1">
        <f>IFERROR(__xludf.DUMMYFUNCTION("""COMPUTED_VALUE"""),1.6401974E7)</f>
        <v>16401974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IFERROR(__xludf.DUMMYFUNCTION("""COMPUTED_VALUE"""),544.86)</f>
        <v>544.86</v>
      </c>
      <c r="D59" s="2">
        <f>IFERROR(__xludf.DUMMYFUNCTION("""COMPUTED_VALUE"""),45376.66666666667)</f>
        <v>45376.66667</v>
      </c>
      <c r="E59" s="1">
        <f>IFERROR(__xludf.DUMMYFUNCTION("""COMPUTED_VALUE"""),547.0)</f>
        <v>547</v>
      </c>
      <c r="G59" s="2">
        <f>IFERROR(__xludf.DUMMYFUNCTION("""COMPUTED_VALUE"""),45376.66666666667)</f>
        <v>45376.66667</v>
      </c>
      <c r="H59" s="1">
        <f>IFERROR(__xludf.DUMMYFUNCTION("""COMPUTED_VALUE"""),535.85)</f>
        <v>535.85</v>
      </c>
      <c r="J59" s="2">
        <f>IFERROR(__xludf.DUMMYFUNCTION("""COMPUTED_VALUE"""),45376.66666666667)</f>
        <v>45376.66667</v>
      </c>
      <c r="K59" s="1">
        <f>IFERROR(__xludf.DUMMYFUNCTION("""COMPUTED_VALUE"""),536.95)</f>
        <v>536.95</v>
      </c>
      <c r="M59" s="2">
        <f>IFERROR(__xludf.DUMMYFUNCTION("""COMPUTED_VALUE"""),45376.66666666667)</f>
        <v>45376.66667</v>
      </c>
      <c r="N59" s="1">
        <f>IFERROR(__xludf.DUMMYFUNCTION("""COMPUTED_VALUE"""),1.7233544E7)</f>
        <v>17233544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IFERROR(__xludf.DUMMYFUNCTION("""COMPUTED_VALUE"""),538.93)</f>
        <v>538.93</v>
      </c>
      <c r="D60" s="2">
        <f>IFERROR(__xludf.DUMMYFUNCTION("""COMPUTED_VALUE"""),45377.66666666667)</f>
        <v>45377.66667</v>
      </c>
      <c r="E60" s="1">
        <f>IFERROR(__xludf.DUMMYFUNCTION("""COMPUTED_VALUE"""),543.46)</f>
        <v>543.46</v>
      </c>
      <c r="G60" s="2">
        <f>IFERROR(__xludf.DUMMYFUNCTION("""COMPUTED_VALUE"""),45377.66666666667)</f>
        <v>45377.66667</v>
      </c>
      <c r="H60" s="1">
        <f>IFERROR(__xludf.DUMMYFUNCTION("""COMPUTED_VALUE"""),538.81)</f>
        <v>538.81</v>
      </c>
      <c r="J60" s="2">
        <f>IFERROR(__xludf.DUMMYFUNCTION("""COMPUTED_VALUE"""),45377.66666666667)</f>
        <v>45377.66667</v>
      </c>
      <c r="K60" s="1">
        <f>IFERROR(__xludf.DUMMYFUNCTION("""COMPUTED_VALUE"""),539.64)</f>
        <v>539.64</v>
      </c>
      <c r="M60" s="2">
        <f>IFERROR(__xludf.DUMMYFUNCTION("""COMPUTED_VALUE"""),45377.66666666667)</f>
        <v>45377.66667</v>
      </c>
      <c r="N60" s="1">
        <f>IFERROR(__xludf.DUMMYFUNCTION("""COMPUTED_VALUE"""),2.0344557E7)</f>
        <v>20344557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IFERROR(__xludf.DUMMYFUNCTION("""COMPUTED_VALUE"""),542.73)</f>
        <v>542.73</v>
      </c>
      <c r="D61" s="2">
        <f>IFERROR(__xludf.DUMMYFUNCTION("""COMPUTED_VALUE"""),45378.66666666667)</f>
        <v>45378.66667</v>
      </c>
      <c r="E61" s="1">
        <f>IFERROR(__xludf.DUMMYFUNCTION("""COMPUTED_VALUE"""),553.87)</f>
        <v>553.87</v>
      </c>
      <c r="G61" s="2">
        <f>IFERROR(__xludf.DUMMYFUNCTION("""COMPUTED_VALUE"""),45378.66666666667)</f>
        <v>45378.66667</v>
      </c>
      <c r="H61" s="1">
        <f>IFERROR(__xludf.DUMMYFUNCTION("""COMPUTED_VALUE"""),542.42)</f>
        <v>542.42</v>
      </c>
      <c r="J61" s="2">
        <f>IFERROR(__xludf.DUMMYFUNCTION("""COMPUTED_VALUE"""),45378.66666666667)</f>
        <v>45378.66667</v>
      </c>
      <c r="K61" s="1">
        <f>IFERROR(__xludf.DUMMYFUNCTION("""COMPUTED_VALUE"""),553.85)</f>
        <v>553.85</v>
      </c>
      <c r="M61" s="2">
        <f>IFERROR(__xludf.DUMMYFUNCTION("""COMPUTED_VALUE"""),45378.66666666667)</f>
        <v>45378.66667</v>
      </c>
      <c r="N61" s="1">
        <f>IFERROR(__xludf.DUMMYFUNCTION("""COMPUTED_VALUE"""),2.026767E7)</f>
        <v>20267670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IFERROR(__xludf.DUMMYFUNCTION("""COMPUTED_VALUE"""),564.78)</f>
        <v>564.78</v>
      </c>
      <c r="D62" s="2">
        <f>IFERROR(__xludf.DUMMYFUNCTION("""COMPUTED_VALUE"""),45379.66666666667)</f>
        <v>45379.66667</v>
      </c>
      <c r="E62" s="1">
        <f>IFERROR(__xludf.DUMMYFUNCTION("""COMPUTED_VALUE"""),569.8)</f>
        <v>569.8</v>
      </c>
      <c r="G62" s="2">
        <f>IFERROR(__xludf.DUMMYFUNCTION("""COMPUTED_VALUE"""),45379.66666666667)</f>
        <v>45379.66667</v>
      </c>
      <c r="H62" s="1">
        <f>IFERROR(__xludf.DUMMYFUNCTION("""COMPUTED_VALUE"""),559.27)</f>
        <v>559.27</v>
      </c>
      <c r="J62" s="2">
        <f>IFERROR(__xludf.DUMMYFUNCTION("""COMPUTED_VALUE"""),45379.66666666667)</f>
        <v>45379.66667</v>
      </c>
      <c r="K62" s="1">
        <f>IFERROR(__xludf.DUMMYFUNCTION("""COMPUTED_VALUE"""),567.87)</f>
        <v>567.87</v>
      </c>
      <c r="M62" s="2">
        <f>IFERROR(__xludf.DUMMYFUNCTION("""COMPUTED_VALUE"""),45379.66666666667)</f>
        <v>45379.66667</v>
      </c>
      <c r="N62" s="1">
        <f>IFERROR(__xludf.DUMMYFUNCTION("""COMPUTED_VALUE"""),2.3769147E7)</f>
        <v>23769147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IFERROR(__xludf.DUMMYFUNCTION("""COMPUTED_VALUE"""),567.72)</f>
        <v>567.72</v>
      </c>
      <c r="D63" s="2">
        <f>IFERROR(__xludf.DUMMYFUNCTION("""COMPUTED_VALUE"""),45383.66666666667)</f>
        <v>45383.66667</v>
      </c>
      <c r="E63" s="1">
        <f>IFERROR(__xludf.DUMMYFUNCTION("""COMPUTED_VALUE"""),568.94)</f>
        <v>568.94</v>
      </c>
      <c r="G63" s="2">
        <f>IFERROR(__xludf.DUMMYFUNCTION("""COMPUTED_VALUE"""),45383.66666666667)</f>
        <v>45383.66667</v>
      </c>
      <c r="H63" s="1">
        <f>IFERROR(__xludf.DUMMYFUNCTION("""COMPUTED_VALUE"""),556.76)</f>
        <v>556.76</v>
      </c>
      <c r="J63" s="2">
        <f>IFERROR(__xludf.DUMMYFUNCTION("""COMPUTED_VALUE"""),45383.66666666667)</f>
        <v>45383.66667</v>
      </c>
      <c r="K63" s="1">
        <f>IFERROR(__xludf.DUMMYFUNCTION("""COMPUTED_VALUE"""),560.52)</f>
        <v>560.52</v>
      </c>
      <c r="M63" s="2">
        <f>IFERROR(__xludf.DUMMYFUNCTION("""COMPUTED_VALUE"""),45383.66666666667)</f>
        <v>45383.66667</v>
      </c>
      <c r="N63" s="1">
        <f>IFERROR(__xludf.DUMMYFUNCTION("""COMPUTED_VALUE"""),1.6698724E7)</f>
        <v>16698724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IFERROR(__xludf.DUMMYFUNCTION("""COMPUTED_VALUE"""),557.82)</f>
        <v>557.82</v>
      </c>
      <c r="D64" s="2">
        <f>IFERROR(__xludf.DUMMYFUNCTION("""COMPUTED_VALUE"""),45384.66666666667)</f>
        <v>45384.66667</v>
      </c>
      <c r="E64" s="1">
        <f>IFERROR(__xludf.DUMMYFUNCTION("""COMPUTED_VALUE"""),563.16)</f>
        <v>563.16</v>
      </c>
      <c r="G64" s="2">
        <f>IFERROR(__xludf.DUMMYFUNCTION("""COMPUTED_VALUE"""),45384.66666666667)</f>
        <v>45384.66667</v>
      </c>
      <c r="H64" s="1">
        <f>IFERROR(__xludf.DUMMYFUNCTION("""COMPUTED_VALUE"""),550.83)</f>
        <v>550.83</v>
      </c>
      <c r="J64" s="2">
        <f>IFERROR(__xludf.DUMMYFUNCTION("""COMPUTED_VALUE"""),45384.66666666667)</f>
        <v>45384.66667</v>
      </c>
      <c r="K64" s="1">
        <f>IFERROR(__xludf.DUMMYFUNCTION("""COMPUTED_VALUE"""),554.27)</f>
        <v>554.27</v>
      </c>
      <c r="M64" s="2">
        <f>IFERROR(__xludf.DUMMYFUNCTION("""COMPUTED_VALUE"""),45384.66666666667)</f>
        <v>45384.66667</v>
      </c>
      <c r="N64" s="1">
        <f>IFERROR(__xludf.DUMMYFUNCTION("""COMPUTED_VALUE"""),2.3684606E7)</f>
        <v>23684606</v>
      </c>
    </row>
    <row r="65">
      <c r="A65" s="2">
        <f>IFERROR(__xludf.DUMMYFUNCTION("""COMPUTED_VALUE"""),45385.66666666667)</f>
        <v>45385.66667</v>
      </c>
      <c r="B65" s="1">
        <f>IFERROR(__xludf.DUMMYFUNCTION("""COMPUTED_VALUE"""),549.78)</f>
        <v>549.78</v>
      </c>
      <c r="D65" s="2">
        <f>IFERROR(__xludf.DUMMYFUNCTION("""COMPUTED_VALUE"""),45385.66666666667)</f>
        <v>45385.66667</v>
      </c>
      <c r="E65" s="1">
        <f>IFERROR(__xludf.DUMMYFUNCTION("""COMPUTED_VALUE"""),549.78)</f>
        <v>549.78</v>
      </c>
      <c r="G65" s="2">
        <f>IFERROR(__xludf.DUMMYFUNCTION("""COMPUTED_VALUE"""),45385.66666666667)</f>
        <v>45385.66667</v>
      </c>
      <c r="H65" s="1">
        <f>IFERROR(__xludf.DUMMYFUNCTION("""COMPUTED_VALUE"""),528.84)</f>
        <v>528.84</v>
      </c>
      <c r="J65" s="2">
        <f>IFERROR(__xludf.DUMMYFUNCTION("""COMPUTED_VALUE"""),45385.66666666667)</f>
        <v>45385.66667</v>
      </c>
      <c r="K65" s="1">
        <f>IFERROR(__xludf.DUMMYFUNCTION("""COMPUTED_VALUE"""),529.85)</f>
        <v>529.85</v>
      </c>
      <c r="M65" s="2">
        <f>IFERROR(__xludf.DUMMYFUNCTION("""COMPUTED_VALUE"""),45385.66666666667)</f>
        <v>45385.66667</v>
      </c>
      <c r="N65" s="1">
        <f>IFERROR(__xludf.DUMMYFUNCTION("""COMPUTED_VALUE"""),2.9853898E7)</f>
        <v>29853898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IFERROR(__xludf.DUMMYFUNCTION("""COMPUTED_VALUE"""),530.11)</f>
        <v>530.11</v>
      </c>
      <c r="D66" s="2">
        <f>IFERROR(__xludf.DUMMYFUNCTION("""COMPUTED_VALUE"""),45386.66666666667)</f>
        <v>45386.66667</v>
      </c>
      <c r="E66" s="1">
        <f>IFERROR(__xludf.DUMMYFUNCTION("""COMPUTED_VALUE"""),540.09)</f>
        <v>540.09</v>
      </c>
      <c r="G66" s="2">
        <f>IFERROR(__xludf.DUMMYFUNCTION("""COMPUTED_VALUE"""),45386.66666666667)</f>
        <v>45386.66667</v>
      </c>
      <c r="H66" s="1">
        <f>IFERROR(__xludf.DUMMYFUNCTION("""COMPUTED_VALUE"""),524.56)</f>
        <v>524.56</v>
      </c>
      <c r="J66" s="2">
        <f>IFERROR(__xludf.DUMMYFUNCTION("""COMPUTED_VALUE"""),45386.66666666667)</f>
        <v>45386.66667</v>
      </c>
      <c r="K66" s="1">
        <f>IFERROR(__xludf.DUMMYFUNCTION("""COMPUTED_VALUE"""),524.68)</f>
        <v>524.68</v>
      </c>
      <c r="M66" s="2">
        <f>IFERROR(__xludf.DUMMYFUNCTION("""COMPUTED_VALUE"""),45386.66666666667)</f>
        <v>45386.66667</v>
      </c>
      <c r="N66" s="1">
        <f>IFERROR(__xludf.DUMMYFUNCTION("""COMPUTED_VALUE"""),2.2920656E7)</f>
        <v>22920656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IFERROR(__xludf.DUMMYFUNCTION("""COMPUTED_VALUE"""),524.97)</f>
        <v>524.97</v>
      </c>
      <c r="D67" s="2">
        <f>IFERROR(__xludf.DUMMYFUNCTION("""COMPUTED_VALUE"""),45387.66666666667)</f>
        <v>45387.66667</v>
      </c>
      <c r="E67" s="1">
        <f>IFERROR(__xludf.DUMMYFUNCTION("""COMPUTED_VALUE"""),529.42)</f>
        <v>529.42</v>
      </c>
      <c r="G67" s="2">
        <f>IFERROR(__xludf.DUMMYFUNCTION("""COMPUTED_VALUE"""),45387.66666666667)</f>
        <v>45387.66667</v>
      </c>
      <c r="H67" s="1">
        <f>IFERROR(__xludf.DUMMYFUNCTION("""COMPUTED_VALUE"""),523.17)</f>
        <v>523.17</v>
      </c>
      <c r="J67" s="2">
        <f>IFERROR(__xludf.DUMMYFUNCTION("""COMPUTED_VALUE"""),45387.66666666667)</f>
        <v>45387.66667</v>
      </c>
      <c r="K67" s="1">
        <f>IFERROR(__xludf.DUMMYFUNCTION("""COMPUTED_VALUE"""),525.26)</f>
        <v>525.26</v>
      </c>
      <c r="M67" s="2">
        <f>IFERROR(__xludf.DUMMYFUNCTION("""COMPUTED_VALUE"""),45387.66666666667)</f>
        <v>45387.66667</v>
      </c>
      <c r="N67" s="1">
        <f>IFERROR(__xludf.DUMMYFUNCTION("""COMPUTED_VALUE"""),1.9205543E7)</f>
        <v>19205543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IFERROR(__xludf.DUMMYFUNCTION("""COMPUTED_VALUE"""),525.26)</f>
        <v>525.26</v>
      </c>
      <c r="D68" s="2">
        <f>IFERROR(__xludf.DUMMYFUNCTION("""COMPUTED_VALUE"""),45390.66666666667)</f>
        <v>45390.66667</v>
      </c>
      <c r="E68" s="1">
        <f>IFERROR(__xludf.DUMMYFUNCTION("""COMPUTED_VALUE"""),531.88)</f>
        <v>531.88</v>
      </c>
      <c r="G68" s="2">
        <f>IFERROR(__xludf.DUMMYFUNCTION("""COMPUTED_VALUE"""),45390.66666666667)</f>
        <v>45390.66667</v>
      </c>
      <c r="H68" s="1">
        <f>IFERROR(__xludf.DUMMYFUNCTION("""COMPUTED_VALUE"""),524.95)</f>
        <v>524.95</v>
      </c>
      <c r="J68" s="2">
        <f>IFERROR(__xludf.DUMMYFUNCTION("""COMPUTED_VALUE"""),45390.66666666667)</f>
        <v>45390.66667</v>
      </c>
      <c r="K68" s="1">
        <f>IFERROR(__xludf.DUMMYFUNCTION("""COMPUTED_VALUE"""),526.47)</f>
        <v>526.47</v>
      </c>
      <c r="M68" s="2">
        <f>IFERROR(__xludf.DUMMYFUNCTION("""COMPUTED_VALUE"""),45390.66666666667)</f>
        <v>45390.66667</v>
      </c>
      <c r="N68" s="1">
        <f>IFERROR(__xludf.DUMMYFUNCTION("""COMPUTED_VALUE"""),1.4899059E7)</f>
        <v>14899059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IFERROR(__xludf.DUMMYFUNCTION("""COMPUTED_VALUE"""),526.47)</f>
        <v>526.47</v>
      </c>
      <c r="D69" s="2">
        <f>IFERROR(__xludf.DUMMYFUNCTION("""COMPUTED_VALUE"""),45391.66666666667)</f>
        <v>45391.66667</v>
      </c>
      <c r="E69" s="1">
        <f>IFERROR(__xludf.DUMMYFUNCTION("""COMPUTED_VALUE"""),536.64)</f>
        <v>536.64</v>
      </c>
      <c r="G69" s="2">
        <f>IFERROR(__xludf.DUMMYFUNCTION("""COMPUTED_VALUE"""),45391.66666666667)</f>
        <v>45391.66667</v>
      </c>
      <c r="H69" s="1">
        <f>IFERROR(__xludf.DUMMYFUNCTION("""COMPUTED_VALUE"""),526.47)</f>
        <v>526.47</v>
      </c>
      <c r="J69" s="2">
        <f>IFERROR(__xludf.DUMMYFUNCTION("""COMPUTED_VALUE"""),45391.66666666667)</f>
        <v>45391.66667</v>
      </c>
      <c r="K69" s="1">
        <f>IFERROR(__xludf.DUMMYFUNCTION("""COMPUTED_VALUE"""),536.4)</f>
        <v>536.4</v>
      </c>
      <c r="M69" s="2">
        <f>IFERROR(__xludf.DUMMYFUNCTION("""COMPUTED_VALUE"""),45391.66666666667)</f>
        <v>45391.66667</v>
      </c>
      <c r="N69" s="1">
        <f>IFERROR(__xludf.DUMMYFUNCTION("""COMPUTED_VALUE"""),1.6947154E7)</f>
        <v>16947154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IFERROR(__xludf.DUMMYFUNCTION("""COMPUTED_VALUE"""),535.85)</f>
        <v>535.85</v>
      </c>
      <c r="D70" s="2">
        <f>IFERROR(__xludf.DUMMYFUNCTION("""COMPUTED_VALUE"""),45392.66666666667)</f>
        <v>45392.66667</v>
      </c>
      <c r="E70" s="1">
        <f>IFERROR(__xludf.DUMMYFUNCTION("""COMPUTED_VALUE"""),535.85)</f>
        <v>535.85</v>
      </c>
      <c r="G70" s="2">
        <f>IFERROR(__xludf.DUMMYFUNCTION("""COMPUTED_VALUE"""),45392.66666666667)</f>
        <v>45392.66667</v>
      </c>
      <c r="H70" s="1">
        <f>IFERROR(__xludf.DUMMYFUNCTION("""COMPUTED_VALUE"""),524.96)</f>
        <v>524.96</v>
      </c>
      <c r="J70" s="2">
        <f>IFERROR(__xludf.DUMMYFUNCTION("""COMPUTED_VALUE"""),45392.66666666667)</f>
        <v>45392.66667</v>
      </c>
      <c r="K70" s="1">
        <f>IFERROR(__xludf.DUMMYFUNCTION("""COMPUTED_VALUE"""),528.17)</f>
        <v>528.17</v>
      </c>
      <c r="M70" s="2">
        <f>IFERROR(__xludf.DUMMYFUNCTION("""COMPUTED_VALUE"""),45392.66666666667)</f>
        <v>45392.66667</v>
      </c>
      <c r="N70" s="1">
        <f>IFERROR(__xludf.DUMMYFUNCTION("""COMPUTED_VALUE"""),1.8456626E7)</f>
        <v>18456626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IFERROR(__xludf.DUMMYFUNCTION("""COMPUTED_VALUE"""),528.6)</f>
        <v>528.6</v>
      </c>
      <c r="D71" s="2">
        <f>IFERROR(__xludf.DUMMYFUNCTION("""COMPUTED_VALUE"""),45393.66666666667)</f>
        <v>45393.66667</v>
      </c>
      <c r="E71" s="1">
        <f>IFERROR(__xludf.DUMMYFUNCTION("""COMPUTED_VALUE"""),528.6)</f>
        <v>528.6</v>
      </c>
      <c r="G71" s="2">
        <f>IFERROR(__xludf.DUMMYFUNCTION("""COMPUTED_VALUE"""),45393.66666666667)</f>
        <v>45393.66667</v>
      </c>
      <c r="H71" s="1">
        <f>IFERROR(__xludf.DUMMYFUNCTION("""COMPUTED_VALUE"""),516.1)</f>
        <v>516.1</v>
      </c>
      <c r="J71" s="2">
        <f>IFERROR(__xludf.DUMMYFUNCTION("""COMPUTED_VALUE"""),45393.66666666667)</f>
        <v>45393.66667</v>
      </c>
      <c r="K71" s="1">
        <f>IFERROR(__xludf.DUMMYFUNCTION("""COMPUTED_VALUE"""),520.05)</f>
        <v>520.05</v>
      </c>
      <c r="M71" s="2">
        <f>IFERROR(__xludf.DUMMYFUNCTION("""COMPUTED_VALUE"""),45393.66666666667)</f>
        <v>45393.66667</v>
      </c>
      <c r="N71" s="1">
        <f>IFERROR(__xludf.DUMMYFUNCTION("""COMPUTED_VALUE"""),3.0756559E7)</f>
        <v>30756559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IFERROR(__xludf.DUMMYFUNCTION("""COMPUTED_VALUE"""),519.78)</f>
        <v>519.78</v>
      </c>
      <c r="D72" s="2">
        <f>IFERROR(__xludf.DUMMYFUNCTION("""COMPUTED_VALUE"""),45394.66666666667)</f>
        <v>45394.66667</v>
      </c>
      <c r="E72" s="1">
        <f>IFERROR(__xludf.DUMMYFUNCTION("""COMPUTED_VALUE"""),519.78)</f>
        <v>519.78</v>
      </c>
      <c r="G72" s="2">
        <f>IFERROR(__xludf.DUMMYFUNCTION("""COMPUTED_VALUE"""),45394.66666666667)</f>
        <v>45394.66667</v>
      </c>
      <c r="H72" s="1">
        <f>IFERROR(__xludf.DUMMYFUNCTION("""COMPUTED_VALUE"""),502.41)</f>
        <v>502.41</v>
      </c>
      <c r="J72" s="2">
        <f>IFERROR(__xludf.DUMMYFUNCTION("""COMPUTED_VALUE"""),45394.66666666667)</f>
        <v>45394.66667</v>
      </c>
      <c r="K72" s="1">
        <f>IFERROR(__xludf.DUMMYFUNCTION("""COMPUTED_VALUE"""),503.7)</f>
        <v>503.7</v>
      </c>
      <c r="M72" s="2">
        <f>IFERROR(__xludf.DUMMYFUNCTION("""COMPUTED_VALUE"""),45394.66666666667)</f>
        <v>45394.66667</v>
      </c>
      <c r="N72" s="1">
        <f>IFERROR(__xludf.DUMMYFUNCTION("""COMPUTED_VALUE"""),1.7955364E7)</f>
        <v>17955364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IFERROR(__xludf.DUMMYFUNCTION("""COMPUTED_VALUE"""),505.58)</f>
        <v>505.58</v>
      </c>
      <c r="D73" s="2">
        <f>IFERROR(__xludf.DUMMYFUNCTION("""COMPUTED_VALUE"""),45397.66666666667)</f>
        <v>45397.66667</v>
      </c>
      <c r="E73" s="1">
        <f>IFERROR(__xludf.DUMMYFUNCTION("""COMPUTED_VALUE"""),511.43)</f>
        <v>511.43</v>
      </c>
      <c r="G73" s="2">
        <f>IFERROR(__xludf.DUMMYFUNCTION("""COMPUTED_VALUE"""),45397.66666666667)</f>
        <v>45397.66667</v>
      </c>
      <c r="H73" s="1">
        <f>IFERROR(__xludf.DUMMYFUNCTION("""COMPUTED_VALUE"""),498.73)</f>
        <v>498.73</v>
      </c>
      <c r="J73" s="2">
        <f>IFERROR(__xludf.DUMMYFUNCTION("""COMPUTED_VALUE"""),45397.66666666667)</f>
        <v>45397.66667</v>
      </c>
      <c r="K73" s="1">
        <f>IFERROR(__xludf.DUMMYFUNCTION("""COMPUTED_VALUE"""),501.51)</f>
        <v>501.51</v>
      </c>
      <c r="M73" s="2">
        <f>IFERROR(__xludf.DUMMYFUNCTION("""COMPUTED_VALUE"""),45397.66666666667)</f>
        <v>45397.66667</v>
      </c>
      <c r="N73" s="1">
        <f>IFERROR(__xludf.DUMMYFUNCTION("""COMPUTED_VALUE"""),2.0692729E7)</f>
        <v>20692729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IFERROR(__xludf.DUMMYFUNCTION("""COMPUTED_VALUE"""),500.96)</f>
        <v>500.96</v>
      </c>
      <c r="D74" s="2">
        <f>IFERROR(__xludf.DUMMYFUNCTION("""COMPUTED_VALUE"""),45398.66666666667)</f>
        <v>45398.66667</v>
      </c>
      <c r="E74" s="1">
        <f>IFERROR(__xludf.DUMMYFUNCTION("""COMPUTED_VALUE"""),503.85)</f>
        <v>503.85</v>
      </c>
      <c r="G74" s="2">
        <f>IFERROR(__xludf.DUMMYFUNCTION("""COMPUTED_VALUE"""),45398.66666666667)</f>
        <v>45398.66667</v>
      </c>
      <c r="H74" s="1">
        <f>IFERROR(__xludf.DUMMYFUNCTION("""COMPUTED_VALUE"""),497.38)</f>
        <v>497.38</v>
      </c>
      <c r="J74" s="2">
        <f>IFERROR(__xludf.DUMMYFUNCTION("""COMPUTED_VALUE"""),45398.66666666667)</f>
        <v>45398.66667</v>
      </c>
      <c r="K74" s="1">
        <f>IFERROR(__xludf.DUMMYFUNCTION("""COMPUTED_VALUE"""),502.44)</f>
        <v>502.44</v>
      </c>
      <c r="M74" s="2">
        <f>IFERROR(__xludf.DUMMYFUNCTION("""COMPUTED_VALUE"""),45398.66666666667)</f>
        <v>45398.66667</v>
      </c>
      <c r="N74" s="1">
        <f>IFERROR(__xludf.DUMMYFUNCTION("""COMPUTED_VALUE"""),2.8544348E7)</f>
        <v>28544348</v>
      </c>
    </row>
    <row r="75">
      <c r="A75" s="2">
        <f>IFERROR(__xludf.DUMMYFUNCTION("""COMPUTED_VALUE"""),45399.66666666667)</f>
        <v>45399.66667</v>
      </c>
      <c r="B75" s="1">
        <f>IFERROR(__xludf.DUMMYFUNCTION("""COMPUTED_VALUE"""),502.44)</f>
        <v>502.44</v>
      </c>
      <c r="D75" s="2">
        <f>IFERROR(__xludf.DUMMYFUNCTION("""COMPUTED_VALUE"""),45399.66666666667)</f>
        <v>45399.66667</v>
      </c>
      <c r="E75" s="1">
        <f>IFERROR(__xludf.DUMMYFUNCTION("""COMPUTED_VALUE"""),510.97)</f>
        <v>510.97</v>
      </c>
      <c r="G75" s="2">
        <f>IFERROR(__xludf.DUMMYFUNCTION("""COMPUTED_VALUE"""),45399.66666666667)</f>
        <v>45399.66667</v>
      </c>
      <c r="H75" s="1">
        <f>IFERROR(__xludf.DUMMYFUNCTION("""COMPUTED_VALUE"""),502.44)</f>
        <v>502.44</v>
      </c>
      <c r="J75" s="2">
        <f>IFERROR(__xludf.DUMMYFUNCTION("""COMPUTED_VALUE"""),45399.66666666667)</f>
        <v>45399.66667</v>
      </c>
      <c r="K75" s="1">
        <f>IFERROR(__xludf.DUMMYFUNCTION("""COMPUTED_VALUE"""),505.6)</f>
        <v>505.6</v>
      </c>
      <c r="M75" s="2">
        <f>IFERROR(__xludf.DUMMYFUNCTION("""COMPUTED_VALUE"""),45399.66666666667)</f>
        <v>45399.66667</v>
      </c>
      <c r="N75" s="1">
        <f>IFERROR(__xludf.DUMMYFUNCTION("""COMPUTED_VALUE"""),1.8418371E7)</f>
        <v>18418371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IFERROR(__xludf.DUMMYFUNCTION("""COMPUTED_VALUE"""),505.21)</f>
        <v>505.21</v>
      </c>
      <c r="D76" s="2">
        <f>IFERROR(__xludf.DUMMYFUNCTION("""COMPUTED_VALUE"""),45400.66666666667)</f>
        <v>45400.66667</v>
      </c>
      <c r="E76" s="1">
        <f>IFERROR(__xludf.DUMMYFUNCTION("""COMPUTED_VALUE"""),523.09)</f>
        <v>523.09</v>
      </c>
      <c r="G76" s="2">
        <f>IFERROR(__xludf.DUMMYFUNCTION("""COMPUTED_VALUE"""),45400.66666666667)</f>
        <v>45400.66667</v>
      </c>
      <c r="H76" s="1">
        <f>IFERROR(__xludf.DUMMYFUNCTION("""COMPUTED_VALUE"""),505.21)</f>
        <v>505.21</v>
      </c>
      <c r="J76" s="2">
        <f>IFERROR(__xludf.DUMMYFUNCTION("""COMPUTED_VALUE"""),45400.66666666667)</f>
        <v>45400.66667</v>
      </c>
      <c r="K76" s="1">
        <f>IFERROR(__xludf.DUMMYFUNCTION("""COMPUTED_VALUE"""),520.62)</f>
        <v>520.62</v>
      </c>
      <c r="M76" s="2">
        <f>IFERROR(__xludf.DUMMYFUNCTION("""COMPUTED_VALUE"""),45400.66666666667)</f>
        <v>45400.66667</v>
      </c>
      <c r="N76" s="1">
        <f>IFERROR(__xludf.DUMMYFUNCTION("""COMPUTED_VALUE"""),2.327025E7)</f>
        <v>23270250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IFERROR(__xludf.DUMMYFUNCTION("""COMPUTED_VALUE"""),519.74)</f>
        <v>519.74</v>
      </c>
      <c r="D77" s="2">
        <f>IFERROR(__xludf.DUMMYFUNCTION("""COMPUTED_VALUE"""),45401.66666666667)</f>
        <v>45401.66667</v>
      </c>
      <c r="E77" s="1">
        <f>IFERROR(__xludf.DUMMYFUNCTION("""COMPUTED_VALUE"""),519.74)</f>
        <v>519.74</v>
      </c>
      <c r="G77" s="2">
        <f>IFERROR(__xludf.DUMMYFUNCTION("""COMPUTED_VALUE"""),45401.66666666667)</f>
        <v>45401.66667</v>
      </c>
      <c r="H77" s="1">
        <f>IFERROR(__xludf.DUMMYFUNCTION("""COMPUTED_VALUE"""),514.63)</f>
        <v>514.63</v>
      </c>
      <c r="J77" s="2">
        <f>IFERROR(__xludf.DUMMYFUNCTION("""COMPUTED_VALUE"""),45401.66666666667)</f>
        <v>45401.66667</v>
      </c>
      <c r="K77" s="1">
        <f>IFERROR(__xludf.DUMMYFUNCTION("""COMPUTED_VALUE"""),516.43)</f>
        <v>516.43</v>
      </c>
      <c r="M77" s="2">
        <f>IFERROR(__xludf.DUMMYFUNCTION("""COMPUTED_VALUE"""),45401.66666666667)</f>
        <v>45401.66667</v>
      </c>
      <c r="N77" s="1">
        <f>IFERROR(__xludf.DUMMYFUNCTION("""COMPUTED_VALUE"""),2.0648526E7)</f>
        <v>20648526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IFERROR(__xludf.DUMMYFUNCTION("""COMPUTED_VALUE"""),517.31)</f>
        <v>517.31</v>
      </c>
      <c r="D78" s="2">
        <f>IFERROR(__xludf.DUMMYFUNCTION("""COMPUTED_VALUE"""),45404.66666666667)</f>
        <v>45404.66667</v>
      </c>
      <c r="E78" s="1">
        <f>IFERROR(__xludf.DUMMYFUNCTION("""COMPUTED_VALUE"""),523.6)</f>
        <v>523.6</v>
      </c>
      <c r="G78" s="2">
        <f>IFERROR(__xludf.DUMMYFUNCTION("""COMPUTED_VALUE"""),45404.66666666667)</f>
        <v>45404.66667</v>
      </c>
      <c r="H78" s="1">
        <f>IFERROR(__xludf.DUMMYFUNCTION("""COMPUTED_VALUE"""),511.9)</f>
        <v>511.9</v>
      </c>
      <c r="J78" s="2">
        <f>IFERROR(__xludf.DUMMYFUNCTION("""COMPUTED_VALUE"""),45404.66666666667)</f>
        <v>45404.66667</v>
      </c>
      <c r="K78" s="1">
        <f>IFERROR(__xludf.DUMMYFUNCTION("""COMPUTED_VALUE"""),522.95)</f>
        <v>522.95</v>
      </c>
      <c r="M78" s="2">
        <f>IFERROR(__xludf.DUMMYFUNCTION("""COMPUTED_VALUE"""),45404.66666666667)</f>
        <v>45404.66667</v>
      </c>
      <c r="N78" s="1">
        <f>IFERROR(__xludf.DUMMYFUNCTION("""COMPUTED_VALUE"""),2.767697E7)</f>
        <v>27676970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IFERROR(__xludf.DUMMYFUNCTION("""COMPUTED_VALUE"""),523.46)</f>
        <v>523.46</v>
      </c>
      <c r="D79" s="2">
        <f>IFERROR(__xludf.DUMMYFUNCTION("""COMPUTED_VALUE"""),45405.66666666667)</f>
        <v>45405.66667</v>
      </c>
      <c r="E79" s="1">
        <f>IFERROR(__xludf.DUMMYFUNCTION("""COMPUTED_VALUE"""),532.5)</f>
        <v>532.5</v>
      </c>
      <c r="G79" s="2">
        <f>IFERROR(__xludf.DUMMYFUNCTION("""COMPUTED_VALUE"""),45405.66666666667)</f>
        <v>45405.66667</v>
      </c>
      <c r="H79" s="1">
        <f>IFERROR(__xludf.DUMMYFUNCTION("""COMPUTED_VALUE"""),522.91)</f>
        <v>522.91</v>
      </c>
      <c r="J79" s="2">
        <f>IFERROR(__xludf.DUMMYFUNCTION("""COMPUTED_VALUE"""),45405.66666666667)</f>
        <v>45405.66667</v>
      </c>
      <c r="K79" s="1">
        <f>IFERROR(__xludf.DUMMYFUNCTION("""COMPUTED_VALUE"""),529.49)</f>
        <v>529.49</v>
      </c>
      <c r="M79" s="2">
        <f>IFERROR(__xludf.DUMMYFUNCTION("""COMPUTED_VALUE"""),45405.66666666667)</f>
        <v>45405.66667</v>
      </c>
      <c r="N79" s="1">
        <f>IFERROR(__xludf.DUMMYFUNCTION("""COMPUTED_VALUE"""),2.9512899E7)</f>
        <v>29512899</v>
      </c>
    </row>
    <row r="80">
      <c r="A80" s="2">
        <f>IFERROR(__xludf.DUMMYFUNCTION("""COMPUTED_VALUE"""),45406.66666666667)</f>
        <v>45406.66667</v>
      </c>
      <c r="B80" s="1">
        <f>IFERROR(__xludf.DUMMYFUNCTION("""COMPUTED_VALUE"""),529.04)</f>
        <v>529.04</v>
      </c>
      <c r="D80" s="2">
        <f>IFERROR(__xludf.DUMMYFUNCTION("""COMPUTED_VALUE"""),45406.66666666667)</f>
        <v>45406.66667</v>
      </c>
      <c r="E80" s="1">
        <f>IFERROR(__xludf.DUMMYFUNCTION("""COMPUTED_VALUE"""),529.15)</f>
        <v>529.15</v>
      </c>
      <c r="G80" s="2">
        <f>IFERROR(__xludf.DUMMYFUNCTION("""COMPUTED_VALUE"""),45406.66666666667)</f>
        <v>45406.66667</v>
      </c>
      <c r="H80" s="1">
        <f>IFERROR(__xludf.DUMMYFUNCTION("""COMPUTED_VALUE"""),521.33)</f>
        <v>521.33</v>
      </c>
      <c r="J80" s="2">
        <f>IFERROR(__xludf.DUMMYFUNCTION("""COMPUTED_VALUE"""),45406.66666666667)</f>
        <v>45406.66667</v>
      </c>
      <c r="K80" s="1">
        <f>IFERROR(__xludf.DUMMYFUNCTION("""COMPUTED_VALUE"""),524.43)</f>
        <v>524.43</v>
      </c>
      <c r="M80" s="2">
        <f>IFERROR(__xludf.DUMMYFUNCTION("""COMPUTED_VALUE"""),45406.66666666667)</f>
        <v>45406.66667</v>
      </c>
      <c r="N80" s="1">
        <f>IFERROR(__xludf.DUMMYFUNCTION("""COMPUTED_VALUE"""),3.1895452E7)</f>
        <v>31895452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IFERROR(__xludf.DUMMYFUNCTION("""COMPUTED_VALUE"""),521.14)</f>
        <v>521.14</v>
      </c>
      <c r="D81" s="2">
        <f>IFERROR(__xludf.DUMMYFUNCTION("""COMPUTED_VALUE"""),45407.66666666667)</f>
        <v>45407.66667</v>
      </c>
      <c r="E81" s="1">
        <f>IFERROR(__xludf.DUMMYFUNCTION("""COMPUTED_VALUE"""),525.51)</f>
        <v>525.51</v>
      </c>
      <c r="G81" s="2">
        <f>IFERROR(__xludf.DUMMYFUNCTION("""COMPUTED_VALUE"""),45407.66666666667)</f>
        <v>45407.66667</v>
      </c>
      <c r="H81" s="1">
        <f>IFERROR(__xludf.DUMMYFUNCTION("""COMPUTED_VALUE"""),515.77)</f>
        <v>515.77</v>
      </c>
      <c r="J81" s="2">
        <f>IFERROR(__xludf.DUMMYFUNCTION("""COMPUTED_VALUE"""),45407.66666666667)</f>
        <v>45407.66667</v>
      </c>
      <c r="K81" s="1">
        <f>IFERROR(__xludf.DUMMYFUNCTION("""COMPUTED_VALUE"""),518.64)</f>
        <v>518.64</v>
      </c>
      <c r="M81" s="2">
        <f>IFERROR(__xludf.DUMMYFUNCTION("""COMPUTED_VALUE"""),45407.66666666667)</f>
        <v>45407.66667</v>
      </c>
      <c r="N81" s="1">
        <f>IFERROR(__xludf.DUMMYFUNCTION("""COMPUTED_VALUE"""),2.2127391E7)</f>
        <v>22127391</v>
      </c>
    </row>
    <row r="82">
      <c r="A82" s="2">
        <f>IFERROR(__xludf.DUMMYFUNCTION("""COMPUTED_VALUE"""),45408.66666666667)</f>
        <v>45408.66667</v>
      </c>
      <c r="B82" s="1">
        <f>IFERROR(__xludf.DUMMYFUNCTION("""COMPUTED_VALUE"""),519.74)</f>
        <v>519.74</v>
      </c>
      <c r="D82" s="2">
        <f>IFERROR(__xludf.DUMMYFUNCTION("""COMPUTED_VALUE"""),45408.66666666667)</f>
        <v>45408.66667</v>
      </c>
      <c r="E82" s="1">
        <f>IFERROR(__xludf.DUMMYFUNCTION("""COMPUTED_VALUE"""),522.85)</f>
        <v>522.85</v>
      </c>
      <c r="G82" s="2">
        <f>IFERROR(__xludf.DUMMYFUNCTION("""COMPUTED_VALUE"""),45408.66666666667)</f>
        <v>45408.66667</v>
      </c>
      <c r="H82" s="1">
        <f>IFERROR(__xludf.DUMMYFUNCTION("""COMPUTED_VALUE"""),515.66)</f>
        <v>515.66</v>
      </c>
      <c r="J82" s="2">
        <f>IFERROR(__xludf.DUMMYFUNCTION("""COMPUTED_VALUE"""),45408.66666666667)</f>
        <v>45408.66667</v>
      </c>
      <c r="K82" s="1">
        <f>IFERROR(__xludf.DUMMYFUNCTION("""COMPUTED_VALUE"""),521.93)</f>
        <v>521.93</v>
      </c>
      <c r="M82" s="2">
        <f>IFERROR(__xludf.DUMMYFUNCTION("""COMPUTED_VALUE"""),45408.66666666667)</f>
        <v>45408.66667</v>
      </c>
      <c r="N82" s="1">
        <f>IFERROR(__xludf.DUMMYFUNCTION("""COMPUTED_VALUE"""),2.1579079E7)</f>
        <v>21579079</v>
      </c>
    </row>
    <row r="83">
      <c r="A83" s="2">
        <f>IFERROR(__xludf.DUMMYFUNCTION("""COMPUTED_VALUE"""),45411.66666666667)</f>
        <v>45411.66667</v>
      </c>
      <c r="B83" s="1">
        <f>IFERROR(__xludf.DUMMYFUNCTION("""COMPUTED_VALUE"""),523.45)</f>
        <v>523.45</v>
      </c>
      <c r="D83" s="2">
        <f>IFERROR(__xludf.DUMMYFUNCTION("""COMPUTED_VALUE"""),45411.66666666667)</f>
        <v>45411.66667</v>
      </c>
      <c r="E83" s="1">
        <f>IFERROR(__xludf.DUMMYFUNCTION("""COMPUTED_VALUE"""),526.29)</f>
        <v>526.29</v>
      </c>
      <c r="G83" s="2">
        <f>IFERROR(__xludf.DUMMYFUNCTION("""COMPUTED_VALUE"""),45411.66666666667)</f>
        <v>45411.66667</v>
      </c>
      <c r="H83" s="1">
        <f>IFERROR(__xludf.DUMMYFUNCTION("""COMPUTED_VALUE"""),517.45)</f>
        <v>517.45</v>
      </c>
      <c r="J83" s="2">
        <f>IFERROR(__xludf.DUMMYFUNCTION("""COMPUTED_VALUE"""),45411.66666666667)</f>
        <v>45411.66667</v>
      </c>
      <c r="K83" s="1">
        <f>IFERROR(__xludf.DUMMYFUNCTION("""COMPUTED_VALUE"""),520.53)</f>
        <v>520.53</v>
      </c>
      <c r="M83" s="2">
        <f>IFERROR(__xludf.DUMMYFUNCTION("""COMPUTED_VALUE"""),45411.66666666667)</f>
        <v>45411.66667</v>
      </c>
      <c r="N83" s="1">
        <f>IFERROR(__xludf.DUMMYFUNCTION("""COMPUTED_VALUE"""),2.1666014E7)</f>
        <v>21666014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IFERROR(__xludf.DUMMYFUNCTION("""COMPUTED_VALUE"""),519.53)</f>
        <v>519.53</v>
      </c>
      <c r="D84" s="2">
        <f>IFERROR(__xludf.DUMMYFUNCTION("""COMPUTED_VALUE"""),45412.66666666667)</f>
        <v>45412.66667</v>
      </c>
      <c r="E84" s="1">
        <f>IFERROR(__xludf.DUMMYFUNCTION("""COMPUTED_VALUE"""),520.97)</f>
        <v>520.97</v>
      </c>
      <c r="G84" s="2">
        <f>IFERROR(__xludf.DUMMYFUNCTION("""COMPUTED_VALUE"""),45412.66666666667)</f>
        <v>45412.66667</v>
      </c>
      <c r="H84" s="1">
        <f>IFERROR(__xludf.DUMMYFUNCTION("""COMPUTED_VALUE"""),512.82)</f>
        <v>512.82</v>
      </c>
      <c r="J84" s="2">
        <f>IFERROR(__xludf.DUMMYFUNCTION("""COMPUTED_VALUE"""),45412.66666666667)</f>
        <v>45412.66667</v>
      </c>
      <c r="K84" s="1">
        <f>IFERROR(__xludf.DUMMYFUNCTION("""COMPUTED_VALUE"""),514.23)</f>
        <v>514.23</v>
      </c>
      <c r="M84" s="2">
        <f>IFERROR(__xludf.DUMMYFUNCTION("""COMPUTED_VALUE"""),45412.66666666667)</f>
        <v>45412.66667</v>
      </c>
      <c r="N84" s="1">
        <f>IFERROR(__xludf.DUMMYFUNCTION("""COMPUTED_VALUE"""),3.4504604E7)</f>
        <v>34504604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IFERROR(__xludf.DUMMYFUNCTION("""COMPUTED_VALUE"""),514.04)</f>
        <v>514.04</v>
      </c>
      <c r="D85" s="2">
        <f>IFERROR(__xludf.DUMMYFUNCTION("""COMPUTED_VALUE"""),45413.66666666667)</f>
        <v>45413.66667</v>
      </c>
      <c r="E85" s="1">
        <f>IFERROR(__xludf.DUMMYFUNCTION("""COMPUTED_VALUE"""),514.04)</f>
        <v>514.04</v>
      </c>
      <c r="G85" s="2">
        <f>IFERROR(__xludf.DUMMYFUNCTION("""COMPUTED_VALUE"""),45413.66666666667)</f>
        <v>45413.66667</v>
      </c>
      <c r="H85" s="1">
        <f>IFERROR(__xludf.DUMMYFUNCTION("""COMPUTED_VALUE"""),476.48)</f>
        <v>476.48</v>
      </c>
      <c r="J85" s="2">
        <f>IFERROR(__xludf.DUMMYFUNCTION("""COMPUTED_VALUE"""),45413.66666666667)</f>
        <v>45413.66667</v>
      </c>
      <c r="K85" s="1">
        <f>IFERROR(__xludf.DUMMYFUNCTION("""COMPUTED_VALUE"""),483.78)</f>
        <v>483.78</v>
      </c>
      <c r="M85" s="2">
        <f>IFERROR(__xludf.DUMMYFUNCTION("""COMPUTED_VALUE"""),45413.66666666667)</f>
        <v>45413.66667</v>
      </c>
      <c r="N85" s="1">
        <f>IFERROR(__xludf.DUMMYFUNCTION("""COMPUTED_VALUE"""),2.9456225E7)</f>
        <v>29456225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IFERROR(__xludf.DUMMYFUNCTION("""COMPUTED_VALUE"""),491.48)</f>
        <v>491.48</v>
      </c>
      <c r="D86" s="2">
        <f>IFERROR(__xludf.DUMMYFUNCTION("""COMPUTED_VALUE"""),45414.66666666667)</f>
        <v>45414.66667</v>
      </c>
      <c r="E86" s="1">
        <f>IFERROR(__xludf.DUMMYFUNCTION("""COMPUTED_VALUE"""),500.97)</f>
        <v>500.97</v>
      </c>
      <c r="G86" s="2">
        <f>IFERROR(__xludf.DUMMYFUNCTION("""COMPUTED_VALUE"""),45414.66666666667)</f>
        <v>45414.66667</v>
      </c>
      <c r="H86" s="1">
        <f>IFERROR(__xludf.DUMMYFUNCTION("""COMPUTED_VALUE"""),489.86)</f>
        <v>489.86</v>
      </c>
      <c r="J86" s="2">
        <f>IFERROR(__xludf.DUMMYFUNCTION("""COMPUTED_VALUE"""),45414.66666666667)</f>
        <v>45414.66667</v>
      </c>
      <c r="K86" s="1">
        <f>IFERROR(__xludf.DUMMYFUNCTION("""COMPUTED_VALUE"""),499.52)</f>
        <v>499.52</v>
      </c>
      <c r="M86" s="2">
        <f>IFERROR(__xludf.DUMMYFUNCTION("""COMPUTED_VALUE"""),45414.66666666667)</f>
        <v>45414.66667</v>
      </c>
      <c r="N86" s="1">
        <f>IFERROR(__xludf.DUMMYFUNCTION("""COMPUTED_VALUE"""),3.1844084E7)</f>
        <v>31844084</v>
      </c>
    </row>
    <row r="87">
      <c r="A87" s="2">
        <f>IFERROR(__xludf.DUMMYFUNCTION("""COMPUTED_VALUE"""),45415.66666666667)</f>
        <v>45415.66667</v>
      </c>
      <c r="B87" s="1">
        <f>IFERROR(__xludf.DUMMYFUNCTION("""COMPUTED_VALUE"""),499.93)</f>
        <v>499.93</v>
      </c>
      <c r="D87" s="2">
        <f>IFERROR(__xludf.DUMMYFUNCTION("""COMPUTED_VALUE"""),45415.66666666667)</f>
        <v>45415.66667</v>
      </c>
      <c r="E87" s="1">
        <f>IFERROR(__xludf.DUMMYFUNCTION("""COMPUTED_VALUE"""),504.96)</f>
        <v>504.96</v>
      </c>
      <c r="G87" s="2">
        <f>IFERROR(__xludf.DUMMYFUNCTION("""COMPUTED_VALUE"""),45415.66666666667)</f>
        <v>45415.66667</v>
      </c>
      <c r="H87" s="1">
        <f>IFERROR(__xludf.DUMMYFUNCTION("""COMPUTED_VALUE"""),494.76)</f>
        <v>494.76</v>
      </c>
      <c r="J87" s="2">
        <f>IFERROR(__xludf.DUMMYFUNCTION("""COMPUTED_VALUE"""),45415.66666666667)</f>
        <v>45415.66667</v>
      </c>
      <c r="K87" s="1">
        <f>IFERROR(__xludf.DUMMYFUNCTION("""COMPUTED_VALUE"""),497.33)</f>
        <v>497.33</v>
      </c>
      <c r="M87" s="2">
        <f>IFERROR(__xludf.DUMMYFUNCTION("""COMPUTED_VALUE"""),45415.66666666667)</f>
        <v>45415.66667</v>
      </c>
      <c r="N87" s="1">
        <f>IFERROR(__xludf.DUMMYFUNCTION("""COMPUTED_VALUE"""),2.3605905E7)</f>
        <v>23605905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IFERROR(__xludf.DUMMYFUNCTION("""COMPUTED_VALUE"""),497.6)</f>
        <v>497.6</v>
      </c>
      <c r="D88" s="2">
        <f>IFERROR(__xludf.DUMMYFUNCTION("""COMPUTED_VALUE"""),45418.66666666667)</f>
        <v>45418.66667</v>
      </c>
      <c r="E88" s="1">
        <f>IFERROR(__xludf.DUMMYFUNCTION("""COMPUTED_VALUE"""),500.3)</f>
        <v>500.3</v>
      </c>
      <c r="G88" s="2">
        <f>IFERROR(__xludf.DUMMYFUNCTION("""COMPUTED_VALUE"""),45418.66666666667)</f>
        <v>45418.66667</v>
      </c>
      <c r="H88" s="1">
        <f>IFERROR(__xludf.DUMMYFUNCTION("""COMPUTED_VALUE"""),490.51)</f>
        <v>490.51</v>
      </c>
      <c r="J88" s="2">
        <f>IFERROR(__xludf.DUMMYFUNCTION("""COMPUTED_VALUE"""),45418.66666666667)</f>
        <v>45418.66667</v>
      </c>
      <c r="K88" s="1">
        <f>IFERROR(__xludf.DUMMYFUNCTION("""COMPUTED_VALUE"""),493.11)</f>
        <v>493.11</v>
      </c>
      <c r="M88" s="2">
        <f>IFERROR(__xludf.DUMMYFUNCTION("""COMPUTED_VALUE"""),45418.66666666667)</f>
        <v>45418.66667</v>
      </c>
      <c r="N88" s="1">
        <f>IFERROR(__xludf.DUMMYFUNCTION("""COMPUTED_VALUE"""),3.5490697E7)</f>
        <v>35490697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IFERROR(__xludf.DUMMYFUNCTION("""COMPUTED_VALUE"""),497.09)</f>
        <v>497.09</v>
      </c>
      <c r="D89" s="2">
        <f>IFERROR(__xludf.DUMMYFUNCTION("""COMPUTED_VALUE"""),45419.66666666667)</f>
        <v>45419.66667</v>
      </c>
      <c r="E89" s="1">
        <f>IFERROR(__xludf.DUMMYFUNCTION("""COMPUTED_VALUE"""),504.25)</f>
        <v>504.25</v>
      </c>
      <c r="G89" s="2">
        <f>IFERROR(__xludf.DUMMYFUNCTION("""COMPUTED_VALUE"""),45419.66666666667)</f>
        <v>45419.66667</v>
      </c>
      <c r="H89" s="1">
        <f>IFERROR(__xludf.DUMMYFUNCTION("""COMPUTED_VALUE"""),492.24)</f>
        <v>492.24</v>
      </c>
      <c r="J89" s="2">
        <f>IFERROR(__xludf.DUMMYFUNCTION("""COMPUTED_VALUE"""),45419.66666666667)</f>
        <v>45419.66667</v>
      </c>
      <c r="K89" s="1">
        <f>IFERROR(__xludf.DUMMYFUNCTION("""COMPUTED_VALUE"""),501.96)</f>
        <v>501.96</v>
      </c>
      <c r="M89" s="2">
        <f>IFERROR(__xludf.DUMMYFUNCTION("""COMPUTED_VALUE"""),45419.66666666667)</f>
        <v>45419.66667</v>
      </c>
      <c r="N89" s="1">
        <f>IFERROR(__xludf.DUMMYFUNCTION("""COMPUTED_VALUE"""),4.4715229E7)</f>
        <v>44715229</v>
      </c>
    </row>
    <row r="90">
      <c r="A90" s="2">
        <f>IFERROR(__xludf.DUMMYFUNCTION("""COMPUTED_VALUE"""),45420.66666666667)</f>
        <v>45420.66667</v>
      </c>
      <c r="B90" s="1">
        <f>IFERROR(__xludf.DUMMYFUNCTION("""COMPUTED_VALUE"""),501.67)</f>
        <v>501.67</v>
      </c>
      <c r="D90" s="2">
        <f>IFERROR(__xludf.DUMMYFUNCTION("""COMPUTED_VALUE"""),45420.66666666667)</f>
        <v>45420.66667</v>
      </c>
      <c r="E90" s="1">
        <f>IFERROR(__xludf.DUMMYFUNCTION("""COMPUTED_VALUE"""),506.35)</f>
        <v>506.35</v>
      </c>
      <c r="G90" s="2">
        <f>IFERROR(__xludf.DUMMYFUNCTION("""COMPUTED_VALUE"""),45420.66666666667)</f>
        <v>45420.66667</v>
      </c>
      <c r="H90" s="1">
        <f>IFERROR(__xludf.DUMMYFUNCTION("""COMPUTED_VALUE"""),497.82)</f>
        <v>497.82</v>
      </c>
      <c r="J90" s="2">
        <f>IFERROR(__xludf.DUMMYFUNCTION("""COMPUTED_VALUE"""),45420.66666666667)</f>
        <v>45420.66667</v>
      </c>
      <c r="K90" s="1">
        <f>IFERROR(__xludf.DUMMYFUNCTION("""COMPUTED_VALUE"""),504.81)</f>
        <v>504.81</v>
      </c>
      <c r="M90" s="2">
        <f>IFERROR(__xludf.DUMMYFUNCTION("""COMPUTED_VALUE"""),45420.66666666667)</f>
        <v>45420.66667</v>
      </c>
      <c r="N90" s="1">
        <f>IFERROR(__xludf.DUMMYFUNCTION("""COMPUTED_VALUE"""),3.3732008E7)</f>
        <v>33732008</v>
      </c>
    </row>
    <row r="91">
      <c r="A91" s="2">
        <f>IFERROR(__xludf.DUMMYFUNCTION("""COMPUTED_VALUE"""),45421.66666666667)</f>
        <v>45421.66667</v>
      </c>
      <c r="B91" s="1">
        <f>IFERROR(__xludf.DUMMYFUNCTION("""COMPUTED_VALUE"""),505.24)</f>
        <v>505.24</v>
      </c>
      <c r="D91" s="2">
        <f>IFERROR(__xludf.DUMMYFUNCTION("""COMPUTED_VALUE"""),45421.66666666667)</f>
        <v>45421.66667</v>
      </c>
      <c r="E91" s="1">
        <f>IFERROR(__xludf.DUMMYFUNCTION("""COMPUTED_VALUE"""),513.79)</f>
        <v>513.79</v>
      </c>
      <c r="G91" s="2">
        <f>IFERROR(__xludf.DUMMYFUNCTION("""COMPUTED_VALUE"""),45421.66666666667)</f>
        <v>45421.66667</v>
      </c>
      <c r="H91" s="1">
        <f>IFERROR(__xludf.DUMMYFUNCTION("""COMPUTED_VALUE"""),503.7)</f>
        <v>503.7</v>
      </c>
      <c r="J91" s="2">
        <f>IFERROR(__xludf.DUMMYFUNCTION("""COMPUTED_VALUE"""),45421.66666666667)</f>
        <v>45421.66667</v>
      </c>
      <c r="K91" s="1">
        <f>IFERROR(__xludf.DUMMYFUNCTION("""COMPUTED_VALUE"""),512.94)</f>
        <v>512.94</v>
      </c>
      <c r="M91" s="2">
        <f>IFERROR(__xludf.DUMMYFUNCTION("""COMPUTED_VALUE"""),45421.66666666667)</f>
        <v>45421.66667</v>
      </c>
      <c r="N91" s="1">
        <f>IFERROR(__xludf.DUMMYFUNCTION("""COMPUTED_VALUE"""),2.0950208E7)</f>
        <v>20950208</v>
      </c>
    </row>
    <row r="92">
      <c r="A92" s="2">
        <f>IFERROR(__xludf.DUMMYFUNCTION("""COMPUTED_VALUE"""),45422.66666666667)</f>
        <v>45422.66667</v>
      </c>
      <c r="B92" s="1">
        <f>IFERROR(__xludf.DUMMYFUNCTION("""COMPUTED_VALUE"""),513.36)</f>
        <v>513.36</v>
      </c>
      <c r="D92" s="2">
        <f>IFERROR(__xludf.DUMMYFUNCTION("""COMPUTED_VALUE"""),45422.66666666667)</f>
        <v>45422.66667</v>
      </c>
      <c r="E92" s="1">
        <f>IFERROR(__xludf.DUMMYFUNCTION("""COMPUTED_VALUE"""),514.19)</f>
        <v>514.19</v>
      </c>
      <c r="G92" s="2">
        <f>IFERROR(__xludf.DUMMYFUNCTION("""COMPUTED_VALUE"""),45422.66666666667)</f>
        <v>45422.66667</v>
      </c>
      <c r="H92" s="1">
        <f>IFERROR(__xludf.DUMMYFUNCTION("""COMPUTED_VALUE"""),509.56)</f>
        <v>509.56</v>
      </c>
      <c r="J92" s="2">
        <f>IFERROR(__xludf.DUMMYFUNCTION("""COMPUTED_VALUE"""),45422.66666666667)</f>
        <v>45422.66667</v>
      </c>
      <c r="K92" s="1">
        <f>IFERROR(__xludf.DUMMYFUNCTION("""COMPUTED_VALUE"""),511.16)</f>
        <v>511.16</v>
      </c>
      <c r="M92" s="2">
        <f>IFERROR(__xludf.DUMMYFUNCTION("""COMPUTED_VALUE"""),45422.66666666667)</f>
        <v>45422.66667</v>
      </c>
      <c r="N92" s="1">
        <f>IFERROR(__xludf.DUMMYFUNCTION("""COMPUTED_VALUE"""),2.0359307E7)</f>
        <v>20359307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IFERROR(__xludf.DUMMYFUNCTION("""COMPUTED_VALUE"""),511.59)</f>
        <v>511.59</v>
      </c>
      <c r="D93" s="2">
        <f>IFERROR(__xludf.DUMMYFUNCTION("""COMPUTED_VALUE"""),45425.66666666667)</f>
        <v>45425.66667</v>
      </c>
      <c r="E93" s="1">
        <f>IFERROR(__xludf.DUMMYFUNCTION("""COMPUTED_VALUE"""),516.95)</f>
        <v>516.95</v>
      </c>
      <c r="G93" s="2">
        <f>IFERROR(__xludf.DUMMYFUNCTION("""COMPUTED_VALUE"""),45425.66666666667)</f>
        <v>45425.66667</v>
      </c>
      <c r="H93" s="1">
        <f>IFERROR(__xludf.DUMMYFUNCTION("""COMPUTED_VALUE"""),507.76)</f>
        <v>507.76</v>
      </c>
      <c r="J93" s="2">
        <f>IFERROR(__xludf.DUMMYFUNCTION("""COMPUTED_VALUE"""),45425.66666666667)</f>
        <v>45425.66667</v>
      </c>
      <c r="K93" s="1">
        <f>IFERROR(__xludf.DUMMYFUNCTION("""COMPUTED_VALUE"""),512.38)</f>
        <v>512.38</v>
      </c>
      <c r="M93" s="2">
        <f>IFERROR(__xludf.DUMMYFUNCTION("""COMPUTED_VALUE"""),45425.66666666667)</f>
        <v>45425.66667</v>
      </c>
      <c r="N93" s="1">
        <f>IFERROR(__xludf.DUMMYFUNCTION("""COMPUTED_VALUE"""),2.723098E7)</f>
        <v>27230980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IFERROR(__xludf.DUMMYFUNCTION("""COMPUTED_VALUE"""),514.6)</f>
        <v>514.6</v>
      </c>
      <c r="D94" s="2">
        <f>IFERROR(__xludf.DUMMYFUNCTION("""COMPUTED_VALUE"""),45426.66666666667)</f>
        <v>45426.66667</v>
      </c>
      <c r="E94" s="1">
        <f>IFERROR(__xludf.DUMMYFUNCTION("""COMPUTED_VALUE"""),519.33)</f>
        <v>519.33</v>
      </c>
      <c r="G94" s="2">
        <f>IFERROR(__xludf.DUMMYFUNCTION("""COMPUTED_VALUE"""),45426.66666666667)</f>
        <v>45426.66667</v>
      </c>
      <c r="H94" s="1">
        <f>IFERROR(__xludf.DUMMYFUNCTION("""COMPUTED_VALUE"""),511.21)</f>
        <v>511.21</v>
      </c>
      <c r="J94" s="2">
        <f>IFERROR(__xludf.DUMMYFUNCTION("""COMPUTED_VALUE"""),45426.66666666667)</f>
        <v>45426.66667</v>
      </c>
      <c r="K94" s="1">
        <f>IFERROR(__xludf.DUMMYFUNCTION("""COMPUTED_VALUE"""),513.8)</f>
        <v>513.8</v>
      </c>
      <c r="M94" s="2">
        <f>IFERROR(__xludf.DUMMYFUNCTION("""COMPUTED_VALUE"""),45426.66666666667)</f>
        <v>45426.66667</v>
      </c>
      <c r="N94" s="1">
        <f>IFERROR(__xludf.DUMMYFUNCTION("""COMPUTED_VALUE"""),3.0470009E7)</f>
        <v>30470009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IFERROR(__xludf.DUMMYFUNCTION("""COMPUTED_VALUE"""),512.83)</f>
        <v>512.83</v>
      </c>
      <c r="D95" s="2">
        <f>IFERROR(__xludf.DUMMYFUNCTION("""COMPUTED_VALUE"""),45427.66666666667)</f>
        <v>45427.66667</v>
      </c>
      <c r="E95" s="1">
        <f>IFERROR(__xludf.DUMMYFUNCTION("""COMPUTED_VALUE"""),520.48)</f>
        <v>520.48</v>
      </c>
      <c r="G95" s="2">
        <f>IFERROR(__xludf.DUMMYFUNCTION("""COMPUTED_VALUE"""),45427.66666666667)</f>
        <v>45427.66667</v>
      </c>
      <c r="H95" s="1">
        <f>IFERROR(__xludf.DUMMYFUNCTION("""COMPUTED_VALUE"""),512.34)</f>
        <v>512.34</v>
      </c>
      <c r="J95" s="2">
        <f>IFERROR(__xludf.DUMMYFUNCTION("""COMPUTED_VALUE"""),45427.66666666667)</f>
        <v>45427.66667</v>
      </c>
      <c r="K95" s="1">
        <f>IFERROR(__xludf.DUMMYFUNCTION("""COMPUTED_VALUE"""),517.89)</f>
        <v>517.89</v>
      </c>
      <c r="M95" s="2">
        <f>IFERROR(__xludf.DUMMYFUNCTION("""COMPUTED_VALUE"""),45427.66666666667)</f>
        <v>45427.66667</v>
      </c>
      <c r="N95" s="1">
        <f>IFERROR(__xludf.DUMMYFUNCTION("""COMPUTED_VALUE"""),1.04224993E8)</f>
        <v>104224993</v>
      </c>
    </row>
    <row r="96">
      <c r="A96" s="2">
        <f>IFERROR(__xludf.DUMMYFUNCTION("""COMPUTED_VALUE"""),45428.66666666667)</f>
        <v>45428.66667</v>
      </c>
      <c r="B96" s="1">
        <f>IFERROR(__xludf.DUMMYFUNCTION("""COMPUTED_VALUE"""),518.03)</f>
        <v>518.03</v>
      </c>
      <c r="D96" s="2">
        <f>IFERROR(__xludf.DUMMYFUNCTION("""COMPUTED_VALUE"""),45428.66666666667)</f>
        <v>45428.66667</v>
      </c>
      <c r="E96" s="1">
        <f>IFERROR(__xludf.DUMMYFUNCTION("""COMPUTED_VALUE"""),527.07)</f>
        <v>527.07</v>
      </c>
      <c r="G96" s="2">
        <f>IFERROR(__xludf.DUMMYFUNCTION("""COMPUTED_VALUE"""),45428.66666666667)</f>
        <v>45428.66667</v>
      </c>
      <c r="H96" s="1">
        <f>IFERROR(__xludf.DUMMYFUNCTION("""COMPUTED_VALUE"""),517.17)</f>
        <v>517.17</v>
      </c>
      <c r="J96" s="2">
        <f>IFERROR(__xludf.DUMMYFUNCTION("""COMPUTED_VALUE"""),45428.66666666667)</f>
        <v>45428.66667</v>
      </c>
      <c r="K96" s="1">
        <f>IFERROR(__xludf.DUMMYFUNCTION("""COMPUTED_VALUE"""),520.06)</f>
        <v>520.06</v>
      </c>
      <c r="M96" s="2">
        <f>IFERROR(__xludf.DUMMYFUNCTION("""COMPUTED_VALUE"""),45428.66666666667)</f>
        <v>45428.66667</v>
      </c>
      <c r="N96" s="1">
        <f>IFERROR(__xludf.DUMMYFUNCTION("""COMPUTED_VALUE"""),7.8457863E7)</f>
        <v>78457863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IFERROR(__xludf.DUMMYFUNCTION("""COMPUTED_VALUE"""),521.6)</f>
        <v>521.6</v>
      </c>
      <c r="D97" s="2">
        <f>IFERROR(__xludf.DUMMYFUNCTION("""COMPUTED_VALUE"""),45429.66666666667)</f>
        <v>45429.66667</v>
      </c>
      <c r="E97" s="1">
        <f>IFERROR(__xludf.DUMMYFUNCTION("""COMPUTED_VALUE"""),521.6)</f>
        <v>521.6</v>
      </c>
      <c r="G97" s="2">
        <f>IFERROR(__xludf.DUMMYFUNCTION("""COMPUTED_VALUE"""),45429.66666666667)</f>
        <v>45429.66667</v>
      </c>
      <c r="H97" s="1">
        <f>IFERROR(__xludf.DUMMYFUNCTION("""COMPUTED_VALUE"""),511.22)</f>
        <v>511.22</v>
      </c>
      <c r="J97" s="2">
        <f>IFERROR(__xludf.DUMMYFUNCTION("""COMPUTED_VALUE"""),45429.66666666667)</f>
        <v>45429.66667</v>
      </c>
      <c r="K97" s="1">
        <f>IFERROR(__xludf.DUMMYFUNCTION("""COMPUTED_VALUE"""),511.51)</f>
        <v>511.51</v>
      </c>
      <c r="M97" s="2">
        <f>IFERROR(__xludf.DUMMYFUNCTION("""COMPUTED_VALUE"""),45429.66666666667)</f>
        <v>45429.66667</v>
      </c>
      <c r="N97" s="1">
        <f>IFERROR(__xludf.DUMMYFUNCTION("""COMPUTED_VALUE"""),3.8460164E7)</f>
        <v>38460164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IFERROR(__xludf.DUMMYFUNCTION("""COMPUTED_VALUE"""),511.06)</f>
        <v>511.06</v>
      </c>
      <c r="D98" s="2">
        <f>IFERROR(__xludf.DUMMYFUNCTION("""COMPUTED_VALUE"""),45432.66666666667)</f>
        <v>45432.66667</v>
      </c>
      <c r="E98" s="1">
        <f>IFERROR(__xludf.DUMMYFUNCTION("""COMPUTED_VALUE"""),511.06)</f>
        <v>511.06</v>
      </c>
      <c r="G98" s="2">
        <f>IFERROR(__xludf.DUMMYFUNCTION("""COMPUTED_VALUE"""),45432.66666666667)</f>
        <v>45432.66667</v>
      </c>
      <c r="H98" s="1">
        <f>IFERROR(__xludf.DUMMYFUNCTION("""COMPUTED_VALUE"""),497.46)</f>
        <v>497.46</v>
      </c>
      <c r="J98" s="2">
        <f>IFERROR(__xludf.DUMMYFUNCTION("""COMPUTED_VALUE"""),45432.66666666667)</f>
        <v>45432.66667</v>
      </c>
      <c r="K98" s="1">
        <f>IFERROR(__xludf.DUMMYFUNCTION("""COMPUTED_VALUE"""),497.6)</f>
        <v>497.6</v>
      </c>
      <c r="M98" s="2">
        <f>IFERROR(__xludf.DUMMYFUNCTION("""COMPUTED_VALUE"""),45432.66666666667)</f>
        <v>45432.66667</v>
      </c>
      <c r="N98" s="1">
        <f>IFERROR(__xludf.DUMMYFUNCTION("""COMPUTED_VALUE"""),3.387564E7)</f>
        <v>33875640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IFERROR(__xludf.DUMMYFUNCTION("""COMPUTED_VALUE"""),497.6)</f>
        <v>497.6</v>
      </c>
      <c r="D99" s="2">
        <f>IFERROR(__xludf.DUMMYFUNCTION("""COMPUTED_VALUE"""),45433.66666666667)</f>
        <v>45433.66667</v>
      </c>
      <c r="E99" s="1">
        <f>IFERROR(__xludf.DUMMYFUNCTION("""COMPUTED_VALUE"""),503.59)</f>
        <v>503.59</v>
      </c>
      <c r="G99" s="2">
        <f>IFERROR(__xludf.DUMMYFUNCTION("""COMPUTED_VALUE"""),45433.66666666667)</f>
        <v>45433.66667</v>
      </c>
      <c r="H99" s="1">
        <f>IFERROR(__xludf.DUMMYFUNCTION("""COMPUTED_VALUE"""),495.82)</f>
        <v>495.82</v>
      </c>
      <c r="J99" s="2">
        <f>IFERROR(__xludf.DUMMYFUNCTION("""COMPUTED_VALUE"""),45433.66666666667)</f>
        <v>45433.66667</v>
      </c>
      <c r="K99" s="1">
        <f>IFERROR(__xludf.DUMMYFUNCTION("""COMPUTED_VALUE"""),502.52)</f>
        <v>502.52</v>
      </c>
      <c r="M99" s="2">
        <f>IFERROR(__xludf.DUMMYFUNCTION("""COMPUTED_VALUE"""),45433.66666666667)</f>
        <v>45433.66667</v>
      </c>
      <c r="N99" s="1">
        <f>IFERROR(__xludf.DUMMYFUNCTION("""COMPUTED_VALUE"""),3.5259365E7)</f>
        <v>35259365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IFERROR(__xludf.DUMMYFUNCTION("""COMPUTED_VALUE"""),501.01)</f>
        <v>501.01</v>
      </c>
      <c r="D100" s="2">
        <f>IFERROR(__xludf.DUMMYFUNCTION("""COMPUTED_VALUE"""),45434.66666666667)</f>
        <v>45434.66667</v>
      </c>
      <c r="E100" s="1">
        <f>IFERROR(__xludf.DUMMYFUNCTION("""COMPUTED_VALUE"""),503.44)</f>
        <v>503.44</v>
      </c>
      <c r="G100" s="2">
        <f>IFERROR(__xludf.DUMMYFUNCTION("""COMPUTED_VALUE"""),45434.66666666667)</f>
        <v>45434.66667</v>
      </c>
      <c r="H100" s="1">
        <f>IFERROR(__xludf.DUMMYFUNCTION("""COMPUTED_VALUE"""),496.11)</f>
        <v>496.11</v>
      </c>
      <c r="J100" s="2">
        <f>IFERROR(__xludf.DUMMYFUNCTION("""COMPUTED_VALUE"""),45434.66666666667)</f>
        <v>45434.66667</v>
      </c>
      <c r="K100" s="1">
        <f>IFERROR(__xludf.DUMMYFUNCTION("""COMPUTED_VALUE"""),497.24)</f>
        <v>497.24</v>
      </c>
      <c r="M100" s="2">
        <f>IFERROR(__xludf.DUMMYFUNCTION("""COMPUTED_VALUE"""),45434.66666666667)</f>
        <v>45434.66667</v>
      </c>
      <c r="N100" s="1">
        <f>IFERROR(__xludf.DUMMYFUNCTION("""COMPUTED_VALUE"""),2.5096078E7)</f>
        <v>25096078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IFERROR(__xludf.DUMMYFUNCTION("""COMPUTED_VALUE"""),497.24)</f>
        <v>497.24</v>
      </c>
      <c r="D101" s="2">
        <f>IFERROR(__xludf.DUMMYFUNCTION("""COMPUTED_VALUE"""),45435.66666666667)</f>
        <v>45435.66667</v>
      </c>
      <c r="E101" s="1">
        <f>IFERROR(__xludf.DUMMYFUNCTION("""COMPUTED_VALUE"""),506.26)</f>
        <v>506.26</v>
      </c>
      <c r="G101" s="2">
        <f>IFERROR(__xludf.DUMMYFUNCTION("""COMPUTED_VALUE"""),45435.66666666667)</f>
        <v>45435.66667</v>
      </c>
      <c r="H101" s="1">
        <f>IFERROR(__xludf.DUMMYFUNCTION("""COMPUTED_VALUE"""),494.41)</f>
        <v>494.41</v>
      </c>
      <c r="J101" s="2">
        <f>IFERROR(__xludf.DUMMYFUNCTION("""COMPUTED_VALUE"""),45435.66666666667)</f>
        <v>45435.66667</v>
      </c>
      <c r="K101" s="1">
        <f>IFERROR(__xludf.DUMMYFUNCTION("""COMPUTED_VALUE"""),495.51)</f>
        <v>495.51</v>
      </c>
      <c r="M101" s="2">
        <f>IFERROR(__xludf.DUMMYFUNCTION("""COMPUTED_VALUE"""),45435.66666666667)</f>
        <v>45435.66667</v>
      </c>
      <c r="N101" s="1">
        <f>IFERROR(__xludf.DUMMYFUNCTION("""COMPUTED_VALUE"""),3.1880145E7)</f>
        <v>31880145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IFERROR(__xludf.DUMMYFUNCTION("""COMPUTED_VALUE"""),495.89)</f>
        <v>495.89</v>
      </c>
      <c r="D102" s="2">
        <f>IFERROR(__xludf.DUMMYFUNCTION("""COMPUTED_VALUE"""),45436.66666666667)</f>
        <v>45436.66667</v>
      </c>
      <c r="E102" s="1">
        <f>IFERROR(__xludf.DUMMYFUNCTION("""COMPUTED_VALUE"""),501.03)</f>
        <v>501.03</v>
      </c>
      <c r="G102" s="2">
        <f>IFERROR(__xludf.DUMMYFUNCTION("""COMPUTED_VALUE"""),45436.66666666667)</f>
        <v>45436.66667</v>
      </c>
      <c r="H102" s="1">
        <f>IFERROR(__xludf.DUMMYFUNCTION("""COMPUTED_VALUE"""),494.56)</f>
        <v>494.56</v>
      </c>
      <c r="J102" s="2">
        <f>IFERROR(__xludf.DUMMYFUNCTION("""COMPUTED_VALUE"""),45436.66666666667)</f>
        <v>45436.66667</v>
      </c>
      <c r="K102" s="1">
        <f>IFERROR(__xludf.DUMMYFUNCTION("""COMPUTED_VALUE"""),496.91)</f>
        <v>496.91</v>
      </c>
      <c r="M102" s="2">
        <f>IFERROR(__xludf.DUMMYFUNCTION("""COMPUTED_VALUE"""),45436.66666666667)</f>
        <v>45436.66667</v>
      </c>
      <c r="N102" s="1">
        <f>IFERROR(__xludf.DUMMYFUNCTION("""COMPUTED_VALUE"""),3.2089272E7)</f>
        <v>32089272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IFERROR(__xludf.DUMMYFUNCTION("""COMPUTED_VALUE"""),495.68)</f>
        <v>495.68</v>
      </c>
      <c r="D103" s="2">
        <f>IFERROR(__xludf.DUMMYFUNCTION("""COMPUTED_VALUE"""),45440.66666666667)</f>
        <v>45440.66667</v>
      </c>
      <c r="E103" s="1">
        <f>IFERROR(__xludf.DUMMYFUNCTION("""COMPUTED_VALUE"""),496.92)</f>
        <v>496.92</v>
      </c>
      <c r="G103" s="2">
        <f>IFERROR(__xludf.DUMMYFUNCTION("""COMPUTED_VALUE"""),45440.66666666667)</f>
        <v>45440.66667</v>
      </c>
      <c r="H103" s="1">
        <f>IFERROR(__xludf.DUMMYFUNCTION("""COMPUTED_VALUE"""),492.43)</f>
        <v>492.43</v>
      </c>
      <c r="J103" s="2">
        <f>IFERROR(__xludf.DUMMYFUNCTION("""COMPUTED_VALUE"""),45440.66666666667)</f>
        <v>45440.66667</v>
      </c>
      <c r="K103" s="1">
        <f>IFERROR(__xludf.DUMMYFUNCTION("""COMPUTED_VALUE"""),496.73)</f>
        <v>496.73</v>
      </c>
      <c r="M103" s="2">
        <f>IFERROR(__xludf.DUMMYFUNCTION("""COMPUTED_VALUE"""),45440.66666666667)</f>
        <v>45440.66667</v>
      </c>
      <c r="N103" s="1">
        <f>IFERROR(__xludf.DUMMYFUNCTION("""COMPUTED_VALUE"""),2.6556119E7)</f>
        <v>26556119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IFERROR(__xludf.DUMMYFUNCTION("""COMPUTED_VALUE"""),490.81)</f>
        <v>490.81</v>
      </c>
      <c r="D104" s="2">
        <f>IFERROR(__xludf.DUMMYFUNCTION("""COMPUTED_VALUE"""),45441.66666666667)</f>
        <v>45441.66667</v>
      </c>
      <c r="E104" s="1">
        <f>IFERROR(__xludf.DUMMYFUNCTION("""COMPUTED_VALUE"""),492.36)</f>
        <v>492.36</v>
      </c>
      <c r="G104" s="2">
        <f>IFERROR(__xludf.DUMMYFUNCTION("""COMPUTED_VALUE"""),45441.66666666667)</f>
        <v>45441.66667</v>
      </c>
      <c r="H104" s="1">
        <f>IFERROR(__xludf.DUMMYFUNCTION("""COMPUTED_VALUE"""),481.37)</f>
        <v>481.37</v>
      </c>
      <c r="J104" s="2">
        <f>IFERROR(__xludf.DUMMYFUNCTION("""COMPUTED_VALUE"""),45441.66666666667)</f>
        <v>45441.66667</v>
      </c>
      <c r="K104" s="1">
        <f>IFERROR(__xludf.DUMMYFUNCTION("""COMPUTED_VALUE"""),481.46)</f>
        <v>481.46</v>
      </c>
      <c r="M104" s="2">
        <f>IFERROR(__xludf.DUMMYFUNCTION("""COMPUTED_VALUE"""),45441.66666666667)</f>
        <v>45441.66667</v>
      </c>
      <c r="N104" s="1">
        <f>IFERROR(__xludf.DUMMYFUNCTION("""COMPUTED_VALUE"""),2.1926024E7)</f>
        <v>21926024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IFERROR(__xludf.DUMMYFUNCTION("""COMPUTED_VALUE"""),481.44)</f>
        <v>481.44</v>
      </c>
      <c r="D105" s="2">
        <f>IFERROR(__xludf.DUMMYFUNCTION("""COMPUTED_VALUE"""),45442.66666666667)</f>
        <v>45442.66667</v>
      </c>
      <c r="E105" s="1">
        <f>IFERROR(__xludf.DUMMYFUNCTION("""COMPUTED_VALUE"""),483.93)</f>
        <v>483.93</v>
      </c>
      <c r="G105" s="2">
        <f>IFERROR(__xludf.DUMMYFUNCTION("""COMPUTED_VALUE"""),45442.66666666667)</f>
        <v>45442.66667</v>
      </c>
      <c r="H105" s="1">
        <f>IFERROR(__xludf.DUMMYFUNCTION("""COMPUTED_VALUE"""),480.47)</f>
        <v>480.47</v>
      </c>
      <c r="J105" s="2">
        <f>IFERROR(__xludf.DUMMYFUNCTION("""COMPUTED_VALUE"""),45442.66666666667)</f>
        <v>45442.66667</v>
      </c>
      <c r="K105" s="1">
        <f>IFERROR(__xludf.DUMMYFUNCTION("""COMPUTED_VALUE"""),482.11)</f>
        <v>482.11</v>
      </c>
      <c r="M105" s="2">
        <f>IFERROR(__xludf.DUMMYFUNCTION("""COMPUTED_VALUE"""),45442.66666666667)</f>
        <v>45442.66667</v>
      </c>
      <c r="N105" s="1">
        <f>IFERROR(__xludf.DUMMYFUNCTION("""COMPUTED_VALUE"""),2.4222519E7)</f>
        <v>24222519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IFERROR(__xludf.DUMMYFUNCTION("""COMPUTED_VALUE"""),483.51)</f>
        <v>483.51</v>
      </c>
      <c r="D106" s="2">
        <f>IFERROR(__xludf.DUMMYFUNCTION("""COMPUTED_VALUE"""),45443.66666666667)</f>
        <v>45443.66667</v>
      </c>
      <c r="E106" s="1">
        <f>IFERROR(__xludf.DUMMYFUNCTION("""COMPUTED_VALUE"""),491.07)</f>
        <v>491.07</v>
      </c>
      <c r="G106" s="2">
        <f>IFERROR(__xludf.DUMMYFUNCTION("""COMPUTED_VALUE"""),45443.66666666667)</f>
        <v>45443.66667</v>
      </c>
      <c r="H106" s="1">
        <f>IFERROR(__xludf.DUMMYFUNCTION("""COMPUTED_VALUE"""),480.57)</f>
        <v>480.57</v>
      </c>
      <c r="J106" s="2">
        <f>IFERROR(__xludf.DUMMYFUNCTION("""COMPUTED_VALUE"""),45443.66666666667)</f>
        <v>45443.66667</v>
      </c>
      <c r="K106" s="1">
        <f>IFERROR(__xludf.DUMMYFUNCTION("""COMPUTED_VALUE"""),490.49)</f>
        <v>490.49</v>
      </c>
      <c r="M106" s="2">
        <f>IFERROR(__xludf.DUMMYFUNCTION("""COMPUTED_VALUE"""),45443.66666666667)</f>
        <v>45443.66667</v>
      </c>
      <c r="N106" s="1">
        <f>IFERROR(__xludf.DUMMYFUNCTION("""COMPUTED_VALUE"""),4.0243352E7)</f>
        <v>40243352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IFERROR(__xludf.DUMMYFUNCTION("""COMPUTED_VALUE"""),491.57)</f>
        <v>491.57</v>
      </c>
      <c r="D107" s="2">
        <f>IFERROR(__xludf.DUMMYFUNCTION("""COMPUTED_VALUE"""),45446.66666666667)</f>
        <v>45446.66667</v>
      </c>
      <c r="E107" s="1">
        <f>IFERROR(__xludf.DUMMYFUNCTION("""COMPUTED_VALUE"""),499.61)</f>
        <v>499.61</v>
      </c>
      <c r="G107" s="2">
        <f>IFERROR(__xludf.DUMMYFUNCTION("""COMPUTED_VALUE"""),45446.66666666667)</f>
        <v>45446.66667</v>
      </c>
      <c r="H107" s="1">
        <f>IFERROR(__xludf.DUMMYFUNCTION("""COMPUTED_VALUE"""),489.76)</f>
        <v>489.76</v>
      </c>
      <c r="J107" s="2">
        <f>IFERROR(__xludf.DUMMYFUNCTION("""COMPUTED_VALUE"""),45446.66666666667)</f>
        <v>45446.66667</v>
      </c>
      <c r="K107" s="1">
        <f>IFERROR(__xludf.DUMMYFUNCTION("""COMPUTED_VALUE"""),493.9)</f>
        <v>493.9</v>
      </c>
      <c r="M107" s="2">
        <f>IFERROR(__xludf.DUMMYFUNCTION("""COMPUTED_VALUE"""),45446.66666666667)</f>
        <v>45446.66667</v>
      </c>
      <c r="N107" s="1">
        <f>IFERROR(__xludf.DUMMYFUNCTION("""COMPUTED_VALUE"""),2.2667401E7)</f>
        <v>22667401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IFERROR(__xludf.DUMMYFUNCTION("""COMPUTED_VALUE"""),494.53)</f>
        <v>494.53</v>
      </c>
      <c r="D108" s="2">
        <f>IFERROR(__xludf.DUMMYFUNCTION("""COMPUTED_VALUE"""),45447.66666666667)</f>
        <v>45447.66667</v>
      </c>
      <c r="E108" s="1">
        <f>IFERROR(__xludf.DUMMYFUNCTION("""COMPUTED_VALUE"""),494.53)</f>
        <v>494.53</v>
      </c>
      <c r="G108" s="2">
        <f>IFERROR(__xludf.DUMMYFUNCTION("""COMPUTED_VALUE"""),45447.66666666667)</f>
        <v>45447.66667</v>
      </c>
      <c r="H108" s="1">
        <f>IFERROR(__xludf.DUMMYFUNCTION("""COMPUTED_VALUE"""),487.36)</f>
        <v>487.36</v>
      </c>
      <c r="J108" s="2">
        <f>IFERROR(__xludf.DUMMYFUNCTION("""COMPUTED_VALUE"""),45447.66666666667)</f>
        <v>45447.66667</v>
      </c>
      <c r="K108" s="1">
        <f>IFERROR(__xludf.DUMMYFUNCTION("""COMPUTED_VALUE"""),489.15)</f>
        <v>489.15</v>
      </c>
      <c r="M108" s="2">
        <f>IFERROR(__xludf.DUMMYFUNCTION("""COMPUTED_VALUE"""),45447.66666666667)</f>
        <v>45447.66667</v>
      </c>
      <c r="N108" s="1">
        <f>IFERROR(__xludf.DUMMYFUNCTION("""COMPUTED_VALUE"""),2.4933818E7)</f>
        <v>24933818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IFERROR(__xludf.DUMMYFUNCTION("""COMPUTED_VALUE"""),488.91)</f>
        <v>488.91</v>
      </c>
      <c r="D109" s="2">
        <f>IFERROR(__xludf.DUMMYFUNCTION("""COMPUTED_VALUE"""),45448.66666666667)</f>
        <v>45448.66667</v>
      </c>
      <c r="E109" s="1">
        <f>IFERROR(__xludf.DUMMYFUNCTION("""COMPUTED_VALUE"""),488.91)</f>
        <v>488.91</v>
      </c>
      <c r="G109" s="2">
        <f>IFERROR(__xludf.DUMMYFUNCTION("""COMPUTED_VALUE"""),45448.66666666667)</f>
        <v>45448.66667</v>
      </c>
      <c r="H109" s="1">
        <f>IFERROR(__xludf.DUMMYFUNCTION("""COMPUTED_VALUE"""),481.69)</f>
        <v>481.69</v>
      </c>
      <c r="J109" s="2">
        <f>IFERROR(__xludf.DUMMYFUNCTION("""COMPUTED_VALUE"""),45448.66666666667)</f>
        <v>45448.66667</v>
      </c>
      <c r="K109" s="1">
        <f>IFERROR(__xludf.DUMMYFUNCTION("""COMPUTED_VALUE"""),484.96)</f>
        <v>484.96</v>
      </c>
      <c r="M109" s="2">
        <f>IFERROR(__xludf.DUMMYFUNCTION("""COMPUTED_VALUE"""),45448.66666666667)</f>
        <v>45448.66667</v>
      </c>
      <c r="N109" s="1">
        <f>IFERROR(__xludf.DUMMYFUNCTION("""COMPUTED_VALUE"""),2.824374E7)</f>
        <v>28243740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IFERROR(__xludf.DUMMYFUNCTION("""COMPUTED_VALUE"""),484.79)</f>
        <v>484.79</v>
      </c>
      <c r="D110" s="2">
        <f>IFERROR(__xludf.DUMMYFUNCTION("""COMPUTED_VALUE"""),45449.66666666667)</f>
        <v>45449.66667</v>
      </c>
      <c r="E110" s="1">
        <f>IFERROR(__xludf.DUMMYFUNCTION("""COMPUTED_VALUE"""),487.56)</f>
        <v>487.56</v>
      </c>
      <c r="G110" s="2">
        <f>IFERROR(__xludf.DUMMYFUNCTION("""COMPUTED_VALUE"""),45449.66666666667)</f>
        <v>45449.66667</v>
      </c>
      <c r="H110" s="1">
        <f>IFERROR(__xludf.DUMMYFUNCTION("""COMPUTED_VALUE"""),480.09)</f>
        <v>480.09</v>
      </c>
      <c r="J110" s="2">
        <f>IFERROR(__xludf.DUMMYFUNCTION("""COMPUTED_VALUE"""),45449.66666666667)</f>
        <v>45449.66667</v>
      </c>
      <c r="K110" s="1">
        <f>IFERROR(__xludf.DUMMYFUNCTION("""COMPUTED_VALUE"""),481.31)</f>
        <v>481.31</v>
      </c>
      <c r="M110" s="2">
        <f>IFERROR(__xludf.DUMMYFUNCTION("""COMPUTED_VALUE"""),45449.66666666667)</f>
        <v>45449.66667</v>
      </c>
      <c r="N110" s="1">
        <f>IFERROR(__xludf.DUMMYFUNCTION("""COMPUTED_VALUE"""),3.4639472E7)</f>
        <v>34639472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IFERROR(__xludf.DUMMYFUNCTION("""COMPUTED_VALUE"""),479.78)</f>
        <v>479.78</v>
      </c>
      <c r="D111" s="2">
        <f>IFERROR(__xludf.DUMMYFUNCTION("""COMPUTED_VALUE"""),45450.66666666667)</f>
        <v>45450.66667</v>
      </c>
      <c r="E111" s="1">
        <f>IFERROR(__xludf.DUMMYFUNCTION("""COMPUTED_VALUE"""),480.39)</f>
        <v>480.39</v>
      </c>
      <c r="G111" s="2">
        <f>IFERROR(__xludf.DUMMYFUNCTION("""COMPUTED_VALUE"""),45450.66666666667)</f>
        <v>45450.66667</v>
      </c>
      <c r="H111" s="1">
        <f>IFERROR(__xludf.DUMMYFUNCTION("""COMPUTED_VALUE"""),471.45)</f>
        <v>471.45</v>
      </c>
      <c r="J111" s="2">
        <f>IFERROR(__xludf.DUMMYFUNCTION("""COMPUTED_VALUE"""),45450.66666666667)</f>
        <v>45450.66667</v>
      </c>
      <c r="K111" s="1">
        <f>IFERROR(__xludf.DUMMYFUNCTION("""COMPUTED_VALUE"""),471.73)</f>
        <v>471.73</v>
      </c>
      <c r="M111" s="2">
        <f>IFERROR(__xludf.DUMMYFUNCTION("""COMPUTED_VALUE"""),45450.66666666667)</f>
        <v>45450.66667</v>
      </c>
      <c r="N111" s="1">
        <f>IFERROR(__xludf.DUMMYFUNCTION("""COMPUTED_VALUE"""),2.3598764E7)</f>
        <v>23598764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IFERROR(__xludf.DUMMYFUNCTION("""COMPUTED_VALUE"""),469.85)</f>
        <v>469.85</v>
      </c>
      <c r="D112" s="2">
        <f>IFERROR(__xludf.DUMMYFUNCTION("""COMPUTED_VALUE"""),45453.66666666667)</f>
        <v>45453.66667</v>
      </c>
      <c r="E112" s="1">
        <f>IFERROR(__xludf.DUMMYFUNCTION("""COMPUTED_VALUE"""),472.22)</f>
        <v>472.22</v>
      </c>
      <c r="G112" s="2">
        <f>IFERROR(__xludf.DUMMYFUNCTION("""COMPUTED_VALUE"""),45453.66666666667)</f>
        <v>45453.66667</v>
      </c>
      <c r="H112" s="1">
        <f>IFERROR(__xludf.DUMMYFUNCTION("""COMPUTED_VALUE"""),465.77)</f>
        <v>465.77</v>
      </c>
      <c r="J112" s="2">
        <f>IFERROR(__xludf.DUMMYFUNCTION("""COMPUTED_VALUE"""),45453.66666666667)</f>
        <v>45453.66667</v>
      </c>
      <c r="K112" s="1">
        <f>IFERROR(__xludf.DUMMYFUNCTION("""COMPUTED_VALUE"""),469.42)</f>
        <v>469.42</v>
      </c>
      <c r="M112" s="2">
        <f>IFERROR(__xludf.DUMMYFUNCTION("""COMPUTED_VALUE"""),45453.66666666667)</f>
        <v>45453.66667</v>
      </c>
      <c r="N112" s="1">
        <f>IFERROR(__xludf.DUMMYFUNCTION("""COMPUTED_VALUE"""),2.406432E7)</f>
        <v>24064320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IFERROR(__xludf.DUMMYFUNCTION("""COMPUTED_VALUE"""),468.39)</f>
        <v>468.39</v>
      </c>
      <c r="D113" s="2">
        <f>IFERROR(__xludf.DUMMYFUNCTION("""COMPUTED_VALUE"""),45454.66666666667)</f>
        <v>45454.66667</v>
      </c>
      <c r="E113" s="1">
        <f>IFERROR(__xludf.DUMMYFUNCTION("""COMPUTED_VALUE"""),472.93)</f>
        <v>472.93</v>
      </c>
      <c r="G113" s="2">
        <f>IFERROR(__xludf.DUMMYFUNCTION("""COMPUTED_VALUE"""),45454.66666666667)</f>
        <v>45454.66667</v>
      </c>
      <c r="H113" s="1">
        <f>IFERROR(__xludf.DUMMYFUNCTION("""COMPUTED_VALUE"""),462.79)</f>
        <v>462.79</v>
      </c>
      <c r="J113" s="2">
        <f>IFERROR(__xludf.DUMMYFUNCTION("""COMPUTED_VALUE"""),45454.66666666667)</f>
        <v>45454.66667</v>
      </c>
      <c r="K113" s="1">
        <f>IFERROR(__xludf.DUMMYFUNCTION("""COMPUTED_VALUE"""),472.32)</f>
        <v>472.32</v>
      </c>
      <c r="M113" s="2">
        <f>IFERROR(__xludf.DUMMYFUNCTION("""COMPUTED_VALUE"""),45454.66666666667)</f>
        <v>45454.66667</v>
      </c>
      <c r="N113" s="1">
        <f>IFERROR(__xludf.DUMMYFUNCTION("""COMPUTED_VALUE"""),3.0580549E7)</f>
        <v>30580549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IFERROR(__xludf.DUMMYFUNCTION("""COMPUTED_VALUE"""),473.76)</f>
        <v>473.76</v>
      </c>
      <c r="D114" s="2">
        <f>IFERROR(__xludf.DUMMYFUNCTION("""COMPUTED_VALUE"""),45455.66666666667)</f>
        <v>45455.66667</v>
      </c>
      <c r="E114" s="1">
        <f>IFERROR(__xludf.DUMMYFUNCTION("""COMPUTED_VALUE"""),478.06)</f>
        <v>478.06</v>
      </c>
      <c r="G114" s="2">
        <f>IFERROR(__xludf.DUMMYFUNCTION("""COMPUTED_VALUE"""),45455.66666666667)</f>
        <v>45455.66667</v>
      </c>
      <c r="H114" s="1">
        <f>IFERROR(__xludf.DUMMYFUNCTION("""COMPUTED_VALUE"""),463.67)</f>
        <v>463.67</v>
      </c>
      <c r="J114" s="2">
        <f>IFERROR(__xludf.DUMMYFUNCTION("""COMPUTED_VALUE"""),45455.66666666667)</f>
        <v>45455.66667</v>
      </c>
      <c r="K114" s="1">
        <f>IFERROR(__xludf.DUMMYFUNCTION("""COMPUTED_VALUE"""),464.17)</f>
        <v>464.17</v>
      </c>
      <c r="M114" s="2">
        <f>IFERROR(__xludf.DUMMYFUNCTION("""COMPUTED_VALUE"""),45455.66666666667)</f>
        <v>45455.66667</v>
      </c>
      <c r="N114" s="1">
        <f>IFERROR(__xludf.DUMMYFUNCTION("""COMPUTED_VALUE"""),2.7494902E7)</f>
        <v>27494902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IFERROR(__xludf.DUMMYFUNCTION("""COMPUTED_VALUE"""),464.64)</f>
        <v>464.64</v>
      </c>
      <c r="D115" s="2">
        <f>IFERROR(__xludf.DUMMYFUNCTION("""COMPUTED_VALUE"""),45456.66666666667)</f>
        <v>45456.66667</v>
      </c>
      <c r="E115" s="1">
        <f>IFERROR(__xludf.DUMMYFUNCTION("""COMPUTED_VALUE"""),469.16)</f>
        <v>469.16</v>
      </c>
      <c r="G115" s="2">
        <f>IFERROR(__xludf.DUMMYFUNCTION("""COMPUTED_VALUE"""),45456.66666666667)</f>
        <v>45456.66667</v>
      </c>
      <c r="H115" s="1">
        <f>IFERROR(__xludf.DUMMYFUNCTION("""COMPUTED_VALUE"""),463.26)</f>
        <v>463.26</v>
      </c>
      <c r="J115" s="2">
        <f>IFERROR(__xludf.DUMMYFUNCTION("""COMPUTED_VALUE"""),45456.66666666667)</f>
        <v>45456.66667</v>
      </c>
      <c r="K115" s="1">
        <f>IFERROR(__xludf.DUMMYFUNCTION("""COMPUTED_VALUE"""),466.02)</f>
        <v>466.02</v>
      </c>
      <c r="M115" s="2">
        <f>IFERROR(__xludf.DUMMYFUNCTION("""COMPUTED_VALUE"""),45456.66666666667)</f>
        <v>45456.66667</v>
      </c>
      <c r="N115" s="1">
        <f>IFERROR(__xludf.DUMMYFUNCTION("""COMPUTED_VALUE"""),2.3049444E7)</f>
        <v>23049444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IFERROR(__xludf.DUMMYFUNCTION("""COMPUTED_VALUE"""),464.8)</f>
        <v>464.8</v>
      </c>
      <c r="D116" s="2">
        <f>IFERROR(__xludf.DUMMYFUNCTION("""COMPUTED_VALUE"""),45457.66666666667)</f>
        <v>45457.66667</v>
      </c>
      <c r="E116" s="1">
        <f>IFERROR(__xludf.DUMMYFUNCTION("""COMPUTED_VALUE"""),465.76)</f>
        <v>465.76</v>
      </c>
      <c r="G116" s="2">
        <f>IFERROR(__xludf.DUMMYFUNCTION("""COMPUTED_VALUE"""),45457.66666666667)</f>
        <v>45457.66667</v>
      </c>
      <c r="H116" s="1">
        <f>IFERROR(__xludf.DUMMYFUNCTION("""COMPUTED_VALUE"""),458.84)</f>
        <v>458.84</v>
      </c>
      <c r="J116" s="2">
        <f>IFERROR(__xludf.DUMMYFUNCTION("""COMPUTED_VALUE"""),45457.66666666667)</f>
        <v>45457.66667</v>
      </c>
      <c r="K116" s="1">
        <f>IFERROR(__xludf.DUMMYFUNCTION("""COMPUTED_VALUE"""),463.3)</f>
        <v>463.3</v>
      </c>
      <c r="M116" s="2">
        <f>IFERROR(__xludf.DUMMYFUNCTION("""COMPUTED_VALUE"""),45457.66666666667)</f>
        <v>45457.66667</v>
      </c>
      <c r="N116" s="1">
        <f>IFERROR(__xludf.DUMMYFUNCTION("""COMPUTED_VALUE"""),2.2019046E7)</f>
        <v>22019046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IFERROR(__xludf.DUMMYFUNCTION("""COMPUTED_VALUE"""),462.85)</f>
        <v>462.85</v>
      </c>
      <c r="D117" s="2">
        <f>IFERROR(__xludf.DUMMYFUNCTION("""COMPUTED_VALUE"""),45460.66666666667)</f>
        <v>45460.66667</v>
      </c>
      <c r="E117" s="1">
        <f>IFERROR(__xludf.DUMMYFUNCTION("""COMPUTED_VALUE"""),475.5)</f>
        <v>475.5</v>
      </c>
      <c r="G117" s="2">
        <f>IFERROR(__xludf.DUMMYFUNCTION("""COMPUTED_VALUE"""),45460.66666666667)</f>
        <v>45460.66667</v>
      </c>
      <c r="H117" s="1">
        <f>IFERROR(__xludf.DUMMYFUNCTION("""COMPUTED_VALUE"""),460.04)</f>
        <v>460.04</v>
      </c>
      <c r="J117" s="2">
        <f>IFERROR(__xludf.DUMMYFUNCTION("""COMPUTED_VALUE"""),45460.66666666667)</f>
        <v>45460.66667</v>
      </c>
      <c r="K117" s="1">
        <f>IFERROR(__xludf.DUMMYFUNCTION("""COMPUTED_VALUE"""),474.01)</f>
        <v>474.01</v>
      </c>
      <c r="M117" s="2">
        <f>IFERROR(__xludf.DUMMYFUNCTION("""COMPUTED_VALUE"""),45460.66666666667)</f>
        <v>45460.66667</v>
      </c>
      <c r="N117" s="1">
        <f>IFERROR(__xludf.DUMMYFUNCTION("""COMPUTED_VALUE"""),2.7071027E7)</f>
        <v>27071027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IFERROR(__xludf.DUMMYFUNCTION("""COMPUTED_VALUE"""),472.81)</f>
        <v>472.81</v>
      </c>
      <c r="D118" s="2">
        <f>IFERROR(__xludf.DUMMYFUNCTION("""COMPUTED_VALUE"""),45461.66666666667)</f>
        <v>45461.66667</v>
      </c>
      <c r="E118" s="1">
        <f>IFERROR(__xludf.DUMMYFUNCTION("""COMPUTED_VALUE"""),479.57)</f>
        <v>479.57</v>
      </c>
      <c r="G118" s="2">
        <f>IFERROR(__xludf.DUMMYFUNCTION("""COMPUTED_VALUE"""),45461.66666666667)</f>
        <v>45461.66667</v>
      </c>
      <c r="H118" s="1">
        <f>IFERROR(__xludf.DUMMYFUNCTION("""COMPUTED_VALUE"""),469.21)</f>
        <v>469.21</v>
      </c>
      <c r="J118" s="2">
        <f>IFERROR(__xludf.DUMMYFUNCTION("""COMPUTED_VALUE"""),45461.66666666667)</f>
        <v>45461.66667</v>
      </c>
      <c r="K118" s="1">
        <f>IFERROR(__xludf.DUMMYFUNCTION("""COMPUTED_VALUE"""),471.14)</f>
        <v>471.14</v>
      </c>
      <c r="M118" s="2">
        <f>IFERROR(__xludf.DUMMYFUNCTION("""COMPUTED_VALUE"""),45461.66666666667)</f>
        <v>45461.66667</v>
      </c>
      <c r="N118" s="1">
        <f>IFERROR(__xludf.DUMMYFUNCTION("""COMPUTED_VALUE"""),3.0698351E7)</f>
        <v>30698351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IFERROR(__xludf.DUMMYFUNCTION("""COMPUTED_VALUE"""),470.04)</f>
        <v>470.04</v>
      </c>
      <c r="D119" s="2">
        <f>IFERROR(__xludf.DUMMYFUNCTION("""COMPUTED_VALUE"""),45463.66666666667)</f>
        <v>45463.66667</v>
      </c>
      <c r="E119" s="1">
        <f>IFERROR(__xludf.DUMMYFUNCTION("""COMPUTED_VALUE"""),476.49)</f>
        <v>476.49</v>
      </c>
      <c r="G119" s="2">
        <f>IFERROR(__xludf.DUMMYFUNCTION("""COMPUTED_VALUE"""),45463.66666666667)</f>
        <v>45463.66667</v>
      </c>
      <c r="H119" s="1">
        <f>IFERROR(__xludf.DUMMYFUNCTION("""COMPUTED_VALUE"""),470.04)</f>
        <v>470.04</v>
      </c>
      <c r="J119" s="2">
        <f>IFERROR(__xludf.DUMMYFUNCTION("""COMPUTED_VALUE"""),45463.66666666667)</f>
        <v>45463.66667</v>
      </c>
      <c r="K119" s="1">
        <f>IFERROR(__xludf.DUMMYFUNCTION("""COMPUTED_VALUE"""),476.33)</f>
        <v>476.33</v>
      </c>
      <c r="M119" s="2">
        <f>IFERROR(__xludf.DUMMYFUNCTION("""COMPUTED_VALUE"""),45463.66666666667)</f>
        <v>45463.66667</v>
      </c>
      <c r="N119" s="1">
        <f>IFERROR(__xludf.DUMMYFUNCTION("""COMPUTED_VALUE"""),3.3741011E7)</f>
        <v>33741011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IFERROR(__xludf.DUMMYFUNCTION("""COMPUTED_VALUE"""),476.4)</f>
        <v>476.4</v>
      </c>
      <c r="D120" s="2">
        <f>IFERROR(__xludf.DUMMYFUNCTION("""COMPUTED_VALUE"""),45464.66666666667)</f>
        <v>45464.66667</v>
      </c>
      <c r="E120" s="1">
        <f>IFERROR(__xludf.DUMMYFUNCTION("""COMPUTED_VALUE"""),479.34)</f>
        <v>479.34</v>
      </c>
      <c r="G120" s="2">
        <f>IFERROR(__xludf.DUMMYFUNCTION("""COMPUTED_VALUE"""),45464.66666666667)</f>
        <v>45464.66667</v>
      </c>
      <c r="H120" s="1">
        <f>IFERROR(__xludf.DUMMYFUNCTION("""COMPUTED_VALUE"""),472.18)</f>
        <v>472.18</v>
      </c>
      <c r="J120" s="2">
        <f>IFERROR(__xludf.DUMMYFUNCTION("""COMPUTED_VALUE"""),45464.66666666667)</f>
        <v>45464.66667</v>
      </c>
      <c r="K120" s="1">
        <f>IFERROR(__xludf.DUMMYFUNCTION("""COMPUTED_VALUE"""),473.34)</f>
        <v>473.34</v>
      </c>
      <c r="M120" s="2">
        <f>IFERROR(__xludf.DUMMYFUNCTION("""COMPUTED_VALUE"""),45464.66666666667)</f>
        <v>45464.66667</v>
      </c>
      <c r="N120" s="1">
        <f>IFERROR(__xludf.DUMMYFUNCTION("""COMPUTED_VALUE"""),7.6388225E7)</f>
        <v>76388225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IFERROR(__xludf.DUMMYFUNCTION("""COMPUTED_VALUE"""),473.34)</f>
        <v>473.34</v>
      </c>
      <c r="D121" s="2">
        <f>IFERROR(__xludf.DUMMYFUNCTION("""COMPUTED_VALUE"""),45467.66666666667)</f>
        <v>45467.66667</v>
      </c>
      <c r="E121" s="1">
        <f>IFERROR(__xludf.DUMMYFUNCTION("""COMPUTED_VALUE"""),483.06)</f>
        <v>483.06</v>
      </c>
      <c r="G121" s="2">
        <f>IFERROR(__xludf.DUMMYFUNCTION("""COMPUTED_VALUE"""),45467.66666666667)</f>
        <v>45467.66667</v>
      </c>
      <c r="H121" s="1">
        <f>IFERROR(__xludf.DUMMYFUNCTION("""COMPUTED_VALUE"""),473.34)</f>
        <v>473.34</v>
      </c>
      <c r="J121" s="2">
        <f>IFERROR(__xludf.DUMMYFUNCTION("""COMPUTED_VALUE"""),45467.66666666667)</f>
        <v>45467.66667</v>
      </c>
      <c r="K121" s="1">
        <f>IFERROR(__xludf.DUMMYFUNCTION("""COMPUTED_VALUE"""),479.38)</f>
        <v>479.38</v>
      </c>
      <c r="M121" s="2">
        <f>IFERROR(__xludf.DUMMYFUNCTION("""COMPUTED_VALUE"""),45467.66666666667)</f>
        <v>45467.66667</v>
      </c>
      <c r="N121" s="1">
        <f>IFERROR(__xludf.DUMMYFUNCTION("""COMPUTED_VALUE"""),2.6593631E7)</f>
        <v>26593631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IFERROR(__xludf.DUMMYFUNCTION("""COMPUTED_VALUE"""),477.82)</f>
        <v>477.82</v>
      </c>
      <c r="D122" s="2">
        <f>IFERROR(__xludf.DUMMYFUNCTION("""COMPUTED_VALUE"""),45468.66666666667)</f>
        <v>45468.66667</v>
      </c>
      <c r="E122" s="1">
        <f>IFERROR(__xludf.DUMMYFUNCTION("""COMPUTED_VALUE"""),480.23)</f>
        <v>480.23</v>
      </c>
      <c r="G122" s="2">
        <f>IFERROR(__xludf.DUMMYFUNCTION("""COMPUTED_VALUE"""),45468.66666666667)</f>
        <v>45468.66667</v>
      </c>
      <c r="H122" s="1">
        <f>IFERROR(__xludf.DUMMYFUNCTION("""COMPUTED_VALUE"""),471.58)</f>
        <v>471.58</v>
      </c>
      <c r="J122" s="2">
        <f>IFERROR(__xludf.DUMMYFUNCTION("""COMPUTED_VALUE"""),45468.66666666667)</f>
        <v>45468.66667</v>
      </c>
      <c r="K122" s="1">
        <f>IFERROR(__xludf.DUMMYFUNCTION("""COMPUTED_VALUE"""),476.03)</f>
        <v>476.03</v>
      </c>
      <c r="M122" s="2">
        <f>IFERROR(__xludf.DUMMYFUNCTION("""COMPUTED_VALUE"""),45468.66666666667)</f>
        <v>45468.66667</v>
      </c>
      <c r="N122" s="1">
        <f>IFERROR(__xludf.DUMMYFUNCTION("""COMPUTED_VALUE"""),2.1930916E7)</f>
        <v>21930916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IFERROR(__xludf.DUMMYFUNCTION("""COMPUTED_VALUE"""),474.98)</f>
        <v>474.98</v>
      </c>
      <c r="D123" s="2">
        <f>IFERROR(__xludf.DUMMYFUNCTION("""COMPUTED_VALUE"""),45469.66666666667)</f>
        <v>45469.66667</v>
      </c>
      <c r="E123" s="1">
        <f>IFERROR(__xludf.DUMMYFUNCTION("""COMPUTED_VALUE"""),475.73)</f>
        <v>475.73</v>
      </c>
      <c r="G123" s="2">
        <f>IFERROR(__xludf.DUMMYFUNCTION("""COMPUTED_VALUE"""),45469.66666666667)</f>
        <v>45469.66667</v>
      </c>
      <c r="H123" s="1">
        <f>IFERROR(__xludf.DUMMYFUNCTION("""COMPUTED_VALUE"""),469.61)</f>
        <v>469.61</v>
      </c>
      <c r="J123" s="2">
        <f>IFERROR(__xludf.DUMMYFUNCTION("""COMPUTED_VALUE"""),45469.66666666667)</f>
        <v>45469.66667</v>
      </c>
      <c r="K123" s="1">
        <f>IFERROR(__xludf.DUMMYFUNCTION("""COMPUTED_VALUE"""),473.05)</f>
        <v>473.05</v>
      </c>
      <c r="M123" s="2">
        <f>IFERROR(__xludf.DUMMYFUNCTION("""COMPUTED_VALUE"""),45469.66666666667)</f>
        <v>45469.66667</v>
      </c>
      <c r="N123" s="1">
        <f>IFERROR(__xludf.DUMMYFUNCTION("""COMPUTED_VALUE"""),2.1696877E7)</f>
        <v>21696877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IFERROR(__xludf.DUMMYFUNCTION("""COMPUTED_VALUE"""),472.31)</f>
        <v>472.31</v>
      </c>
      <c r="D124" s="2">
        <f>IFERROR(__xludf.DUMMYFUNCTION("""COMPUTED_VALUE"""),45470.66666666667)</f>
        <v>45470.66667</v>
      </c>
      <c r="E124" s="1">
        <f>IFERROR(__xludf.DUMMYFUNCTION("""COMPUTED_VALUE"""),474.01)</f>
        <v>474.01</v>
      </c>
      <c r="G124" s="2">
        <f>IFERROR(__xludf.DUMMYFUNCTION("""COMPUTED_VALUE"""),45470.66666666667)</f>
        <v>45470.66667</v>
      </c>
      <c r="H124" s="1">
        <f>IFERROR(__xludf.DUMMYFUNCTION("""COMPUTED_VALUE"""),467.21)</f>
        <v>467.21</v>
      </c>
      <c r="J124" s="2">
        <f>IFERROR(__xludf.DUMMYFUNCTION("""COMPUTED_VALUE"""),45470.66666666667)</f>
        <v>45470.66667</v>
      </c>
      <c r="K124" s="1">
        <f>IFERROR(__xludf.DUMMYFUNCTION("""COMPUTED_VALUE"""),472.13)</f>
        <v>472.13</v>
      </c>
      <c r="M124" s="2">
        <f>IFERROR(__xludf.DUMMYFUNCTION("""COMPUTED_VALUE"""),45470.66666666667)</f>
        <v>45470.66667</v>
      </c>
      <c r="N124" s="1">
        <f>IFERROR(__xludf.DUMMYFUNCTION("""COMPUTED_VALUE"""),2.5660247E7)</f>
        <v>25660247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IFERROR(__xludf.DUMMYFUNCTION("""COMPUTED_VALUE"""),469.06)</f>
        <v>469.06</v>
      </c>
      <c r="D125" s="2">
        <f>IFERROR(__xludf.DUMMYFUNCTION("""COMPUTED_VALUE"""),45471.66666666667)</f>
        <v>45471.66667</v>
      </c>
      <c r="E125" s="1">
        <f>IFERROR(__xludf.DUMMYFUNCTION("""COMPUTED_VALUE"""),469.21)</f>
        <v>469.21</v>
      </c>
      <c r="G125" s="2">
        <f>IFERROR(__xludf.DUMMYFUNCTION("""COMPUTED_VALUE"""),45471.66666666667)</f>
        <v>45471.66667</v>
      </c>
      <c r="H125" s="1">
        <f>IFERROR(__xludf.DUMMYFUNCTION("""COMPUTED_VALUE"""),457.9)</f>
        <v>457.9</v>
      </c>
      <c r="J125" s="2">
        <f>IFERROR(__xludf.DUMMYFUNCTION("""COMPUTED_VALUE"""),45471.66666666667)</f>
        <v>45471.66667</v>
      </c>
      <c r="K125" s="1">
        <f>IFERROR(__xludf.DUMMYFUNCTION("""COMPUTED_VALUE"""),460.4)</f>
        <v>460.4</v>
      </c>
      <c r="M125" s="2">
        <f>IFERROR(__xludf.DUMMYFUNCTION("""COMPUTED_VALUE"""),45471.66666666667)</f>
        <v>45471.66667</v>
      </c>
      <c r="N125" s="1">
        <f>IFERROR(__xludf.DUMMYFUNCTION("""COMPUTED_VALUE"""),7.7178344E7)</f>
        <v>77178344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IFERROR(__xludf.DUMMYFUNCTION("""COMPUTED_VALUE"""),460.4)</f>
        <v>460.4</v>
      </c>
      <c r="D126" s="2">
        <f>IFERROR(__xludf.DUMMYFUNCTION("""COMPUTED_VALUE"""),45474.66666666667)</f>
        <v>45474.66667</v>
      </c>
      <c r="E126" s="1">
        <f>IFERROR(__xludf.DUMMYFUNCTION("""COMPUTED_VALUE"""),467.29)</f>
        <v>467.29</v>
      </c>
      <c r="G126" s="2">
        <f>IFERROR(__xludf.DUMMYFUNCTION("""COMPUTED_VALUE"""),45474.66666666667)</f>
        <v>45474.66667</v>
      </c>
      <c r="H126" s="1">
        <f>IFERROR(__xludf.DUMMYFUNCTION("""COMPUTED_VALUE"""),452.0)</f>
        <v>452</v>
      </c>
      <c r="J126" s="2">
        <f>IFERROR(__xludf.DUMMYFUNCTION("""COMPUTED_VALUE"""),45474.66666666667)</f>
        <v>45474.66667</v>
      </c>
      <c r="K126" s="1">
        <f>IFERROR(__xludf.DUMMYFUNCTION("""COMPUTED_VALUE"""),453.42)</f>
        <v>453.42</v>
      </c>
      <c r="M126" s="2">
        <f>IFERROR(__xludf.DUMMYFUNCTION("""COMPUTED_VALUE"""),45474.66666666667)</f>
        <v>45474.66667</v>
      </c>
      <c r="N126" s="1">
        <f>IFERROR(__xludf.DUMMYFUNCTION("""COMPUTED_VALUE"""),2.9188766E7)</f>
        <v>29188766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IFERROR(__xludf.DUMMYFUNCTION("""COMPUTED_VALUE"""),452.78)</f>
        <v>452.78</v>
      </c>
      <c r="D127" s="2">
        <f>IFERROR(__xludf.DUMMYFUNCTION("""COMPUTED_VALUE"""),45475.66666666667)</f>
        <v>45475.66667</v>
      </c>
      <c r="E127" s="1">
        <f>IFERROR(__xludf.DUMMYFUNCTION("""COMPUTED_VALUE"""),458.49)</f>
        <v>458.49</v>
      </c>
      <c r="G127" s="2">
        <f>IFERROR(__xludf.DUMMYFUNCTION("""COMPUTED_VALUE"""),45475.66666666667)</f>
        <v>45475.66667</v>
      </c>
      <c r="H127" s="1">
        <f>IFERROR(__xludf.DUMMYFUNCTION("""COMPUTED_VALUE"""),452.78)</f>
        <v>452.78</v>
      </c>
      <c r="J127" s="2">
        <f>IFERROR(__xludf.DUMMYFUNCTION("""COMPUTED_VALUE"""),45475.66666666667)</f>
        <v>45475.66667</v>
      </c>
      <c r="K127" s="1">
        <f>IFERROR(__xludf.DUMMYFUNCTION("""COMPUTED_VALUE"""),457.55)</f>
        <v>457.55</v>
      </c>
      <c r="M127" s="2">
        <f>IFERROR(__xludf.DUMMYFUNCTION("""COMPUTED_VALUE"""),45475.66666666667)</f>
        <v>45475.66667</v>
      </c>
      <c r="N127" s="1">
        <f>IFERROR(__xludf.DUMMYFUNCTION("""COMPUTED_VALUE"""),2.0977309E7)</f>
        <v>20977309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IFERROR(__xludf.DUMMYFUNCTION("""COMPUTED_VALUE"""),458.13)</f>
        <v>458.13</v>
      </c>
      <c r="D128" s="2">
        <f>IFERROR(__xludf.DUMMYFUNCTION("""COMPUTED_VALUE"""),45476.54166666667)</f>
        <v>45476.54167</v>
      </c>
      <c r="E128" s="1">
        <f>IFERROR(__xludf.DUMMYFUNCTION("""COMPUTED_VALUE"""),460.78)</f>
        <v>460.78</v>
      </c>
      <c r="G128" s="2">
        <f>IFERROR(__xludf.DUMMYFUNCTION("""COMPUTED_VALUE"""),45476.54166666667)</f>
        <v>45476.54167</v>
      </c>
      <c r="H128" s="1">
        <f>IFERROR(__xludf.DUMMYFUNCTION("""COMPUTED_VALUE"""),456.56)</f>
        <v>456.56</v>
      </c>
      <c r="J128" s="2">
        <f>IFERROR(__xludf.DUMMYFUNCTION("""COMPUTED_VALUE"""),45476.54166666667)</f>
        <v>45476.54167</v>
      </c>
      <c r="K128" s="1">
        <f>IFERROR(__xludf.DUMMYFUNCTION("""COMPUTED_VALUE"""),458.37)</f>
        <v>458.37</v>
      </c>
      <c r="M128" s="2">
        <f>IFERROR(__xludf.DUMMYFUNCTION("""COMPUTED_VALUE"""),45476.54166666667)</f>
        <v>45476.54167</v>
      </c>
      <c r="N128" s="1">
        <f>IFERROR(__xludf.DUMMYFUNCTION("""COMPUTED_VALUE"""),9159926.0)</f>
        <v>9159926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IFERROR(__xludf.DUMMYFUNCTION("""COMPUTED_VALUE"""),458.28)</f>
        <v>458.28</v>
      </c>
      <c r="D129" s="2">
        <f>IFERROR(__xludf.DUMMYFUNCTION("""COMPUTED_VALUE"""),45478.66666666667)</f>
        <v>45478.66667</v>
      </c>
      <c r="E129" s="1">
        <f>IFERROR(__xludf.DUMMYFUNCTION("""COMPUTED_VALUE"""),459.11)</f>
        <v>459.11</v>
      </c>
      <c r="G129" s="2">
        <f>IFERROR(__xludf.DUMMYFUNCTION("""COMPUTED_VALUE"""),45478.66666666667)</f>
        <v>45478.66667</v>
      </c>
      <c r="H129" s="1">
        <f>IFERROR(__xludf.DUMMYFUNCTION("""COMPUTED_VALUE"""),454.66)</f>
        <v>454.66</v>
      </c>
      <c r="J129" s="2">
        <f>IFERROR(__xludf.DUMMYFUNCTION("""COMPUTED_VALUE"""),45478.66666666667)</f>
        <v>45478.66667</v>
      </c>
      <c r="K129" s="1">
        <f>IFERROR(__xludf.DUMMYFUNCTION("""COMPUTED_VALUE"""),457.81)</f>
        <v>457.81</v>
      </c>
      <c r="M129" s="2">
        <f>IFERROR(__xludf.DUMMYFUNCTION("""COMPUTED_VALUE"""),45478.66666666667)</f>
        <v>45478.66667</v>
      </c>
      <c r="N129" s="1">
        <f>IFERROR(__xludf.DUMMYFUNCTION("""COMPUTED_VALUE"""),2.0033337E7)</f>
        <v>20033337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IFERROR(__xludf.DUMMYFUNCTION("""COMPUTED_VALUE"""),458.36)</f>
        <v>458.36</v>
      </c>
      <c r="D130" s="2">
        <f>IFERROR(__xludf.DUMMYFUNCTION("""COMPUTED_VALUE"""),45481.66666666667)</f>
        <v>45481.66667</v>
      </c>
      <c r="E130" s="1">
        <f>IFERROR(__xludf.DUMMYFUNCTION("""COMPUTED_VALUE"""),460.0)</f>
        <v>460</v>
      </c>
      <c r="G130" s="2">
        <f>IFERROR(__xludf.DUMMYFUNCTION("""COMPUTED_VALUE"""),45481.66666666667)</f>
        <v>45481.66667</v>
      </c>
      <c r="H130" s="1">
        <f>IFERROR(__xludf.DUMMYFUNCTION("""COMPUTED_VALUE"""),453.32)</f>
        <v>453.32</v>
      </c>
      <c r="J130" s="2">
        <f>IFERROR(__xludf.DUMMYFUNCTION("""COMPUTED_VALUE"""),45481.66666666667)</f>
        <v>45481.66667</v>
      </c>
      <c r="K130" s="1">
        <f>IFERROR(__xludf.DUMMYFUNCTION("""COMPUTED_VALUE"""),458.63)</f>
        <v>458.63</v>
      </c>
      <c r="M130" s="2">
        <f>IFERROR(__xludf.DUMMYFUNCTION("""COMPUTED_VALUE"""),45481.66666666667)</f>
        <v>45481.66667</v>
      </c>
      <c r="N130" s="1">
        <f>IFERROR(__xludf.DUMMYFUNCTION("""COMPUTED_VALUE"""),2.1547921E7)</f>
        <v>21547921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IFERROR(__xludf.DUMMYFUNCTION("""COMPUTED_VALUE"""),457.86)</f>
        <v>457.86</v>
      </c>
      <c r="D131" s="2">
        <f>IFERROR(__xludf.DUMMYFUNCTION("""COMPUTED_VALUE"""),45482.66666666667)</f>
        <v>45482.66667</v>
      </c>
      <c r="E131" s="1">
        <f>IFERROR(__xludf.DUMMYFUNCTION("""COMPUTED_VALUE"""),459.39)</f>
        <v>459.39</v>
      </c>
      <c r="G131" s="2">
        <f>IFERROR(__xludf.DUMMYFUNCTION("""COMPUTED_VALUE"""),45482.66666666667)</f>
        <v>45482.66667</v>
      </c>
      <c r="H131" s="1">
        <f>IFERROR(__xludf.DUMMYFUNCTION("""COMPUTED_VALUE"""),453.46)</f>
        <v>453.46</v>
      </c>
      <c r="J131" s="2">
        <f>IFERROR(__xludf.DUMMYFUNCTION("""COMPUTED_VALUE"""),45482.66666666667)</f>
        <v>45482.66667</v>
      </c>
      <c r="K131" s="1">
        <f>IFERROR(__xludf.DUMMYFUNCTION("""COMPUTED_VALUE"""),456.0)</f>
        <v>456</v>
      </c>
      <c r="M131" s="2">
        <f>IFERROR(__xludf.DUMMYFUNCTION("""COMPUTED_VALUE"""),45482.66666666667)</f>
        <v>45482.66667</v>
      </c>
      <c r="N131" s="1">
        <f>IFERROR(__xludf.DUMMYFUNCTION("""COMPUTED_VALUE"""),1.8031741E7)</f>
        <v>18031741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IFERROR(__xludf.DUMMYFUNCTION("""COMPUTED_VALUE"""),455.39)</f>
        <v>455.39</v>
      </c>
      <c r="D132" s="2">
        <f>IFERROR(__xludf.DUMMYFUNCTION("""COMPUTED_VALUE"""),45483.66666666667)</f>
        <v>45483.66667</v>
      </c>
      <c r="E132" s="1">
        <f>IFERROR(__xludf.DUMMYFUNCTION("""COMPUTED_VALUE"""),456.8)</f>
        <v>456.8</v>
      </c>
      <c r="G132" s="2">
        <f>IFERROR(__xludf.DUMMYFUNCTION("""COMPUTED_VALUE"""),45483.66666666667)</f>
        <v>45483.66667</v>
      </c>
      <c r="H132" s="1">
        <f>IFERROR(__xludf.DUMMYFUNCTION("""COMPUTED_VALUE"""),444.37)</f>
        <v>444.37</v>
      </c>
      <c r="J132" s="2">
        <f>IFERROR(__xludf.DUMMYFUNCTION("""COMPUTED_VALUE"""),45483.66666666667)</f>
        <v>45483.66667</v>
      </c>
      <c r="K132" s="1">
        <f>IFERROR(__xludf.DUMMYFUNCTION("""COMPUTED_VALUE"""),444.58)</f>
        <v>444.58</v>
      </c>
      <c r="M132" s="2">
        <f>IFERROR(__xludf.DUMMYFUNCTION("""COMPUTED_VALUE"""),45483.66666666667)</f>
        <v>45483.66667</v>
      </c>
      <c r="N132" s="1">
        <f>IFERROR(__xludf.DUMMYFUNCTION("""COMPUTED_VALUE"""),3.107299E7)</f>
        <v>31072990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IFERROR(__xludf.DUMMYFUNCTION("""COMPUTED_VALUE"""),445.79)</f>
        <v>445.79</v>
      </c>
      <c r="D133" s="2">
        <f>IFERROR(__xludf.DUMMYFUNCTION("""COMPUTED_VALUE"""),45484.66666666667)</f>
        <v>45484.66667</v>
      </c>
      <c r="E133" s="1">
        <f>IFERROR(__xludf.DUMMYFUNCTION("""COMPUTED_VALUE"""),453.3)</f>
        <v>453.3</v>
      </c>
      <c r="G133" s="2">
        <f>IFERROR(__xludf.DUMMYFUNCTION("""COMPUTED_VALUE"""),45484.66666666667)</f>
        <v>45484.66667</v>
      </c>
      <c r="H133" s="1">
        <f>IFERROR(__xludf.DUMMYFUNCTION("""COMPUTED_VALUE"""),445.79)</f>
        <v>445.79</v>
      </c>
      <c r="J133" s="2">
        <f>IFERROR(__xludf.DUMMYFUNCTION("""COMPUTED_VALUE"""),45484.66666666667)</f>
        <v>45484.66667</v>
      </c>
      <c r="K133" s="1">
        <f>IFERROR(__xludf.DUMMYFUNCTION("""COMPUTED_VALUE"""),450.01)</f>
        <v>450.01</v>
      </c>
      <c r="M133" s="2">
        <f>IFERROR(__xludf.DUMMYFUNCTION("""COMPUTED_VALUE"""),45484.66666666667)</f>
        <v>45484.66667</v>
      </c>
      <c r="N133" s="1">
        <f>IFERROR(__xludf.DUMMYFUNCTION("""COMPUTED_VALUE"""),4.4559456E7)</f>
        <v>44559456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IFERROR(__xludf.DUMMYFUNCTION("""COMPUTED_VALUE"""),453.32)</f>
        <v>453.32</v>
      </c>
      <c r="D134" s="2">
        <f>IFERROR(__xludf.DUMMYFUNCTION("""COMPUTED_VALUE"""),45485.66666666667)</f>
        <v>45485.66667</v>
      </c>
      <c r="E134" s="1">
        <f>IFERROR(__xludf.DUMMYFUNCTION("""COMPUTED_VALUE"""),460.68)</f>
        <v>460.68</v>
      </c>
      <c r="G134" s="2">
        <f>IFERROR(__xludf.DUMMYFUNCTION("""COMPUTED_VALUE"""),45485.66666666667)</f>
        <v>45485.66667</v>
      </c>
      <c r="H134" s="1">
        <f>IFERROR(__xludf.DUMMYFUNCTION("""COMPUTED_VALUE"""),453.32)</f>
        <v>453.32</v>
      </c>
      <c r="J134" s="2">
        <f>IFERROR(__xludf.DUMMYFUNCTION("""COMPUTED_VALUE"""),45485.66666666667)</f>
        <v>45485.66667</v>
      </c>
      <c r="K134" s="1">
        <f>IFERROR(__xludf.DUMMYFUNCTION("""COMPUTED_VALUE"""),458.93)</f>
        <v>458.93</v>
      </c>
      <c r="M134" s="2">
        <f>IFERROR(__xludf.DUMMYFUNCTION("""COMPUTED_VALUE"""),45485.66666666667)</f>
        <v>45485.66667</v>
      </c>
      <c r="N134" s="1">
        <f>IFERROR(__xludf.DUMMYFUNCTION("""COMPUTED_VALUE"""),2.1954225E7)</f>
        <v>21954225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IFERROR(__xludf.DUMMYFUNCTION("""COMPUTED_VALUE"""),458.52)</f>
        <v>458.52</v>
      </c>
      <c r="D135" s="2">
        <f>IFERROR(__xludf.DUMMYFUNCTION("""COMPUTED_VALUE"""),45488.66666666667)</f>
        <v>45488.66667</v>
      </c>
      <c r="E135" s="1">
        <f>IFERROR(__xludf.DUMMYFUNCTION("""COMPUTED_VALUE"""),458.52)</f>
        <v>458.52</v>
      </c>
      <c r="G135" s="2">
        <f>IFERROR(__xludf.DUMMYFUNCTION("""COMPUTED_VALUE"""),45488.66666666667)</f>
        <v>45488.66667</v>
      </c>
      <c r="H135" s="1">
        <f>IFERROR(__xludf.DUMMYFUNCTION("""COMPUTED_VALUE"""),446.39)</f>
        <v>446.39</v>
      </c>
      <c r="J135" s="2">
        <f>IFERROR(__xludf.DUMMYFUNCTION("""COMPUTED_VALUE"""),45488.66666666667)</f>
        <v>45488.66667</v>
      </c>
      <c r="K135" s="1">
        <f>IFERROR(__xludf.DUMMYFUNCTION("""COMPUTED_VALUE"""),446.74)</f>
        <v>446.74</v>
      </c>
      <c r="M135" s="2">
        <f>IFERROR(__xludf.DUMMYFUNCTION("""COMPUTED_VALUE"""),45488.66666666667)</f>
        <v>45488.66667</v>
      </c>
      <c r="N135" s="1">
        <f>IFERROR(__xludf.DUMMYFUNCTION("""COMPUTED_VALUE"""),2.3799346E7)</f>
        <v>23799346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IFERROR(__xludf.DUMMYFUNCTION("""COMPUTED_VALUE"""),447.15)</f>
        <v>447.15</v>
      </c>
      <c r="D136" s="2">
        <f>IFERROR(__xludf.DUMMYFUNCTION("""COMPUTED_VALUE"""),45489.66666666667)</f>
        <v>45489.66667</v>
      </c>
      <c r="E136" s="1">
        <f>IFERROR(__xludf.DUMMYFUNCTION("""COMPUTED_VALUE"""),447.8)</f>
        <v>447.8</v>
      </c>
      <c r="G136" s="2">
        <f>IFERROR(__xludf.DUMMYFUNCTION("""COMPUTED_VALUE"""),45489.66666666667)</f>
        <v>45489.66667</v>
      </c>
      <c r="H136" s="1">
        <f>IFERROR(__xludf.DUMMYFUNCTION("""COMPUTED_VALUE"""),443.43)</f>
        <v>443.43</v>
      </c>
      <c r="J136" s="2">
        <f>IFERROR(__xludf.DUMMYFUNCTION("""COMPUTED_VALUE"""),45489.66666666667)</f>
        <v>45489.66667</v>
      </c>
      <c r="K136" s="1">
        <f>IFERROR(__xludf.DUMMYFUNCTION("""COMPUTED_VALUE"""),446.33)</f>
        <v>446.33</v>
      </c>
      <c r="M136" s="2">
        <f>IFERROR(__xludf.DUMMYFUNCTION("""COMPUTED_VALUE"""),45489.66666666667)</f>
        <v>45489.66667</v>
      </c>
      <c r="N136" s="1">
        <f>IFERROR(__xludf.DUMMYFUNCTION("""COMPUTED_VALUE"""),2.304889E7)</f>
        <v>23048890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IFERROR(__xludf.DUMMYFUNCTION("""COMPUTED_VALUE"""),444.65)</f>
        <v>444.65</v>
      </c>
      <c r="D137" s="2">
        <f>IFERROR(__xludf.DUMMYFUNCTION("""COMPUTED_VALUE"""),45490.66666666667)</f>
        <v>45490.66667</v>
      </c>
      <c r="E137" s="1">
        <f>IFERROR(__xludf.DUMMYFUNCTION("""COMPUTED_VALUE"""),450.55)</f>
        <v>450.55</v>
      </c>
      <c r="G137" s="2">
        <f>IFERROR(__xludf.DUMMYFUNCTION("""COMPUTED_VALUE"""),45490.66666666667)</f>
        <v>45490.66667</v>
      </c>
      <c r="H137" s="1">
        <f>IFERROR(__xludf.DUMMYFUNCTION("""COMPUTED_VALUE"""),440.59)</f>
        <v>440.59</v>
      </c>
      <c r="J137" s="2">
        <f>IFERROR(__xludf.DUMMYFUNCTION("""COMPUTED_VALUE"""),45490.66666666667)</f>
        <v>45490.66667</v>
      </c>
      <c r="K137" s="1">
        <f>IFERROR(__xludf.DUMMYFUNCTION("""COMPUTED_VALUE"""),441.74)</f>
        <v>441.74</v>
      </c>
      <c r="M137" s="2">
        <f>IFERROR(__xludf.DUMMYFUNCTION("""COMPUTED_VALUE"""),45490.66666666667)</f>
        <v>45490.66667</v>
      </c>
      <c r="N137" s="1">
        <f>IFERROR(__xludf.DUMMYFUNCTION("""COMPUTED_VALUE"""),2.5999493E7)</f>
        <v>25999493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IFERROR(__xludf.DUMMYFUNCTION("""COMPUTED_VALUE"""),446.83)</f>
        <v>446.83</v>
      </c>
      <c r="D138" s="2">
        <f>IFERROR(__xludf.DUMMYFUNCTION("""COMPUTED_VALUE"""),45491.66666666667)</f>
        <v>45491.66667</v>
      </c>
      <c r="E138" s="1">
        <f>IFERROR(__xludf.DUMMYFUNCTION("""COMPUTED_VALUE"""),448.51)</f>
        <v>448.51</v>
      </c>
      <c r="G138" s="2">
        <f>IFERROR(__xludf.DUMMYFUNCTION("""COMPUTED_VALUE"""),45491.66666666667)</f>
        <v>45491.66667</v>
      </c>
      <c r="H138" s="1">
        <f>IFERROR(__xludf.DUMMYFUNCTION("""COMPUTED_VALUE"""),434.29)</f>
        <v>434.29</v>
      </c>
      <c r="J138" s="2">
        <f>IFERROR(__xludf.DUMMYFUNCTION("""COMPUTED_VALUE"""),45491.66666666667)</f>
        <v>45491.66667</v>
      </c>
      <c r="K138" s="1">
        <f>IFERROR(__xludf.DUMMYFUNCTION("""COMPUTED_VALUE"""),434.71)</f>
        <v>434.71</v>
      </c>
      <c r="M138" s="2">
        <f>IFERROR(__xludf.DUMMYFUNCTION("""COMPUTED_VALUE"""),45491.66666666667)</f>
        <v>45491.66667</v>
      </c>
      <c r="N138" s="1">
        <f>IFERROR(__xludf.DUMMYFUNCTION("""COMPUTED_VALUE"""),2.4909078E7)</f>
        <v>24909078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IFERROR(__xludf.DUMMYFUNCTION("""COMPUTED_VALUE"""),434.87)</f>
        <v>434.87</v>
      </c>
      <c r="D139" s="2">
        <f>IFERROR(__xludf.DUMMYFUNCTION("""COMPUTED_VALUE"""),45492.66666666667)</f>
        <v>45492.66667</v>
      </c>
      <c r="E139" s="1">
        <f>IFERROR(__xludf.DUMMYFUNCTION("""COMPUTED_VALUE"""),439.7)</f>
        <v>439.7</v>
      </c>
      <c r="G139" s="2">
        <f>IFERROR(__xludf.DUMMYFUNCTION("""COMPUTED_VALUE"""),45492.66666666667)</f>
        <v>45492.66667</v>
      </c>
      <c r="H139" s="1">
        <f>IFERROR(__xludf.DUMMYFUNCTION("""COMPUTED_VALUE"""),433.75)</f>
        <v>433.75</v>
      </c>
      <c r="J139" s="2">
        <f>IFERROR(__xludf.DUMMYFUNCTION("""COMPUTED_VALUE"""),45492.66666666667)</f>
        <v>45492.66667</v>
      </c>
      <c r="K139" s="1">
        <f>IFERROR(__xludf.DUMMYFUNCTION("""COMPUTED_VALUE"""),439.44)</f>
        <v>439.44</v>
      </c>
      <c r="M139" s="2">
        <f>IFERROR(__xludf.DUMMYFUNCTION("""COMPUTED_VALUE"""),45492.66666666667)</f>
        <v>45492.66667</v>
      </c>
      <c r="N139" s="1">
        <f>IFERROR(__xludf.DUMMYFUNCTION("""COMPUTED_VALUE"""),2.3018123E7)</f>
        <v>23018123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IFERROR(__xludf.DUMMYFUNCTION("""COMPUTED_VALUE"""),439.15)</f>
        <v>439.15</v>
      </c>
      <c r="D140" s="2">
        <f>IFERROR(__xludf.DUMMYFUNCTION("""COMPUTED_VALUE"""),45495.66666666667)</f>
        <v>45495.66667</v>
      </c>
      <c r="E140" s="1">
        <f>IFERROR(__xludf.DUMMYFUNCTION("""COMPUTED_VALUE"""),440.47)</f>
        <v>440.47</v>
      </c>
      <c r="G140" s="2">
        <f>IFERROR(__xludf.DUMMYFUNCTION("""COMPUTED_VALUE"""),45495.66666666667)</f>
        <v>45495.66667</v>
      </c>
      <c r="H140" s="1">
        <f>IFERROR(__xludf.DUMMYFUNCTION("""COMPUTED_VALUE"""),432.31)</f>
        <v>432.31</v>
      </c>
      <c r="J140" s="2">
        <f>IFERROR(__xludf.DUMMYFUNCTION("""COMPUTED_VALUE"""),45495.66666666667)</f>
        <v>45495.66667</v>
      </c>
      <c r="K140" s="1">
        <f>IFERROR(__xludf.DUMMYFUNCTION("""COMPUTED_VALUE"""),439.15)</f>
        <v>439.15</v>
      </c>
      <c r="M140" s="2">
        <f>IFERROR(__xludf.DUMMYFUNCTION("""COMPUTED_VALUE"""),45495.66666666667)</f>
        <v>45495.66667</v>
      </c>
      <c r="N140" s="1">
        <f>IFERROR(__xludf.DUMMYFUNCTION("""COMPUTED_VALUE"""),2.4703216E7)</f>
        <v>24703216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IFERROR(__xludf.DUMMYFUNCTION("""COMPUTED_VALUE"""),437.47)</f>
        <v>437.47</v>
      </c>
      <c r="D141" s="2">
        <f>IFERROR(__xludf.DUMMYFUNCTION("""COMPUTED_VALUE"""),45496.66666666667)</f>
        <v>45496.66667</v>
      </c>
      <c r="E141" s="1">
        <f>IFERROR(__xludf.DUMMYFUNCTION("""COMPUTED_VALUE"""),441.83)</f>
        <v>441.83</v>
      </c>
      <c r="G141" s="2">
        <f>IFERROR(__xludf.DUMMYFUNCTION("""COMPUTED_VALUE"""),45496.66666666667)</f>
        <v>45496.66667</v>
      </c>
      <c r="H141" s="1">
        <f>IFERROR(__xludf.DUMMYFUNCTION("""COMPUTED_VALUE"""),436.58)</f>
        <v>436.58</v>
      </c>
      <c r="J141" s="2">
        <f>IFERROR(__xludf.DUMMYFUNCTION("""COMPUTED_VALUE"""),45496.66666666667)</f>
        <v>45496.66667</v>
      </c>
      <c r="K141" s="1">
        <f>IFERROR(__xludf.DUMMYFUNCTION("""COMPUTED_VALUE"""),436.73)</f>
        <v>436.73</v>
      </c>
      <c r="M141" s="2">
        <f>IFERROR(__xludf.DUMMYFUNCTION("""COMPUTED_VALUE"""),45496.66666666667)</f>
        <v>45496.66667</v>
      </c>
      <c r="N141" s="1">
        <f>IFERROR(__xludf.DUMMYFUNCTION("""COMPUTED_VALUE"""),1.8986279E7)</f>
        <v>18986279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IFERROR(__xludf.DUMMYFUNCTION("""COMPUTED_VALUE"""),438.22)</f>
        <v>438.22</v>
      </c>
      <c r="D142" s="2">
        <f>IFERROR(__xludf.DUMMYFUNCTION("""COMPUTED_VALUE"""),45497.66666666667)</f>
        <v>45497.66667</v>
      </c>
      <c r="E142" s="1">
        <f>IFERROR(__xludf.DUMMYFUNCTION("""COMPUTED_VALUE"""),439.9)</f>
        <v>439.9</v>
      </c>
      <c r="G142" s="2">
        <f>IFERROR(__xludf.DUMMYFUNCTION("""COMPUTED_VALUE"""),45497.66666666667)</f>
        <v>45497.66667</v>
      </c>
      <c r="H142" s="1">
        <f>IFERROR(__xludf.DUMMYFUNCTION("""COMPUTED_VALUE"""),434.57)</f>
        <v>434.57</v>
      </c>
      <c r="J142" s="2">
        <f>IFERROR(__xludf.DUMMYFUNCTION("""COMPUTED_VALUE"""),45497.66666666667)</f>
        <v>45497.66667</v>
      </c>
      <c r="K142" s="1">
        <f>IFERROR(__xludf.DUMMYFUNCTION("""COMPUTED_VALUE"""),437.5)</f>
        <v>437.5</v>
      </c>
      <c r="M142" s="2">
        <f>IFERROR(__xludf.DUMMYFUNCTION("""COMPUTED_VALUE"""),45497.66666666667)</f>
        <v>45497.66667</v>
      </c>
      <c r="N142" s="1">
        <f>IFERROR(__xludf.DUMMYFUNCTION("""COMPUTED_VALUE"""),1.8217757E7)</f>
        <v>18217757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IFERROR(__xludf.DUMMYFUNCTION("""COMPUTED_VALUE"""),436.52)</f>
        <v>436.52</v>
      </c>
      <c r="D143" s="2">
        <f>IFERROR(__xludf.DUMMYFUNCTION("""COMPUTED_VALUE"""),45498.66666666667)</f>
        <v>45498.66667</v>
      </c>
      <c r="E143" s="1">
        <f>IFERROR(__xludf.DUMMYFUNCTION("""COMPUTED_VALUE"""),444.01)</f>
        <v>444.01</v>
      </c>
      <c r="G143" s="2">
        <f>IFERROR(__xludf.DUMMYFUNCTION("""COMPUTED_VALUE"""),45498.66666666667)</f>
        <v>45498.66667</v>
      </c>
      <c r="H143" s="1">
        <f>IFERROR(__xludf.DUMMYFUNCTION("""COMPUTED_VALUE"""),436.52)</f>
        <v>436.52</v>
      </c>
      <c r="J143" s="2">
        <f>IFERROR(__xludf.DUMMYFUNCTION("""COMPUTED_VALUE"""),45498.66666666667)</f>
        <v>45498.66667</v>
      </c>
      <c r="K143" s="1">
        <f>IFERROR(__xludf.DUMMYFUNCTION("""COMPUTED_VALUE"""),437.42)</f>
        <v>437.42</v>
      </c>
      <c r="M143" s="2">
        <f>IFERROR(__xludf.DUMMYFUNCTION("""COMPUTED_VALUE"""),45498.66666666667)</f>
        <v>45498.66667</v>
      </c>
      <c r="N143" s="1">
        <f>IFERROR(__xludf.DUMMYFUNCTION("""COMPUTED_VALUE"""),1.9985916E7)</f>
        <v>19985916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IFERROR(__xludf.DUMMYFUNCTION("""COMPUTED_VALUE"""),442.09)</f>
        <v>442.09</v>
      </c>
      <c r="D144" s="2">
        <f>IFERROR(__xludf.DUMMYFUNCTION("""COMPUTED_VALUE"""),45499.66666666667)</f>
        <v>45499.66667</v>
      </c>
      <c r="E144" s="1">
        <f>IFERROR(__xludf.DUMMYFUNCTION("""COMPUTED_VALUE"""),450.2)</f>
        <v>450.2</v>
      </c>
      <c r="G144" s="2">
        <f>IFERROR(__xludf.DUMMYFUNCTION("""COMPUTED_VALUE"""),45499.66666666667)</f>
        <v>45499.66667</v>
      </c>
      <c r="H144" s="1">
        <f>IFERROR(__xludf.DUMMYFUNCTION("""COMPUTED_VALUE"""),441.16)</f>
        <v>441.16</v>
      </c>
      <c r="J144" s="2">
        <f>IFERROR(__xludf.DUMMYFUNCTION("""COMPUTED_VALUE"""),45499.66666666667)</f>
        <v>45499.66667</v>
      </c>
      <c r="K144" s="1">
        <f>IFERROR(__xludf.DUMMYFUNCTION("""COMPUTED_VALUE"""),448.51)</f>
        <v>448.51</v>
      </c>
      <c r="M144" s="2">
        <f>IFERROR(__xludf.DUMMYFUNCTION("""COMPUTED_VALUE"""),45499.66666666667)</f>
        <v>45499.66667</v>
      </c>
      <c r="N144" s="1">
        <f>IFERROR(__xludf.DUMMYFUNCTION("""COMPUTED_VALUE"""),1.8794205E7)</f>
        <v>18794205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IFERROR(__xludf.DUMMYFUNCTION("""COMPUTED_VALUE"""),448.39)</f>
        <v>448.39</v>
      </c>
      <c r="D145" s="2">
        <f>IFERROR(__xludf.DUMMYFUNCTION("""COMPUTED_VALUE"""),45502.66666666667)</f>
        <v>45502.66667</v>
      </c>
      <c r="E145" s="1">
        <f>IFERROR(__xludf.DUMMYFUNCTION("""COMPUTED_VALUE"""),449.33)</f>
        <v>449.33</v>
      </c>
      <c r="G145" s="2">
        <f>IFERROR(__xludf.DUMMYFUNCTION("""COMPUTED_VALUE"""),45502.66666666667)</f>
        <v>45502.66667</v>
      </c>
      <c r="H145" s="1">
        <f>IFERROR(__xludf.DUMMYFUNCTION("""COMPUTED_VALUE"""),440.64)</f>
        <v>440.64</v>
      </c>
      <c r="J145" s="2">
        <f>IFERROR(__xludf.DUMMYFUNCTION("""COMPUTED_VALUE"""),45502.66666666667)</f>
        <v>45502.66667</v>
      </c>
      <c r="K145" s="1">
        <f>IFERROR(__xludf.DUMMYFUNCTION("""COMPUTED_VALUE"""),446.46)</f>
        <v>446.46</v>
      </c>
      <c r="M145" s="2">
        <f>IFERROR(__xludf.DUMMYFUNCTION("""COMPUTED_VALUE"""),45502.66666666667)</f>
        <v>45502.66667</v>
      </c>
      <c r="N145" s="1">
        <f>IFERROR(__xludf.DUMMYFUNCTION("""COMPUTED_VALUE"""),1.9419631E7)</f>
        <v>19419631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IFERROR(__xludf.DUMMYFUNCTION("""COMPUTED_VALUE"""),439.71)</f>
        <v>439.71</v>
      </c>
      <c r="D146" s="2">
        <f>IFERROR(__xludf.DUMMYFUNCTION("""COMPUTED_VALUE"""),45503.66666666667)</f>
        <v>45503.66667</v>
      </c>
      <c r="E146" s="1">
        <f>IFERROR(__xludf.DUMMYFUNCTION("""COMPUTED_VALUE"""),443.98)</f>
        <v>443.98</v>
      </c>
      <c r="G146" s="2">
        <f>IFERROR(__xludf.DUMMYFUNCTION("""COMPUTED_VALUE"""),45503.66666666667)</f>
        <v>45503.66667</v>
      </c>
      <c r="H146" s="1">
        <f>IFERROR(__xludf.DUMMYFUNCTION("""COMPUTED_VALUE"""),435.97)</f>
        <v>435.97</v>
      </c>
      <c r="J146" s="2">
        <f>IFERROR(__xludf.DUMMYFUNCTION("""COMPUTED_VALUE"""),45503.66666666667)</f>
        <v>45503.66667</v>
      </c>
      <c r="K146" s="1">
        <f>IFERROR(__xludf.DUMMYFUNCTION("""COMPUTED_VALUE"""),442.91)</f>
        <v>442.91</v>
      </c>
      <c r="M146" s="2">
        <f>IFERROR(__xludf.DUMMYFUNCTION("""COMPUTED_VALUE"""),45503.66666666667)</f>
        <v>45503.66667</v>
      </c>
      <c r="N146" s="1">
        <f>IFERROR(__xludf.DUMMYFUNCTION("""COMPUTED_VALUE"""),1.9457229E7)</f>
        <v>19457229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IFERROR(__xludf.DUMMYFUNCTION("""COMPUTED_VALUE"""),444.61)</f>
        <v>444.61</v>
      </c>
      <c r="D147" s="2">
        <f>IFERROR(__xludf.DUMMYFUNCTION("""COMPUTED_VALUE"""),45504.66666666667)</f>
        <v>45504.66667</v>
      </c>
      <c r="E147" s="1">
        <f>IFERROR(__xludf.DUMMYFUNCTION("""COMPUTED_VALUE"""),447.01)</f>
        <v>447.01</v>
      </c>
      <c r="G147" s="2">
        <f>IFERROR(__xludf.DUMMYFUNCTION("""COMPUTED_VALUE"""),45504.66666666667)</f>
        <v>45504.66667</v>
      </c>
      <c r="H147" s="1">
        <f>IFERROR(__xludf.DUMMYFUNCTION("""COMPUTED_VALUE"""),438.94)</f>
        <v>438.94</v>
      </c>
      <c r="J147" s="2">
        <f>IFERROR(__xludf.DUMMYFUNCTION("""COMPUTED_VALUE"""),45504.66666666667)</f>
        <v>45504.66667</v>
      </c>
      <c r="K147" s="1">
        <f>IFERROR(__xludf.DUMMYFUNCTION("""COMPUTED_VALUE"""),441.17)</f>
        <v>441.17</v>
      </c>
      <c r="M147" s="2">
        <f>IFERROR(__xludf.DUMMYFUNCTION("""COMPUTED_VALUE"""),45504.66666666667)</f>
        <v>45504.66667</v>
      </c>
      <c r="N147" s="1">
        <f>IFERROR(__xludf.DUMMYFUNCTION("""COMPUTED_VALUE"""),4.8225943E7)</f>
        <v>48225943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IFERROR(__xludf.DUMMYFUNCTION("""COMPUTED_VALUE"""),443.36)</f>
        <v>443.36</v>
      </c>
      <c r="D148" s="2">
        <f>IFERROR(__xludf.DUMMYFUNCTION("""COMPUTED_VALUE"""),45505.66666666667)</f>
        <v>45505.66667</v>
      </c>
      <c r="E148" s="1">
        <f>IFERROR(__xludf.DUMMYFUNCTION("""COMPUTED_VALUE"""),445.34)</f>
        <v>445.34</v>
      </c>
      <c r="G148" s="2">
        <f>IFERROR(__xludf.DUMMYFUNCTION("""COMPUTED_VALUE"""),45505.66666666667)</f>
        <v>45505.66667</v>
      </c>
      <c r="H148" s="1">
        <f>IFERROR(__xludf.DUMMYFUNCTION("""COMPUTED_VALUE"""),432.1)</f>
        <v>432.1</v>
      </c>
      <c r="J148" s="2">
        <f>IFERROR(__xludf.DUMMYFUNCTION("""COMPUTED_VALUE"""),45505.66666666667)</f>
        <v>45505.66667</v>
      </c>
      <c r="K148" s="1">
        <f>IFERROR(__xludf.DUMMYFUNCTION("""COMPUTED_VALUE"""),436.91)</f>
        <v>436.91</v>
      </c>
      <c r="M148" s="2">
        <f>IFERROR(__xludf.DUMMYFUNCTION("""COMPUTED_VALUE"""),45505.66666666667)</f>
        <v>45505.66667</v>
      </c>
      <c r="N148" s="1">
        <f>IFERROR(__xludf.DUMMYFUNCTION("""COMPUTED_VALUE"""),1.9687237E7)</f>
        <v>19687237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IFERROR(__xludf.DUMMYFUNCTION("""COMPUTED_VALUE"""),433.58)</f>
        <v>433.58</v>
      </c>
      <c r="D149" s="2">
        <f>IFERROR(__xludf.DUMMYFUNCTION("""COMPUTED_VALUE"""),45506.66666666667)</f>
        <v>45506.66667</v>
      </c>
      <c r="E149" s="1">
        <f>IFERROR(__xludf.DUMMYFUNCTION("""COMPUTED_VALUE"""),435.95)</f>
        <v>435.95</v>
      </c>
      <c r="G149" s="2">
        <f>IFERROR(__xludf.DUMMYFUNCTION("""COMPUTED_VALUE"""),45506.66666666667)</f>
        <v>45506.66667</v>
      </c>
      <c r="H149" s="1">
        <f>IFERROR(__xludf.DUMMYFUNCTION("""COMPUTED_VALUE"""),425.39)</f>
        <v>425.39</v>
      </c>
      <c r="J149" s="2">
        <f>IFERROR(__xludf.DUMMYFUNCTION("""COMPUTED_VALUE"""),45506.66666666667)</f>
        <v>45506.66667</v>
      </c>
      <c r="K149" s="1">
        <f>IFERROR(__xludf.DUMMYFUNCTION("""COMPUTED_VALUE"""),435.76)</f>
        <v>435.76</v>
      </c>
      <c r="M149" s="2">
        <f>IFERROR(__xludf.DUMMYFUNCTION("""COMPUTED_VALUE"""),45506.66666666667)</f>
        <v>45506.66667</v>
      </c>
      <c r="N149" s="1">
        <f>IFERROR(__xludf.DUMMYFUNCTION("""COMPUTED_VALUE"""),2.6206738E7)</f>
        <v>26206738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IFERROR(__xludf.DUMMYFUNCTION("""COMPUTED_VALUE"""),423.38)</f>
        <v>423.38</v>
      </c>
      <c r="D150" s="2">
        <f>IFERROR(__xludf.DUMMYFUNCTION("""COMPUTED_VALUE"""),45509.66666666667)</f>
        <v>45509.66667</v>
      </c>
      <c r="E150" s="1">
        <f>IFERROR(__xludf.DUMMYFUNCTION("""COMPUTED_VALUE"""),428.92)</f>
        <v>428.92</v>
      </c>
      <c r="G150" s="2">
        <f>IFERROR(__xludf.DUMMYFUNCTION("""COMPUTED_VALUE"""),45509.66666666667)</f>
        <v>45509.66667</v>
      </c>
      <c r="H150" s="1">
        <f>IFERROR(__xludf.DUMMYFUNCTION("""COMPUTED_VALUE"""),421.8)</f>
        <v>421.8</v>
      </c>
      <c r="J150" s="2">
        <f>IFERROR(__xludf.DUMMYFUNCTION("""COMPUTED_VALUE"""),45509.66666666667)</f>
        <v>45509.66667</v>
      </c>
      <c r="K150" s="1">
        <f>IFERROR(__xludf.DUMMYFUNCTION("""COMPUTED_VALUE"""),426.33)</f>
        <v>426.33</v>
      </c>
      <c r="M150" s="2">
        <f>IFERROR(__xludf.DUMMYFUNCTION("""COMPUTED_VALUE"""),45509.66666666667)</f>
        <v>45509.66667</v>
      </c>
      <c r="N150" s="1">
        <f>IFERROR(__xludf.DUMMYFUNCTION("""COMPUTED_VALUE"""),3.262989E7)</f>
        <v>32629890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IFERROR(__xludf.DUMMYFUNCTION("""COMPUTED_VALUE"""),452.3)</f>
        <v>452.3</v>
      </c>
      <c r="D151" s="2">
        <f>IFERROR(__xludf.DUMMYFUNCTION("""COMPUTED_VALUE"""),45510.66666666667)</f>
        <v>45510.66667</v>
      </c>
      <c r="E151" s="1">
        <f>IFERROR(__xludf.DUMMYFUNCTION("""COMPUTED_VALUE"""),465.31)</f>
        <v>465.31</v>
      </c>
      <c r="G151" s="2">
        <f>IFERROR(__xludf.DUMMYFUNCTION("""COMPUTED_VALUE"""),45510.66666666667)</f>
        <v>45510.66667</v>
      </c>
      <c r="H151" s="1">
        <f>IFERROR(__xludf.DUMMYFUNCTION("""COMPUTED_VALUE"""),450.15)</f>
        <v>450.15</v>
      </c>
      <c r="J151" s="2">
        <f>IFERROR(__xludf.DUMMYFUNCTION("""COMPUTED_VALUE"""),45510.66666666667)</f>
        <v>45510.66667</v>
      </c>
      <c r="K151" s="1">
        <f>IFERROR(__xludf.DUMMYFUNCTION("""COMPUTED_VALUE"""),462.44)</f>
        <v>462.44</v>
      </c>
      <c r="M151" s="2">
        <f>IFERROR(__xludf.DUMMYFUNCTION("""COMPUTED_VALUE"""),45510.66666666667)</f>
        <v>45510.66667</v>
      </c>
      <c r="N151" s="1">
        <f>IFERROR(__xludf.DUMMYFUNCTION("""COMPUTED_VALUE"""),5.3024568E7)</f>
        <v>53024568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IFERROR(__xludf.DUMMYFUNCTION("""COMPUTED_VALUE"""),465.6)</f>
        <v>465.6</v>
      </c>
      <c r="D152" s="2">
        <f>IFERROR(__xludf.DUMMYFUNCTION("""COMPUTED_VALUE"""),45511.66666666667)</f>
        <v>45511.66667</v>
      </c>
      <c r="E152" s="1">
        <f>IFERROR(__xludf.DUMMYFUNCTION("""COMPUTED_VALUE"""),467.0)</f>
        <v>467</v>
      </c>
      <c r="G152" s="2">
        <f>IFERROR(__xludf.DUMMYFUNCTION("""COMPUTED_VALUE"""),45511.66666666667)</f>
        <v>45511.66667</v>
      </c>
      <c r="H152" s="1">
        <f>IFERROR(__xludf.DUMMYFUNCTION("""COMPUTED_VALUE"""),456.02)</f>
        <v>456.02</v>
      </c>
      <c r="J152" s="2">
        <f>IFERROR(__xludf.DUMMYFUNCTION("""COMPUTED_VALUE"""),45511.66666666667)</f>
        <v>45511.66667</v>
      </c>
      <c r="K152" s="1">
        <f>IFERROR(__xludf.DUMMYFUNCTION("""COMPUTED_VALUE"""),456.02)</f>
        <v>456.02</v>
      </c>
      <c r="M152" s="2">
        <f>IFERROR(__xludf.DUMMYFUNCTION("""COMPUTED_VALUE"""),45511.66666666667)</f>
        <v>45511.66667</v>
      </c>
      <c r="N152" s="1">
        <f>IFERROR(__xludf.DUMMYFUNCTION("""COMPUTED_VALUE"""),3.3211962E7)</f>
        <v>33211962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IFERROR(__xludf.DUMMYFUNCTION("""COMPUTED_VALUE"""),456.82)</f>
        <v>456.82</v>
      </c>
      <c r="D153" s="2">
        <f>IFERROR(__xludf.DUMMYFUNCTION("""COMPUTED_VALUE"""),45512.66666666667)</f>
        <v>45512.66667</v>
      </c>
      <c r="E153" s="1">
        <f>IFERROR(__xludf.DUMMYFUNCTION("""COMPUTED_VALUE"""),467.59)</f>
        <v>467.59</v>
      </c>
      <c r="G153" s="2">
        <f>IFERROR(__xludf.DUMMYFUNCTION("""COMPUTED_VALUE"""),45512.66666666667)</f>
        <v>45512.66667</v>
      </c>
      <c r="H153" s="1">
        <f>IFERROR(__xludf.DUMMYFUNCTION("""COMPUTED_VALUE"""),455.31)</f>
        <v>455.31</v>
      </c>
      <c r="J153" s="2">
        <f>IFERROR(__xludf.DUMMYFUNCTION("""COMPUTED_VALUE"""),45512.66666666667)</f>
        <v>45512.66667</v>
      </c>
      <c r="K153" s="1">
        <f>IFERROR(__xludf.DUMMYFUNCTION("""COMPUTED_VALUE"""),466.11)</f>
        <v>466.11</v>
      </c>
      <c r="M153" s="2">
        <f>IFERROR(__xludf.DUMMYFUNCTION("""COMPUTED_VALUE"""),45512.66666666667)</f>
        <v>45512.66667</v>
      </c>
      <c r="N153" s="1">
        <f>IFERROR(__xludf.DUMMYFUNCTION("""COMPUTED_VALUE"""),3.4369153E7)</f>
        <v>34369153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IFERROR(__xludf.DUMMYFUNCTION("""COMPUTED_VALUE"""),465.4)</f>
        <v>465.4</v>
      </c>
      <c r="D154" s="2">
        <f>IFERROR(__xludf.DUMMYFUNCTION("""COMPUTED_VALUE"""),45513.66666666667)</f>
        <v>45513.66667</v>
      </c>
      <c r="E154" s="1">
        <f>IFERROR(__xludf.DUMMYFUNCTION("""COMPUTED_VALUE"""),465.4)</f>
        <v>465.4</v>
      </c>
      <c r="G154" s="2">
        <f>IFERROR(__xludf.DUMMYFUNCTION("""COMPUTED_VALUE"""),45513.66666666667)</f>
        <v>45513.66667</v>
      </c>
      <c r="H154" s="1">
        <f>IFERROR(__xludf.DUMMYFUNCTION("""COMPUTED_VALUE"""),448.52)</f>
        <v>448.52</v>
      </c>
      <c r="J154" s="2">
        <f>IFERROR(__xludf.DUMMYFUNCTION("""COMPUTED_VALUE"""),45513.66666666667)</f>
        <v>45513.66667</v>
      </c>
      <c r="K154" s="1">
        <f>IFERROR(__xludf.DUMMYFUNCTION("""COMPUTED_VALUE"""),450.09)</f>
        <v>450.09</v>
      </c>
      <c r="M154" s="2">
        <f>IFERROR(__xludf.DUMMYFUNCTION("""COMPUTED_VALUE"""),45513.66666666667)</f>
        <v>45513.66667</v>
      </c>
      <c r="N154" s="1">
        <f>IFERROR(__xludf.DUMMYFUNCTION("""COMPUTED_VALUE"""),3.5755218E7)</f>
        <v>35755218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IFERROR(__xludf.DUMMYFUNCTION("""COMPUTED_VALUE"""),449.74)</f>
        <v>449.74</v>
      </c>
      <c r="D155" s="2">
        <f>IFERROR(__xludf.DUMMYFUNCTION("""COMPUTED_VALUE"""),45516.66666666667)</f>
        <v>45516.66667</v>
      </c>
      <c r="E155" s="1">
        <f>IFERROR(__xludf.DUMMYFUNCTION("""COMPUTED_VALUE"""),449.74)</f>
        <v>449.74</v>
      </c>
      <c r="G155" s="2">
        <f>IFERROR(__xludf.DUMMYFUNCTION("""COMPUTED_VALUE"""),45516.66666666667)</f>
        <v>45516.66667</v>
      </c>
      <c r="H155" s="1">
        <f>IFERROR(__xludf.DUMMYFUNCTION("""COMPUTED_VALUE"""),438.58)</f>
        <v>438.58</v>
      </c>
      <c r="J155" s="2">
        <f>IFERROR(__xludf.DUMMYFUNCTION("""COMPUTED_VALUE"""),45516.66666666667)</f>
        <v>45516.66667</v>
      </c>
      <c r="K155" s="1">
        <f>IFERROR(__xludf.DUMMYFUNCTION("""COMPUTED_VALUE"""),440.24)</f>
        <v>440.24</v>
      </c>
      <c r="M155" s="2">
        <f>IFERROR(__xludf.DUMMYFUNCTION("""COMPUTED_VALUE"""),45516.66666666667)</f>
        <v>45516.66667</v>
      </c>
      <c r="N155" s="1">
        <f>IFERROR(__xludf.DUMMYFUNCTION("""COMPUTED_VALUE"""),3.3140912E7)</f>
        <v>33140912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IFERROR(__xludf.DUMMYFUNCTION("""COMPUTED_VALUE"""),441.84)</f>
        <v>441.84</v>
      </c>
      <c r="D156" s="2">
        <f>IFERROR(__xludf.DUMMYFUNCTION("""COMPUTED_VALUE"""),45517.66666666667)</f>
        <v>45517.66667</v>
      </c>
      <c r="E156" s="1">
        <f>IFERROR(__xludf.DUMMYFUNCTION("""COMPUTED_VALUE"""),454.75)</f>
        <v>454.75</v>
      </c>
      <c r="G156" s="2">
        <f>IFERROR(__xludf.DUMMYFUNCTION("""COMPUTED_VALUE"""),45517.66666666667)</f>
        <v>45517.66667</v>
      </c>
      <c r="H156" s="1">
        <f>IFERROR(__xludf.DUMMYFUNCTION("""COMPUTED_VALUE"""),441.83)</f>
        <v>441.83</v>
      </c>
      <c r="J156" s="2">
        <f>IFERROR(__xludf.DUMMYFUNCTION("""COMPUTED_VALUE"""),45517.66666666667)</f>
        <v>45517.66667</v>
      </c>
      <c r="K156" s="1">
        <f>IFERROR(__xludf.DUMMYFUNCTION("""COMPUTED_VALUE"""),453.73)</f>
        <v>453.73</v>
      </c>
      <c r="M156" s="2">
        <f>IFERROR(__xludf.DUMMYFUNCTION("""COMPUTED_VALUE"""),45517.66666666667)</f>
        <v>45517.66667</v>
      </c>
      <c r="N156" s="1">
        <f>IFERROR(__xludf.DUMMYFUNCTION("""COMPUTED_VALUE"""),2.9742319E7)</f>
        <v>29742319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IFERROR(__xludf.DUMMYFUNCTION("""COMPUTED_VALUE"""),450.1)</f>
        <v>450.1</v>
      </c>
      <c r="D157" s="2">
        <f>IFERROR(__xludf.DUMMYFUNCTION("""COMPUTED_VALUE"""),45518.66666666667)</f>
        <v>45518.66667</v>
      </c>
      <c r="E157" s="1">
        <f>IFERROR(__xludf.DUMMYFUNCTION("""COMPUTED_VALUE"""),454.38)</f>
        <v>454.38</v>
      </c>
      <c r="G157" s="2">
        <f>IFERROR(__xludf.DUMMYFUNCTION("""COMPUTED_VALUE"""),45518.66666666667)</f>
        <v>45518.66667</v>
      </c>
      <c r="H157" s="1">
        <f>IFERROR(__xludf.DUMMYFUNCTION("""COMPUTED_VALUE"""),446.65)</f>
        <v>446.65</v>
      </c>
      <c r="J157" s="2">
        <f>IFERROR(__xludf.DUMMYFUNCTION("""COMPUTED_VALUE"""),45518.66666666667)</f>
        <v>45518.66667</v>
      </c>
      <c r="K157" s="1">
        <f>IFERROR(__xludf.DUMMYFUNCTION("""COMPUTED_VALUE"""),450.11)</f>
        <v>450.11</v>
      </c>
      <c r="M157" s="2">
        <f>IFERROR(__xludf.DUMMYFUNCTION("""COMPUTED_VALUE"""),45518.66666666667)</f>
        <v>45518.66667</v>
      </c>
      <c r="N157" s="1">
        <f>IFERROR(__xludf.DUMMYFUNCTION("""COMPUTED_VALUE"""),2.7141226E7)</f>
        <v>27141226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IFERROR(__xludf.DUMMYFUNCTION("""COMPUTED_VALUE"""),455.87)</f>
        <v>455.87</v>
      </c>
      <c r="D158" s="2">
        <f>IFERROR(__xludf.DUMMYFUNCTION("""COMPUTED_VALUE"""),45519.66666666667)</f>
        <v>45519.66667</v>
      </c>
      <c r="E158" s="1">
        <f>IFERROR(__xludf.DUMMYFUNCTION("""COMPUTED_VALUE"""),465.72)</f>
        <v>465.72</v>
      </c>
      <c r="G158" s="2">
        <f>IFERROR(__xludf.DUMMYFUNCTION("""COMPUTED_VALUE"""),45519.66666666667)</f>
        <v>45519.66667</v>
      </c>
      <c r="H158" s="1">
        <f>IFERROR(__xludf.DUMMYFUNCTION("""COMPUTED_VALUE"""),455.76)</f>
        <v>455.76</v>
      </c>
      <c r="J158" s="2">
        <f>IFERROR(__xludf.DUMMYFUNCTION("""COMPUTED_VALUE"""),45519.66666666667)</f>
        <v>45519.66667</v>
      </c>
      <c r="K158" s="1">
        <f>IFERROR(__xludf.DUMMYFUNCTION("""COMPUTED_VALUE"""),464.0)</f>
        <v>464</v>
      </c>
      <c r="M158" s="2">
        <f>IFERROR(__xludf.DUMMYFUNCTION("""COMPUTED_VALUE"""),45519.66666666667)</f>
        <v>45519.66667</v>
      </c>
      <c r="N158" s="1">
        <f>IFERROR(__xludf.DUMMYFUNCTION("""COMPUTED_VALUE"""),2.4086263E7)</f>
        <v>24086263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IFERROR(__xludf.DUMMYFUNCTION("""COMPUTED_VALUE"""),460.16)</f>
        <v>460.16</v>
      </c>
      <c r="D159" s="2">
        <f>IFERROR(__xludf.DUMMYFUNCTION("""COMPUTED_VALUE"""),45520.66666666667)</f>
        <v>45520.66667</v>
      </c>
      <c r="E159" s="1">
        <f>IFERROR(__xludf.DUMMYFUNCTION("""COMPUTED_VALUE"""),466.87)</f>
        <v>466.87</v>
      </c>
      <c r="G159" s="2">
        <f>IFERROR(__xludf.DUMMYFUNCTION("""COMPUTED_VALUE"""),45520.66666666667)</f>
        <v>45520.66667</v>
      </c>
      <c r="H159" s="1">
        <f>IFERROR(__xludf.DUMMYFUNCTION("""COMPUTED_VALUE"""),457.88)</f>
        <v>457.88</v>
      </c>
      <c r="J159" s="2">
        <f>IFERROR(__xludf.DUMMYFUNCTION("""COMPUTED_VALUE"""),45520.66666666667)</f>
        <v>45520.66667</v>
      </c>
      <c r="K159" s="1">
        <f>IFERROR(__xludf.DUMMYFUNCTION("""COMPUTED_VALUE"""),466.65)</f>
        <v>466.65</v>
      </c>
      <c r="M159" s="2">
        <f>IFERROR(__xludf.DUMMYFUNCTION("""COMPUTED_VALUE"""),45520.66666666667)</f>
        <v>45520.66667</v>
      </c>
      <c r="N159" s="1">
        <f>IFERROR(__xludf.DUMMYFUNCTION("""COMPUTED_VALUE"""),2.2033148E7)</f>
        <v>22033148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IFERROR(__xludf.DUMMYFUNCTION("""COMPUTED_VALUE"""),468.07)</f>
        <v>468.07</v>
      </c>
      <c r="D160" s="2">
        <f>IFERROR(__xludf.DUMMYFUNCTION("""COMPUTED_VALUE"""),45523.66666666667)</f>
        <v>45523.66667</v>
      </c>
      <c r="E160" s="1">
        <f>IFERROR(__xludf.DUMMYFUNCTION("""COMPUTED_VALUE"""),472.81)</f>
        <v>472.81</v>
      </c>
      <c r="G160" s="2">
        <f>IFERROR(__xludf.DUMMYFUNCTION("""COMPUTED_VALUE"""),45523.66666666667)</f>
        <v>45523.66667</v>
      </c>
      <c r="H160" s="1">
        <f>IFERROR(__xludf.DUMMYFUNCTION("""COMPUTED_VALUE"""),462.97)</f>
        <v>462.97</v>
      </c>
      <c r="J160" s="2">
        <f>IFERROR(__xludf.DUMMYFUNCTION("""COMPUTED_VALUE"""),45523.66666666667)</f>
        <v>45523.66667</v>
      </c>
      <c r="K160" s="1">
        <f>IFERROR(__xludf.DUMMYFUNCTION("""COMPUTED_VALUE"""),463.39)</f>
        <v>463.39</v>
      </c>
      <c r="M160" s="2">
        <f>IFERROR(__xludf.DUMMYFUNCTION("""COMPUTED_VALUE"""),45523.66666666667)</f>
        <v>45523.66667</v>
      </c>
      <c r="N160" s="1">
        <f>IFERROR(__xludf.DUMMYFUNCTION("""COMPUTED_VALUE"""),2.9413833E7)</f>
        <v>29413833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IFERROR(__xludf.DUMMYFUNCTION("""COMPUTED_VALUE"""),462.03)</f>
        <v>462.03</v>
      </c>
      <c r="D161" s="2">
        <f>IFERROR(__xludf.DUMMYFUNCTION("""COMPUTED_VALUE"""),45524.66666666667)</f>
        <v>45524.66667</v>
      </c>
      <c r="E161" s="1">
        <f>IFERROR(__xludf.DUMMYFUNCTION("""COMPUTED_VALUE"""),462.78)</f>
        <v>462.78</v>
      </c>
      <c r="G161" s="2">
        <f>IFERROR(__xludf.DUMMYFUNCTION("""COMPUTED_VALUE"""),45524.66666666667)</f>
        <v>45524.66667</v>
      </c>
      <c r="H161" s="1">
        <f>IFERROR(__xludf.DUMMYFUNCTION("""COMPUTED_VALUE"""),453.54)</f>
        <v>453.54</v>
      </c>
      <c r="J161" s="2">
        <f>IFERROR(__xludf.DUMMYFUNCTION("""COMPUTED_VALUE"""),45524.66666666667)</f>
        <v>45524.66667</v>
      </c>
      <c r="K161" s="1">
        <f>IFERROR(__xludf.DUMMYFUNCTION("""COMPUTED_VALUE"""),460.01)</f>
        <v>460.01</v>
      </c>
      <c r="M161" s="2">
        <f>IFERROR(__xludf.DUMMYFUNCTION("""COMPUTED_VALUE"""),45524.66666666667)</f>
        <v>45524.66667</v>
      </c>
      <c r="N161" s="1">
        <f>IFERROR(__xludf.DUMMYFUNCTION("""COMPUTED_VALUE"""),2.9287681E7)</f>
        <v>29287681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IFERROR(__xludf.DUMMYFUNCTION("""COMPUTED_VALUE"""),462.06)</f>
        <v>462.06</v>
      </c>
      <c r="D162" s="2">
        <f>IFERROR(__xludf.DUMMYFUNCTION("""COMPUTED_VALUE"""),45525.66666666667)</f>
        <v>45525.66667</v>
      </c>
      <c r="E162" s="1">
        <f>IFERROR(__xludf.DUMMYFUNCTION("""COMPUTED_VALUE"""),469.08)</f>
        <v>469.08</v>
      </c>
      <c r="G162" s="2">
        <f>IFERROR(__xludf.DUMMYFUNCTION("""COMPUTED_VALUE"""),45525.66666666667)</f>
        <v>45525.66667</v>
      </c>
      <c r="H162" s="1">
        <f>IFERROR(__xludf.DUMMYFUNCTION("""COMPUTED_VALUE"""),462.06)</f>
        <v>462.06</v>
      </c>
      <c r="J162" s="2">
        <f>IFERROR(__xludf.DUMMYFUNCTION("""COMPUTED_VALUE"""),45525.66666666667)</f>
        <v>45525.66667</v>
      </c>
      <c r="K162" s="1">
        <f>IFERROR(__xludf.DUMMYFUNCTION("""COMPUTED_VALUE"""),466.77)</f>
        <v>466.77</v>
      </c>
      <c r="M162" s="2">
        <f>IFERROR(__xludf.DUMMYFUNCTION("""COMPUTED_VALUE"""),45525.66666666667)</f>
        <v>45525.66667</v>
      </c>
      <c r="N162" s="1">
        <f>IFERROR(__xludf.DUMMYFUNCTION("""COMPUTED_VALUE"""),2.4314832E7)</f>
        <v>24314832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IFERROR(__xludf.DUMMYFUNCTION("""COMPUTED_VALUE"""),473.26)</f>
        <v>473.26</v>
      </c>
      <c r="D163" s="2">
        <f>IFERROR(__xludf.DUMMYFUNCTION("""COMPUTED_VALUE"""),45526.66666666667)</f>
        <v>45526.66667</v>
      </c>
      <c r="E163" s="1">
        <f>IFERROR(__xludf.DUMMYFUNCTION("""COMPUTED_VALUE"""),473.26)</f>
        <v>473.26</v>
      </c>
      <c r="G163" s="2">
        <f>IFERROR(__xludf.DUMMYFUNCTION("""COMPUTED_VALUE"""),45526.66666666667)</f>
        <v>45526.66667</v>
      </c>
      <c r="H163" s="1">
        <f>IFERROR(__xludf.DUMMYFUNCTION("""COMPUTED_VALUE"""),463.16)</f>
        <v>463.16</v>
      </c>
      <c r="J163" s="2">
        <f>IFERROR(__xludf.DUMMYFUNCTION("""COMPUTED_VALUE"""),45526.66666666667)</f>
        <v>45526.66667</v>
      </c>
      <c r="K163" s="1">
        <f>IFERROR(__xludf.DUMMYFUNCTION("""COMPUTED_VALUE"""),465.01)</f>
        <v>465.01</v>
      </c>
      <c r="M163" s="2">
        <f>IFERROR(__xludf.DUMMYFUNCTION("""COMPUTED_VALUE"""),45526.66666666667)</f>
        <v>45526.66667</v>
      </c>
      <c r="N163" s="1">
        <f>IFERROR(__xludf.DUMMYFUNCTION("""COMPUTED_VALUE"""),2.7944757E7)</f>
        <v>27944757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IFERROR(__xludf.DUMMYFUNCTION("""COMPUTED_VALUE"""),465.39)</f>
        <v>465.39</v>
      </c>
      <c r="D164" s="2">
        <f>IFERROR(__xludf.DUMMYFUNCTION("""COMPUTED_VALUE"""),45527.66666666667)</f>
        <v>45527.66667</v>
      </c>
      <c r="E164" s="1">
        <f>IFERROR(__xludf.DUMMYFUNCTION("""COMPUTED_VALUE"""),473.58)</f>
        <v>473.58</v>
      </c>
      <c r="G164" s="2">
        <f>IFERROR(__xludf.DUMMYFUNCTION("""COMPUTED_VALUE"""),45527.66666666667)</f>
        <v>45527.66667</v>
      </c>
      <c r="H164" s="1">
        <f>IFERROR(__xludf.DUMMYFUNCTION("""COMPUTED_VALUE"""),465.39)</f>
        <v>465.39</v>
      </c>
      <c r="J164" s="2">
        <f>IFERROR(__xludf.DUMMYFUNCTION("""COMPUTED_VALUE"""),45527.66666666667)</f>
        <v>45527.66667</v>
      </c>
      <c r="K164" s="1">
        <f>IFERROR(__xludf.DUMMYFUNCTION("""COMPUTED_VALUE"""),471.34)</f>
        <v>471.34</v>
      </c>
      <c r="M164" s="2">
        <f>IFERROR(__xludf.DUMMYFUNCTION("""COMPUTED_VALUE"""),45527.66666666667)</f>
        <v>45527.66667</v>
      </c>
      <c r="N164" s="1">
        <f>IFERROR(__xludf.DUMMYFUNCTION("""COMPUTED_VALUE"""),1.7636368E7)</f>
        <v>17636368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IFERROR(__xludf.DUMMYFUNCTION("""COMPUTED_VALUE"""),468.61)</f>
        <v>468.61</v>
      </c>
      <c r="D165" s="2">
        <f>IFERROR(__xludf.DUMMYFUNCTION("""COMPUTED_VALUE"""),45530.66666666667)</f>
        <v>45530.66667</v>
      </c>
      <c r="E165" s="1">
        <f>IFERROR(__xludf.DUMMYFUNCTION("""COMPUTED_VALUE"""),470.39)</f>
        <v>470.39</v>
      </c>
      <c r="G165" s="2">
        <f>IFERROR(__xludf.DUMMYFUNCTION("""COMPUTED_VALUE"""),45530.66666666667)</f>
        <v>45530.66667</v>
      </c>
      <c r="H165" s="1">
        <f>IFERROR(__xludf.DUMMYFUNCTION("""COMPUTED_VALUE"""),465.78)</f>
        <v>465.78</v>
      </c>
      <c r="J165" s="2">
        <f>IFERROR(__xludf.DUMMYFUNCTION("""COMPUTED_VALUE"""),45530.66666666667)</f>
        <v>45530.66667</v>
      </c>
      <c r="K165" s="1">
        <f>IFERROR(__xludf.DUMMYFUNCTION("""COMPUTED_VALUE"""),468.39)</f>
        <v>468.39</v>
      </c>
      <c r="M165" s="2">
        <f>IFERROR(__xludf.DUMMYFUNCTION("""COMPUTED_VALUE"""),45530.66666666667)</f>
        <v>45530.66667</v>
      </c>
      <c r="N165" s="1">
        <f>IFERROR(__xludf.DUMMYFUNCTION("""COMPUTED_VALUE"""),1.9540489E7)</f>
        <v>19540489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IFERROR(__xludf.DUMMYFUNCTION("""COMPUTED_VALUE"""),467.92)</f>
        <v>467.92</v>
      </c>
      <c r="D166" s="2">
        <f>IFERROR(__xludf.DUMMYFUNCTION("""COMPUTED_VALUE"""),45531.66666666667)</f>
        <v>45531.66667</v>
      </c>
      <c r="E166" s="1">
        <f>IFERROR(__xludf.DUMMYFUNCTION("""COMPUTED_VALUE"""),469.39)</f>
        <v>469.39</v>
      </c>
      <c r="G166" s="2">
        <f>IFERROR(__xludf.DUMMYFUNCTION("""COMPUTED_VALUE"""),45531.66666666667)</f>
        <v>45531.66667</v>
      </c>
      <c r="H166" s="1">
        <f>IFERROR(__xludf.DUMMYFUNCTION("""COMPUTED_VALUE"""),459.71)</f>
        <v>459.71</v>
      </c>
      <c r="J166" s="2">
        <f>IFERROR(__xludf.DUMMYFUNCTION("""COMPUTED_VALUE"""),45531.66666666667)</f>
        <v>45531.66667</v>
      </c>
      <c r="K166" s="1">
        <f>IFERROR(__xludf.DUMMYFUNCTION("""COMPUTED_VALUE"""),463.7)</f>
        <v>463.7</v>
      </c>
      <c r="M166" s="2">
        <f>IFERROR(__xludf.DUMMYFUNCTION("""COMPUTED_VALUE"""),45531.66666666667)</f>
        <v>45531.66667</v>
      </c>
      <c r="N166" s="1">
        <f>IFERROR(__xludf.DUMMYFUNCTION("""COMPUTED_VALUE"""),1.8270725E7)</f>
        <v>18270725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IFERROR(__xludf.DUMMYFUNCTION("""COMPUTED_VALUE"""),464.13)</f>
        <v>464.13</v>
      </c>
      <c r="D167" s="2">
        <f>IFERROR(__xludf.DUMMYFUNCTION("""COMPUTED_VALUE"""),45532.66666666667)</f>
        <v>45532.66667</v>
      </c>
      <c r="E167" s="1">
        <f>IFERROR(__xludf.DUMMYFUNCTION("""COMPUTED_VALUE"""),464.26)</f>
        <v>464.26</v>
      </c>
      <c r="G167" s="2">
        <f>IFERROR(__xludf.DUMMYFUNCTION("""COMPUTED_VALUE"""),45532.66666666667)</f>
        <v>45532.66667</v>
      </c>
      <c r="H167" s="1">
        <f>IFERROR(__xludf.DUMMYFUNCTION("""COMPUTED_VALUE"""),457.82)</f>
        <v>457.82</v>
      </c>
      <c r="J167" s="2">
        <f>IFERROR(__xludf.DUMMYFUNCTION("""COMPUTED_VALUE"""),45532.66666666667)</f>
        <v>45532.66667</v>
      </c>
      <c r="K167" s="1">
        <f>IFERROR(__xludf.DUMMYFUNCTION("""COMPUTED_VALUE"""),461.2)</f>
        <v>461.2</v>
      </c>
      <c r="M167" s="2">
        <f>IFERROR(__xludf.DUMMYFUNCTION("""COMPUTED_VALUE"""),45532.66666666667)</f>
        <v>45532.66667</v>
      </c>
      <c r="N167" s="1">
        <f>IFERROR(__xludf.DUMMYFUNCTION("""COMPUTED_VALUE"""),1.6433542E7)</f>
        <v>16433542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IFERROR(__xludf.DUMMYFUNCTION("""COMPUTED_VALUE"""),463.38)</f>
        <v>463.38</v>
      </c>
      <c r="D168" s="2">
        <f>IFERROR(__xludf.DUMMYFUNCTION("""COMPUTED_VALUE"""),45533.66666666667)</f>
        <v>45533.66667</v>
      </c>
      <c r="E168" s="1">
        <f>IFERROR(__xludf.DUMMYFUNCTION("""COMPUTED_VALUE"""),464.26)</f>
        <v>464.26</v>
      </c>
      <c r="G168" s="2">
        <f>IFERROR(__xludf.DUMMYFUNCTION("""COMPUTED_VALUE"""),45533.66666666667)</f>
        <v>45533.66667</v>
      </c>
      <c r="H168" s="1">
        <f>IFERROR(__xludf.DUMMYFUNCTION("""COMPUTED_VALUE"""),455.9)</f>
        <v>455.9</v>
      </c>
      <c r="J168" s="2">
        <f>IFERROR(__xludf.DUMMYFUNCTION("""COMPUTED_VALUE"""),45533.66666666667)</f>
        <v>45533.66667</v>
      </c>
      <c r="K168" s="1">
        <f>IFERROR(__xludf.DUMMYFUNCTION("""COMPUTED_VALUE"""),457.33)</f>
        <v>457.33</v>
      </c>
      <c r="M168" s="2">
        <f>IFERROR(__xludf.DUMMYFUNCTION("""COMPUTED_VALUE"""),45533.66666666667)</f>
        <v>45533.66667</v>
      </c>
      <c r="N168" s="1">
        <f>IFERROR(__xludf.DUMMYFUNCTION("""COMPUTED_VALUE"""),2.0410356E7)</f>
        <v>20410356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IFERROR(__xludf.DUMMYFUNCTION("""COMPUTED_VALUE"""),458.46)</f>
        <v>458.46</v>
      </c>
      <c r="D169" s="2">
        <f>IFERROR(__xludf.DUMMYFUNCTION("""COMPUTED_VALUE"""),45534.66666666667)</f>
        <v>45534.66667</v>
      </c>
      <c r="E169" s="1">
        <f>IFERROR(__xludf.DUMMYFUNCTION("""COMPUTED_VALUE"""),461.6)</f>
        <v>461.6</v>
      </c>
      <c r="G169" s="2">
        <f>IFERROR(__xludf.DUMMYFUNCTION("""COMPUTED_VALUE"""),45534.66666666667)</f>
        <v>45534.66667</v>
      </c>
      <c r="H169" s="1">
        <f>IFERROR(__xludf.DUMMYFUNCTION("""COMPUTED_VALUE"""),456.21)</f>
        <v>456.21</v>
      </c>
      <c r="J169" s="2">
        <f>IFERROR(__xludf.DUMMYFUNCTION("""COMPUTED_VALUE"""),45534.66666666667)</f>
        <v>45534.66667</v>
      </c>
      <c r="K169" s="1">
        <f>IFERROR(__xludf.DUMMYFUNCTION("""COMPUTED_VALUE"""),461.44)</f>
        <v>461.44</v>
      </c>
      <c r="M169" s="2">
        <f>IFERROR(__xludf.DUMMYFUNCTION("""COMPUTED_VALUE"""),45534.66666666667)</f>
        <v>45534.66667</v>
      </c>
      <c r="N169" s="1">
        <f>IFERROR(__xludf.DUMMYFUNCTION("""COMPUTED_VALUE"""),2.176661E7)</f>
        <v>21766610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IFERROR(__xludf.DUMMYFUNCTION("""COMPUTED_VALUE"""),458.96)</f>
        <v>458.96</v>
      </c>
      <c r="D170" s="2">
        <f>IFERROR(__xludf.DUMMYFUNCTION("""COMPUTED_VALUE"""),45538.66666666667)</f>
        <v>45538.66667</v>
      </c>
      <c r="E170" s="1">
        <f>IFERROR(__xludf.DUMMYFUNCTION("""COMPUTED_VALUE"""),463.21)</f>
        <v>463.21</v>
      </c>
      <c r="G170" s="2">
        <f>IFERROR(__xludf.DUMMYFUNCTION("""COMPUTED_VALUE"""),45538.66666666667)</f>
        <v>45538.66667</v>
      </c>
      <c r="H170" s="1">
        <f>IFERROR(__xludf.DUMMYFUNCTION("""COMPUTED_VALUE"""),454.9)</f>
        <v>454.9</v>
      </c>
      <c r="J170" s="2">
        <f>IFERROR(__xludf.DUMMYFUNCTION("""COMPUTED_VALUE"""),45538.66666666667)</f>
        <v>45538.66667</v>
      </c>
      <c r="K170" s="1">
        <f>IFERROR(__xludf.DUMMYFUNCTION("""COMPUTED_VALUE"""),461.32)</f>
        <v>461.32</v>
      </c>
      <c r="M170" s="2">
        <f>IFERROR(__xludf.DUMMYFUNCTION("""COMPUTED_VALUE"""),45538.66666666667)</f>
        <v>45538.66667</v>
      </c>
      <c r="N170" s="1">
        <f>IFERROR(__xludf.DUMMYFUNCTION("""COMPUTED_VALUE"""),2.3712529E7)</f>
        <v>23712529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IFERROR(__xludf.DUMMYFUNCTION("""COMPUTED_VALUE"""),459.92)</f>
        <v>459.92</v>
      </c>
      <c r="D171" s="2">
        <f>IFERROR(__xludf.DUMMYFUNCTION("""COMPUTED_VALUE"""),45539.66666666667)</f>
        <v>45539.66667</v>
      </c>
      <c r="E171" s="1">
        <f>IFERROR(__xludf.DUMMYFUNCTION("""COMPUTED_VALUE"""),466.49)</f>
        <v>466.49</v>
      </c>
      <c r="G171" s="2">
        <f>IFERROR(__xludf.DUMMYFUNCTION("""COMPUTED_VALUE"""),45539.66666666667)</f>
        <v>45539.66667</v>
      </c>
      <c r="H171" s="1">
        <f>IFERROR(__xludf.DUMMYFUNCTION("""COMPUTED_VALUE"""),459.92)</f>
        <v>459.92</v>
      </c>
      <c r="J171" s="2">
        <f>IFERROR(__xludf.DUMMYFUNCTION("""COMPUTED_VALUE"""),45539.66666666667)</f>
        <v>45539.66667</v>
      </c>
      <c r="K171" s="1">
        <f>IFERROR(__xludf.DUMMYFUNCTION("""COMPUTED_VALUE"""),464.8)</f>
        <v>464.8</v>
      </c>
      <c r="M171" s="2">
        <f>IFERROR(__xludf.DUMMYFUNCTION("""COMPUTED_VALUE"""),45539.66666666667)</f>
        <v>45539.66667</v>
      </c>
      <c r="N171" s="1">
        <f>IFERROR(__xludf.DUMMYFUNCTION("""COMPUTED_VALUE"""),3.1397478E7)</f>
        <v>31397478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IFERROR(__xludf.DUMMYFUNCTION("""COMPUTED_VALUE"""),465.23)</f>
        <v>465.23</v>
      </c>
      <c r="D172" s="2">
        <f>IFERROR(__xludf.DUMMYFUNCTION("""COMPUTED_VALUE"""),45540.66666666667)</f>
        <v>45540.66667</v>
      </c>
      <c r="E172" s="1">
        <f>IFERROR(__xludf.DUMMYFUNCTION("""COMPUTED_VALUE"""),466.12)</f>
        <v>466.12</v>
      </c>
      <c r="G172" s="2">
        <f>IFERROR(__xludf.DUMMYFUNCTION("""COMPUTED_VALUE"""),45540.66666666667)</f>
        <v>45540.66667</v>
      </c>
      <c r="H172" s="1">
        <f>IFERROR(__xludf.DUMMYFUNCTION("""COMPUTED_VALUE"""),458.98)</f>
        <v>458.98</v>
      </c>
      <c r="J172" s="2">
        <f>IFERROR(__xludf.DUMMYFUNCTION("""COMPUTED_VALUE"""),45540.66666666667)</f>
        <v>45540.66667</v>
      </c>
      <c r="K172" s="1">
        <f>IFERROR(__xludf.DUMMYFUNCTION("""COMPUTED_VALUE"""),460.47)</f>
        <v>460.47</v>
      </c>
      <c r="M172" s="2">
        <f>IFERROR(__xludf.DUMMYFUNCTION("""COMPUTED_VALUE"""),45540.66666666667)</f>
        <v>45540.66667</v>
      </c>
      <c r="N172" s="1">
        <f>IFERROR(__xludf.DUMMYFUNCTION("""COMPUTED_VALUE"""),2.2399818E7)</f>
        <v>22399818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IFERROR(__xludf.DUMMYFUNCTION("""COMPUTED_VALUE"""),459.91)</f>
        <v>459.91</v>
      </c>
      <c r="D173" s="2">
        <f>IFERROR(__xludf.DUMMYFUNCTION("""COMPUTED_VALUE"""),45541.66666666667)</f>
        <v>45541.66667</v>
      </c>
      <c r="E173" s="1">
        <f>IFERROR(__xludf.DUMMYFUNCTION("""COMPUTED_VALUE"""),464.3)</f>
        <v>464.3</v>
      </c>
      <c r="G173" s="2">
        <f>IFERROR(__xludf.DUMMYFUNCTION("""COMPUTED_VALUE"""),45541.66666666667)</f>
        <v>45541.66667</v>
      </c>
      <c r="H173" s="1">
        <f>IFERROR(__xludf.DUMMYFUNCTION("""COMPUTED_VALUE"""),455.86)</f>
        <v>455.86</v>
      </c>
      <c r="J173" s="2">
        <f>IFERROR(__xludf.DUMMYFUNCTION("""COMPUTED_VALUE"""),45541.66666666667)</f>
        <v>45541.66667</v>
      </c>
      <c r="K173" s="1">
        <f>IFERROR(__xludf.DUMMYFUNCTION("""COMPUTED_VALUE"""),456.04)</f>
        <v>456.04</v>
      </c>
      <c r="M173" s="2">
        <f>IFERROR(__xludf.DUMMYFUNCTION("""COMPUTED_VALUE"""),45541.66666666667)</f>
        <v>45541.66667</v>
      </c>
      <c r="N173" s="1">
        <f>IFERROR(__xludf.DUMMYFUNCTION("""COMPUTED_VALUE"""),2.9937069E7)</f>
        <v>29937069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IFERROR(__xludf.DUMMYFUNCTION("""COMPUTED_VALUE"""),455.01)</f>
        <v>455.01</v>
      </c>
      <c r="D174" s="2">
        <f>IFERROR(__xludf.DUMMYFUNCTION("""COMPUTED_VALUE"""),45544.66666666667)</f>
        <v>45544.66667</v>
      </c>
      <c r="E174" s="1">
        <f>IFERROR(__xludf.DUMMYFUNCTION("""COMPUTED_VALUE"""),457.02)</f>
        <v>457.02</v>
      </c>
      <c r="G174" s="2">
        <f>IFERROR(__xludf.DUMMYFUNCTION("""COMPUTED_VALUE"""),45544.66666666667)</f>
        <v>45544.66667</v>
      </c>
      <c r="H174" s="1">
        <f>IFERROR(__xludf.DUMMYFUNCTION("""COMPUTED_VALUE"""),450.16)</f>
        <v>450.16</v>
      </c>
      <c r="J174" s="2">
        <f>IFERROR(__xludf.DUMMYFUNCTION("""COMPUTED_VALUE"""),45544.66666666667)</f>
        <v>45544.66667</v>
      </c>
      <c r="K174" s="1">
        <f>IFERROR(__xludf.DUMMYFUNCTION("""COMPUTED_VALUE"""),456.3)</f>
        <v>456.3</v>
      </c>
      <c r="M174" s="2">
        <f>IFERROR(__xludf.DUMMYFUNCTION("""COMPUTED_VALUE"""),45544.66666666667)</f>
        <v>45544.66667</v>
      </c>
      <c r="N174" s="1">
        <f>IFERROR(__xludf.DUMMYFUNCTION("""COMPUTED_VALUE"""),3.3905569E7)</f>
        <v>33905569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IFERROR(__xludf.DUMMYFUNCTION("""COMPUTED_VALUE"""),455.77)</f>
        <v>455.77</v>
      </c>
      <c r="D175" s="2">
        <f>IFERROR(__xludf.DUMMYFUNCTION("""COMPUTED_VALUE"""),45545.66666666667)</f>
        <v>45545.66667</v>
      </c>
      <c r="E175" s="1">
        <f>IFERROR(__xludf.DUMMYFUNCTION("""COMPUTED_VALUE"""),459.1)</f>
        <v>459.1</v>
      </c>
      <c r="G175" s="2">
        <f>IFERROR(__xludf.DUMMYFUNCTION("""COMPUTED_VALUE"""),45545.66666666667)</f>
        <v>45545.66667</v>
      </c>
      <c r="H175" s="1">
        <f>IFERROR(__xludf.DUMMYFUNCTION("""COMPUTED_VALUE"""),447.47)</f>
        <v>447.47</v>
      </c>
      <c r="J175" s="2">
        <f>IFERROR(__xludf.DUMMYFUNCTION("""COMPUTED_VALUE"""),45545.66666666667)</f>
        <v>45545.66667</v>
      </c>
      <c r="K175" s="1">
        <f>IFERROR(__xludf.DUMMYFUNCTION("""COMPUTED_VALUE"""),450.39)</f>
        <v>450.39</v>
      </c>
      <c r="M175" s="2">
        <f>IFERROR(__xludf.DUMMYFUNCTION("""COMPUTED_VALUE"""),45545.66666666667)</f>
        <v>45545.66667</v>
      </c>
      <c r="N175" s="1">
        <f>IFERROR(__xludf.DUMMYFUNCTION("""COMPUTED_VALUE"""),2.6600667E7)</f>
        <v>26600667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IFERROR(__xludf.DUMMYFUNCTION("""COMPUTED_VALUE"""),449.98)</f>
        <v>449.98</v>
      </c>
      <c r="D176" s="2">
        <f>IFERROR(__xludf.DUMMYFUNCTION("""COMPUTED_VALUE"""),45546.66666666667)</f>
        <v>45546.66667</v>
      </c>
      <c r="E176" s="1">
        <f>IFERROR(__xludf.DUMMYFUNCTION("""COMPUTED_VALUE"""),451.63)</f>
        <v>451.63</v>
      </c>
      <c r="G176" s="2">
        <f>IFERROR(__xludf.DUMMYFUNCTION("""COMPUTED_VALUE"""),45546.66666666667)</f>
        <v>45546.66667</v>
      </c>
      <c r="H176" s="1">
        <f>IFERROR(__xludf.DUMMYFUNCTION("""COMPUTED_VALUE"""),443.01)</f>
        <v>443.01</v>
      </c>
      <c r="J176" s="2">
        <f>IFERROR(__xludf.DUMMYFUNCTION("""COMPUTED_VALUE"""),45546.66666666667)</f>
        <v>45546.66667</v>
      </c>
      <c r="K176" s="1">
        <f>IFERROR(__xludf.DUMMYFUNCTION("""COMPUTED_VALUE"""),451.31)</f>
        <v>451.31</v>
      </c>
      <c r="M176" s="2">
        <f>IFERROR(__xludf.DUMMYFUNCTION("""COMPUTED_VALUE"""),45546.66666666667)</f>
        <v>45546.66667</v>
      </c>
      <c r="N176" s="1">
        <f>IFERROR(__xludf.DUMMYFUNCTION("""COMPUTED_VALUE"""),2.1299706E7)</f>
        <v>21299706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IFERROR(__xludf.DUMMYFUNCTION("""COMPUTED_VALUE"""),451.38)</f>
        <v>451.38</v>
      </c>
      <c r="D177" s="2">
        <f>IFERROR(__xludf.DUMMYFUNCTION("""COMPUTED_VALUE"""),45547.66666666667)</f>
        <v>45547.66667</v>
      </c>
      <c r="E177" s="1">
        <f>IFERROR(__xludf.DUMMYFUNCTION("""COMPUTED_VALUE"""),453.22)</f>
        <v>453.22</v>
      </c>
      <c r="G177" s="2">
        <f>IFERROR(__xludf.DUMMYFUNCTION("""COMPUTED_VALUE"""),45547.66666666667)</f>
        <v>45547.66667</v>
      </c>
      <c r="H177" s="1">
        <f>IFERROR(__xludf.DUMMYFUNCTION("""COMPUTED_VALUE"""),446.65)</f>
        <v>446.65</v>
      </c>
      <c r="J177" s="2">
        <f>IFERROR(__xludf.DUMMYFUNCTION("""COMPUTED_VALUE"""),45547.66666666667)</f>
        <v>45547.66667</v>
      </c>
      <c r="K177" s="1">
        <f>IFERROR(__xludf.DUMMYFUNCTION("""COMPUTED_VALUE"""),451.05)</f>
        <v>451.05</v>
      </c>
      <c r="M177" s="2">
        <f>IFERROR(__xludf.DUMMYFUNCTION("""COMPUTED_VALUE"""),45547.66666666667)</f>
        <v>45547.66667</v>
      </c>
      <c r="N177" s="1">
        <f>IFERROR(__xludf.DUMMYFUNCTION("""COMPUTED_VALUE"""),1.6787202E7)</f>
        <v>16787202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IFERROR(__xludf.DUMMYFUNCTION("""COMPUTED_VALUE"""),451.72)</f>
        <v>451.72</v>
      </c>
      <c r="D178" s="2">
        <f>IFERROR(__xludf.DUMMYFUNCTION("""COMPUTED_VALUE"""),45548.66666666667)</f>
        <v>45548.66667</v>
      </c>
      <c r="E178" s="1">
        <f>IFERROR(__xludf.DUMMYFUNCTION("""COMPUTED_VALUE"""),457.8)</f>
        <v>457.8</v>
      </c>
      <c r="G178" s="2">
        <f>IFERROR(__xludf.DUMMYFUNCTION("""COMPUTED_VALUE"""),45548.66666666667)</f>
        <v>45548.66667</v>
      </c>
      <c r="H178" s="1">
        <f>IFERROR(__xludf.DUMMYFUNCTION("""COMPUTED_VALUE"""),451.43)</f>
        <v>451.43</v>
      </c>
      <c r="J178" s="2">
        <f>IFERROR(__xludf.DUMMYFUNCTION("""COMPUTED_VALUE"""),45548.66666666667)</f>
        <v>45548.66667</v>
      </c>
      <c r="K178" s="1">
        <f>IFERROR(__xludf.DUMMYFUNCTION("""COMPUTED_VALUE"""),456.3)</f>
        <v>456.3</v>
      </c>
      <c r="M178" s="2">
        <f>IFERROR(__xludf.DUMMYFUNCTION("""COMPUTED_VALUE"""),45548.66666666667)</f>
        <v>45548.66667</v>
      </c>
      <c r="N178" s="1">
        <f>IFERROR(__xludf.DUMMYFUNCTION("""COMPUTED_VALUE"""),2.288902E7)</f>
        <v>22889020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IFERROR(__xludf.DUMMYFUNCTION("""COMPUTED_VALUE"""),454.99)</f>
        <v>454.99</v>
      </c>
      <c r="D179" s="2">
        <f>IFERROR(__xludf.DUMMYFUNCTION("""COMPUTED_VALUE"""),45551.66666666667)</f>
        <v>45551.66667</v>
      </c>
      <c r="E179" s="1">
        <f>IFERROR(__xludf.DUMMYFUNCTION("""COMPUTED_VALUE"""),460.51)</f>
        <v>460.51</v>
      </c>
      <c r="G179" s="2">
        <f>IFERROR(__xludf.DUMMYFUNCTION("""COMPUTED_VALUE"""),45551.66666666667)</f>
        <v>45551.66667</v>
      </c>
      <c r="H179" s="1">
        <f>IFERROR(__xludf.DUMMYFUNCTION("""COMPUTED_VALUE"""),453.87)</f>
        <v>453.87</v>
      </c>
      <c r="J179" s="2">
        <f>IFERROR(__xludf.DUMMYFUNCTION("""COMPUTED_VALUE"""),45551.66666666667)</f>
        <v>45551.66667</v>
      </c>
      <c r="K179" s="1">
        <f>IFERROR(__xludf.DUMMYFUNCTION("""COMPUTED_VALUE"""),456.25)</f>
        <v>456.25</v>
      </c>
      <c r="M179" s="2">
        <f>IFERROR(__xludf.DUMMYFUNCTION("""COMPUTED_VALUE"""),45551.66666666667)</f>
        <v>45551.66667</v>
      </c>
      <c r="N179" s="1">
        <f>IFERROR(__xludf.DUMMYFUNCTION("""COMPUTED_VALUE"""),1.762273E7)</f>
        <v>17622730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IFERROR(__xludf.DUMMYFUNCTION("""COMPUTED_VALUE"""),458.3)</f>
        <v>458.3</v>
      </c>
      <c r="D180" s="2">
        <f>IFERROR(__xludf.DUMMYFUNCTION("""COMPUTED_VALUE"""),45552.66666666667)</f>
        <v>45552.66667</v>
      </c>
      <c r="E180" s="1">
        <f>IFERROR(__xludf.DUMMYFUNCTION("""COMPUTED_VALUE"""),460.99)</f>
        <v>460.99</v>
      </c>
      <c r="G180" s="2">
        <f>IFERROR(__xludf.DUMMYFUNCTION("""COMPUTED_VALUE"""),45552.66666666667)</f>
        <v>45552.66667</v>
      </c>
      <c r="H180" s="1">
        <f>IFERROR(__xludf.DUMMYFUNCTION("""COMPUTED_VALUE"""),456.73)</f>
        <v>456.73</v>
      </c>
      <c r="J180" s="2">
        <f>IFERROR(__xludf.DUMMYFUNCTION("""COMPUTED_VALUE"""),45552.66666666667)</f>
        <v>45552.66667</v>
      </c>
      <c r="K180" s="1">
        <f>IFERROR(__xludf.DUMMYFUNCTION("""COMPUTED_VALUE"""),460.27)</f>
        <v>460.27</v>
      </c>
      <c r="M180" s="2">
        <f>IFERROR(__xludf.DUMMYFUNCTION("""COMPUTED_VALUE"""),45552.66666666667)</f>
        <v>45552.66667</v>
      </c>
      <c r="N180" s="1">
        <f>IFERROR(__xludf.DUMMYFUNCTION("""COMPUTED_VALUE"""),2.0615404E7)</f>
        <v>20615404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IFERROR(__xludf.DUMMYFUNCTION("""COMPUTED_VALUE"""),460.93)</f>
        <v>460.93</v>
      </c>
      <c r="D181" s="2">
        <f>IFERROR(__xludf.DUMMYFUNCTION("""COMPUTED_VALUE"""),45553.66666666667)</f>
        <v>45553.66667</v>
      </c>
      <c r="E181" s="1">
        <f>IFERROR(__xludf.DUMMYFUNCTION("""COMPUTED_VALUE"""),464.37)</f>
        <v>464.37</v>
      </c>
      <c r="G181" s="2">
        <f>IFERROR(__xludf.DUMMYFUNCTION("""COMPUTED_VALUE"""),45553.66666666667)</f>
        <v>45553.66667</v>
      </c>
      <c r="H181" s="1">
        <f>IFERROR(__xludf.DUMMYFUNCTION("""COMPUTED_VALUE"""),457.25)</f>
        <v>457.25</v>
      </c>
      <c r="J181" s="2">
        <f>IFERROR(__xludf.DUMMYFUNCTION("""COMPUTED_VALUE"""),45553.66666666667)</f>
        <v>45553.66667</v>
      </c>
      <c r="K181" s="1">
        <f>IFERROR(__xludf.DUMMYFUNCTION("""COMPUTED_VALUE"""),458.53)</f>
        <v>458.53</v>
      </c>
      <c r="M181" s="2">
        <f>IFERROR(__xludf.DUMMYFUNCTION("""COMPUTED_VALUE"""),45553.66666666667)</f>
        <v>45553.66667</v>
      </c>
      <c r="N181" s="1">
        <f>IFERROR(__xludf.DUMMYFUNCTION("""COMPUTED_VALUE"""),2.44148E7)</f>
        <v>24414800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IFERROR(__xludf.DUMMYFUNCTION("""COMPUTED_VALUE"""),465.85)</f>
        <v>465.85</v>
      </c>
      <c r="D182" s="2">
        <f>IFERROR(__xludf.DUMMYFUNCTION("""COMPUTED_VALUE"""),45554.66666666667)</f>
        <v>45554.66667</v>
      </c>
      <c r="E182" s="1">
        <f>IFERROR(__xludf.DUMMYFUNCTION("""COMPUTED_VALUE"""),467.08)</f>
        <v>467.08</v>
      </c>
      <c r="G182" s="2">
        <f>IFERROR(__xludf.DUMMYFUNCTION("""COMPUTED_VALUE"""),45554.66666666667)</f>
        <v>45554.66667</v>
      </c>
      <c r="H182" s="1">
        <f>IFERROR(__xludf.DUMMYFUNCTION("""COMPUTED_VALUE"""),454.26)</f>
        <v>454.26</v>
      </c>
      <c r="J182" s="2">
        <f>IFERROR(__xludf.DUMMYFUNCTION("""COMPUTED_VALUE"""),45554.66666666667)</f>
        <v>45554.66667</v>
      </c>
      <c r="K182" s="1">
        <f>IFERROR(__xludf.DUMMYFUNCTION("""COMPUTED_VALUE"""),454.59)</f>
        <v>454.59</v>
      </c>
      <c r="M182" s="2">
        <f>IFERROR(__xludf.DUMMYFUNCTION("""COMPUTED_VALUE"""),45554.66666666667)</f>
        <v>45554.66667</v>
      </c>
      <c r="N182" s="1">
        <f>IFERROR(__xludf.DUMMYFUNCTION("""COMPUTED_VALUE"""),2.2043456E7)</f>
        <v>22043456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IFERROR(__xludf.DUMMYFUNCTION("""COMPUTED_VALUE"""),454.43)</f>
        <v>454.43</v>
      </c>
      <c r="D183" s="2">
        <f>IFERROR(__xludf.DUMMYFUNCTION("""COMPUTED_VALUE"""),45555.66666666667)</f>
        <v>45555.66667</v>
      </c>
      <c r="E183" s="1">
        <f>IFERROR(__xludf.DUMMYFUNCTION("""COMPUTED_VALUE"""),454.87)</f>
        <v>454.87</v>
      </c>
      <c r="G183" s="2">
        <f>IFERROR(__xludf.DUMMYFUNCTION("""COMPUTED_VALUE"""),45555.66666666667)</f>
        <v>45555.66667</v>
      </c>
      <c r="H183" s="1">
        <f>IFERROR(__xludf.DUMMYFUNCTION("""COMPUTED_VALUE"""),447.49)</f>
        <v>447.49</v>
      </c>
      <c r="J183" s="2">
        <f>IFERROR(__xludf.DUMMYFUNCTION("""COMPUTED_VALUE"""),45555.66666666667)</f>
        <v>45555.66667</v>
      </c>
      <c r="K183" s="1">
        <f>IFERROR(__xludf.DUMMYFUNCTION("""COMPUTED_VALUE"""),451.5)</f>
        <v>451.5</v>
      </c>
      <c r="M183" s="2">
        <f>IFERROR(__xludf.DUMMYFUNCTION("""COMPUTED_VALUE"""),45555.66666666667)</f>
        <v>45555.66667</v>
      </c>
      <c r="N183" s="1">
        <f>IFERROR(__xludf.DUMMYFUNCTION("""COMPUTED_VALUE"""),9.3550739E7)</f>
        <v>93550739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IFERROR(__xludf.DUMMYFUNCTION("""COMPUTED_VALUE"""),450.74)</f>
        <v>450.74</v>
      </c>
      <c r="D184" s="2">
        <f>IFERROR(__xludf.DUMMYFUNCTION("""COMPUTED_VALUE"""),45558.66666666667)</f>
        <v>45558.66667</v>
      </c>
      <c r="E184" s="1">
        <f>IFERROR(__xludf.DUMMYFUNCTION("""COMPUTED_VALUE"""),457.62)</f>
        <v>457.62</v>
      </c>
      <c r="G184" s="2">
        <f>IFERROR(__xludf.DUMMYFUNCTION("""COMPUTED_VALUE"""),45558.66666666667)</f>
        <v>45558.66667</v>
      </c>
      <c r="H184" s="1">
        <f>IFERROR(__xludf.DUMMYFUNCTION("""COMPUTED_VALUE"""),446.63)</f>
        <v>446.63</v>
      </c>
      <c r="J184" s="2">
        <f>IFERROR(__xludf.DUMMYFUNCTION("""COMPUTED_VALUE"""),45558.66666666667)</f>
        <v>45558.66667</v>
      </c>
      <c r="K184" s="1">
        <f>IFERROR(__xludf.DUMMYFUNCTION("""COMPUTED_VALUE"""),453.77)</f>
        <v>453.77</v>
      </c>
      <c r="M184" s="2">
        <f>IFERROR(__xludf.DUMMYFUNCTION("""COMPUTED_VALUE"""),45558.66666666667)</f>
        <v>45558.66667</v>
      </c>
      <c r="N184" s="1">
        <f>IFERROR(__xludf.DUMMYFUNCTION("""COMPUTED_VALUE"""),2.8996002E7)</f>
        <v>28996002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IFERROR(__xludf.DUMMYFUNCTION("""COMPUTED_VALUE"""),454.38)</f>
        <v>454.38</v>
      </c>
      <c r="D185" s="2">
        <f>IFERROR(__xludf.DUMMYFUNCTION("""COMPUTED_VALUE"""),45559.66666666667)</f>
        <v>45559.66667</v>
      </c>
      <c r="E185" s="1">
        <f>IFERROR(__xludf.DUMMYFUNCTION("""COMPUTED_VALUE"""),464.17)</f>
        <v>464.17</v>
      </c>
      <c r="G185" s="2">
        <f>IFERROR(__xludf.DUMMYFUNCTION("""COMPUTED_VALUE"""),45559.66666666667)</f>
        <v>45559.66667</v>
      </c>
      <c r="H185" s="1">
        <f>IFERROR(__xludf.DUMMYFUNCTION("""COMPUTED_VALUE"""),454.38)</f>
        <v>454.38</v>
      </c>
      <c r="J185" s="2">
        <f>IFERROR(__xludf.DUMMYFUNCTION("""COMPUTED_VALUE"""),45559.66666666667)</f>
        <v>45559.66667</v>
      </c>
      <c r="K185" s="1">
        <f>IFERROR(__xludf.DUMMYFUNCTION("""COMPUTED_VALUE"""),462.23)</f>
        <v>462.23</v>
      </c>
      <c r="M185" s="2">
        <f>IFERROR(__xludf.DUMMYFUNCTION("""COMPUTED_VALUE"""),45559.66666666667)</f>
        <v>45559.66667</v>
      </c>
      <c r="N185" s="1">
        <f>IFERROR(__xludf.DUMMYFUNCTION("""COMPUTED_VALUE"""),2.8992632E7)</f>
        <v>28992632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IFERROR(__xludf.DUMMYFUNCTION("""COMPUTED_VALUE"""),463.2)</f>
        <v>463.2</v>
      </c>
      <c r="D186" s="2">
        <f>IFERROR(__xludf.DUMMYFUNCTION("""COMPUTED_VALUE"""),45560.66666666667)</f>
        <v>45560.66667</v>
      </c>
      <c r="E186" s="1">
        <f>IFERROR(__xludf.DUMMYFUNCTION("""COMPUTED_VALUE"""),464.17)</f>
        <v>464.17</v>
      </c>
      <c r="G186" s="2">
        <f>IFERROR(__xludf.DUMMYFUNCTION("""COMPUTED_VALUE"""),45560.66666666667)</f>
        <v>45560.66667</v>
      </c>
      <c r="H186" s="1">
        <f>IFERROR(__xludf.DUMMYFUNCTION("""COMPUTED_VALUE"""),457.78)</f>
        <v>457.78</v>
      </c>
      <c r="J186" s="2">
        <f>IFERROR(__xludf.DUMMYFUNCTION("""COMPUTED_VALUE"""),45560.66666666667)</f>
        <v>45560.66667</v>
      </c>
      <c r="K186" s="1">
        <f>IFERROR(__xludf.DUMMYFUNCTION("""COMPUTED_VALUE"""),459.17)</f>
        <v>459.17</v>
      </c>
      <c r="M186" s="2">
        <f>IFERROR(__xludf.DUMMYFUNCTION("""COMPUTED_VALUE"""),45560.66666666667)</f>
        <v>45560.66667</v>
      </c>
      <c r="N186" s="1">
        <f>IFERROR(__xludf.DUMMYFUNCTION("""COMPUTED_VALUE"""),2.4547682E7)</f>
        <v>24547682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IFERROR(__xludf.DUMMYFUNCTION("""COMPUTED_VALUE"""),460.45)</f>
        <v>460.45</v>
      </c>
      <c r="D187" s="2">
        <f>IFERROR(__xludf.DUMMYFUNCTION("""COMPUTED_VALUE"""),45561.66666666667)</f>
        <v>45561.66667</v>
      </c>
      <c r="E187" s="1">
        <f>IFERROR(__xludf.DUMMYFUNCTION("""COMPUTED_VALUE"""),477.18)</f>
        <v>477.18</v>
      </c>
      <c r="G187" s="2">
        <f>IFERROR(__xludf.DUMMYFUNCTION("""COMPUTED_VALUE"""),45561.66666666667)</f>
        <v>45561.66667</v>
      </c>
      <c r="H187" s="1">
        <f>IFERROR(__xludf.DUMMYFUNCTION("""COMPUTED_VALUE"""),460.45)</f>
        <v>460.45</v>
      </c>
      <c r="J187" s="2">
        <f>IFERROR(__xludf.DUMMYFUNCTION("""COMPUTED_VALUE"""),45561.66666666667)</f>
        <v>45561.66667</v>
      </c>
      <c r="K187" s="1">
        <f>IFERROR(__xludf.DUMMYFUNCTION("""COMPUTED_VALUE"""),475.45)</f>
        <v>475.45</v>
      </c>
      <c r="M187" s="2">
        <f>IFERROR(__xludf.DUMMYFUNCTION("""COMPUTED_VALUE"""),45561.66666666667)</f>
        <v>45561.66667</v>
      </c>
      <c r="N187" s="1">
        <f>IFERROR(__xludf.DUMMYFUNCTION("""COMPUTED_VALUE"""),2.9966623E7)</f>
        <v>29966623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IFERROR(__xludf.DUMMYFUNCTION("""COMPUTED_VALUE"""),475.77)</f>
        <v>475.77</v>
      </c>
      <c r="D188" s="2">
        <f>IFERROR(__xludf.DUMMYFUNCTION("""COMPUTED_VALUE"""),45562.66666666667)</f>
        <v>45562.66667</v>
      </c>
      <c r="E188" s="1">
        <f>IFERROR(__xludf.DUMMYFUNCTION("""COMPUTED_VALUE"""),480.4)</f>
        <v>480.4</v>
      </c>
      <c r="G188" s="2">
        <f>IFERROR(__xludf.DUMMYFUNCTION("""COMPUTED_VALUE"""),45562.66666666667)</f>
        <v>45562.66667</v>
      </c>
      <c r="H188" s="1">
        <f>IFERROR(__xludf.DUMMYFUNCTION("""COMPUTED_VALUE"""),474.66)</f>
        <v>474.66</v>
      </c>
      <c r="J188" s="2">
        <f>IFERROR(__xludf.DUMMYFUNCTION("""COMPUTED_VALUE"""),45562.66666666667)</f>
        <v>45562.66667</v>
      </c>
      <c r="K188" s="1">
        <f>IFERROR(__xludf.DUMMYFUNCTION("""COMPUTED_VALUE"""),476.16)</f>
        <v>476.16</v>
      </c>
      <c r="M188" s="2">
        <f>IFERROR(__xludf.DUMMYFUNCTION("""COMPUTED_VALUE"""),45562.66666666667)</f>
        <v>45562.66667</v>
      </c>
      <c r="N188" s="1">
        <f>IFERROR(__xludf.DUMMYFUNCTION("""COMPUTED_VALUE"""),2.38142E7)</f>
        <v>23814200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IFERROR(__xludf.DUMMYFUNCTION("""COMPUTED_VALUE"""),481.26)</f>
        <v>481.26</v>
      </c>
      <c r="D189" s="2">
        <f>IFERROR(__xludf.DUMMYFUNCTION("""COMPUTED_VALUE"""),45565.66666666667)</f>
        <v>45565.66667</v>
      </c>
      <c r="E189" s="1">
        <f>IFERROR(__xludf.DUMMYFUNCTION("""COMPUTED_VALUE"""),483.97)</f>
        <v>483.97</v>
      </c>
      <c r="G189" s="2">
        <f>IFERROR(__xludf.DUMMYFUNCTION("""COMPUTED_VALUE"""),45565.66666666667)</f>
        <v>45565.66667</v>
      </c>
      <c r="H189" s="1">
        <f>IFERROR(__xludf.DUMMYFUNCTION("""COMPUTED_VALUE"""),471.76)</f>
        <v>471.76</v>
      </c>
      <c r="J189" s="2">
        <f>IFERROR(__xludf.DUMMYFUNCTION("""COMPUTED_VALUE"""),45565.66666666667)</f>
        <v>45565.66667</v>
      </c>
      <c r="K189" s="1">
        <f>IFERROR(__xludf.DUMMYFUNCTION("""COMPUTED_VALUE"""),472.88)</f>
        <v>472.88</v>
      </c>
      <c r="M189" s="2">
        <f>IFERROR(__xludf.DUMMYFUNCTION("""COMPUTED_VALUE"""),45565.66666666667)</f>
        <v>45565.66667</v>
      </c>
      <c r="N189" s="1">
        <f>IFERROR(__xludf.DUMMYFUNCTION("""COMPUTED_VALUE"""),2.9391952E7)</f>
        <v>29391952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IFERROR(__xludf.DUMMYFUNCTION("""COMPUTED_VALUE"""),472.05)</f>
        <v>472.05</v>
      </c>
      <c r="D190" s="2">
        <f>IFERROR(__xludf.DUMMYFUNCTION("""COMPUTED_VALUE"""),45566.66666666667)</f>
        <v>45566.66667</v>
      </c>
      <c r="E190" s="1">
        <f>IFERROR(__xludf.DUMMYFUNCTION("""COMPUTED_VALUE"""),472.55)</f>
        <v>472.55</v>
      </c>
      <c r="G190" s="2">
        <f>IFERROR(__xludf.DUMMYFUNCTION("""COMPUTED_VALUE"""),45566.66666666667)</f>
        <v>45566.66667</v>
      </c>
      <c r="H190" s="1">
        <f>IFERROR(__xludf.DUMMYFUNCTION("""COMPUTED_VALUE"""),460.9)</f>
        <v>460.9</v>
      </c>
      <c r="J190" s="2">
        <f>IFERROR(__xludf.DUMMYFUNCTION("""COMPUTED_VALUE"""),45566.66666666667)</f>
        <v>45566.66667</v>
      </c>
      <c r="K190" s="1">
        <f>IFERROR(__xludf.DUMMYFUNCTION("""COMPUTED_VALUE"""),463.72)</f>
        <v>463.72</v>
      </c>
      <c r="M190" s="2">
        <f>IFERROR(__xludf.DUMMYFUNCTION("""COMPUTED_VALUE"""),45566.66666666667)</f>
        <v>45566.66667</v>
      </c>
      <c r="N190" s="1">
        <f>IFERROR(__xludf.DUMMYFUNCTION("""COMPUTED_VALUE"""),2.3856358E7)</f>
        <v>23856358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IFERROR(__xludf.DUMMYFUNCTION("""COMPUTED_VALUE"""),463.3)</f>
        <v>463.3</v>
      </c>
      <c r="D191" s="2">
        <f>IFERROR(__xludf.DUMMYFUNCTION("""COMPUTED_VALUE"""),45567.66666666667)</f>
        <v>45567.66667</v>
      </c>
      <c r="E191" s="1">
        <f>IFERROR(__xludf.DUMMYFUNCTION("""COMPUTED_VALUE"""),464.52)</f>
        <v>464.52</v>
      </c>
      <c r="G191" s="2">
        <f>IFERROR(__xludf.DUMMYFUNCTION("""COMPUTED_VALUE"""),45567.66666666667)</f>
        <v>45567.66667</v>
      </c>
      <c r="H191" s="1">
        <f>IFERROR(__xludf.DUMMYFUNCTION("""COMPUTED_VALUE"""),459.84)</f>
        <v>459.84</v>
      </c>
      <c r="J191" s="2">
        <f>IFERROR(__xludf.DUMMYFUNCTION("""COMPUTED_VALUE"""),45567.66666666667)</f>
        <v>45567.66667</v>
      </c>
      <c r="K191" s="1">
        <f>IFERROR(__xludf.DUMMYFUNCTION("""COMPUTED_VALUE"""),461.49)</f>
        <v>461.49</v>
      </c>
      <c r="M191" s="2">
        <f>IFERROR(__xludf.DUMMYFUNCTION("""COMPUTED_VALUE"""),45567.66666666667)</f>
        <v>45567.66667</v>
      </c>
      <c r="N191" s="1">
        <f>IFERROR(__xludf.DUMMYFUNCTION("""COMPUTED_VALUE"""),2.4216726E7)</f>
        <v>24216726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IFERROR(__xludf.DUMMYFUNCTION("""COMPUTED_VALUE"""),459.75)</f>
        <v>459.75</v>
      </c>
      <c r="D192" s="2">
        <f>IFERROR(__xludf.DUMMYFUNCTION("""COMPUTED_VALUE"""),45568.66666666667)</f>
        <v>45568.66667</v>
      </c>
      <c r="E192" s="1">
        <f>IFERROR(__xludf.DUMMYFUNCTION("""COMPUTED_VALUE"""),459.75)</f>
        <v>459.75</v>
      </c>
      <c r="G192" s="2">
        <f>IFERROR(__xludf.DUMMYFUNCTION("""COMPUTED_VALUE"""),45568.66666666667)</f>
        <v>45568.66667</v>
      </c>
      <c r="H192" s="1">
        <f>IFERROR(__xludf.DUMMYFUNCTION("""COMPUTED_VALUE"""),453.49)</f>
        <v>453.49</v>
      </c>
      <c r="J192" s="2">
        <f>IFERROR(__xludf.DUMMYFUNCTION("""COMPUTED_VALUE"""),45568.66666666667)</f>
        <v>45568.66667</v>
      </c>
      <c r="K192" s="1">
        <f>IFERROR(__xludf.DUMMYFUNCTION("""COMPUTED_VALUE"""),454.3)</f>
        <v>454.3</v>
      </c>
      <c r="M192" s="2">
        <f>IFERROR(__xludf.DUMMYFUNCTION("""COMPUTED_VALUE"""),45568.66666666667)</f>
        <v>45568.66667</v>
      </c>
      <c r="N192" s="1">
        <f>IFERROR(__xludf.DUMMYFUNCTION("""COMPUTED_VALUE"""),1.8645709E7)</f>
        <v>18645709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IFERROR(__xludf.DUMMYFUNCTION("""COMPUTED_VALUE"""),457.42)</f>
        <v>457.42</v>
      </c>
      <c r="D193" s="2">
        <f>IFERROR(__xludf.DUMMYFUNCTION("""COMPUTED_VALUE"""),45569.66666666667)</f>
        <v>45569.66667</v>
      </c>
      <c r="E193" s="1">
        <f>IFERROR(__xludf.DUMMYFUNCTION("""COMPUTED_VALUE"""),458.65)</f>
        <v>458.65</v>
      </c>
      <c r="G193" s="2">
        <f>IFERROR(__xludf.DUMMYFUNCTION("""COMPUTED_VALUE"""),45569.66666666667)</f>
        <v>45569.66667</v>
      </c>
      <c r="H193" s="1">
        <f>IFERROR(__xludf.DUMMYFUNCTION("""COMPUTED_VALUE"""),453.66)</f>
        <v>453.66</v>
      </c>
      <c r="J193" s="2">
        <f>IFERROR(__xludf.DUMMYFUNCTION("""COMPUTED_VALUE"""),45569.66666666667)</f>
        <v>45569.66667</v>
      </c>
      <c r="K193" s="1">
        <f>IFERROR(__xludf.DUMMYFUNCTION("""COMPUTED_VALUE"""),454.03)</f>
        <v>454.03</v>
      </c>
      <c r="M193" s="2">
        <f>IFERROR(__xludf.DUMMYFUNCTION("""COMPUTED_VALUE"""),45569.66666666667)</f>
        <v>45569.66667</v>
      </c>
      <c r="N193" s="1">
        <f>IFERROR(__xludf.DUMMYFUNCTION("""COMPUTED_VALUE"""),1.430011E7)</f>
        <v>14300110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IFERROR(__xludf.DUMMYFUNCTION("""COMPUTED_VALUE"""),456.03)</f>
        <v>456.03</v>
      </c>
      <c r="D194" s="2">
        <f>IFERROR(__xludf.DUMMYFUNCTION("""COMPUTED_VALUE"""),45572.66666666667)</f>
        <v>45572.66667</v>
      </c>
      <c r="E194" s="1">
        <f>IFERROR(__xludf.DUMMYFUNCTION("""COMPUTED_VALUE"""),457.33)</f>
        <v>457.33</v>
      </c>
      <c r="G194" s="2">
        <f>IFERROR(__xludf.DUMMYFUNCTION("""COMPUTED_VALUE"""),45572.66666666667)</f>
        <v>45572.66667</v>
      </c>
      <c r="H194" s="1">
        <f>IFERROR(__xludf.DUMMYFUNCTION("""COMPUTED_VALUE"""),449.15)</f>
        <v>449.15</v>
      </c>
      <c r="J194" s="2">
        <f>IFERROR(__xludf.DUMMYFUNCTION("""COMPUTED_VALUE"""),45572.66666666667)</f>
        <v>45572.66667</v>
      </c>
      <c r="K194" s="1">
        <f>IFERROR(__xludf.DUMMYFUNCTION("""COMPUTED_VALUE"""),451.61)</f>
        <v>451.61</v>
      </c>
      <c r="M194" s="2">
        <f>IFERROR(__xludf.DUMMYFUNCTION("""COMPUTED_VALUE"""),45572.66666666667)</f>
        <v>45572.66667</v>
      </c>
      <c r="N194" s="1">
        <f>IFERROR(__xludf.DUMMYFUNCTION("""COMPUTED_VALUE"""),2.0444438E7)</f>
        <v>20444438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IFERROR(__xludf.DUMMYFUNCTION("""COMPUTED_VALUE"""),448.53)</f>
        <v>448.53</v>
      </c>
      <c r="D195" s="2">
        <f>IFERROR(__xludf.DUMMYFUNCTION("""COMPUTED_VALUE"""),45573.66666666667)</f>
        <v>45573.66667</v>
      </c>
      <c r="E195" s="1">
        <f>IFERROR(__xludf.DUMMYFUNCTION("""COMPUTED_VALUE"""),448.62)</f>
        <v>448.62</v>
      </c>
      <c r="G195" s="2">
        <f>IFERROR(__xludf.DUMMYFUNCTION("""COMPUTED_VALUE"""),45573.66666666667)</f>
        <v>45573.66667</v>
      </c>
      <c r="H195" s="1">
        <f>IFERROR(__xludf.DUMMYFUNCTION("""COMPUTED_VALUE"""),442.9)</f>
        <v>442.9</v>
      </c>
      <c r="J195" s="2">
        <f>IFERROR(__xludf.DUMMYFUNCTION("""COMPUTED_VALUE"""),45573.66666666667)</f>
        <v>45573.66667</v>
      </c>
      <c r="K195" s="1">
        <f>IFERROR(__xludf.DUMMYFUNCTION("""COMPUTED_VALUE"""),447.25)</f>
        <v>447.25</v>
      </c>
      <c r="M195" s="2">
        <f>IFERROR(__xludf.DUMMYFUNCTION("""COMPUTED_VALUE"""),45573.66666666667)</f>
        <v>45573.66667</v>
      </c>
      <c r="N195" s="1">
        <f>IFERROR(__xludf.DUMMYFUNCTION("""COMPUTED_VALUE"""),1.9601872E7)</f>
        <v>19601872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IFERROR(__xludf.DUMMYFUNCTION("""COMPUTED_VALUE"""),447.01)</f>
        <v>447.01</v>
      </c>
      <c r="D196" s="2">
        <f>IFERROR(__xludf.DUMMYFUNCTION("""COMPUTED_VALUE"""),45574.66666666667)</f>
        <v>45574.66667</v>
      </c>
      <c r="E196" s="1">
        <f>IFERROR(__xludf.DUMMYFUNCTION("""COMPUTED_VALUE"""),447.01)</f>
        <v>447.01</v>
      </c>
      <c r="G196" s="2">
        <f>IFERROR(__xludf.DUMMYFUNCTION("""COMPUTED_VALUE"""),45574.66666666667)</f>
        <v>45574.66667</v>
      </c>
      <c r="H196" s="1">
        <f>IFERROR(__xludf.DUMMYFUNCTION("""COMPUTED_VALUE"""),442.64)</f>
        <v>442.64</v>
      </c>
      <c r="J196" s="2">
        <f>IFERROR(__xludf.DUMMYFUNCTION("""COMPUTED_VALUE"""),45574.66666666667)</f>
        <v>45574.66667</v>
      </c>
      <c r="K196" s="1">
        <f>IFERROR(__xludf.DUMMYFUNCTION("""COMPUTED_VALUE"""),443.36)</f>
        <v>443.36</v>
      </c>
      <c r="M196" s="2">
        <f>IFERROR(__xludf.DUMMYFUNCTION("""COMPUTED_VALUE"""),45574.66666666667)</f>
        <v>45574.66667</v>
      </c>
      <c r="N196" s="1">
        <f>IFERROR(__xludf.DUMMYFUNCTION("""COMPUTED_VALUE"""),2.0136051E7)</f>
        <v>20136051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IFERROR(__xludf.DUMMYFUNCTION("""COMPUTED_VALUE"""),443.95)</f>
        <v>443.95</v>
      </c>
      <c r="D197" s="2">
        <f>IFERROR(__xludf.DUMMYFUNCTION("""COMPUTED_VALUE"""),45575.66666666667)</f>
        <v>45575.66667</v>
      </c>
      <c r="E197" s="1">
        <f>IFERROR(__xludf.DUMMYFUNCTION("""COMPUTED_VALUE"""),444.19)</f>
        <v>444.19</v>
      </c>
      <c r="G197" s="2">
        <f>IFERROR(__xludf.DUMMYFUNCTION("""COMPUTED_VALUE"""),45575.66666666667)</f>
        <v>45575.66667</v>
      </c>
      <c r="H197" s="1">
        <f>IFERROR(__xludf.DUMMYFUNCTION("""COMPUTED_VALUE"""),440.56)</f>
        <v>440.56</v>
      </c>
      <c r="J197" s="2">
        <f>IFERROR(__xludf.DUMMYFUNCTION("""COMPUTED_VALUE"""),45575.66666666667)</f>
        <v>45575.66667</v>
      </c>
      <c r="K197" s="1">
        <f>IFERROR(__xludf.DUMMYFUNCTION("""COMPUTED_VALUE"""),443.19)</f>
        <v>443.19</v>
      </c>
      <c r="M197" s="2">
        <f>IFERROR(__xludf.DUMMYFUNCTION("""COMPUTED_VALUE"""),45575.66666666667)</f>
        <v>45575.66667</v>
      </c>
      <c r="N197" s="1">
        <f>IFERROR(__xludf.DUMMYFUNCTION("""COMPUTED_VALUE"""),2.0344863E7)</f>
        <v>20344863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IFERROR(__xludf.DUMMYFUNCTION("""COMPUTED_VALUE"""),443.86)</f>
        <v>443.86</v>
      </c>
      <c r="D198" s="2">
        <f>IFERROR(__xludf.DUMMYFUNCTION("""COMPUTED_VALUE"""),45576.66666666667)</f>
        <v>45576.66667</v>
      </c>
      <c r="E198" s="1">
        <f>IFERROR(__xludf.DUMMYFUNCTION("""COMPUTED_VALUE"""),449.28)</f>
        <v>449.28</v>
      </c>
      <c r="G198" s="2">
        <f>IFERROR(__xludf.DUMMYFUNCTION("""COMPUTED_VALUE"""),45576.66666666667)</f>
        <v>45576.66667</v>
      </c>
      <c r="H198" s="1">
        <f>IFERROR(__xludf.DUMMYFUNCTION("""COMPUTED_VALUE"""),442.59)</f>
        <v>442.59</v>
      </c>
      <c r="J198" s="2">
        <f>IFERROR(__xludf.DUMMYFUNCTION("""COMPUTED_VALUE"""),45576.66666666667)</f>
        <v>45576.66667</v>
      </c>
      <c r="K198" s="1">
        <f>IFERROR(__xludf.DUMMYFUNCTION("""COMPUTED_VALUE"""),447.97)</f>
        <v>447.97</v>
      </c>
      <c r="M198" s="2">
        <f>IFERROR(__xludf.DUMMYFUNCTION("""COMPUTED_VALUE"""),45576.66666666667)</f>
        <v>45576.66667</v>
      </c>
      <c r="N198" s="1">
        <f>IFERROR(__xludf.DUMMYFUNCTION("""COMPUTED_VALUE"""),2.4215217E7)</f>
        <v>24215217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IFERROR(__xludf.DUMMYFUNCTION("""COMPUTED_VALUE"""),446.14)</f>
        <v>446.14</v>
      </c>
      <c r="D199" s="2">
        <f>IFERROR(__xludf.DUMMYFUNCTION("""COMPUTED_VALUE"""),45579.66666666667)</f>
        <v>45579.66667</v>
      </c>
      <c r="E199" s="1">
        <f>IFERROR(__xludf.DUMMYFUNCTION("""COMPUTED_VALUE"""),450.1)</f>
        <v>450.1</v>
      </c>
      <c r="G199" s="2">
        <f>IFERROR(__xludf.DUMMYFUNCTION("""COMPUTED_VALUE"""),45579.66666666667)</f>
        <v>45579.66667</v>
      </c>
      <c r="H199" s="1">
        <f>IFERROR(__xludf.DUMMYFUNCTION("""COMPUTED_VALUE"""),443.81)</f>
        <v>443.81</v>
      </c>
      <c r="J199" s="2">
        <f>IFERROR(__xludf.DUMMYFUNCTION("""COMPUTED_VALUE"""),45579.66666666667)</f>
        <v>45579.66667</v>
      </c>
      <c r="K199" s="1">
        <f>IFERROR(__xludf.DUMMYFUNCTION("""COMPUTED_VALUE"""),449.13)</f>
        <v>449.13</v>
      </c>
      <c r="M199" s="2">
        <f>IFERROR(__xludf.DUMMYFUNCTION("""COMPUTED_VALUE"""),45579.66666666667)</f>
        <v>45579.66667</v>
      </c>
      <c r="N199" s="1">
        <f>IFERROR(__xludf.DUMMYFUNCTION("""COMPUTED_VALUE"""),2.8568081E7)</f>
        <v>28568081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IFERROR(__xludf.DUMMYFUNCTION("""COMPUTED_VALUE"""),445.41)</f>
        <v>445.41</v>
      </c>
      <c r="D200" s="2">
        <f>IFERROR(__xludf.DUMMYFUNCTION("""COMPUTED_VALUE"""),45580.66666666667)</f>
        <v>45580.66667</v>
      </c>
      <c r="E200" s="1">
        <f>IFERROR(__xludf.DUMMYFUNCTION("""COMPUTED_VALUE"""),447.66)</f>
        <v>447.66</v>
      </c>
      <c r="G200" s="2">
        <f>IFERROR(__xludf.DUMMYFUNCTION("""COMPUTED_VALUE"""),45580.66666666667)</f>
        <v>45580.66667</v>
      </c>
      <c r="H200" s="1">
        <f>IFERROR(__xludf.DUMMYFUNCTION("""COMPUTED_VALUE"""),442.01)</f>
        <v>442.01</v>
      </c>
      <c r="J200" s="2">
        <f>IFERROR(__xludf.DUMMYFUNCTION("""COMPUTED_VALUE"""),45580.66666666667)</f>
        <v>45580.66667</v>
      </c>
      <c r="K200" s="1">
        <f>IFERROR(__xludf.DUMMYFUNCTION("""COMPUTED_VALUE"""),442.59)</f>
        <v>442.59</v>
      </c>
      <c r="M200" s="2">
        <f>IFERROR(__xludf.DUMMYFUNCTION("""COMPUTED_VALUE"""),45580.66666666667)</f>
        <v>45580.66667</v>
      </c>
      <c r="N200" s="1">
        <f>IFERROR(__xludf.DUMMYFUNCTION("""COMPUTED_VALUE"""),3.6937086E7)</f>
        <v>36937086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IFERROR(__xludf.DUMMYFUNCTION("""COMPUTED_VALUE"""),440.98)</f>
        <v>440.98</v>
      </c>
      <c r="D201" s="2">
        <f>IFERROR(__xludf.DUMMYFUNCTION("""COMPUTED_VALUE"""),45581.66666666667)</f>
        <v>45581.66667</v>
      </c>
      <c r="E201" s="1">
        <f>IFERROR(__xludf.DUMMYFUNCTION("""COMPUTED_VALUE"""),442.33)</f>
        <v>442.33</v>
      </c>
      <c r="G201" s="2">
        <f>IFERROR(__xludf.DUMMYFUNCTION("""COMPUTED_VALUE"""),45581.66666666667)</f>
        <v>45581.66667</v>
      </c>
      <c r="H201" s="1">
        <f>IFERROR(__xludf.DUMMYFUNCTION("""COMPUTED_VALUE"""),437.21)</f>
        <v>437.21</v>
      </c>
      <c r="J201" s="2">
        <f>IFERROR(__xludf.DUMMYFUNCTION("""COMPUTED_VALUE"""),45581.66666666667)</f>
        <v>45581.66667</v>
      </c>
      <c r="K201" s="1">
        <f>IFERROR(__xludf.DUMMYFUNCTION("""COMPUTED_VALUE"""),440.0)</f>
        <v>440</v>
      </c>
      <c r="M201" s="2">
        <f>IFERROR(__xludf.DUMMYFUNCTION("""COMPUTED_VALUE"""),45581.66666666667)</f>
        <v>45581.66667</v>
      </c>
      <c r="N201" s="1">
        <f>IFERROR(__xludf.DUMMYFUNCTION("""COMPUTED_VALUE"""),2.6377334E7)</f>
        <v>26377334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IFERROR(__xludf.DUMMYFUNCTION("""COMPUTED_VALUE"""),441.16)</f>
        <v>441.16</v>
      </c>
      <c r="D202" s="2">
        <f>IFERROR(__xludf.DUMMYFUNCTION("""COMPUTED_VALUE"""),45582.66666666667)</f>
        <v>45582.66667</v>
      </c>
      <c r="E202" s="1">
        <f>IFERROR(__xludf.DUMMYFUNCTION("""COMPUTED_VALUE"""),441.16)</f>
        <v>441.16</v>
      </c>
      <c r="G202" s="2">
        <f>IFERROR(__xludf.DUMMYFUNCTION("""COMPUTED_VALUE"""),45582.66666666667)</f>
        <v>45582.66667</v>
      </c>
      <c r="H202" s="1">
        <f>IFERROR(__xludf.DUMMYFUNCTION("""COMPUTED_VALUE"""),435.13)</f>
        <v>435.13</v>
      </c>
      <c r="J202" s="2">
        <f>IFERROR(__xludf.DUMMYFUNCTION("""COMPUTED_VALUE"""),45582.66666666667)</f>
        <v>45582.66667</v>
      </c>
      <c r="K202" s="1">
        <f>IFERROR(__xludf.DUMMYFUNCTION("""COMPUTED_VALUE"""),436.76)</f>
        <v>436.76</v>
      </c>
      <c r="M202" s="2">
        <f>IFERROR(__xludf.DUMMYFUNCTION("""COMPUTED_VALUE"""),45582.66666666667)</f>
        <v>45582.66667</v>
      </c>
      <c r="N202" s="1">
        <f>IFERROR(__xludf.DUMMYFUNCTION("""COMPUTED_VALUE"""),2.6112022E7)</f>
        <v>26112022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IFERROR(__xludf.DUMMYFUNCTION("""COMPUTED_VALUE"""),436.71)</f>
        <v>436.71</v>
      </c>
      <c r="D203" s="2">
        <f>IFERROR(__xludf.DUMMYFUNCTION("""COMPUTED_VALUE"""),45583.66666666667)</f>
        <v>45583.66667</v>
      </c>
      <c r="E203" s="1">
        <f>IFERROR(__xludf.DUMMYFUNCTION("""COMPUTED_VALUE"""),438.86)</f>
        <v>438.86</v>
      </c>
      <c r="G203" s="2">
        <f>IFERROR(__xludf.DUMMYFUNCTION("""COMPUTED_VALUE"""),45583.66666666667)</f>
        <v>45583.66667</v>
      </c>
      <c r="H203" s="1">
        <f>IFERROR(__xludf.DUMMYFUNCTION("""COMPUTED_VALUE"""),435.65)</f>
        <v>435.65</v>
      </c>
      <c r="J203" s="2">
        <f>IFERROR(__xludf.DUMMYFUNCTION("""COMPUTED_VALUE"""),45583.66666666667)</f>
        <v>45583.66667</v>
      </c>
      <c r="K203" s="1">
        <f>IFERROR(__xludf.DUMMYFUNCTION("""COMPUTED_VALUE"""),438.46)</f>
        <v>438.46</v>
      </c>
      <c r="M203" s="2">
        <f>IFERROR(__xludf.DUMMYFUNCTION("""COMPUTED_VALUE"""),45583.66666666667)</f>
        <v>45583.66667</v>
      </c>
      <c r="N203" s="1">
        <f>IFERROR(__xludf.DUMMYFUNCTION("""COMPUTED_VALUE"""),2.4631709E7)</f>
        <v>24631709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IFERROR(__xludf.DUMMYFUNCTION("""COMPUTED_VALUE"""),454.21)</f>
        <v>454.21</v>
      </c>
      <c r="D204" s="2">
        <f>IFERROR(__xludf.DUMMYFUNCTION("""COMPUTED_VALUE"""),45586.66666666667)</f>
        <v>45586.66667</v>
      </c>
      <c r="E204" s="1">
        <f>IFERROR(__xludf.DUMMYFUNCTION("""COMPUTED_VALUE"""),459.35)</f>
        <v>459.35</v>
      </c>
      <c r="G204" s="2">
        <f>IFERROR(__xludf.DUMMYFUNCTION("""COMPUTED_VALUE"""),45586.66666666667)</f>
        <v>45586.66667</v>
      </c>
      <c r="H204" s="1">
        <f>IFERROR(__xludf.DUMMYFUNCTION("""COMPUTED_VALUE"""),450.62)</f>
        <v>450.62</v>
      </c>
      <c r="J204" s="2">
        <f>IFERROR(__xludf.DUMMYFUNCTION("""COMPUTED_VALUE"""),45586.66666666667)</f>
        <v>45586.66667</v>
      </c>
      <c r="K204" s="1">
        <f>IFERROR(__xludf.DUMMYFUNCTION("""COMPUTED_VALUE"""),452.69)</f>
        <v>452.69</v>
      </c>
      <c r="M204" s="2">
        <f>IFERROR(__xludf.DUMMYFUNCTION("""COMPUTED_VALUE"""),45586.66666666667)</f>
        <v>45586.66667</v>
      </c>
      <c r="N204" s="1">
        <f>IFERROR(__xludf.DUMMYFUNCTION("""COMPUTED_VALUE"""),4.9530241E7)</f>
        <v>49530241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IFERROR(__xludf.DUMMYFUNCTION("""COMPUTED_VALUE"""),448.06)</f>
        <v>448.06</v>
      </c>
      <c r="D205" s="2">
        <f>IFERROR(__xludf.DUMMYFUNCTION("""COMPUTED_VALUE"""),45587.66666666667)</f>
        <v>45587.66667</v>
      </c>
      <c r="E205" s="1">
        <f>IFERROR(__xludf.DUMMYFUNCTION("""COMPUTED_VALUE"""),452.63)</f>
        <v>452.63</v>
      </c>
      <c r="G205" s="2">
        <f>IFERROR(__xludf.DUMMYFUNCTION("""COMPUTED_VALUE"""),45587.66666666667)</f>
        <v>45587.66667</v>
      </c>
      <c r="H205" s="1">
        <f>IFERROR(__xludf.DUMMYFUNCTION("""COMPUTED_VALUE"""),444.01)</f>
        <v>444.01</v>
      </c>
      <c r="J205" s="2">
        <f>IFERROR(__xludf.DUMMYFUNCTION("""COMPUTED_VALUE"""),45587.66666666667)</f>
        <v>45587.66667</v>
      </c>
      <c r="K205" s="1">
        <f>IFERROR(__xludf.DUMMYFUNCTION("""COMPUTED_VALUE"""),448.14)</f>
        <v>448.14</v>
      </c>
      <c r="M205" s="2">
        <f>IFERROR(__xludf.DUMMYFUNCTION("""COMPUTED_VALUE"""),45587.66666666667)</f>
        <v>45587.66667</v>
      </c>
      <c r="N205" s="1">
        <f>IFERROR(__xludf.DUMMYFUNCTION("""COMPUTED_VALUE"""),2.9941891E7)</f>
        <v>29941891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IFERROR(__xludf.DUMMYFUNCTION("""COMPUTED_VALUE"""),446.4)</f>
        <v>446.4</v>
      </c>
      <c r="D206" s="2">
        <f>IFERROR(__xludf.DUMMYFUNCTION("""COMPUTED_VALUE"""),45588.66666666667)</f>
        <v>45588.66667</v>
      </c>
      <c r="E206" s="1">
        <f>IFERROR(__xludf.DUMMYFUNCTION("""COMPUTED_VALUE"""),447.77)</f>
        <v>447.77</v>
      </c>
      <c r="G206" s="2">
        <f>IFERROR(__xludf.DUMMYFUNCTION("""COMPUTED_VALUE"""),45588.66666666667)</f>
        <v>45588.66667</v>
      </c>
      <c r="H206" s="1">
        <f>IFERROR(__xludf.DUMMYFUNCTION("""COMPUTED_VALUE"""),442.17)</f>
        <v>442.17</v>
      </c>
      <c r="J206" s="2">
        <f>IFERROR(__xludf.DUMMYFUNCTION("""COMPUTED_VALUE"""),45588.66666666667)</f>
        <v>45588.66667</v>
      </c>
      <c r="K206" s="1">
        <f>IFERROR(__xludf.DUMMYFUNCTION("""COMPUTED_VALUE"""),446.33)</f>
        <v>446.33</v>
      </c>
      <c r="M206" s="2">
        <f>IFERROR(__xludf.DUMMYFUNCTION("""COMPUTED_VALUE"""),45588.66666666667)</f>
        <v>45588.66667</v>
      </c>
      <c r="N206" s="1">
        <f>IFERROR(__xludf.DUMMYFUNCTION("""COMPUTED_VALUE"""),2.0724181E7)</f>
        <v>20724181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IFERROR(__xludf.DUMMYFUNCTION("""COMPUTED_VALUE"""),448.48)</f>
        <v>448.48</v>
      </c>
      <c r="D207" s="2">
        <f>IFERROR(__xludf.DUMMYFUNCTION("""COMPUTED_VALUE"""),45589.66666666667)</f>
        <v>45589.66667</v>
      </c>
      <c r="E207" s="1">
        <f>IFERROR(__xludf.DUMMYFUNCTION("""COMPUTED_VALUE"""),451.46)</f>
        <v>451.46</v>
      </c>
      <c r="G207" s="2">
        <f>IFERROR(__xludf.DUMMYFUNCTION("""COMPUTED_VALUE"""),45589.66666666667)</f>
        <v>45589.66667</v>
      </c>
      <c r="H207" s="1">
        <f>IFERROR(__xludf.DUMMYFUNCTION("""COMPUTED_VALUE"""),445.93)</f>
        <v>445.93</v>
      </c>
      <c r="J207" s="2">
        <f>IFERROR(__xludf.DUMMYFUNCTION("""COMPUTED_VALUE"""),45589.66666666667)</f>
        <v>45589.66667</v>
      </c>
      <c r="K207" s="1">
        <f>IFERROR(__xludf.DUMMYFUNCTION("""COMPUTED_VALUE"""),450.49)</f>
        <v>450.49</v>
      </c>
      <c r="M207" s="2">
        <f>IFERROR(__xludf.DUMMYFUNCTION("""COMPUTED_VALUE"""),45589.66666666667)</f>
        <v>45589.66667</v>
      </c>
      <c r="N207" s="1">
        <f>IFERROR(__xludf.DUMMYFUNCTION("""COMPUTED_VALUE"""),1.838036E7)</f>
        <v>18380360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IFERROR(__xludf.DUMMYFUNCTION("""COMPUTED_VALUE"""),450.43)</f>
        <v>450.43</v>
      </c>
      <c r="D208" s="2">
        <f>IFERROR(__xludf.DUMMYFUNCTION("""COMPUTED_VALUE"""),45590.66666666667)</f>
        <v>45590.66667</v>
      </c>
      <c r="E208" s="1">
        <f>IFERROR(__xludf.DUMMYFUNCTION("""COMPUTED_VALUE"""),451.27)</f>
        <v>451.27</v>
      </c>
      <c r="G208" s="2">
        <f>IFERROR(__xludf.DUMMYFUNCTION("""COMPUTED_VALUE"""),45590.66666666667)</f>
        <v>45590.66667</v>
      </c>
      <c r="H208" s="1">
        <f>IFERROR(__xludf.DUMMYFUNCTION("""COMPUTED_VALUE"""),445.58)</f>
        <v>445.58</v>
      </c>
      <c r="J208" s="2">
        <f>IFERROR(__xludf.DUMMYFUNCTION("""COMPUTED_VALUE"""),45590.66666666667)</f>
        <v>45590.66667</v>
      </c>
      <c r="K208" s="1">
        <f>IFERROR(__xludf.DUMMYFUNCTION("""COMPUTED_VALUE"""),445.74)</f>
        <v>445.74</v>
      </c>
      <c r="M208" s="2">
        <f>IFERROR(__xludf.DUMMYFUNCTION("""COMPUTED_VALUE"""),45590.66666666667)</f>
        <v>45590.66667</v>
      </c>
      <c r="N208" s="1">
        <f>IFERROR(__xludf.DUMMYFUNCTION("""COMPUTED_VALUE"""),1.5816598E7)</f>
        <v>15816598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IFERROR(__xludf.DUMMYFUNCTION("""COMPUTED_VALUE"""),447.08)</f>
        <v>447.08</v>
      </c>
      <c r="D209" s="2">
        <f>IFERROR(__xludf.DUMMYFUNCTION("""COMPUTED_VALUE"""),45593.66666666667)</f>
        <v>45593.66667</v>
      </c>
      <c r="E209" s="1">
        <f>IFERROR(__xludf.DUMMYFUNCTION("""COMPUTED_VALUE"""),453.97)</f>
        <v>453.97</v>
      </c>
      <c r="G209" s="2">
        <f>IFERROR(__xludf.DUMMYFUNCTION("""COMPUTED_VALUE"""),45593.66666666667)</f>
        <v>45593.66667</v>
      </c>
      <c r="H209" s="1">
        <f>IFERROR(__xludf.DUMMYFUNCTION("""COMPUTED_VALUE"""),446.87)</f>
        <v>446.87</v>
      </c>
      <c r="J209" s="2">
        <f>IFERROR(__xludf.DUMMYFUNCTION("""COMPUTED_VALUE"""),45593.66666666667)</f>
        <v>45593.66667</v>
      </c>
      <c r="K209" s="1">
        <f>IFERROR(__xludf.DUMMYFUNCTION("""COMPUTED_VALUE"""),450.78)</f>
        <v>450.78</v>
      </c>
      <c r="M209" s="2">
        <f>IFERROR(__xludf.DUMMYFUNCTION("""COMPUTED_VALUE"""),45593.66666666667)</f>
        <v>45593.66667</v>
      </c>
      <c r="N209" s="1">
        <f>IFERROR(__xludf.DUMMYFUNCTION("""COMPUTED_VALUE"""),2.1461041E7)</f>
        <v>21461041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IFERROR(__xludf.DUMMYFUNCTION("""COMPUTED_VALUE"""),450.12)</f>
        <v>450.12</v>
      </c>
      <c r="D210" s="2">
        <f>IFERROR(__xludf.DUMMYFUNCTION("""COMPUTED_VALUE"""),45594.66666666667)</f>
        <v>45594.66667</v>
      </c>
      <c r="E210" s="1">
        <f>IFERROR(__xludf.DUMMYFUNCTION("""COMPUTED_VALUE"""),453.2)</f>
        <v>453.2</v>
      </c>
      <c r="G210" s="2">
        <f>IFERROR(__xludf.DUMMYFUNCTION("""COMPUTED_VALUE"""),45594.66666666667)</f>
        <v>45594.66667</v>
      </c>
      <c r="H210" s="1">
        <f>IFERROR(__xludf.DUMMYFUNCTION("""COMPUTED_VALUE"""),446.47)</f>
        <v>446.47</v>
      </c>
      <c r="J210" s="2">
        <f>IFERROR(__xludf.DUMMYFUNCTION("""COMPUTED_VALUE"""),45594.66666666667)</f>
        <v>45594.66667</v>
      </c>
      <c r="K210" s="1">
        <f>IFERROR(__xludf.DUMMYFUNCTION("""COMPUTED_VALUE"""),450.94)</f>
        <v>450.94</v>
      </c>
      <c r="M210" s="2">
        <f>IFERROR(__xludf.DUMMYFUNCTION("""COMPUTED_VALUE"""),45594.66666666667)</f>
        <v>45594.66667</v>
      </c>
      <c r="N210" s="1">
        <f>IFERROR(__xludf.DUMMYFUNCTION("""COMPUTED_VALUE"""),2.3718348E7)</f>
        <v>23718348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IFERROR(__xludf.DUMMYFUNCTION("""COMPUTED_VALUE"""),449.77)</f>
        <v>449.77</v>
      </c>
      <c r="D211" s="2">
        <f>IFERROR(__xludf.DUMMYFUNCTION("""COMPUTED_VALUE"""),45595.66666666667)</f>
        <v>45595.66667</v>
      </c>
      <c r="E211" s="1">
        <f>IFERROR(__xludf.DUMMYFUNCTION("""COMPUTED_VALUE"""),451.97)</f>
        <v>451.97</v>
      </c>
      <c r="G211" s="2">
        <f>IFERROR(__xludf.DUMMYFUNCTION("""COMPUTED_VALUE"""),45595.66666666667)</f>
        <v>45595.66667</v>
      </c>
      <c r="H211" s="1">
        <f>IFERROR(__xludf.DUMMYFUNCTION("""COMPUTED_VALUE"""),443.91)</f>
        <v>443.91</v>
      </c>
      <c r="J211" s="2">
        <f>IFERROR(__xludf.DUMMYFUNCTION("""COMPUTED_VALUE"""),45595.66666666667)</f>
        <v>45595.66667</v>
      </c>
      <c r="K211" s="1">
        <f>IFERROR(__xludf.DUMMYFUNCTION("""COMPUTED_VALUE"""),448.29)</f>
        <v>448.29</v>
      </c>
      <c r="M211" s="2">
        <f>IFERROR(__xludf.DUMMYFUNCTION("""COMPUTED_VALUE"""),45595.66666666667)</f>
        <v>45595.66667</v>
      </c>
      <c r="N211" s="1">
        <f>IFERROR(__xludf.DUMMYFUNCTION("""COMPUTED_VALUE"""),2.593413E7)</f>
        <v>25934130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IFERROR(__xludf.DUMMYFUNCTION("""COMPUTED_VALUE"""),414.46)</f>
        <v>414.46</v>
      </c>
      <c r="D212" s="2">
        <f>IFERROR(__xludf.DUMMYFUNCTION("""COMPUTED_VALUE"""),45596.66666666667)</f>
        <v>45596.66667</v>
      </c>
      <c r="E212" s="1">
        <f>IFERROR(__xludf.DUMMYFUNCTION("""COMPUTED_VALUE"""),428.34)</f>
        <v>428.34</v>
      </c>
      <c r="G212" s="2">
        <f>IFERROR(__xludf.DUMMYFUNCTION("""COMPUTED_VALUE"""),45596.66666666667)</f>
        <v>45596.66667</v>
      </c>
      <c r="H212" s="1">
        <f>IFERROR(__xludf.DUMMYFUNCTION("""COMPUTED_VALUE"""),410.04)</f>
        <v>410.04</v>
      </c>
      <c r="J212" s="2">
        <f>IFERROR(__xludf.DUMMYFUNCTION("""COMPUTED_VALUE"""),45596.66666666667)</f>
        <v>45596.66667</v>
      </c>
      <c r="K212" s="1">
        <f>IFERROR(__xludf.DUMMYFUNCTION("""COMPUTED_VALUE"""),420.92)</f>
        <v>420.92</v>
      </c>
      <c r="M212" s="2">
        <f>IFERROR(__xludf.DUMMYFUNCTION("""COMPUTED_VALUE"""),45596.66666666667)</f>
        <v>45596.66667</v>
      </c>
      <c r="N212" s="1">
        <f>IFERROR(__xludf.DUMMYFUNCTION("""COMPUTED_VALUE"""),7.2035757E7)</f>
        <v>72035757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IFERROR(__xludf.DUMMYFUNCTION("""COMPUTED_VALUE"""),419.88)</f>
        <v>419.88</v>
      </c>
      <c r="D213" s="2">
        <f>IFERROR(__xludf.DUMMYFUNCTION("""COMPUTED_VALUE"""),45597.66666666667)</f>
        <v>45597.66667</v>
      </c>
      <c r="E213" s="1">
        <f>IFERROR(__xludf.DUMMYFUNCTION("""COMPUTED_VALUE"""),423.59)</f>
        <v>423.59</v>
      </c>
      <c r="G213" s="2">
        <f>IFERROR(__xludf.DUMMYFUNCTION("""COMPUTED_VALUE"""),45597.66666666667)</f>
        <v>45597.66667</v>
      </c>
      <c r="H213" s="1">
        <f>IFERROR(__xludf.DUMMYFUNCTION("""COMPUTED_VALUE"""),414.54)</f>
        <v>414.54</v>
      </c>
      <c r="J213" s="2">
        <f>IFERROR(__xludf.DUMMYFUNCTION("""COMPUTED_VALUE"""),45597.66666666667)</f>
        <v>45597.66667</v>
      </c>
      <c r="K213" s="1">
        <f>IFERROR(__xludf.DUMMYFUNCTION("""COMPUTED_VALUE"""),414.55)</f>
        <v>414.55</v>
      </c>
      <c r="M213" s="2">
        <f>IFERROR(__xludf.DUMMYFUNCTION("""COMPUTED_VALUE"""),45597.66666666667)</f>
        <v>45597.66667</v>
      </c>
      <c r="N213" s="1">
        <f>IFERROR(__xludf.DUMMYFUNCTION("""COMPUTED_VALUE"""),3.5099411E7)</f>
        <v>35099411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IFERROR(__xludf.DUMMYFUNCTION("""COMPUTED_VALUE"""),415.01)</f>
        <v>415.01</v>
      </c>
      <c r="D214" s="2">
        <f>IFERROR(__xludf.DUMMYFUNCTION("""COMPUTED_VALUE"""),45600.66666666667)</f>
        <v>45600.66667</v>
      </c>
      <c r="E214" s="1">
        <f>IFERROR(__xludf.DUMMYFUNCTION("""COMPUTED_VALUE"""),424.07)</f>
        <v>424.07</v>
      </c>
      <c r="G214" s="2">
        <f>IFERROR(__xludf.DUMMYFUNCTION("""COMPUTED_VALUE"""),45600.66666666667)</f>
        <v>45600.66667</v>
      </c>
      <c r="H214" s="1">
        <f>IFERROR(__xludf.DUMMYFUNCTION("""COMPUTED_VALUE"""),415.01)</f>
        <v>415.01</v>
      </c>
      <c r="J214" s="2">
        <f>IFERROR(__xludf.DUMMYFUNCTION("""COMPUTED_VALUE"""),45600.66666666667)</f>
        <v>45600.66667</v>
      </c>
      <c r="K214" s="1">
        <f>IFERROR(__xludf.DUMMYFUNCTION("""COMPUTED_VALUE"""),418.25)</f>
        <v>418.25</v>
      </c>
      <c r="M214" s="2">
        <f>IFERROR(__xludf.DUMMYFUNCTION("""COMPUTED_VALUE"""),45600.66666666667)</f>
        <v>45600.66667</v>
      </c>
      <c r="N214" s="1">
        <f>IFERROR(__xludf.DUMMYFUNCTION("""COMPUTED_VALUE"""),3.2268479E7)</f>
        <v>32268479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IFERROR(__xludf.DUMMYFUNCTION("""COMPUTED_VALUE"""),417.29)</f>
        <v>417.29</v>
      </c>
      <c r="D215" s="2">
        <f>IFERROR(__xludf.DUMMYFUNCTION("""COMPUTED_VALUE"""),45601.66666666667)</f>
        <v>45601.66667</v>
      </c>
      <c r="E215" s="1">
        <f>IFERROR(__xludf.DUMMYFUNCTION("""COMPUTED_VALUE"""),424.6)</f>
        <v>424.6</v>
      </c>
      <c r="G215" s="2">
        <f>IFERROR(__xludf.DUMMYFUNCTION("""COMPUTED_VALUE"""),45601.66666666667)</f>
        <v>45601.66667</v>
      </c>
      <c r="H215" s="1">
        <f>IFERROR(__xludf.DUMMYFUNCTION("""COMPUTED_VALUE"""),415.15)</f>
        <v>415.15</v>
      </c>
      <c r="J215" s="2">
        <f>IFERROR(__xludf.DUMMYFUNCTION("""COMPUTED_VALUE"""),45601.66666666667)</f>
        <v>45601.66667</v>
      </c>
      <c r="K215" s="1">
        <f>IFERROR(__xludf.DUMMYFUNCTION("""COMPUTED_VALUE"""),420.91)</f>
        <v>420.91</v>
      </c>
      <c r="M215" s="2">
        <f>IFERROR(__xludf.DUMMYFUNCTION("""COMPUTED_VALUE"""),45601.66666666667)</f>
        <v>45601.66667</v>
      </c>
      <c r="N215" s="1">
        <f>IFERROR(__xludf.DUMMYFUNCTION("""COMPUTED_VALUE"""),3.0743093E7)</f>
        <v>30743093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IFERROR(__xludf.DUMMYFUNCTION("""COMPUTED_VALUE"""),424.28)</f>
        <v>424.28</v>
      </c>
      <c r="D216" s="2">
        <f>IFERROR(__xludf.DUMMYFUNCTION("""COMPUTED_VALUE"""),45602.66666666667)</f>
        <v>45602.66667</v>
      </c>
      <c r="E216" s="1">
        <f>IFERROR(__xludf.DUMMYFUNCTION("""COMPUTED_VALUE"""),424.28)</f>
        <v>424.28</v>
      </c>
      <c r="G216" s="2">
        <f>IFERROR(__xludf.DUMMYFUNCTION("""COMPUTED_VALUE"""),45602.66666666667)</f>
        <v>45602.66667</v>
      </c>
      <c r="H216" s="1">
        <f>IFERROR(__xludf.DUMMYFUNCTION("""COMPUTED_VALUE"""),403.99)</f>
        <v>403.99</v>
      </c>
      <c r="J216" s="2">
        <f>IFERROR(__xludf.DUMMYFUNCTION("""COMPUTED_VALUE"""),45602.66666666667)</f>
        <v>45602.66667</v>
      </c>
      <c r="K216" s="1">
        <f>IFERROR(__xludf.DUMMYFUNCTION("""COMPUTED_VALUE"""),407.38)</f>
        <v>407.38</v>
      </c>
      <c r="M216" s="2">
        <f>IFERROR(__xludf.DUMMYFUNCTION("""COMPUTED_VALUE"""),45602.66666666667)</f>
        <v>45602.66667</v>
      </c>
      <c r="N216" s="1">
        <f>IFERROR(__xludf.DUMMYFUNCTION("""COMPUTED_VALUE"""),4.2677392E7)</f>
        <v>42677392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IFERROR(__xludf.DUMMYFUNCTION("""COMPUTED_VALUE"""),410.46)</f>
        <v>410.46</v>
      </c>
      <c r="D217" s="2">
        <f>IFERROR(__xludf.DUMMYFUNCTION("""COMPUTED_VALUE"""),45603.66666666667)</f>
        <v>45603.66667</v>
      </c>
      <c r="E217" s="1">
        <f>IFERROR(__xludf.DUMMYFUNCTION("""COMPUTED_VALUE"""),430.95)</f>
        <v>430.95</v>
      </c>
      <c r="G217" s="2">
        <f>IFERROR(__xludf.DUMMYFUNCTION("""COMPUTED_VALUE"""),45603.66666666667)</f>
        <v>45603.66667</v>
      </c>
      <c r="H217" s="1">
        <f>IFERROR(__xludf.DUMMYFUNCTION("""COMPUTED_VALUE"""),407.27)</f>
        <v>407.27</v>
      </c>
      <c r="J217" s="2">
        <f>IFERROR(__xludf.DUMMYFUNCTION("""COMPUTED_VALUE"""),45603.66666666667)</f>
        <v>45603.66667</v>
      </c>
      <c r="K217" s="1">
        <f>IFERROR(__xludf.DUMMYFUNCTION("""COMPUTED_VALUE"""),420.95)</f>
        <v>420.95</v>
      </c>
      <c r="M217" s="2">
        <f>IFERROR(__xludf.DUMMYFUNCTION("""COMPUTED_VALUE"""),45603.66666666667)</f>
        <v>45603.66667</v>
      </c>
      <c r="N217" s="1">
        <f>IFERROR(__xludf.DUMMYFUNCTION("""COMPUTED_VALUE"""),5.3833844E7)</f>
        <v>53833844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IFERROR(__xludf.DUMMYFUNCTION("""COMPUTED_VALUE"""),419.02)</f>
        <v>419.02</v>
      </c>
      <c r="D218" s="2">
        <f>IFERROR(__xludf.DUMMYFUNCTION("""COMPUTED_VALUE"""),45604.66666666667)</f>
        <v>45604.66667</v>
      </c>
      <c r="E218" s="1">
        <f>IFERROR(__xludf.DUMMYFUNCTION("""COMPUTED_VALUE"""),427.57)</f>
        <v>427.57</v>
      </c>
      <c r="G218" s="2">
        <f>IFERROR(__xludf.DUMMYFUNCTION("""COMPUTED_VALUE"""),45604.66666666667)</f>
        <v>45604.66667</v>
      </c>
      <c r="H218" s="1">
        <f>IFERROR(__xludf.DUMMYFUNCTION("""COMPUTED_VALUE"""),417.81)</f>
        <v>417.81</v>
      </c>
      <c r="J218" s="2">
        <f>IFERROR(__xludf.DUMMYFUNCTION("""COMPUTED_VALUE"""),45604.66666666667)</f>
        <v>45604.66667</v>
      </c>
      <c r="K218" s="1">
        <f>IFERROR(__xludf.DUMMYFUNCTION("""COMPUTED_VALUE"""),427.07)</f>
        <v>427.07</v>
      </c>
      <c r="M218" s="2">
        <f>IFERROR(__xludf.DUMMYFUNCTION("""COMPUTED_VALUE"""),45604.66666666667)</f>
        <v>45604.66667</v>
      </c>
      <c r="N218" s="1">
        <f>IFERROR(__xludf.DUMMYFUNCTION("""COMPUTED_VALUE"""),3.2903832E7)</f>
        <v>32903832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IFERROR(__xludf.DUMMYFUNCTION("""COMPUTED_VALUE"""),428.85)</f>
        <v>428.85</v>
      </c>
      <c r="D219" s="2">
        <f>IFERROR(__xludf.DUMMYFUNCTION("""COMPUTED_VALUE"""),45607.66666666667)</f>
        <v>45607.66667</v>
      </c>
      <c r="E219" s="1">
        <f>IFERROR(__xludf.DUMMYFUNCTION("""COMPUTED_VALUE"""),437.46)</f>
        <v>437.46</v>
      </c>
      <c r="G219" s="2">
        <f>IFERROR(__xludf.DUMMYFUNCTION("""COMPUTED_VALUE"""),45607.66666666667)</f>
        <v>45607.66667</v>
      </c>
      <c r="H219" s="1">
        <f>IFERROR(__xludf.DUMMYFUNCTION("""COMPUTED_VALUE"""),428.85)</f>
        <v>428.85</v>
      </c>
      <c r="J219" s="2">
        <f>IFERROR(__xludf.DUMMYFUNCTION("""COMPUTED_VALUE"""),45607.66666666667)</f>
        <v>45607.66667</v>
      </c>
      <c r="K219" s="1">
        <f>IFERROR(__xludf.DUMMYFUNCTION("""COMPUTED_VALUE"""),434.5)</f>
        <v>434.5</v>
      </c>
      <c r="M219" s="2">
        <f>IFERROR(__xludf.DUMMYFUNCTION("""COMPUTED_VALUE"""),45607.66666666667)</f>
        <v>45607.66667</v>
      </c>
      <c r="N219" s="1">
        <f>IFERROR(__xludf.DUMMYFUNCTION("""COMPUTED_VALUE"""),2.9647453E7)</f>
        <v>29647453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IFERROR(__xludf.DUMMYFUNCTION("""COMPUTED_VALUE"""),431.87)</f>
        <v>431.87</v>
      </c>
      <c r="D220" s="2">
        <f>IFERROR(__xludf.DUMMYFUNCTION("""COMPUTED_VALUE"""),45608.66666666667)</f>
        <v>45608.66667</v>
      </c>
      <c r="E220" s="1">
        <f>IFERROR(__xludf.DUMMYFUNCTION("""COMPUTED_VALUE"""),434.88)</f>
        <v>434.88</v>
      </c>
      <c r="G220" s="2">
        <f>IFERROR(__xludf.DUMMYFUNCTION("""COMPUTED_VALUE"""),45608.66666666667)</f>
        <v>45608.66667</v>
      </c>
      <c r="H220" s="1">
        <f>IFERROR(__xludf.DUMMYFUNCTION("""COMPUTED_VALUE"""),427.52)</f>
        <v>427.52</v>
      </c>
      <c r="J220" s="2">
        <f>IFERROR(__xludf.DUMMYFUNCTION("""COMPUTED_VALUE"""),45608.66666666667)</f>
        <v>45608.66667</v>
      </c>
      <c r="K220" s="1">
        <f>IFERROR(__xludf.DUMMYFUNCTION("""COMPUTED_VALUE"""),429.6)</f>
        <v>429.6</v>
      </c>
      <c r="M220" s="2">
        <f>IFERROR(__xludf.DUMMYFUNCTION("""COMPUTED_VALUE"""),45608.66666666667)</f>
        <v>45608.66667</v>
      </c>
      <c r="N220" s="1">
        <f>IFERROR(__xludf.DUMMYFUNCTION("""COMPUTED_VALUE"""),2.6061049E7)</f>
        <v>26061049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IFERROR(__xludf.DUMMYFUNCTION("""COMPUTED_VALUE"""),427.14)</f>
        <v>427.14</v>
      </c>
      <c r="D221" s="2">
        <f>IFERROR(__xludf.DUMMYFUNCTION("""COMPUTED_VALUE"""),45609.66666666667)</f>
        <v>45609.66667</v>
      </c>
      <c r="E221" s="1">
        <f>IFERROR(__xludf.DUMMYFUNCTION("""COMPUTED_VALUE"""),428.84)</f>
        <v>428.84</v>
      </c>
      <c r="G221" s="2">
        <f>IFERROR(__xludf.DUMMYFUNCTION("""COMPUTED_VALUE"""),45609.66666666667)</f>
        <v>45609.66667</v>
      </c>
      <c r="H221" s="1">
        <f>IFERROR(__xludf.DUMMYFUNCTION("""COMPUTED_VALUE"""),419.37)</f>
        <v>419.37</v>
      </c>
      <c r="J221" s="2">
        <f>IFERROR(__xludf.DUMMYFUNCTION("""COMPUTED_VALUE"""),45609.66666666667)</f>
        <v>45609.66667</v>
      </c>
      <c r="K221" s="1">
        <f>IFERROR(__xludf.DUMMYFUNCTION("""COMPUTED_VALUE"""),420.69)</f>
        <v>420.69</v>
      </c>
      <c r="M221" s="2">
        <f>IFERROR(__xludf.DUMMYFUNCTION("""COMPUTED_VALUE"""),45609.66666666667)</f>
        <v>45609.66667</v>
      </c>
      <c r="N221" s="1">
        <f>IFERROR(__xludf.DUMMYFUNCTION("""COMPUTED_VALUE"""),2.9677265E7)</f>
        <v>29677265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IFERROR(__xludf.DUMMYFUNCTION("""COMPUTED_VALUE"""),421.53)</f>
        <v>421.53</v>
      </c>
      <c r="D222" s="2">
        <f>IFERROR(__xludf.DUMMYFUNCTION("""COMPUTED_VALUE"""),45610.66666666667)</f>
        <v>45610.66667</v>
      </c>
      <c r="E222" s="1">
        <f>IFERROR(__xludf.DUMMYFUNCTION("""COMPUTED_VALUE"""),431.76)</f>
        <v>431.76</v>
      </c>
      <c r="G222" s="2">
        <f>IFERROR(__xludf.DUMMYFUNCTION("""COMPUTED_VALUE"""),45610.66666666667)</f>
        <v>45610.66667</v>
      </c>
      <c r="H222" s="1">
        <f>IFERROR(__xludf.DUMMYFUNCTION("""COMPUTED_VALUE"""),421.53)</f>
        <v>421.53</v>
      </c>
      <c r="J222" s="2">
        <f>IFERROR(__xludf.DUMMYFUNCTION("""COMPUTED_VALUE"""),45610.66666666667)</f>
        <v>45610.66667</v>
      </c>
      <c r="K222" s="1">
        <f>IFERROR(__xludf.DUMMYFUNCTION("""COMPUTED_VALUE"""),429.54)</f>
        <v>429.54</v>
      </c>
      <c r="M222" s="2">
        <f>IFERROR(__xludf.DUMMYFUNCTION("""COMPUTED_VALUE"""),45610.66666666667)</f>
        <v>45610.66667</v>
      </c>
      <c r="N222" s="1">
        <f>IFERROR(__xludf.DUMMYFUNCTION("""COMPUTED_VALUE"""),2.5778907E7)</f>
        <v>25778907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IFERROR(__xludf.DUMMYFUNCTION("""COMPUTED_VALUE"""),429.61)</f>
        <v>429.61</v>
      </c>
      <c r="D223" s="2">
        <f>IFERROR(__xludf.DUMMYFUNCTION("""COMPUTED_VALUE"""),45611.66666666667)</f>
        <v>45611.66667</v>
      </c>
      <c r="E223" s="1">
        <f>IFERROR(__xludf.DUMMYFUNCTION("""COMPUTED_VALUE"""),433.95)</f>
        <v>433.95</v>
      </c>
      <c r="G223" s="2">
        <f>IFERROR(__xludf.DUMMYFUNCTION("""COMPUTED_VALUE"""),45611.66666666667)</f>
        <v>45611.66667</v>
      </c>
      <c r="H223" s="1">
        <f>IFERROR(__xludf.DUMMYFUNCTION("""COMPUTED_VALUE"""),427.42)</f>
        <v>427.42</v>
      </c>
      <c r="J223" s="2">
        <f>IFERROR(__xludf.DUMMYFUNCTION("""COMPUTED_VALUE"""),45611.66666666667)</f>
        <v>45611.66667</v>
      </c>
      <c r="K223" s="1">
        <f>IFERROR(__xludf.DUMMYFUNCTION("""COMPUTED_VALUE"""),428.98)</f>
        <v>428.98</v>
      </c>
      <c r="M223" s="2">
        <f>IFERROR(__xludf.DUMMYFUNCTION("""COMPUTED_VALUE"""),45611.66666666667)</f>
        <v>45611.66667</v>
      </c>
      <c r="N223" s="1">
        <f>IFERROR(__xludf.DUMMYFUNCTION("""COMPUTED_VALUE"""),3.0267094E7)</f>
        <v>30267094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IFERROR(__xludf.DUMMYFUNCTION("""COMPUTED_VALUE"""),427.12)</f>
        <v>427.12</v>
      </c>
      <c r="D224" s="2">
        <f>IFERROR(__xludf.DUMMYFUNCTION("""COMPUTED_VALUE"""),45614.66666666667)</f>
        <v>45614.66667</v>
      </c>
      <c r="E224" s="1">
        <f>IFERROR(__xludf.DUMMYFUNCTION("""COMPUTED_VALUE"""),432.82)</f>
        <v>432.82</v>
      </c>
      <c r="G224" s="2">
        <f>IFERROR(__xludf.DUMMYFUNCTION("""COMPUTED_VALUE"""),45614.66666666667)</f>
        <v>45614.66667</v>
      </c>
      <c r="H224" s="1">
        <f>IFERROR(__xludf.DUMMYFUNCTION("""COMPUTED_VALUE"""),427.12)</f>
        <v>427.12</v>
      </c>
      <c r="J224" s="2">
        <f>IFERROR(__xludf.DUMMYFUNCTION("""COMPUTED_VALUE"""),45614.66666666667)</f>
        <v>45614.66667</v>
      </c>
      <c r="K224" s="1">
        <f>IFERROR(__xludf.DUMMYFUNCTION("""COMPUTED_VALUE"""),429.15)</f>
        <v>429.15</v>
      </c>
      <c r="M224" s="2">
        <f>IFERROR(__xludf.DUMMYFUNCTION("""COMPUTED_VALUE"""),45614.66666666667)</f>
        <v>45614.66667</v>
      </c>
      <c r="N224" s="1">
        <f>IFERROR(__xludf.DUMMYFUNCTION("""COMPUTED_VALUE"""),2.7276442E7)</f>
        <v>27276442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IFERROR(__xludf.DUMMYFUNCTION("""COMPUTED_VALUE"""),426.93)</f>
        <v>426.93</v>
      </c>
      <c r="D225" s="2">
        <f>IFERROR(__xludf.DUMMYFUNCTION("""COMPUTED_VALUE"""),45615.66666666667)</f>
        <v>45615.66667</v>
      </c>
      <c r="E225" s="1">
        <f>IFERROR(__xludf.DUMMYFUNCTION("""COMPUTED_VALUE"""),429.77)</f>
        <v>429.77</v>
      </c>
      <c r="G225" s="2">
        <f>IFERROR(__xludf.DUMMYFUNCTION("""COMPUTED_VALUE"""),45615.66666666667)</f>
        <v>45615.66667</v>
      </c>
      <c r="H225" s="1">
        <f>IFERROR(__xludf.DUMMYFUNCTION("""COMPUTED_VALUE"""),421.2)</f>
        <v>421.2</v>
      </c>
      <c r="J225" s="2">
        <f>IFERROR(__xludf.DUMMYFUNCTION("""COMPUTED_VALUE"""),45615.66666666667)</f>
        <v>45615.66667</v>
      </c>
      <c r="K225" s="1">
        <f>IFERROR(__xludf.DUMMYFUNCTION("""COMPUTED_VALUE"""),428.82)</f>
        <v>428.82</v>
      </c>
      <c r="M225" s="2">
        <f>IFERROR(__xludf.DUMMYFUNCTION("""COMPUTED_VALUE"""),45615.66666666667)</f>
        <v>45615.66667</v>
      </c>
      <c r="N225" s="1">
        <f>IFERROR(__xludf.DUMMYFUNCTION("""COMPUTED_VALUE"""),2.1103548E7)</f>
        <v>21103548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IFERROR(__xludf.DUMMYFUNCTION("""COMPUTED_VALUE"""),428.7)</f>
        <v>428.7</v>
      </c>
      <c r="D226" s="2">
        <f>IFERROR(__xludf.DUMMYFUNCTION("""COMPUTED_VALUE"""),45616.66666666667)</f>
        <v>45616.66667</v>
      </c>
      <c r="E226" s="1">
        <f>IFERROR(__xludf.DUMMYFUNCTION("""COMPUTED_VALUE"""),430.14)</f>
        <v>430.14</v>
      </c>
      <c r="G226" s="2">
        <f>IFERROR(__xludf.DUMMYFUNCTION("""COMPUTED_VALUE"""),45616.66666666667)</f>
        <v>45616.66667</v>
      </c>
      <c r="H226" s="1">
        <f>IFERROR(__xludf.DUMMYFUNCTION("""COMPUTED_VALUE"""),419.62)</f>
        <v>419.62</v>
      </c>
      <c r="J226" s="2">
        <f>IFERROR(__xludf.DUMMYFUNCTION("""COMPUTED_VALUE"""),45616.66666666667)</f>
        <v>45616.66667</v>
      </c>
      <c r="K226" s="1">
        <f>IFERROR(__xludf.DUMMYFUNCTION("""COMPUTED_VALUE"""),429.83)</f>
        <v>429.83</v>
      </c>
      <c r="M226" s="2">
        <f>IFERROR(__xludf.DUMMYFUNCTION("""COMPUTED_VALUE"""),45616.66666666667)</f>
        <v>45616.66667</v>
      </c>
      <c r="N226" s="1">
        <f>IFERROR(__xludf.DUMMYFUNCTION("""COMPUTED_VALUE"""),2.7943137E7)</f>
        <v>27943137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IFERROR(__xludf.DUMMYFUNCTION("""COMPUTED_VALUE"""),430.73)</f>
        <v>430.73</v>
      </c>
      <c r="D227" s="2">
        <f>IFERROR(__xludf.DUMMYFUNCTION("""COMPUTED_VALUE"""),45617.66666666667)</f>
        <v>45617.66667</v>
      </c>
      <c r="E227" s="1">
        <f>IFERROR(__xludf.DUMMYFUNCTION("""COMPUTED_VALUE"""),439.98)</f>
        <v>439.98</v>
      </c>
      <c r="G227" s="2">
        <f>IFERROR(__xludf.DUMMYFUNCTION("""COMPUTED_VALUE"""),45617.66666666667)</f>
        <v>45617.66667</v>
      </c>
      <c r="H227" s="1">
        <f>IFERROR(__xludf.DUMMYFUNCTION("""COMPUTED_VALUE"""),429.47)</f>
        <v>429.47</v>
      </c>
      <c r="J227" s="2">
        <f>IFERROR(__xludf.DUMMYFUNCTION("""COMPUTED_VALUE"""),45617.66666666667)</f>
        <v>45617.66667</v>
      </c>
      <c r="K227" s="1">
        <f>IFERROR(__xludf.DUMMYFUNCTION("""COMPUTED_VALUE"""),436.94)</f>
        <v>436.94</v>
      </c>
      <c r="M227" s="2">
        <f>IFERROR(__xludf.DUMMYFUNCTION("""COMPUTED_VALUE"""),45617.66666666667)</f>
        <v>45617.66667</v>
      </c>
      <c r="N227" s="1">
        <f>IFERROR(__xludf.DUMMYFUNCTION("""COMPUTED_VALUE"""),2.0635434E7)</f>
        <v>20635434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IFERROR(__xludf.DUMMYFUNCTION("""COMPUTED_VALUE"""),438.2)</f>
        <v>438.2</v>
      </c>
      <c r="D228" s="2">
        <f>IFERROR(__xludf.DUMMYFUNCTION("""COMPUTED_VALUE"""),45618.66666666667)</f>
        <v>45618.66667</v>
      </c>
      <c r="E228" s="1">
        <f>IFERROR(__xludf.DUMMYFUNCTION("""COMPUTED_VALUE"""),443.74)</f>
        <v>443.74</v>
      </c>
      <c r="G228" s="2">
        <f>IFERROR(__xludf.DUMMYFUNCTION("""COMPUTED_VALUE"""),45618.66666666667)</f>
        <v>45618.66667</v>
      </c>
      <c r="H228" s="1">
        <f>IFERROR(__xludf.DUMMYFUNCTION("""COMPUTED_VALUE"""),436.39)</f>
        <v>436.39</v>
      </c>
      <c r="J228" s="2">
        <f>IFERROR(__xludf.DUMMYFUNCTION("""COMPUTED_VALUE"""),45618.66666666667)</f>
        <v>45618.66667</v>
      </c>
      <c r="K228" s="1">
        <f>IFERROR(__xludf.DUMMYFUNCTION("""COMPUTED_VALUE"""),442.89)</f>
        <v>442.89</v>
      </c>
      <c r="M228" s="2">
        <f>IFERROR(__xludf.DUMMYFUNCTION("""COMPUTED_VALUE"""),45618.66666666667)</f>
        <v>45618.66667</v>
      </c>
      <c r="N228" s="1">
        <f>IFERROR(__xludf.DUMMYFUNCTION("""COMPUTED_VALUE"""),2.5454903E7)</f>
        <v>25454903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IFERROR(__xludf.DUMMYFUNCTION("""COMPUTED_VALUE"""),443.1)</f>
        <v>443.1</v>
      </c>
      <c r="D229" s="2">
        <f>IFERROR(__xludf.DUMMYFUNCTION("""COMPUTED_VALUE"""),45621.66666666667)</f>
        <v>45621.66667</v>
      </c>
      <c r="E229" s="1">
        <f>IFERROR(__xludf.DUMMYFUNCTION("""COMPUTED_VALUE"""),455.66)</f>
        <v>455.66</v>
      </c>
      <c r="G229" s="2">
        <f>IFERROR(__xludf.DUMMYFUNCTION("""COMPUTED_VALUE"""),45621.66666666667)</f>
        <v>45621.66667</v>
      </c>
      <c r="H229" s="1">
        <f>IFERROR(__xludf.DUMMYFUNCTION("""COMPUTED_VALUE"""),443.1)</f>
        <v>443.1</v>
      </c>
      <c r="J229" s="2">
        <f>IFERROR(__xludf.DUMMYFUNCTION("""COMPUTED_VALUE"""),45621.66666666667)</f>
        <v>45621.66667</v>
      </c>
      <c r="K229" s="1">
        <f>IFERROR(__xludf.DUMMYFUNCTION("""COMPUTED_VALUE"""),450.8)</f>
        <v>450.8</v>
      </c>
      <c r="M229" s="2">
        <f>IFERROR(__xludf.DUMMYFUNCTION("""COMPUTED_VALUE"""),45621.66666666667)</f>
        <v>45621.66667</v>
      </c>
      <c r="N229" s="1">
        <f>IFERROR(__xludf.DUMMYFUNCTION("""COMPUTED_VALUE"""),4.7016017E7)</f>
        <v>47016017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IFERROR(__xludf.DUMMYFUNCTION("""COMPUTED_VALUE"""),450.76)</f>
        <v>450.76</v>
      </c>
      <c r="D230" s="2">
        <f>IFERROR(__xludf.DUMMYFUNCTION("""COMPUTED_VALUE"""),45622.66666666667)</f>
        <v>45622.66667</v>
      </c>
      <c r="E230" s="1">
        <f>IFERROR(__xludf.DUMMYFUNCTION("""COMPUTED_VALUE"""),454.81)</f>
        <v>454.81</v>
      </c>
      <c r="G230" s="2">
        <f>IFERROR(__xludf.DUMMYFUNCTION("""COMPUTED_VALUE"""),45622.66666666667)</f>
        <v>45622.66667</v>
      </c>
      <c r="H230" s="1">
        <f>IFERROR(__xludf.DUMMYFUNCTION("""COMPUTED_VALUE"""),444.66)</f>
        <v>444.66</v>
      </c>
      <c r="J230" s="2">
        <f>IFERROR(__xludf.DUMMYFUNCTION("""COMPUTED_VALUE"""),45622.66666666667)</f>
        <v>45622.66667</v>
      </c>
      <c r="K230" s="1">
        <f>IFERROR(__xludf.DUMMYFUNCTION("""COMPUTED_VALUE"""),447.47)</f>
        <v>447.47</v>
      </c>
      <c r="M230" s="2">
        <f>IFERROR(__xludf.DUMMYFUNCTION("""COMPUTED_VALUE"""),45622.66666666667)</f>
        <v>45622.66667</v>
      </c>
      <c r="N230" s="1">
        <f>IFERROR(__xludf.DUMMYFUNCTION("""COMPUTED_VALUE"""),2.4512856E7)</f>
        <v>24512856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IFERROR(__xludf.DUMMYFUNCTION("""COMPUTED_VALUE"""),450.38)</f>
        <v>450.38</v>
      </c>
      <c r="D231" s="2">
        <f>IFERROR(__xludf.DUMMYFUNCTION("""COMPUTED_VALUE"""),45623.66666666667)</f>
        <v>45623.66667</v>
      </c>
      <c r="E231" s="1">
        <f>IFERROR(__xludf.DUMMYFUNCTION("""COMPUTED_VALUE"""),457.03)</f>
        <v>457.03</v>
      </c>
      <c r="G231" s="2">
        <f>IFERROR(__xludf.DUMMYFUNCTION("""COMPUTED_VALUE"""),45623.66666666667)</f>
        <v>45623.66667</v>
      </c>
      <c r="H231" s="1">
        <f>IFERROR(__xludf.DUMMYFUNCTION("""COMPUTED_VALUE"""),449.13)</f>
        <v>449.13</v>
      </c>
      <c r="J231" s="2">
        <f>IFERROR(__xludf.DUMMYFUNCTION("""COMPUTED_VALUE"""),45623.66666666667)</f>
        <v>45623.66667</v>
      </c>
      <c r="K231" s="1">
        <f>IFERROR(__xludf.DUMMYFUNCTION("""COMPUTED_VALUE"""),449.7)</f>
        <v>449.7</v>
      </c>
      <c r="M231" s="2">
        <f>IFERROR(__xludf.DUMMYFUNCTION("""COMPUTED_VALUE"""),45623.66666666667)</f>
        <v>45623.66667</v>
      </c>
      <c r="N231" s="1">
        <f>IFERROR(__xludf.DUMMYFUNCTION("""COMPUTED_VALUE"""),2.1363739E7)</f>
        <v>21363739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IFERROR(__xludf.DUMMYFUNCTION("""COMPUTED_VALUE"""),448.49)</f>
        <v>448.49</v>
      </c>
      <c r="D232" s="2">
        <f>IFERROR(__xludf.DUMMYFUNCTION("""COMPUTED_VALUE"""),45625.54166666667)</f>
        <v>45625.54167</v>
      </c>
      <c r="E232" s="1">
        <f>IFERROR(__xludf.DUMMYFUNCTION("""COMPUTED_VALUE"""),449.11)</f>
        <v>449.11</v>
      </c>
      <c r="G232" s="2">
        <f>IFERROR(__xludf.DUMMYFUNCTION("""COMPUTED_VALUE"""),45625.54166666667)</f>
        <v>45625.54167</v>
      </c>
      <c r="H232" s="1">
        <f>IFERROR(__xludf.DUMMYFUNCTION("""COMPUTED_VALUE"""),444.98)</f>
        <v>444.98</v>
      </c>
      <c r="J232" s="2">
        <f>IFERROR(__xludf.DUMMYFUNCTION("""COMPUTED_VALUE"""),45625.54166666667)</f>
        <v>45625.54167</v>
      </c>
      <c r="K232" s="1">
        <f>IFERROR(__xludf.DUMMYFUNCTION("""COMPUTED_VALUE"""),447.25)</f>
        <v>447.25</v>
      </c>
      <c r="M232" s="2">
        <f>IFERROR(__xludf.DUMMYFUNCTION("""COMPUTED_VALUE"""),45625.54166666667)</f>
        <v>45625.54167</v>
      </c>
      <c r="N232" s="1">
        <f>IFERROR(__xludf.DUMMYFUNCTION("""COMPUTED_VALUE"""),1.5284509E7)</f>
        <v>15284509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IFERROR(__xludf.DUMMYFUNCTION("""COMPUTED_VALUE"""),447.27)</f>
        <v>447.27</v>
      </c>
      <c r="D233" s="2">
        <f>IFERROR(__xludf.DUMMYFUNCTION("""COMPUTED_VALUE"""),45628.66666666667)</f>
        <v>45628.66667</v>
      </c>
      <c r="E233" s="1">
        <f>IFERROR(__xludf.DUMMYFUNCTION("""COMPUTED_VALUE"""),456.01)</f>
        <v>456.01</v>
      </c>
      <c r="G233" s="2">
        <f>IFERROR(__xludf.DUMMYFUNCTION("""COMPUTED_VALUE"""),45628.66666666667)</f>
        <v>45628.66667</v>
      </c>
      <c r="H233" s="1">
        <f>IFERROR(__xludf.DUMMYFUNCTION("""COMPUTED_VALUE"""),441.51)</f>
        <v>441.51</v>
      </c>
      <c r="J233" s="2">
        <f>IFERROR(__xludf.DUMMYFUNCTION("""COMPUTED_VALUE"""),45628.66666666667)</f>
        <v>45628.66667</v>
      </c>
      <c r="K233" s="1">
        <f>IFERROR(__xludf.DUMMYFUNCTION("""COMPUTED_VALUE"""),455.88)</f>
        <v>455.88</v>
      </c>
      <c r="M233" s="2">
        <f>IFERROR(__xludf.DUMMYFUNCTION("""COMPUTED_VALUE"""),45628.66666666667)</f>
        <v>45628.66667</v>
      </c>
      <c r="N233" s="1">
        <f>IFERROR(__xludf.DUMMYFUNCTION("""COMPUTED_VALUE"""),2.2379105E7)</f>
        <v>22379105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IFERROR(__xludf.DUMMYFUNCTION("""COMPUTED_VALUE"""),454.4)</f>
        <v>454.4</v>
      </c>
      <c r="D234" s="2">
        <f>IFERROR(__xludf.DUMMYFUNCTION("""COMPUTED_VALUE"""),45629.66666666667)</f>
        <v>45629.66667</v>
      </c>
      <c r="E234" s="1">
        <f>IFERROR(__xludf.DUMMYFUNCTION("""COMPUTED_VALUE"""),454.67)</f>
        <v>454.67</v>
      </c>
      <c r="G234" s="2">
        <f>IFERROR(__xludf.DUMMYFUNCTION("""COMPUTED_VALUE"""),45629.66666666667)</f>
        <v>45629.66667</v>
      </c>
      <c r="H234" s="1">
        <f>IFERROR(__xludf.DUMMYFUNCTION("""COMPUTED_VALUE"""),446.7)</f>
        <v>446.7</v>
      </c>
      <c r="J234" s="2">
        <f>IFERROR(__xludf.DUMMYFUNCTION("""COMPUTED_VALUE"""),45629.66666666667)</f>
        <v>45629.66667</v>
      </c>
      <c r="K234" s="1">
        <f>IFERROR(__xludf.DUMMYFUNCTION("""COMPUTED_VALUE"""),447.4)</f>
        <v>447.4</v>
      </c>
      <c r="M234" s="2">
        <f>IFERROR(__xludf.DUMMYFUNCTION("""COMPUTED_VALUE"""),45629.66666666667)</f>
        <v>45629.66667</v>
      </c>
      <c r="N234" s="1">
        <f>IFERROR(__xludf.DUMMYFUNCTION("""COMPUTED_VALUE"""),2.4524591E7)</f>
        <v>24524591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IFERROR(__xludf.DUMMYFUNCTION("""COMPUTED_VALUE"""),447.37)</f>
        <v>447.37</v>
      </c>
      <c r="D235" s="2">
        <f>IFERROR(__xludf.DUMMYFUNCTION("""COMPUTED_VALUE"""),45630.66666666667)</f>
        <v>45630.66667</v>
      </c>
      <c r="E235" s="1">
        <f>IFERROR(__xludf.DUMMYFUNCTION("""COMPUTED_VALUE"""),453.08)</f>
        <v>453.08</v>
      </c>
      <c r="G235" s="2">
        <f>IFERROR(__xludf.DUMMYFUNCTION("""COMPUTED_VALUE"""),45630.66666666667)</f>
        <v>45630.66667</v>
      </c>
      <c r="H235" s="1">
        <f>IFERROR(__xludf.DUMMYFUNCTION("""COMPUTED_VALUE"""),436.78)</f>
        <v>436.78</v>
      </c>
      <c r="J235" s="2">
        <f>IFERROR(__xludf.DUMMYFUNCTION("""COMPUTED_VALUE"""),45630.66666666667)</f>
        <v>45630.66667</v>
      </c>
      <c r="K235" s="1">
        <f>IFERROR(__xludf.DUMMYFUNCTION("""COMPUTED_VALUE"""),449.7)</f>
        <v>449.7</v>
      </c>
      <c r="M235" s="2">
        <f>IFERROR(__xludf.DUMMYFUNCTION("""COMPUTED_VALUE"""),45630.66666666667)</f>
        <v>45630.66667</v>
      </c>
      <c r="N235" s="1">
        <f>IFERROR(__xludf.DUMMYFUNCTION("""COMPUTED_VALUE"""),3.8939021E7)</f>
        <v>38939021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IFERROR(__xludf.DUMMYFUNCTION("""COMPUTED_VALUE"""),449.3)</f>
        <v>449.3</v>
      </c>
      <c r="D236" s="2">
        <f>IFERROR(__xludf.DUMMYFUNCTION("""COMPUTED_VALUE"""),45631.66666666667)</f>
        <v>45631.66667</v>
      </c>
      <c r="E236" s="1">
        <f>IFERROR(__xludf.DUMMYFUNCTION("""COMPUTED_VALUE"""),453.39)</f>
        <v>453.39</v>
      </c>
      <c r="G236" s="2">
        <f>IFERROR(__xludf.DUMMYFUNCTION("""COMPUTED_VALUE"""),45631.66666666667)</f>
        <v>45631.66667</v>
      </c>
      <c r="H236" s="1">
        <f>IFERROR(__xludf.DUMMYFUNCTION("""COMPUTED_VALUE"""),444.71)</f>
        <v>444.71</v>
      </c>
      <c r="J236" s="2">
        <f>IFERROR(__xludf.DUMMYFUNCTION("""COMPUTED_VALUE"""),45631.66666666667)</f>
        <v>45631.66667</v>
      </c>
      <c r="K236" s="1">
        <f>IFERROR(__xludf.DUMMYFUNCTION("""COMPUTED_VALUE"""),445.89)</f>
        <v>445.89</v>
      </c>
      <c r="M236" s="2">
        <f>IFERROR(__xludf.DUMMYFUNCTION("""COMPUTED_VALUE"""),45631.66666666667)</f>
        <v>45631.66667</v>
      </c>
      <c r="N236" s="1">
        <f>IFERROR(__xludf.DUMMYFUNCTION("""COMPUTED_VALUE"""),2.3175423E7)</f>
        <v>23175423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IFERROR(__xludf.DUMMYFUNCTION("""COMPUTED_VALUE"""),450.9)</f>
        <v>450.9</v>
      </c>
      <c r="D237" s="2">
        <f>IFERROR(__xludf.DUMMYFUNCTION("""COMPUTED_VALUE"""),45632.66666666667)</f>
        <v>45632.66667</v>
      </c>
      <c r="E237" s="1">
        <f>IFERROR(__xludf.DUMMYFUNCTION("""COMPUTED_VALUE"""),456.85)</f>
        <v>456.85</v>
      </c>
      <c r="G237" s="2">
        <f>IFERROR(__xludf.DUMMYFUNCTION("""COMPUTED_VALUE"""),45632.66666666667)</f>
        <v>45632.66667</v>
      </c>
      <c r="H237" s="1">
        <f>IFERROR(__xludf.DUMMYFUNCTION("""COMPUTED_VALUE"""),446.91)</f>
        <v>446.91</v>
      </c>
      <c r="J237" s="2">
        <f>IFERROR(__xludf.DUMMYFUNCTION("""COMPUTED_VALUE"""),45632.66666666667)</f>
        <v>45632.66667</v>
      </c>
      <c r="K237" s="1">
        <f>IFERROR(__xludf.DUMMYFUNCTION("""COMPUTED_VALUE"""),446.96)</f>
        <v>446.96</v>
      </c>
      <c r="M237" s="2">
        <f>IFERROR(__xludf.DUMMYFUNCTION("""COMPUTED_VALUE"""),45632.66666666667)</f>
        <v>45632.66667</v>
      </c>
      <c r="N237" s="1">
        <f>IFERROR(__xludf.DUMMYFUNCTION("""COMPUTED_VALUE"""),2.2408043E7)</f>
        <v>22408043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IFERROR(__xludf.DUMMYFUNCTION("""COMPUTED_VALUE"""),451.42)</f>
        <v>451.42</v>
      </c>
      <c r="D238" s="2">
        <f>IFERROR(__xludf.DUMMYFUNCTION("""COMPUTED_VALUE"""),45635.66666666667)</f>
        <v>45635.66667</v>
      </c>
      <c r="E238" s="1">
        <f>IFERROR(__xludf.DUMMYFUNCTION("""COMPUTED_VALUE"""),458.91)</f>
        <v>458.91</v>
      </c>
      <c r="G238" s="2">
        <f>IFERROR(__xludf.DUMMYFUNCTION("""COMPUTED_VALUE"""),45635.66666666667)</f>
        <v>45635.66667</v>
      </c>
      <c r="H238" s="1">
        <f>IFERROR(__xludf.DUMMYFUNCTION("""COMPUTED_VALUE"""),450.44)</f>
        <v>450.44</v>
      </c>
      <c r="J238" s="2">
        <f>IFERROR(__xludf.DUMMYFUNCTION("""COMPUTED_VALUE"""),45635.66666666667)</f>
        <v>45635.66667</v>
      </c>
      <c r="K238" s="1">
        <f>IFERROR(__xludf.DUMMYFUNCTION("""COMPUTED_VALUE"""),450.59)</f>
        <v>450.59</v>
      </c>
      <c r="M238" s="2">
        <f>IFERROR(__xludf.DUMMYFUNCTION("""COMPUTED_VALUE"""),45635.66666666667)</f>
        <v>45635.66667</v>
      </c>
      <c r="N238" s="1">
        <f>IFERROR(__xludf.DUMMYFUNCTION("""COMPUTED_VALUE"""),2.9024613E7)</f>
        <v>29024613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IFERROR(__xludf.DUMMYFUNCTION("""COMPUTED_VALUE"""),450.34)</f>
        <v>450.34</v>
      </c>
      <c r="D239" s="2">
        <f>IFERROR(__xludf.DUMMYFUNCTION("""COMPUTED_VALUE"""),45636.66666666667)</f>
        <v>45636.66667</v>
      </c>
      <c r="E239" s="1">
        <f>IFERROR(__xludf.DUMMYFUNCTION("""COMPUTED_VALUE"""),452.95)</f>
        <v>452.95</v>
      </c>
      <c r="G239" s="2">
        <f>IFERROR(__xludf.DUMMYFUNCTION("""COMPUTED_VALUE"""),45636.66666666667)</f>
        <v>45636.66667</v>
      </c>
      <c r="H239" s="1">
        <f>IFERROR(__xludf.DUMMYFUNCTION("""COMPUTED_VALUE"""),443.54)</f>
        <v>443.54</v>
      </c>
      <c r="J239" s="2">
        <f>IFERROR(__xludf.DUMMYFUNCTION("""COMPUTED_VALUE"""),45636.66666666667)</f>
        <v>45636.66667</v>
      </c>
      <c r="K239" s="1">
        <f>IFERROR(__xludf.DUMMYFUNCTION("""COMPUTED_VALUE"""),450.06)</f>
        <v>450.06</v>
      </c>
      <c r="M239" s="2">
        <f>IFERROR(__xludf.DUMMYFUNCTION("""COMPUTED_VALUE"""),45636.66666666667)</f>
        <v>45636.66667</v>
      </c>
      <c r="N239" s="1">
        <f>IFERROR(__xludf.DUMMYFUNCTION("""COMPUTED_VALUE"""),2.0952239E7)</f>
        <v>20952239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IFERROR(__xludf.DUMMYFUNCTION("""COMPUTED_VALUE"""),449.45)</f>
        <v>449.45</v>
      </c>
      <c r="D240" s="2">
        <f>IFERROR(__xludf.DUMMYFUNCTION("""COMPUTED_VALUE"""),45637.66666666667)</f>
        <v>45637.66667</v>
      </c>
      <c r="E240" s="1">
        <f>IFERROR(__xludf.DUMMYFUNCTION("""COMPUTED_VALUE"""),450.44)</f>
        <v>450.44</v>
      </c>
      <c r="G240" s="2">
        <f>IFERROR(__xludf.DUMMYFUNCTION("""COMPUTED_VALUE"""),45637.66666666667)</f>
        <v>45637.66667</v>
      </c>
      <c r="H240" s="1">
        <f>IFERROR(__xludf.DUMMYFUNCTION("""COMPUTED_VALUE"""),441.63)</f>
        <v>441.63</v>
      </c>
      <c r="J240" s="2">
        <f>IFERROR(__xludf.DUMMYFUNCTION("""COMPUTED_VALUE"""),45637.66666666667)</f>
        <v>45637.66667</v>
      </c>
      <c r="K240" s="1">
        <f>IFERROR(__xludf.DUMMYFUNCTION("""COMPUTED_VALUE"""),442.02)</f>
        <v>442.02</v>
      </c>
      <c r="M240" s="2">
        <f>IFERROR(__xludf.DUMMYFUNCTION("""COMPUTED_VALUE"""),45637.66666666667)</f>
        <v>45637.66667</v>
      </c>
      <c r="N240" s="1">
        <f>IFERROR(__xludf.DUMMYFUNCTION("""COMPUTED_VALUE"""),1.9513502E7)</f>
        <v>19513502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IFERROR(__xludf.DUMMYFUNCTION("""COMPUTED_VALUE"""),441.56)</f>
        <v>441.56</v>
      </c>
      <c r="D241" s="2">
        <f>IFERROR(__xludf.DUMMYFUNCTION("""COMPUTED_VALUE"""),45638.66666666667)</f>
        <v>45638.66667</v>
      </c>
      <c r="E241" s="1">
        <f>IFERROR(__xludf.DUMMYFUNCTION("""COMPUTED_VALUE"""),445.13)</f>
        <v>445.13</v>
      </c>
      <c r="G241" s="2">
        <f>IFERROR(__xludf.DUMMYFUNCTION("""COMPUTED_VALUE"""),45638.66666666667)</f>
        <v>45638.66667</v>
      </c>
      <c r="H241" s="1">
        <f>IFERROR(__xludf.DUMMYFUNCTION("""COMPUTED_VALUE"""),433.63)</f>
        <v>433.63</v>
      </c>
      <c r="J241" s="2">
        <f>IFERROR(__xludf.DUMMYFUNCTION("""COMPUTED_VALUE"""),45638.66666666667)</f>
        <v>45638.66667</v>
      </c>
      <c r="K241" s="1">
        <f>IFERROR(__xludf.DUMMYFUNCTION("""COMPUTED_VALUE"""),440.17)</f>
        <v>440.17</v>
      </c>
      <c r="M241" s="2">
        <f>IFERROR(__xludf.DUMMYFUNCTION("""COMPUTED_VALUE"""),45638.66666666667)</f>
        <v>45638.66667</v>
      </c>
      <c r="N241" s="1">
        <f>IFERROR(__xludf.DUMMYFUNCTION("""COMPUTED_VALUE"""),2.3144589E7)</f>
        <v>23144589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IFERROR(__xludf.DUMMYFUNCTION("""COMPUTED_VALUE"""),441.34)</f>
        <v>441.34</v>
      </c>
      <c r="D242" s="2">
        <f>IFERROR(__xludf.DUMMYFUNCTION("""COMPUTED_VALUE"""),45639.66666666667)</f>
        <v>45639.66667</v>
      </c>
      <c r="E242" s="1">
        <f>IFERROR(__xludf.DUMMYFUNCTION("""COMPUTED_VALUE"""),442.2)</f>
        <v>442.2</v>
      </c>
      <c r="G242" s="2">
        <f>IFERROR(__xludf.DUMMYFUNCTION("""COMPUTED_VALUE"""),45639.66666666667)</f>
        <v>45639.66667</v>
      </c>
      <c r="H242" s="1">
        <f>IFERROR(__xludf.DUMMYFUNCTION("""COMPUTED_VALUE"""),435.81)</f>
        <v>435.81</v>
      </c>
      <c r="J242" s="2">
        <f>IFERROR(__xludf.DUMMYFUNCTION("""COMPUTED_VALUE"""),45639.66666666667)</f>
        <v>45639.66667</v>
      </c>
      <c r="K242" s="1">
        <f>IFERROR(__xludf.DUMMYFUNCTION("""COMPUTED_VALUE"""),440.69)</f>
        <v>440.69</v>
      </c>
      <c r="M242" s="2">
        <f>IFERROR(__xludf.DUMMYFUNCTION("""COMPUTED_VALUE"""),45639.66666666667)</f>
        <v>45639.66667</v>
      </c>
      <c r="N242" s="1">
        <f>IFERROR(__xludf.DUMMYFUNCTION("""COMPUTED_VALUE"""),1.706595E7)</f>
        <v>17065950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IFERROR(__xludf.DUMMYFUNCTION("""COMPUTED_VALUE"""),437.48)</f>
        <v>437.48</v>
      </c>
      <c r="D243" s="2">
        <f>IFERROR(__xludf.DUMMYFUNCTION("""COMPUTED_VALUE"""),45642.66666666667)</f>
        <v>45642.66667</v>
      </c>
      <c r="E243" s="1">
        <f>IFERROR(__xludf.DUMMYFUNCTION("""COMPUTED_VALUE"""),443.69)</f>
        <v>443.69</v>
      </c>
      <c r="G243" s="2">
        <f>IFERROR(__xludf.DUMMYFUNCTION("""COMPUTED_VALUE"""),45642.66666666667)</f>
        <v>45642.66667</v>
      </c>
      <c r="H243" s="1">
        <f>IFERROR(__xludf.DUMMYFUNCTION("""COMPUTED_VALUE"""),435.81)</f>
        <v>435.81</v>
      </c>
      <c r="J243" s="2">
        <f>IFERROR(__xludf.DUMMYFUNCTION("""COMPUTED_VALUE"""),45642.66666666667)</f>
        <v>45642.66667</v>
      </c>
      <c r="K243" s="1">
        <f>IFERROR(__xludf.DUMMYFUNCTION("""COMPUTED_VALUE"""),438.16)</f>
        <v>438.16</v>
      </c>
      <c r="M243" s="2">
        <f>IFERROR(__xludf.DUMMYFUNCTION("""COMPUTED_VALUE"""),45642.66666666667)</f>
        <v>45642.66667</v>
      </c>
      <c r="N243" s="1">
        <f>IFERROR(__xludf.DUMMYFUNCTION("""COMPUTED_VALUE"""),1.9967963E7)</f>
        <v>19967963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IFERROR(__xludf.DUMMYFUNCTION("""COMPUTED_VALUE"""),437.61)</f>
        <v>437.61</v>
      </c>
      <c r="D244" s="2">
        <f>IFERROR(__xludf.DUMMYFUNCTION("""COMPUTED_VALUE"""),45643.66666666667)</f>
        <v>45643.66667</v>
      </c>
      <c r="E244" s="1">
        <f>IFERROR(__xludf.DUMMYFUNCTION("""COMPUTED_VALUE"""),439.22)</f>
        <v>439.22</v>
      </c>
      <c r="G244" s="2">
        <f>IFERROR(__xludf.DUMMYFUNCTION("""COMPUTED_VALUE"""),45643.66666666667)</f>
        <v>45643.66667</v>
      </c>
      <c r="H244" s="1">
        <f>IFERROR(__xludf.DUMMYFUNCTION("""COMPUTED_VALUE"""),433.21)</f>
        <v>433.21</v>
      </c>
      <c r="J244" s="2">
        <f>IFERROR(__xludf.DUMMYFUNCTION("""COMPUTED_VALUE"""),45643.66666666667)</f>
        <v>45643.66667</v>
      </c>
      <c r="K244" s="1">
        <f>IFERROR(__xludf.DUMMYFUNCTION("""COMPUTED_VALUE"""),433.65)</f>
        <v>433.65</v>
      </c>
      <c r="M244" s="2">
        <f>IFERROR(__xludf.DUMMYFUNCTION("""COMPUTED_VALUE"""),45643.66666666667)</f>
        <v>45643.66667</v>
      </c>
      <c r="N244" s="1">
        <f>IFERROR(__xludf.DUMMYFUNCTION("""COMPUTED_VALUE"""),1.8445273E7)</f>
        <v>18445273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IFERROR(__xludf.DUMMYFUNCTION("""COMPUTED_VALUE"""),431.92)</f>
        <v>431.92</v>
      </c>
      <c r="D245" s="2">
        <f>IFERROR(__xludf.DUMMYFUNCTION("""COMPUTED_VALUE"""),45644.66666666667)</f>
        <v>45644.66667</v>
      </c>
      <c r="E245" s="1">
        <f>IFERROR(__xludf.DUMMYFUNCTION("""COMPUTED_VALUE"""),435.51)</f>
        <v>435.51</v>
      </c>
      <c r="G245" s="2">
        <f>IFERROR(__xludf.DUMMYFUNCTION("""COMPUTED_VALUE"""),45644.66666666667)</f>
        <v>45644.66667</v>
      </c>
      <c r="H245" s="1">
        <f>IFERROR(__xludf.DUMMYFUNCTION("""COMPUTED_VALUE"""),418.95)</f>
        <v>418.95</v>
      </c>
      <c r="J245" s="2">
        <f>IFERROR(__xludf.DUMMYFUNCTION("""COMPUTED_VALUE"""),45644.66666666667)</f>
        <v>45644.66667</v>
      </c>
      <c r="K245" s="1">
        <f>IFERROR(__xludf.DUMMYFUNCTION("""COMPUTED_VALUE"""),419.43)</f>
        <v>419.43</v>
      </c>
      <c r="M245" s="2">
        <f>IFERROR(__xludf.DUMMYFUNCTION("""COMPUTED_VALUE"""),45644.66666666667)</f>
        <v>45644.66667</v>
      </c>
      <c r="N245" s="1">
        <f>IFERROR(__xludf.DUMMYFUNCTION("""COMPUTED_VALUE"""),2.4637325E7)</f>
        <v>24637325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IFERROR(__xludf.DUMMYFUNCTION("""COMPUTED_VALUE"""),419.31)</f>
        <v>419.31</v>
      </c>
      <c r="D246" s="2">
        <f>IFERROR(__xludf.DUMMYFUNCTION("""COMPUTED_VALUE"""),45645.66666666667)</f>
        <v>45645.66667</v>
      </c>
      <c r="E246" s="1">
        <f>IFERROR(__xludf.DUMMYFUNCTION("""COMPUTED_VALUE"""),423.26)</f>
        <v>423.26</v>
      </c>
      <c r="G246" s="2">
        <f>IFERROR(__xludf.DUMMYFUNCTION("""COMPUTED_VALUE"""),45645.66666666667)</f>
        <v>45645.66667</v>
      </c>
      <c r="H246" s="1">
        <f>IFERROR(__xludf.DUMMYFUNCTION("""COMPUTED_VALUE"""),416.54)</f>
        <v>416.54</v>
      </c>
      <c r="J246" s="2">
        <f>IFERROR(__xludf.DUMMYFUNCTION("""COMPUTED_VALUE"""),45645.66666666667)</f>
        <v>45645.66667</v>
      </c>
      <c r="K246" s="1">
        <f>IFERROR(__xludf.DUMMYFUNCTION("""COMPUTED_VALUE"""),420.91)</f>
        <v>420.91</v>
      </c>
      <c r="M246" s="2">
        <f>IFERROR(__xludf.DUMMYFUNCTION("""COMPUTED_VALUE"""),45645.66666666667)</f>
        <v>45645.66667</v>
      </c>
      <c r="N246" s="1">
        <f>IFERROR(__xludf.DUMMYFUNCTION("""COMPUTED_VALUE"""),2.1590608E7)</f>
        <v>21590608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IFERROR(__xludf.DUMMYFUNCTION("""COMPUTED_VALUE"""),420.91)</f>
        <v>420.91</v>
      </c>
      <c r="D247" s="2">
        <f>IFERROR(__xludf.DUMMYFUNCTION("""COMPUTED_VALUE"""),45646.66666666667)</f>
        <v>45646.66667</v>
      </c>
      <c r="E247" s="1">
        <f>IFERROR(__xludf.DUMMYFUNCTION("""COMPUTED_VALUE"""),427.01)</f>
        <v>427.01</v>
      </c>
      <c r="G247" s="2">
        <f>IFERROR(__xludf.DUMMYFUNCTION("""COMPUTED_VALUE"""),45646.66666666667)</f>
        <v>45646.66667</v>
      </c>
      <c r="H247" s="1">
        <f>IFERROR(__xludf.DUMMYFUNCTION("""COMPUTED_VALUE"""),417.23)</f>
        <v>417.23</v>
      </c>
      <c r="J247" s="2">
        <f>IFERROR(__xludf.DUMMYFUNCTION("""COMPUTED_VALUE"""),45646.66666666667)</f>
        <v>45646.66667</v>
      </c>
      <c r="K247" s="1">
        <f>IFERROR(__xludf.DUMMYFUNCTION("""COMPUTED_VALUE"""),422.24)</f>
        <v>422.24</v>
      </c>
      <c r="M247" s="2">
        <f>IFERROR(__xludf.DUMMYFUNCTION("""COMPUTED_VALUE"""),45646.66666666667)</f>
        <v>45646.66667</v>
      </c>
      <c r="N247" s="1">
        <f>IFERROR(__xludf.DUMMYFUNCTION("""COMPUTED_VALUE"""),4.333906E7)</f>
        <v>43339060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IFERROR(__xludf.DUMMYFUNCTION("""COMPUTED_VALUE"""),422.43)</f>
        <v>422.43</v>
      </c>
      <c r="D248" s="2">
        <f>IFERROR(__xludf.DUMMYFUNCTION("""COMPUTED_VALUE"""),45649.66666666667)</f>
        <v>45649.66667</v>
      </c>
      <c r="E248" s="1">
        <f>IFERROR(__xludf.DUMMYFUNCTION("""COMPUTED_VALUE"""),423.56)</f>
        <v>423.56</v>
      </c>
      <c r="G248" s="2">
        <f>IFERROR(__xludf.DUMMYFUNCTION("""COMPUTED_VALUE"""),45649.66666666667)</f>
        <v>45649.66667</v>
      </c>
      <c r="H248" s="1">
        <f>IFERROR(__xludf.DUMMYFUNCTION("""COMPUTED_VALUE"""),418.96)</f>
        <v>418.96</v>
      </c>
      <c r="J248" s="2">
        <f>IFERROR(__xludf.DUMMYFUNCTION("""COMPUTED_VALUE"""),45649.66666666667)</f>
        <v>45649.66667</v>
      </c>
      <c r="K248" s="1">
        <f>IFERROR(__xludf.DUMMYFUNCTION("""COMPUTED_VALUE"""),420.85)</f>
        <v>420.85</v>
      </c>
      <c r="M248" s="2">
        <f>IFERROR(__xludf.DUMMYFUNCTION("""COMPUTED_VALUE"""),45649.66666666667)</f>
        <v>45649.66667</v>
      </c>
      <c r="N248" s="1">
        <f>IFERROR(__xludf.DUMMYFUNCTION("""COMPUTED_VALUE"""),2.0127476E7)</f>
        <v>20127476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IFERROR(__xludf.DUMMYFUNCTION("""COMPUTED_VALUE"""),420.3)</f>
        <v>420.3</v>
      </c>
      <c r="D249" s="2">
        <f>IFERROR(__xludf.DUMMYFUNCTION("""COMPUTED_VALUE"""),45650.54166666667)</f>
        <v>45650.54167</v>
      </c>
      <c r="E249" s="1">
        <f>IFERROR(__xludf.DUMMYFUNCTION("""COMPUTED_VALUE"""),422.79)</f>
        <v>422.79</v>
      </c>
      <c r="G249" s="2">
        <f>IFERROR(__xludf.DUMMYFUNCTION("""COMPUTED_VALUE"""),45650.54166666667)</f>
        <v>45650.54167</v>
      </c>
      <c r="H249" s="1">
        <f>IFERROR(__xludf.DUMMYFUNCTION("""COMPUTED_VALUE"""),416.85)</f>
        <v>416.85</v>
      </c>
      <c r="J249" s="2">
        <f>IFERROR(__xludf.DUMMYFUNCTION("""COMPUTED_VALUE"""),45650.54166666667)</f>
        <v>45650.54167</v>
      </c>
      <c r="K249" s="1">
        <f>IFERROR(__xludf.DUMMYFUNCTION("""COMPUTED_VALUE"""),421.92)</f>
        <v>421.92</v>
      </c>
      <c r="M249" s="2">
        <f>IFERROR(__xludf.DUMMYFUNCTION("""COMPUTED_VALUE"""),45650.54166666667)</f>
        <v>45650.54167</v>
      </c>
      <c r="N249" s="1">
        <f>IFERROR(__xludf.DUMMYFUNCTION("""COMPUTED_VALUE"""),1.2438306E7)</f>
        <v>12438306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IFERROR(__xludf.DUMMYFUNCTION("""COMPUTED_VALUE"""),420.87)</f>
        <v>420.87</v>
      </c>
      <c r="D250" s="2">
        <f>IFERROR(__xludf.DUMMYFUNCTION("""COMPUTED_VALUE"""),45652.66666666667)</f>
        <v>45652.66667</v>
      </c>
      <c r="E250" s="1">
        <f>IFERROR(__xludf.DUMMYFUNCTION("""COMPUTED_VALUE"""),425.2)</f>
        <v>425.2</v>
      </c>
      <c r="G250" s="2">
        <f>IFERROR(__xludf.DUMMYFUNCTION("""COMPUTED_VALUE"""),45652.66666666667)</f>
        <v>45652.66667</v>
      </c>
      <c r="H250" s="1">
        <f>IFERROR(__xludf.DUMMYFUNCTION("""COMPUTED_VALUE"""),419.33)</f>
        <v>419.33</v>
      </c>
      <c r="J250" s="2">
        <f>IFERROR(__xludf.DUMMYFUNCTION("""COMPUTED_VALUE"""),45652.66666666667)</f>
        <v>45652.66667</v>
      </c>
      <c r="K250" s="1">
        <f>IFERROR(__xludf.DUMMYFUNCTION("""COMPUTED_VALUE"""),423.45)</f>
        <v>423.45</v>
      </c>
      <c r="M250" s="2">
        <f>IFERROR(__xludf.DUMMYFUNCTION("""COMPUTED_VALUE"""),45652.66666666667)</f>
        <v>45652.66667</v>
      </c>
      <c r="N250" s="1">
        <f>IFERROR(__xludf.DUMMYFUNCTION("""COMPUTED_VALUE"""),1.2175526E7)</f>
        <v>12175526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IFERROR(__xludf.DUMMYFUNCTION("""COMPUTED_VALUE"""),420.42)</f>
        <v>420.42</v>
      </c>
      <c r="D251" s="2">
        <f>IFERROR(__xludf.DUMMYFUNCTION("""COMPUTED_VALUE"""),45653.66666666667)</f>
        <v>45653.66667</v>
      </c>
      <c r="E251" s="1">
        <f>IFERROR(__xludf.DUMMYFUNCTION("""COMPUTED_VALUE"""),425.36)</f>
        <v>425.36</v>
      </c>
      <c r="G251" s="2">
        <f>IFERROR(__xludf.DUMMYFUNCTION("""COMPUTED_VALUE"""),45653.66666666667)</f>
        <v>45653.66667</v>
      </c>
      <c r="H251" s="1">
        <f>IFERROR(__xludf.DUMMYFUNCTION("""COMPUTED_VALUE"""),418.27)</f>
        <v>418.27</v>
      </c>
      <c r="J251" s="2">
        <f>IFERROR(__xludf.DUMMYFUNCTION("""COMPUTED_VALUE"""),45653.66666666667)</f>
        <v>45653.66667</v>
      </c>
      <c r="K251" s="1">
        <f>IFERROR(__xludf.DUMMYFUNCTION("""COMPUTED_VALUE"""),419.37)</f>
        <v>419.37</v>
      </c>
      <c r="M251" s="2">
        <f>IFERROR(__xludf.DUMMYFUNCTION("""COMPUTED_VALUE"""),45653.66666666667)</f>
        <v>45653.66667</v>
      </c>
      <c r="N251" s="1">
        <f>IFERROR(__xludf.DUMMYFUNCTION("""COMPUTED_VALUE"""),1.6467232E7)</f>
        <v>16467232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IFERROR(__xludf.DUMMYFUNCTION("""COMPUTED_VALUE"""),417.84)</f>
        <v>417.84</v>
      </c>
      <c r="D252" s="2">
        <f>IFERROR(__xludf.DUMMYFUNCTION("""COMPUTED_VALUE"""),45656.66666666667)</f>
        <v>45656.66667</v>
      </c>
      <c r="E252" s="1">
        <f>IFERROR(__xludf.DUMMYFUNCTION("""COMPUTED_VALUE"""),417.84)</f>
        <v>417.84</v>
      </c>
      <c r="G252" s="2">
        <f>IFERROR(__xludf.DUMMYFUNCTION("""COMPUTED_VALUE"""),45656.66666666667)</f>
        <v>45656.66667</v>
      </c>
      <c r="H252" s="1">
        <f>IFERROR(__xludf.DUMMYFUNCTION("""COMPUTED_VALUE"""),411.7)</f>
        <v>411.7</v>
      </c>
      <c r="J252" s="2">
        <f>IFERROR(__xludf.DUMMYFUNCTION("""COMPUTED_VALUE"""),45656.66666666667)</f>
        <v>45656.66667</v>
      </c>
      <c r="K252" s="1">
        <f>IFERROR(__xludf.DUMMYFUNCTION("""COMPUTED_VALUE"""),414.26)</f>
        <v>414.26</v>
      </c>
      <c r="M252" s="2">
        <f>IFERROR(__xludf.DUMMYFUNCTION("""COMPUTED_VALUE"""),45656.66666666667)</f>
        <v>45656.66667</v>
      </c>
      <c r="N252" s="1">
        <f>IFERROR(__xludf.DUMMYFUNCTION("""COMPUTED_VALUE"""),1.3377738E7)</f>
        <v>13377738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IFERROR(__xludf.DUMMYFUNCTION("""COMPUTED_VALUE"""),417.21)</f>
        <v>417.21</v>
      </c>
      <c r="D253" s="2">
        <f>IFERROR(__xludf.DUMMYFUNCTION("""COMPUTED_VALUE"""),45657.66666666667)</f>
        <v>45657.66667</v>
      </c>
      <c r="E253" s="1">
        <f>IFERROR(__xludf.DUMMYFUNCTION("""COMPUTED_VALUE"""),418.64)</f>
        <v>418.64</v>
      </c>
      <c r="G253" s="2">
        <f>IFERROR(__xludf.DUMMYFUNCTION("""COMPUTED_VALUE"""),45657.66666666667)</f>
        <v>45657.66667</v>
      </c>
      <c r="H253" s="1">
        <f>IFERROR(__xludf.DUMMYFUNCTION("""COMPUTED_VALUE"""),414.29)</f>
        <v>414.29</v>
      </c>
      <c r="J253" s="2">
        <f>IFERROR(__xludf.DUMMYFUNCTION("""COMPUTED_VALUE"""),45657.66666666667)</f>
        <v>45657.66667</v>
      </c>
      <c r="K253" s="1">
        <f>IFERROR(__xludf.DUMMYFUNCTION("""COMPUTED_VALUE"""),416.94)</f>
        <v>416.94</v>
      </c>
      <c r="M253" s="2">
        <f>IFERROR(__xludf.DUMMYFUNCTION("""COMPUTED_VALUE"""),45657.66666666667)</f>
        <v>45657.66667</v>
      </c>
      <c r="N253" s="1">
        <f>IFERROR(__xludf.DUMMYFUNCTION("""COMPUTED_VALUE"""),1.2450758E7)</f>
        <v>12450758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IFERROR(__xludf.DUMMYFUNCTION("""COMPUTED_VALUE"""),417.83)</f>
        <v>417.83</v>
      </c>
      <c r="D254" s="2">
        <f>IFERROR(__xludf.DUMMYFUNCTION("""COMPUTED_VALUE"""),45659.66666666667)</f>
        <v>45659.66667</v>
      </c>
      <c r="E254" s="1">
        <f>IFERROR(__xludf.DUMMYFUNCTION("""COMPUTED_VALUE"""),420.79)</f>
        <v>420.79</v>
      </c>
      <c r="G254" s="2">
        <f>IFERROR(__xludf.DUMMYFUNCTION("""COMPUTED_VALUE"""),45659.66666666667)</f>
        <v>45659.66667</v>
      </c>
      <c r="H254" s="1">
        <f>IFERROR(__xludf.DUMMYFUNCTION("""COMPUTED_VALUE"""),412.29)</f>
        <v>412.29</v>
      </c>
      <c r="J254" s="2">
        <f>IFERROR(__xludf.DUMMYFUNCTION("""COMPUTED_VALUE"""),45659.66666666667)</f>
        <v>45659.66667</v>
      </c>
      <c r="K254" s="1">
        <f>IFERROR(__xludf.DUMMYFUNCTION("""COMPUTED_VALUE"""),413.58)</f>
        <v>413.58</v>
      </c>
      <c r="M254" s="2">
        <f>IFERROR(__xludf.DUMMYFUNCTION("""COMPUTED_VALUE"""),45659.66666666667)</f>
        <v>45659.66667</v>
      </c>
      <c r="N254" s="1">
        <f>IFERROR(__xludf.DUMMYFUNCTION("""COMPUTED_VALUE"""),1.5911374E7)</f>
        <v>15911374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IFERROR(__xludf.DUMMYFUNCTION("""COMPUTED_VALUE"""),413.93)</f>
        <v>413.93</v>
      </c>
      <c r="D255" s="2">
        <f>IFERROR(__xludf.DUMMYFUNCTION("""COMPUTED_VALUE"""),45660.66666666667)</f>
        <v>45660.66667</v>
      </c>
      <c r="E255" s="1">
        <f>IFERROR(__xludf.DUMMYFUNCTION("""COMPUTED_VALUE"""),414.32)</f>
        <v>414.32</v>
      </c>
      <c r="G255" s="2">
        <f>IFERROR(__xludf.DUMMYFUNCTION("""COMPUTED_VALUE"""),45660.66666666667)</f>
        <v>45660.66667</v>
      </c>
      <c r="H255" s="1">
        <f>IFERROR(__xludf.DUMMYFUNCTION("""COMPUTED_VALUE"""),407.61)</f>
        <v>407.61</v>
      </c>
      <c r="J255" s="2">
        <f>IFERROR(__xludf.DUMMYFUNCTION("""COMPUTED_VALUE"""),45660.66666666667)</f>
        <v>45660.66667</v>
      </c>
      <c r="K255" s="1">
        <f>IFERROR(__xludf.DUMMYFUNCTION("""COMPUTED_VALUE"""),410.75)</f>
        <v>410.75</v>
      </c>
      <c r="M255" s="2">
        <f>IFERROR(__xludf.DUMMYFUNCTION("""COMPUTED_VALUE"""),45660.66666666667)</f>
        <v>45660.66667</v>
      </c>
      <c r="N255" s="1">
        <f>IFERROR(__xludf.DUMMYFUNCTION("""COMPUTED_VALUE"""),1.8098186E7)</f>
        <v>18098186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IFERROR(__xludf.DUMMYFUNCTION("""COMPUTED_VALUE"""),410.89)</f>
        <v>410.89</v>
      </c>
      <c r="D256" s="2">
        <f>IFERROR(__xludf.DUMMYFUNCTION("""COMPUTED_VALUE"""),45663.66666666667)</f>
        <v>45663.66667</v>
      </c>
      <c r="E256" s="1">
        <f>IFERROR(__xludf.DUMMYFUNCTION("""COMPUTED_VALUE"""),421.15)</f>
        <v>421.15</v>
      </c>
      <c r="G256" s="2">
        <f>IFERROR(__xludf.DUMMYFUNCTION("""COMPUTED_VALUE"""),45663.66666666667)</f>
        <v>45663.66667</v>
      </c>
      <c r="H256" s="1">
        <f>IFERROR(__xludf.DUMMYFUNCTION("""COMPUTED_VALUE"""),410.89)</f>
        <v>410.89</v>
      </c>
      <c r="J256" s="2">
        <f>IFERROR(__xludf.DUMMYFUNCTION("""COMPUTED_VALUE"""),45663.66666666667)</f>
        <v>45663.66667</v>
      </c>
      <c r="K256" s="1">
        <f>IFERROR(__xludf.DUMMYFUNCTION("""COMPUTED_VALUE"""),411.9)</f>
        <v>411.9</v>
      </c>
      <c r="M256" s="2">
        <f>IFERROR(__xludf.DUMMYFUNCTION("""COMPUTED_VALUE"""),45663.66666666667)</f>
        <v>45663.66667</v>
      </c>
      <c r="N256" s="1">
        <f>IFERROR(__xludf.DUMMYFUNCTION("""COMPUTED_VALUE"""),2.1323337E7)</f>
        <v>21323337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IFERROR(__xludf.DUMMYFUNCTION("""COMPUTED_VALUE"""),413.15)</f>
        <v>413.15</v>
      </c>
      <c r="D257" s="2">
        <f>IFERROR(__xludf.DUMMYFUNCTION("""COMPUTED_VALUE"""),45664.66666666667)</f>
        <v>45664.66667</v>
      </c>
      <c r="E257" s="1">
        <f>IFERROR(__xludf.DUMMYFUNCTION("""COMPUTED_VALUE"""),421.26)</f>
        <v>421.26</v>
      </c>
      <c r="G257" s="2">
        <f>IFERROR(__xludf.DUMMYFUNCTION("""COMPUTED_VALUE"""),45664.66666666667)</f>
        <v>45664.66667</v>
      </c>
      <c r="H257" s="1">
        <f>IFERROR(__xludf.DUMMYFUNCTION("""COMPUTED_VALUE"""),411.11)</f>
        <v>411.11</v>
      </c>
      <c r="J257" s="2">
        <f>IFERROR(__xludf.DUMMYFUNCTION("""COMPUTED_VALUE"""),45664.66666666667)</f>
        <v>45664.66667</v>
      </c>
      <c r="K257" s="1">
        <f>IFERROR(__xludf.DUMMYFUNCTION("""COMPUTED_VALUE"""),412.99)</f>
        <v>412.99</v>
      </c>
      <c r="M257" s="2">
        <f>IFERROR(__xludf.DUMMYFUNCTION("""COMPUTED_VALUE"""),45664.66666666667)</f>
        <v>45664.66667</v>
      </c>
      <c r="N257" s="1">
        <f>IFERROR(__xludf.DUMMYFUNCTION("""COMPUTED_VALUE"""),1.6569152E7)</f>
        <v>16569152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IFERROR(__xludf.DUMMYFUNCTION("""COMPUTED_VALUE"""),408.92)</f>
        <v>408.92</v>
      </c>
      <c r="D258" s="2">
        <f>IFERROR(__xludf.DUMMYFUNCTION("""COMPUTED_VALUE"""),45665.66666666667)</f>
        <v>45665.66667</v>
      </c>
      <c r="E258" s="1">
        <f>IFERROR(__xludf.DUMMYFUNCTION("""COMPUTED_VALUE"""),412.89)</f>
        <v>412.89</v>
      </c>
      <c r="G258" s="2">
        <f>IFERROR(__xludf.DUMMYFUNCTION("""COMPUTED_VALUE"""),45665.66666666667)</f>
        <v>45665.66667</v>
      </c>
      <c r="H258" s="1">
        <f>IFERROR(__xludf.DUMMYFUNCTION("""COMPUTED_VALUE"""),404.66)</f>
        <v>404.66</v>
      </c>
      <c r="J258" s="2">
        <f>IFERROR(__xludf.DUMMYFUNCTION("""COMPUTED_VALUE"""),45665.66666666667)</f>
        <v>45665.66667</v>
      </c>
      <c r="K258" s="1">
        <f>IFERROR(__xludf.DUMMYFUNCTION("""COMPUTED_VALUE"""),412.49)</f>
        <v>412.49</v>
      </c>
      <c r="M258" s="2">
        <f>IFERROR(__xludf.DUMMYFUNCTION("""COMPUTED_VALUE"""),45665.66666666667)</f>
        <v>45665.66667</v>
      </c>
      <c r="N258" s="1">
        <f>IFERROR(__xludf.DUMMYFUNCTION("""COMPUTED_VALUE"""),1.6913491E7)</f>
        <v>16913491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IFERROR(__xludf.DUMMYFUNCTION("""COMPUTED_VALUE"""),412.49)</f>
        <v>412.49</v>
      </c>
      <c r="D259" s="2">
        <f>IFERROR(__xludf.DUMMYFUNCTION("""COMPUTED_VALUE"""),45667.66666666667)</f>
        <v>45667.66667</v>
      </c>
      <c r="E259" s="1">
        <f>IFERROR(__xludf.DUMMYFUNCTION("""COMPUTED_VALUE"""),412.49)</f>
        <v>412.49</v>
      </c>
      <c r="G259" s="2">
        <f>IFERROR(__xludf.DUMMYFUNCTION("""COMPUTED_VALUE"""),45667.66666666667)</f>
        <v>45667.66667</v>
      </c>
      <c r="H259" s="1">
        <f>IFERROR(__xludf.DUMMYFUNCTION("""COMPUTED_VALUE"""),403.72)</f>
        <v>403.72</v>
      </c>
      <c r="J259" s="2">
        <f>IFERROR(__xludf.DUMMYFUNCTION("""COMPUTED_VALUE"""),45667.66666666667)</f>
        <v>45667.66667</v>
      </c>
      <c r="K259" s="1">
        <f>IFERROR(__xludf.DUMMYFUNCTION("""COMPUTED_VALUE"""),408.0)</f>
        <v>408</v>
      </c>
      <c r="M259" s="2">
        <f>IFERROR(__xludf.DUMMYFUNCTION("""COMPUTED_VALUE"""),45667.66666666667)</f>
        <v>45667.66667</v>
      </c>
      <c r="N259" s="1">
        <f>IFERROR(__xludf.DUMMYFUNCTION("""COMPUTED_VALUE"""),2.1553353E7)</f>
        <v>21553353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IFERROR(__xludf.DUMMYFUNCTION("""COMPUTED_VALUE"""),408.03)</f>
        <v>408.03</v>
      </c>
      <c r="D260" s="2">
        <f>IFERROR(__xludf.DUMMYFUNCTION("""COMPUTED_VALUE"""),45670.66666666667)</f>
        <v>45670.66667</v>
      </c>
      <c r="E260" s="1">
        <f>IFERROR(__xludf.DUMMYFUNCTION("""COMPUTED_VALUE"""),414.9)</f>
        <v>414.9</v>
      </c>
      <c r="G260" s="2">
        <f>IFERROR(__xludf.DUMMYFUNCTION("""COMPUTED_VALUE"""),45670.66666666667)</f>
        <v>45670.66667</v>
      </c>
      <c r="H260" s="1">
        <f>IFERROR(__xludf.DUMMYFUNCTION("""COMPUTED_VALUE"""),406.38)</f>
        <v>406.38</v>
      </c>
      <c r="J260" s="2">
        <f>IFERROR(__xludf.DUMMYFUNCTION("""COMPUTED_VALUE"""),45670.66666666667)</f>
        <v>45670.66667</v>
      </c>
      <c r="K260" s="1">
        <f>IFERROR(__xludf.DUMMYFUNCTION("""COMPUTED_VALUE"""),414.35)</f>
        <v>414.35</v>
      </c>
      <c r="M260" s="2">
        <f>IFERROR(__xludf.DUMMYFUNCTION("""COMPUTED_VALUE"""),45670.66666666667)</f>
        <v>45670.66667</v>
      </c>
      <c r="N260" s="1">
        <f>IFERROR(__xludf.DUMMYFUNCTION("""COMPUTED_VALUE"""),2.3080344E7)</f>
        <v>23080344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IFERROR(__xludf.DUMMYFUNCTION("""COMPUTED_VALUE"""),415.02)</f>
        <v>415.02</v>
      </c>
      <c r="D261" s="2">
        <f>IFERROR(__xludf.DUMMYFUNCTION("""COMPUTED_VALUE"""),45671.66666666667)</f>
        <v>45671.66667</v>
      </c>
      <c r="E261" s="1">
        <f>IFERROR(__xludf.DUMMYFUNCTION("""COMPUTED_VALUE"""),415.83)</f>
        <v>415.83</v>
      </c>
      <c r="G261" s="2">
        <f>IFERROR(__xludf.DUMMYFUNCTION("""COMPUTED_VALUE"""),45671.66666666667)</f>
        <v>45671.66667</v>
      </c>
      <c r="H261" s="1">
        <f>IFERROR(__xludf.DUMMYFUNCTION("""COMPUTED_VALUE"""),411.31)</f>
        <v>411.31</v>
      </c>
      <c r="J261" s="2">
        <f>IFERROR(__xludf.DUMMYFUNCTION("""COMPUTED_VALUE"""),45671.66666666667)</f>
        <v>45671.66667</v>
      </c>
      <c r="K261" s="1">
        <f>IFERROR(__xludf.DUMMYFUNCTION("""COMPUTED_VALUE"""),413.15)</f>
        <v>413.15</v>
      </c>
      <c r="M261" s="2">
        <f>IFERROR(__xludf.DUMMYFUNCTION("""COMPUTED_VALUE"""),45671.66666666667)</f>
        <v>45671.66667</v>
      </c>
      <c r="N261" s="1">
        <f>IFERROR(__xludf.DUMMYFUNCTION("""COMPUTED_VALUE"""),1.4480745E7)</f>
        <v>14480745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IFERROR(__xludf.DUMMYFUNCTION("""COMPUTED_VALUE"""),418.41)</f>
        <v>418.41</v>
      </c>
      <c r="D262" s="2">
        <f>IFERROR(__xludf.DUMMYFUNCTION("""COMPUTED_VALUE"""),45672.66666666667)</f>
        <v>45672.66667</v>
      </c>
      <c r="E262" s="1">
        <f>IFERROR(__xludf.DUMMYFUNCTION("""COMPUTED_VALUE"""),421.12)</f>
        <v>421.12</v>
      </c>
      <c r="G262" s="2">
        <f>IFERROR(__xludf.DUMMYFUNCTION("""COMPUTED_VALUE"""),45672.66666666667)</f>
        <v>45672.66667</v>
      </c>
      <c r="H262" s="1">
        <f>IFERROR(__xludf.DUMMYFUNCTION("""COMPUTED_VALUE"""),410.53)</f>
        <v>410.53</v>
      </c>
      <c r="J262" s="2">
        <f>IFERROR(__xludf.DUMMYFUNCTION("""COMPUTED_VALUE"""),45672.66666666667)</f>
        <v>45672.66667</v>
      </c>
      <c r="K262" s="1">
        <f>IFERROR(__xludf.DUMMYFUNCTION("""COMPUTED_VALUE"""),411.28)</f>
        <v>411.28</v>
      </c>
      <c r="M262" s="2">
        <f>IFERROR(__xludf.DUMMYFUNCTION("""COMPUTED_VALUE"""),45672.66666666667)</f>
        <v>45672.66667</v>
      </c>
      <c r="N262" s="1">
        <f>IFERROR(__xludf.DUMMYFUNCTION("""COMPUTED_VALUE"""),2.179961E7)</f>
        <v>21799610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IFERROR(__xludf.DUMMYFUNCTION("""COMPUTED_VALUE"""),415.56)</f>
        <v>415.56</v>
      </c>
      <c r="D263" s="2">
        <f>IFERROR(__xludf.DUMMYFUNCTION("""COMPUTED_VALUE"""),45673.66666666667)</f>
        <v>45673.66667</v>
      </c>
      <c r="E263" s="1">
        <f>IFERROR(__xludf.DUMMYFUNCTION("""COMPUTED_VALUE"""),424.19)</f>
        <v>424.19</v>
      </c>
      <c r="G263" s="2">
        <f>IFERROR(__xludf.DUMMYFUNCTION("""COMPUTED_VALUE"""),45673.66666666667)</f>
        <v>45673.66667</v>
      </c>
      <c r="H263" s="1">
        <f>IFERROR(__xludf.DUMMYFUNCTION("""COMPUTED_VALUE"""),414.09)</f>
        <v>414.09</v>
      </c>
      <c r="J263" s="2">
        <f>IFERROR(__xludf.DUMMYFUNCTION("""COMPUTED_VALUE"""),45673.66666666667)</f>
        <v>45673.66667</v>
      </c>
      <c r="K263" s="1">
        <f>IFERROR(__xludf.DUMMYFUNCTION("""COMPUTED_VALUE"""),422.9)</f>
        <v>422.9</v>
      </c>
      <c r="M263" s="2">
        <f>IFERROR(__xludf.DUMMYFUNCTION("""COMPUTED_VALUE"""),45673.66666666667)</f>
        <v>45673.66667</v>
      </c>
      <c r="N263" s="1">
        <f>IFERROR(__xludf.DUMMYFUNCTION("""COMPUTED_VALUE"""),2.1426246E7)</f>
        <v>21426246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IFERROR(__xludf.DUMMYFUNCTION("""COMPUTED_VALUE"""),422.9)</f>
        <v>422.9</v>
      </c>
      <c r="D264" s="2">
        <f>IFERROR(__xludf.DUMMYFUNCTION("""COMPUTED_VALUE"""),45674.66666666667)</f>
        <v>45674.66667</v>
      </c>
      <c r="E264" s="1">
        <f>IFERROR(__xludf.DUMMYFUNCTION("""COMPUTED_VALUE"""),424.29)</f>
        <v>424.29</v>
      </c>
      <c r="G264" s="2">
        <f>IFERROR(__xludf.DUMMYFUNCTION("""COMPUTED_VALUE"""),45674.66666666667)</f>
        <v>45674.66667</v>
      </c>
      <c r="H264" s="1">
        <f>IFERROR(__xludf.DUMMYFUNCTION("""COMPUTED_VALUE"""),418.89)</f>
        <v>418.89</v>
      </c>
      <c r="J264" s="2">
        <f>IFERROR(__xludf.DUMMYFUNCTION("""COMPUTED_VALUE"""),45674.66666666667)</f>
        <v>45674.66667</v>
      </c>
      <c r="K264" s="1">
        <f>IFERROR(__xludf.DUMMYFUNCTION("""COMPUTED_VALUE"""),419.01)</f>
        <v>419.01</v>
      </c>
      <c r="M264" s="2">
        <f>IFERROR(__xludf.DUMMYFUNCTION("""COMPUTED_VALUE"""),45674.66666666667)</f>
        <v>45674.66667</v>
      </c>
      <c r="N264" s="1">
        <f>IFERROR(__xludf.DUMMYFUNCTION("""COMPUTED_VALUE"""),1.9511742E7)</f>
        <v>19511742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IFERROR(__xludf.DUMMYFUNCTION("""COMPUTED_VALUE"""),419.14)</f>
        <v>419.14</v>
      </c>
      <c r="D265" s="2">
        <f>IFERROR(__xludf.DUMMYFUNCTION("""COMPUTED_VALUE"""),45678.66666666667)</f>
        <v>45678.66667</v>
      </c>
      <c r="E265" s="1">
        <f>IFERROR(__xludf.DUMMYFUNCTION("""COMPUTED_VALUE"""),420.93)</f>
        <v>420.93</v>
      </c>
      <c r="G265" s="2">
        <f>IFERROR(__xludf.DUMMYFUNCTION("""COMPUTED_VALUE"""),45678.66666666667)</f>
        <v>45678.66667</v>
      </c>
      <c r="H265" s="1">
        <f>IFERROR(__xludf.DUMMYFUNCTION("""COMPUTED_VALUE"""),410.82)</f>
        <v>410.82</v>
      </c>
      <c r="J265" s="2">
        <f>IFERROR(__xludf.DUMMYFUNCTION("""COMPUTED_VALUE"""),45678.66666666667)</f>
        <v>45678.66667</v>
      </c>
      <c r="K265" s="1">
        <f>IFERROR(__xludf.DUMMYFUNCTION("""COMPUTED_VALUE"""),414.27)</f>
        <v>414.27</v>
      </c>
      <c r="M265" s="2">
        <f>IFERROR(__xludf.DUMMYFUNCTION("""COMPUTED_VALUE"""),45678.66666666667)</f>
        <v>45678.66667</v>
      </c>
      <c r="N265" s="1">
        <f>IFERROR(__xludf.DUMMYFUNCTION("""COMPUTED_VALUE"""),3.2661008E7)</f>
        <v>32661008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IFERROR(__xludf.DUMMYFUNCTION("""COMPUTED_VALUE"""),414.59)</f>
        <v>414.59</v>
      </c>
      <c r="D266" s="2">
        <f>IFERROR(__xludf.DUMMYFUNCTION("""COMPUTED_VALUE"""),45679.66666666667)</f>
        <v>45679.66667</v>
      </c>
      <c r="E266" s="1">
        <f>IFERROR(__xludf.DUMMYFUNCTION("""COMPUTED_VALUE"""),417.11)</f>
        <v>417.11</v>
      </c>
      <c r="G266" s="2">
        <f>IFERROR(__xludf.DUMMYFUNCTION("""COMPUTED_VALUE"""),45679.66666666667)</f>
        <v>45679.66667</v>
      </c>
      <c r="H266" s="1">
        <f>IFERROR(__xludf.DUMMYFUNCTION("""COMPUTED_VALUE"""),412.76)</f>
        <v>412.76</v>
      </c>
      <c r="J266" s="2">
        <f>IFERROR(__xludf.DUMMYFUNCTION("""COMPUTED_VALUE"""),45679.66666666667)</f>
        <v>45679.66667</v>
      </c>
      <c r="K266" s="1">
        <f>IFERROR(__xludf.DUMMYFUNCTION("""COMPUTED_VALUE"""),414.55)</f>
        <v>414.55</v>
      </c>
      <c r="M266" s="2">
        <f>IFERROR(__xludf.DUMMYFUNCTION("""COMPUTED_VALUE"""),45679.66666666667)</f>
        <v>45679.66667</v>
      </c>
      <c r="N266" s="1">
        <f>IFERROR(__xludf.DUMMYFUNCTION("""COMPUTED_VALUE"""),3.1292184E7)</f>
        <v>31292184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IFERROR(__xludf.DUMMYFUNCTION("""COMPUTED_VALUE"""),413.99)</f>
        <v>413.99</v>
      </c>
      <c r="D267" s="2">
        <f>IFERROR(__xludf.DUMMYFUNCTION("""COMPUTED_VALUE"""),45680.66666666667)</f>
        <v>45680.66667</v>
      </c>
      <c r="E267" s="1">
        <f>IFERROR(__xludf.DUMMYFUNCTION("""COMPUTED_VALUE"""),416.93)</f>
        <v>416.93</v>
      </c>
      <c r="G267" s="2">
        <f>IFERROR(__xludf.DUMMYFUNCTION("""COMPUTED_VALUE"""),45680.66666666667)</f>
        <v>45680.66667</v>
      </c>
      <c r="H267" s="1">
        <f>IFERROR(__xludf.DUMMYFUNCTION("""COMPUTED_VALUE"""),410.07)</f>
        <v>410.07</v>
      </c>
      <c r="J267" s="2">
        <f>IFERROR(__xludf.DUMMYFUNCTION("""COMPUTED_VALUE"""),45680.66666666667)</f>
        <v>45680.66667</v>
      </c>
      <c r="K267" s="1">
        <f>IFERROR(__xludf.DUMMYFUNCTION("""COMPUTED_VALUE"""),415.74)</f>
        <v>415.74</v>
      </c>
      <c r="M267" s="2">
        <f>IFERROR(__xludf.DUMMYFUNCTION("""COMPUTED_VALUE"""),45680.66666666667)</f>
        <v>45680.66667</v>
      </c>
      <c r="N267" s="1">
        <f>IFERROR(__xludf.DUMMYFUNCTION("""COMPUTED_VALUE"""),2.0745487E7)</f>
        <v>20745487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IFERROR(__xludf.DUMMYFUNCTION("""COMPUTED_VALUE"""),417.85)</f>
        <v>417.85</v>
      </c>
      <c r="D268" s="2">
        <f>IFERROR(__xludf.DUMMYFUNCTION("""COMPUTED_VALUE"""),45681.66666666667)</f>
        <v>45681.66667</v>
      </c>
      <c r="E268" s="1">
        <f>IFERROR(__xludf.DUMMYFUNCTION("""COMPUTED_VALUE"""),420.51)</f>
        <v>420.51</v>
      </c>
      <c r="G268" s="2">
        <f>IFERROR(__xludf.DUMMYFUNCTION("""COMPUTED_VALUE"""),45681.66666666667)</f>
        <v>45681.66667</v>
      </c>
      <c r="H268" s="1">
        <f>IFERROR(__xludf.DUMMYFUNCTION("""COMPUTED_VALUE"""),415.73)</f>
        <v>415.73</v>
      </c>
      <c r="J268" s="2">
        <f>IFERROR(__xludf.DUMMYFUNCTION("""COMPUTED_VALUE"""),45681.66666666667)</f>
        <v>45681.66667</v>
      </c>
      <c r="K268" s="1">
        <f>IFERROR(__xludf.DUMMYFUNCTION("""COMPUTED_VALUE"""),416.89)</f>
        <v>416.89</v>
      </c>
      <c r="M268" s="2">
        <f>IFERROR(__xludf.DUMMYFUNCTION("""COMPUTED_VALUE"""),45681.66666666667)</f>
        <v>45681.66667</v>
      </c>
      <c r="N268" s="1">
        <f>IFERROR(__xludf.DUMMYFUNCTION("""COMPUTED_VALUE"""),2.2998756E7)</f>
        <v>22998756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IFERROR(__xludf.DUMMYFUNCTION("""COMPUTED_VALUE"""),416.63)</f>
        <v>416.63</v>
      </c>
      <c r="D269" s="2">
        <f>IFERROR(__xludf.DUMMYFUNCTION("""COMPUTED_VALUE"""),45684.66666666667)</f>
        <v>45684.66667</v>
      </c>
      <c r="E269" s="1">
        <f>IFERROR(__xludf.DUMMYFUNCTION("""COMPUTED_VALUE"""),426.63)</f>
        <v>426.63</v>
      </c>
      <c r="G269" s="2">
        <f>IFERROR(__xludf.DUMMYFUNCTION("""COMPUTED_VALUE"""),45684.66666666667)</f>
        <v>45684.66667</v>
      </c>
      <c r="H269" s="1">
        <f>IFERROR(__xludf.DUMMYFUNCTION("""COMPUTED_VALUE"""),416.63)</f>
        <v>416.63</v>
      </c>
      <c r="J269" s="2">
        <f>IFERROR(__xludf.DUMMYFUNCTION("""COMPUTED_VALUE"""),45684.66666666667)</f>
        <v>45684.66667</v>
      </c>
      <c r="K269" s="1">
        <f>IFERROR(__xludf.DUMMYFUNCTION("""COMPUTED_VALUE"""),424.43)</f>
        <v>424.43</v>
      </c>
      <c r="M269" s="2">
        <f>IFERROR(__xludf.DUMMYFUNCTION("""COMPUTED_VALUE"""),45684.66666666667)</f>
        <v>45684.66667</v>
      </c>
      <c r="N269" s="1">
        <f>IFERROR(__xludf.DUMMYFUNCTION("""COMPUTED_VALUE"""),2.9495815E7)</f>
        <v>29495815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IFERROR(__xludf.DUMMYFUNCTION("""COMPUTED_VALUE"""),424.4)</f>
        <v>424.4</v>
      </c>
      <c r="D270" s="2">
        <f>IFERROR(__xludf.DUMMYFUNCTION("""COMPUTED_VALUE"""),45685.66666666667)</f>
        <v>45685.66667</v>
      </c>
      <c r="E270" s="1">
        <f>IFERROR(__xludf.DUMMYFUNCTION("""COMPUTED_VALUE"""),426.53)</f>
        <v>426.53</v>
      </c>
      <c r="G270" s="2">
        <f>IFERROR(__xludf.DUMMYFUNCTION("""COMPUTED_VALUE"""),45685.66666666667)</f>
        <v>45685.66667</v>
      </c>
      <c r="H270" s="1">
        <f>IFERROR(__xludf.DUMMYFUNCTION("""COMPUTED_VALUE"""),422.12)</f>
        <v>422.12</v>
      </c>
      <c r="J270" s="2">
        <f>IFERROR(__xludf.DUMMYFUNCTION("""COMPUTED_VALUE"""),45685.66666666667)</f>
        <v>45685.66667</v>
      </c>
      <c r="K270" s="1">
        <f>IFERROR(__xludf.DUMMYFUNCTION("""COMPUTED_VALUE"""),422.69)</f>
        <v>422.69</v>
      </c>
      <c r="M270" s="2">
        <f>IFERROR(__xludf.DUMMYFUNCTION("""COMPUTED_VALUE"""),45685.66666666667)</f>
        <v>45685.66667</v>
      </c>
      <c r="N270" s="1">
        <f>IFERROR(__xludf.DUMMYFUNCTION("""COMPUTED_VALUE"""),2.2296494E7)</f>
        <v>22296494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IFERROR(__xludf.DUMMYFUNCTION("""COMPUTED_VALUE"""),423.72)</f>
        <v>423.72</v>
      </c>
      <c r="D271" s="2">
        <f>IFERROR(__xludf.DUMMYFUNCTION("""COMPUTED_VALUE"""),45686.66666666667)</f>
        <v>45686.66667</v>
      </c>
      <c r="E271" s="1">
        <f>IFERROR(__xludf.DUMMYFUNCTION("""COMPUTED_VALUE"""),424.84)</f>
        <v>424.84</v>
      </c>
      <c r="G271" s="2">
        <f>IFERROR(__xludf.DUMMYFUNCTION("""COMPUTED_VALUE"""),45686.66666666667)</f>
        <v>45686.66667</v>
      </c>
      <c r="H271" s="1">
        <f>IFERROR(__xludf.DUMMYFUNCTION("""COMPUTED_VALUE"""),418.4)</f>
        <v>418.4</v>
      </c>
      <c r="J271" s="2">
        <f>IFERROR(__xludf.DUMMYFUNCTION("""COMPUTED_VALUE"""),45686.66666666667)</f>
        <v>45686.66667</v>
      </c>
      <c r="K271" s="1">
        <f>IFERROR(__xludf.DUMMYFUNCTION("""COMPUTED_VALUE"""),420.82)</f>
        <v>420.82</v>
      </c>
      <c r="M271" s="2">
        <f>IFERROR(__xludf.DUMMYFUNCTION("""COMPUTED_VALUE"""),45686.66666666667)</f>
        <v>45686.66667</v>
      </c>
      <c r="N271" s="1">
        <f>IFERROR(__xludf.DUMMYFUNCTION("""COMPUTED_VALUE"""),2.0745037E7)</f>
        <v>20745037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IFERROR(__xludf.DUMMYFUNCTION("""COMPUTED_VALUE"""),426.27)</f>
        <v>426.27</v>
      </c>
      <c r="D272" s="2">
        <f>IFERROR(__xludf.DUMMYFUNCTION("""COMPUTED_VALUE"""),45687.66666666667)</f>
        <v>45687.66667</v>
      </c>
      <c r="E272" s="1">
        <f>IFERROR(__xludf.DUMMYFUNCTION("""COMPUTED_VALUE"""),431.6)</f>
        <v>431.6</v>
      </c>
      <c r="G272" s="2">
        <f>IFERROR(__xludf.DUMMYFUNCTION("""COMPUTED_VALUE"""),45687.66666666667)</f>
        <v>45687.66667</v>
      </c>
      <c r="H272" s="1">
        <f>IFERROR(__xludf.DUMMYFUNCTION("""COMPUTED_VALUE"""),423.77)</f>
        <v>423.77</v>
      </c>
      <c r="J272" s="2">
        <f>IFERROR(__xludf.DUMMYFUNCTION("""COMPUTED_VALUE"""),45687.66666666667)</f>
        <v>45687.66667</v>
      </c>
      <c r="K272" s="1">
        <f>IFERROR(__xludf.DUMMYFUNCTION("""COMPUTED_VALUE"""),431.08)</f>
        <v>431.08</v>
      </c>
      <c r="M272" s="2">
        <f>IFERROR(__xludf.DUMMYFUNCTION("""COMPUTED_VALUE"""),45687.66666666667)</f>
        <v>45687.66667</v>
      </c>
      <c r="N272" s="1">
        <f>IFERROR(__xludf.DUMMYFUNCTION("""COMPUTED_VALUE"""),2.1472748E7)</f>
        <v>21472748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IFERROR(__xludf.DUMMYFUNCTION("""COMPUTED_VALUE"""),425.52)</f>
        <v>425.52</v>
      </c>
      <c r="D273" s="2">
        <f>IFERROR(__xludf.DUMMYFUNCTION("""COMPUTED_VALUE"""),45688.66666666667)</f>
        <v>45688.66667</v>
      </c>
      <c r="E273" s="1">
        <f>IFERROR(__xludf.DUMMYFUNCTION("""COMPUTED_VALUE"""),429.9)</f>
        <v>429.9</v>
      </c>
      <c r="G273" s="2">
        <f>IFERROR(__xludf.DUMMYFUNCTION("""COMPUTED_VALUE"""),45688.66666666667)</f>
        <v>45688.66667</v>
      </c>
      <c r="H273" s="1">
        <f>IFERROR(__xludf.DUMMYFUNCTION("""COMPUTED_VALUE"""),420.09)</f>
        <v>420.09</v>
      </c>
      <c r="J273" s="2">
        <f>IFERROR(__xludf.DUMMYFUNCTION("""COMPUTED_VALUE"""),45688.66666666667)</f>
        <v>45688.66667</v>
      </c>
      <c r="K273" s="1">
        <f>IFERROR(__xludf.DUMMYFUNCTION("""COMPUTED_VALUE"""),420.3)</f>
        <v>420.3</v>
      </c>
      <c r="M273" s="2">
        <f>IFERROR(__xludf.DUMMYFUNCTION("""COMPUTED_VALUE"""),45688.66666666667)</f>
        <v>45688.66667</v>
      </c>
      <c r="N273" s="1">
        <f>IFERROR(__xludf.DUMMYFUNCTION("""COMPUTED_VALUE"""),2.8132228E7)</f>
        <v>28132228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IFERROR(__xludf.DUMMYFUNCTION("""COMPUTED_VALUE"""),418.05)</f>
        <v>418.05</v>
      </c>
      <c r="D274" s="2">
        <f>IFERROR(__xludf.DUMMYFUNCTION("""COMPUTED_VALUE"""),45691.66666666667)</f>
        <v>45691.66667</v>
      </c>
      <c r="E274" s="1">
        <f>IFERROR(__xludf.DUMMYFUNCTION("""COMPUTED_VALUE"""),418.05)</f>
        <v>418.05</v>
      </c>
      <c r="G274" s="2">
        <f>IFERROR(__xludf.DUMMYFUNCTION("""COMPUTED_VALUE"""),45691.66666666667)</f>
        <v>45691.66667</v>
      </c>
      <c r="H274" s="1">
        <f>IFERROR(__xludf.DUMMYFUNCTION("""COMPUTED_VALUE"""),411.55)</f>
        <v>411.55</v>
      </c>
      <c r="J274" s="2">
        <f>IFERROR(__xludf.DUMMYFUNCTION("""COMPUTED_VALUE"""),45691.66666666667)</f>
        <v>45691.66667</v>
      </c>
      <c r="K274" s="1">
        <f>IFERROR(__xludf.DUMMYFUNCTION("""COMPUTED_VALUE"""),415.9)</f>
        <v>415.9</v>
      </c>
      <c r="M274" s="2">
        <f>IFERROR(__xludf.DUMMYFUNCTION("""COMPUTED_VALUE"""),45691.66666666667)</f>
        <v>45691.66667</v>
      </c>
      <c r="N274" s="1">
        <f>IFERROR(__xludf.DUMMYFUNCTION("""COMPUTED_VALUE"""),2.2551022E7)</f>
        <v>22551022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IFERROR(__xludf.DUMMYFUNCTION("""COMPUTED_VALUE"""),405.88)</f>
        <v>405.88</v>
      </c>
      <c r="D275" s="2">
        <f>IFERROR(__xludf.DUMMYFUNCTION("""COMPUTED_VALUE"""),45692.66666666667)</f>
        <v>45692.66667</v>
      </c>
      <c r="E275" s="1">
        <f>IFERROR(__xludf.DUMMYFUNCTION("""COMPUTED_VALUE"""),405.88)</f>
        <v>405.88</v>
      </c>
      <c r="G275" s="2">
        <f>IFERROR(__xludf.DUMMYFUNCTION("""COMPUTED_VALUE"""),45692.66666666667)</f>
        <v>45692.66667</v>
      </c>
      <c r="H275" s="1">
        <f>IFERROR(__xludf.DUMMYFUNCTION("""COMPUTED_VALUE"""),387.11)</f>
        <v>387.11</v>
      </c>
      <c r="J275" s="2">
        <f>IFERROR(__xludf.DUMMYFUNCTION("""COMPUTED_VALUE"""),45692.66666666667)</f>
        <v>45692.66667</v>
      </c>
      <c r="K275" s="1">
        <f>IFERROR(__xludf.DUMMYFUNCTION("""COMPUTED_VALUE"""),389.93)</f>
        <v>389.93</v>
      </c>
      <c r="M275" s="2">
        <f>IFERROR(__xludf.DUMMYFUNCTION("""COMPUTED_VALUE"""),45692.66666666667)</f>
        <v>45692.66667</v>
      </c>
      <c r="N275" s="1">
        <f>IFERROR(__xludf.DUMMYFUNCTION("""COMPUTED_VALUE"""),4.0289992E7)</f>
        <v>40289992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IFERROR(__xludf.DUMMYFUNCTION("""COMPUTED_VALUE"""),389.36)</f>
        <v>389.36</v>
      </c>
      <c r="D276" s="2">
        <f>IFERROR(__xludf.DUMMYFUNCTION("""COMPUTED_VALUE"""),45693.66666666667)</f>
        <v>45693.66667</v>
      </c>
      <c r="E276" s="1">
        <f>IFERROR(__xludf.DUMMYFUNCTION("""COMPUTED_VALUE"""),391.34)</f>
        <v>391.34</v>
      </c>
      <c r="G276" s="2">
        <f>IFERROR(__xludf.DUMMYFUNCTION("""COMPUTED_VALUE"""),45693.66666666667)</f>
        <v>45693.66667</v>
      </c>
      <c r="H276" s="1">
        <f>IFERROR(__xludf.DUMMYFUNCTION("""COMPUTED_VALUE"""),380.88)</f>
        <v>380.88</v>
      </c>
      <c r="J276" s="2">
        <f>IFERROR(__xludf.DUMMYFUNCTION("""COMPUTED_VALUE"""),45693.66666666667)</f>
        <v>45693.66667</v>
      </c>
      <c r="K276" s="1">
        <f>IFERROR(__xludf.DUMMYFUNCTION("""COMPUTED_VALUE"""),383.27)</f>
        <v>383.27</v>
      </c>
      <c r="M276" s="2">
        <f>IFERROR(__xludf.DUMMYFUNCTION("""COMPUTED_VALUE"""),45693.66666666667)</f>
        <v>45693.66667</v>
      </c>
      <c r="N276" s="1">
        <f>IFERROR(__xludf.DUMMYFUNCTION("""COMPUTED_VALUE"""),4.047118E7)</f>
        <v>40471180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IFERROR(__xludf.DUMMYFUNCTION("""COMPUTED_VALUE"""),384.3)</f>
        <v>384.3</v>
      </c>
      <c r="D277" s="2">
        <f>IFERROR(__xludf.DUMMYFUNCTION("""COMPUTED_VALUE"""),45694.66666666667)</f>
        <v>45694.66667</v>
      </c>
      <c r="E277" s="1">
        <f>IFERROR(__xludf.DUMMYFUNCTION("""COMPUTED_VALUE"""),388.77)</f>
        <v>388.77</v>
      </c>
      <c r="G277" s="2">
        <f>IFERROR(__xludf.DUMMYFUNCTION("""COMPUTED_VALUE"""),45694.66666666667)</f>
        <v>45694.66667</v>
      </c>
      <c r="H277" s="1">
        <f>IFERROR(__xludf.DUMMYFUNCTION("""COMPUTED_VALUE"""),369.61)</f>
        <v>369.61</v>
      </c>
      <c r="J277" s="2">
        <f>IFERROR(__xludf.DUMMYFUNCTION("""COMPUTED_VALUE"""),45694.66666666667)</f>
        <v>45694.66667</v>
      </c>
      <c r="K277" s="1">
        <f>IFERROR(__xludf.DUMMYFUNCTION("""COMPUTED_VALUE"""),370.36)</f>
        <v>370.36</v>
      </c>
      <c r="M277" s="2">
        <f>IFERROR(__xludf.DUMMYFUNCTION("""COMPUTED_VALUE"""),45694.66666666667)</f>
        <v>45694.66667</v>
      </c>
      <c r="N277" s="1">
        <f>IFERROR(__xludf.DUMMYFUNCTION("""COMPUTED_VALUE"""),4.6879181E7)</f>
        <v>46879181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IFERROR(__xludf.DUMMYFUNCTION("""COMPUTED_VALUE"""),370.23)</f>
        <v>370.23</v>
      </c>
      <c r="D278" s="2">
        <f>IFERROR(__xludf.DUMMYFUNCTION("""COMPUTED_VALUE"""),45695.66666666667)</f>
        <v>45695.66667</v>
      </c>
      <c r="E278" s="1">
        <f>IFERROR(__xludf.DUMMYFUNCTION("""COMPUTED_VALUE"""),370.5)</f>
        <v>370.5</v>
      </c>
      <c r="G278" s="2">
        <f>IFERROR(__xludf.DUMMYFUNCTION("""COMPUTED_VALUE"""),45695.66666666667)</f>
        <v>45695.66667</v>
      </c>
      <c r="H278" s="1">
        <f>IFERROR(__xludf.DUMMYFUNCTION("""COMPUTED_VALUE"""),363.39)</f>
        <v>363.39</v>
      </c>
      <c r="J278" s="2">
        <f>IFERROR(__xludf.DUMMYFUNCTION("""COMPUTED_VALUE"""),45695.66666666667)</f>
        <v>45695.66667</v>
      </c>
      <c r="K278" s="1">
        <f>IFERROR(__xludf.DUMMYFUNCTION("""COMPUTED_VALUE"""),369.74)</f>
        <v>369.74</v>
      </c>
      <c r="M278" s="2">
        <f>IFERROR(__xludf.DUMMYFUNCTION("""COMPUTED_VALUE"""),45695.66666666667)</f>
        <v>45695.66667</v>
      </c>
      <c r="N278" s="1">
        <f>IFERROR(__xludf.DUMMYFUNCTION("""COMPUTED_VALUE"""),5.1469073E7)</f>
        <v>51469073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IFERROR(__xludf.DUMMYFUNCTION("""COMPUTED_VALUE"""),369.77)</f>
        <v>369.77</v>
      </c>
      <c r="D279" s="2">
        <f>IFERROR(__xludf.DUMMYFUNCTION("""COMPUTED_VALUE"""),45698.66666666667)</f>
        <v>45698.66667</v>
      </c>
      <c r="E279" s="1">
        <f>IFERROR(__xludf.DUMMYFUNCTION("""COMPUTED_VALUE"""),382.23)</f>
        <v>382.23</v>
      </c>
      <c r="G279" s="2">
        <f>IFERROR(__xludf.DUMMYFUNCTION("""COMPUTED_VALUE"""),45698.66666666667)</f>
        <v>45698.66667</v>
      </c>
      <c r="H279" s="1">
        <f>IFERROR(__xludf.DUMMYFUNCTION("""COMPUTED_VALUE"""),369.77)</f>
        <v>369.77</v>
      </c>
      <c r="J279" s="2">
        <f>IFERROR(__xludf.DUMMYFUNCTION("""COMPUTED_VALUE"""),45698.66666666667)</f>
        <v>45698.66667</v>
      </c>
      <c r="K279" s="1">
        <f>IFERROR(__xludf.DUMMYFUNCTION("""COMPUTED_VALUE"""),380.66)</f>
        <v>380.66</v>
      </c>
      <c r="M279" s="2">
        <f>IFERROR(__xludf.DUMMYFUNCTION("""COMPUTED_VALUE"""),45698.66666666667)</f>
        <v>45698.66667</v>
      </c>
      <c r="N279" s="1">
        <f>IFERROR(__xludf.DUMMYFUNCTION("""COMPUTED_VALUE"""),3.6850077E7)</f>
        <v>36850077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IFERROR(__xludf.DUMMYFUNCTION("""COMPUTED_VALUE"""),380.89)</f>
        <v>380.89</v>
      </c>
      <c r="D280" s="2">
        <f>IFERROR(__xludf.DUMMYFUNCTION("""COMPUTED_VALUE"""),45699.66666666667)</f>
        <v>45699.66667</v>
      </c>
      <c r="E280" s="1">
        <f>IFERROR(__xludf.DUMMYFUNCTION("""COMPUTED_VALUE"""),387.85)</f>
        <v>387.85</v>
      </c>
      <c r="G280" s="2">
        <f>IFERROR(__xludf.DUMMYFUNCTION("""COMPUTED_VALUE"""),45699.66666666667)</f>
        <v>45699.66667</v>
      </c>
      <c r="H280" s="1">
        <f>IFERROR(__xludf.DUMMYFUNCTION("""COMPUTED_VALUE"""),379.72)</f>
        <v>379.72</v>
      </c>
      <c r="J280" s="2">
        <f>IFERROR(__xludf.DUMMYFUNCTION("""COMPUTED_VALUE"""),45699.66666666667)</f>
        <v>45699.66667</v>
      </c>
      <c r="K280" s="1">
        <f>IFERROR(__xludf.DUMMYFUNCTION("""COMPUTED_VALUE"""),387.05)</f>
        <v>387.05</v>
      </c>
      <c r="M280" s="2">
        <f>IFERROR(__xludf.DUMMYFUNCTION("""COMPUTED_VALUE"""),45699.66666666667)</f>
        <v>45699.66667</v>
      </c>
      <c r="N280" s="1">
        <f>IFERROR(__xludf.DUMMYFUNCTION("""COMPUTED_VALUE"""),3.9050498E7)</f>
        <v>39050498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IFERROR(__xludf.DUMMYFUNCTION("""COMPUTED_VALUE"""),385.33)</f>
        <v>385.33</v>
      </c>
      <c r="D281" s="2">
        <f>IFERROR(__xludf.DUMMYFUNCTION("""COMPUTED_VALUE"""),45700.66666666667)</f>
        <v>45700.66667</v>
      </c>
      <c r="E281" s="1">
        <f>IFERROR(__xludf.DUMMYFUNCTION("""COMPUTED_VALUE"""),385.33)</f>
        <v>385.33</v>
      </c>
      <c r="G281" s="2">
        <f>IFERROR(__xludf.DUMMYFUNCTION("""COMPUTED_VALUE"""),45700.66666666667)</f>
        <v>45700.66667</v>
      </c>
      <c r="H281" s="1">
        <f>IFERROR(__xludf.DUMMYFUNCTION("""COMPUTED_VALUE"""),378.71)</f>
        <v>378.71</v>
      </c>
      <c r="J281" s="2">
        <f>IFERROR(__xludf.DUMMYFUNCTION("""COMPUTED_VALUE"""),45700.66666666667)</f>
        <v>45700.66667</v>
      </c>
      <c r="K281" s="1">
        <f>IFERROR(__xludf.DUMMYFUNCTION("""COMPUTED_VALUE"""),383.57)</f>
        <v>383.57</v>
      </c>
      <c r="M281" s="2">
        <f>IFERROR(__xludf.DUMMYFUNCTION("""COMPUTED_VALUE"""),45700.66666666667)</f>
        <v>45700.66667</v>
      </c>
      <c r="N281" s="1">
        <f>IFERROR(__xludf.DUMMYFUNCTION("""COMPUTED_VALUE"""),3.1276813E7)</f>
        <v>31276813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IFERROR(__xludf.DUMMYFUNCTION("""COMPUTED_VALUE"""),382.95)</f>
        <v>382.95</v>
      </c>
      <c r="D282" s="2">
        <f>IFERROR(__xludf.DUMMYFUNCTION("""COMPUTED_VALUE"""),45701.66666666667)</f>
        <v>45701.66667</v>
      </c>
      <c r="E282" s="1">
        <f>IFERROR(__xludf.DUMMYFUNCTION("""COMPUTED_VALUE"""),391.38)</f>
        <v>391.38</v>
      </c>
      <c r="G282" s="2">
        <f>IFERROR(__xludf.DUMMYFUNCTION("""COMPUTED_VALUE"""),45701.66666666667)</f>
        <v>45701.66667</v>
      </c>
      <c r="H282" s="1">
        <f>IFERROR(__xludf.DUMMYFUNCTION("""COMPUTED_VALUE"""),382.95)</f>
        <v>382.95</v>
      </c>
      <c r="J282" s="2">
        <f>IFERROR(__xludf.DUMMYFUNCTION("""COMPUTED_VALUE"""),45701.66666666667)</f>
        <v>45701.66667</v>
      </c>
      <c r="K282" s="1">
        <f>IFERROR(__xludf.DUMMYFUNCTION("""COMPUTED_VALUE"""),390.35)</f>
        <v>390.35</v>
      </c>
      <c r="M282" s="2">
        <f>IFERROR(__xludf.DUMMYFUNCTION("""COMPUTED_VALUE"""),45701.66666666667)</f>
        <v>45701.66667</v>
      </c>
      <c r="N282" s="1">
        <f>IFERROR(__xludf.DUMMYFUNCTION("""COMPUTED_VALUE"""),3.1348827E7)</f>
        <v>31348827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IFERROR(__xludf.DUMMYFUNCTION("""COMPUTED_VALUE"""),391.42)</f>
        <v>391.42</v>
      </c>
      <c r="D283" s="2">
        <f>IFERROR(__xludf.DUMMYFUNCTION("""COMPUTED_VALUE"""),45702.66666666667)</f>
        <v>45702.66667</v>
      </c>
      <c r="E283" s="1">
        <f>IFERROR(__xludf.DUMMYFUNCTION("""COMPUTED_VALUE"""),397.07)</f>
        <v>397.07</v>
      </c>
      <c r="G283" s="2">
        <f>IFERROR(__xludf.DUMMYFUNCTION("""COMPUTED_VALUE"""),45702.66666666667)</f>
        <v>45702.66667</v>
      </c>
      <c r="H283" s="1">
        <f>IFERROR(__xludf.DUMMYFUNCTION("""COMPUTED_VALUE"""),388.43)</f>
        <v>388.43</v>
      </c>
      <c r="J283" s="2">
        <f>IFERROR(__xludf.DUMMYFUNCTION("""COMPUTED_VALUE"""),45702.66666666667)</f>
        <v>45702.66667</v>
      </c>
      <c r="K283" s="1">
        <f>IFERROR(__xludf.DUMMYFUNCTION("""COMPUTED_VALUE"""),393.53)</f>
        <v>393.53</v>
      </c>
      <c r="M283" s="2">
        <f>IFERROR(__xludf.DUMMYFUNCTION("""COMPUTED_VALUE"""),45702.66666666667)</f>
        <v>45702.66667</v>
      </c>
      <c r="N283" s="1">
        <f>IFERROR(__xludf.DUMMYFUNCTION("""COMPUTED_VALUE"""),4.2156833E7)</f>
        <v>42156833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IFERROR(__xludf.DUMMYFUNCTION("""COMPUTED_VALUE"""),393.53)</f>
        <v>393.53</v>
      </c>
      <c r="D284" s="2">
        <f>IFERROR(__xludf.DUMMYFUNCTION("""COMPUTED_VALUE"""),45706.66666666667)</f>
        <v>45706.66667</v>
      </c>
      <c r="E284" s="1">
        <f>IFERROR(__xludf.DUMMYFUNCTION("""COMPUTED_VALUE"""),401.73)</f>
        <v>401.73</v>
      </c>
      <c r="G284" s="2">
        <f>IFERROR(__xludf.DUMMYFUNCTION("""COMPUTED_VALUE"""),45706.66666666667)</f>
        <v>45706.66667</v>
      </c>
      <c r="H284" s="1">
        <f>IFERROR(__xludf.DUMMYFUNCTION("""COMPUTED_VALUE"""),393.0)</f>
        <v>393</v>
      </c>
      <c r="J284" s="2">
        <f>IFERROR(__xludf.DUMMYFUNCTION("""COMPUTED_VALUE"""),45706.66666666667)</f>
        <v>45706.66667</v>
      </c>
      <c r="K284" s="1">
        <f>IFERROR(__xludf.DUMMYFUNCTION("""COMPUTED_VALUE"""),399.26)</f>
        <v>399.26</v>
      </c>
      <c r="M284" s="2">
        <f>IFERROR(__xludf.DUMMYFUNCTION("""COMPUTED_VALUE"""),45706.66666666667)</f>
        <v>45706.66667</v>
      </c>
      <c r="N284" s="1">
        <f>IFERROR(__xludf.DUMMYFUNCTION("""COMPUTED_VALUE"""),3.1450599E7)</f>
        <v>31450599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IFERROR(__xludf.DUMMYFUNCTION("""COMPUTED_VALUE"""),400.71)</f>
        <v>400.71</v>
      </c>
      <c r="D285" s="2">
        <f>IFERROR(__xludf.DUMMYFUNCTION("""COMPUTED_VALUE"""),45707.66666666667)</f>
        <v>45707.66667</v>
      </c>
      <c r="E285" s="1">
        <f>IFERROR(__xludf.DUMMYFUNCTION("""COMPUTED_VALUE"""),402.02)</f>
        <v>402.02</v>
      </c>
      <c r="G285" s="2">
        <f>IFERROR(__xludf.DUMMYFUNCTION("""COMPUTED_VALUE"""),45707.66666666667)</f>
        <v>45707.66667</v>
      </c>
      <c r="H285" s="1">
        <f>IFERROR(__xludf.DUMMYFUNCTION("""COMPUTED_VALUE"""),393.84)</f>
        <v>393.84</v>
      </c>
      <c r="J285" s="2">
        <f>IFERROR(__xludf.DUMMYFUNCTION("""COMPUTED_VALUE"""),45707.66666666667)</f>
        <v>45707.66667</v>
      </c>
      <c r="K285" s="1">
        <f>IFERROR(__xludf.DUMMYFUNCTION("""COMPUTED_VALUE"""),401.33)</f>
        <v>401.33</v>
      </c>
      <c r="M285" s="2">
        <f>IFERROR(__xludf.DUMMYFUNCTION("""COMPUTED_VALUE"""),45707.66666666667)</f>
        <v>45707.66667</v>
      </c>
      <c r="N285" s="1">
        <f>IFERROR(__xludf.DUMMYFUNCTION("""COMPUTED_VALUE"""),3.0828233E7)</f>
        <v>30828233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IFERROR(__xludf.DUMMYFUNCTION("""COMPUTED_VALUE"""),399.99)</f>
        <v>399.99</v>
      </c>
      <c r="D286" s="2">
        <f>IFERROR(__xludf.DUMMYFUNCTION("""COMPUTED_VALUE"""),45708.66666666667)</f>
        <v>45708.66667</v>
      </c>
      <c r="E286" s="1">
        <f>IFERROR(__xludf.DUMMYFUNCTION("""COMPUTED_VALUE"""),404.65)</f>
        <v>404.65</v>
      </c>
      <c r="G286" s="2">
        <f>IFERROR(__xludf.DUMMYFUNCTION("""COMPUTED_VALUE"""),45708.66666666667)</f>
        <v>45708.66667</v>
      </c>
      <c r="H286" s="1">
        <f>IFERROR(__xludf.DUMMYFUNCTION("""COMPUTED_VALUE"""),396.68)</f>
        <v>396.68</v>
      </c>
      <c r="J286" s="2">
        <f>IFERROR(__xludf.DUMMYFUNCTION("""COMPUTED_VALUE"""),45708.66666666667)</f>
        <v>45708.66667</v>
      </c>
      <c r="K286" s="1">
        <f>IFERROR(__xludf.DUMMYFUNCTION("""COMPUTED_VALUE"""),402.23)</f>
        <v>402.23</v>
      </c>
      <c r="M286" s="2">
        <f>IFERROR(__xludf.DUMMYFUNCTION("""COMPUTED_VALUE"""),45708.66666666667)</f>
        <v>45708.66667</v>
      </c>
      <c r="N286" s="1">
        <f>IFERROR(__xludf.DUMMYFUNCTION("""COMPUTED_VALUE"""),3.7720748E7)</f>
        <v>37720748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IFERROR(__xludf.DUMMYFUNCTION("""COMPUTED_VALUE"""),402.3)</f>
        <v>402.3</v>
      </c>
      <c r="D287" s="2">
        <f>IFERROR(__xludf.DUMMYFUNCTION("""COMPUTED_VALUE"""),45709.66666666667)</f>
        <v>45709.66667</v>
      </c>
      <c r="E287" s="1">
        <f>IFERROR(__xludf.DUMMYFUNCTION("""COMPUTED_VALUE"""),416.48)</f>
        <v>416.48</v>
      </c>
      <c r="G287" s="2">
        <f>IFERROR(__xludf.DUMMYFUNCTION("""COMPUTED_VALUE"""),45709.66666666667)</f>
        <v>45709.66667</v>
      </c>
      <c r="H287" s="1">
        <f>IFERROR(__xludf.DUMMYFUNCTION("""COMPUTED_VALUE"""),402.3)</f>
        <v>402.3</v>
      </c>
      <c r="J287" s="2">
        <f>IFERROR(__xludf.DUMMYFUNCTION("""COMPUTED_VALUE"""),45709.66666666667)</f>
        <v>45709.66667</v>
      </c>
      <c r="K287" s="1">
        <f>IFERROR(__xludf.DUMMYFUNCTION("""COMPUTED_VALUE"""),415.26)</f>
        <v>415.26</v>
      </c>
      <c r="M287" s="2">
        <f>IFERROR(__xludf.DUMMYFUNCTION("""COMPUTED_VALUE"""),45709.66666666667)</f>
        <v>45709.66667</v>
      </c>
      <c r="N287" s="1">
        <f>IFERROR(__xludf.DUMMYFUNCTION("""COMPUTED_VALUE"""),3.9094817E7)</f>
        <v>39094817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IFERROR(__xludf.DUMMYFUNCTION("""COMPUTED_VALUE"""),415.24)</f>
        <v>415.24</v>
      </c>
      <c r="D288" s="2">
        <f>IFERROR(__xludf.DUMMYFUNCTION("""COMPUTED_VALUE"""),45712.66666666667)</f>
        <v>45712.66667</v>
      </c>
      <c r="E288" s="1">
        <f>IFERROR(__xludf.DUMMYFUNCTION("""COMPUTED_VALUE"""),422.85)</f>
        <v>422.85</v>
      </c>
      <c r="G288" s="2">
        <f>IFERROR(__xludf.DUMMYFUNCTION("""COMPUTED_VALUE"""),45712.66666666667)</f>
        <v>45712.66667</v>
      </c>
      <c r="H288" s="1">
        <f>IFERROR(__xludf.DUMMYFUNCTION("""COMPUTED_VALUE"""),412.16)</f>
        <v>412.16</v>
      </c>
      <c r="J288" s="2">
        <f>IFERROR(__xludf.DUMMYFUNCTION("""COMPUTED_VALUE"""),45712.66666666667)</f>
        <v>45712.66667</v>
      </c>
      <c r="K288" s="1">
        <f>IFERROR(__xludf.DUMMYFUNCTION("""COMPUTED_VALUE"""),420.52)</f>
        <v>420.52</v>
      </c>
      <c r="M288" s="2">
        <f>IFERROR(__xludf.DUMMYFUNCTION("""COMPUTED_VALUE"""),45712.66666666667)</f>
        <v>45712.66667</v>
      </c>
      <c r="N288" s="1">
        <f>IFERROR(__xludf.DUMMYFUNCTION("""COMPUTED_VALUE"""),3.9174271E7)</f>
        <v>39174271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IFERROR(__xludf.DUMMYFUNCTION("""COMPUTED_VALUE"""),420.48)</f>
        <v>420.48</v>
      </c>
      <c r="D289" s="2">
        <f>IFERROR(__xludf.DUMMYFUNCTION("""COMPUTED_VALUE"""),45713.66666666667)</f>
        <v>45713.66667</v>
      </c>
      <c r="E289" s="1">
        <f>IFERROR(__xludf.DUMMYFUNCTION("""COMPUTED_VALUE"""),422.92)</f>
        <v>422.92</v>
      </c>
      <c r="G289" s="2">
        <f>IFERROR(__xludf.DUMMYFUNCTION("""COMPUTED_VALUE"""),45713.66666666667)</f>
        <v>45713.66667</v>
      </c>
      <c r="H289" s="1">
        <f>IFERROR(__xludf.DUMMYFUNCTION("""COMPUTED_VALUE"""),416.39)</f>
        <v>416.39</v>
      </c>
      <c r="J289" s="2">
        <f>IFERROR(__xludf.DUMMYFUNCTION("""COMPUTED_VALUE"""),45713.66666666667)</f>
        <v>45713.66667</v>
      </c>
      <c r="K289" s="1">
        <f>IFERROR(__xludf.DUMMYFUNCTION("""COMPUTED_VALUE"""),419.87)</f>
        <v>419.87</v>
      </c>
      <c r="M289" s="2">
        <f>IFERROR(__xludf.DUMMYFUNCTION("""COMPUTED_VALUE"""),45713.66666666667)</f>
        <v>45713.66667</v>
      </c>
      <c r="N289" s="1">
        <f>IFERROR(__xludf.DUMMYFUNCTION("""COMPUTED_VALUE"""),3.7423087E7)</f>
        <v>37423087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IFERROR(__xludf.DUMMYFUNCTION("""COMPUTED_VALUE"""),420.4)</f>
        <v>420.4</v>
      </c>
      <c r="D290" s="2">
        <f>IFERROR(__xludf.DUMMYFUNCTION("""COMPUTED_VALUE"""),45714.66666666667)</f>
        <v>45714.66667</v>
      </c>
      <c r="E290" s="1">
        <f>IFERROR(__xludf.DUMMYFUNCTION("""COMPUTED_VALUE"""),421.7)</f>
        <v>421.7</v>
      </c>
      <c r="G290" s="2">
        <f>IFERROR(__xludf.DUMMYFUNCTION("""COMPUTED_VALUE"""),45714.66666666667)</f>
        <v>45714.66667</v>
      </c>
      <c r="H290" s="1">
        <f>IFERROR(__xludf.DUMMYFUNCTION("""COMPUTED_VALUE"""),410.57)</f>
        <v>410.57</v>
      </c>
      <c r="J290" s="2">
        <f>IFERROR(__xludf.DUMMYFUNCTION("""COMPUTED_VALUE"""),45714.66666666667)</f>
        <v>45714.66667</v>
      </c>
      <c r="K290" s="1">
        <f>IFERROR(__xludf.DUMMYFUNCTION("""COMPUTED_VALUE"""),415.25)</f>
        <v>415.25</v>
      </c>
      <c r="M290" s="2">
        <f>IFERROR(__xludf.DUMMYFUNCTION("""COMPUTED_VALUE"""),45714.66666666667)</f>
        <v>45714.66667</v>
      </c>
      <c r="N290" s="1">
        <f>IFERROR(__xludf.DUMMYFUNCTION("""COMPUTED_VALUE"""),3.1122216E7)</f>
        <v>31122216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IFERROR(__xludf.DUMMYFUNCTION("""COMPUTED_VALUE"""),414.52)</f>
        <v>414.52</v>
      </c>
      <c r="D291" s="2">
        <f>IFERROR(__xludf.DUMMYFUNCTION("""COMPUTED_VALUE"""),45715.66666666667)</f>
        <v>45715.66667</v>
      </c>
      <c r="E291" s="1">
        <f>IFERROR(__xludf.DUMMYFUNCTION("""COMPUTED_VALUE"""),416.89)</f>
        <v>416.89</v>
      </c>
      <c r="G291" s="2">
        <f>IFERROR(__xludf.DUMMYFUNCTION("""COMPUTED_VALUE"""),45715.66666666667)</f>
        <v>45715.66667</v>
      </c>
      <c r="H291" s="1">
        <f>IFERROR(__xludf.DUMMYFUNCTION("""COMPUTED_VALUE"""),410.68)</f>
        <v>410.68</v>
      </c>
      <c r="J291" s="2">
        <f>IFERROR(__xludf.DUMMYFUNCTION("""COMPUTED_VALUE"""),45715.66666666667)</f>
        <v>45715.66667</v>
      </c>
      <c r="K291" s="1">
        <f>IFERROR(__xludf.DUMMYFUNCTION("""COMPUTED_VALUE"""),413.11)</f>
        <v>413.11</v>
      </c>
      <c r="M291" s="2">
        <f>IFERROR(__xludf.DUMMYFUNCTION("""COMPUTED_VALUE"""),45715.66666666667)</f>
        <v>45715.66667</v>
      </c>
      <c r="N291" s="1">
        <f>IFERROR(__xludf.DUMMYFUNCTION("""COMPUTED_VALUE"""),2.8324578E7)</f>
        <v>28324578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IFERROR(__xludf.DUMMYFUNCTION("""COMPUTED_VALUE"""),411.94)</f>
        <v>411.94</v>
      </c>
      <c r="D292" s="2">
        <f>IFERROR(__xludf.DUMMYFUNCTION("""COMPUTED_VALUE"""),45716.66666666667)</f>
        <v>45716.66667</v>
      </c>
      <c r="E292" s="1">
        <f>IFERROR(__xludf.DUMMYFUNCTION("""COMPUTED_VALUE"""),417.55)</f>
        <v>417.55</v>
      </c>
      <c r="G292" s="2">
        <f>IFERROR(__xludf.DUMMYFUNCTION("""COMPUTED_VALUE"""),45716.66666666667)</f>
        <v>45716.66667</v>
      </c>
      <c r="H292" s="1">
        <f>IFERROR(__xludf.DUMMYFUNCTION("""COMPUTED_VALUE"""),410.23)</f>
        <v>410.23</v>
      </c>
      <c r="J292" s="2">
        <f>IFERROR(__xludf.DUMMYFUNCTION("""COMPUTED_VALUE"""),45716.66666666667)</f>
        <v>45716.66667</v>
      </c>
      <c r="K292" s="1">
        <f>IFERROR(__xludf.DUMMYFUNCTION("""COMPUTED_VALUE"""),417.05)</f>
        <v>417.05</v>
      </c>
      <c r="M292" s="2">
        <f>IFERROR(__xludf.DUMMYFUNCTION("""COMPUTED_VALUE"""),45716.66666666667)</f>
        <v>45716.66667</v>
      </c>
      <c r="N292" s="1">
        <f>IFERROR(__xludf.DUMMYFUNCTION("""COMPUTED_VALUE"""),4.9413964E7)</f>
        <v>49413964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IFERROR(__xludf.DUMMYFUNCTION("""COMPUTED_VALUE"""),417.47)</f>
        <v>417.47</v>
      </c>
      <c r="D293" s="2">
        <f>IFERROR(__xludf.DUMMYFUNCTION("""COMPUTED_VALUE"""),45719.66666666667)</f>
        <v>45719.66667</v>
      </c>
      <c r="E293" s="1">
        <f>IFERROR(__xludf.DUMMYFUNCTION("""COMPUTED_VALUE"""),420.6)</f>
        <v>420.6</v>
      </c>
      <c r="G293" s="2">
        <f>IFERROR(__xludf.DUMMYFUNCTION("""COMPUTED_VALUE"""),45719.66666666667)</f>
        <v>45719.66667</v>
      </c>
      <c r="H293" s="1">
        <f>IFERROR(__xludf.DUMMYFUNCTION("""COMPUTED_VALUE"""),411.02)</f>
        <v>411.02</v>
      </c>
      <c r="J293" s="2">
        <f>IFERROR(__xludf.DUMMYFUNCTION("""COMPUTED_VALUE"""),45719.66666666667)</f>
        <v>45719.66667</v>
      </c>
      <c r="K293" s="1">
        <f>IFERROR(__xludf.DUMMYFUNCTION("""COMPUTED_VALUE"""),414.09)</f>
        <v>414.09</v>
      </c>
      <c r="M293" s="2">
        <f>IFERROR(__xludf.DUMMYFUNCTION("""COMPUTED_VALUE"""),45719.66666666667)</f>
        <v>45719.66667</v>
      </c>
      <c r="N293" s="1">
        <f>IFERROR(__xludf.DUMMYFUNCTION("""COMPUTED_VALUE"""),2.5662382E7)</f>
        <v>25662382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IFERROR(__xludf.DUMMYFUNCTION("""COMPUTED_VALUE"""),414.26)</f>
        <v>414.26</v>
      </c>
      <c r="D294" s="2">
        <f>IFERROR(__xludf.DUMMYFUNCTION("""COMPUTED_VALUE"""),45720.66666666667)</f>
        <v>45720.66667</v>
      </c>
      <c r="E294" s="1">
        <f>IFERROR(__xludf.DUMMYFUNCTION("""COMPUTED_VALUE"""),419.17)</f>
        <v>419.17</v>
      </c>
      <c r="G294" s="2">
        <f>IFERROR(__xludf.DUMMYFUNCTION("""COMPUTED_VALUE"""),45720.66666666667)</f>
        <v>45720.66667</v>
      </c>
      <c r="H294" s="1">
        <f>IFERROR(__xludf.DUMMYFUNCTION("""COMPUTED_VALUE"""),406.48)</f>
        <v>406.48</v>
      </c>
      <c r="J294" s="2">
        <f>IFERROR(__xludf.DUMMYFUNCTION("""COMPUTED_VALUE"""),45720.66666666667)</f>
        <v>45720.66667</v>
      </c>
      <c r="K294" s="1">
        <f>IFERROR(__xludf.DUMMYFUNCTION("""COMPUTED_VALUE"""),406.91)</f>
        <v>406.91</v>
      </c>
      <c r="M294" s="2">
        <f>IFERROR(__xludf.DUMMYFUNCTION("""COMPUTED_VALUE"""),45720.66666666667)</f>
        <v>45720.66667</v>
      </c>
      <c r="N294" s="1">
        <f>IFERROR(__xludf.DUMMYFUNCTION("""COMPUTED_VALUE"""),3.052685E7)</f>
        <v>30526850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IFERROR(__xludf.DUMMYFUNCTION("""COMPUTED_VALUE"""),409.43)</f>
        <v>409.43</v>
      </c>
      <c r="D295" s="2">
        <f>IFERROR(__xludf.DUMMYFUNCTION("""COMPUTED_VALUE"""),45721.66666666667)</f>
        <v>45721.66667</v>
      </c>
      <c r="E295" s="1">
        <f>IFERROR(__xludf.DUMMYFUNCTION("""COMPUTED_VALUE"""),412.68)</f>
        <v>412.68</v>
      </c>
      <c r="G295" s="2">
        <f>IFERROR(__xludf.DUMMYFUNCTION("""COMPUTED_VALUE"""),45721.66666666667)</f>
        <v>45721.66667</v>
      </c>
      <c r="H295" s="1">
        <f>IFERROR(__xludf.DUMMYFUNCTION("""COMPUTED_VALUE"""),402.9)</f>
        <v>402.9</v>
      </c>
      <c r="J295" s="2">
        <f>IFERROR(__xludf.DUMMYFUNCTION("""COMPUTED_VALUE"""),45721.66666666667)</f>
        <v>45721.66667</v>
      </c>
      <c r="K295" s="1">
        <f>IFERROR(__xludf.DUMMYFUNCTION("""COMPUTED_VALUE"""),408.57)</f>
        <v>408.57</v>
      </c>
      <c r="M295" s="2">
        <f>IFERROR(__xludf.DUMMYFUNCTION("""COMPUTED_VALUE"""),45721.66666666667)</f>
        <v>45721.66667</v>
      </c>
      <c r="N295" s="1">
        <f>IFERROR(__xludf.DUMMYFUNCTION("""COMPUTED_VALUE"""),2.8242427E7)</f>
        <v>28242427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IFERROR(__xludf.DUMMYFUNCTION("""COMPUTED_VALUE"""),407.54)</f>
        <v>407.54</v>
      </c>
      <c r="D296" s="2">
        <f>IFERROR(__xludf.DUMMYFUNCTION("""COMPUTED_VALUE"""),45722.66666666667)</f>
        <v>45722.66667</v>
      </c>
      <c r="E296" s="1">
        <f>IFERROR(__xludf.DUMMYFUNCTION("""COMPUTED_VALUE"""),411.75)</f>
        <v>411.75</v>
      </c>
      <c r="G296" s="2">
        <f>IFERROR(__xludf.DUMMYFUNCTION("""COMPUTED_VALUE"""),45722.66666666667)</f>
        <v>45722.66667</v>
      </c>
      <c r="H296" s="1">
        <f>IFERROR(__xludf.DUMMYFUNCTION("""COMPUTED_VALUE"""),405.6)</f>
        <v>405.6</v>
      </c>
      <c r="J296" s="2">
        <f>IFERROR(__xludf.DUMMYFUNCTION("""COMPUTED_VALUE"""),45722.66666666667)</f>
        <v>45722.66667</v>
      </c>
      <c r="K296" s="1">
        <f>IFERROR(__xludf.DUMMYFUNCTION("""COMPUTED_VALUE"""),409.73)</f>
        <v>409.73</v>
      </c>
      <c r="M296" s="2">
        <f>IFERROR(__xludf.DUMMYFUNCTION("""COMPUTED_VALUE"""),45722.66666666667)</f>
        <v>45722.66667</v>
      </c>
      <c r="N296" s="1">
        <f>IFERROR(__xludf.DUMMYFUNCTION("""COMPUTED_VALUE"""),1.8604126E7)</f>
        <v>18604126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IFERROR(__xludf.DUMMYFUNCTION("""COMPUTED_VALUE"""),407.2)</f>
        <v>407.2</v>
      </c>
      <c r="D297" s="2">
        <f>IFERROR(__xludf.DUMMYFUNCTION("""COMPUTED_VALUE"""),45723.66666666667)</f>
        <v>45723.66667</v>
      </c>
      <c r="E297" s="1">
        <f>IFERROR(__xludf.DUMMYFUNCTION("""COMPUTED_VALUE"""),418.82)</f>
        <v>418.82</v>
      </c>
      <c r="G297" s="2">
        <f>IFERROR(__xludf.DUMMYFUNCTION("""COMPUTED_VALUE"""),45723.66666666667)</f>
        <v>45723.66667</v>
      </c>
      <c r="H297" s="1">
        <f>IFERROR(__xludf.DUMMYFUNCTION("""COMPUTED_VALUE"""),406.76)</f>
        <v>406.76</v>
      </c>
      <c r="J297" s="2">
        <f>IFERROR(__xludf.DUMMYFUNCTION("""COMPUTED_VALUE"""),45723.66666666667)</f>
        <v>45723.66667</v>
      </c>
      <c r="K297" s="1">
        <f>IFERROR(__xludf.DUMMYFUNCTION("""COMPUTED_VALUE"""),417.45)</f>
        <v>417.45</v>
      </c>
      <c r="M297" s="2">
        <f>IFERROR(__xludf.DUMMYFUNCTION("""COMPUTED_VALUE"""),45723.66666666667)</f>
        <v>45723.66667</v>
      </c>
      <c r="N297" s="1">
        <f>IFERROR(__xludf.DUMMYFUNCTION("""COMPUTED_VALUE"""),2.6468451E7)</f>
        <v>26468451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IFERROR(__xludf.DUMMYFUNCTION("""COMPUTED_VALUE"""),417.19)</f>
        <v>417.19</v>
      </c>
      <c r="D298" s="2">
        <f>IFERROR(__xludf.DUMMYFUNCTION("""COMPUTED_VALUE"""),45726.66666666667)</f>
        <v>45726.66667</v>
      </c>
      <c r="E298" s="1">
        <f>IFERROR(__xludf.DUMMYFUNCTION("""COMPUTED_VALUE"""),433.29)</f>
        <v>433.29</v>
      </c>
      <c r="G298" s="2">
        <f>IFERROR(__xludf.DUMMYFUNCTION("""COMPUTED_VALUE"""),45726.66666666667)</f>
        <v>45726.66667</v>
      </c>
      <c r="H298" s="1">
        <f>IFERROR(__xludf.DUMMYFUNCTION("""COMPUTED_VALUE"""),417.19)</f>
        <v>417.19</v>
      </c>
      <c r="J298" s="2">
        <f>IFERROR(__xludf.DUMMYFUNCTION("""COMPUTED_VALUE"""),45726.66666666667)</f>
        <v>45726.66667</v>
      </c>
      <c r="K298" s="1">
        <f>IFERROR(__xludf.DUMMYFUNCTION("""COMPUTED_VALUE"""),423.04)</f>
        <v>423.04</v>
      </c>
      <c r="M298" s="2">
        <f>IFERROR(__xludf.DUMMYFUNCTION("""COMPUTED_VALUE"""),45726.66666666667)</f>
        <v>45726.66667</v>
      </c>
      <c r="N298" s="1">
        <f>IFERROR(__xludf.DUMMYFUNCTION("""COMPUTED_VALUE"""),3.4116333E7)</f>
        <v>34116333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IFERROR(__xludf.DUMMYFUNCTION("""COMPUTED_VALUE"""),419.83)</f>
        <v>419.83</v>
      </c>
      <c r="D299" s="2">
        <f>IFERROR(__xludf.DUMMYFUNCTION("""COMPUTED_VALUE"""),45727.66666666667)</f>
        <v>45727.66667</v>
      </c>
      <c r="E299" s="1">
        <f>IFERROR(__xludf.DUMMYFUNCTION("""COMPUTED_VALUE"""),423.1)</f>
        <v>423.1</v>
      </c>
      <c r="G299" s="2">
        <f>IFERROR(__xludf.DUMMYFUNCTION("""COMPUTED_VALUE"""),45727.66666666667)</f>
        <v>45727.66667</v>
      </c>
      <c r="H299" s="1">
        <f>IFERROR(__xludf.DUMMYFUNCTION("""COMPUTED_VALUE"""),410.6)</f>
        <v>410.6</v>
      </c>
      <c r="J299" s="2">
        <f>IFERROR(__xludf.DUMMYFUNCTION("""COMPUTED_VALUE"""),45727.66666666667)</f>
        <v>45727.66667</v>
      </c>
      <c r="K299" s="1">
        <f>IFERROR(__xludf.DUMMYFUNCTION("""COMPUTED_VALUE"""),412.2)</f>
        <v>412.2</v>
      </c>
      <c r="M299" s="2">
        <f>IFERROR(__xludf.DUMMYFUNCTION("""COMPUTED_VALUE"""),45727.66666666667)</f>
        <v>45727.66667</v>
      </c>
      <c r="N299" s="1">
        <f>IFERROR(__xludf.DUMMYFUNCTION("""COMPUTED_VALUE"""),3.1800275E7)</f>
        <v>31800275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IFERROR(__xludf.DUMMYFUNCTION("""COMPUTED_VALUE"""),405.24)</f>
        <v>405.24</v>
      </c>
      <c r="D300" s="2">
        <f>IFERROR(__xludf.DUMMYFUNCTION("""COMPUTED_VALUE"""),45728.66666666667)</f>
        <v>45728.66667</v>
      </c>
      <c r="E300" s="1">
        <f>IFERROR(__xludf.DUMMYFUNCTION("""COMPUTED_VALUE"""),405.8)</f>
        <v>405.8</v>
      </c>
      <c r="G300" s="2">
        <f>IFERROR(__xludf.DUMMYFUNCTION("""COMPUTED_VALUE"""),45728.66666666667)</f>
        <v>45728.66667</v>
      </c>
      <c r="H300" s="1">
        <f>IFERROR(__xludf.DUMMYFUNCTION("""COMPUTED_VALUE"""),397.97)</f>
        <v>397.97</v>
      </c>
      <c r="J300" s="2">
        <f>IFERROR(__xludf.DUMMYFUNCTION("""COMPUTED_VALUE"""),45728.66666666667)</f>
        <v>45728.66667</v>
      </c>
      <c r="K300" s="1">
        <f>IFERROR(__xludf.DUMMYFUNCTION("""COMPUTED_VALUE"""),401.92)</f>
        <v>401.92</v>
      </c>
      <c r="M300" s="2">
        <f>IFERROR(__xludf.DUMMYFUNCTION("""COMPUTED_VALUE"""),45728.66666666667)</f>
        <v>45728.66667</v>
      </c>
      <c r="N300" s="1">
        <f>IFERROR(__xludf.DUMMYFUNCTION("""COMPUTED_VALUE"""),2.7255598E7)</f>
        <v>27255598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IFERROR(__xludf.DUMMYFUNCTION("""COMPUTED_VALUE"""),402.67)</f>
        <v>402.67</v>
      </c>
      <c r="D301" s="2">
        <f>IFERROR(__xludf.DUMMYFUNCTION("""COMPUTED_VALUE"""),45729.66666666667)</f>
        <v>45729.66667</v>
      </c>
      <c r="E301" s="1">
        <f>IFERROR(__xludf.DUMMYFUNCTION("""COMPUTED_VALUE"""),406.47)</f>
        <v>406.47</v>
      </c>
      <c r="G301" s="2">
        <f>IFERROR(__xludf.DUMMYFUNCTION("""COMPUTED_VALUE"""),45729.66666666667)</f>
        <v>45729.66667</v>
      </c>
      <c r="H301" s="1">
        <f>IFERROR(__xludf.DUMMYFUNCTION("""COMPUTED_VALUE"""),397.11)</f>
        <v>397.11</v>
      </c>
      <c r="J301" s="2">
        <f>IFERROR(__xludf.DUMMYFUNCTION("""COMPUTED_VALUE"""),45729.66666666667)</f>
        <v>45729.66667</v>
      </c>
      <c r="K301" s="1">
        <f>IFERROR(__xludf.DUMMYFUNCTION("""COMPUTED_VALUE"""),398.94)</f>
        <v>398.94</v>
      </c>
      <c r="M301" s="2">
        <f>IFERROR(__xludf.DUMMYFUNCTION("""COMPUTED_VALUE"""),45729.66666666667)</f>
        <v>45729.66667</v>
      </c>
      <c r="N301" s="1">
        <f>IFERROR(__xludf.DUMMYFUNCTION("""COMPUTED_VALUE"""),2.8154717E7)</f>
        <v>28154717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IFERROR(__xludf.DUMMYFUNCTION("""COMPUTED_VALUE"""),401.41)</f>
        <v>401.41</v>
      </c>
      <c r="D302" s="2">
        <f>IFERROR(__xludf.DUMMYFUNCTION("""COMPUTED_VALUE"""),45730.66666666667)</f>
        <v>45730.66667</v>
      </c>
      <c r="E302" s="1">
        <f>IFERROR(__xludf.DUMMYFUNCTION("""COMPUTED_VALUE"""),402.18)</f>
        <v>402.18</v>
      </c>
      <c r="G302" s="2">
        <f>IFERROR(__xludf.DUMMYFUNCTION("""COMPUTED_VALUE"""),45730.66666666667)</f>
        <v>45730.66667</v>
      </c>
      <c r="H302" s="1">
        <f>IFERROR(__xludf.DUMMYFUNCTION("""COMPUTED_VALUE"""),397.37)</f>
        <v>397.37</v>
      </c>
      <c r="J302" s="2">
        <f>IFERROR(__xludf.DUMMYFUNCTION("""COMPUTED_VALUE"""),45730.66666666667)</f>
        <v>45730.66667</v>
      </c>
      <c r="K302" s="1">
        <f>IFERROR(__xludf.DUMMYFUNCTION("""COMPUTED_VALUE"""),398.94)</f>
        <v>398.94</v>
      </c>
      <c r="M302" s="2">
        <f>IFERROR(__xludf.DUMMYFUNCTION("""COMPUTED_VALUE"""),45730.66666666667)</f>
        <v>45730.66667</v>
      </c>
      <c r="N302" s="1">
        <f>IFERROR(__xludf.DUMMYFUNCTION("""COMPUTED_VALUE"""),2.6900679E7)</f>
        <v>26900679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IFERROR(__xludf.DUMMYFUNCTION("""COMPUTED_VALUE"""),401.02)</f>
        <v>401.02</v>
      </c>
      <c r="D303" s="2">
        <f>IFERROR(__xludf.DUMMYFUNCTION("""COMPUTED_VALUE"""),45733.66666666667)</f>
        <v>45733.66667</v>
      </c>
      <c r="E303" s="1">
        <f>IFERROR(__xludf.DUMMYFUNCTION("""COMPUTED_VALUE"""),412.24)</f>
        <v>412.24</v>
      </c>
      <c r="G303" s="2">
        <f>IFERROR(__xludf.DUMMYFUNCTION("""COMPUTED_VALUE"""),45733.66666666667)</f>
        <v>45733.66667</v>
      </c>
      <c r="H303" s="1">
        <f>IFERROR(__xludf.DUMMYFUNCTION("""COMPUTED_VALUE"""),399.0)</f>
        <v>399</v>
      </c>
      <c r="J303" s="2">
        <f>IFERROR(__xludf.DUMMYFUNCTION("""COMPUTED_VALUE"""),45733.66666666667)</f>
        <v>45733.66667</v>
      </c>
      <c r="K303" s="1">
        <f>IFERROR(__xludf.DUMMYFUNCTION("""COMPUTED_VALUE"""),408.95)</f>
        <v>408.95</v>
      </c>
      <c r="M303" s="2">
        <f>IFERROR(__xludf.DUMMYFUNCTION("""COMPUTED_VALUE"""),45733.66666666667)</f>
        <v>45733.66667</v>
      </c>
      <c r="N303" s="1">
        <f>IFERROR(__xludf.DUMMYFUNCTION("""COMPUTED_VALUE"""),2.6234178E7)</f>
        <v>26234178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IFERROR(__xludf.DUMMYFUNCTION("""COMPUTED_VALUE"""),408.55)</f>
        <v>408.55</v>
      </c>
      <c r="D304" s="2">
        <f>IFERROR(__xludf.DUMMYFUNCTION("""COMPUTED_VALUE"""),45734.66666666667)</f>
        <v>45734.66667</v>
      </c>
      <c r="E304" s="1">
        <f>IFERROR(__xludf.DUMMYFUNCTION("""COMPUTED_VALUE"""),411.0)</f>
        <v>411</v>
      </c>
      <c r="G304" s="2">
        <f>IFERROR(__xludf.DUMMYFUNCTION("""COMPUTED_VALUE"""),45734.66666666667)</f>
        <v>45734.66667</v>
      </c>
      <c r="H304" s="1">
        <f>IFERROR(__xludf.DUMMYFUNCTION("""COMPUTED_VALUE"""),405.26)</f>
        <v>405.26</v>
      </c>
      <c r="J304" s="2">
        <f>IFERROR(__xludf.DUMMYFUNCTION("""COMPUTED_VALUE"""),45734.66666666667)</f>
        <v>45734.66667</v>
      </c>
      <c r="K304" s="1">
        <f>IFERROR(__xludf.DUMMYFUNCTION("""COMPUTED_VALUE"""),405.86)</f>
        <v>405.86</v>
      </c>
      <c r="M304" s="2">
        <f>IFERROR(__xludf.DUMMYFUNCTION("""COMPUTED_VALUE"""),45734.66666666667)</f>
        <v>45734.66667</v>
      </c>
      <c r="N304" s="1">
        <f>IFERROR(__xludf.DUMMYFUNCTION("""COMPUTED_VALUE"""),2.5485085E7)</f>
        <v>25485085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IFERROR(__xludf.DUMMYFUNCTION("""COMPUTED_VALUE"""),404.2)</f>
        <v>404.2</v>
      </c>
      <c r="D305" s="2">
        <f>IFERROR(__xludf.DUMMYFUNCTION("""COMPUTED_VALUE"""),45735.66666666667)</f>
        <v>45735.66667</v>
      </c>
      <c r="E305" s="1">
        <f>IFERROR(__xludf.DUMMYFUNCTION("""COMPUTED_VALUE"""),408.35)</f>
        <v>408.35</v>
      </c>
      <c r="G305" s="2">
        <f>IFERROR(__xludf.DUMMYFUNCTION("""COMPUTED_VALUE"""),45735.66666666667)</f>
        <v>45735.66667</v>
      </c>
      <c r="H305" s="1">
        <f>IFERROR(__xludf.DUMMYFUNCTION("""COMPUTED_VALUE"""),401.96)</f>
        <v>401.96</v>
      </c>
      <c r="J305" s="2">
        <f>IFERROR(__xludf.DUMMYFUNCTION("""COMPUTED_VALUE"""),45735.66666666667)</f>
        <v>45735.66667</v>
      </c>
      <c r="K305" s="1">
        <f>IFERROR(__xludf.DUMMYFUNCTION("""COMPUTED_VALUE"""),407.44)</f>
        <v>407.44</v>
      </c>
      <c r="M305" s="2">
        <f>IFERROR(__xludf.DUMMYFUNCTION("""COMPUTED_VALUE"""),45735.66666666667)</f>
        <v>45735.66667</v>
      </c>
      <c r="N305" s="1">
        <f>IFERROR(__xludf.DUMMYFUNCTION("""COMPUTED_VALUE"""),1.9122671E7)</f>
        <v>19122671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IFERROR(__xludf.DUMMYFUNCTION("""COMPUTED_VALUE"""),406.12)</f>
        <v>406.12</v>
      </c>
      <c r="D306" s="2">
        <f>IFERROR(__xludf.DUMMYFUNCTION("""COMPUTED_VALUE"""),45736.66666666667)</f>
        <v>45736.66667</v>
      </c>
      <c r="E306" s="1">
        <f>IFERROR(__xludf.DUMMYFUNCTION("""COMPUTED_VALUE"""),410.25)</f>
        <v>410.25</v>
      </c>
      <c r="G306" s="2">
        <f>IFERROR(__xludf.DUMMYFUNCTION("""COMPUTED_VALUE"""),45736.66666666667)</f>
        <v>45736.66667</v>
      </c>
      <c r="H306" s="1">
        <f>IFERROR(__xludf.DUMMYFUNCTION("""COMPUTED_VALUE"""),404.99)</f>
        <v>404.99</v>
      </c>
      <c r="J306" s="2">
        <f>IFERROR(__xludf.DUMMYFUNCTION("""COMPUTED_VALUE"""),45736.66666666667)</f>
        <v>45736.66667</v>
      </c>
      <c r="K306" s="1">
        <f>IFERROR(__xludf.DUMMYFUNCTION("""COMPUTED_VALUE"""),406.18)</f>
        <v>406.18</v>
      </c>
      <c r="M306" s="2">
        <f>IFERROR(__xludf.DUMMYFUNCTION("""COMPUTED_VALUE"""),45736.66666666667)</f>
        <v>45736.66667</v>
      </c>
      <c r="N306" s="1">
        <f>IFERROR(__xludf.DUMMYFUNCTION("""COMPUTED_VALUE"""),2.7886888E7)</f>
        <v>27886888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IFERROR(__xludf.DUMMYFUNCTION("""COMPUTED_VALUE"""),405.83)</f>
        <v>405.83</v>
      </c>
      <c r="D307" s="2">
        <f>IFERROR(__xludf.DUMMYFUNCTION("""COMPUTED_VALUE"""),45737.66666666667)</f>
        <v>45737.66667</v>
      </c>
      <c r="E307" s="1">
        <f>IFERROR(__xludf.DUMMYFUNCTION("""COMPUTED_VALUE"""),405.83)</f>
        <v>405.83</v>
      </c>
      <c r="G307" s="2">
        <f>IFERROR(__xludf.DUMMYFUNCTION("""COMPUTED_VALUE"""),45737.66666666667)</f>
        <v>45737.66667</v>
      </c>
      <c r="H307" s="1">
        <f>IFERROR(__xludf.DUMMYFUNCTION("""COMPUTED_VALUE"""),398.76)</f>
        <v>398.76</v>
      </c>
      <c r="J307" s="2">
        <f>IFERROR(__xludf.DUMMYFUNCTION("""COMPUTED_VALUE"""),45737.66666666667)</f>
        <v>45737.66667</v>
      </c>
      <c r="K307" s="1">
        <f>IFERROR(__xludf.DUMMYFUNCTION("""COMPUTED_VALUE"""),403.71)</f>
        <v>403.71</v>
      </c>
      <c r="M307" s="2">
        <f>IFERROR(__xludf.DUMMYFUNCTION("""COMPUTED_VALUE"""),45737.66666666667)</f>
        <v>45737.66667</v>
      </c>
      <c r="N307" s="1">
        <f>IFERROR(__xludf.DUMMYFUNCTION("""COMPUTED_VALUE"""),5.0705546E7)</f>
        <v>50705546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IFERROR(__xludf.DUMMYFUNCTION("""COMPUTED_VALUE"""),404.25)</f>
        <v>404.25</v>
      </c>
      <c r="D308" s="2">
        <f>IFERROR(__xludf.DUMMYFUNCTION("""COMPUTED_VALUE"""),45740.66666666667)</f>
        <v>45740.66667</v>
      </c>
      <c r="E308" s="1">
        <f>IFERROR(__xludf.DUMMYFUNCTION("""COMPUTED_VALUE"""),407.86)</f>
        <v>407.86</v>
      </c>
      <c r="G308" s="2">
        <f>IFERROR(__xludf.DUMMYFUNCTION("""COMPUTED_VALUE"""),45740.66666666667)</f>
        <v>45740.66667</v>
      </c>
      <c r="H308" s="1">
        <f>IFERROR(__xludf.DUMMYFUNCTION("""COMPUTED_VALUE"""),402.23)</f>
        <v>402.23</v>
      </c>
      <c r="J308" s="2">
        <f>IFERROR(__xludf.DUMMYFUNCTION("""COMPUTED_VALUE"""),45740.66666666667)</f>
        <v>45740.66667</v>
      </c>
      <c r="K308" s="1">
        <f>IFERROR(__xludf.DUMMYFUNCTION("""COMPUTED_VALUE"""),405.78)</f>
        <v>405.78</v>
      </c>
      <c r="M308" s="2">
        <f>IFERROR(__xludf.DUMMYFUNCTION("""COMPUTED_VALUE"""),45740.66666666667)</f>
        <v>45740.66667</v>
      </c>
      <c r="N308" s="1">
        <f>IFERROR(__xludf.DUMMYFUNCTION("""COMPUTED_VALUE"""),2.3361217E7)</f>
        <v>23361217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IFERROR(__xludf.DUMMYFUNCTION("""COMPUTED_VALUE"""),406.0)</f>
        <v>406</v>
      </c>
      <c r="D309" s="2">
        <f>IFERROR(__xludf.DUMMYFUNCTION("""COMPUTED_VALUE"""),45741.66666666667)</f>
        <v>45741.66667</v>
      </c>
      <c r="E309" s="1">
        <f>IFERROR(__xludf.DUMMYFUNCTION("""COMPUTED_VALUE"""),407.53)</f>
        <v>407.53</v>
      </c>
      <c r="G309" s="2">
        <f>IFERROR(__xludf.DUMMYFUNCTION("""COMPUTED_VALUE"""),45741.66666666667)</f>
        <v>45741.66667</v>
      </c>
      <c r="H309" s="1">
        <f>IFERROR(__xludf.DUMMYFUNCTION("""COMPUTED_VALUE"""),398.09)</f>
        <v>398.09</v>
      </c>
      <c r="J309" s="2">
        <f>IFERROR(__xludf.DUMMYFUNCTION("""COMPUTED_VALUE"""),45741.66666666667)</f>
        <v>45741.66667</v>
      </c>
      <c r="K309" s="1">
        <f>IFERROR(__xludf.DUMMYFUNCTION("""COMPUTED_VALUE"""),400.59)</f>
        <v>400.59</v>
      </c>
      <c r="M309" s="2">
        <f>IFERROR(__xludf.DUMMYFUNCTION("""COMPUTED_VALUE"""),45741.66666666667)</f>
        <v>45741.66667</v>
      </c>
      <c r="N309" s="1">
        <f>IFERROR(__xludf.DUMMYFUNCTION("""COMPUTED_VALUE"""),2.5974763E7)</f>
        <v>25974763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IFERROR(__xludf.DUMMYFUNCTION("""COMPUTED_VALUE"""),400.54)</f>
        <v>400.54</v>
      </c>
      <c r="D310" s="2">
        <f>IFERROR(__xludf.DUMMYFUNCTION("""COMPUTED_VALUE"""),45742.66666666667)</f>
        <v>45742.66667</v>
      </c>
      <c r="E310" s="1">
        <f>IFERROR(__xludf.DUMMYFUNCTION("""COMPUTED_VALUE"""),403.9)</f>
        <v>403.9</v>
      </c>
      <c r="G310" s="2">
        <f>IFERROR(__xludf.DUMMYFUNCTION("""COMPUTED_VALUE"""),45742.66666666667)</f>
        <v>45742.66667</v>
      </c>
      <c r="H310" s="1">
        <f>IFERROR(__xludf.DUMMYFUNCTION("""COMPUTED_VALUE"""),396.16)</f>
        <v>396.16</v>
      </c>
      <c r="J310" s="2">
        <f>IFERROR(__xludf.DUMMYFUNCTION("""COMPUTED_VALUE"""),45742.66666666667)</f>
        <v>45742.66667</v>
      </c>
      <c r="K310" s="1">
        <f>IFERROR(__xludf.DUMMYFUNCTION("""COMPUTED_VALUE"""),403.57)</f>
        <v>403.57</v>
      </c>
      <c r="M310" s="2">
        <f>IFERROR(__xludf.DUMMYFUNCTION("""COMPUTED_VALUE"""),45742.66666666667)</f>
        <v>45742.66667</v>
      </c>
      <c r="N310" s="1">
        <f>IFERROR(__xludf.DUMMYFUNCTION("""COMPUTED_VALUE"""),1.9937888E7)</f>
        <v>19937888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IFERROR(__xludf.DUMMYFUNCTION("""COMPUTED_VALUE"""),402.94)</f>
        <v>402.94</v>
      </c>
      <c r="D311" s="2">
        <f>IFERROR(__xludf.DUMMYFUNCTION("""COMPUTED_VALUE"""),45743.66666666667)</f>
        <v>45743.66667</v>
      </c>
      <c r="E311" s="1">
        <f>IFERROR(__xludf.DUMMYFUNCTION("""COMPUTED_VALUE"""),408.71)</f>
        <v>408.71</v>
      </c>
      <c r="G311" s="2">
        <f>IFERROR(__xludf.DUMMYFUNCTION("""COMPUTED_VALUE"""),45743.66666666667)</f>
        <v>45743.66667</v>
      </c>
      <c r="H311" s="1">
        <f>IFERROR(__xludf.DUMMYFUNCTION("""COMPUTED_VALUE"""),402.77)</f>
        <v>402.77</v>
      </c>
      <c r="J311" s="2">
        <f>IFERROR(__xludf.DUMMYFUNCTION("""COMPUTED_VALUE"""),45743.66666666667)</f>
        <v>45743.66667</v>
      </c>
      <c r="K311" s="1">
        <f>IFERROR(__xludf.DUMMYFUNCTION("""COMPUTED_VALUE"""),406.71)</f>
        <v>406.71</v>
      </c>
      <c r="M311" s="2">
        <f>IFERROR(__xludf.DUMMYFUNCTION("""COMPUTED_VALUE"""),45743.66666666667)</f>
        <v>45743.66667</v>
      </c>
      <c r="N311" s="1">
        <f>IFERROR(__xludf.DUMMYFUNCTION("""COMPUTED_VALUE"""),2.3529158E7)</f>
        <v>23529158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IFERROR(__xludf.DUMMYFUNCTION("""COMPUTED_VALUE"""),406.43)</f>
        <v>406.43</v>
      </c>
      <c r="D312" s="2">
        <f>IFERROR(__xludf.DUMMYFUNCTION("""COMPUTED_VALUE"""),45744.66666666667)</f>
        <v>45744.66667</v>
      </c>
      <c r="E312" s="1">
        <f>IFERROR(__xludf.DUMMYFUNCTION("""COMPUTED_VALUE"""),408.83)</f>
        <v>408.83</v>
      </c>
      <c r="G312" s="2">
        <f>IFERROR(__xludf.DUMMYFUNCTION("""COMPUTED_VALUE"""),45744.66666666667)</f>
        <v>45744.66667</v>
      </c>
      <c r="H312" s="1">
        <f>IFERROR(__xludf.DUMMYFUNCTION("""COMPUTED_VALUE"""),403.93)</f>
        <v>403.93</v>
      </c>
      <c r="J312" s="2">
        <f>IFERROR(__xludf.DUMMYFUNCTION("""COMPUTED_VALUE"""),45744.66666666667)</f>
        <v>45744.66667</v>
      </c>
      <c r="K312" s="1">
        <f>IFERROR(__xludf.DUMMYFUNCTION("""COMPUTED_VALUE"""),406.53)</f>
        <v>406.53</v>
      </c>
      <c r="M312" s="2">
        <f>IFERROR(__xludf.DUMMYFUNCTION("""COMPUTED_VALUE"""),45744.66666666667)</f>
        <v>45744.66667</v>
      </c>
      <c r="N312" s="1">
        <f>IFERROR(__xludf.DUMMYFUNCTION("""COMPUTED_VALUE"""),2.43683E7)</f>
        <v>24368300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IFERROR(__xludf.DUMMYFUNCTION("""COMPUTED_VALUE"""),405.73)</f>
        <v>405.73</v>
      </c>
      <c r="D313" s="2">
        <f>IFERROR(__xludf.DUMMYFUNCTION("""COMPUTED_VALUE"""),45747.66666666667)</f>
        <v>45747.66667</v>
      </c>
      <c r="E313" s="1">
        <f>IFERROR(__xludf.DUMMYFUNCTION("""COMPUTED_VALUE"""),410.97)</f>
        <v>410.97</v>
      </c>
      <c r="G313" s="2">
        <f>IFERROR(__xludf.DUMMYFUNCTION("""COMPUTED_VALUE"""),45747.66666666667)</f>
        <v>45747.66667</v>
      </c>
      <c r="H313" s="1">
        <f>IFERROR(__xludf.DUMMYFUNCTION("""COMPUTED_VALUE"""),405.33)</f>
        <v>405.33</v>
      </c>
      <c r="J313" s="2">
        <f>IFERROR(__xludf.DUMMYFUNCTION("""COMPUTED_VALUE"""),45747.66666666667)</f>
        <v>45747.66667</v>
      </c>
      <c r="K313" s="1">
        <f>IFERROR(__xludf.DUMMYFUNCTION("""COMPUTED_VALUE"""),409.98)</f>
        <v>409.98</v>
      </c>
      <c r="M313" s="2">
        <f>IFERROR(__xludf.DUMMYFUNCTION("""COMPUTED_VALUE"""),45747.66666666667)</f>
        <v>45747.66667</v>
      </c>
      <c r="N313" s="1">
        <f>IFERROR(__xludf.DUMMYFUNCTION("""COMPUTED_VALUE"""),2.6838852E7)</f>
        <v>26838852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IFERROR(__xludf.DUMMYFUNCTION("""COMPUTED_VALUE"""),412.29)</f>
        <v>412.29</v>
      </c>
      <c r="D314" s="2">
        <f>IFERROR(__xludf.DUMMYFUNCTION("""COMPUTED_VALUE"""),45748.66666666667)</f>
        <v>45748.66667</v>
      </c>
      <c r="E314" s="1">
        <f>IFERROR(__xludf.DUMMYFUNCTION("""COMPUTED_VALUE"""),413.11)</f>
        <v>413.11</v>
      </c>
      <c r="G314" s="2">
        <f>IFERROR(__xludf.DUMMYFUNCTION("""COMPUTED_VALUE"""),45748.66666666667)</f>
        <v>45748.66667</v>
      </c>
      <c r="H314" s="1">
        <f>IFERROR(__xludf.DUMMYFUNCTION("""COMPUTED_VALUE"""),408.83)</f>
        <v>408.83</v>
      </c>
      <c r="J314" s="2">
        <f>IFERROR(__xludf.DUMMYFUNCTION("""COMPUTED_VALUE"""),45748.66666666667)</f>
        <v>45748.66667</v>
      </c>
      <c r="K314" s="1">
        <f>IFERROR(__xludf.DUMMYFUNCTION("""COMPUTED_VALUE"""),412.11)</f>
        <v>412.11</v>
      </c>
      <c r="M314" s="2">
        <f>IFERROR(__xludf.DUMMYFUNCTION("""COMPUTED_VALUE"""),45748.66666666667)</f>
        <v>45748.66667</v>
      </c>
      <c r="N314" s="1">
        <f>IFERROR(__xludf.DUMMYFUNCTION("""COMPUTED_VALUE"""),2.1224493E7)</f>
        <v>21224493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IFERROR(__xludf.DUMMYFUNCTION("""COMPUTED_VALUE"""),410.39)</f>
        <v>410.39</v>
      </c>
      <c r="D315" s="2">
        <f>IFERROR(__xludf.DUMMYFUNCTION("""COMPUTED_VALUE"""),45749.66666666667)</f>
        <v>45749.66667</v>
      </c>
      <c r="E315" s="1">
        <f>IFERROR(__xludf.DUMMYFUNCTION("""COMPUTED_VALUE"""),415.91)</f>
        <v>415.91</v>
      </c>
      <c r="G315" s="2">
        <f>IFERROR(__xludf.DUMMYFUNCTION("""COMPUTED_VALUE"""),45749.66666666667)</f>
        <v>45749.66667</v>
      </c>
      <c r="H315" s="1">
        <f>IFERROR(__xludf.DUMMYFUNCTION("""COMPUTED_VALUE"""),408.47)</f>
        <v>408.47</v>
      </c>
      <c r="J315" s="2">
        <f>IFERROR(__xludf.DUMMYFUNCTION("""COMPUTED_VALUE"""),45749.66666666667)</f>
        <v>45749.66667</v>
      </c>
      <c r="K315" s="1">
        <f>IFERROR(__xludf.DUMMYFUNCTION("""COMPUTED_VALUE"""),414.81)</f>
        <v>414.81</v>
      </c>
      <c r="M315" s="2">
        <f>IFERROR(__xludf.DUMMYFUNCTION("""COMPUTED_VALUE"""),45749.66666666667)</f>
        <v>45749.66667</v>
      </c>
      <c r="N315" s="1">
        <f>IFERROR(__xludf.DUMMYFUNCTION("""COMPUTED_VALUE"""),2.5621453E7)</f>
        <v>25621453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IFERROR(__xludf.DUMMYFUNCTION("""COMPUTED_VALUE"""),410.94)</f>
        <v>410.94</v>
      </c>
      <c r="D316" s="2">
        <f>IFERROR(__xludf.DUMMYFUNCTION("""COMPUTED_VALUE"""),45750.66666666667)</f>
        <v>45750.66667</v>
      </c>
      <c r="E316" s="1">
        <f>IFERROR(__xludf.DUMMYFUNCTION("""COMPUTED_VALUE"""),411.64)</f>
        <v>411.64</v>
      </c>
      <c r="G316" s="2">
        <f>IFERROR(__xludf.DUMMYFUNCTION("""COMPUTED_VALUE"""),45750.66666666667)</f>
        <v>45750.66667</v>
      </c>
      <c r="H316" s="1">
        <f>IFERROR(__xludf.DUMMYFUNCTION("""COMPUTED_VALUE"""),389.08)</f>
        <v>389.08</v>
      </c>
      <c r="J316" s="2">
        <f>IFERROR(__xludf.DUMMYFUNCTION("""COMPUTED_VALUE"""),45750.66666666667)</f>
        <v>45750.66667</v>
      </c>
      <c r="K316" s="1">
        <f>IFERROR(__xludf.DUMMYFUNCTION("""COMPUTED_VALUE"""),391.3)</f>
        <v>391.3</v>
      </c>
      <c r="M316" s="2">
        <f>IFERROR(__xludf.DUMMYFUNCTION("""COMPUTED_VALUE"""),45750.66666666667)</f>
        <v>45750.66667</v>
      </c>
      <c r="N316" s="1">
        <f>IFERROR(__xludf.DUMMYFUNCTION("""COMPUTED_VALUE"""),4.8152189E7)</f>
        <v>48152189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IFERROR(__xludf.DUMMYFUNCTION("""COMPUTED_VALUE"""),383.19)</f>
        <v>383.19</v>
      </c>
      <c r="D317" s="2">
        <f>IFERROR(__xludf.DUMMYFUNCTION("""COMPUTED_VALUE"""),45751.66666666667)</f>
        <v>45751.66667</v>
      </c>
      <c r="E317" s="1">
        <f>IFERROR(__xludf.DUMMYFUNCTION("""COMPUTED_VALUE"""),386.55)</f>
        <v>386.55</v>
      </c>
      <c r="G317" s="2">
        <f>IFERROR(__xludf.DUMMYFUNCTION("""COMPUTED_VALUE"""),45751.66666666667)</f>
        <v>45751.66667</v>
      </c>
      <c r="H317" s="1">
        <f>IFERROR(__xludf.DUMMYFUNCTION("""COMPUTED_VALUE"""),367.79)</f>
        <v>367.79</v>
      </c>
      <c r="J317" s="2">
        <f>IFERROR(__xludf.DUMMYFUNCTION("""COMPUTED_VALUE"""),45751.66666666667)</f>
        <v>45751.66667</v>
      </c>
      <c r="K317" s="1">
        <f>IFERROR(__xludf.DUMMYFUNCTION("""COMPUTED_VALUE"""),368.21)</f>
        <v>368.21</v>
      </c>
      <c r="M317" s="2">
        <f>IFERROR(__xludf.DUMMYFUNCTION("""COMPUTED_VALUE"""),45751.66666666667)</f>
        <v>45751.66667</v>
      </c>
      <c r="N317" s="1">
        <f>IFERROR(__xludf.DUMMYFUNCTION("""COMPUTED_VALUE"""),4.2866019E7)</f>
        <v>42866019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IFERROR(__xludf.DUMMYFUNCTION("""COMPUTED_VALUE"""),366.33)</f>
        <v>366.33</v>
      </c>
      <c r="D318" s="2">
        <f>IFERROR(__xludf.DUMMYFUNCTION("""COMPUTED_VALUE"""),45754.66666666667)</f>
        <v>45754.66667</v>
      </c>
      <c r="E318" s="1">
        <f>IFERROR(__xludf.DUMMYFUNCTION("""COMPUTED_VALUE"""),374.25)</f>
        <v>374.25</v>
      </c>
      <c r="G318" s="2">
        <f>IFERROR(__xludf.DUMMYFUNCTION("""COMPUTED_VALUE"""),45754.66666666667)</f>
        <v>45754.66667</v>
      </c>
      <c r="H318" s="1">
        <f>IFERROR(__xludf.DUMMYFUNCTION("""COMPUTED_VALUE"""),350.09)</f>
        <v>350.09</v>
      </c>
      <c r="J318" s="2">
        <f>IFERROR(__xludf.DUMMYFUNCTION("""COMPUTED_VALUE"""),45754.66666666667)</f>
        <v>45754.66667</v>
      </c>
      <c r="K318" s="1">
        <f>IFERROR(__xludf.DUMMYFUNCTION("""COMPUTED_VALUE"""),360.99)</f>
        <v>360.99</v>
      </c>
      <c r="M318" s="2">
        <f>IFERROR(__xludf.DUMMYFUNCTION("""COMPUTED_VALUE"""),45754.66666666667)</f>
        <v>45754.66667</v>
      </c>
      <c r="N318" s="1">
        <f>IFERROR(__xludf.DUMMYFUNCTION("""COMPUTED_VALUE"""),5.2729206E7)</f>
        <v>52729206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IFERROR(__xludf.DUMMYFUNCTION("""COMPUTED_VALUE"""),365.0)</f>
        <v>365</v>
      </c>
      <c r="D319" s="2">
        <f>IFERROR(__xludf.DUMMYFUNCTION("""COMPUTED_VALUE"""),45755.66666666667)</f>
        <v>45755.66667</v>
      </c>
      <c r="E319" s="1">
        <f>IFERROR(__xludf.DUMMYFUNCTION("""COMPUTED_VALUE"""),369.39)</f>
        <v>369.39</v>
      </c>
      <c r="G319" s="2">
        <f>IFERROR(__xludf.DUMMYFUNCTION("""COMPUTED_VALUE"""),45755.66666666667)</f>
        <v>45755.66667</v>
      </c>
      <c r="H319" s="1">
        <f>IFERROR(__xludf.DUMMYFUNCTION("""COMPUTED_VALUE"""),348.21)</f>
        <v>348.21</v>
      </c>
      <c r="J319" s="2">
        <f>IFERROR(__xludf.DUMMYFUNCTION("""COMPUTED_VALUE"""),45755.66666666667)</f>
        <v>45755.66667</v>
      </c>
      <c r="K319" s="1">
        <f>IFERROR(__xludf.DUMMYFUNCTION("""COMPUTED_VALUE"""),352.09)</f>
        <v>352.09</v>
      </c>
      <c r="M319" s="2">
        <f>IFERROR(__xludf.DUMMYFUNCTION("""COMPUTED_VALUE"""),45755.66666666667)</f>
        <v>45755.66667</v>
      </c>
      <c r="N319" s="1">
        <f>IFERROR(__xludf.DUMMYFUNCTION("""COMPUTED_VALUE"""),3.3364148E7)</f>
        <v>33364148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IFERROR(__xludf.DUMMYFUNCTION("""COMPUTED_VALUE"""),347.53)</f>
        <v>347.53</v>
      </c>
      <c r="D320" s="2">
        <f>IFERROR(__xludf.DUMMYFUNCTION("""COMPUTED_VALUE"""),45756.66666666667)</f>
        <v>45756.66667</v>
      </c>
      <c r="E320" s="1">
        <f>IFERROR(__xludf.DUMMYFUNCTION("""COMPUTED_VALUE"""),369.61)</f>
        <v>369.61</v>
      </c>
      <c r="G320" s="2">
        <f>IFERROR(__xludf.DUMMYFUNCTION("""COMPUTED_VALUE"""),45756.66666666667)</f>
        <v>45756.66667</v>
      </c>
      <c r="H320" s="1">
        <f>IFERROR(__xludf.DUMMYFUNCTION("""COMPUTED_VALUE"""),345.1)</f>
        <v>345.1</v>
      </c>
      <c r="J320" s="2">
        <f>IFERROR(__xludf.DUMMYFUNCTION("""COMPUTED_VALUE"""),45756.66666666667)</f>
        <v>45756.66667</v>
      </c>
      <c r="K320" s="1">
        <f>IFERROR(__xludf.DUMMYFUNCTION("""COMPUTED_VALUE"""),367.38)</f>
        <v>367.38</v>
      </c>
      <c r="M320" s="2">
        <f>IFERROR(__xludf.DUMMYFUNCTION("""COMPUTED_VALUE"""),45756.66666666667)</f>
        <v>45756.66667</v>
      </c>
      <c r="N320" s="1">
        <f>IFERROR(__xludf.DUMMYFUNCTION("""COMPUTED_VALUE"""),5.0368741E7)</f>
        <v>50368741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IFERROR(__xludf.DUMMYFUNCTION("""COMPUTED_VALUE"""),364.3)</f>
        <v>364.3</v>
      </c>
      <c r="D321" s="2">
        <f>IFERROR(__xludf.DUMMYFUNCTION("""COMPUTED_VALUE"""),45757.66666666667)</f>
        <v>45757.66667</v>
      </c>
      <c r="E321" s="1">
        <f>IFERROR(__xludf.DUMMYFUNCTION("""COMPUTED_VALUE"""),366.54)</f>
        <v>366.54</v>
      </c>
      <c r="G321" s="2">
        <f>IFERROR(__xludf.DUMMYFUNCTION("""COMPUTED_VALUE"""),45757.66666666667)</f>
        <v>45757.66667</v>
      </c>
      <c r="H321" s="1">
        <f>IFERROR(__xludf.DUMMYFUNCTION("""COMPUTED_VALUE"""),354.85)</f>
        <v>354.85</v>
      </c>
      <c r="J321" s="2">
        <f>IFERROR(__xludf.DUMMYFUNCTION("""COMPUTED_VALUE"""),45757.66666666667)</f>
        <v>45757.66667</v>
      </c>
      <c r="K321" s="1">
        <f>IFERROR(__xludf.DUMMYFUNCTION("""COMPUTED_VALUE"""),363.17)</f>
        <v>363.17</v>
      </c>
      <c r="M321" s="2">
        <f>IFERROR(__xludf.DUMMYFUNCTION("""COMPUTED_VALUE"""),45757.66666666667)</f>
        <v>45757.66667</v>
      </c>
      <c r="N321" s="1">
        <f>IFERROR(__xludf.DUMMYFUNCTION("""COMPUTED_VALUE"""),3.4947961E7)</f>
        <v>34947961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IFERROR(__xludf.DUMMYFUNCTION("""COMPUTED_VALUE"""),362.56)</f>
        <v>362.56</v>
      </c>
      <c r="D322" s="2">
        <f>IFERROR(__xludf.DUMMYFUNCTION("""COMPUTED_VALUE"""),45758.66666666667)</f>
        <v>45758.66667</v>
      </c>
      <c r="E322" s="1">
        <f>IFERROR(__xludf.DUMMYFUNCTION("""COMPUTED_VALUE"""),369.33)</f>
        <v>369.33</v>
      </c>
      <c r="G322" s="2">
        <f>IFERROR(__xludf.DUMMYFUNCTION("""COMPUTED_VALUE"""),45758.66666666667)</f>
        <v>45758.66667</v>
      </c>
      <c r="H322" s="1">
        <f>IFERROR(__xludf.DUMMYFUNCTION("""COMPUTED_VALUE"""),355.8)</f>
        <v>355.8</v>
      </c>
      <c r="J322" s="2">
        <f>IFERROR(__xludf.DUMMYFUNCTION("""COMPUTED_VALUE"""),45758.66666666667)</f>
        <v>45758.66667</v>
      </c>
      <c r="K322" s="1">
        <f>IFERROR(__xludf.DUMMYFUNCTION("""COMPUTED_VALUE"""),368.59)</f>
        <v>368.59</v>
      </c>
      <c r="M322" s="2">
        <f>IFERROR(__xludf.DUMMYFUNCTION("""COMPUTED_VALUE"""),45758.66666666667)</f>
        <v>45758.66667</v>
      </c>
      <c r="N322" s="1">
        <f>IFERROR(__xludf.DUMMYFUNCTION("""COMPUTED_VALUE"""),2.8799013E7)</f>
        <v>28799013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IFERROR(__xludf.DUMMYFUNCTION("""COMPUTED_VALUE"""),369.68)</f>
        <v>369.68</v>
      </c>
      <c r="D323" s="2">
        <f>IFERROR(__xludf.DUMMYFUNCTION("""COMPUTED_VALUE"""),45761.66666666667)</f>
        <v>45761.66667</v>
      </c>
      <c r="E323" s="1">
        <f>IFERROR(__xludf.DUMMYFUNCTION("""COMPUTED_VALUE"""),383.2)</f>
        <v>383.2</v>
      </c>
      <c r="G323" s="2">
        <f>IFERROR(__xludf.DUMMYFUNCTION("""COMPUTED_VALUE"""),45761.66666666667)</f>
        <v>45761.66667</v>
      </c>
      <c r="H323" s="1">
        <f>IFERROR(__xludf.DUMMYFUNCTION("""COMPUTED_VALUE"""),369.68)</f>
        <v>369.68</v>
      </c>
      <c r="J323" s="2">
        <f>IFERROR(__xludf.DUMMYFUNCTION("""COMPUTED_VALUE"""),45761.66666666667)</f>
        <v>45761.66667</v>
      </c>
      <c r="K323" s="1">
        <f>IFERROR(__xludf.DUMMYFUNCTION("""COMPUTED_VALUE"""),376.31)</f>
        <v>376.31</v>
      </c>
      <c r="M323" s="2">
        <f>IFERROR(__xludf.DUMMYFUNCTION("""COMPUTED_VALUE"""),45761.66666666667)</f>
        <v>45761.66667</v>
      </c>
      <c r="N323" s="1">
        <f>IFERROR(__xludf.DUMMYFUNCTION("""COMPUTED_VALUE"""),3.3543615E7)</f>
        <v>33543615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IFERROR(__xludf.DUMMYFUNCTION("""COMPUTED_VALUE"""),375.59)</f>
        <v>375.59</v>
      </c>
      <c r="D324" s="2">
        <f>IFERROR(__xludf.DUMMYFUNCTION("""COMPUTED_VALUE"""),45762.66666666667)</f>
        <v>45762.66667</v>
      </c>
      <c r="E324" s="1">
        <f>IFERROR(__xludf.DUMMYFUNCTION("""COMPUTED_VALUE"""),377.92)</f>
        <v>377.92</v>
      </c>
      <c r="G324" s="2">
        <f>IFERROR(__xludf.DUMMYFUNCTION("""COMPUTED_VALUE"""),45762.66666666667)</f>
        <v>45762.66667</v>
      </c>
      <c r="H324" s="1">
        <f>IFERROR(__xludf.DUMMYFUNCTION("""COMPUTED_VALUE"""),371.72)</f>
        <v>371.72</v>
      </c>
      <c r="J324" s="2">
        <f>IFERROR(__xludf.DUMMYFUNCTION("""COMPUTED_VALUE"""),45762.66666666667)</f>
        <v>45762.66667</v>
      </c>
      <c r="K324" s="1">
        <f>IFERROR(__xludf.DUMMYFUNCTION("""COMPUTED_VALUE"""),375.53)</f>
        <v>375.53</v>
      </c>
      <c r="M324" s="2">
        <f>IFERROR(__xludf.DUMMYFUNCTION("""COMPUTED_VALUE"""),45762.66666666667)</f>
        <v>45762.66667</v>
      </c>
      <c r="N324" s="1">
        <f>IFERROR(__xludf.DUMMYFUNCTION("""COMPUTED_VALUE"""),4.2779083E7)</f>
        <v>42779083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IFERROR(__xludf.DUMMYFUNCTION("""COMPUTED_VALUE"""),375.87)</f>
        <v>375.87</v>
      </c>
      <c r="D325" s="2">
        <f>IFERROR(__xludf.DUMMYFUNCTION("""COMPUTED_VALUE"""),45763.66666666667)</f>
        <v>45763.66667</v>
      </c>
      <c r="E325" s="1">
        <f>IFERROR(__xludf.DUMMYFUNCTION("""COMPUTED_VALUE"""),378.73)</f>
        <v>378.73</v>
      </c>
      <c r="G325" s="2">
        <f>IFERROR(__xludf.DUMMYFUNCTION("""COMPUTED_VALUE"""),45763.66666666667)</f>
        <v>45763.66667</v>
      </c>
      <c r="H325" s="1">
        <f>IFERROR(__xludf.DUMMYFUNCTION("""COMPUTED_VALUE"""),367.55)</f>
        <v>367.55</v>
      </c>
      <c r="J325" s="2">
        <f>IFERROR(__xludf.DUMMYFUNCTION("""COMPUTED_VALUE"""),45763.66666666667)</f>
        <v>45763.66667</v>
      </c>
      <c r="K325" s="1">
        <f>IFERROR(__xludf.DUMMYFUNCTION("""COMPUTED_VALUE"""),369.97)</f>
        <v>369.97</v>
      </c>
      <c r="M325" s="2">
        <f>IFERROR(__xludf.DUMMYFUNCTION("""COMPUTED_VALUE"""),45763.66666666667)</f>
        <v>45763.66667</v>
      </c>
      <c r="N325" s="1">
        <f>IFERROR(__xludf.DUMMYFUNCTION("""COMPUTED_VALUE"""),4.1585841E7)</f>
        <v>41585841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IFERROR(__xludf.DUMMYFUNCTION("""COMPUTED_VALUE"""),370.74)</f>
        <v>370.74</v>
      </c>
      <c r="D326" s="2">
        <f>IFERROR(__xludf.DUMMYFUNCTION("""COMPUTED_VALUE"""),45764.66666666667)</f>
        <v>45764.66667</v>
      </c>
      <c r="E326" s="1">
        <f>IFERROR(__xludf.DUMMYFUNCTION("""COMPUTED_VALUE"""),383.01)</f>
        <v>383.01</v>
      </c>
      <c r="G326" s="2">
        <f>IFERROR(__xludf.DUMMYFUNCTION("""COMPUTED_VALUE"""),45764.66666666667)</f>
        <v>45764.66667</v>
      </c>
      <c r="H326" s="1">
        <f>IFERROR(__xludf.DUMMYFUNCTION("""COMPUTED_VALUE"""),370.51)</f>
        <v>370.51</v>
      </c>
      <c r="J326" s="2">
        <f>IFERROR(__xludf.DUMMYFUNCTION("""COMPUTED_VALUE"""),45764.66666666667)</f>
        <v>45764.66667</v>
      </c>
      <c r="K326" s="1">
        <f>IFERROR(__xludf.DUMMYFUNCTION("""COMPUTED_VALUE"""),381.37)</f>
        <v>381.37</v>
      </c>
      <c r="M326" s="2">
        <f>IFERROR(__xludf.DUMMYFUNCTION("""COMPUTED_VALUE"""),45764.66666666667)</f>
        <v>45764.66667</v>
      </c>
      <c r="N326" s="1">
        <f>IFERROR(__xludf.DUMMYFUNCTION("""COMPUTED_VALUE"""),3.9833728E7)</f>
        <v>39833728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IFERROR(__xludf.DUMMYFUNCTION("""COMPUTED_VALUE"""),380.25)</f>
        <v>380.25</v>
      </c>
      <c r="D327" s="2">
        <f>IFERROR(__xludf.DUMMYFUNCTION("""COMPUTED_VALUE"""),45768.66666666667)</f>
        <v>45768.66667</v>
      </c>
      <c r="E327" s="1">
        <f>IFERROR(__xludf.DUMMYFUNCTION("""COMPUTED_VALUE"""),380.25)</f>
        <v>380.25</v>
      </c>
      <c r="G327" s="2">
        <f>IFERROR(__xludf.DUMMYFUNCTION("""COMPUTED_VALUE"""),45768.66666666667)</f>
        <v>45768.66667</v>
      </c>
      <c r="H327" s="1">
        <f>IFERROR(__xludf.DUMMYFUNCTION("""COMPUTED_VALUE"""),364.33)</f>
        <v>364.33</v>
      </c>
      <c r="J327" s="2">
        <f>IFERROR(__xludf.DUMMYFUNCTION("""COMPUTED_VALUE"""),45768.66666666667)</f>
        <v>45768.66667</v>
      </c>
      <c r="K327" s="1">
        <f>IFERROR(__xludf.DUMMYFUNCTION("""COMPUTED_VALUE"""),368.51)</f>
        <v>368.51</v>
      </c>
      <c r="M327" s="2">
        <f>IFERROR(__xludf.DUMMYFUNCTION("""COMPUTED_VALUE"""),45768.66666666667)</f>
        <v>45768.66667</v>
      </c>
      <c r="N327" s="1">
        <f>IFERROR(__xludf.DUMMYFUNCTION("""COMPUTED_VALUE"""),3.2274022E7)</f>
        <v>32274022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IFERROR(__xludf.DUMMYFUNCTION("""COMPUTED_VALUE"""),371.68)</f>
        <v>371.68</v>
      </c>
      <c r="D328" s="2">
        <f>IFERROR(__xludf.DUMMYFUNCTION("""COMPUTED_VALUE"""),45769.66666666667)</f>
        <v>45769.66667</v>
      </c>
      <c r="E328" s="1">
        <f>IFERROR(__xludf.DUMMYFUNCTION("""COMPUTED_VALUE"""),382.47)</f>
        <v>382.47</v>
      </c>
      <c r="G328" s="2">
        <f>IFERROR(__xludf.DUMMYFUNCTION("""COMPUTED_VALUE"""),45769.66666666667)</f>
        <v>45769.66667</v>
      </c>
      <c r="H328" s="1">
        <f>IFERROR(__xludf.DUMMYFUNCTION("""COMPUTED_VALUE"""),371.36)</f>
        <v>371.36</v>
      </c>
      <c r="J328" s="2">
        <f>IFERROR(__xludf.DUMMYFUNCTION("""COMPUTED_VALUE"""),45769.66666666667)</f>
        <v>45769.66667</v>
      </c>
      <c r="K328" s="1">
        <f>IFERROR(__xludf.DUMMYFUNCTION("""COMPUTED_VALUE"""),382.26)</f>
        <v>382.26</v>
      </c>
      <c r="M328" s="2">
        <f>IFERROR(__xludf.DUMMYFUNCTION("""COMPUTED_VALUE"""),45769.66666666667)</f>
        <v>45769.66667</v>
      </c>
      <c r="N328" s="1">
        <f>IFERROR(__xludf.DUMMYFUNCTION("""COMPUTED_VALUE"""),3.6030967E7)</f>
        <v>36030967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IFERROR(__xludf.DUMMYFUNCTION("""COMPUTED_VALUE"""),384.2)</f>
        <v>384.2</v>
      </c>
      <c r="D329" s="2">
        <f>IFERROR(__xludf.DUMMYFUNCTION("""COMPUTED_VALUE"""),45770.66666666667)</f>
        <v>45770.66667</v>
      </c>
      <c r="E329" s="1">
        <f>IFERROR(__xludf.DUMMYFUNCTION("""COMPUTED_VALUE"""),389.86)</f>
        <v>389.86</v>
      </c>
      <c r="G329" s="2">
        <f>IFERROR(__xludf.DUMMYFUNCTION("""COMPUTED_VALUE"""),45770.66666666667)</f>
        <v>45770.66667</v>
      </c>
      <c r="H329" s="1">
        <f>IFERROR(__xludf.DUMMYFUNCTION("""COMPUTED_VALUE"""),379.49)</f>
        <v>379.49</v>
      </c>
      <c r="J329" s="2">
        <f>IFERROR(__xludf.DUMMYFUNCTION("""COMPUTED_VALUE"""),45770.66666666667)</f>
        <v>45770.66667</v>
      </c>
      <c r="K329" s="1">
        <f>IFERROR(__xludf.DUMMYFUNCTION("""COMPUTED_VALUE"""),381.99)</f>
        <v>381.99</v>
      </c>
      <c r="M329" s="2">
        <f>IFERROR(__xludf.DUMMYFUNCTION("""COMPUTED_VALUE"""),45770.66666666667)</f>
        <v>45770.66667</v>
      </c>
      <c r="N329" s="1">
        <f>IFERROR(__xludf.DUMMYFUNCTION("""COMPUTED_VALUE"""),2.7147329E7)</f>
        <v>27147329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IFERROR(__xludf.DUMMYFUNCTION("""COMPUTED_VALUE"""),381.7)</f>
        <v>381.7</v>
      </c>
      <c r="D330" s="2">
        <f>IFERROR(__xludf.DUMMYFUNCTION("""COMPUTED_VALUE"""),45771.66666666667)</f>
        <v>45771.66667</v>
      </c>
      <c r="E330" s="1">
        <f>IFERROR(__xludf.DUMMYFUNCTION("""COMPUTED_VALUE"""),385.28)</f>
        <v>385.28</v>
      </c>
      <c r="G330" s="2">
        <f>IFERROR(__xludf.DUMMYFUNCTION("""COMPUTED_VALUE"""),45771.66666666667)</f>
        <v>45771.66667</v>
      </c>
      <c r="H330" s="1">
        <f>IFERROR(__xludf.DUMMYFUNCTION("""COMPUTED_VALUE"""),378.7)</f>
        <v>378.7</v>
      </c>
      <c r="J330" s="2">
        <f>IFERROR(__xludf.DUMMYFUNCTION("""COMPUTED_VALUE"""),45771.66666666667)</f>
        <v>45771.66667</v>
      </c>
      <c r="K330" s="1">
        <f>IFERROR(__xludf.DUMMYFUNCTION("""COMPUTED_VALUE"""),383.31)</f>
        <v>383.31</v>
      </c>
      <c r="M330" s="2">
        <f>IFERROR(__xludf.DUMMYFUNCTION("""COMPUTED_VALUE"""),45771.66666666667)</f>
        <v>45771.66667</v>
      </c>
      <c r="N330" s="1">
        <f>IFERROR(__xludf.DUMMYFUNCTION("""COMPUTED_VALUE"""),3.0116213E7)</f>
        <v>30116213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IFERROR(__xludf.DUMMYFUNCTION("""COMPUTED_VALUE"""),384.8)</f>
        <v>384.8</v>
      </c>
      <c r="D331" s="2">
        <f>IFERROR(__xludf.DUMMYFUNCTION("""COMPUTED_VALUE"""),45772.66666666667)</f>
        <v>45772.66667</v>
      </c>
      <c r="E331" s="1">
        <f>IFERROR(__xludf.DUMMYFUNCTION("""COMPUTED_VALUE"""),392.72)</f>
        <v>392.72</v>
      </c>
      <c r="G331" s="2">
        <f>IFERROR(__xludf.DUMMYFUNCTION("""COMPUTED_VALUE"""),45772.66666666667)</f>
        <v>45772.66667</v>
      </c>
      <c r="H331" s="1">
        <f>IFERROR(__xludf.DUMMYFUNCTION("""COMPUTED_VALUE"""),377.83)</f>
        <v>377.83</v>
      </c>
      <c r="J331" s="2">
        <f>IFERROR(__xludf.DUMMYFUNCTION("""COMPUTED_VALUE"""),45772.66666666667)</f>
        <v>45772.66667</v>
      </c>
      <c r="K331" s="1">
        <f>IFERROR(__xludf.DUMMYFUNCTION("""COMPUTED_VALUE"""),387.44)</f>
        <v>387.44</v>
      </c>
      <c r="M331" s="2">
        <f>IFERROR(__xludf.DUMMYFUNCTION("""COMPUTED_VALUE"""),45772.66666666667)</f>
        <v>45772.66667</v>
      </c>
      <c r="N331" s="1">
        <f>IFERROR(__xludf.DUMMYFUNCTION("""COMPUTED_VALUE"""),3.2553546E7)</f>
        <v>32553546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IFERROR(__xludf.DUMMYFUNCTION("""COMPUTED_VALUE"""),386.0)</f>
        <v>386</v>
      </c>
      <c r="D332" s="2">
        <f>IFERROR(__xludf.DUMMYFUNCTION("""COMPUTED_VALUE"""),45775.66666666667)</f>
        <v>45775.66667</v>
      </c>
      <c r="E332" s="1">
        <f>IFERROR(__xludf.DUMMYFUNCTION("""COMPUTED_VALUE"""),390.18)</f>
        <v>390.18</v>
      </c>
      <c r="G332" s="2">
        <f>IFERROR(__xludf.DUMMYFUNCTION("""COMPUTED_VALUE"""),45775.66666666667)</f>
        <v>45775.66667</v>
      </c>
      <c r="H332" s="1">
        <f>IFERROR(__xludf.DUMMYFUNCTION("""COMPUTED_VALUE"""),384.73)</f>
        <v>384.73</v>
      </c>
      <c r="J332" s="2">
        <f>IFERROR(__xludf.DUMMYFUNCTION("""COMPUTED_VALUE"""),45775.66666666667)</f>
        <v>45775.66667</v>
      </c>
      <c r="K332" s="1">
        <f>IFERROR(__xludf.DUMMYFUNCTION("""COMPUTED_VALUE"""),388.56)</f>
        <v>388.56</v>
      </c>
      <c r="M332" s="2">
        <f>IFERROR(__xludf.DUMMYFUNCTION("""COMPUTED_VALUE"""),45775.66666666667)</f>
        <v>45775.66667</v>
      </c>
      <c r="N332" s="1">
        <f>IFERROR(__xludf.DUMMYFUNCTION("""COMPUTED_VALUE"""),2.4302809E7)</f>
        <v>24302809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IFERROR(__xludf.DUMMYFUNCTION("""COMPUTED_VALUE"""),386.69)</f>
        <v>386.69</v>
      </c>
      <c r="D333" s="2">
        <f>IFERROR(__xludf.DUMMYFUNCTION("""COMPUTED_VALUE"""),45776.66666666667)</f>
        <v>45776.66667</v>
      </c>
      <c r="E333" s="1">
        <f>IFERROR(__xludf.DUMMYFUNCTION("""COMPUTED_VALUE"""),393.24)</f>
        <v>393.24</v>
      </c>
      <c r="G333" s="2">
        <f>IFERROR(__xludf.DUMMYFUNCTION("""COMPUTED_VALUE"""),45776.66666666667)</f>
        <v>45776.66667</v>
      </c>
      <c r="H333" s="1">
        <f>IFERROR(__xludf.DUMMYFUNCTION("""COMPUTED_VALUE"""),381.9)</f>
        <v>381.9</v>
      </c>
      <c r="J333" s="2">
        <f>IFERROR(__xludf.DUMMYFUNCTION("""COMPUTED_VALUE"""),45776.66666666667)</f>
        <v>45776.66667</v>
      </c>
      <c r="K333" s="1">
        <f>IFERROR(__xludf.DUMMYFUNCTION("""COMPUTED_VALUE"""),392.53)</f>
        <v>392.53</v>
      </c>
      <c r="M333" s="2">
        <f>IFERROR(__xludf.DUMMYFUNCTION("""COMPUTED_VALUE"""),45776.66666666667)</f>
        <v>45776.66667</v>
      </c>
      <c r="N333" s="1">
        <f>IFERROR(__xludf.DUMMYFUNCTION("""COMPUTED_VALUE"""),2.1598898E7)</f>
        <v>21598898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IFERROR(__xludf.DUMMYFUNCTION("""COMPUTED_VALUE"""),393.14)</f>
        <v>393.14</v>
      </c>
      <c r="D334" s="2">
        <f>IFERROR(__xludf.DUMMYFUNCTION("""COMPUTED_VALUE"""),45777.66666666667)</f>
        <v>45777.66667</v>
      </c>
      <c r="E334" s="1">
        <f>IFERROR(__xludf.DUMMYFUNCTION("""COMPUTED_VALUE"""),397.13)</f>
        <v>397.13</v>
      </c>
      <c r="G334" s="2">
        <f>IFERROR(__xludf.DUMMYFUNCTION("""COMPUTED_VALUE"""),45777.66666666667)</f>
        <v>45777.66667</v>
      </c>
      <c r="H334" s="1">
        <f>IFERROR(__xludf.DUMMYFUNCTION("""COMPUTED_VALUE"""),388.76)</f>
        <v>388.76</v>
      </c>
      <c r="J334" s="2">
        <f>IFERROR(__xludf.DUMMYFUNCTION("""COMPUTED_VALUE"""),45777.66666666667)</f>
        <v>45777.66667</v>
      </c>
      <c r="K334" s="1">
        <f>IFERROR(__xludf.DUMMYFUNCTION("""COMPUTED_VALUE"""),395.61)</f>
        <v>395.61</v>
      </c>
      <c r="M334" s="2">
        <f>IFERROR(__xludf.DUMMYFUNCTION("""COMPUTED_VALUE"""),45777.66666666667)</f>
        <v>45777.66667</v>
      </c>
      <c r="N334" s="1">
        <f>IFERROR(__xludf.DUMMYFUNCTION("""COMPUTED_VALUE"""),2.7851398E7)</f>
        <v>27851398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IFERROR(__xludf.DUMMYFUNCTION("""COMPUTED_VALUE"""),392.08)</f>
        <v>392.08</v>
      </c>
      <c r="D335" s="2">
        <f>IFERROR(__xludf.DUMMYFUNCTION("""COMPUTED_VALUE"""),45778.66666666667)</f>
        <v>45778.66667</v>
      </c>
      <c r="E335" s="1">
        <f>IFERROR(__xludf.DUMMYFUNCTION("""COMPUTED_VALUE"""),399.3)</f>
        <v>399.3</v>
      </c>
      <c r="G335" s="2">
        <f>IFERROR(__xludf.DUMMYFUNCTION("""COMPUTED_VALUE"""),45778.66666666667)</f>
        <v>45778.66667</v>
      </c>
      <c r="H335" s="1">
        <f>IFERROR(__xludf.DUMMYFUNCTION("""COMPUTED_VALUE"""),388.68)</f>
        <v>388.68</v>
      </c>
      <c r="J335" s="2">
        <f>IFERROR(__xludf.DUMMYFUNCTION("""COMPUTED_VALUE"""),45778.66666666667)</f>
        <v>45778.66667</v>
      </c>
      <c r="K335" s="1">
        <f>IFERROR(__xludf.DUMMYFUNCTION("""COMPUTED_VALUE"""),398.36)</f>
        <v>398.36</v>
      </c>
      <c r="M335" s="2">
        <f>IFERROR(__xludf.DUMMYFUNCTION("""COMPUTED_VALUE"""),45778.66666666667)</f>
        <v>45778.66667</v>
      </c>
      <c r="N335" s="1">
        <f>IFERROR(__xludf.DUMMYFUNCTION("""COMPUTED_VALUE"""),2.9265027E7)</f>
        <v>29265027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IFERROR(__xludf.DUMMYFUNCTION("""COMPUTED_VALUE"""),401.04)</f>
        <v>401.04</v>
      </c>
      <c r="D336" s="2">
        <f>IFERROR(__xludf.DUMMYFUNCTION("""COMPUTED_VALUE"""),45779.66666666667)</f>
        <v>45779.66667</v>
      </c>
      <c r="E336" s="1">
        <f>IFERROR(__xludf.DUMMYFUNCTION("""COMPUTED_VALUE"""),404.24)</f>
        <v>404.24</v>
      </c>
      <c r="G336" s="2">
        <f>IFERROR(__xludf.DUMMYFUNCTION("""COMPUTED_VALUE"""),45779.66666666667)</f>
        <v>45779.66667</v>
      </c>
      <c r="H336" s="1">
        <f>IFERROR(__xludf.DUMMYFUNCTION("""COMPUTED_VALUE"""),394.34)</f>
        <v>394.34</v>
      </c>
      <c r="J336" s="2">
        <f>IFERROR(__xludf.DUMMYFUNCTION("""COMPUTED_VALUE"""),45779.66666666667)</f>
        <v>45779.66667</v>
      </c>
      <c r="K336" s="1">
        <f>IFERROR(__xludf.DUMMYFUNCTION("""COMPUTED_VALUE"""),401.65)</f>
        <v>401.65</v>
      </c>
      <c r="M336" s="2">
        <f>IFERROR(__xludf.DUMMYFUNCTION("""COMPUTED_VALUE"""),45779.66666666667)</f>
        <v>45779.66667</v>
      </c>
      <c r="N336" s="1">
        <f>IFERROR(__xludf.DUMMYFUNCTION("""COMPUTED_VALUE"""),2.8401942E7)</f>
        <v>28401942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IFERROR(__xludf.DUMMYFUNCTION("""COMPUTED_VALUE"""),400.24)</f>
        <v>400.24</v>
      </c>
      <c r="D337" s="2">
        <f>IFERROR(__xludf.DUMMYFUNCTION("""COMPUTED_VALUE"""),45782.66666666667)</f>
        <v>45782.66667</v>
      </c>
      <c r="E337" s="1">
        <f>IFERROR(__xludf.DUMMYFUNCTION("""COMPUTED_VALUE"""),400.27)</f>
        <v>400.27</v>
      </c>
      <c r="G337" s="2">
        <f>IFERROR(__xludf.DUMMYFUNCTION("""COMPUTED_VALUE"""),45782.66666666667)</f>
        <v>45782.66667</v>
      </c>
      <c r="H337" s="1">
        <f>IFERROR(__xludf.DUMMYFUNCTION("""COMPUTED_VALUE"""),393.62)</f>
        <v>393.62</v>
      </c>
      <c r="J337" s="2">
        <f>IFERROR(__xludf.DUMMYFUNCTION("""COMPUTED_VALUE"""),45782.66666666667)</f>
        <v>45782.66667</v>
      </c>
      <c r="K337" s="1">
        <f>IFERROR(__xludf.DUMMYFUNCTION("""COMPUTED_VALUE"""),395.13)</f>
        <v>395.13</v>
      </c>
      <c r="M337" s="2">
        <f>IFERROR(__xludf.DUMMYFUNCTION("""COMPUTED_VALUE"""),45782.66666666667)</f>
        <v>45782.66667</v>
      </c>
      <c r="N337" s="1">
        <f>IFERROR(__xludf.DUMMYFUNCTION("""COMPUTED_VALUE"""),3.4007883E7)</f>
        <v>34007883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IFERROR(__xludf.DUMMYFUNCTION("""COMPUTED_VALUE"""),392.35)</f>
        <v>392.35</v>
      </c>
      <c r="D338" s="2">
        <f>IFERROR(__xludf.DUMMYFUNCTION("""COMPUTED_VALUE"""),45783.66666666667)</f>
        <v>45783.66667</v>
      </c>
      <c r="E338" s="1">
        <f>IFERROR(__xludf.DUMMYFUNCTION("""COMPUTED_VALUE"""),397.24)</f>
        <v>397.24</v>
      </c>
      <c r="G338" s="2">
        <f>IFERROR(__xludf.DUMMYFUNCTION("""COMPUTED_VALUE"""),45783.66666666667)</f>
        <v>45783.66667</v>
      </c>
      <c r="H338" s="1">
        <f>IFERROR(__xludf.DUMMYFUNCTION("""COMPUTED_VALUE"""),390.51)</f>
        <v>390.51</v>
      </c>
      <c r="J338" s="2">
        <f>IFERROR(__xludf.DUMMYFUNCTION("""COMPUTED_VALUE"""),45783.66666666667)</f>
        <v>45783.66667</v>
      </c>
      <c r="K338" s="1">
        <f>IFERROR(__xludf.DUMMYFUNCTION("""COMPUTED_VALUE"""),395.48)</f>
        <v>395.48</v>
      </c>
      <c r="M338" s="2">
        <f>IFERROR(__xludf.DUMMYFUNCTION("""COMPUTED_VALUE"""),45783.66666666667)</f>
        <v>45783.66667</v>
      </c>
      <c r="N338" s="1">
        <f>IFERROR(__xludf.DUMMYFUNCTION("""COMPUTED_VALUE"""),2.6606598E7)</f>
        <v>26606598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IFERROR(__xludf.DUMMYFUNCTION("""COMPUTED_VALUE"""),394.43)</f>
        <v>394.43</v>
      </c>
      <c r="D339" s="2">
        <f>IFERROR(__xludf.DUMMYFUNCTION("""COMPUTED_VALUE"""),45784.66666666667)</f>
        <v>45784.66667</v>
      </c>
      <c r="E339" s="1">
        <f>IFERROR(__xludf.DUMMYFUNCTION("""COMPUTED_VALUE"""),395.65)</f>
        <v>395.65</v>
      </c>
      <c r="G339" s="2">
        <f>IFERROR(__xludf.DUMMYFUNCTION("""COMPUTED_VALUE"""),45784.66666666667)</f>
        <v>45784.66667</v>
      </c>
      <c r="H339" s="1">
        <f>IFERROR(__xludf.DUMMYFUNCTION("""COMPUTED_VALUE"""),388.1)</f>
        <v>388.1</v>
      </c>
      <c r="J339" s="2">
        <f>IFERROR(__xludf.DUMMYFUNCTION("""COMPUTED_VALUE"""),45784.66666666667)</f>
        <v>45784.66667</v>
      </c>
      <c r="K339" s="1">
        <f>IFERROR(__xludf.DUMMYFUNCTION("""COMPUTED_VALUE"""),389.4)</f>
        <v>389.4</v>
      </c>
      <c r="M339" s="2">
        <f>IFERROR(__xludf.DUMMYFUNCTION("""COMPUTED_VALUE"""),45784.66666666667)</f>
        <v>45784.66667</v>
      </c>
      <c r="N339" s="1">
        <f>IFERROR(__xludf.DUMMYFUNCTION("""COMPUTED_VALUE"""),5.934957E7)</f>
        <v>59349570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IFERROR(__xludf.DUMMYFUNCTION("""COMPUTED_VALUE"""),390.68)</f>
        <v>390.68</v>
      </c>
      <c r="D340" s="2">
        <f>IFERROR(__xludf.DUMMYFUNCTION("""COMPUTED_VALUE"""),45785.66666666667)</f>
        <v>45785.66667</v>
      </c>
      <c r="E340" s="1">
        <f>IFERROR(__xludf.DUMMYFUNCTION("""COMPUTED_VALUE"""),413.91)</f>
        <v>413.91</v>
      </c>
      <c r="G340" s="2">
        <f>IFERROR(__xludf.DUMMYFUNCTION("""COMPUTED_VALUE"""),45785.66666666667)</f>
        <v>45785.66667</v>
      </c>
      <c r="H340" s="1">
        <f>IFERROR(__xludf.DUMMYFUNCTION("""COMPUTED_VALUE"""),390.68)</f>
        <v>390.68</v>
      </c>
      <c r="J340" s="2">
        <f>IFERROR(__xludf.DUMMYFUNCTION("""COMPUTED_VALUE"""),45785.66666666667)</f>
        <v>45785.66667</v>
      </c>
      <c r="K340" s="1">
        <f>IFERROR(__xludf.DUMMYFUNCTION("""COMPUTED_VALUE"""),404.41)</f>
        <v>404.41</v>
      </c>
      <c r="M340" s="2">
        <f>IFERROR(__xludf.DUMMYFUNCTION("""COMPUTED_VALUE"""),45785.66666666667)</f>
        <v>45785.66667</v>
      </c>
      <c r="N340" s="1">
        <f>IFERROR(__xludf.DUMMYFUNCTION("""COMPUTED_VALUE"""),5.1794756E7)</f>
        <v>51794756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IFERROR(__xludf.DUMMYFUNCTION("""COMPUTED_VALUE"""),404.67)</f>
        <v>404.67</v>
      </c>
      <c r="D341" s="2">
        <f>IFERROR(__xludf.DUMMYFUNCTION("""COMPUTED_VALUE"""),45786.66666666667)</f>
        <v>45786.66667</v>
      </c>
      <c r="E341" s="1">
        <f>IFERROR(__xludf.DUMMYFUNCTION("""COMPUTED_VALUE"""),410.69)</f>
        <v>410.69</v>
      </c>
      <c r="G341" s="2">
        <f>IFERROR(__xludf.DUMMYFUNCTION("""COMPUTED_VALUE"""),45786.66666666667)</f>
        <v>45786.66667</v>
      </c>
      <c r="H341" s="1">
        <f>IFERROR(__xludf.DUMMYFUNCTION("""COMPUTED_VALUE"""),404.12)</f>
        <v>404.12</v>
      </c>
      <c r="J341" s="2">
        <f>IFERROR(__xludf.DUMMYFUNCTION("""COMPUTED_VALUE"""),45786.66666666667)</f>
        <v>45786.66667</v>
      </c>
      <c r="K341" s="1">
        <f>IFERROR(__xludf.DUMMYFUNCTION("""COMPUTED_VALUE"""),407.85)</f>
        <v>407.85</v>
      </c>
      <c r="M341" s="2">
        <f>IFERROR(__xludf.DUMMYFUNCTION("""COMPUTED_VALUE"""),45786.66666666667)</f>
        <v>45786.66667</v>
      </c>
      <c r="N341" s="1">
        <f>IFERROR(__xludf.DUMMYFUNCTION("""COMPUTED_VALUE"""),3.706703E7)</f>
        <v>37067030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IFERROR(__xludf.DUMMYFUNCTION("""COMPUTED_VALUE"""),413.59)</f>
        <v>413.59</v>
      </c>
      <c r="D342" s="2">
        <f>IFERROR(__xludf.DUMMYFUNCTION("""COMPUTED_VALUE"""),45789.66666666667)</f>
        <v>45789.66667</v>
      </c>
      <c r="E342" s="1">
        <f>IFERROR(__xludf.DUMMYFUNCTION("""COMPUTED_VALUE"""),421.58)</f>
        <v>421.58</v>
      </c>
      <c r="G342" s="2">
        <f>IFERROR(__xludf.DUMMYFUNCTION("""COMPUTED_VALUE"""),45789.66666666667)</f>
        <v>45789.66667</v>
      </c>
      <c r="H342" s="1">
        <f>IFERROR(__xludf.DUMMYFUNCTION("""COMPUTED_VALUE"""),411.06)</f>
        <v>411.06</v>
      </c>
      <c r="J342" s="2">
        <f>IFERROR(__xludf.DUMMYFUNCTION("""COMPUTED_VALUE"""),45789.66666666667)</f>
        <v>45789.66667</v>
      </c>
      <c r="K342" s="1">
        <f>IFERROR(__xludf.DUMMYFUNCTION("""COMPUTED_VALUE"""),412.17)</f>
        <v>412.17</v>
      </c>
      <c r="M342" s="2">
        <f>IFERROR(__xludf.DUMMYFUNCTION("""COMPUTED_VALUE"""),45789.66666666667)</f>
        <v>45789.66667</v>
      </c>
      <c r="N342" s="1">
        <f>IFERROR(__xludf.DUMMYFUNCTION("""COMPUTED_VALUE"""),3.5359203E7)</f>
        <v>35359203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IFERROR(__xludf.DUMMYFUNCTION("""COMPUTED_VALUE"""),412.3)</f>
        <v>412.3</v>
      </c>
      <c r="D343" s="2">
        <f>IFERROR(__xludf.DUMMYFUNCTION("""COMPUTED_VALUE"""),45790.66666666667)</f>
        <v>45790.66667</v>
      </c>
      <c r="E343" s="1">
        <f>IFERROR(__xludf.DUMMYFUNCTION("""COMPUTED_VALUE"""),413.06)</f>
        <v>413.06</v>
      </c>
      <c r="G343" s="2">
        <f>IFERROR(__xludf.DUMMYFUNCTION("""COMPUTED_VALUE"""),45790.66666666667)</f>
        <v>45790.66667</v>
      </c>
      <c r="H343" s="1">
        <f>IFERROR(__xludf.DUMMYFUNCTION("""COMPUTED_VALUE"""),407.19)</f>
        <v>407.19</v>
      </c>
      <c r="J343" s="2">
        <f>IFERROR(__xludf.DUMMYFUNCTION("""COMPUTED_VALUE"""),45790.66666666667)</f>
        <v>45790.66667</v>
      </c>
      <c r="K343" s="1">
        <f>IFERROR(__xludf.DUMMYFUNCTION("""COMPUTED_VALUE"""),409.93)</f>
        <v>409.93</v>
      </c>
      <c r="M343" s="2">
        <f>IFERROR(__xludf.DUMMYFUNCTION("""COMPUTED_VALUE"""),45790.66666666667)</f>
        <v>45790.66667</v>
      </c>
      <c r="N343" s="1">
        <f>IFERROR(__xludf.DUMMYFUNCTION("""COMPUTED_VALUE"""),3.3544766E7)</f>
        <v>33544766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IFERROR(__xludf.DUMMYFUNCTION("""COMPUTED_VALUE"""),409.16)</f>
        <v>409.16</v>
      </c>
      <c r="D344" s="2">
        <f>IFERROR(__xludf.DUMMYFUNCTION("""COMPUTED_VALUE"""),45791.66666666667)</f>
        <v>45791.66667</v>
      </c>
      <c r="E344" s="1">
        <f>IFERROR(__xludf.DUMMYFUNCTION("""COMPUTED_VALUE"""),409.16)</f>
        <v>409.16</v>
      </c>
      <c r="G344" s="2">
        <f>IFERROR(__xludf.DUMMYFUNCTION("""COMPUTED_VALUE"""),45791.66666666667)</f>
        <v>45791.66667</v>
      </c>
      <c r="H344" s="1">
        <f>IFERROR(__xludf.DUMMYFUNCTION("""COMPUTED_VALUE"""),401.31)</f>
        <v>401.31</v>
      </c>
      <c r="J344" s="2">
        <f>IFERROR(__xludf.DUMMYFUNCTION("""COMPUTED_VALUE"""),45791.66666666667)</f>
        <v>45791.66667</v>
      </c>
      <c r="K344" s="1">
        <f>IFERROR(__xludf.DUMMYFUNCTION("""COMPUTED_VALUE"""),402.16)</f>
        <v>402.16</v>
      </c>
      <c r="M344" s="2">
        <f>IFERROR(__xludf.DUMMYFUNCTION("""COMPUTED_VALUE"""),45791.66666666667)</f>
        <v>45791.66667</v>
      </c>
      <c r="N344" s="1">
        <f>IFERROR(__xludf.DUMMYFUNCTION("""COMPUTED_VALUE"""),2.7273176E7)</f>
        <v>27273176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IFERROR(__xludf.DUMMYFUNCTION("""COMPUTED_VALUE"""),400.99)</f>
        <v>400.99</v>
      </c>
      <c r="D345" s="2">
        <f>IFERROR(__xludf.DUMMYFUNCTION("""COMPUTED_VALUE"""),45792.66666666667)</f>
        <v>45792.66667</v>
      </c>
      <c r="E345" s="1">
        <f>IFERROR(__xludf.DUMMYFUNCTION("""COMPUTED_VALUE"""),410.12)</f>
        <v>410.12</v>
      </c>
      <c r="G345" s="2">
        <f>IFERROR(__xludf.DUMMYFUNCTION("""COMPUTED_VALUE"""),45792.66666666667)</f>
        <v>45792.66667</v>
      </c>
      <c r="H345" s="1">
        <f>IFERROR(__xludf.DUMMYFUNCTION("""COMPUTED_VALUE"""),400.25)</f>
        <v>400.25</v>
      </c>
      <c r="J345" s="2">
        <f>IFERROR(__xludf.DUMMYFUNCTION("""COMPUTED_VALUE"""),45792.66666666667)</f>
        <v>45792.66667</v>
      </c>
      <c r="K345" s="1">
        <f>IFERROR(__xludf.DUMMYFUNCTION("""COMPUTED_VALUE"""),409.8)</f>
        <v>409.8</v>
      </c>
      <c r="M345" s="2">
        <f>IFERROR(__xludf.DUMMYFUNCTION("""COMPUTED_VALUE"""),45792.66666666667)</f>
        <v>45792.66667</v>
      </c>
      <c r="N345" s="1">
        <f>IFERROR(__xludf.DUMMYFUNCTION("""COMPUTED_VALUE"""),2.8065562E7)</f>
        <v>28065562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IFERROR(__xludf.DUMMYFUNCTION("""COMPUTED_VALUE"""),412.98)</f>
        <v>412.98</v>
      </c>
      <c r="D346" s="2">
        <f>IFERROR(__xludf.DUMMYFUNCTION("""COMPUTED_VALUE"""),45793.66666666667)</f>
        <v>45793.66667</v>
      </c>
      <c r="E346" s="1">
        <f>IFERROR(__xludf.DUMMYFUNCTION("""COMPUTED_VALUE"""),416.78)</f>
        <v>416.78</v>
      </c>
      <c r="G346" s="2">
        <f>IFERROR(__xludf.DUMMYFUNCTION("""COMPUTED_VALUE"""),45793.66666666667)</f>
        <v>45793.66667</v>
      </c>
      <c r="H346" s="1">
        <f>IFERROR(__xludf.DUMMYFUNCTION("""COMPUTED_VALUE"""),411.13)</f>
        <v>411.13</v>
      </c>
      <c r="J346" s="2">
        <f>IFERROR(__xludf.DUMMYFUNCTION("""COMPUTED_VALUE"""),45793.66666666667)</f>
        <v>45793.66667</v>
      </c>
      <c r="K346" s="1">
        <f>IFERROR(__xludf.DUMMYFUNCTION("""COMPUTED_VALUE"""),415.9)</f>
        <v>415.9</v>
      </c>
      <c r="M346" s="2">
        <f>IFERROR(__xludf.DUMMYFUNCTION("""COMPUTED_VALUE"""),45793.66666666667)</f>
        <v>45793.66667</v>
      </c>
      <c r="N346" s="1">
        <f>IFERROR(__xludf.DUMMYFUNCTION("""COMPUTED_VALUE"""),3.0958302E7)</f>
        <v>30958302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IFERROR(__xludf.DUMMYFUNCTION("""COMPUTED_VALUE"""),415.66)</f>
        <v>415.66</v>
      </c>
      <c r="D347" s="2">
        <f>IFERROR(__xludf.DUMMYFUNCTION("""COMPUTED_VALUE"""),45796.66666666667)</f>
        <v>45796.66667</v>
      </c>
      <c r="E347" s="1">
        <f>IFERROR(__xludf.DUMMYFUNCTION("""COMPUTED_VALUE"""),416.94)</f>
        <v>416.94</v>
      </c>
      <c r="G347" s="2">
        <f>IFERROR(__xludf.DUMMYFUNCTION("""COMPUTED_VALUE"""),45796.66666666667)</f>
        <v>45796.66667</v>
      </c>
      <c r="H347" s="1">
        <f>IFERROR(__xludf.DUMMYFUNCTION("""COMPUTED_VALUE"""),412.6)</f>
        <v>412.6</v>
      </c>
      <c r="J347" s="2">
        <f>IFERROR(__xludf.DUMMYFUNCTION("""COMPUTED_VALUE"""),45796.66666666667)</f>
        <v>45796.66667</v>
      </c>
      <c r="K347" s="1">
        <f>IFERROR(__xludf.DUMMYFUNCTION("""COMPUTED_VALUE"""),414.09)</f>
        <v>414.09</v>
      </c>
      <c r="M347" s="2">
        <f>IFERROR(__xludf.DUMMYFUNCTION("""COMPUTED_VALUE"""),45796.66666666667)</f>
        <v>45796.66667</v>
      </c>
      <c r="N347" s="1">
        <f>IFERROR(__xludf.DUMMYFUNCTION("""COMPUTED_VALUE"""),3.3732514E7)</f>
        <v>33732514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IFERROR(__xludf.DUMMYFUNCTION("""COMPUTED_VALUE"""),414.74)</f>
        <v>414.74</v>
      </c>
      <c r="D348" s="2">
        <f>IFERROR(__xludf.DUMMYFUNCTION("""COMPUTED_VALUE"""),45797.66666666667)</f>
        <v>45797.66667</v>
      </c>
      <c r="E348" s="1">
        <f>IFERROR(__xludf.DUMMYFUNCTION("""COMPUTED_VALUE"""),419.4)</f>
        <v>419.4</v>
      </c>
      <c r="G348" s="2">
        <f>IFERROR(__xludf.DUMMYFUNCTION("""COMPUTED_VALUE"""),45797.66666666667)</f>
        <v>45797.66667</v>
      </c>
      <c r="H348" s="1">
        <f>IFERROR(__xludf.DUMMYFUNCTION("""COMPUTED_VALUE"""),413.23)</f>
        <v>413.23</v>
      </c>
      <c r="J348" s="2">
        <f>IFERROR(__xludf.DUMMYFUNCTION("""COMPUTED_VALUE"""),45797.66666666667)</f>
        <v>45797.66667</v>
      </c>
      <c r="K348" s="1">
        <f>IFERROR(__xludf.DUMMYFUNCTION("""COMPUTED_VALUE"""),417.38)</f>
        <v>417.38</v>
      </c>
      <c r="M348" s="2">
        <f>IFERROR(__xludf.DUMMYFUNCTION("""COMPUTED_VALUE"""),45797.66666666667)</f>
        <v>45797.66667</v>
      </c>
      <c r="N348" s="1">
        <f>IFERROR(__xludf.DUMMYFUNCTION("""COMPUTED_VALUE"""),2.8604902E7)</f>
        <v>28604902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IFERROR(__xludf.DUMMYFUNCTION("""COMPUTED_VALUE"""),416.21)</f>
        <v>416.21</v>
      </c>
      <c r="D349" s="2">
        <f>IFERROR(__xludf.DUMMYFUNCTION("""COMPUTED_VALUE"""),45798.66666666667)</f>
        <v>45798.66667</v>
      </c>
      <c r="E349" s="1">
        <f>IFERROR(__xludf.DUMMYFUNCTION("""COMPUTED_VALUE"""),419.56)</f>
        <v>419.56</v>
      </c>
      <c r="G349" s="2">
        <f>IFERROR(__xludf.DUMMYFUNCTION("""COMPUTED_VALUE"""),45798.66666666667)</f>
        <v>45798.66667</v>
      </c>
      <c r="H349" s="1">
        <f>IFERROR(__xludf.DUMMYFUNCTION("""COMPUTED_VALUE"""),410.16)</f>
        <v>410.16</v>
      </c>
      <c r="J349" s="2">
        <f>IFERROR(__xludf.DUMMYFUNCTION("""COMPUTED_VALUE"""),45798.66666666667)</f>
        <v>45798.66667</v>
      </c>
      <c r="K349" s="1">
        <f>IFERROR(__xludf.DUMMYFUNCTION("""COMPUTED_VALUE"""),411.11)</f>
        <v>411.11</v>
      </c>
      <c r="M349" s="2">
        <f>IFERROR(__xludf.DUMMYFUNCTION("""COMPUTED_VALUE"""),45798.66666666667)</f>
        <v>45798.66667</v>
      </c>
      <c r="N349" s="1">
        <f>IFERROR(__xludf.DUMMYFUNCTION("""COMPUTED_VALUE"""),2.9856118E7)</f>
        <v>29856118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IFERROR(__xludf.DUMMYFUNCTION("""COMPUTED_VALUE"""),411.5)</f>
        <v>411.5</v>
      </c>
      <c r="D350" s="2">
        <f>IFERROR(__xludf.DUMMYFUNCTION("""COMPUTED_VALUE"""),45799.66666666667)</f>
        <v>45799.66667</v>
      </c>
      <c r="E350" s="1">
        <f>IFERROR(__xludf.DUMMYFUNCTION("""COMPUTED_VALUE"""),412.47)</f>
        <v>412.47</v>
      </c>
      <c r="G350" s="2">
        <f>IFERROR(__xludf.DUMMYFUNCTION("""COMPUTED_VALUE"""),45799.66666666667)</f>
        <v>45799.66667</v>
      </c>
      <c r="H350" s="1">
        <f>IFERROR(__xludf.DUMMYFUNCTION("""COMPUTED_VALUE"""),405.96)</f>
        <v>405.96</v>
      </c>
      <c r="J350" s="2">
        <f>IFERROR(__xludf.DUMMYFUNCTION("""COMPUTED_VALUE"""),45799.66666666667)</f>
        <v>45799.66667</v>
      </c>
      <c r="K350" s="1">
        <f>IFERROR(__xludf.DUMMYFUNCTION("""COMPUTED_VALUE"""),407.78)</f>
        <v>407.78</v>
      </c>
      <c r="M350" s="2">
        <f>IFERROR(__xludf.DUMMYFUNCTION("""COMPUTED_VALUE"""),45799.66666666667)</f>
        <v>45799.66667</v>
      </c>
      <c r="N350" s="1">
        <f>IFERROR(__xludf.DUMMYFUNCTION("""COMPUTED_VALUE"""),2.6975102E7)</f>
        <v>26975102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IFERROR(__xludf.DUMMYFUNCTION("""COMPUTED_VALUE"""),406.7)</f>
        <v>406.7</v>
      </c>
      <c r="D351" s="2">
        <f>IFERROR(__xludf.DUMMYFUNCTION("""COMPUTED_VALUE"""),45800.66666666667)</f>
        <v>45800.66667</v>
      </c>
      <c r="E351" s="1">
        <f>IFERROR(__xludf.DUMMYFUNCTION("""COMPUTED_VALUE"""),410.1)</f>
        <v>410.1</v>
      </c>
      <c r="G351" s="2">
        <f>IFERROR(__xludf.DUMMYFUNCTION("""COMPUTED_VALUE"""),45800.66666666667)</f>
        <v>45800.66667</v>
      </c>
      <c r="H351" s="1">
        <f>IFERROR(__xludf.DUMMYFUNCTION("""COMPUTED_VALUE"""),403.09)</f>
        <v>403.09</v>
      </c>
      <c r="J351" s="2">
        <f>IFERROR(__xludf.DUMMYFUNCTION("""COMPUTED_VALUE"""),45800.66666666667)</f>
        <v>45800.66667</v>
      </c>
      <c r="K351" s="1">
        <f>IFERROR(__xludf.DUMMYFUNCTION("""COMPUTED_VALUE"""),409.49)</f>
        <v>409.49</v>
      </c>
      <c r="M351" s="2">
        <f>IFERROR(__xludf.DUMMYFUNCTION("""COMPUTED_VALUE"""),45800.66666666667)</f>
        <v>45800.66667</v>
      </c>
      <c r="N351" s="1">
        <f>IFERROR(__xludf.DUMMYFUNCTION("""COMPUTED_VALUE"""),2.79656E7)</f>
        <v>27965600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IFERROR(__xludf.DUMMYFUNCTION("""COMPUTED_VALUE"""),409.69)</f>
        <v>409.69</v>
      </c>
      <c r="D352" s="2">
        <f>IFERROR(__xludf.DUMMYFUNCTION("""COMPUTED_VALUE"""),45804.66666666667)</f>
        <v>45804.66667</v>
      </c>
      <c r="E352" s="1">
        <f>IFERROR(__xludf.DUMMYFUNCTION("""COMPUTED_VALUE"""),419.79)</f>
        <v>419.79</v>
      </c>
      <c r="G352" s="2">
        <f>IFERROR(__xludf.DUMMYFUNCTION("""COMPUTED_VALUE"""),45804.66666666667)</f>
        <v>45804.66667</v>
      </c>
      <c r="H352" s="1">
        <f>IFERROR(__xludf.DUMMYFUNCTION("""COMPUTED_VALUE"""),409.69)</f>
        <v>409.69</v>
      </c>
      <c r="J352" s="2">
        <f>IFERROR(__xludf.DUMMYFUNCTION("""COMPUTED_VALUE"""),45804.66666666667)</f>
        <v>45804.66667</v>
      </c>
      <c r="K352" s="1">
        <f>IFERROR(__xludf.DUMMYFUNCTION("""COMPUTED_VALUE"""),419.56)</f>
        <v>419.56</v>
      </c>
      <c r="M352" s="2">
        <f>IFERROR(__xludf.DUMMYFUNCTION("""COMPUTED_VALUE"""),45804.66666666667)</f>
        <v>45804.66667</v>
      </c>
      <c r="N352" s="1">
        <f>IFERROR(__xludf.DUMMYFUNCTION("""COMPUTED_VALUE"""),2.9261381E7)</f>
        <v>29261381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IFERROR(__xludf.DUMMYFUNCTION("""COMPUTED_VALUE"""),418.45)</f>
        <v>418.45</v>
      </c>
      <c r="D353" s="2">
        <f>IFERROR(__xludf.DUMMYFUNCTION("""COMPUTED_VALUE"""),45805.66666666667)</f>
        <v>45805.66667</v>
      </c>
      <c r="E353" s="1">
        <f>IFERROR(__xludf.DUMMYFUNCTION("""COMPUTED_VALUE"""),419.79)</f>
        <v>419.79</v>
      </c>
      <c r="G353" s="2">
        <f>IFERROR(__xludf.DUMMYFUNCTION("""COMPUTED_VALUE"""),45805.66666666667)</f>
        <v>45805.66667</v>
      </c>
      <c r="H353" s="1">
        <f>IFERROR(__xludf.DUMMYFUNCTION("""COMPUTED_VALUE"""),412.9)</f>
        <v>412.9</v>
      </c>
      <c r="J353" s="2">
        <f>IFERROR(__xludf.DUMMYFUNCTION("""COMPUTED_VALUE"""),45805.66666666667)</f>
        <v>45805.66667</v>
      </c>
      <c r="K353" s="1">
        <f>IFERROR(__xludf.DUMMYFUNCTION("""COMPUTED_VALUE"""),413.32)</f>
        <v>413.32</v>
      </c>
      <c r="M353" s="2">
        <f>IFERROR(__xludf.DUMMYFUNCTION("""COMPUTED_VALUE"""),45805.66666666667)</f>
        <v>45805.66667</v>
      </c>
      <c r="N353" s="1">
        <f>IFERROR(__xludf.DUMMYFUNCTION("""COMPUTED_VALUE"""),2.4248932E7)</f>
        <v>24248932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IFERROR(__xludf.DUMMYFUNCTION("""COMPUTED_VALUE"""),415.71)</f>
        <v>415.71</v>
      </c>
      <c r="D354" s="2">
        <f>IFERROR(__xludf.DUMMYFUNCTION("""COMPUTED_VALUE"""),45806.66666666667)</f>
        <v>45806.66667</v>
      </c>
      <c r="E354" s="1">
        <f>IFERROR(__xludf.DUMMYFUNCTION("""COMPUTED_VALUE"""),428.19)</f>
        <v>428.19</v>
      </c>
      <c r="G354" s="2">
        <f>IFERROR(__xludf.DUMMYFUNCTION("""COMPUTED_VALUE"""),45806.66666666667)</f>
        <v>45806.66667</v>
      </c>
      <c r="H354" s="1">
        <f>IFERROR(__xludf.DUMMYFUNCTION("""COMPUTED_VALUE"""),415.71)</f>
        <v>415.71</v>
      </c>
      <c r="J354" s="2">
        <f>IFERROR(__xludf.DUMMYFUNCTION("""COMPUTED_VALUE"""),45806.66666666667)</f>
        <v>45806.66667</v>
      </c>
      <c r="K354" s="1">
        <f>IFERROR(__xludf.DUMMYFUNCTION("""COMPUTED_VALUE"""),424.98)</f>
        <v>424.98</v>
      </c>
      <c r="M354" s="2">
        <f>IFERROR(__xludf.DUMMYFUNCTION("""COMPUTED_VALUE"""),45806.66666666667)</f>
        <v>45806.66667</v>
      </c>
      <c r="N354" s="1">
        <f>IFERROR(__xludf.DUMMYFUNCTION("""COMPUTED_VALUE"""),4.7689093E7)</f>
        <v>47689093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IFERROR(__xludf.DUMMYFUNCTION("""COMPUTED_VALUE"""),425.87)</f>
        <v>425.87</v>
      </c>
      <c r="D355" s="2">
        <f>IFERROR(__xludf.DUMMYFUNCTION("""COMPUTED_VALUE"""),45807.66666666667)</f>
        <v>45807.66667</v>
      </c>
      <c r="E355" s="1">
        <f>IFERROR(__xludf.DUMMYFUNCTION("""COMPUTED_VALUE"""),427.58)</f>
        <v>427.58</v>
      </c>
      <c r="G355" s="2">
        <f>IFERROR(__xludf.DUMMYFUNCTION("""COMPUTED_VALUE"""),45807.66666666667)</f>
        <v>45807.66667</v>
      </c>
      <c r="H355" s="1">
        <f>IFERROR(__xludf.DUMMYFUNCTION("""COMPUTED_VALUE"""),422.4)</f>
        <v>422.4</v>
      </c>
      <c r="J355" s="2">
        <f>IFERROR(__xludf.DUMMYFUNCTION("""COMPUTED_VALUE"""),45807.66666666667)</f>
        <v>45807.66667</v>
      </c>
      <c r="K355" s="1">
        <f>IFERROR(__xludf.DUMMYFUNCTION("""COMPUTED_VALUE"""),425.99)</f>
        <v>425.99</v>
      </c>
      <c r="M355" s="2">
        <f>IFERROR(__xludf.DUMMYFUNCTION("""COMPUTED_VALUE"""),45807.66666666667)</f>
        <v>45807.66667</v>
      </c>
      <c r="N355" s="1">
        <f>IFERROR(__xludf.DUMMYFUNCTION("""COMPUTED_VALUE"""),4.8669351E7)</f>
        <v>48669351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IFERROR(__xludf.DUMMYFUNCTION("""COMPUTED_VALUE"""),425.57)</f>
        <v>425.57</v>
      </c>
      <c r="D356" s="2">
        <f>IFERROR(__xludf.DUMMYFUNCTION("""COMPUTED_VALUE"""),45810.66666666667)</f>
        <v>45810.66667</v>
      </c>
      <c r="E356" s="1">
        <f>IFERROR(__xludf.DUMMYFUNCTION("""COMPUTED_VALUE"""),425.57)</f>
        <v>425.57</v>
      </c>
      <c r="G356" s="2">
        <f>IFERROR(__xludf.DUMMYFUNCTION("""COMPUTED_VALUE"""),45810.66666666667)</f>
        <v>45810.66667</v>
      </c>
      <c r="H356" s="1">
        <f>IFERROR(__xludf.DUMMYFUNCTION("""COMPUTED_VALUE"""),417.22)</f>
        <v>417.22</v>
      </c>
      <c r="J356" s="2">
        <f>IFERROR(__xludf.DUMMYFUNCTION("""COMPUTED_VALUE"""),45810.66666666667)</f>
        <v>45810.66667</v>
      </c>
      <c r="K356" s="1">
        <f>IFERROR(__xludf.DUMMYFUNCTION("""COMPUTED_VALUE"""),423.53)</f>
        <v>423.53</v>
      </c>
      <c r="M356" s="2">
        <f>IFERROR(__xludf.DUMMYFUNCTION("""COMPUTED_VALUE"""),45810.66666666667)</f>
        <v>45810.66667</v>
      </c>
      <c r="N356" s="1">
        <f>IFERROR(__xludf.DUMMYFUNCTION("""COMPUTED_VALUE"""),2.2863668E7)</f>
        <v>22863668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IFERROR(__xludf.DUMMYFUNCTION("""COMPUTED_VALUE"""),423.94)</f>
        <v>423.94</v>
      </c>
      <c r="D357" s="2">
        <f>IFERROR(__xludf.DUMMYFUNCTION("""COMPUTED_VALUE"""),45811.66666666667)</f>
        <v>45811.66667</v>
      </c>
      <c r="E357" s="1">
        <f>IFERROR(__xludf.DUMMYFUNCTION("""COMPUTED_VALUE"""),423.94)</f>
        <v>423.94</v>
      </c>
      <c r="G357" s="2">
        <f>IFERROR(__xludf.DUMMYFUNCTION("""COMPUTED_VALUE"""),45811.66666666667)</f>
        <v>45811.66667</v>
      </c>
      <c r="H357" s="1">
        <f>IFERROR(__xludf.DUMMYFUNCTION("""COMPUTED_VALUE"""),405.22)</f>
        <v>405.22</v>
      </c>
      <c r="J357" s="2">
        <f>IFERROR(__xludf.DUMMYFUNCTION("""COMPUTED_VALUE"""),45811.66666666667)</f>
        <v>45811.66667</v>
      </c>
      <c r="K357" s="1">
        <f>IFERROR(__xludf.DUMMYFUNCTION("""COMPUTED_VALUE"""),410.24)</f>
        <v>410.24</v>
      </c>
      <c r="M357" s="2">
        <f>IFERROR(__xludf.DUMMYFUNCTION("""COMPUTED_VALUE"""),45811.66666666667)</f>
        <v>45811.66667</v>
      </c>
      <c r="N357" s="1">
        <f>IFERROR(__xludf.DUMMYFUNCTION("""COMPUTED_VALUE"""),5.5055401E7)</f>
        <v>55055401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IFERROR(__xludf.DUMMYFUNCTION("""COMPUTED_VALUE"""),410.48)</f>
        <v>410.48</v>
      </c>
      <c r="D358" s="2">
        <f>IFERROR(__xludf.DUMMYFUNCTION("""COMPUTED_VALUE"""),45812.66666666667)</f>
        <v>45812.66667</v>
      </c>
      <c r="E358" s="1">
        <f>IFERROR(__xludf.DUMMYFUNCTION("""COMPUTED_VALUE"""),414.16)</f>
        <v>414.16</v>
      </c>
      <c r="G358" s="2">
        <f>IFERROR(__xludf.DUMMYFUNCTION("""COMPUTED_VALUE"""),45812.66666666667)</f>
        <v>45812.66667</v>
      </c>
      <c r="H358" s="1">
        <f>IFERROR(__xludf.DUMMYFUNCTION("""COMPUTED_VALUE"""),404.63)</f>
        <v>404.63</v>
      </c>
      <c r="J358" s="2">
        <f>IFERROR(__xludf.DUMMYFUNCTION("""COMPUTED_VALUE"""),45812.66666666667)</f>
        <v>45812.66667</v>
      </c>
      <c r="K358" s="1">
        <f>IFERROR(__xludf.DUMMYFUNCTION("""COMPUTED_VALUE"""),404.75)</f>
        <v>404.75</v>
      </c>
      <c r="M358" s="2">
        <f>IFERROR(__xludf.DUMMYFUNCTION("""COMPUTED_VALUE"""),45812.66666666667)</f>
        <v>45812.66667</v>
      </c>
      <c r="N358" s="1">
        <f>IFERROR(__xludf.DUMMYFUNCTION("""COMPUTED_VALUE"""),3.5832527E7)</f>
        <v>35832527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IFERROR(__xludf.DUMMYFUNCTION("""COMPUTED_VALUE"""),404.58)</f>
        <v>404.58</v>
      </c>
      <c r="D359" s="2">
        <f>IFERROR(__xludf.DUMMYFUNCTION("""COMPUTED_VALUE"""),45813.66666666667)</f>
        <v>45813.66667</v>
      </c>
      <c r="E359" s="1">
        <f>IFERROR(__xludf.DUMMYFUNCTION("""COMPUTED_VALUE"""),407.49)</f>
        <v>407.49</v>
      </c>
      <c r="G359" s="2">
        <f>IFERROR(__xludf.DUMMYFUNCTION("""COMPUTED_VALUE"""),45813.66666666667)</f>
        <v>45813.66667</v>
      </c>
      <c r="H359" s="1">
        <f>IFERROR(__xludf.DUMMYFUNCTION("""COMPUTED_VALUE"""),400.5)</f>
        <v>400.5</v>
      </c>
      <c r="J359" s="2">
        <f>IFERROR(__xludf.DUMMYFUNCTION("""COMPUTED_VALUE"""),45813.66666666667)</f>
        <v>45813.66667</v>
      </c>
      <c r="K359" s="1">
        <f>IFERROR(__xludf.DUMMYFUNCTION("""COMPUTED_VALUE"""),401.72)</f>
        <v>401.72</v>
      </c>
      <c r="M359" s="2">
        <f>IFERROR(__xludf.DUMMYFUNCTION("""COMPUTED_VALUE"""),45813.66666666667)</f>
        <v>45813.66667</v>
      </c>
      <c r="N359" s="1">
        <f>IFERROR(__xludf.DUMMYFUNCTION("""COMPUTED_VALUE"""),2.7505485E7)</f>
        <v>27505485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IFERROR(__xludf.DUMMYFUNCTION("""COMPUTED_VALUE"""),404.88)</f>
        <v>404.88</v>
      </c>
      <c r="D360" s="2">
        <f>IFERROR(__xludf.DUMMYFUNCTION("""COMPUTED_VALUE"""),45814.66666666667)</f>
        <v>45814.66667</v>
      </c>
      <c r="E360" s="1">
        <f>IFERROR(__xludf.DUMMYFUNCTION("""COMPUTED_VALUE"""),406.84)</f>
        <v>406.84</v>
      </c>
      <c r="G360" s="2">
        <f>IFERROR(__xludf.DUMMYFUNCTION("""COMPUTED_VALUE"""),45814.66666666667)</f>
        <v>45814.66667</v>
      </c>
      <c r="H360" s="1">
        <f>IFERROR(__xludf.DUMMYFUNCTION("""COMPUTED_VALUE"""),402.87)</f>
        <v>402.87</v>
      </c>
      <c r="J360" s="2">
        <f>IFERROR(__xludf.DUMMYFUNCTION("""COMPUTED_VALUE"""),45814.66666666667)</f>
        <v>45814.66667</v>
      </c>
      <c r="K360" s="1">
        <f>IFERROR(__xludf.DUMMYFUNCTION("""COMPUTED_VALUE"""),405.04)</f>
        <v>405.04</v>
      </c>
      <c r="M360" s="2">
        <f>IFERROR(__xludf.DUMMYFUNCTION("""COMPUTED_VALUE"""),45814.66666666667)</f>
        <v>45814.66667</v>
      </c>
      <c r="N360" s="1">
        <f>IFERROR(__xludf.DUMMYFUNCTION("""COMPUTED_VALUE"""),2.2036992E7)</f>
        <v>22036992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IFERROR(__xludf.DUMMYFUNCTION("""COMPUTED_VALUE"""),407.55)</f>
        <v>407.55</v>
      </c>
      <c r="D361" s="2">
        <f>IFERROR(__xludf.DUMMYFUNCTION("""COMPUTED_VALUE"""),45817.66666666667)</f>
        <v>45817.66667</v>
      </c>
      <c r="E361" s="1">
        <f>IFERROR(__xludf.DUMMYFUNCTION("""COMPUTED_VALUE"""),407.92)</f>
        <v>407.92</v>
      </c>
      <c r="G361" s="2">
        <f>IFERROR(__xludf.DUMMYFUNCTION("""COMPUTED_VALUE"""),45817.66666666667)</f>
        <v>45817.66667</v>
      </c>
      <c r="H361" s="1">
        <f>IFERROR(__xludf.DUMMYFUNCTION("""COMPUTED_VALUE"""),400.21)</f>
        <v>400.21</v>
      </c>
      <c r="J361" s="2">
        <f>IFERROR(__xludf.DUMMYFUNCTION("""COMPUTED_VALUE"""),45817.66666666667)</f>
        <v>45817.66667</v>
      </c>
      <c r="K361" s="1">
        <f>IFERROR(__xludf.DUMMYFUNCTION("""COMPUTED_VALUE"""),400.35)</f>
        <v>400.35</v>
      </c>
      <c r="M361" s="2">
        <f>IFERROR(__xludf.DUMMYFUNCTION("""COMPUTED_VALUE"""),45817.66666666667)</f>
        <v>45817.66667</v>
      </c>
      <c r="N361" s="1">
        <f>IFERROR(__xludf.DUMMYFUNCTION("""COMPUTED_VALUE"""),3.4742653E7)</f>
        <v>34742653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IFERROR(__xludf.DUMMYFUNCTION("""COMPUTED_VALUE"""),403.09)</f>
        <v>403.09</v>
      </c>
      <c r="D362" s="2">
        <f>IFERROR(__xludf.DUMMYFUNCTION("""COMPUTED_VALUE"""),45818.66666666667)</f>
        <v>45818.66667</v>
      </c>
      <c r="E362" s="1">
        <f>IFERROR(__xludf.DUMMYFUNCTION("""COMPUTED_VALUE"""),407.58)</f>
        <v>407.58</v>
      </c>
      <c r="G362" s="2">
        <f>IFERROR(__xludf.DUMMYFUNCTION("""COMPUTED_VALUE"""),45818.66666666667)</f>
        <v>45818.66667</v>
      </c>
      <c r="H362" s="1">
        <f>IFERROR(__xludf.DUMMYFUNCTION("""COMPUTED_VALUE"""),402.4)</f>
        <v>402.4</v>
      </c>
      <c r="J362" s="2">
        <f>IFERROR(__xludf.DUMMYFUNCTION("""COMPUTED_VALUE"""),45818.66666666667)</f>
        <v>45818.66667</v>
      </c>
      <c r="K362" s="1">
        <f>IFERROR(__xludf.DUMMYFUNCTION("""COMPUTED_VALUE"""),405.81)</f>
        <v>405.81</v>
      </c>
      <c r="M362" s="2">
        <f>IFERROR(__xludf.DUMMYFUNCTION("""COMPUTED_VALUE"""),45818.66666666667)</f>
        <v>45818.66667</v>
      </c>
      <c r="N362" s="1">
        <f>IFERROR(__xludf.DUMMYFUNCTION("""COMPUTED_VALUE"""),2.8597465E7)</f>
        <v>28597465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IFERROR(__xludf.DUMMYFUNCTION("""COMPUTED_VALUE"""),407.64)</f>
        <v>407.64</v>
      </c>
      <c r="D363" s="2">
        <f>IFERROR(__xludf.DUMMYFUNCTION("""COMPUTED_VALUE"""),45819.66666666667)</f>
        <v>45819.66667</v>
      </c>
      <c r="E363" s="1">
        <f>IFERROR(__xludf.DUMMYFUNCTION("""COMPUTED_VALUE"""),411.41)</f>
        <v>411.41</v>
      </c>
      <c r="G363" s="2">
        <f>IFERROR(__xludf.DUMMYFUNCTION("""COMPUTED_VALUE"""),45819.66666666667)</f>
        <v>45819.66667</v>
      </c>
      <c r="H363" s="1">
        <f>IFERROR(__xludf.DUMMYFUNCTION("""COMPUTED_VALUE"""),406.9)</f>
        <v>406.9</v>
      </c>
      <c r="J363" s="2">
        <f>IFERROR(__xludf.DUMMYFUNCTION("""COMPUTED_VALUE"""),45819.66666666667)</f>
        <v>45819.66667</v>
      </c>
      <c r="K363" s="1">
        <f>IFERROR(__xludf.DUMMYFUNCTION("""COMPUTED_VALUE"""),410.93)</f>
        <v>410.93</v>
      </c>
      <c r="M363" s="2">
        <f>IFERROR(__xludf.DUMMYFUNCTION("""COMPUTED_VALUE"""),45819.66666666667)</f>
        <v>45819.66667</v>
      </c>
      <c r="N363" s="1">
        <f>IFERROR(__xludf.DUMMYFUNCTION("""COMPUTED_VALUE"""),3.6244212E7)</f>
        <v>36244212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IFERROR(__xludf.DUMMYFUNCTION("""COMPUTED_VALUE"""),407.31)</f>
        <v>407.31</v>
      </c>
      <c r="D364" s="2">
        <f>IFERROR(__xludf.DUMMYFUNCTION("""COMPUTED_VALUE"""),45820.66666666667)</f>
        <v>45820.66667</v>
      </c>
      <c r="E364" s="1">
        <f>IFERROR(__xludf.DUMMYFUNCTION("""COMPUTED_VALUE"""),416.52)</f>
        <v>416.52</v>
      </c>
      <c r="G364" s="2">
        <f>IFERROR(__xludf.DUMMYFUNCTION("""COMPUTED_VALUE"""),45820.66666666667)</f>
        <v>45820.66667</v>
      </c>
      <c r="H364" s="1">
        <f>IFERROR(__xludf.DUMMYFUNCTION("""COMPUTED_VALUE"""),407.01)</f>
        <v>407.01</v>
      </c>
      <c r="J364" s="2">
        <f>IFERROR(__xludf.DUMMYFUNCTION("""COMPUTED_VALUE"""),45820.66666666667)</f>
        <v>45820.66667</v>
      </c>
      <c r="K364" s="1">
        <f>IFERROR(__xludf.DUMMYFUNCTION("""COMPUTED_VALUE"""),414.65)</f>
        <v>414.65</v>
      </c>
      <c r="M364" s="2">
        <f>IFERROR(__xludf.DUMMYFUNCTION("""COMPUTED_VALUE"""),45820.66666666667)</f>
        <v>45820.66667</v>
      </c>
      <c r="N364" s="1">
        <f>IFERROR(__xludf.DUMMYFUNCTION("""COMPUTED_VALUE"""),4.3374079E7)</f>
        <v>43374079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IFERROR(__xludf.DUMMYFUNCTION("""COMPUTED_VALUE"""),412.34)</f>
        <v>412.34</v>
      </c>
      <c r="D365" s="2">
        <f>IFERROR(__xludf.DUMMYFUNCTION("""COMPUTED_VALUE"""),45821.66666666667)</f>
        <v>45821.66667</v>
      </c>
      <c r="E365" s="1">
        <f>IFERROR(__xludf.DUMMYFUNCTION("""COMPUTED_VALUE"""),414.9)</f>
        <v>414.9</v>
      </c>
      <c r="G365" s="2">
        <f>IFERROR(__xludf.DUMMYFUNCTION("""COMPUTED_VALUE"""),45821.66666666667)</f>
        <v>45821.66667</v>
      </c>
      <c r="H365" s="1">
        <f>IFERROR(__xludf.DUMMYFUNCTION("""COMPUTED_VALUE"""),400.28)</f>
        <v>400.28</v>
      </c>
      <c r="J365" s="2">
        <f>IFERROR(__xludf.DUMMYFUNCTION("""COMPUTED_VALUE"""),45821.66666666667)</f>
        <v>45821.66667</v>
      </c>
      <c r="K365" s="1">
        <f>IFERROR(__xludf.DUMMYFUNCTION("""COMPUTED_VALUE"""),402.08)</f>
        <v>402.08</v>
      </c>
      <c r="M365" s="2">
        <f>IFERROR(__xludf.DUMMYFUNCTION("""COMPUTED_VALUE"""),45821.66666666667)</f>
        <v>45821.66667</v>
      </c>
      <c r="N365" s="1">
        <f>IFERROR(__xludf.DUMMYFUNCTION("""COMPUTED_VALUE"""),5.2470084E7)</f>
        <v>52470084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IFERROR(__xludf.DUMMYFUNCTION("""COMPUTED_VALUE"""),405.22)</f>
        <v>405.22</v>
      </c>
      <c r="D366" s="2">
        <f>IFERROR(__xludf.DUMMYFUNCTION("""COMPUTED_VALUE"""),45824.66666666667)</f>
        <v>45824.66667</v>
      </c>
      <c r="E366" s="1">
        <f>IFERROR(__xludf.DUMMYFUNCTION("""COMPUTED_VALUE"""),416.41)</f>
        <v>416.41</v>
      </c>
      <c r="G366" s="2">
        <f>IFERROR(__xludf.DUMMYFUNCTION("""COMPUTED_VALUE"""),45824.66666666667)</f>
        <v>45824.66667</v>
      </c>
      <c r="H366" s="1">
        <f>IFERROR(__xludf.DUMMYFUNCTION("""COMPUTED_VALUE"""),405.22)</f>
        <v>405.22</v>
      </c>
      <c r="J366" s="2">
        <f>IFERROR(__xludf.DUMMYFUNCTION("""COMPUTED_VALUE"""),45824.66666666667)</f>
        <v>45824.66667</v>
      </c>
      <c r="K366" s="1">
        <f>IFERROR(__xludf.DUMMYFUNCTION("""COMPUTED_VALUE"""),415.91)</f>
        <v>415.91</v>
      </c>
      <c r="M366" s="2">
        <f>IFERROR(__xludf.DUMMYFUNCTION("""COMPUTED_VALUE"""),45824.66666666667)</f>
        <v>45824.66667</v>
      </c>
      <c r="N366" s="1">
        <f>IFERROR(__xludf.DUMMYFUNCTION("""COMPUTED_VALUE"""),5.0988124E7)</f>
        <v>50988124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IFERROR(__xludf.DUMMYFUNCTION("""COMPUTED_VALUE"""),411.97)</f>
        <v>411.97</v>
      </c>
      <c r="D367" s="2">
        <f>IFERROR(__xludf.DUMMYFUNCTION("""COMPUTED_VALUE"""),45825.66666666667)</f>
        <v>45825.66667</v>
      </c>
      <c r="E367" s="1">
        <f>IFERROR(__xludf.DUMMYFUNCTION("""COMPUTED_VALUE"""),415.73)</f>
        <v>415.73</v>
      </c>
      <c r="G367" s="2">
        <f>IFERROR(__xludf.DUMMYFUNCTION("""COMPUTED_VALUE"""),45825.66666666667)</f>
        <v>45825.66667</v>
      </c>
      <c r="H367" s="1">
        <f>IFERROR(__xludf.DUMMYFUNCTION("""COMPUTED_VALUE"""),409.0)</f>
        <v>409</v>
      </c>
      <c r="J367" s="2">
        <f>IFERROR(__xludf.DUMMYFUNCTION("""COMPUTED_VALUE"""),45825.66666666667)</f>
        <v>45825.66667</v>
      </c>
      <c r="K367" s="1">
        <f>IFERROR(__xludf.DUMMYFUNCTION("""COMPUTED_VALUE"""),413.26)</f>
        <v>413.26</v>
      </c>
      <c r="M367" s="2">
        <f>IFERROR(__xludf.DUMMYFUNCTION("""COMPUTED_VALUE"""),45825.66666666667)</f>
        <v>45825.66667</v>
      </c>
      <c r="N367" s="1">
        <f>IFERROR(__xludf.DUMMYFUNCTION("""COMPUTED_VALUE"""),4.3263905E7)</f>
        <v>43263905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IFERROR(__xludf.DUMMYFUNCTION("""COMPUTED_VALUE"""),413.1)</f>
        <v>413.1</v>
      </c>
      <c r="D368" s="2">
        <f>IFERROR(__xludf.DUMMYFUNCTION("""COMPUTED_VALUE"""),45826.66666666667)</f>
        <v>45826.66667</v>
      </c>
      <c r="E368" s="1">
        <f>IFERROR(__xludf.DUMMYFUNCTION("""COMPUTED_VALUE"""),413.65)</f>
        <v>413.65</v>
      </c>
      <c r="G368" s="2">
        <f>IFERROR(__xludf.DUMMYFUNCTION("""COMPUTED_VALUE"""),45826.66666666667)</f>
        <v>45826.66667</v>
      </c>
      <c r="H368" s="1">
        <f>IFERROR(__xludf.DUMMYFUNCTION("""COMPUTED_VALUE"""),407.57)</f>
        <v>407.57</v>
      </c>
      <c r="J368" s="2">
        <f>IFERROR(__xludf.DUMMYFUNCTION("""COMPUTED_VALUE"""),45826.66666666667)</f>
        <v>45826.66667</v>
      </c>
      <c r="K368" s="1">
        <f>IFERROR(__xludf.DUMMYFUNCTION("""COMPUTED_VALUE"""),410.74)</f>
        <v>410.74</v>
      </c>
      <c r="M368" s="2">
        <f>IFERROR(__xludf.DUMMYFUNCTION("""COMPUTED_VALUE"""),45826.66666666667)</f>
        <v>45826.66667</v>
      </c>
      <c r="N368" s="1">
        <f>IFERROR(__xludf.DUMMYFUNCTION("""COMPUTED_VALUE"""),3.146554E7)</f>
        <v>31465540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IFERROR(__xludf.DUMMYFUNCTION("""COMPUTED_VALUE"""),410.74)</f>
        <v>410.74</v>
      </c>
      <c r="D369" s="2">
        <f>IFERROR(__xludf.DUMMYFUNCTION("""COMPUTED_VALUE"""),45828.66666666667)</f>
        <v>45828.66667</v>
      </c>
      <c r="E369" s="1">
        <f>IFERROR(__xludf.DUMMYFUNCTION("""COMPUTED_VALUE"""),414.08)</f>
        <v>414.08</v>
      </c>
      <c r="G369" s="2">
        <f>IFERROR(__xludf.DUMMYFUNCTION("""COMPUTED_VALUE"""),45828.66666666667)</f>
        <v>45828.66667</v>
      </c>
      <c r="H369" s="1">
        <f>IFERROR(__xludf.DUMMYFUNCTION("""COMPUTED_VALUE"""),409.97)</f>
        <v>409.97</v>
      </c>
      <c r="J369" s="2">
        <f>IFERROR(__xludf.DUMMYFUNCTION("""COMPUTED_VALUE"""),45828.66666666667)</f>
        <v>45828.66667</v>
      </c>
      <c r="K369" s="1">
        <f>IFERROR(__xludf.DUMMYFUNCTION("""COMPUTED_VALUE"""),410.89)</f>
        <v>410.89</v>
      </c>
      <c r="M369" s="2">
        <f>IFERROR(__xludf.DUMMYFUNCTION("""COMPUTED_VALUE"""),45828.66666666667)</f>
        <v>45828.66667</v>
      </c>
      <c r="N369" s="1">
        <f>IFERROR(__xludf.DUMMYFUNCTION("""COMPUTED_VALUE"""),4.2099353E7)</f>
        <v>42099353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IFERROR(__xludf.DUMMYFUNCTION("""COMPUTED_VALUE"""),409.84)</f>
        <v>409.84</v>
      </c>
      <c r="D370" s="2">
        <f>IFERROR(__xludf.DUMMYFUNCTION("""COMPUTED_VALUE"""),45831.66666666667)</f>
        <v>45831.66667</v>
      </c>
      <c r="E370" s="1">
        <f>IFERROR(__xludf.DUMMYFUNCTION("""COMPUTED_VALUE"""),417.85)</f>
        <v>417.85</v>
      </c>
      <c r="G370" s="2">
        <f>IFERROR(__xludf.DUMMYFUNCTION("""COMPUTED_VALUE"""),45831.66666666667)</f>
        <v>45831.66667</v>
      </c>
      <c r="H370" s="1">
        <f>IFERROR(__xludf.DUMMYFUNCTION("""COMPUTED_VALUE"""),408.91)</f>
        <v>408.91</v>
      </c>
      <c r="J370" s="2">
        <f>IFERROR(__xludf.DUMMYFUNCTION("""COMPUTED_VALUE"""),45831.66666666667)</f>
        <v>45831.66667</v>
      </c>
      <c r="K370" s="1">
        <f>IFERROR(__xludf.DUMMYFUNCTION("""COMPUTED_VALUE"""),417.11)</f>
        <v>417.11</v>
      </c>
      <c r="M370" s="2">
        <f>IFERROR(__xludf.DUMMYFUNCTION("""COMPUTED_VALUE"""),45831.66666666667)</f>
        <v>45831.66667</v>
      </c>
      <c r="N370" s="1">
        <f>IFERROR(__xludf.DUMMYFUNCTION("""COMPUTED_VALUE"""),3.0576208E7)</f>
        <v>30576208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IFERROR(__xludf.DUMMYFUNCTION("""COMPUTED_VALUE"""),418.08)</f>
        <v>418.08</v>
      </c>
      <c r="D371" s="2">
        <f>IFERROR(__xludf.DUMMYFUNCTION("""COMPUTED_VALUE"""),45832.66666666667)</f>
        <v>45832.66667</v>
      </c>
      <c r="E371" s="1">
        <f>IFERROR(__xludf.DUMMYFUNCTION("""COMPUTED_VALUE"""),420.28)</f>
        <v>420.28</v>
      </c>
      <c r="G371" s="2">
        <f>IFERROR(__xludf.DUMMYFUNCTION("""COMPUTED_VALUE"""),45832.66666666667)</f>
        <v>45832.66667</v>
      </c>
      <c r="H371" s="1">
        <f>IFERROR(__xludf.DUMMYFUNCTION("""COMPUTED_VALUE"""),410.2)</f>
        <v>410.2</v>
      </c>
      <c r="J371" s="2">
        <f>IFERROR(__xludf.DUMMYFUNCTION("""COMPUTED_VALUE"""),45832.66666666667)</f>
        <v>45832.66667</v>
      </c>
      <c r="K371" s="1">
        <f>IFERROR(__xludf.DUMMYFUNCTION("""COMPUTED_VALUE"""),411.77)</f>
        <v>411.77</v>
      </c>
      <c r="M371" s="2">
        <f>IFERROR(__xludf.DUMMYFUNCTION("""COMPUTED_VALUE"""),45832.66666666667)</f>
        <v>45832.66667</v>
      </c>
      <c r="N371" s="1">
        <f>IFERROR(__xludf.DUMMYFUNCTION("""COMPUTED_VALUE"""),3.3247442E7)</f>
        <v>33247442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IFERROR(__xludf.DUMMYFUNCTION("""COMPUTED_VALUE"""),410.68)</f>
        <v>410.68</v>
      </c>
      <c r="D372" s="2">
        <f>IFERROR(__xludf.DUMMYFUNCTION("""COMPUTED_VALUE"""),45833.66666666667)</f>
        <v>45833.66667</v>
      </c>
      <c r="E372" s="1">
        <f>IFERROR(__xludf.DUMMYFUNCTION("""COMPUTED_VALUE"""),416.13)</f>
        <v>416.13</v>
      </c>
      <c r="G372" s="2">
        <f>IFERROR(__xludf.DUMMYFUNCTION("""COMPUTED_VALUE"""),45833.66666666667)</f>
        <v>45833.66667</v>
      </c>
      <c r="H372" s="1">
        <f>IFERROR(__xludf.DUMMYFUNCTION("""COMPUTED_VALUE"""),407.75)</f>
        <v>407.75</v>
      </c>
      <c r="J372" s="2">
        <f>IFERROR(__xludf.DUMMYFUNCTION("""COMPUTED_VALUE"""),45833.66666666667)</f>
        <v>45833.66667</v>
      </c>
      <c r="K372" s="1">
        <f>IFERROR(__xludf.DUMMYFUNCTION("""COMPUTED_VALUE"""),413.33)</f>
        <v>413.33</v>
      </c>
      <c r="M372" s="2">
        <f>IFERROR(__xludf.DUMMYFUNCTION("""COMPUTED_VALUE"""),45833.66666666667)</f>
        <v>45833.66667</v>
      </c>
      <c r="N372" s="1">
        <f>IFERROR(__xludf.DUMMYFUNCTION("""COMPUTED_VALUE"""),2.8007397E7)</f>
        <v>28007397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IFERROR(__xludf.DUMMYFUNCTION("""COMPUTED_VALUE"""),414.01)</f>
        <v>414.01</v>
      </c>
      <c r="D373" s="2">
        <f>IFERROR(__xludf.DUMMYFUNCTION("""COMPUTED_VALUE"""),45834.66666666667)</f>
        <v>45834.66667</v>
      </c>
      <c r="E373" s="1">
        <f>IFERROR(__xludf.DUMMYFUNCTION("""COMPUTED_VALUE"""),415.94)</f>
        <v>415.94</v>
      </c>
      <c r="G373" s="2">
        <f>IFERROR(__xludf.DUMMYFUNCTION("""COMPUTED_VALUE"""),45834.66666666667)</f>
        <v>45834.66667</v>
      </c>
      <c r="H373" s="1">
        <f>IFERROR(__xludf.DUMMYFUNCTION("""COMPUTED_VALUE"""),411.32)</f>
        <v>411.32</v>
      </c>
      <c r="J373" s="2">
        <f>IFERROR(__xludf.DUMMYFUNCTION("""COMPUTED_VALUE"""),45834.66666666667)</f>
        <v>45834.66667</v>
      </c>
      <c r="K373" s="1">
        <f>IFERROR(__xludf.DUMMYFUNCTION("""COMPUTED_VALUE"""),414.46)</f>
        <v>414.46</v>
      </c>
      <c r="M373" s="2">
        <f>IFERROR(__xludf.DUMMYFUNCTION("""COMPUTED_VALUE"""),45834.66666666667)</f>
        <v>45834.66667</v>
      </c>
      <c r="N373" s="1">
        <f>IFERROR(__xludf.DUMMYFUNCTION("""COMPUTED_VALUE"""),2.8507331E7)</f>
        <v>28507331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IFERROR(__xludf.DUMMYFUNCTION("""COMPUTED_VALUE"""),418.95)</f>
        <v>418.95</v>
      </c>
      <c r="D374" s="2">
        <f>IFERROR(__xludf.DUMMYFUNCTION("""COMPUTED_VALUE"""),45835.66666666667)</f>
        <v>45835.66667</v>
      </c>
      <c r="E374" s="1">
        <f>IFERROR(__xludf.DUMMYFUNCTION("""COMPUTED_VALUE"""),421.17)</f>
        <v>421.17</v>
      </c>
      <c r="G374" s="2">
        <f>IFERROR(__xludf.DUMMYFUNCTION("""COMPUTED_VALUE"""),45835.66666666667)</f>
        <v>45835.66667</v>
      </c>
      <c r="H374" s="1">
        <f>IFERROR(__xludf.DUMMYFUNCTION("""COMPUTED_VALUE"""),412.18)</f>
        <v>412.18</v>
      </c>
      <c r="J374" s="2">
        <f>IFERROR(__xludf.DUMMYFUNCTION("""COMPUTED_VALUE"""),45835.66666666667)</f>
        <v>45835.66667</v>
      </c>
      <c r="K374" s="1">
        <f>IFERROR(__xludf.DUMMYFUNCTION("""COMPUTED_VALUE"""),413.8)</f>
        <v>413.8</v>
      </c>
      <c r="M374" s="2">
        <f>IFERROR(__xludf.DUMMYFUNCTION("""COMPUTED_VALUE"""),45835.66666666667)</f>
        <v>45835.66667</v>
      </c>
      <c r="N374" s="1">
        <f>IFERROR(__xludf.DUMMYFUNCTION("""COMPUTED_VALUE"""),4.6976482E7)</f>
        <v>46976482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IFERROR(__xludf.DUMMYFUNCTION("""COMPUTED_VALUE"""),413.8)</f>
        <v>413.8</v>
      </c>
      <c r="D375" s="2">
        <f>IFERROR(__xludf.DUMMYFUNCTION("""COMPUTED_VALUE"""),45838.66666666667)</f>
        <v>45838.66667</v>
      </c>
      <c r="E375" s="1">
        <f>IFERROR(__xludf.DUMMYFUNCTION("""COMPUTED_VALUE"""),415.11)</f>
        <v>415.11</v>
      </c>
      <c r="G375" s="2">
        <f>IFERROR(__xludf.DUMMYFUNCTION("""COMPUTED_VALUE"""),45838.66666666667)</f>
        <v>45838.66667</v>
      </c>
      <c r="H375" s="1">
        <f>IFERROR(__xludf.DUMMYFUNCTION("""COMPUTED_VALUE"""),411.48)</f>
        <v>411.48</v>
      </c>
      <c r="J375" s="2">
        <f>IFERROR(__xludf.DUMMYFUNCTION("""COMPUTED_VALUE"""),45838.66666666667)</f>
        <v>45838.66667</v>
      </c>
      <c r="K375" s="1">
        <f>IFERROR(__xludf.DUMMYFUNCTION("""COMPUTED_VALUE"""),414.84)</f>
        <v>414.84</v>
      </c>
      <c r="M375" s="2">
        <f>IFERROR(__xludf.DUMMYFUNCTION("""COMPUTED_VALUE"""),45838.66666666667)</f>
        <v>45838.66667</v>
      </c>
      <c r="N375" s="1">
        <f>IFERROR(__xludf.DUMMYFUNCTION("""COMPUTED_VALUE"""),3.3397993E7)</f>
        <v>33397993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IFERROR(__xludf.DUMMYFUNCTION("""COMPUTED_VALUE"""),414.71)</f>
        <v>414.71</v>
      </c>
      <c r="D376" s="2">
        <f>IFERROR(__xludf.DUMMYFUNCTION("""COMPUTED_VALUE"""),45839.66666666667)</f>
        <v>45839.66667</v>
      </c>
      <c r="E376" s="1">
        <f>IFERROR(__xludf.DUMMYFUNCTION("""COMPUTED_VALUE"""),428.35)</f>
        <v>428.35</v>
      </c>
      <c r="G376" s="2">
        <f>IFERROR(__xludf.DUMMYFUNCTION("""COMPUTED_VALUE"""),45839.66666666667)</f>
        <v>45839.66667</v>
      </c>
      <c r="H376" s="1">
        <f>IFERROR(__xludf.DUMMYFUNCTION("""COMPUTED_VALUE"""),414.71)</f>
        <v>414.71</v>
      </c>
      <c r="J376" s="2">
        <f>IFERROR(__xludf.DUMMYFUNCTION("""COMPUTED_VALUE"""),45839.66666666667)</f>
        <v>45839.66667</v>
      </c>
      <c r="K376" s="1">
        <f>IFERROR(__xludf.DUMMYFUNCTION("""COMPUTED_VALUE"""),422.84)</f>
        <v>422.84</v>
      </c>
      <c r="M376" s="2">
        <f>IFERROR(__xludf.DUMMYFUNCTION("""COMPUTED_VALUE"""),45839.66666666667)</f>
        <v>45839.66667</v>
      </c>
      <c r="N376" s="1">
        <f>IFERROR(__xludf.DUMMYFUNCTION("""COMPUTED_VALUE"""),3.9478539E7)</f>
        <v>39478539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IFERROR(__xludf.DUMMYFUNCTION("""COMPUTED_VALUE"""),422.54)</f>
        <v>422.54</v>
      </c>
      <c r="D377" s="2">
        <f>IFERROR(__xludf.DUMMYFUNCTION("""COMPUTED_VALUE"""),45840.66666666667)</f>
        <v>45840.66667</v>
      </c>
      <c r="E377" s="1">
        <f>IFERROR(__xludf.DUMMYFUNCTION("""COMPUTED_VALUE"""),429.51)</f>
        <v>429.51</v>
      </c>
      <c r="G377" s="2">
        <f>IFERROR(__xludf.DUMMYFUNCTION("""COMPUTED_VALUE"""),45840.66666666667)</f>
        <v>45840.66667</v>
      </c>
      <c r="H377" s="1">
        <f>IFERROR(__xludf.DUMMYFUNCTION("""COMPUTED_VALUE"""),421.87)</f>
        <v>421.87</v>
      </c>
      <c r="J377" s="2">
        <f>IFERROR(__xludf.DUMMYFUNCTION("""COMPUTED_VALUE"""),45840.66666666667)</f>
        <v>45840.66667</v>
      </c>
      <c r="K377" s="1">
        <f>IFERROR(__xludf.DUMMYFUNCTION("""COMPUTED_VALUE"""),428.36)</f>
        <v>428.36</v>
      </c>
      <c r="M377" s="2">
        <f>IFERROR(__xludf.DUMMYFUNCTION("""COMPUTED_VALUE"""),45840.66666666667)</f>
        <v>45840.66667</v>
      </c>
      <c r="N377" s="1">
        <f>IFERROR(__xludf.DUMMYFUNCTION("""COMPUTED_VALUE"""),3.8983902E7)</f>
        <v>38983902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IFERROR(__xludf.DUMMYFUNCTION("""COMPUTED_VALUE"""),430.32)</f>
        <v>430.32</v>
      </c>
      <c r="D378" s="2">
        <f>IFERROR(__xludf.DUMMYFUNCTION("""COMPUTED_VALUE"""),45841.54166666667)</f>
        <v>45841.54167</v>
      </c>
      <c r="E378" s="1">
        <f>IFERROR(__xludf.DUMMYFUNCTION("""COMPUTED_VALUE"""),432.17)</f>
        <v>432.17</v>
      </c>
      <c r="G378" s="2">
        <f>IFERROR(__xludf.DUMMYFUNCTION("""COMPUTED_VALUE"""),45841.54166666667)</f>
        <v>45841.54167</v>
      </c>
      <c r="H378" s="1">
        <f>IFERROR(__xludf.DUMMYFUNCTION("""COMPUTED_VALUE"""),428.5)</f>
        <v>428.5</v>
      </c>
      <c r="J378" s="2">
        <f>IFERROR(__xludf.DUMMYFUNCTION("""COMPUTED_VALUE"""),45841.54166666667)</f>
        <v>45841.54167</v>
      </c>
      <c r="K378" s="1">
        <f>IFERROR(__xludf.DUMMYFUNCTION("""COMPUTED_VALUE"""),430.84)</f>
        <v>430.84</v>
      </c>
      <c r="M378" s="2">
        <f>IFERROR(__xludf.DUMMYFUNCTION("""COMPUTED_VALUE"""),45841.54166666667)</f>
        <v>45841.54167</v>
      </c>
      <c r="N378" s="1">
        <f>IFERROR(__xludf.DUMMYFUNCTION("""COMPUTED_VALUE"""),1.6386407E7)</f>
        <v>16386407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IFERROR(__xludf.DUMMYFUNCTION("""COMPUTED_VALUE"""),429.7)</f>
        <v>429.7</v>
      </c>
      <c r="D379" s="2">
        <f>IFERROR(__xludf.DUMMYFUNCTION("""COMPUTED_VALUE"""),45845.66666666667)</f>
        <v>45845.66667</v>
      </c>
      <c r="E379" s="1">
        <f>IFERROR(__xludf.DUMMYFUNCTION("""COMPUTED_VALUE"""),430.15)</f>
        <v>430.15</v>
      </c>
      <c r="G379" s="2">
        <f>IFERROR(__xludf.DUMMYFUNCTION("""COMPUTED_VALUE"""),45845.66666666667)</f>
        <v>45845.66667</v>
      </c>
      <c r="H379" s="1">
        <f>IFERROR(__xludf.DUMMYFUNCTION("""COMPUTED_VALUE"""),419.98)</f>
        <v>419.98</v>
      </c>
      <c r="J379" s="2">
        <f>IFERROR(__xludf.DUMMYFUNCTION("""COMPUTED_VALUE"""),45845.66666666667)</f>
        <v>45845.66667</v>
      </c>
      <c r="K379" s="1">
        <f>IFERROR(__xludf.DUMMYFUNCTION("""COMPUTED_VALUE"""),421.62)</f>
        <v>421.62</v>
      </c>
      <c r="M379" s="2">
        <f>IFERROR(__xludf.DUMMYFUNCTION("""COMPUTED_VALUE"""),45845.66666666667)</f>
        <v>45845.66667</v>
      </c>
      <c r="N379" s="1">
        <f>IFERROR(__xludf.DUMMYFUNCTION("""COMPUTED_VALUE"""),2.8102378E7)</f>
        <v>28102378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IFERROR(__xludf.DUMMYFUNCTION("""COMPUTED_VALUE"""),421.92)</f>
        <v>421.92</v>
      </c>
      <c r="D380" s="2">
        <f>IFERROR(__xludf.DUMMYFUNCTION("""COMPUTED_VALUE"""),45846.66666666667)</f>
        <v>45846.66667</v>
      </c>
      <c r="E380" s="1">
        <f>IFERROR(__xludf.DUMMYFUNCTION("""COMPUTED_VALUE"""),421.92)</f>
        <v>421.92</v>
      </c>
      <c r="G380" s="2">
        <f>IFERROR(__xludf.DUMMYFUNCTION("""COMPUTED_VALUE"""),45846.66666666667)</f>
        <v>45846.66667</v>
      </c>
      <c r="H380" s="1">
        <f>IFERROR(__xludf.DUMMYFUNCTION("""COMPUTED_VALUE"""),413.23)</f>
        <v>413.23</v>
      </c>
      <c r="J380" s="2">
        <f>IFERROR(__xludf.DUMMYFUNCTION("""COMPUTED_VALUE"""),45846.66666666667)</f>
        <v>45846.66667</v>
      </c>
      <c r="K380" s="1">
        <f>IFERROR(__xludf.DUMMYFUNCTION("""COMPUTED_VALUE"""),417.04)</f>
        <v>417.04</v>
      </c>
      <c r="M380" s="2">
        <f>IFERROR(__xludf.DUMMYFUNCTION("""COMPUTED_VALUE"""),45846.66666666667)</f>
        <v>45846.66667</v>
      </c>
      <c r="N380" s="1">
        <f>IFERROR(__xludf.DUMMYFUNCTION("""COMPUTED_VALUE"""),3.1839487E7)</f>
        <v>31839487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IFERROR(__xludf.DUMMYFUNCTION("""COMPUTED_VALUE"""),419.57)</f>
        <v>419.57</v>
      </c>
      <c r="D381" s="2">
        <f>IFERROR(__xludf.DUMMYFUNCTION("""COMPUTED_VALUE"""),45847.66666666667)</f>
        <v>45847.66667</v>
      </c>
      <c r="E381" s="1">
        <f>IFERROR(__xludf.DUMMYFUNCTION("""COMPUTED_VALUE"""),420.22)</f>
        <v>420.22</v>
      </c>
      <c r="G381" s="2">
        <f>IFERROR(__xludf.DUMMYFUNCTION("""COMPUTED_VALUE"""),45847.66666666667)</f>
        <v>45847.66667</v>
      </c>
      <c r="H381" s="1">
        <f>IFERROR(__xludf.DUMMYFUNCTION("""COMPUTED_VALUE"""),414.39)</f>
        <v>414.39</v>
      </c>
      <c r="J381" s="2">
        <f>IFERROR(__xludf.DUMMYFUNCTION("""COMPUTED_VALUE"""),45847.66666666667)</f>
        <v>45847.66667</v>
      </c>
      <c r="K381" s="1">
        <f>IFERROR(__xludf.DUMMYFUNCTION("""COMPUTED_VALUE"""),419.54)</f>
        <v>419.54</v>
      </c>
      <c r="M381" s="2">
        <f>IFERROR(__xludf.DUMMYFUNCTION("""COMPUTED_VALUE"""),45847.66666666667)</f>
        <v>45847.66667</v>
      </c>
      <c r="N381" s="1">
        <f>IFERROR(__xludf.DUMMYFUNCTION("""COMPUTED_VALUE"""),2.7536025E7)</f>
        <v>27536025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IFERROR(__xludf.DUMMYFUNCTION("""COMPUTED_VALUE"""),423.61)</f>
        <v>423.61</v>
      </c>
      <c r="D382" s="2">
        <f>IFERROR(__xludf.DUMMYFUNCTION("""COMPUTED_VALUE"""),45848.66666666667)</f>
        <v>45848.66667</v>
      </c>
      <c r="E382" s="1">
        <f>IFERROR(__xludf.DUMMYFUNCTION("""COMPUTED_VALUE"""),431.76)</f>
        <v>431.76</v>
      </c>
      <c r="G382" s="2">
        <f>IFERROR(__xludf.DUMMYFUNCTION("""COMPUTED_VALUE"""),45848.66666666667)</f>
        <v>45848.66667</v>
      </c>
      <c r="H382" s="1">
        <f>IFERROR(__xludf.DUMMYFUNCTION("""COMPUTED_VALUE"""),422.96)</f>
        <v>422.96</v>
      </c>
      <c r="J382" s="2">
        <f>IFERROR(__xludf.DUMMYFUNCTION("""COMPUTED_VALUE"""),45848.66666666667)</f>
        <v>45848.66667</v>
      </c>
      <c r="K382" s="1">
        <f>IFERROR(__xludf.DUMMYFUNCTION("""COMPUTED_VALUE"""),428.83)</f>
        <v>428.83</v>
      </c>
      <c r="M382" s="2">
        <f>IFERROR(__xludf.DUMMYFUNCTION("""COMPUTED_VALUE"""),45848.66666666667)</f>
        <v>45848.66667</v>
      </c>
      <c r="N382" s="1">
        <f>IFERROR(__xludf.DUMMYFUNCTION("""COMPUTED_VALUE"""),3.0451495E7)</f>
        <v>30451495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IFERROR(__xludf.DUMMYFUNCTION("""COMPUTED_VALUE"""),424.8)</f>
        <v>424.8</v>
      </c>
      <c r="D383" s="2">
        <f>IFERROR(__xludf.DUMMYFUNCTION("""COMPUTED_VALUE"""),45849.66666666667)</f>
        <v>45849.66667</v>
      </c>
      <c r="E383" s="1">
        <f>IFERROR(__xludf.DUMMYFUNCTION("""COMPUTED_VALUE"""),432.81)</f>
        <v>432.81</v>
      </c>
      <c r="G383" s="2">
        <f>IFERROR(__xludf.DUMMYFUNCTION("""COMPUTED_VALUE"""),45849.66666666667)</f>
        <v>45849.66667</v>
      </c>
      <c r="H383" s="1">
        <f>IFERROR(__xludf.DUMMYFUNCTION("""COMPUTED_VALUE"""),423.1)</f>
        <v>423.1</v>
      </c>
      <c r="J383" s="2">
        <f>IFERROR(__xludf.DUMMYFUNCTION("""COMPUTED_VALUE"""),45849.66666666667)</f>
        <v>45849.66667</v>
      </c>
      <c r="K383" s="1">
        <f>IFERROR(__xludf.DUMMYFUNCTION("""COMPUTED_VALUE"""),430.31)</f>
        <v>430.31</v>
      </c>
      <c r="M383" s="2">
        <f>IFERROR(__xludf.DUMMYFUNCTION("""COMPUTED_VALUE"""),45849.66666666667)</f>
        <v>45849.66667</v>
      </c>
      <c r="N383" s="1">
        <f>IFERROR(__xludf.DUMMYFUNCTION("""COMPUTED_VALUE"""),3.7287328E7)</f>
        <v>37287328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IFERROR(__xludf.DUMMYFUNCTION("""COMPUTED_VALUE"""),429.61)</f>
        <v>429.61</v>
      </c>
      <c r="D384" s="2">
        <f>IFERROR(__xludf.DUMMYFUNCTION("""COMPUTED_VALUE"""),45852.66666666667)</f>
        <v>45852.66667</v>
      </c>
      <c r="E384" s="1">
        <f>IFERROR(__xludf.DUMMYFUNCTION("""COMPUTED_VALUE"""),443.99)</f>
        <v>443.99</v>
      </c>
      <c r="G384" s="2">
        <f>IFERROR(__xludf.DUMMYFUNCTION("""COMPUTED_VALUE"""),45852.66666666667)</f>
        <v>45852.66667</v>
      </c>
      <c r="H384" s="1">
        <f>IFERROR(__xludf.DUMMYFUNCTION("""COMPUTED_VALUE"""),422.33)</f>
        <v>422.33</v>
      </c>
      <c r="J384" s="2">
        <f>IFERROR(__xludf.DUMMYFUNCTION("""COMPUTED_VALUE"""),45852.66666666667)</f>
        <v>45852.66667</v>
      </c>
      <c r="K384" s="1">
        <f>IFERROR(__xludf.DUMMYFUNCTION("""COMPUTED_VALUE"""),432.38)</f>
        <v>432.38</v>
      </c>
      <c r="M384" s="2">
        <f>IFERROR(__xludf.DUMMYFUNCTION("""COMPUTED_VALUE"""),45852.66666666667)</f>
        <v>45852.66667</v>
      </c>
      <c r="N384" s="1">
        <f>IFERROR(__xludf.DUMMYFUNCTION("""COMPUTED_VALUE"""),7.0297222E7)</f>
        <v>70297222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IFERROR(__xludf.DUMMYFUNCTION("""COMPUTED_VALUE"""),430.09)</f>
        <v>430.09</v>
      </c>
      <c r="D385" s="2">
        <f>IFERROR(__xludf.DUMMYFUNCTION("""COMPUTED_VALUE"""),45853.66666666667)</f>
        <v>45853.66667</v>
      </c>
      <c r="E385" s="1">
        <f>IFERROR(__xludf.DUMMYFUNCTION("""COMPUTED_VALUE"""),432.72)</f>
        <v>432.72</v>
      </c>
      <c r="G385" s="2">
        <f>IFERROR(__xludf.DUMMYFUNCTION("""COMPUTED_VALUE"""),45853.66666666667)</f>
        <v>45853.66667</v>
      </c>
      <c r="H385" s="1">
        <f>IFERROR(__xludf.DUMMYFUNCTION("""COMPUTED_VALUE"""),420.79)</f>
        <v>420.79</v>
      </c>
      <c r="J385" s="2">
        <f>IFERROR(__xludf.DUMMYFUNCTION("""COMPUTED_VALUE"""),45853.66666666667)</f>
        <v>45853.66667</v>
      </c>
      <c r="K385" s="1">
        <f>IFERROR(__xludf.DUMMYFUNCTION("""COMPUTED_VALUE"""),422.37)</f>
        <v>422.37</v>
      </c>
      <c r="M385" s="2">
        <f>IFERROR(__xludf.DUMMYFUNCTION("""COMPUTED_VALUE"""),45853.66666666667)</f>
        <v>45853.66667</v>
      </c>
      <c r="N385" s="1">
        <f>IFERROR(__xludf.DUMMYFUNCTION("""COMPUTED_VALUE"""),4.5160195E7)</f>
        <v>45160195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IFERROR(__xludf.DUMMYFUNCTION("""COMPUTED_VALUE"""),423.92)</f>
        <v>423.92</v>
      </c>
      <c r="D386" s="2">
        <f>IFERROR(__xludf.DUMMYFUNCTION("""COMPUTED_VALUE"""),45854.66666666667)</f>
        <v>45854.66667</v>
      </c>
      <c r="E386" s="1">
        <f>IFERROR(__xludf.DUMMYFUNCTION("""COMPUTED_VALUE"""),429.29)</f>
        <v>429.29</v>
      </c>
      <c r="G386" s="2">
        <f>IFERROR(__xludf.DUMMYFUNCTION("""COMPUTED_VALUE"""),45854.66666666667)</f>
        <v>45854.66667</v>
      </c>
      <c r="H386" s="1">
        <f>IFERROR(__xludf.DUMMYFUNCTION("""COMPUTED_VALUE"""),420.02)</f>
        <v>420.02</v>
      </c>
      <c r="J386" s="2">
        <f>IFERROR(__xludf.DUMMYFUNCTION("""COMPUTED_VALUE"""),45854.66666666667)</f>
        <v>45854.66667</v>
      </c>
      <c r="K386" s="1">
        <f>IFERROR(__xludf.DUMMYFUNCTION("""COMPUTED_VALUE"""),428.86)</f>
        <v>428.86</v>
      </c>
      <c r="M386" s="2">
        <f>IFERROR(__xludf.DUMMYFUNCTION("""COMPUTED_VALUE"""),45854.66666666667)</f>
        <v>45854.66667</v>
      </c>
      <c r="N386" s="1">
        <f>IFERROR(__xludf.DUMMYFUNCTION("""COMPUTED_VALUE"""),3.3932496E7)</f>
        <v>33932496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IFERROR(__xludf.DUMMYFUNCTION("""COMPUTED_VALUE"""),428.1)</f>
        <v>428.1</v>
      </c>
      <c r="D387" s="2">
        <f>IFERROR(__xludf.DUMMYFUNCTION("""COMPUTED_VALUE"""),45855.66666666667)</f>
        <v>45855.66667</v>
      </c>
      <c r="E387" s="1">
        <f>IFERROR(__xludf.DUMMYFUNCTION("""COMPUTED_VALUE"""),430.92)</f>
        <v>430.92</v>
      </c>
      <c r="G387" s="2">
        <f>IFERROR(__xludf.DUMMYFUNCTION("""COMPUTED_VALUE"""),45855.66666666667)</f>
        <v>45855.66667</v>
      </c>
      <c r="H387" s="1">
        <f>IFERROR(__xludf.DUMMYFUNCTION("""COMPUTED_VALUE"""),426.25)</f>
        <v>426.25</v>
      </c>
      <c r="J387" s="2">
        <f>IFERROR(__xludf.DUMMYFUNCTION("""COMPUTED_VALUE"""),45855.66666666667)</f>
        <v>45855.66667</v>
      </c>
      <c r="K387" s="1">
        <f>IFERROR(__xludf.DUMMYFUNCTION("""COMPUTED_VALUE"""),429.87)</f>
        <v>429.87</v>
      </c>
      <c r="M387" s="2">
        <f>IFERROR(__xludf.DUMMYFUNCTION("""COMPUTED_VALUE"""),45855.66666666667)</f>
        <v>45855.66667</v>
      </c>
      <c r="N387" s="1">
        <f>IFERROR(__xludf.DUMMYFUNCTION("""COMPUTED_VALUE"""),2.2531716E7)</f>
        <v>22531716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IFERROR(__xludf.DUMMYFUNCTION("""COMPUTED_VALUE"""),431.2)</f>
        <v>431.2</v>
      </c>
      <c r="D388" s="2">
        <f>IFERROR(__xludf.DUMMYFUNCTION("""COMPUTED_VALUE"""),45856.66666666667)</f>
        <v>45856.66667</v>
      </c>
      <c r="E388" s="1">
        <f>IFERROR(__xludf.DUMMYFUNCTION("""COMPUTED_VALUE"""),435.48)</f>
        <v>435.48</v>
      </c>
      <c r="G388" s="2">
        <f>IFERROR(__xludf.DUMMYFUNCTION("""COMPUTED_VALUE"""),45856.66666666667)</f>
        <v>45856.66667</v>
      </c>
      <c r="H388" s="1">
        <f>IFERROR(__xludf.DUMMYFUNCTION("""COMPUTED_VALUE"""),430.69)</f>
        <v>430.69</v>
      </c>
      <c r="J388" s="2">
        <f>IFERROR(__xludf.DUMMYFUNCTION("""COMPUTED_VALUE"""),45856.66666666667)</f>
        <v>45856.66667</v>
      </c>
      <c r="K388" s="1">
        <f>IFERROR(__xludf.DUMMYFUNCTION("""COMPUTED_VALUE"""),434.84)</f>
        <v>434.84</v>
      </c>
      <c r="M388" s="2">
        <f>IFERROR(__xludf.DUMMYFUNCTION("""COMPUTED_VALUE"""),45856.66666666667)</f>
        <v>45856.66667</v>
      </c>
      <c r="N388" s="1">
        <f>IFERROR(__xludf.DUMMYFUNCTION("""COMPUTED_VALUE"""),2.3315992E7)</f>
        <v>23315992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IFERROR(__xludf.DUMMYFUNCTION("""COMPUTED_VALUE"""),434.62)</f>
        <v>434.62</v>
      </c>
      <c r="D389" s="2">
        <f>IFERROR(__xludf.DUMMYFUNCTION("""COMPUTED_VALUE"""),45859.66666666667)</f>
        <v>45859.66667</v>
      </c>
      <c r="E389" s="1">
        <f>IFERROR(__xludf.DUMMYFUNCTION("""COMPUTED_VALUE"""),436.48)</f>
        <v>436.48</v>
      </c>
      <c r="G389" s="2">
        <f>IFERROR(__xludf.DUMMYFUNCTION("""COMPUTED_VALUE"""),45859.66666666667)</f>
        <v>45859.66667</v>
      </c>
      <c r="H389" s="1">
        <f>IFERROR(__xludf.DUMMYFUNCTION("""COMPUTED_VALUE"""),432.23)</f>
        <v>432.23</v>
      </c>
      <c r="J389" s="2">
        <f>IFERROR(__xludf.DUMMYFUNCTION("""COMPUTED_VALUE"""),45859.66666666667)</f>
        <v>45859.66667</v>
      </c>
      <c r="K389" s="1">
        <f>IFERROR(__xludf.DUMMYFUNCTION("""COMPUTED_VALUE"""),432.28)</f>
        <v>432.28</v>
      </c>
      <c r="M389" s="2">
        <f>IFERROR(__xludf.DUMMYFUNCTION("""COMPUTED_VALUE"""),45859.66666666667)</f>
        <v>45859.66667</v>
      </c>
      <c r="N389" s="1">
        <f>IFERROR(__xludf.DUMMYFUNCTION("""COMPUTED_VALUE"""),2.0813226E7)</f>
        <v>20813226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IFERROR(__xludf.DUMMYFUNCTION("""COMPUTED_VALUE"""),431.42)</f>
        <v>431.42</v>
      </c>
      <c r="D390" s="2">
        <f>IFERROR(__xludf.DUMMYFUNCTION("""COMPUTED_VALUE"""),45860.66666666667)</f>
        <v>45860.66667</v>
      </c>
      <c r="E390" s="1">
        <f>IFERROR(__xludf.DUMMYFUNCTION("""COMPUTED_VALUE"""),445.68)</f>
        <v>445.68</v>
      </c>
      <c r="G390" s="2">
        <f>IFERROR(__xludf.DUMMYFUNCTION("""COMPUTED_VALUE"""),45860.66666666667)</f>
        <v>45860.66667</v>
      </c>
      <c r="H390" s="1">
        <f>IFERROR(__xludf.DUMMYFUNCTION("""COMPUTED_VALUE"""),431.42)</f>
        <v>431.42</v>
      </c>
      <c r="J390" s="2">
        <f>IFERROR(__xludf.DUMMYFUNCTION("""COMPUTED_VALUE"""),45860.66666666667)</f>
        <v>45860.66667</v>
      </c>
      <c r="K390" s="1">
        <f>IFERROR(__xludf.DUMMYFUNCTION("""COMPUTED_VALUE"""),444.93)</f>
        <v>444.93</v>
      </c>
      <c r="M390" s="2">
        <f>IFERROR(__xludf.DUMMYFUNCTION("""COMPUTED_VALUE"""),45860.66666666667)</f>
        <v>45860.66667</v>
      </c>
      <c r="N390" s="1">
        <f>IFERROR(__xludf.DUMMYFUNCTION("""COMPUTED_VALUE"""),3.3206298E7)</f>
        <v>33206298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IFERROR(__xludf.DUMMYFUNCTION("""COMPUTED_VALUE"""),447.58)</f>
        <v>447.58</v>
      </c>
      <c r="D391" s="2">
        <f>IFERROR(__xludf.DUMMYFUNCTION("""COMPUTED_VALUE"""),45861.66666666667)</f>
        <v>45861.66667</v>
      </c>
      <c r="E391" s="1">
        <f>IFERROR(__xludf.DUMMYFUNCTION("""COMPUTED_VALUE"""),449.1)</f>
        <v>449.1</v>
      </c>
      <c r="G391" s="2">
        <f>IFERROR(__xludf.DUMMYFUNCTION("""COMPUTED_VALUE"""),45861.66666666667)</f>
        <v>45861.66667</v>
      </c>
      <c r="H391" s="1">
        <f>IFERROR(__xludf.DUMMYFUNCTION("""COMPUTED_VALUE"""),442.19)</f>
        <v>442.19</v>
      </c>
      <c r="J391" s="2">
        <f>IFERROR(__xludf.DUMMYFUNCTION("""COMPUTED_VALUE"""),45861.66666666667)</f>
        <v>45861.66667</v>
      </c>
      <c r="K391" s="1">
        <f>IFERROR(__xludf.DUMMYFUNCTION("""COMPUTED_VALUE"""),445.11)</f>
        <v>445.11</v>
      </c>
      <c r="M391" s="2">
        <f>IFERROR(__xludf.DUMMYFUNCTION("""COMPUTED_VALUE"""),45861.66666666667)</f>
        <v>45861.66667</v>
      </c>
      <c r="N391" s="1">
        <f>IFERROR(__xludf.DUMMYFUNCTION("""COMPUTED_VALUE"""),3.0097838E7)</f>
        <v>30097838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IFERROR(__xludf.DUMMYFUNCTION("""COMPUTED_VALUE"""),444.44)</f>
        <v>444.44</v>
      </c>
      <c r="D392" s="2">
        <f>IFERROR(__xludf.DUMMYFUNCTION("""COMPUTED_VALUE"""),45862.66666666667)</f>
        <v>45862.66667</v>
      </c>
      <c r="E392" s="1">
        <f>IFERROR(__xludf.DUMMYFUNCTION("""COMPUTED_VALUE"""),447.43)</f>
        <v>447.43</v>
      </c>
      <c r="G392" s="2">
        <f>IFERROR(__xludf.DUMMYFUNCTION("""COMPUTED_VALUE"""),45862.66666666667)</f>
        <v>45862.66667</v>
      </c>
      <c r="H392" s="1">
        <f>IFERROR(__xludf.DUMMYFUNCTION("""COMPUTED_VALUE"""),439.9)</f>
        <v>439.9</v>
      </c>
      <c r="J392" s="2">
        <f>IFERROR(__xludf.DUMMYFUNCTION("""COMPUTED_VALUE"""),45862.66666666667)</f>
        <v>45862.66667</v>
      </c>
      <c r="K392" s="1">
        <f>IFERROR(__xludf.DUMMYFUNCTION("""COMPUTED_VALUE"""),440.7)</f>
        <v>440.7</v>
      </c>
      <c r="M392" s="2">
        <f>IFERROR(__xludf.DUMMYFUNCTION("""COMPUTED_VALUE"""),45862.66666666667)</f>
        <v>45862.66667</v>
      </c>
      <c r="N392" s="1">
        <f>IFERROR(__xludf.DUMMYFUNCTION("""COMPUTED_VALUE"""),1.9010887E7)</f>
        <v>19010887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IFERROR(__xludf.DUMMYFUNCTION("""COMPUTED_VALUE"""),444.95)</f>
        <v>444.95</v>
      </c>
      <c r="D393" s="2">
        <f>IFERROR(__xludf.DUMMYFUNCTION("""COMPUTED_VALUE"""),45863.66666666667)</f>
        <v>45863.66667</v>
      </c>
      <c r="E393" s="1">
        <f>IFERROR(__xludf.DUMMYFUNCTION("""COMPUTED_VALUE"""),451.31)</f>
        <v>451.31</v>
      </c>
      <c r="G393" s="2">
        <f>IFERROR(__xludf.DUMMYFUNCTION("""COMPUTED_VALUE"""),45863.66666666667)</f>
        <v>45863.66667</v>
      </c>
      <c r="H393" s="1">
        <f>IFERROR(__xludf.DUMMYFUNCTION("""COMPUTED_VALUE"""),439.41)</f>
        <v>439.41</v>
      </c>
      <c r="J393" s="2">
        <f>IFERROR(__xludf.DUMMYFUNCTION("""COMPUTED_VALUE"""),45863.66666666667)</f>
        <v>45863.66667</v>
      </c>
      <c r="K393" s="1">
        <f>IFERROR(__xludf.DUMMYFUNCTION("""COMPUTED_VALUE"""),450.84)</f>
        <v>450.84</v>
      </c>
      <c r="M393" s="2">
        <f>IFERROR(__xludf.DUMMYFUNCTION("""COMPUTED_VALUE"""),45863.66666666667)</f>
        <v>45863.66667</v>
      </c>
      <c r="N393" s="1">
        <f>IFERROR(__xludf.DUMMYFUNCTION("""COMPUTED_VALUE"""),2.4996511E7)</f>
        <v>24996511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IFERROR(__xludf.DUMMYFUNCTION("""COMPUTED_VALUE"""),448.55)</f>
        <v>448.55</v>
      </c>
      <c r="D394" s="2">
        <f>IFERROR(__xludf.DUMMYFUNCTION("""COMPUTED_VALUE"""),45866.66666666667)</f>
        <v>45866.66667</v>
      </c>
      <c r="E394" s="1">
        <f>IFERROR(__xludf.DUMMYFUNCTION("""COMPUTED_VALUE"""),452.45)</f>
        <v>452.45</v>
      </c>
      <c r="G394" s="2">
        <f>IFERROR(__xludf.DUMMYFUNCTION("""COMPUTED_VALUE"""),45866.66666666667)</f>
        <v>45866.66667</v>
      </c>
      <c r="H394" s="1">
        <f>IFERROR(__xludf.DUMMYFUNCTION("""COMPUTED_VALUE"""),446.36)</f>
        <v>446.36</v>
      </c>
      <c r="J394" s="2">
        <f>IFERROR(__xludf.DUMMYFUNCTION("""COMPUTED_VALUE"""),45866.66666666667)</f>
        <v>45866.66667</v>
      </c>
      <c r="K394" s="1">
        <f>IFERROR(__xludf.DUMMYFUNCTION("""COMPUTED_VALUE"""),448.34)</f>
        <v>448.34</v>
      </c>
      <c r="M394" s="2">
        <f>IFERROR(__xludf.DUMMYFUNCTION("""COMPUTED_VALUE"""),45866.66666666667)</f>
        <v>45866.66667</v>
      </c>
      <c r="N394" s="1">
        <f>IFERROR(__xludf.DUMMYFUNCTION("""COMPUTED_VALUE"""),2.1087922E7)</f>
        <v>21087922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IFERROR(__xludf.DUMMYFUNCTION("""COMPUTED_VALUE"""),449.69)</f>
        <v>449.69</v>
      </c>
      <c r="D395" s="2">
        <f>IFERROR(__xludf.DUMMYFUNCTION("""COMPUTED_VALUE"""),45867.66666666667)</f>
        <v>45867.66667</v>
      </c>
      <c r="E395" s="1">
        <f>IFERROR(__xludf.DUMMYFUNCTION("""COMPUTED_VALUE"""),449.69)</f>
        <v>449.69</v>
      </c>
      <c r="G395" s="2">
        <f>IFERROR(__xludf.DUMMYFUNCTION("""COMPUTED_VALUE"""),45867.66666666667)</f>
        <v>45867.66667</v>
      </c>
      <c r="H395" s="1">
        <f>IFERROR(__xludf.DUMMYFUNCTION("""COMPUTED_VALUE"""),439.08)</f>
        <v>439.08</v>
      </c>
      <c r="J395" s="2">
        <f>IFERROR(__xludf.DUMMYFUNCTION("""COMPUTED_VALUE"""),45867.66666666667)</f>
        <v>45867.66667</v>
      </c>
      <c r="K395" s="1">
        <f>IFERROR(__xludf.DUMMYFUNCTION("""COMPUTED_VALUE"""),444.01)</f>
        <v>444.01</v>
      </c>
      <c r="M395" s="2">
        <f>IFERROR(__xludf.DUMMYFUNCTION("""COMPUTED_VALUE"""),45867.66666666667)</f>
        <v>45867.66667</v>
      </c>
      <c r="N395" s="1">
        <f>IFERROR(__xludf.DUMMYFUNCTION("""COMPUTED_VALUE"""),3.6023379E7)</f>
        <v>36023379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IFERROR(__xludf.DUMMYFUNCTION("""COMPUTED_VALUE"""),446.13)</f>
        <v>446.13</v>
      </c>
      <c r="D396" s="2">
        <f>IFERROR(__xludf.DUMMYFUNCTION("""COMPUTED_VALUE"""),45868.66666666667)</f>
        <v>45868.66667</v>
      </c>
      <c r="E396" s="1">
        <f>IFERROR(__xludf.DUMMYFUNCTION("""COMPUTED_VALUE"""),449.2)</f>
        <v>449.2</v>
      </c>
      <c r="G396" s="2">
        <f>IFERROR(__xludf.DUMMYFUNCTION("""COMPUTED_VALUE"""),45868.66666666667)</f>
        <v>45868.66667</v>
      </c>
      <c r="H396" s="1">
        <f>IFERROR(__xludf.DUMMYFUNCTION("""COMPUTED_VALUE"""),440.39)</f>
        <v>440.39</v>
      </c>
      <c r="J396" s="2">
        <f>IFERROR(__xludf.DUMMYFUNCTION("""COMPUTED_VALUE"""),45868.66666666667)</f>
        <v>45868.66667</v>
      </c>
      <c r="K396" s="1">
        <f>IFERROR(__xludf.DUMMYFUNCTION("""COMPUTED_VALUE"""),442.43)</f>
        <v>442.43</v>
      </c>
      <c r="M396" s="2">
        <f>IFERROR(__xludf.DUMMYFUNCTION("""COMPUTED_VALUE"""),45868.66666666667)</f>
        <v>45868.66667</v>
      </c>
      <c r="N396" s="1">
        <f>IFERROR(__xludf.DUMMYFUNCTION("""COMPUTED_VALUE"""),2.6534322E7)</f>
        <v>26534322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IFERROR(__xludf.DUMMYFUNCTION("""COMPUTED_VALUE"""),439.08)</f>
        <v>439.08</v>
      </c>
      <c r="D397" s="2">
        <f>IFERROR(__xludf.DUMMYFUNCTION("""COMPUTED_VALUE"""),45869.66666666667)</f>
        <v>45869.66667</v>
      </c>
      <c r="E397" s="1">
        <f>IFERROR(__xludf.DUMMYFUNCTION("""COMPUTED_VALUE"""),445.93)</f>
        <v>445.93</v>
      </c>
      <c r="G397" s="2">
        <f>IFERROR(__xludf.DUMMYFUNCTION("""COMPUTED_VALUE"""),45869.66666666667)</f>
        <v>45869.66667</v>
      </c>
      <c r="H397" s="1">
        <f>IFERROR(__xludf.DUMMYFUNCTION("""COMPUTED_VALUE"""),436.24)</f>
        <v>436.24</v>
      </c>
      <c r="J397" s="2">
        <f>IFERROR(__xludf.DUMMYFUNCTION("""COMPUTED_VALUE"""),45869.66666666667)</f>
        <v>45869.66667</v>
      </c>
      <c r="K397" s="1">
        <f>IFERROR(__xludf.DUMMYFUNCTION("""COMPUTED_VALUE"""),438.12)</f>
        <v>438.12</v>
      </c>
      <c r="M397" s="2">
        <f>IFERROR(__xludf.DUMMYFUNCTION("""COMPUTED_VALUE"""),45869.66666666667)</f>
        <v>45869.66667</v>
      </c>
      <c r="N397" s="1">
        <f>IFERROR(__xludf.DUMMYFUNCTION("""COMPUTED_VALUE"""),4.0002087E7)</f>
        <v>40002087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IFERROR(__xludf.DUMMYFUNCTION("""COMPUTED_VALUE"""),437.1)</f>
        <v>437.1</v>
      </c>
      <c r="D398" s="2">
        <f>IFERROR(__xludf.DUMMYFUNCTION("""COMPUTED_VALUE"""),45870.66666666667)</f>
        <v>45870.66667</v>
      </c>
      <c r="E398" s="1">
        <f>IFERROR(__xludf.DUMMYFUNCTION("""COMPUTED_VALUE"""),437.1)</f>
        <v>437.1</v>
      </c>
      <c r="G398" s="2">
        <f>IFERROR(__xludf.DUMMYFUNCTION("""COMPUTED_VALUE"""),45870.66666666667)</f>
        <v>45870.66667</v>
      </c>
      <c r="H398" s="1">
        <f>IFERROR(__xludf.DUMMYFUNCTION("""COMPUTED_VALUE"""),429.57)</f>
        <v>429.57</v>
      </c>
      <c r="J398" s="2">
        <f>IFERROR(__xludf.DUMMYFUNCTION("""COMPUTED_VALUE"""),45870.66666666667)</f>
        <v>45870.66667</v>
      </c>
      <c r="K398" s="1">
        <f>IFERROR(__xludf.DUMMYFUNCTION("""COMPUTED_VALUE"""),434.67)</f>
        <v>434.67</v>
      </c>
      <c r="M398" s="2">
        <f>IFERROR(__xludf.DUMMYFUNCTION("""COMPUTED_VALUE"""),45870.66666666667)</f>
        <v>45870.66667</v>
      </c>
      <c r="N398" s="1">
        <f>IFERROR(__xludf.DUMMYFUNCTION("""COMPUTED_VALUE"""),2.5049171E7)</f>
        <v>25049171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IFERROR(__xludf.DUMMYFUNCTION("""COMPUTED_VALUE"""),433.31)</f>
        <v>433.31</v>
      </c>
      <c r="D399" s="2">
        <f>IFERROR(__xludf.DUMMYFUNCTION("""COMPUTED_VALUE"""),45873.66666666667)</f>
        <v>45873.66667</v>
      </c>
      <c r="E399" s="1">
        <f>IFERROR(__xludf.DUMMYFUNCTION("""COMPUTED_VALUE"""),445.15)</f>
        <v>445.15</v>
      </c>
      <c r="G399" s="2">
        <f>IFERROR(__xludf.DUMMYFUNCTION("""COMPUTED_VALUE"""),45873.66666666667)</f>
        <v>45873.66667</v>
      </c>
      <c r="H399" s="1">
        <f>IFERROR(__xludf.DUMMYFUNCTION("""COMPUTED_VALUE"""),433.31)</f>
        <v>433.31</v>
      </c>
      <c r="J399" s="2">
        <f>IFERROR(__xludf.DUMMYFUNCTION("""COMPUTED_VALUE"""),45873.66666666667)</f>
        <v>45873.66667</v>
      </c>
      <c r="K399" s="1">
        <f>IFERROR(__xludf.DUMMYFUNCTION("""COMPUTED_VALUE"""),443.71)</f>
        <v>443.71</v>
      </c>
      <c r="M399" s="2">
        <f>IFERROR(__xludf.DUMMYFUNCTION("""COMPUTED_VALUE"""),45873.66666666667)</f>
        <v>45873.66667</v>
      </c>
      <c r="N399" s="1">
        <f>IFERROR(__xludf.DUMMYFUNCTION("""COMPUTED_VALUE"""),4.1889069E7)</f>
        <v>41889069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IFERROR(__xludf.DUMMYFUNCTION("""COMPUTED_VALUE"""),443.44)</f>
        <v>443.44</v>
      </c>
      <c r="D400" s="2">
        <f>IFERROR(__xludf.DUMMYFUNCTION("""COMPUTED_VALUE"""),45874.66666666667)</f>
        <v>45874.66667</v>
      </c>
      <c r="E400" s="1">
        <f>IFERROR(__xludf.DUMMYFUNCTION("""COMPUTED_VALUE"""),444.25)</f>
        <v>444.25</v>
      </c>
      <c r="G400" s="2">
        <f>IFERROR(__xludf.DUMMYFUNCTION("""COMPUTED_VALUE"""),45874.66666666667)</f>
        <v>45874.66667</v>
      </c>
      <c r="H400" s="1">
        <f>IFERROR(__xludf.DUMMYFUNCTION("""COMPUTED_VALUE"""),432.91)</f>
        <v>432.91</v>
      </c>
      <c r="J400" s="2">
        <f>IFERROR(__xludf.DUMMYFUNCTION("""COMPUTED_VALUE"""),45874.66666666667)</f>
        <v>45874.66667</v>
      </c>
      <c r="K400" s="1">
        <f>IFERROR(__xludf.DUMMYFUNCTION("""COMPUTED_VALUE"""),432.91)</f>
        <v>432.91</v>
      </c>
      <c r="M400" s="2">
        <f>IFERROR(__xludf.DUMMYFUNCTION("""COMPUTED_VALUE"""),45874.66666666667)</f>
        <v>45874.66667</v>
      </c>
      <c r="N400" s="1">
        <f>IFERROR(__xludf.DUMMYFUNCTION("""COMPUTED_VALUE"""),2.6563932E7)</f>
        <v>26563932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IFERROR(__xludf.DUMMYFUNCTION("""COMPUTED_VALUE"""),433.78)</f>
        <v>433.78</v>
      </c>
      <c r="D401" s="2">
        <f>IFERROR(__xludf.DUMMYFUNCTION("""COMPUTED_VALUE"""),45875.66666666667)</f>
        <v>45875.66667</v>
      </c>
      <c r="E401" s="1">
        <f>IFERROR(__xludf.DUMMYFUNCTION("""COMPUTED_VALUE"""),435.09)</f>
        <v>435.09</v>
      </c>
      <c r="G401" s="2">
        <f>IFERROR(__xludf.DUMMYFUNCTION("""COMPUTED_VALUE"""),45875.66666666667)</f>
        <v>45875.66667</v>
      </c>
      <c r="H401" s="1">
        <f>IFERROR(__xludf.DUMMYFUNCTION("""COMPUTED_VALUE"""),429.39)</f>
        <v>429.39</v>
      </c>
      <c r="J401" s="2">
        <f>IFERROR(__xludf.DUMMYFUNCTION("""COMPUTED_VALUE"""),45875.66666666667)</f>
        <v>45875.66667</v>
      </c>
      <c r="K401" s="1">
        <f>IFERROR(__xludf.DUMMYFUNCTION("""COMPUTED_VALUE"""),429.94)</f>
        <v>429.94</v>
      </c>
      <c r="M401" s="2">
        <f>IFERROR(__xludf.DUMMYFUNCTION("""COMPUTED_VALUE"""),45875.66666666667)</f>
        <v>45875.66667</v>
      </c>
      <c r="N401" s="1">
        <f>IFERROR(__xludf.DUMMYFUNCTION("""COMPUTED_VALUE"""),4.4016545E7)</f>
        <v>44016545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IFERROR(__xludf.DUMMYFUNCTION("""COMPUTED_VALUE"""),429.98)</f>
        <v>429.98</v>
      </c>
      <c r="D402" s="2">
        <f>IFERROR(__xludf.DUMMYFUNCTION("""COMPUTED_VALUE"""),45876.66666666667)</f>
        <v>45876.66667</v>
      </c>
      <c r="E402" s="1">
        <f>IFERROR(__xludf.DUMMYFUNCTION("""COMPUTED_VALUE"""),434.38)</f>
        <v>434.38</v>
      </c>
      <c r="G402" s="2">
        <f>IFERROR(__xludf.DUMMYFUNCTION("""COMPUTED_VALUE"""),45876.66666666667)</f>
        <v>45876.66667</v>
      </c>
      <c r="H402" s="1">
        <f>IFERROR(__xludf.DUMMYFUNCTION("""COMPUTED_VALUE"""),421.83)</f>
        <v>421.83</v>
      </c>
      <c r="J402" s="2">
        <f>IFERROR(__xludf.DUMMYFUNCTION("""COMPUTED_VALUE"""),45876.66666666667)</f>
        <v>45876.66667</v>
      </c>
      <c r="K402" s="1">
        <f>IFERROR(__xludf.DUMMYFUNCTION("""COMPUTED_VALUE"""),431.39)</f>
        <v>431.39</v>
      </c>
      <c r="M402" s="2">
        <f>IFERROR(__xludf.DUMMYFUNCTION("""COMPUTED_VALUE"""),45876.66666666667)</f>
        <v>45876.66667</v>
      </c>
      <c r="N402" s="1">
        <f>IFERROR(__xludf.DUMMYFUNCTION("""COMPUTED_VALUE"""),4.4543366E7)</f>
        <v>44543366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IFERROR(__xludf.DUMMYFUNCTION("""COMPUTED_VALUE"""),432.86)</f>
        <v>432.86</v>
      </c>
      <c r="D403" s="2">
        <f>IFERROR(__xludf.DUMMYFUNCTION("""COMPUTED_VALUE"""),45877.66666666667)</f>
        <v>45877.66667</v>
      </c>
      <c r="E403" s="1">
        <f>IFERROR(__xludf.DUMMYFUNCTION("""COMPUTED_VALUE"""),433.34)</f>
        <v>433.34</v>
      </c>
      <c r="G403" s="2">
        <f>IFERROR(__xludf.DUMMYFUNCTION("""COMPUTED_VALUE"""),45877.66666666667)</f>
        <v>45877.66667</v>
      </c>
      <c r="H403" s="1">
        <f>IFERROR(__xludf.DUMMYFUNCTION("""COMPUTED_VALUE"""),423.11)</f>
        <v>423.11</v>
      </c>
      <c r="J403" s="2">
        <f>IFERROR(__xludf.DUMMYFUNCTION("""COMPUTED_VALUE"""),45877.66666666667)</f>
        <v>45877.66667</v>
      </c>
      <c r="K403" s="1">
        <f>IFERROR(__xludf.DUMMYFUNCTION("""COMPUTED_VALUE"""),426.2)</f>
        <v>426.2</v>
      </c>
      <c r="M403" s="2">
        <f>IFERROR(__xludf.DUMMYFUNCTION("""COMPUTED_VALUE"""),45877.66666666667)</f>
        <v>45877.66667</v>
      </c>
      <c r="N403" s="1">
        <f>IFERROR(__xludf.DUMMYFUNCTION("""COMPUTED_VALUE"""),3.6314987E7)</f>
        <v>36314987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IFERROR(__xludf.DUMMYFUNCTION("""COMPUTED_VALUE"""),428.66)</f>
        <v>428.66</v>
      </c>
      <c r="D404" s="2">
        <f>IFERROR(__xludf.DUMMYFUNCTION("""COMPUTED_VALUE"""),45880.66666666667)</f>
        <v>45880.66667</v>
      </c>
      <c r="E404" s="1">
        <f>IFERROR(__xludf.DUMMYFUNCTION("""COMPUTED_VALUE"""),430.83)</f>
        <v>430.83</v>
      </c>
      <c r="G404" s="2">
        <f>IFERROR(__xludf.DUMMYFUNCTION("""COMPUTED_VALUE"""),45880.66666666667)</f>
        <v>45880.66667</v>
      </c>
      <c r="H404" s="1">
        <f>IFERROR(__xludf.DUMMYFUNCTION("""COMPUTED_VALUE"""),424.88)</f>
        <v>424.88</v>
      </c>
      <c r="J404" s="2">
        <f>IFERROR(__xludf.DUMMYFUNCTION("""COMPUTED_VALUE"""),45880.66666666667)</f>
        <v>45880.66667</v>
      </c>
      <c r="K404" s="1">
        <f>IFERROR(__xludf.DUMMYFUNCTION("""COMPUTED_VALUE"""),425.94)</f>
        <v>425.94</v>
      </c>
      <c r="M404" s="2">
        <f>IFERROR(__xludf.DUMMYFUNCTION("""COMPUTED_VALUE"""),45880.66666666667)</f>
        <v>45880.66667</v>
      </c>
      <c r="N404" s="1">
        <f>IFERROR(__xludf.DUMMYFUNCTION("""COMPUTED_VALUE"""),3.2449043E7)</f>
        <v>32449043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IFERROR(__xludf.DUMMYFUNCTION("""COMPUTED_VALUE"""),427.65)</f>
        <v>427.65</v>
      </c>
      <c r="D405" s="2">
        <f>IFERROR(__xludf.DUMMYFUNCTION("""COMPUTED_VALUE"""),45881.66666666667)</f>
        <v>45881.66667</v>
      </c>
      <c r="E405" s="1">
        <f>IFERROR(__xludf.DUMMYFUNCTION("""COMPUTED_VALUE"""),439.87)</f>
        <v>439.87</v>
      </c>
      <c r="G405" s="2">
        <f>IFERROR(__xludf.DUMMYFUNCTION("""COMPUTED_VALUE"""),45881.66666666667)</f>
        <v>45881.66667</v>
      </c>
      <c r="H405" s="1">
        <f>IFERROR(__xludf.DUMMYFUNCTION("""COMPUTED_VALUE"""),425.66)</f>
        <v>425.66</v>
      </c>
      <c r="J405" s="2">
        <f>IFERROR(__xludf.DUMMYFUNCTION("""COMPUTED_VALUE"""),45881.66666666667)</f>
        <v>45881.66667</v>
      </c>
      <c r="K405" s="1">
        <f>IFERROR(__xludf.DUMMYFUNCTION("""COMPUTED_VALUE"""),439.64)</f>
        <v>439.64</v>
      </c>
      <c r="M405" s="2">
        <f>IFERROR(__xludf.DUMMYFUNCTION("""COMPUTED_VALUE"""),45881.66666666667)</f>
        <v>45881.66667</v>
      </c>
      <c r="N405" s="1">
        <f>IFERROR(__xludf.DUMMYFUNCTION("""COMPUTED_VALUE"""),2.5874297E7)</f>
        <v>25874297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IFERROR(__xludf.DUMMYFUNCTION("""COMPUTED_VALUE"""),440.81)</f>
        <v>440.81</v>
      </c>
      <c r="D406" s="2">
        <f>IFERROR(__xludf.DUMMYFUNCTION("""COMPUTED_VALUE"""),45882.66666666667)</f>
        <v>45882.66667</v>
      </c>
      <c r="E406" s="1">
        <f>IFERROR(__xludf.DUMMYFUNCTION("""COMPUTED_VALUE"""),447.56)</f>
        <v>447.56</v>
      </c>
      <c r="G406" s="2">
        <f>IFERROR(__xludf.DUMMYFUNCTION("""COMPUTED_VALUE"""),45882.66666666667)</f>
        <v>45882.66667</v>
      </c>
      <c r="H406" s="1">
        <f>IFERROR(__xludf.DUMMYFUNCTION("""COMPUTED_VALUE"""),435.4)</f>
        <v>435.4</v>
      </c>
      <c r="J406" s="2">
        <f>IFERROR(__xludf.DUMMYFUNCTION("""COMPUTED_VALUE"""),45882.66666666667)</f>
        <v>45882.66667</v>
      </c>
      <c r="K406" s="1">
        <f>IFERROR(__xludf.DUMMYFUNCTION("""COMPUTED_VALUE"""),445.13)</f>
        <v>445.13</v>
      </c>
      <c r="M406" s="2">
        <f>IFERROR(__xludf.DUMMYFUNCTION("""COMPUTED_VALUE"""),45882.66666666667)</f>
        <v>45882.66667</v>
      </c>
      <c r="N406" s="1">
        <f>IFERROR(__xludf.DUMMYFUNCTION("""COMPUTED_VALUE"""),2.4897753E7)</f>
        <v>24897753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IFERROR(__xludf.DUMMYFUNCTION("""COMPUTED_VALUE"""),444.11)</f>
        <v>444.11</v>
      </c>
      <c r="D407" s="2">
        <f>IFERROR(__xludf.DUMMYFUNCTION("""COMPUTED_VALUE"""),45883.66666666667)</f>
        <v>45883.66667</v>
      </c>
      <c r="E407" s="1">
        <f>IFERROR(__xludf.DUMMYFUNCTION("""COMPUTED_VALUE"""),444.11)</f>
        <v>444.11</v>
      </c>
      <c r="G407" s="2">
        <f>IFERROR(__xludf.DUMMYFUNCTION("""COMPUTED_VALUE"""),45883.66666666667)</f>
        <v>45883.66667</v>
      </c>
      <c r="H407" s="1">
        <f>IFERROR(__xludf.DUMMYFUNCTION("""COMPUTED_VALUE"""),423.76)</f>
        <v>423.76</v>
      </c>
      <c r="J407" s="2">
        <f>IFERROR(__xludf.DUMMYFUNCTION("""COMPUTED_VALUE"""),45883.66666666667)</f>
        <v>45883.66667</v>
      </c>
      <c r="K407" s="1">
        <f>IFERROR(__xludf.DUMMYFUNCTION("""COMPUTED_VALUE"""),427.92)</f>
        <v>427.92</v>
      </c>
      <c r="M407" s="2">
        <f>IFERROR(__xludf.DUMMYFUNCTION("""COMPUTED_VALUE"""),45883.66666666667)</f>
        <v>45883.66667</v>
      </c>
      <c r="N407" s="1">
        <f>IFERROR(__xludf.DUMMYFUNCTION("""COMPUTED_VALUE"""),2.677322E7)</f>
        <v>26773220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IFERROR(__xludf.DUMMYFUNCTION("""COMPUTED_VALUE"""),428.09)</f>
        <v>428.09</v>
      </c>
      <c r="D408" s="2">
        <f>IFERROR(__xludf.DUMMYFUNCTION("""COMPUTED_VALUE"""),45884.66666666667)</f>
        <v>45884.66667</v>
      </c>
      <c r="E408" s="1">
        <f>IFERROR(__xludf.DUMMYFUNCTION("""COMPUTED_VALUE"""),432.64)</f>
        <v>432.64</v>
      </c>
      <c r="G408" s="2">
        <f>IFERROR(__xludf.DUMMYFUNCTION("""COMPUTED_VALUE"""),45884.66666666667)</f>
        <v>45884.66667</v>
      </c>
      <c r="H408" s="1">
        <f>IFERROR(__xludf.DUMMYFUNCTION("""COMPUTED_VALUE"""),427.48)</f>
        <v>427.48</v>
      </c>
      <c r="J408" s="2">
        <f>IFERROR(__xludf.DUMMYFUNCTION("""COMPUTED_VALUE"""),45884.66666666667)</f>
        <v>45884.66667</v>
      </c>
      <c r="K408" s="1">
        <f>IFERROR(__xludf.DUMMYFUNCTION("""COMPUTED_VALUE"""),430.4)</f>
        <v>430.4</v>
      </c>
      <c r="M408" s="2">
        <f>IFERROR(__xludf.DUMMYFUNCTION("""COMPUTED_VALUE"""),45884.66666666667)</f>
        <v>45884.66667</v>
      </c>
      <c r="N408" s="1">
        <f>IFERROR(__xludf.DUMMYFUNCTION("""COMPUTED_VALUE"""),2.7487681E7)</f>
        <v>27487681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IFERROR(__xludf.DUMMYFUNCTION("""COMPUTED_VALUE"""),430.47)</f>
        <v>430.47</v>
      </c>
      <c r="D409" s="2">
        <f>IFERROR(__xludf.DUMMYFUNCTION("""COMPUTED_VALUE"""),45887.66666666667)</f>
        <v>45887.66667</v>
      </c>
      <c r="E409" s="1">
        <f>IFERROR(__xludf.DUMMYFUNCTION("""COMPUTED_VALUE"""),434.69)</f>
        <v>434.69</v>
      </c>
      <c r="G409" s="2">
        <f>IFERROR(__xludf.DUMMYFUNCTION("""COMPUTED_VALUE"""),45887.66666666667)</f>
        <v>45887.66667</v>
      </c>
      <c r="H409" s="1">
        <f>IFERROR(__xludf.DUMMYFUNCTION("""COMPUTED_VALUE"""),428.16)</f>
        <v>428.16</v>
      </c>
      <c r="J409" s="2">
        <f>IFERROR(__xludf.DUMMYFUNCTION("""COMPUTED_VALUE"""),45887.66666666667)</f>
        <v>45887.66667</v>
      </c>
      <c r="K409" s="1">
        <f>IFERROR(__xludf.DUMMYFUNCTION("""COMPUTED_VALUE"""),431.57)</f>
        <v>431.57</v>
      </c>
      <c r="M409" s="2">
        <f>IFERROR(__xludf.DUMMYFUNCTION("""COMPUTED_VALUE"""),45887.66666666667)</f>
        <v>45887.66667</v>
      </c>
      <c r="N409" s="1">
        <f>IFERROR(__xludf.DUMMYFUNCTION("""COMPUTED_VALUE"""),2.7266702E7)</f>
        <v>27266702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IFERROR(__xludf.DUMMYFUNCTION("""COMPUTED_VALUE"""),433.7)</f>
        <v>433.7</v>
      </c>
      <c r="D410" s="2">
        <f>IFERROR(__xludf.DUMMYFUNCTION("""COMPUTED_VALUE"""),45888.66666666667)</f>
        <v>45888.66667</v>
      </c>
      <c r="E410" s="1">
        <f>IFERROR(__xludf.DUMMYFUNCTION("""COMPUTED_VALUE"""),436.84)</f>
        <v>436.84</v>
      </c>
      <c r="G410" s="2">
        <f>IFERROR(__xludf.DUMMYFUNCTION("""COMPUTED_VALUE"""),45888.66666666667)</f>
        <v>45888.66667</v>
      </c>
      <c r="H410" s="1">
        <f>IFERROR(__xludf.DUMMYFUNCTION("""COMPUTED_VALUE"""),431.09)</f>
        <v>431.09</v>
      </c>
      <c r="J410" s="2">
        <f>IFERROR(__xludf.DUMMYFUNCTION("""COMPUTED_VALUE"""),45888.66666666667)</f>
        <v>45888.66667</v>
      </c>
      <c r="K410" s="1">
        <f>IFERROR(__xludf.DUMMYFUNCTION("""COMPUTED_VALUE"""),433.36)</f>
        <v>433.36</v>
      </c>
      <c r="M410" s="2">
        <f>IFERROR(__xludf.DUMMYFUNCTION("""COMPUTED_VALUE"""),45888.66666666667)</f>
        <v>45888.66667</v>
      </c>
      <c r="N410" s="1">
        <f>IFERROR(__xludf.DUMMYFUNCTION("""COMPUTED_VALUE"""),2.976278E7)</f>
        <v>29762780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IFERROR(__xludf.DUMMYFUNCTION("""COMPUTED_VALUE"""),428.32)</f>
        <v>428.32</v>
      </c>
      <c r="D411" s="2">
        <f>IFERROR(__xludf.DUMMYFUNCTION("""COMPUTED_VALUE"""),45889.66666666667)</f>
        <v>45889.66667</v>
      </c>
      <c r="E411" s="1">
        <f>IFERROR(__xludf.DUMMYFUNCTION("""COMPUTED_VALUE"""),434.41)</f>
        <v>434.41</v>
      </c>
      <c r="G411" s="2">
        <f>IFERROR(__xludf.DUMMYFUNCTION("""COMPUTED_VALUE"""),45889.66666666667)</f>
        <v>45889.66667</v>
      </c>
      <c r="H411" s="1">
        <f>IFERROR(__xludf.DUMMYFUNCTION("""COMPUTED_VALUE"""),426.09)</f>
        <v>426.09</v>
      </c>
      <c r="J411" s="2">
        <f>IFERROR(__xludf.DUMMYFUNCTION("""COMPUTED_VALUE"""),45889.66666666667)</f>
        <v>45889.66667</v>
      </c>
      <c r="K411" s="1">
        <f>IFERROR(__xludf.DUMMYFUNCTION("""COMPUTED_VALUE"""),430.42)</f>
        <v>430.42</v>
      </c>
      <c r="M411" s="2">
        <f>IFERROR(__xludf.DUMMYFUNCTION("""COMPUTED_VALUE"""),45889.66666666667)</f>
        <v>45889.66667</v>
      </c>
      <c r="N411" s="1">
        <f>IFERROR(__xludf.DUMMYFUNCTION("""COMPUTED_VALUE"""),4.5763985E7)</f>
        <v>45763985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IFERROR(__xludf.DUMMYFUNCTION("""COMPUTED_VALUE"""),423.27)</f>
        <v>423.27</v>
      </c>
      <c r="D412" s="2">
        <f>IFERROR(__xludf.DUMMYFUNCTION("""COMPUTED_VALUE"""),45890.66666666667)</f>
        <v>45890.66667</v>
      </c>
      <c r="E412" s="1">
        <f>IFERROR(__xludf.DUMMYFUNCTION("""COMPUTED_VALUE"""),429.03)</f>
        <v>429.03</v>
      </c>
      <c r="G412" s="2">
        <f>IFERROR(__xludf.DUMMYFUNCTION("""COMPUTED_VALUE"""),45890.66666666667)</f>
        <v>45890.66667</v>
      </c>
      <c r="H412" s="1">
        <f>IFERROR(__xludf.DUMMYFUNCTION("""COMPUTED_VALUE"""),420.46)</f>
        <v>420.46</v>
      </c>
      <c r="J412" s="2">
        <f>IFERROR(__xludf.DUMMYFUNCTION("""COMPUTED_VALUE"""),45890.66666666667)</f>
        <v>45890.66667</v>
      </c>
      <c r="K412" s="1">
        <f>IFERROR(__xludf.DUMMYFUNCTION("""COMPUTED_VALUE"""),426.05)</f>
        <v>426.05</v>
      </c>
      <c r="M412" s="2">
        <f>IFERROR(__xludf.DUMMYFUNCTION("""COMPUTED_VALUE"""),45890.66666666667)</f>
        <v>45890.66667</v>
      </c>
      <c r="N412" s="1">
        <f>IFERROR(__xludf.DUMMYFUNCTION("""COMPUTED_VALUE"""),6.2296235E7)</f>
        <v>62296235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IFERROR(__xludf.DUMMYFUNCTION("""COMPUTED_VALUE"""),427.98)</f>
        <v>427.98</v>
      </c>
      <c r="D413" s="2">
        <f>IFERROR(__xludf.DUMMYFUNCTION("""COMPUTED_VALUE"""),45891.66666666667)</f>
        <v>45891.66667</v>
      </c>
      <c r="E413" s="1">
        <f>IFERROR(__xludf.DUMMYFUNCTION("""COMPUTED_VALUE"""),436.88)</f>
        <v>436.88</v>
      </c>
      <c r="G413" s="2">
        <f>IFERROR(__xludf.DUMMYFUNCTION("""COMPUTED_VALUE"""),45891.66666666667)</f>
        <v>45891.66667</v>
      </c>
      <c r="H413" s="1">
        <f>IFERROR(__xludf.DUMMYFUNCTION("""COMPUTED_VALUE"""),427.35)</f>
        <v>427.35</v>
      </c>
      <c r="J413" s="2">
        <f>IFERROR(__xludf.DUMMYFUNCTION("""COMPUTED_VALUE"""),45891.66666666667)</f>
        <v>45891.66667</v>
      </c>
      <c r="K413" s="1">
        <f>IFERROR(__xludf.DUMMYFUNCTION("""COMPUTED_VALUE"""),433.98)</f>
        <v>433.98</v>
      </c>
      <c r="M413" s="2">
        <f>IFERROR(__xludf.DUMMYFUNCTION("""COMPUTED_VALUE"""),45891.66666666667)</f>
        <v>45891.66667</v>
      </c>
      <c r="N413" s="1">
        <f>IFERROR(__xludf.DUMMYFUNCTION("""COMPUTED_VALUE"""),3.3604407E7)</f>
        <v>33604407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IFERROR(__xludf.DUMMYFUNCTION("""COMPUTED_VALUE"""),432.94)</f>
        <v>432.94</v>
      </c>
      <c r="D414" s="2">
        <f>IFERROR(__xludf.DUMMYFUNCTION("""COMPUTED_VALUE"""),45894.66666666667)</f>
        <v>45894.66667</v>
      </c>
      <c r="E414" s="1">
        <f>IFERROR(__xludf.DUMMYFUNCTION("""COMPUTED_VALUE"""),432.94)</f>
        <v>432.94</v>
      </c>
      <c r="G414" s="2">
        <f>IFERROR(__xludf.DUMMYFUNCTION("""COMPUTED_VALUE"""),45894.66666666667)</f>
        <v>45894.66667</v>
      </c>
      <c r="H414" s="1">
        <f>IFERROR(__xludf.DUMMYFUNCTION("""COMPUTED_VALUE"""),423.3)</f>
        <v>423.3</v>
      </c>
      <c r="J414" s="2">
        <f>IFERROR(__xludf.DUMMYFUNCTION("""COMPUTED_VALUE"""),45894.66666666667)</f>
        <v>45894.66667</v>
      </c>
      <c r="K414" s="1">
        <f>IFERROR(__xludf.DUMMYFUNCTION("""COMPUTED_VALUE"""),423.68)</f>
        <v>423.68</v>
      </c>
      <c r="M414" s="2">
        <f>IFERROR(__xludf.DUMMYFUNCTION("""COMPUTED_VALUE"""),45894.66666666667)</f>
        <v>45894.66667</v>
      </c>
      <c r="N414" s="1">
        <f>IFERROR(__xludf.DUMMYFUNCTION("""COMPUTED_VALUE"""),2.963639E7)</f>
        <v>29636390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IFERROR(__xludf.DUMMYFUNCTION("""COMPUTED_VALUE"""),424.22)</f>
        <v>424.22</v>
      </c>
      <c r="D415" s="2">
        <f>IFERROR(__xludf.DUMMYFUNCTION("""COMPUTED_VALUE"""),45895.66666666667)</f>
        <v>45895.66667</v>
      </c>
      <c r="E415" s="1">
        <f>IFERROR(__xludf.DUMMYFUNCTION("""COMPUTED_VALUE"""),427.31)</f>
        <v>427.31</v>
      </c>
      <c r="G415" s="2">
        <f>IFERROR(__xludf.DUMMYFUNCTION("""COMPUTED_VALUE"""),45895.66666666667)</f>
        <v>45895.66667</v>
      </c>
      <c r="H415" s="1">
        <f>IFERROR(__xludf.DUMMYFUNCTION("""COMPUTED_VALUE"""),419.63)</f>
        <v>419.63</v>
      </c>
      <c r="J415" s="2">
        <f>IFERROR(__xludf.DUMMYFUNCTION("""COMPUTED_VALUE"""),45895.66666666667)</f>
        <v>45895.66667</v>
      </c>
      <c r="K415" s="1">
        <f>IFERROR(__xludf.DUMMYFUNCTION("""COMPUTED_VALUE"""),420.72)</f>
        <v>420.72</v>
      </c>
      <c r="M415" s="2">
        <f>IFERROR(__xludf.DUMMYFUNCTION("""COMPUTED_VALUE"""),45895.66666666667)</f>
        <v>45895.66667</v>
      </c>
      <c r="N415" s="1">
        <f>IFERROR(__xludf.DUMMYFUNCTION("""COMPUTED_VALUE"""),3.7085488E7)</f>
        <v>37085488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IFERROR(__xludf.DUMMYFUNCTION("""COMPUTED_VALUE"""),421.0)</f>
        <v>421</v>
      </c>
      <c r="D416" s="2">
        <f>IFERROR(__xludf.DUMMYFUNCTION("""COMPUTED_VALUE"""),45896.66666666667)</f>
        <v>45896.66667</v>
      </c>
      <c r="E416" s="1">
        <f>IFERROR(__xludf.DUMMYFUNCTION("""COMPUTED_VALUE"""),430.23)</f>
        <v>430.23</v>
      </c>
      <c r="G416" s="2">
        <f>IFERROR(__xludf.DUMMYFUNCTION("""COMPUTED_VALUE"""),45896.66666666667)</f>
        <v>45896.66667</v>
      </c>
      <c r="H416" s="1">
        <f>IFERROR(__xludf.DUMMYFUNCTION("""COMPUTED_VALUE"""),420.29)</f>
        <v>420.29</v>
      </c>
      <c r="J416" s="2">
        <f>IFERROR(__xludf.DUMMYFUNCTION("""COMPUTED_VALUE"""),45896.66666666667)</f>
        <v>45896.66667</v>
      </c>
      <c r="K416" s="1">
        <f>IFERROR(__xludf.DUMMYFUNCTION("""COMPUTED_VALUE"""),428.79)</f>
        <v>428.79</v>
      </c>
      <c r="M416" s="2">
        <f>IFERROR(__xludf.DUMMYFUNCTION("""COMPUTED_VALUE"""),45896.66666666667)</f>
        <v>45896.66667</v>
      </c>
      <c r="N416" s="1">
        <f>IFERROR(__xludf.DUMMYFUNCTION("""COMPUTED_VALUE"""),5.4454953E7)</f>
        <v>54454953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IFERROR(__xludf.DUMMYFUNCTION("""COMPUTED_VALUE"""),429.87)</f>
        <v>429.87</v>
      </c>
      <c r="D417" s="2">
        <f>IFERROR(__xludf.DUMMYFUNCTION("""COMPUTED_VALUE"""),45897.66666666667)</f>
        <v>45897.66667</v>
      </c>
      <c r="E417" s="1">
        <f>IFERROR(__xludf.DUMMYFUNCTION("""COMPUTED_VALUE"""),430.5)</f>
        <v>430.5</v>
      </c>
      <c r="G417" s="2">
        <f>IFERROR(__xludf.DUMMYFUNCTION("""COMPUTED_VALUE"""),45897.66666666667)</f>
        <v>45897.66667</v>
      </c>
      <c r="H417" s="1">
        <f>IFERROR(__xludf.DUMMYFUNCTION("""COMPUTED_VALUE"""),425.61)</f>
        <v>425.61</v>
      </c>
      <c r="J417" s="2">
        <f>IFERROR(__xludf.DUMMYFUNCTION("""COMPUTED_VALUE"""),45897.66666666667)</f>
        <v>45897.66667</v>
      </c>
      <c r="K417" s="1">
        <f>IFERROR(__xludf.DUMMYFUNCTION("""COMPUTED_VALUE"""),426.95)</f>
        <v>426.95</v>
      </c>
      <c r="M417" s="2">
        <f>IFERROR(__xludf.DUMMYFUNCTION("""COMPUTED_VALUE"""),45897.66666666667)</f>
        <v>45897.66667</v>
      </c>
      <c r="N417" s="1">
        <f>IFERROR(__xludf.DUMMYFUNCTION("""COMPUTED_VALUE"""),3.2705749E7)</f>
        <v>32705749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IFERROR(__xludf.DUMMYFUNCTION("""COMPUTED_VALUE"""),425.95)</f>
        <v>425.95</v>
      </c>
      <c r="D418" s="2">
        <f>IFERROR(__xludf.DUMMYFUNCTION("""COMPUTED_VALUE"""),45898.66666666667)</f>
        <v>45898.66667</v>
      </c>
      <c r="E418" s="1">
        <f>IFERROR(__xludf.DUMMYFUNCTION("""COMPUTED_VALUE"""),429.92)</f>
        <v>429.92</v>
      </c>
      <c r="G418" s="2">
        <f>IFERROR(__xludf.DUMMYFUNCTION("""COMPUTED_VALUE"""),45898.66666666667)</f>
        <v>45898.66667</v>
      </c>
      <c r="H418" s="1">
        <f>IFERROR(__xludf.DUMMYFUNCTION("""COMPUTED_VALUE"""),424.9)</f>
        <v>424.9</v>
      </c>
      <c r="J418" s="2">
        <f>IFERROR(__xludf.DUMMYFUNCTION("""COMPUTED_VALUE"""),45898.66666666667)</f>
        <v>45898.66667</v>
      </c>
      <c r="K418" s="1">
        <f>IFERROR(__xludf.DUMMYFUNCTION("""COMPUTED_VALUE"""),427.28)</f>
        <v>427.28</v>
      </c>
      <c r="M418" s="2">
        <f>IFERROR(__xludf.DUMMYFUNCTION("""COMPUTED_VALUE"""),45898.66666666667)</f>
        <v>45898.66667</v>
      </c>
      <c r="N418" s="1">
        <f>IFERROR(__xludf.DUMMYFUNCTION("""COMPUTED_VALUE"""),2.7321018E7)</f>
        <v>27321018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IFERROR(__xludf.DUMMYFUNCTION("""COMPUTED_VALUE"""),423.28)</f>
        <v>423.28</v>
      </c>
      <c r="D419" s="2">
        <f>IFERROR(__xludf.DUMMYFUNCTION("""COMPUTED_VALUE"""),45902.66666666667)</f>
        <v>45902.66667</v>
      </c>
      <c r="E419" s="1">
        <f>IFERROR(__xludf.DUMMYFUNCTION("""COMPUTED_VALUE"""),427.3)</f>
        <v>427.3</v>
      </c>
      <c r="G419" s="2">
        <f>IFERROR(__xludf.DUMMYFUNCTION("""COMPUTED_VALUE"""),45902.66666666667)</f>
        <v>45902.66667</v>
      </c>
      <c r="H419" s="1">
        <f>IFERROR(__xludf.DUMMYFUNCTION("""COMPUTED_VALUE"""),421.96)</f>
        <v>421.96</v>
      </c>
      <c r="J419" s="2">
        <f>IFERROR(__xludf.DUMMYFUNCTION("""COMPUTED_VALUE"""),45902.66666666667)</f>
        <v>45902.66667</v>
      </c>
      <c r="K419" s="1">
        <f>IFERROR(__xludf.DUMMYFUNCTION("""COMPUTED_VALUE"""),427.09)</f>
        <v>427.09</v>
      </c>
      <c r="M419" s="2">
        <f>IFERROR(__xludf.DUMMYFUNCTION("""COMPUTED_VALUE"""),45902.66666666667)</f>
        <v>45902.66667</v>
      </c>
      <c r="N419" s="1">
        <f>IFERROR(__xludf.DUMMYFUNCTION("""COMPUTED_VALUE"""),2.6879646E7)</f>
        <v>26879646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IFERROR(__xludf.DUMMYFUNCTION("""COMPUTED_VALUE"""),427.22)</f>
        <v>427.22</v>
      </c>
      <c r="D420" s="2">
        <f>IFERROR(__xludf.DUMMYFUNCTION("""COMPUTED_VALUE"""),45903.66666666667)</f>
        <v>45903.66667</v>
      </c>
      <c r="E420" s="1">
        <f>IFERROR(__xludf.DUMMYFUNCTION("""COMPUTED_VALUE"""),428.97)</f>
        <v>428.97</v>
      </c>
      <c r="G420" s="2">
        <f>IFERROR(__xludf.DUMMYFUNCTION("""COMPUTED_VALUE"""),45903.66666666667)</f>
        <v>45903.66667</v>
      </c>
      <c r="H420" s="1">
        <f>IFERROR(__xludf.DUMMYFUNCTION("""COMPUTED_VALUE"""),424.07)</f>
        <v>424.07</v>
      </c>
      <c r="J420" s="2">
        <f>IFERROR(__xludf.DUMMYFUNCTION("""COMPUTED_VALUE"""),45903.66666666667)</f>
        <v>45903.66667</v>
      </c>
      <c r="K420" s="1">
        <f>IFERROR(__xludf.DUMMYFUNCTION("""COMPUTED_VALUE"""),426.4)</f>
        <v>426.4</v>
      </c>
      <c r="M420" s="2">
        <f>IFERROR(__xludf.DUMMYFUNCTION("""COMPUTED_VALUE"""),45903.66666666667)</f>
        <v>45903.66667</v>
      </c>
      <c r="N420" s="1">
        <f>IFERROR(__xludf.DUMMYFUNCTION("""COMPUTED_VALUE"""),3.1898062E7)</f>
        <v>31898062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IFERROR(__xludf.DUMMYFUNCTION("""COMPUTED_VALUE"""),427.94)</f>
        <v>427.94</v>
      </c>
      <c r="D421" s="2">
        <f>IFERROR(__xludf.DUMMYFUNCTION("""COMPUTED_VALUE"""),45904.66666666667)</f>
        <v>45904.66667</v>
      </c>
      <c r="E421" s="1">
        <f>IFERROR(__xludf.DUMMYFUNCTION("""COMPUTED_VALUE"""),428.91)</f>
        <v>428.91</v>
      </c>
      <c r="G421" s="2">
        <f>IFERROR(__xludf.DUMMYFUNCTION("""COMPUTED_VALUE"""),45904.66666666667)</f>
        <v>45904.66667</v>
      </c>
      <c r="H421" s="1">
        <f>IFERROR(__xludf.DUMMYFUNCTION("""COMPUTED_VALUE"""),420.26)</f>
        <v>420.26</v>
      </c>
      <c r="J421" s="2">
        <f>IFERROR(__xludf.DUMMYFUNCTION("""COMPUTED_VALUE"""),45904.66666666667)</f>
        <v>45904.66667</v>
      </c>
      <c r="K421" s="1">
        <f>IFERROR(__xludf.DUMMYFUNCTION("""COMPUTED_VALUE"""),422.4)</f>
        <v>422.4</v>
      </c>
      <c r="M421" s="2">
        <f>IFERROR(__xludf.DUMMYFUNCTION("""COMPUTED_VALUE"""),45904.66666666667)</f>
        <v>45904.66667</v>
      </c>
      <c r="N421" s="1">
        <f>IFERROR(__xludf.DUMMYFUNCTION("""COMPUTED_VALUE"""),3.0040464E7)</f>
        <v>30040464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IFERROR(__xludf.DUMMYFUNCTION("""COMPUTED_VALUE"""),422.34)</f>
        <v>422.34</v>
      </c>
      <c r="D422" s="2">
        <f>IFERROR(__xludf.DUMMYFUNCTION("""COMPUTED_VALUE"""),45905.66666666667)</f>
        <v>45905.66667</v>
      </c>
      <c r="E422" s="1">
        <f>IFERROR(__xludf.DUMMYFUNCTION("""COMPUTED_VALUE"""),427.85)</f>
        <v>427.85</v>
      </c>
      <c r="G422" s="2">
        <f>IFERROR(__xludf.DUMMYFUNCTION("""COMPUTED_VALUE"""),45905.66666666667)</f>
        <v>45905.66667</v>
      </c>
      <c r="H422" s="1">
        <f>IFERROR(__xludf.DUMMYFUNCTION("""COMPUTED_VALUE"""),384.38)</f>
        <v>384.38</v>
      </c>
      <c r="J422" s="2">
        <f>IFERROR(__xludf.DUMMYFUNCTION("""COMPUTED_VALUE"""),45905.66666666667)</f>
        <v>45905.66667</v>
      </c>
      <c r="K422" s="1">
        <f>IFERROR(__xludf.DUMMYFUNCTION("""COMPUTED_VALUE"""),402.41)</f>
        <v>402.41</v>
      </c>
      <c r="M422" s="2">
        <f>IFERROR(__xludf.DUMMYFUNCTION("""COMPUTED_VALUE"""),45905.66666666667)</f>
        <v>45905.66667</v>
      </c>
      <c r="N422" s="1">
        <f>IFERROR(__xludf.DUMMYFUNCTION("""COMPUTED_VALUE"""),1.51043693E8)</f>
        <v>151043693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IFERROR(__xludf.DUMMYFUNCTION("""COMPUTED_VALUE"""),403.53)</f>
        <v>403.53</v>
      </c>
      <c r="D423" s="2">
        <f>IFERROR(__xludf.DUMMYFUNCTION("""COMPUTED_VALUE"""),45908.66666666667)</f>
        <v>45908.66667</v>
      </c>
      <c r="E423" s="1">
        <f>IFERROR(__xludf.DUMMYFUNCTION("""COMPUTED_VALUE"""),406.22)</f>
        <v>406.22</v>
      </c>
      <c r="G423" s="2">
        <f>IFERROR(__xludf.DUMMYFUNCTION("""COMPUTED_VALUE"""),45908.66666666667)</f>
        <v>45908.66667</v>
      </c>
      <c r="H423" s="1">
        <f>IFERROR(__xludf.DUMMYFUNCTION("""COMPUTED_VALUE"""),395.89)</f>
        <v>395.89</v>
      </c>
      <c r="J423" s="2">
        <f>IFERROR(__xludf.DUMMYFUNCTION("""COMPUTED_VALUE"""),45908.66666666667)</f>
        <v>45908.66667</v>
      </c>
      <c r="K423" s="1">
        <f>IFERROR(__xludf.DUMMYFUNCTION("""COMPUTED_VALUE"""),400.95)</f>
        <v>400.95</v>
      </c>
      <c r="M423" s="2">
        <f>IFERROR(__xludf.DUMMYFUNCTION("""COMPUTED_VALUE"""),45908.66666666667)</f>
        <v>45908.66667</v>
      </c>
      <c r="N423" s="1">
        <f>IFERROR(__xludf.DUMMYFUNCTION("""COMPUTED_VALUE"""),6.9898081E7)</f>
        <v>69898081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IFERROR(__xludf.DUMMYFUNCTION("""COMPUTED_VALUE"""),400.64)</f>
        <v>400.64</v>
      </c>
      <c r="D424" s="2">
        <f>IFERROR(__xludf.DUMMYFUNCTION("""COMPUTED_VALUE"""),45909.66666666667)</f>
        <v>45909.66667</v>
      </c>
      <c r="E424" s="1">
        <f>IFERROR(__xludf.DUMMYFUNCTION("""COMPUTED_VALUE"""),407.56)</f>
        <v>407.56</v>
      </c>
      <c r="G424" s="2">
        <f>IFERROR(__xludf.DUMMYFUNCTION("""COMPUTED_VALUE"""),45909.66666666667)</f>
        <v>45909.66667</v>
      </c>
      <c r="H424" s="1">
        <f>IFERROR(__xludf.DUMMYFUNCTION("""COMPUTED_VALUE"""),396.38)</f>
        <v>396.38</v>
      </c>
      <c r="J424" s="2">
        <f>IFERROR(__xludf.DUMMYFUNCTION("""COMPUTED_VALUE"""),45909.66666666667)</f>
        <v>45909.66667</v>
      </c>
      <c r="K424" s="1">
        <f>IFERROR(__xludf.DUMMYFUNCTION("""COMPUTED_VALUE"""),406.04)</f>
        <v>406.04</v>
      </c>
      <c r="M424" s="2">
        <f>IFERROR(__xludf.DUMMYFUNCTION("""COMPUTED_VALUE"""),45909.66666666667)</f>
        <v>45909.66667</v>
      </c>
      <c r="N424" s="1">
        <f>IFERROR(__xludf.DUMMYFUNCTION("""COMPUTED_VALUE"""),4.6159916E7)</f>
        <v>46159916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IFERROR(__xludf.DUMMYFUNCTION("""COMPUTED_VALUE"""),404.99)</f>
        <v>404.99</v>
      </c>
      <c r="D425" s="2">
        <f>IFERROR(__xludf.DUMMYFUNCTION("""COMPUTED_VALUE"""),45910.66666666667)</f>
        <v>45910.66667</v>
      </c>
      <c r="E425" s="1">
        <f>IFERROR(__xludf.DUMMYFUNCTION("""COMPUTED_VALUE"""),405.37)</f>
        <v>405.37</v>
      </c>
      <c r="G425" s="2">
        <f>IFERROR(__xludf.DUMMYFUNCTION("""COMPUTED_VALUE"""),45910.66666666667)</f>
        <v>45910.66667</v>
      </c>
      <c r="H425" s="1">
        <f>IFERROR(__xludf.DUMMYFUNCTION("""COMPUTED_VALUE"""),392.44)</f>
        <v>392.44</v>
      </c>
      <c r="J425" s="2">
        <f>IFERROR(__xludf.DUMMYFUNCTION("""COMPUTED_VALUE"""),45910.66666666667)</f>
        <v>45910.66667</v>
      </c>
      <c r="K425" s="1">
        <f>IFERROR(__xludf.DUMMYFUNCTION("""COMPUTED_VALUE"""),397.49)</f>
        <v>397.49</v>
      </c>
      <c r="M425" s="2">
        <f>IFERROR(__xludf.DUMMYFUNCTION("""COMPUTED_VALUE"""),45910.66666666667)</f>
        <v>45910.66667</v>
      </c>
      <c r="N425" s="1">
        <f>IFERROR(__xludf.DUMMYFUNCTION("""COMPUTED_VALUE"""),3.5704216E7)</f>
        <v>35704216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IFERROR(__xludf.DUMMYFUNCTION("""COMPUTED_VALUE"""),397.22)</f>
        <v>397.22</v>
      </c>
      <c r="D426" s="2">
        <f>IFERROR(__xludf.DUMMYFUNCTION("""COMPUTED_VALUE"""),45911.66666666667)</f>
        <v>45911.66667</v>
      </c>
      <c r="E426" s="1">
        <f>IFERROR(__xludf.DUMMYFUNCTION("""COMPUTED_VALUE"""),405.49)</f>
        <v>405.49</v>
      </c>
      <c r="G426" s="2">
        <f>IFERROR(__xludf.DUMMYFUNCTION("""COMPUTED_VALUE"""),45911.66666666667)</f>
        <v>45911.66667</v>
      </c>
      <c r="H426" s="1">
        <f>IFERROR(__xludf.DUMMYFUNCTION("""COMPUTED_VALUE"""),397.22)</f>
        <v>397.22</v>
      </c>
      <c r="J426" s="2">
        <f>IFERROR(__xludf.DUMMYFUNCTION("""COMPUTED_VALUE"""),45911.66666666667)</f>
        <v>45911.66667</v>
      </c>
      <c r="K426" s="1">
        <f>IFERROR(__xludf.DUMMYFUNCTION("""COMPUTED_VALUE"""),402.56)</f>
        <v>402.56</v>
      </c>
      <c r="M426" s="2">
        <f>IFERROR(__xludf.DUMMYFUNCTION("""COMPUTED_VALUE"""),45911.66666666667)</f>
        <v>45911.66667</v>
      </c>
      <c r="N426" s="1">
        <f>IFERROR(__xludf.DUMMYFUNCTION("""COMPUTED_VALUE"""),3.0338336E7)</f>
        <v>30338336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IFERROR(__xludf.DUMMYFUNCTION("""COMPUTED_VALUE"""),401.04)</f>
        <v>401.04</v>
      </c>
      <c r="D427" s="2">
        <f>IFERROR(__xludf.DUMMYFUNCTION("""COMPUTED_VALUE"""),45912.66666666667)</f>
        <v>45912.66667</v>
      </c>
      <c r="E427" s="1">
        <f>IFERROR(__xludf.DUMMYFUNCTION("""COMPUTED_VALUE"""),405.3)</f>
        <v>405.3</v>
      </c>
      <c r="G427" s="2">
        <f>IFERROR(__xludf.DUMMYFUNCTION("""COMPUTED_VALUE"""),45912.66666666667)</f>
        <v>45912.66667</v>
      </c>
      <c r="H427" s="1">
        <f>IFERROR(__xludf.DUMMYFUNCTION("""COMPUTED_VALUE"""),397.08)</f>
        <v>397.08</v>
      </c>
      <c r="J427" s="2">
        <f>IFERROR(__xludf.DUMMYFUNCTION("""COMPUTED_VALUE"""),45912.66666666667)</f>
        <v>45912.66667</v>
      </c>
      <c r="K427" s="1">
        <f>IFERROR(__xludf.DUMMYFUNCTION("""COMPUTED_VALUE"""),398.61)</f>
        <v>398.61</v>
      </c>
      <c r="M427" s="2">
        <f>IFERROR(__xludf.DUMMYFUNCTION("""COMPUTED_VALUE"""),45912.66666666667)</f>
        <v>45912.66667</v>
      </c>
      <c r="N427" s="1">
        <f>IFERROR(__xludf.DUMMYFUNCTION("""COMPUTED_VALUE"""),3.5582185E7)</f>
        <v>35582185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IFERROR(__xludf.DUMMYFUNCTION("""COMPUTED_VALUE"""),401.57)</f>
        <v>401.57</v>
      </c>
      <c r="D428" s="2">
        <f>IFERROR(__xludf.DUMMYFUNCTION("""COMPUTED_VALUE"""),45915.66666666667)</f>
        <v>45915.66667</v>
      </c>
      <c r="E428" s="1">
        <f>IFERROR(__xludf.DUMMYFUNCTION("""COMPUTED_VALUE"""),402.1)</f>
        <v>402.1</v>
      </c>
      <c r="G428" s="2">
        <f>IFERROR(__xludf.DUMMYFUNCTION("""COMPUTED_VALUE"""),45915.66666666667)</f>
        <v>45915.66667</v>
      </c>
      <c r="H428" s="1">
        <f>IFERROR(__xludf.DUMMYFUNCTION("""COMPUTED_VALUE"""),395.16)</f>
        <v>395.16</v>
      </c>
      <c r="J428" s="2">
        <f>IFERROR(__xludf.DUMMYFUNCTION("""COMPUTED_VALUE"""),45915.66666666667)</f>
        <v>45915.66667</v>
      </c>
      <c r="K428" s="1">
        <f>IFERROR(__xludf.DUMMYFUNCTION("""COMPUTED_VALUE"""),398.6)</f>
        <v>398.6</v>
      </c>
      <c r="M428" s="2">
        <f>IFERROR(__xludf.DUMMYFUNCTION("""COMPUTED_VALUE"""),45915.66666666667)</f>
        <v>45915.66667</v>
      </c>
      <c r="N428" s="1">
        <f>IFERROR(__xludf.DUMMYFUNCTION("""COMPUTED_VALUE"""),3.5427461E7)</f>
        <v>35427461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IFERROR(__xludf.DUMMYFUNCTION("""COMPUTED_VALUE"""),398.93)</f>
        <v>398.93</v>
      </c>
      <c r="D429" s="2">
        <f>IFERROR(__xludf.DUMMYFUNCTION("""COMPUTED_VALUE"""),45916.66666666667)</f>
        <v>45916.66667</v>
      </c>
      <c r="E429" s="1">
        <f>IFERROR(__xludf.DUMMYFUNCTION("""COMPUTED_VALUE"""),403.33)</f>
        <v>403.33</v>
      </c>
      <c r="G429" s="2">
        <f>IFERROR(__xludf.DUMMYFUNCTION("""COMPUTED_VALUE"""),45916.66666666667)</f>
        <v>45916.66667</v>
      </c>
      <c r="H429" s="1">
        <f>IFERROR(__xludf.DUMMYFUNCTION("""COMPUTED_VALUE"""),395.12)</f>
        <v>395.12</v>
      </c>
      <c r="J429" s="2">
        <f>IFERROR(__xludf.DUMMYFUNCTION("""COMPUTED_VALUE"""),45916.66666666667)</f>
        <v>45916.66667</v>
      </c>
      <c r="K429" s="1">
        <f>IFERROR(__xludf.DUMMYFUNCTION("""COMPUTED_VALUE"""),398.53)</f>
        <v>398.53</v>
      </c>
      <c r="M429" s="2">
        <f>IFERROR(__xludf.DUMMYFUNCTION("""COMPUTED_VALUE"""),45916.66666666667)</f>
        <v>45916.66667</v>
      </c>
      <c r="N429" s="1">
        <f>IFERROR(__xludf.DUMMYFUNCTION("""COMPUTED_VALUE"""),2.8703827E7)</f>
        <v>28703827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IFERROR(__xludf.DUMMYFUNCTION("""COMPUTED_VALUE"""),398.58)</f>
        <v>398.58</v>
      </c>
      <c r="D430" s="2">
        <f>IFERROR(__xludf.DUMMYFUNCTION("""COMPUTED_VALUE"""),45917.66666666667)</f>
        <v>45917.66667</v>
      </c>
      <c r="E430" s="1">
        <f>IFERROR(__xludf.DUMMYFUNCTION("""COMPUTED_VALUE"""),407.99)</f>
        <v>407.99</v>
      </c>
      <c r="G430" s="2">
        <f>IFERROR(__xludf.DUMMYFUNCTION("""COMPUTED_VALUE"""),45917.66666666667)</f>
        <v>45917.66667</v>
      </c>
      <c r="H430" s="1">
        <f>IFERROR(__xludf.DUMMYFUNCTION("""COMPUTED_VALUE"""),397.48)</f>
        <v>397.48</v>
      </c>
      <c r="J430" s="2">
        <f>IFERROR(__xludf.DUMMYFUNCTION("""COMPUTED_VALUE"""),45917.66666666667)</f>
        <v>45917.66667</v>
      </c>
      <c r="K430" s="1">
        <f>IFERROR(__xludf.DUMMYFUNCTION("""COMPUTED_VALUE"""),401.72)</f>
        <v>401.72</v>
      </c>
      <c r="M430" s="2">
        <f>IFERROR(__xludf.DUMMYFUNCTION("""COMPUTED_VALUE"""),45917.66666666667)</f>
        <v>45917.66667</v>
      </c>
      <c r="N430" s="1">
        <f>IFERROR(__xludf.DUMMYFUNCTION("""COMPUTED_VALUE"""),3.4085051E7)</f>
        <v>34085051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IFERROR(__xludf.DUMMYFUNCTION("""COMPUTED_VALUE"""),401.89)</f>
        <v>401.89</v>
      </c>
      <c r="D431" s="2">
        <f>IFERROR(__xludf.DUMMYFUNCTION("""COMPUTED_VALUE"""),45918.66666666667)</f>
        <v>45918.66667</v>
      </c>
      <c r="E431" s="1">
        <f>IFERROR(__xludf.DUMMYFUNCTION("""COMPUTED_VALUE"""),404.47)</f>
        <v>404.47</v>
      </c>
      <c r="G431" s="2">
        <f>IFERROR(__xludf.DUMMYFUNCTION("""COMPUTED_VALUE"""),45918.66666666667)</f>
        <v>45918.66667</v>
      </c>
      <c r="H431" s="1">
        <f>IFERROR(__xludf.DUMMYFUNCTION("""COMPUTED_VALUE"""),398.2)</f>
        <v>398.2</v>
      </c>
      <c r="J431" s="2">
        <f>IFERROR(__xludf.DUMMYFUNCTION("""COMPUTED_VALUE"""),45918.66666666667)</f>
        <v>45918.66667</v>
      </c>
      <c r="K431" s="1">
        <f>IFERROR(__xludf.DUMMYFUNCTION("""COMPUTED_VALUE"""),398.74)</f>
        <v>398.74</v>
      </c>
      <c r="M431" s="2">
        <f>IFERROR(__xludf.DUMMYFUNCTION("""COMPUTED_VALUE"""),45918.66666666667)</f>
        <v>45918.66667</v>
      </c>
      <c r="N431" s="1">
        <f>IFERROR(__xludf.DUMMYFUNCTION("""COMPUTED_VALUE"""),3.6291556E7)</f>
        <v>36291556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IFERROR(__xludf.DUMMYFUNCTION("""COMPUTED_VALUE"""),398.74)</f>
        <v>398.74</v>
      </c>
      <c r="D432" s="2">
        <f>IFERROR(__xludf.DUMMYFUNCTION("""COMPUTED_VALUE"""),45919.66666666667)</f>
        <v>45919.66667</v>
      </c>
      <c r="E432" s="1">
        <f>IFERROR(__xludf.DUMMYFUNCTION("""COMPUTED_VALUE"""),403.08)</f>
        <v>403.08</v>
      </c>
      <c r="G432" s="2">
        <f>IFERROR(__xludf.DUMMYFUNCTION("""COMPUTED_VALUE"""),45919.66666666667)</f>
        <v>45919.66667</v>
      </c>
      <c r="H432" s="1">
        <f>IFERROR(__xludf.DUMMYFUNCTION("""COMPUTED_VALUE"""),397.16)</f>
        <v>397.16</v>
      </c>
      <c r="J432" s="2">
        <f>IFERROR(__xludf.DUMMYFUNCTION("""COMPUTED_VALUE"""),45919.66666666667)</f>
        <v>45919.66667</v>
      </c>
      <c r="K432" s="1">
        <f>IFERROR(__xludf.DUMMYFUNCTION("""COMPUTED_VALUE"""),398.6)</f>
        <v>398.6</v>
      </c>
      <c r="M432" s="2">
        <f>IFERROR(__xludf.DUMMYFUNCTION("""COMPUTED_VALUE"""),45919.66666666667)</f>
        <v>45919.66667</v>
      </c>
      <c r="N432" s="1">
        <f>IFERROR(__xludf.DUMMYFUNCTION("""COMPUTED_VALUE"""),6.7007923E7)</f>
        <v>67007923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IFERROR(__xludf.DUMMYFUNCTION("""COMPUTED_VALUE"""),398.07)</f>
        <v>398.07</v>
      </c>
      <c r="D433" s="2">
        <f>IFERROR(__xludf.DUMMYFUNCTION("""COMPUTED_VALUE"""),45922.66666666667)</f>
        <v>45922.66667</v>
      </c>
      <c r="E433" s="1">
        <f>IFERROR(__xludf.DUMMYFUNCTION("""COMPUTED_VALUE"""),398.07)</f>
        <v>398.07</v>
      </c>
      <c r="G433" s="2">
        <f>IFERROR(__xludf.DUMMYFUNCTION("""COMPUTED_VALUE"""),45922.66666666667)</f>
        <v>45922.66667</v>
      </c>
      <c r="H433" s="1">
        <f>IFERROR(__xludf.DUMMYFUNCTION("""COMPUTED_VALUE"""),380.4)</f>
        <v>380.4</v>
      </c>
      <c r="J433" s="2">
        <f>IFERROR(__xludf.DUMMYFUNCTION("""COMPUTED_VALUE"""),45922.66666666667)</f>
        <v>45922.66667</v>
      </c>
      <c r="K433" s="1">
        <f>IFERROR(__xludf.DUMMYFUNCTION("""COMPUTED_VALUE"""),380.73)</f>
        <v>380.73</v>
      </c>
      <c r="M433" s="2">
        <f>IFERROR(__xludf.DUMMYFUNCTION("""COMPUTED_VALUE"""),45922.66666666667)</f>
        <v>45922.66667</v>
      </c>
      <c r="N433" s="1">
        <f>IFERROR(__xludf.DUMMYFUNCTION("""COMPUTED_VALUE"""),8.299373E7)</f>
        <v>82993730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IFERROR(__xludf.DUMMYFUNCTION("""COMPUTED_VALUE"""),392.1)</f>
        <v>392.1</v>
      </c>
      <c r="D434" s="2">
        <f>IFERROR(__xludf.DUMMYFUNCTION("""COMPUTED_VALUE"""),45923.66666666667)</f>
        <v>45923.66667</v>
      </c>
      <c r="E434" s="1">
        <f>IFERROR(__xludf.DUMMYFUNCTION("""COMPUTED_VALUE"""),397.02)</f>
        <v>397.02</v>
      </c>
      <c r="G434" s="2">
        <f>IFERROR(__xludf.DUMMYFUNCTION("""COMPUTED_VALUE"""),45923.66666666667)</f>
        <v>45923.66667</v>
      </c>
      <c r="H434" s="1">
        <f>IFERROR(__xludf.DUMMYFUNCTION("""COMPUTED_VALUE"""),383.61)</f>
        <v>383.61</v>
      </c>
      <c r="J434" s="2">
        <f>IFERROR(__xludf.DUMMYFUNCTION("""COMPUTED_VALUE"""),45923.66666666667)</f>
        <v>45923.66667</v>
      </c>
      <c r="K434" s="1">
        <f>IFERROR(__xludf.DUMMYFUNCTION("""COMPUTED_VALUE"""),384.0)</f>
        <v>384</v>
      </c>
      <c r="M434" s="2">
        <f>IFERROR(__xludf.DUMMYFUNCTION("""COMPUTED_VALUE"""),45923.66666666667)</f>
        <v>45923.66667</v>
      </c>
      <c r="N434" s="1">
        <f>IFERROR(__xludf.DUMMYFUNCTION("""COMPUTED_VALUE"""),7.7240363E7)</f>
        <v>77240363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IFERROR(__xludf.DUMMYFUNCTION("""COMPUTED_VALUE"""),385.75)</f>
        <v>385.75</v>
      </c>
      <c r="D435" s="2">
        <f>IFERROR(__xludf.DUMMYFUNCTION("""COMPUTED_VALUE"""),45924.66666666667)</f>
        <v>45924.66667</v>
      </c>
      <c r="E435" s="1">
        <f>IFERROR(__xludf.DUMMYFUNCTION("""COMPUTED_VALUE"""),385.75)</f>
        <v>385.75</v>
      </c>
      <c r="G435" s="2">
        <f>IFERROR(__xludf.DUMMYFUNCTION("""COMPUTED_VALUE"""),45924.66666666667)</f>
        <v>45924.66667</v>
      </c>
      <c r="H435" s="1">
        <f>IFERROR(__xludf.DUMMYFUNCTION("""COMPUTED_VALUE"""),370.39)</f>
        <v>370.39</v>
      </c>
      <c r="J435" s="2">
        <f>IFERROR(__xludf.DUMMYFUNCTION("""COMPUTED_VALUE"""),45924.66666666667)</f>
        <v>45924.66667</v>
      </c>
      <c r="K435" s="1">
        <f>IFERROR(__xludf.DUMMYFUNCTION("""COMPUTED_VALUE"""),373.46)</f>
        <v>373.46</v>
      </c>
      <c r="M435" s="2">
        <f>IFERROR(__xludf.DUMMYFUNCTION("""COMPUTED_VALUE"""),45924.66666666667)</f>
        <v>45924.66667</v>
      </c>
      <c r="N435" s="1">
        <f>IFERROR(__xludf.DUMMYFUNCTION("""COMPUTED_VALUE"""),6.0801739E7)</f>
        <v>60801739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IFERROR(__xludf.DUMMYFUNCTION("""COMPUTED_VALUE"""),373.29)</f>
        <v>373.29</v>
      </c>
      <c r="D436" s="2">
        <f>IFERROR(__xludf.DUMMYFUNCTION("""COMPUTED_VALUE"""),45925.66666666667)</f>
        <v>45925.66667</v>
      </c>
      <c r="E436" s="1">
        <f>IFERROR(__xludf.DUMMYFUNCTION("""COMPUTED_VALUE"""),373.46)</f>
        <v>373.46</v>
      </c>
      <c r="G436" s="2">
        <f>IFERROR(__xludf.DUMMYFUNCTION("""COMPUTED_VALUE"""),45925.66666666667)</f>
        <v>45925.66667</v>
      </c>
      <c r="H436" s="1">
        <f>IFERROR(__xludf.DUMMYFUNCTION("""COMPUTED_VALUE"""),363.7)</f>
        <v>363.7</v>
      </c>
      <c r="J436" s="2">
        <f>IFERROR(__xludf.DUMMYFUNCTION("""COMPUTED_VALUE"""),45925.66666666667)</f>
        <v>45925.66667</v>
      </c>
      <c r="K436" s="1">
        <f>IFERROR(__xludf.DUMMYFUNCTION("""COMPUTED_VALUE"""),364.12)</f>
        <v>364.12</v>
      </c>
      <c r="M436" s="2">
        <f>IFERROR(__xludf.DUMMYFUNCTION("""COMPUTED_VALUE"""),45925.66666666667)</f>
        <v>45925.66667</v>
      </c>
      <c r="N436" s="1">
        <f>IFERROR(__xludf.DUMMYFUNCTION("""COMPUTED_VALUE"""),7.2125626E7)</f>
        <v>72125626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IFERROR(__xludf.DUMMYFUNCTION("""COMPUTED_VALUE"""),363.88)</f>
        <v>363.88</v>
      </c>
      <c r="D437" s="2">
        <f>IFERROR(__xludf.DUMMYFUNCTION("""COMPUTED_VALUE"""),45926.66666666667)</f>
        <v>45926.66667</v>
      </c>
      <c r="E437" s="1">
        <f>IFERROR(__xludf.DUMMYFUNCTION("""COMPUTED_VALUE"""),370.94)</f>
        <v>370.94</v>
      </c>
      <c r="G437" s="2">
        <f>IFERROR(__xludf.DUMMYFUNCTION("""COMPUTED_VALUE"""),45926.66666666667)</f>
        <v>45926.66667</v>
      </c>
      <c r="H437" s="1">
        <f>IFERROR(__xludf.DUMMYFUNCTION("""COMPUTED_VALUE"""),363.88)</f>
        <v>363.88</v>
      </c>
      <c r="J437" s="2">
        <f>IFERROR(__xludf.DUMMYFUNCTION("""COMPUTED_VALUE"""),45926.66666666667)</f>
        <v>45926.66667</v>
      </c>
      <c r="K437" s="1">
        <f>IFERROR(__xludf.DUMMYFUNCTION("""COMPUTED_VALUE"""),370.68)</f>
        <v>370.68</v>
      </c>
      <c r="M437" s="2">
        <f>IFERROR(__xludf.DUMMYFUNCTION("""COMPUTED_VALUE"""),45926.66666666667)</f>
        <v>45926.66667</v>
      </c>
      <c r="N437" s="1">
        <f>IFERROR(__xludf.DUMMYFUNCTION("""COMPUTED_VALUE"""),5.9817826E7)</f>
        <v>59817826</v>
      </c>
    </row>
  </sheetData>
  <drawing r:id="rId1"/>
</worksheet>
</file>