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IFERROR(__xludf.DUMMYFUNCTION("GOOGLEFINANCE(""DJUSCN"",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IFERROR(__xludf.DUMMYFUNCTION("GOOGLEFINANCE(""DJUSCN"",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IFERROR(__xludf.DUMMYFUNCTION("GOOGLEFINANCE(""DJUSCN"",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IFERROR(__xludf.DUMMYFUNCTION("GOOGLEFINANCE(""DJUSCN"",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IFERROR(__xludf.DUMMYFUNCTION("GOOGLEFINANCE(""DJUSCN"",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IFERROR(__xludf.DUMMYFUNCTION("""COMPUTED_VALUE"""),1482.61)</f>
        <v>1482.61</v>
      </c>
      <c r="D2" s="2">
        <f>IFERROR(__xludf.DUMMYFUNCTION("""COMPUTED_VALUE"""),45293.66666666667)</f>
        <v>45293.66667</v>
      </c>
      <c r="E2" s="1">
        <f>IFERROR(__xludf.DUMMYFUNCTION("""COMPUTED_VALUE"""),1482.61)</f>
        <v>1482.61</v>
      </c>
      <c r="G2" s="2">
        <f>IFERROR(__xludf.DUMMYFUNCTION("""COMPUTED_VALUE"""),45293.66666666667)</f>
        <v>45293.66667</v>
      </c>
      <c r="H2" s="1">
        <f>IFERROR(__xludf.DUMMYFUNCTION("""COMPUTED_VALUE"""),1457.21)</f>
        <v>1457.21</v>
      </c>
      <c r="J2" s="2">
        <f>IFERROR(__xludf.DUMMYFUNCTION("""COMPUTED_VALUE"""),45293.66666666667)</f>
        <v>45293.66667</v>
      </c>
      <c r="K2" s="1">
        <f>IFERROR(__xludf.DUMMYFUNCTION("""COMPUTED_VALUE"""),1464.11)</f>
        <v>1464.11</v>
      </c>
      <c r="M2" s="2">
        <f>IFERROR(__xludf.DUMMYFUNCTION("""COMPUTED_VALUE"""),45293.66666666667)</f>
        <v>45293.66667</v>
      </c>
      <c r="N2" s="1">
        <f>IFERROR(__xludf.DUMMYFUNCTION("""COMPUTED_VALUE"""),3.0227455E7)</f>
        <v>30227455</v>
      </c>
    </row>
    <row r="3">
      <c r="A3" s="2">
        <f>IFERROR(__xludf.DUMMYFUNCTION("""COMPUTED_VALUE"""),45294.66666666667)</f>
        <v>45294.66667</v>
      </c>
      <c r="B3" s="1">
        <f>IFERROR(__xludf.DUMMYFUNCTION("""COMPUTED_VALUE"""),1454.59)</f>
        <v>1454.59</v>
      </c>
      <c r="D3" s="2">
        <f>IFERROR(__xludf.DUMMYFUNCTION("""COMPUTED_VALUE"""),45294.66666666667)</f>
        <v>45294.66667</v>
      </c>
      <c r="E3" s="1">
        <f>IFERROR(__xludf.DUMMYFUNCTION("""COMPUTED_VALUE"""),1454.59)</f>
        <v>1454.59</v>
      </c>
      <c r="G3" s="2">
        <f>IFERROR(__xludf.DUMMYFUNCTION("""COMPUTED_VALUE"""),45294.66666666667)</f>
        <v>45294.66667</v>
      </c>
      <c r="H3" s="1">
        <f>IFERROR(__xludf.DUMMYFUNCTION("""COMPUTED_VALUE"""),1424.82)</f>
        <v>1424.82</v>
      </c>
      <c r="J3" s="2">
        <f>IFERROR(__xludf.DUMMYFUNCTION("""COMPUTED_VALUE"""),45294.66666666667)</f>
        <v>45294.66667</v>
      </c>
      <c r="K3" s="1">
        <f>IFERROR(__xludf.DUMMYFUNCTION("""COMPUTED_VALUE"""),1425.74)</f>
        <v>1425.74</v>
      </c>
      <c r="M3" s="2">
        <f>IFERROR(__xludf.DUMMYFUNCTION("""COMPUTED_VALUE"""),45294.66666666667)</f>
        <v>45294.66667</v>
      </c>
      <c r="N3" s="1">
        <f>IFERROR(__xludf.DUMMYFUNCTION("""COMPUTED_VALUE"""),3.6751769E7)</f>
        <v>36751769</v>
      </c>
    </row>
    <row r="4">
      <c r="A4" s="2">
        <f>IFERROR(__xludf.DUMMYFUNCTION("""COMPUTED_VALUE"""),45295.66666666667)</f>
        <v>45295.66667</v>
      </c>
      <c r="B4" s="1">
        <f>IFERROR(__xludf.DUMMYFUNCTION("""COMPUTED_VALUE"""),1424.63)</f>
        <v>1424.63</v>
      </c>
      <c r="D4" s="2">
        <f>IFERROR(__xludf.DUMMYFUNCTION("""COMPUTED_VALUE"""),45295.66666666667)</f>
        <v>45295.66667</v>
      </c>
      <c r="E4" s="1">
        <f>IFERROR(__xludf.DUMMYFUNCTION("""COMPUTED_VALUE"""),1438.35)</f>
        <v>1438.35</v>
      </c>
      <c r="G4" s="2">
        <f>IFERROR(__xludf.DUMMYFUNCTION("""COMPUTED_VALUE"""),45295.66666666667)</f>
        <v>45295.66667</v>
      </c>
      <c r="H4" s="1">
        <f>IFERROR(__xludf.DUMMYFUNCTION("""COMPUTED_VALUE"""),1422.2)</f>
        <v>1422.2</v>
      </c>
      <c r="J4" s="2">
        <f>IFERROR(__xludf.DUMMYFUNCTION("""COMPUTED_VALUE"""),45295.66666666667)</f>
        <v>45295.66667</v>
      </c>
      <c r="K4" s="1">
        <f>IFERROR(__xludf.DUMMYFUNCTION("""COMPUTED_VALUE"""),1428.41)</f>
        <v>1428.41</v>
      </c>
      <c r="M4" s="2">
        <f>IFERROR(__xludf.DUMMYFUNCTION("""COMPUTED_VALUE"""),45295.66666666667)</f>
        <v>45295.66667</v>
      </c>
      <c r="N4" s="1">
        <f>IFERROR(__xludf.DUMMYFUNCTION("""COMPUTED_VALUE"""),3.2778034E7)</f>
        <v>32778034</v>
      </c>
    </row>
    <row r="5">
      <c r="A5" s="2">
        <f>IFERROR(__xludf.DUMMYFUNCTION("""COMPUTED_VALUE"""),45296.66666666667)</f>
        <v>45296.66667</v>
      </c>
      <c r="B5" s="1">
        <f>IFERROR(__xludf.DUMMYFUNCTION("""COMPUTED_VALUE"""),1426.13)</f>
        <v>1426.13</v>
      </c>
      <c r="D5" s="2">
        <f>IFERROR(__xludf.DUMMYFUNCTION("""COMPUTED_VALUE"""),45296.66666666667)</f>
        <v>45296.66667</v>
      </c>
      <c r="E5" s="1">
        <f>IFERROR(__xludf.DUMMYFUNCTION("""COMPUTED_VALUE"""),1443.23)</f>
        <v>1443.23</v>
      </c>
      <c r="G5" s="2">
        <f>IFERROR(__xludf.DUMMYFUNCTION("""COMPUTED_VALUE"""),45296.66666666667)</f>
        <v>45296.66667</v>
      </c>
      <c r="H5" s="1">
        <f>IFERROR(__xludf.DUMMYFUNCTION("""COMPUTED_VALUE"""),1422.53)</f>
        <v>1422.53</v>
      </c>
      <c r="J5" s="2">
        <f>IFERROR(__xludf.DUMMYFUNCTION("""COMPUTED_VALUE"""),45296.66666666667)</f>
        <v>45296.66667</v>
      </c>
      <c r="K5" s="1">
        <f>IFERROR(__xludf.DUMMYFUNCTION("""COMPUTED_VALUE"""),1435.12)</f>
        <v>1435.12</v>
      </c>
      <c r="M5" s="2">
        <f>IFERROR(__xludf.DUMMYFUNCTION("""COMPUTED_VALUE"""),45296.66666666667)</f>
        <v>45296.66667</v>
      </c>
      <c r="N5" s="1">
        <f>IFERROR(__xludf.DUMMYFUNCTION("""COMPUTED_VALUE"""),2.9255584E7)</f>
        <v>29255584</v>
      </c>
    </row>
    <row r="6">
      <c r="A6" s="2">
        <f>IFERROR(__xludf.DUMMYFUNCTION("""COMPUTED_VALUE"""),45299.66666666667)</f>
        <v>45299.66667</v>
      </c>
      <c r="B6" s="1">
        <f>IFERROR(__xludf.DUMMYFUNCTION("""COMPUTED_VALUE"""),1437.05)</f>
        <v>1437.05</v>
      </c>
      <c r="D6" s="2">
        <f>IFERROR(__xludf.DUMMYFUNCTION("""COMPUTED_VALUE"""),45299.66666666667)</f>
        <v>45299.66667</v>
      </c>
      <c r="E6" s="1">
        <f>IFERROR(__xludf.DUMMYFUNCTION("""COMPUTED_VALUE"""),1455.62)</f>
        <v>1455.62</v>
      </c>
      <c r="G6" s="2">
        <f>IFERROR(__xludf.DUMMYFUNCTION("""COMPUTED_VALUE"""),45299.66666666667)</f>
        <v>45299.66667</v>
      </c>
      <c r="H6" s="1">
        <f>IFERROR(__xludf.DUMMYFUNCTION("""COMPUTED_VALUE"""),1433.29)</f>
        <v>1433.29</v>
      </c>
      <c r="J6" s="2">
        <f>IFERROR(__xludf.DUMMYFUNCTION("""COMPUTED_VALUE"""),45299.66666666667)</f>
        <v>45299.66667</v>
      </c>
      <c r="K6" s="1">
        <f>IFERROR(__xludf.DUMMYFUNCTION("""COMPUTED_VALUE"""),1454.83)</f>
        <v>1454.83</v>
      </c>
      <c r="M6" s="2">
        <f>IFERROR(__xludf.DUMMYFUNCTION("""COMPUTED_VALUE"""),45299.66666666667)</f>
        <v>45299.66667</v>
      </c>
      <c r="N6" s="1">
        <f>IFERROR(__xludf.DUMMYFUNCTION("""COMPUTED_VALUE"""),2.6611528E7)</f>
        <v>26611528</v>
      </c>
    </row>
    <row r="7">
      <c r="A7" s="2">
        <f>IFERROR(__xludf.DUMMYFUNCTION("""COMPUTED_VALUE"""),45300.66666666667)</f>
        <v>45300.66667</v>
      </c>
      <c r="B7" s="1">
        <f>IFERROR(__xludf.DUMMYFUNCTION("""COMPUTED_VALUE"""),1446.74)</f>
        <v>1446.74</v>
      </c>
      <c r="D7" s="2">
        <f>IFERROR(__xludf.DUMMYFUNCTION("""COMPUTED_VALUE"""),45300.66666666667)</f>
        <v>45300.66667</v>
      </c>
      <c r="E7" s="1">
        <f>IFERROR(__xludf.DUMMYFUNCTION("""COMPUTED_VALUE"""),1455.85)</f>
        <v>1455.85</v>
      </c>
      <c r="G7" s="2">
        <f>IFERROR(__xludf.DUMMYFUNCTION("""COMPUTED_VALUE"""),45300.66666666667)</f>
        <v>45300.66667</v>
      </c>
      <c r="H7" s="1">
        <f>IFERROR(__xludf.DUMMYFUNCTION("""COMPUTED_VALUE"""),1438.87)</f>
        <v>1438.87</v>
      </c>
      <c r="J7" s="2">
        <f>IFERROR(__xludf.DUMMYFUNCTION("""COMPUTED_VALUE"""),45300.66666666667)</f>
        <v>45300.66667</v>
      </c>
      <c r="K7" s="1">
        <f>IFERROR(__xludf.DUMMYFUNCTION("""COMPUTED_VALUE"""),1455.77)</f>
        <v>1455.77</v>
      </c>
      <c r="M7" s="2">
        <f>IFERROR(__xludf.DUMMYFUNCTION("""COMPUTED_VALUE"""),45300.66666666667)</f>
        <v>45300.66667</v>
      </c>
      <c r="N7" s="1">
        <f>IFERROR(__xludf.DUMMYFUNCTION("""COMPUTED_VALUE"""),2.3398424E7)</f>
        <v>23398424</v>
      </c>
    </row>
    <row r="8">
      <c r="A8" s="2">
        <f>IFERROR(__xludf.DUMMYFUNCTION("""COMPUTED_VALUE"""),45301.66666666667)</f>
        <v>45301.66667</v>
      </c>
      <c r="B8" s="1">
        <f>IFERROR(__xludf.DUMMYFUNCTION("""COMPUTED_VALUE"""),1456.18)</f>
        <v>1456.18</v>
      </c>
      <c r="D8" s="2">
        <f>IFERROR(__xludf.DUMMYFUNCTION("""COMPUTED_VALUE"""),45301.66666666667)</f>
        <v>45301.66667</v>
      </c>
      <c r="E8" s="1">
        <f>IFERROR(__xludf.DUMMYFUNCTION("""COMPUTED_VALUE"""),1463.04)</f>
        <v>1463.04</v>
      </c>
      <c r="G8" s="2">
        <f>IFERROR(__xludf.DUMMYFUNCTION("""COMPUTED_VALUE"""),45301.66666666667)</f>
        <v>45301.66667</v>
      </c>
      <c r="H8" s="1">
        <f>IFERROR(__xludf.DUMMYFUNCTION("""COMPUTED_VALUE"""),1451.88)</f>
        <v>1451.88</v>
      </c>
      <c r="J8" s="2">
        <f>IFERROR(__xludf.DUMMYFUNCTION("""COMPUTED_VALUE"""),45301.66666666667)</f>
        <v>45301.66667</v>
      </c>
      <c r="K8" s="1">
        <f>IFERROR(__xludf.DUMMYFUNCTION("""COMPUTED_VALUE"""),1462.73)</f>
        <v>1462.73</v>
      </c>
      <c r="M8" s="2">
        <f>IFERROR(__xludf.DUMMYFUNCTION("""COMPUTED_VALUE"""),45301.66666666667)</f>
        <v>45301.66667</v>
      </c>
      <c r="N8" s="1">
        <f>IFERROR(__xludf.DUMMYFUNCTION("""COMPUTED_VALUE"""),2.7445743E7)</f>
        <v>27445743</v>
      </c>
    </row>
    <row r="9">
      <c r="A9" s="2">
        <f>IFERROR(__xludf.DUMMYFUNCTION("""COMPUTED_VALUE"""),45302.66666666667)</f>
        <v>45302.66667</v>
      </c>
      <c r="B9" s="1">
        <f>IFERROR(__xludf.DUMMYFUNCTION("""COMPUTED_VALUE"""),1461.81)</f>
        <v>1461.81</v>
      </c>
      <c r="D9" s="2">
        <f>IFERROR(__xludf.DUMMYFUNCTION("""COMPUTED_VALUE"""),45302.66666666667)</f>
        <v>45302.66667</v>
      </c>
      <c r="E9" s="1">
        <f>IFERROR(__xludf.DUMMYFUNCTION("""COMPUTED_VALUE"""),1462.48)</f>
        <v>1462.48</v>
      </c>
      <c r="G9" s="2">
        <f>IFERROR(__xludf.DUMMYFUNCTION("""COMPUTED_VALUE"""),45302.66666666667)</f>
        <v>45302.66667</v>
      </c>
      <c r="H9" s="1">
        <f>IFERROR(__xludf.DUMMYFUNCTION("""COMPUTED_VALUE"""),1445.16)</f>
        <v>1445.16</v>
      </c>
      <c r="J9" s="2">
        <f>IFERROR(__xludf.DUMMYFUNCTION("""COMPUTED_VALUE"""),45302.66666666667)</f>
        <v>45302.66667</v>
      </c>
      <c r="K9" s="1">
        <f>IFERROR(__xludf.DUMMYFUNCTION("""COMPUTED_VALUE"""),1460.37)</f>
        <v>1460.37</v>
      </c>
      <c r="M9" s="2">
        <f>IFERROR(__xludf.DUMMYFUNCTION("""COMPUTED_VALUE"""),45302.66666666667)</f>
        <v>45302.66667</v>
      </c>
      <c r="N9" s="1">
        <f>IFERROR(__xludf.DUMMYFUNCTION("""COMPUTED_VALUE"""),2.608435E7)</f>
        <v>26084350</v>
      </c>
    </row>
    <row r="10">
      <c r="A10" s="2">
        <f>IFERROR(__xludf.DUMMYFUNCTION("""COMPUTED_VALUE"""),45303.66666666667)</f>
        <v>45303.66667</v>
      </c>
      <c r="B10" s="1">
        <f>IFERROR(__xludf.DUMMYFUNCTION("""COMPUTED_VALUE"""),1464.28)</f>
        <v>1464.28</v>
      </c>
      <c r="D10" s="2">
        <f>IFERROR(__xludf.DUMMYFUNCTION("""COMPUTED_VALUE"""),45303.66666666667)</f>
        <v>45303.66667</v>
      </c>
      <c r="E10" s="1">
        <f>IFERROR(__xludf.DUMMYFUNCTION("""COMPUTED_VALUE"""),1467.16)</f>
        <v>1467.16</v>
      </c>
      <c r="G10" s="2">
        <f>IFERROR(__xludf.DUMMYFUNCTION("""COMPUTED_VALUE"""),45303.66666666667)</f>
        <v>45303.66667</v>
      </c>
      <c r="H10" s="1">
        <f>IFERROR(__xludf.DUMMYFUNCTION("""COMPUTED_VALUE"""),1446.69)</f>
        <v>1446.69</v>
      </c>
      <c r="J10" s="2">
        <f>IFERROR(__xludf.DUMMYFUNCTION("""COMPUTED_VALUE"""),45303.66666666667)</f>
        <v>45303.66667</v>
      </c>
      <c r="K10" s="1">
        <f>IFERROR(__xludf.DUMMYFUNCTION("""COMPUTED_VALUE"""),1454.76)</f>
        <v>1454.76</v>
      </c>
      <c r="M10" s="2">
        <f>IFERROR(__xludf.DUMMYFUNCTION("""COMPUTED_VALUE"""),45303.66666666667)</f>
        <v>45303.66667</v>
      </c>
      <c r="N10" s="1">
        <f>IFERROR(__xludf.DUMMYFUNCTION("""COMPUTED_VALUE"""),2.3333494E7)</f>
        <v>23333494</v>
      </c>
    </row>
    <row r="11">
      <c r="A11" s="2">
        <f>IFERROR(__xludf.DUMMYFUNCTION("""COMPUTED_VALUE"""),45307.66666666667)</f>
        <v>45307.66667</v>
      </c>
      <c r="B11" s="1">
        <f>IFERROR(__xludf.DUMMYFUNCTION("""COMPUTED_VALUE"""),1451.97)</f>
        <v>1451.97</v>
      </c>
      <c r="D11" s="2">
        <f>IFERROR(__xludf.DUMMYFUNCTION("""COMPUTED_VALUE"""),45307.66666666667)</f>
        <v>45307.66667</v>
      </c>
      <c r="E11" s="1">
        <f>IFERROR(__xludf.DUMMYFUNCTION("""COMPUTED_VALUE"""),1451.97)</f>
        <v>1451.97</v>
      </c>
      <c r="G11" s="2">
        <f>IFERROR(__xludf.DUMMYFUNCTION("""COMPUTED_VALUE"""),45307.66666666667)</f>
        <v>45307.66667</v>
      </c>
      <c r="H11" s="1">
        <f>IFERROR(__xludf.DUMMYFUNCTION("""COMPUTED_VALUE"""),1432.98)</f>
        <v>1432.98</v>
      </c>
      <c r="J11" s="2">
        <f>IFERROR(__xludf.DUMMYFUNCTION("""COMPUTED_VALUE"""),45307.66666666667)</f>
        <v>45307.66667</v>
      </c>
      <c r="K11" s="1">
        <f>IFERROR(__xludf.DUMMYFUNCTION("""COMPUTED_VALUE"""),1440.62)</f>
        <v>1440.62</v>
      </c>
      <c r="M11" s="2">
        <f>IFERROR(__xludf.DUMMYFUNCTION("""COMPUTED_VALUE"""),45307.66666666667)</f>
        <v>45307.66667</v>
      </c>
      <c r="N11" s="1">
        <f>IFERROR(__xludf.DUMMYFUNCTION("""COMPUTED_VALUE"""),3.3285448E7)</f>
        <v>33285448</v>
      </c>
    </row>
    <row r="12">
      <c r="A12" s="2">
        <f>IFERROR(__xludf.DUMMYFUNCTION("""COMPUTED_VALUE"""),45308.66666666667)</f>
        <v>45308.66667</v>
      </c>
      <c r="B12" s="1">
        <f>IFERROR(__xludf.DUMMYFUNCTION("""COMPUTED_VALUE"""),1436.19)</f>
        <v>1436.19</v>
      </c>
      <c r="D12" s="2">
        <f>IFERROR(__xludf.DUMMYFUNCTION("""COMPUTED_VALUE"""),45308.66666666667)</f>
        <v>45308.66667</v>
      </c>
      <c r="E12" s="1">
        <f>IFERROR(__xludf.DUMMYFUNCTION("""COMPUTED_VALUE"""),1442.68)</f>
        <v>1442.68</v>
      </c>
      <c r="G12" s="2">
        <f>IFERROR(__xludf.DUMMYFUNCTION("""COMPUTED_VALUE"""),45308.66666666667)</f>
        <v>45308.66667</v>
      </c>
      <c r="H12" s="1">
        <f>IFERROR(__xludf.DUMMYFUNCTION("""COMPUTED_VALUE"""),1428.8)</f>
        <v>1428.8</v>
      </c>
      <c r="J12" s="2">
        <f>IFERROR(__xludf.DUMMYFUNCTION("""COMPUTED_VALUE"""),45308.66666666667)</f>
        <v>45308.66667</v>
      </c>
      <c r="K12" s="1">
        <f>IFERROR(__xludf.DUMMYFUNCTION("""COMPUTED_VALUE"""),1438.24)</f>
        <v>1438.24</v>
      </c>
      <c r="M12" s="2">
        <f>IFERROR(__xludf.DUMMYFUNCTION("""COMPUTED_VALUE"""),45308.66666666667)</f>
        <v>45308.66667</v>
      </c>
      <c r="N12" s="1">
        <f>IFERROR(__xludf.DUMMYFUNCTION("""COMPUTED_VALUE"""),3.0213703E7)</f>
        <v>30213703</v>
      </c>
    </row>
    <row r="13">
      <c r="A13" s="2">
        <f>IFERROR(__xludf.DUMMYFUNCTION("""COMPUTED_VALUE"""),45309.66666666667)</f>
        <v>45309.66667</v>
      </c>
      <c r="B13" s="1">
        <f>IFERROR(__xludf.DUMMYFUNCTION("""COMPUTED_VALUE"""),1442.15)</f>
        <v>1442.15</v>
      </c>
      <c r="D13" s="2">
        <f>IFERROR(__xludf.DUMMYFUNCTION("""COMPUTED_VALUE"""),45309.66666666667)</f>
        <v>45309.66667</v>
      </c>
      <c r="E13" s="1">
        <f>IFERROR(__xludf.DUMMYFUNCTION("""COMPUTED_VALUE"""),1455.97)</f>
        <v>1455.97</v>
      </c>
      <c r="G13" s="2">
        <f>IFERROR(__xludf.DUMMYFUNCTION("""COMPUTED_VALUE"""),45309.66666666667)</f>
        <v>45309.66667</v>
      </c>
      <c r="H13" s="1">
        <f>IFERROR(__xludf.DUMMYFUNCTION("""COMPUTED_VALUE"""),1436.91)</f>
        <v>1436.91</v>
      </c>
      <c r="J13" s="2">
        <f>IFERROR(__xludf.DUMMYFUNCTION("""COMPUTED_VALUE"""),45309.66666666667)</f>
        <v>45309.66667</v>
      </c>
      <c r="K13" s="1">
        <f>IFERROR(__xludf.DUMMYFUNCTION("""COMPUTED_VALUE"""),1454.61)</f>
        <v>1454.61</v>
      </c>
      <c r="M13" s="2">
        <f>IFERROR(__xludf.DUMMYFUNCTION("""COMPUTED_VALUE"""),45309.66666666667)</f>
        <v>45309.66667</v>
      </c>
      <c r="N13" s="1">
        <f>IFERROR(__xludf.DUMMYFUNCTION("""COMPUTED_VALUE"""),2.3530008E7)</f>
        <v>23530008</v>
      </c>
    </row>
    <row r="14">
      <c r="A14" s="2">
        <f>IFERROR(__xludf.DUMMYFUNCTION("""COMPUTED_VALUE"""),45310.66666666667)</f>
        <v>45310.66667</v>
      </c>
      <c r="B14" s="1">
        <f>IFERROR(__xludf.DUMMYFUNCTION("""COMPUTED_VALUE"""),1455.29)</f>
        <v>1455.29</v>
      </c>
      <c r="D14" s="2">
        <f>IFERROR(__xludf.DUMMYFUNCTION("""COMPUTED_VALUE"""),45310.66666666667)</f>
        <v>45310.66667</v>
      </c>
      <c r="E14" s="1">
        <f>IFERROR(__xludf.DUMMYFUNCTION("""COMPUTED_VALUE"""),1464.23)</f>
        <v>1464.23</v>
      </c>
      <c r="G14" s="2">
        <f>IFERROR(__xludf.DUMMYFUNCTION("""COMPUTED_VALUE"""),45310.66666666667)</f>
        <v>45310.66667</v>
      </c>
      <c r="H14" s="1">
        <f>IFERROR(__xludf.DUMMYFUNCTION("""COMPUTED_VALUE"""),1442.73)</f>
        <v>1442.73</v>
      </c>
      <c r="J14" s="2">
        <f>IFERROR(__xludf.DUMMYFUNCTION("""COMPUTED_VALUE"""),45310.66666666667)</f>
        <v>45310.66667</v>
      </c>
      <c r="K14" s="1">
        <f>IFERROR(__xludf.DUMMYFUNCTION("""COMPUTED_VALUE"""),1460.2)</f>
        <v>1460.2</v>
      </c>
      <c r="M14" s="2">
        <f>IFERROR(__xludf.DUMMYFUNCTION("""COMPUTED_VALUE"""),45310.66666666667)</f>
        <v>45310.66667</v>
      </c>
      <c r="N14" s="1">
        <f>IFERROR(__xludf.DUMMYFUNCTION("""COMPUTED_VALUE"""),2.955925E7)</f>
        <v>29559250</v>
      </c>
    </row>
    <row r="15">
      <c r="A15" s="2">
        <f>IFERROR(__xludf.DUMMYFUNCTION("""COMPUTED_VALUE"""),45313.66666666667)</f>
        <v>45313.66667</v>
      </c>
      <c r="B15" s="1">
        <f>IFERROR(__xludf.DUMMYFUNCTION("""COMPUTED_VALUE"""),1462.84)</f>
        <v>1462.84</v>
      </c>
      <c r="D15" s="2">
        <f>IFERROR(__xludf.DUMMYFUNCTION("""COMPUTED_VALUE"""),45313.66666666667)</f>
        <v>45313.66667</v>
      </c>
      <c r="E15" s="1">
        <f>IFERROR(__xludf.DUMMYFUNCTION("""COMPUTED_VALUE"""),1481.84)</f>
        <v>1481.84</v>
      </c>
      <c r="G15" s="2">
        <f>IFERROR(__xludf.DUMMYFUNCTION("""COMPUTED_VALUE"""),45313.66666666667)</f>
        <v>45313.66667</v>
      </c>
      <c r="H15" s="1">
        <f>IFERROR(__xludf.DUMMYFUNCTION("""COMPUTED_VALUE"""),1462.84)</f>
        <v>1462.84</v>
      </c>
      <c r="J15" s="2">
        <f>IFERROR(__xludf.DUMMYFUNCTION("""COMPUTED_VALUE"""),45313.66666666667)</f>
        <v>45313.66667</v>
      </c>
      <c r="K15" s="1">
        <f>IFERROR(__xludf.DUMMYFUNCTION("""COMPUTED_VALUE"""),1479.12)</f>
        <v>1479.12</v>
      </c>
      <c r="M15" s="2">
        <f>IFERROR(__xludf.DUMMYFUNCTION("""COMPUTED_VALUE"""),45313.66666666667)</f>
        <v>45313.66667</v>
      </c>
      <c r="N15" s="1">
        <f>IFERROR(__xludf.DUMMYFUNCTION("""COMPUTED_VALUE"""),2.5400204E7)</f>
        <v>25400204</v>
      </c>
    </row>
    <row r="16">
      <c r="A16" s="2">
        <f>IFERROR(__xludf.DUMMYFUNCTION("""COMPUTED_VALUE"""),45314.66666666667)</f>
        <v>45314.66667</v>
      </c>
      <c r="B16" s="1">
        <f>IFERROR(__xludf.DUMMYFUNCTION("""COMPUTED_VALUE"""),1478.7)</f>
        <v>1478.7</v>
      </c>
      <c r="D16" s="2">
        <f>IFERROR(__xludf.DUMMYFUNCTION("""COMPUTED_VALUE"""),45314.66666666667)</f>
        <v>45314.66667</v>
      </c>
      <c r="E16" s="1">
        <f>IFERROR(__xludf.DUMMYFUNCTION("""COMPUTED_VALUE"""),1482.1)</f>
        <v>1482.1</v>
      </c>
      <c r="G16" s="2">
        <f>IFERROR(__xludf.DUMMYFUNCTION("""COMPUTED_VALUE"""),45314.66666666667)</f>
        <v>45314.66667</v>
      </c>
      <c r="H16" s="1">
        <f>IFERROR(__xludf.DUMMYFUNCTION("""COMPUTED_VALUE"""),1450.83)</f>
        <v>1450.83</v>
      </c>
      <c r="J16" s="2">
        <f>IFERROR(__xludf.DUMMYFUNCTION("""COMPUTED_VALUE"""),45314.66666666667)</f>
        <v>45314.66667</v>
      </c>
      <c r="K16" s="1">
        <f>IFERROR(__xludf.DUMMYFUNCTION("""COMPUTED_VALUE"""),1457.86)</f>
        <v>1457.86</v>
      </c>
      <c r="M16" s="2">
        <f>IFERROR(__xludf.DUMMYFUNCTION("""COMPUTED_VALUE"""),45314.66666666667)</f>
        <v>45314.66667</v>
      </c>
      <c r="N16" s="1">
        <f>IFERROR(__xludf.DUMMYFUNCTION("""COMPUTED_VALUE"""),3.3066227E7)</f>
        <v>33066227</v>
      </c>
    </row>
    <row r="17">
      <c r="A17" s="2">
        <f>IFERROR(__xludf.DUMMYFUNCTION("""COMPUTED_VALUE"""),45315.66666666667)</f>
        <v>45315.66667</v>
      </c>
      <c r="B17" s="1">
        <f>IFERROR(__xludf.DUMMYFUNCTION("""COMPUTED_VALUE"""),1459.56)</f>
        <v>1459.56</v>
      </c>
      <c r="D17" s="2">
        <f>IFERROR(__xludf.DUMMYFUNCTION("""COMPUTED_VALUE"""),45315.66666666667)</f>
        <v>45315.66667</v>
      </c>
      <c r="E17" s="1">
        <f>IFERROR(__xludf.DUMMYFUNCTION("""COMPUTED_VALUE"""),1467.13)</f>
        <v>1467.13</v>
      </c>
      <c r="G17" s="2">
        <f>IFERROR(__xludf.DUMMYFUNCTION("""COMPUTED_VALUE"""),45315.66666666667)</f>
        <v>45315.66667</v>
      </c>
      <c r="H17" s="1">
        <f>IFERROR(__xludf.DUMMYFUNCTION("""COMPUTED_VALUE"""),1438.95)</f>
        <v>1438.95</v>
      </c>
      <c r="J17" s="2">
        <f>IFERROR(__xludf.DUMMYFUNCTION("""COMPUTED_VALUE"""),45315.66666666667)</f>
        <v>45315.66667</v>
      </c>
      <c r="K17" s="1">
        <f>IFERROR(__xludf.DUMMYFUNCTION("""COMPUTED_VALUE"""),1439.58)</f>
        <v>1439.58</v>
      </c>
      <c r="M17" s="2">
        <f>IFERROR(__xludf.DUMMYFUNCTION("""COMPUTED_VALUE"""),45315.66666666667)</f>
        <v>45315.66667</v>
      </c>
      <c r="N17" s="1">
        <f>IFERROR(__xludf.DUMMYFUNCTION("""COMPUTED_VALUE"""),2.7295115E7)</f>
        <v>27295115</v>
      </c>
    </row>
    <row r="18">
      <c r="A18" s="2">
        <f>IFERROR(__xludf.DUMMYFUNCTION("""COMPUTED_VALUE"""),45316.66666666667)</f>
        <v>45316.66667</v>
      </c>
      <c r="B18" s="1">
        <f>IFERROR(__xludf.DUMMYFUNCTION("""COMPUTED_VALUE"""),1441.1)</f>
        <v>1441.1</v>
      </c>
      <c r="D18" s="2">
        <f>IFERROR(__xludf.DUMMYFUNCTION("""COMPUTED_VALUE"""),45316.66666666667)</f>
        <v>45316.66667</v>
      </c>
      <c r="E18" s="1">
        <f>IFERROR(__xludf.DUMMYFUNCTION("""COMPUTED_VALUE"""),1463.87)</f>
        <v>1463.87</v>
      </c>
      <c r="G18" s="2">
        <f>IFERROR(__xludf.DUMMYFUNCTION("""COMPUTED_VALUE"""),45316.66666666667)</f>
        <v>45316.66667</v>
      </c>
      <c r="H18" s="1">
        <f>IFERROR(__xludf.DUMMYFUNCTION("""COMPUTED_VALUE"""),1441.1)</f>
        <v>1441.1</v>
      </c>
      <c r="J18" s="2">
        <f>IFERROR(__xludf.DUMMYFUNCTION("""COMPUTED_VALUE"""),45316.66666666667)</f>
        <v>45316.66667</v>
      </c>
      <c r="K18" s="1">
        <f>IFERROR(__xludf.DUMMYFUNCTION("""COMPUTED_VALUE"""),1463.71)</f>
        <v>1463.71</v>
      </c>
      <c r="M18" s="2">
        <f>IFERROR(__xludf.DUMMYFUNCTION("""COMPUTED_VALUE"""),45316.66666666667)</f>
        <v>45316.66667</v>
      </c>
      <c r="N18" s="1">
        <f>IFERROR(__xludf.DUMMYFUNCTION("""COMPUTED_VALUE"""),3.1885593E7)</f>
        <v>31885593</v>
      </c>
    </row>
    <row r="19">
      <c r="A19" s="2">
        <f>IFERROR(__xludf.DUMMYFUNCTION("""COMPUTED_VALUE"""),45317.66666666667)</f>
        <v>45317.66667</v>
      </c>
      <c r="B19" s="1">
        <f>IFERROR(__xludf.DUMMYFUNCTION("""COMPUTED_VALUE"""),1464.24)</f>
        <v>1464.24</v>
      </c>
      <c r="D19" s="2">
        <f>IFERROR(__xludf.DUMMYFUNCTION("""COMPUTED_VALUE"""),45317.66666666667)</f>
        <v>45317.66667</v>
      </c>
      <c r="E19" s="1">
        <f>IFERROR(__xludf.DUMMYFUNCTION("""COMPUTED_VALUE"""),1468.6)</f>
        <v>1468.6</v>
      </c>
      <c r="G19" s="2">
        <f>IFERROR(__xludf.DUMMYFUNCTION("""COMPUTED_VALUE"""),45317.66666666667)</f>
        <v>45317.66667</v>
      </c>
      <c r="H19" s="1">
        <f>IFERROR(__xludf.DUMMYFUNCTION("""COMPUTED_VALUE"""),1456.08)</f>
        <v>1456.08</v>
      </c>
      <c r="J19" s="2">
        <f>IFERROR(__xludf.DUMMYFUNCTION("""COMPUTED_VALUE"""),45317.66666666667)</f>
        <v>45317.66667</v>
      </c>
      <c r="K19" s="1">
        <f>IFERROR(__xludf.DUMMYFUNCTION("""COMPUTED_VALUE"""),1462.17)</f>
        <v>1462.17</v>
      </c>
      <c r="M19" s="2">
        <f>IFERROR(__xludf.DUMMYFUNCTION("""COMPUTED_VALUE"""),45317.66666666667)</f>
        <v>45317.66667</v>
      </c>
      <c r="N19" s="1">
        <f>IFERROR(__xludf.DUMMYFUNCTION("""COMPUTED_VALUE"""),3.2806522E7)</f>
        <v>32806522</v>
      </c>
    </row>
    <row r="20">
      <c r="A20" s="2">
        <f>IFERROR(__xludf.DUMMYFUNCTION("""COMPUTED_VALUE"""),45320.66666666667)</f>
        <v>45320.66667</v>
      </c>
      <c r="B20" s="1">
        <f>IFERROR(__xludf.DUMMYFUNCTION("""COMPUTED_VALUE"""),1461.47)</f>
        <v>1461.47</v>
      </c>
      <c r="D20" s="2">
        <f>IFERROR(__xludf.DUMMYFUNCTION("""COMPUTED_VALUE"""),45320.66666666667)</f>
        <v>45320.66667</v>
      </c>
      <c r="E20" s="1">
        <f>IFERROR(__xludf.DUMMYFUNCTION("""COMPUTED_VALUE"""),1484.98)</f>
        <v>1484.98</v>
      </c>
      <c r="G20" s="2">
        <f>IFERROR(__xludf.DUMMYFUNCTION("""COMPUTED_VALUE"""),45320.66666666667)</f>
        <v>45320.66667</v>
      </c>
      <c r="H20" s="1">
        <f>IFERROR(__xludf.DUMMYFUNCTION("""COMPUTED_VALUE"""),1461.21)</f>
        <v>1461.21</v>
      </c>
      <c r="J20" s="2">
        <f>IFERROR(__xludf.DUMMYFUNCTION("""COMPUTED_VALUE"""),45320.66666666667)</f>
        <v>45320.66667</v>
      </c>
      <c r="K20" s="1">
        <f>IFERROR(__xludf.DUMMYFUNCTION("""COMPUTED_VALUE"""),1484.63)</f>
        <v>1484.63</v>
      </c>
      <c r="M20" s="2">
        <f>IFERROR(__xludf.DUMMYFUNCTION("""COMPUTED_VALUE"""),45320.66666666667)</f>
        <v>45320.66667</v>
      </c>
      <c r="N20" s="1">
        <f>IFERROR(__xludf.DUMMYFUNCTION("""COMPUTED_VALUE"""),3.7948764E7)</f>
        <v>37948764</v>
      </c>
    </row>
    <row r="21">
      <c r="A21" s="2">
        <f>IFERROR(__xludf.DUMMYFUNCTION("""COMPUTED_VALUE"""),45321.66666666667)</f>
        <v>45321.66667</v>
      </c>
      <c r="B21" s="1">
        <f>IFERROR(__xludf.DUMMYFUNCTION("""COMPUTED_VALUE"""),1483.19)</f>
        <v>1483.19</v>
      </c>
      <c r="D21" s="2">
        <f>IFERROR(__xludf.DUMMYFUNCTION("""COMPUTED_VALUE"""),45321.66666666667)</f>
        <v>45321.66667</v>
      </c>
      <c r="E21" s="1">
        <f>IFERROR(__xludf.DUMMYFUNCTION("""COMPUTED_VALUE"""),1491.79)</f>
        <v>1491.79</v>
      </c>
      <c r="G21" s="2">
        <f>IFERROR(__xludf.DUMMYFUNCTION("""COMPUTED_VALUE"""),45321.66666666667)</f>
        <v>45321.66667</v>
      </c>
      <c r="H21" s="1">
        <f>IFERROR(__xludf.DUMMYFUNCTION("""COMPUTED_VALUE"""),1471.87)</f>
        <v>1471.87</v>
      </c>
      <c r="J21" s="2">
        <f>IFERROR(__xludf.DUMMYFUNCTION("""COMPUTED_VALUE"""),45321.66666666667)</f>
        <v>45321.66667</v>
      </c>
      <c r="K21" s="1">
        <f>IFERROR(__xludf.DUMMYFUNCTION("""COMPUTED_VALUE"""),1487.95)</f>
        <v>1487.95</v>
      </c>
      <c r="M21" s="2">
        <f>IFERROR(__xludf.DUMMYFUNCTION("""COMPUTED_VALUE"""),45321.66666666667)</f>
        <v>45321.66667</v>
      </c>
      <c r="N21" s="1">
        <f>IFERROR(__xludf.DUMMYFUNCTION("""COMPUTED_VALUE"""),4.0372028E7)</f>
        <v>40372028</v>
      </c>
    </row>
    <row r="22">
      <c r="A22" s="2">
        <f>IFERROR(__xludf.DUMMYFUNCTION("""COMPUTED_VALUE"""),45322.66666666667)</f>
        <v>45322.66667</v>
      </c>
      <c r="B22" s="1">
        <f>IFERROR(__xludf.DUMMYFUNCTION("""COMPUTED_VALUE"""),1486.45)</f>
        <v>1486.45</v>
      </c>
      <c r="D22" s="2">
        <f>IFERROR(__xludf.DUMMYFUNCTION("""COMPUTED_VALUE"""),45322.66666666667)</f>
        <v>45322.66667</v>
      </c>
      <c r="E22" s="1">
        <f>IFERROR(__xludf.DUMMYFUNCTION("""COMPUTED_VALUE"""),1486.45)</f>
        <v>1486.45</v>
      </c>
      <c r="G22" s="2">
        <f>IFERROR(__xludf.DUMMYFUNCTION("""COMPUTED_VALUE"""),45322.66666666667)</f>
        <v>45322.66667</v>
      </c>
      <c r="H22" s="1">
        <f>IFERROR(__xludf.DUMMYFUNCTION("""COMPUTED_VALUE"""),1455.24)</f>
        <v>1455.24</v>
      </c>
      <c r="J22" s="2">
        <f>IFERROR(__xludf.DUMMYFUNCTION("""COMPUTED_VALUE"""),45322.66666666667)</f>
        <v>45322.66667</v>
      </c>
      <c r="K22" s="1">
        <f>IFERROR(__xludf.DUMMYFUNCTION("""COMPUTED_VALUE"""),1456.93)</f>
        <v>1456.93</v>
      </c>
      <c r="M22" s="2">
        <f>IFERROR(__xludf.DUMMYFUNCTION("""COMPUTED_VALUE"""),45322.66666666667)</f>
        <v>45322.66667</v>
      </c>
      <c r="N22" s="1">
        <f>IFERROR(__xludf.DUMMYFUNCTION("""COMPUTED_VALUE"""),4.4791457E7)</f>
        <v>44791457</v>
      </c>
    </row>
    <row r="23">
      <c r="A23" s="2">
        <f>IFERROR(__xludf.DUMMYFUNCTION("""COMPUTED_VALUE"""),45323.66666666667)</f>
        <v>45323.66667</v>
      </c>
      <c r="B23" s="1">
        <f>IFERROR(__xludf.DUMMYFUNCTION("""COMPUTED_VALUE"""),1463.7)</f>
        <v>1463.7</v>
      </c>
      <c r="D23" s="2">
        <f>IFERROR(__xludf.DUMMYFUNCTION("""COMPUTED_VALUE"""),45323.66666666667)</f>
        <v>45323.66667</v>
      </c>
      <c r="E23" s="1">
        <f>IFERROR(__xludf.DUMMYFUNCTION("""COMPUTED_VALUE"""),1497.95)</f>
        <v>1497.95</v>
      </c>
      <c r="G23" s="2">
        <f>IFERROR(__xludf.DUMMYFUNCTION("""COMPUTED_VALUE"""),45323.66666666667)</f>
        <v>45323.66667</v>
      </c>
      <c r="H23" s="1">
        <f>IFERROR(__xludf.DUMMYFUNCTION("""COMPUTED_VALUE"""),1463.7)</f>
        <v>1463.7</v>
      </c>
      <c r="J23" s="2">
        <f>IFERROR(__xludf.DUMMYFUNCTION("""COMPUTED_VALUE"""),45323.66666666667)</f>
        <v>45323.66667</v>
      </c>
      <c r="K23" s="1">
        <f>IFERROR(__xludf.DUMMYFUNCTION("""COMPUTED_VALUE"""),1497.77)</f>
        <v>1497.77</v>
      </c>
      <c r="M23" s="2">
        <f>IFERROR(__xludf.DUMMYFUNCTION("""COMPUTED_VALUE"""),45323.66666666667)</f>
        <v>45323.66667</v>
      </c>
      <c r="N23" s="1">
        <f>IFERROR(__xludf.DUMMYFUNCTION("""COMPUTED_VALUE"""),3.7049449E7)</f>
        <v>37049449</v>
      </c>
    </row>
    <row r="24">
      <c r="A24" s="2">
        <f>IFERROR(__xludf.DUMMYFUNCTION("""COMPUTED_VALUE"""),45324.66666666667)</f>
        <v>45324.66667</v>
      </c>
      <c r="B24" s="1">
        <f>IFERROR(__xludf.DUMMYFUNCTION("""COMPUTED_VALUE"""),1495.62)</f>
        <v>1495.62</v>
      </c>
      <c r="D24" s="2">
        <f>IFERROR(__xludf.DUMMYFUNCTION("""COMPUTED_VALUE"""),45324.66666666667)</f>
        <v>45324.66667</v>
      </c>
      <c r="E24" s="1">
        <f>IFERROR(__xludf.DUMMYFUNCTION("""COMPUTED_VALUE"""),1517.41)</f>
        <v>1517.41</v>
      </c>
      <c r="G24" s="2">
        <f>IFERROR(__xludf.DUMMYFUNCTION("""COMPUTED_VALUE"""),45324.66666666667)</f>
        <v>45324.66667</v>
      </c>
      <c r="H24" s="1">
        <f>IFERROR(__xludf.DUMMYFUNCTION("""COMPUTED_VALUE"""),1480.97)</f>
        <v>1480.97</v>
      </c>
      <c r="J24" s="2">
        <f>IFERROR(__xludf.DUMMYFUNCTION("""COMPUTED_VALUE"""),45324.66666666667)</f>
        <v>45324.66667</v>
      </c>
      <c r="K24" s="1">
        <f>IFERROR(__xludf.DUMMYFUNCTION("""COMPUTED_VALUE"""),1511.76)</f>
        <v>1511.76</v>
      </c>
      <c r="M24" s="2">
        <f>IFERROR(__xludf.DUMMYFUNCTION("""COMPUTED_VALUE"""),45324.66666666667)</f>
        <v>45324.66667</v>
      </c>
      <c r="N24" s="1">
        <f>IFERROR(__xludf.DUMMYFUNCTION("""COMPUTED_VALUE"""),3.4716833E7)</f>
        <v>34716833</v>
      </c>
    </row>
    <row r="25">
      <c r="A25" s="2">
        <f>IFERROR(__xludf.DUMMYFUNCTION("""COMPUTED_VALUE"""),45327.66666666667)</f>
        <v>45327.66667</v>
      </c>
      <c r="B25" s="1">
        <f>IFERROR(__xludf.DUMMYFUNCTION("""COMPUTED_VALUE"""),1508.14)</f>
        <v>1508.14</v>
      </c>
      <c r="D25" s="2">
        <f>IFERROR(__xludf.DUMMYFUNCTION("""COMPUTED_VALUE"""),45327.66666666667)</f>
        <v>45327.66667</v>
      </c>
      <c r="E25" s="1">
        <f>IFERROR(__xludf.DUMMYFUNCTION("""COMPUTED_VALUE"""),1508.14)</f>
        <v>1508.14</v>
      </c>
      <c r="G25" s="2">
        <f>IFERROR(__xludf.DUMMYFUNCTION("""COMPUTED_VALUE"""),45327.66666666667)</f>
        <v>45327.66667</v>
      </c>
      <c r="H25" s="1">
        <f>IFERROR(__xludf.DUMMYFUNCTION("""COMPUTED_VALUE"""),1478.54)</f>
        <v>1478.54</v>
      </c>
      <c r="J25" s="2">
        <f>IFERROR(__xludf.DUMMYFUNCTION("""COMPUTED_VALUE"""),45327.66666666667)</f>
        <v>45327.66667</v>
      </c>
      <c r="K25" s="1">
        <f>IFERROR(__xludf.DUMMYFUNCTION("""COMPUTED_VALUE"""),1487.1)</f>
        <v>1487.1</v>
      </c>
      <c r="M25" s="2">
        <f>IFERROR(__xludf.DUMMYFUNCTION("""COMPUTED_VALUE"""),45327.66666666667)</f>
        <v>45327.66667</v>
      </c>
      <c r="N25" s="1">
        <f>IFERROR(__xludf.DUMMYFUNCTION("""COMPUTED_VALUE"""),3.9008649E7)</f>
        <v>39008649</v>
      </c>
    </row>
    <row r="26">
      <c r="A26" s="2">
        <f>IFERROR(__xludf.DUMMYFUNCTION("""COMPUTED_VALUE"""),45328.66666666667)</f>
        <v>45328.66667</v>
      </c>
      <c r="B26" s="1">
        <f>IFERROR(__xludf.DUMMYFUNCTION("""COMPUTED_VALUE"""),1486.78)</f>
        <v>1486.78</v>
      </c>
      <c r="D26" s="2">
        <f>IFERROR(__xludf.DUMMYFUNCTION("""COMPUTED_VALUE"""),45328.66666666667)</f>
        <v>45328.66667</v>
      </c>
      <c r="E26" s="1">
        <f>IFERROR(__xludf.DUMMYFUNCTION("""COMPUTED_VALUE"""),1492.58)</f>
        <v>1492.58</v>
      </c>
      <c r="G26" s="2">
        <f>IFERROR(__xludf.DUMMYFUNCTION("""COMPUTED_VALUE"""),45328.66666666667)</f>
        <v>45328.66667</v>
      </c>
      <c r="H26" s="1">
        <f>IFERROR(__xludf.DUMMYFUNCTION("""COMPUTED_VALUE"""),1481.87)</f>
        <v>1481.87</v>
      </c>
      <c r="J26" s="2">
        <f>IFERROR(__xludf.DUMMYFUNCTION("""COMPUTED_VALUE"""),45328.66666666667)</f>
        <v>45328.66667</v>
      </c>
      <c r="K26" s="1">
        <f>IFERROR(__xludf.DUMMYFUNCTION("""COMPUTED_VALUE"""),1491.87)</f>
        <v>1491.87</v>
      </c>
      <c r="M26" s="2">
        <f>IFERROR(__xludf.DUMMYFUNCTION("""COMPUTED_VALUE"""),45328.66666666667)</f>
        <v>45328.66667</v>
      </c>
      <c r="N26" s="1">
        <f>IFERROR(__xludf.DUMMYFUNCTION("""COMPUTED_VALUE"""),4.0985661E7)</f>
        <v>40985661</v>
      </c>
    </row>
    <row r="27">
      <c r="A27" s="2">
        <f>IFERROR(__xludf.DUMMYFUNCTION("""COMPUTED_VALUE"""),45329.66666666667)</f>
        <v>45329.66667</v>
      </c>
      <c r="B27" s="1">
        <f>IFERROR(__xludf.DUMMYFUNCTION("""COMPUTED_VALUE"""),1497.23)</f>
        <v>1497.23</v>
      </c>
      <c r="D27" s="2">
        <f>IFERROR(__xludf.DUMMYFUNCTION("""COMPUTED_VALUE"""),45329.66666666667)</f>
        <v>45329.66667</v>
      </c>
      <c r="E27" s="1">
        <f>IFERROR(__xludf.DUMMYFUNCTION("""COMPUTED_VALUE"""),1525.1)</f>
        <v>1525.1</v>
      </c>
      <c r="G27" s="2">
        <f>IFERROR(__xludf.DUMMYFUNCTION("""COMPUTED_VALUE"""),45329.66666666667)</f>
        <v>45329.66667</v>
      </c>
      <c r="H27" s="1">
        <f>IFERROR(__xludf.DUMMYFUNCTION("""COMPUTED_VALUE"""),1497.23)</f>
        <v>1497.23</v>
      </c>
      <c r="J27" s="2">
        <f>IFERROR(__xludf.DUMMYFUNCTION("""COMPUTED_VALUE"""),45329.66666666667)</f>
        <v>45329.66667</v>
      </c>
      <c r="K27" s="1">
        <f>IFERROR(__xludf.DUMMYFUNCTION("""COMPUTED_VALUE"""),1515.39)</f>
        <v>1515.39</v>
      </c>
      <c r="M27" s="2">
        <f>IFERROR(__xludf.DUMMYFUNCTION("""COMPUTED_VALUE"""),45329.66666666667)</f>
        <v>45329.66667</v>
      </c>
      <c r="N27" s="1">
        <f>IFERROR(__xludf.DUMMYFUNCTION("""COMPUTED_VALUE"""),4.29448E7)</f>
        <v>42944800</v>
      </c>
    </row>
    <row r="28">
      <c r="A28" s="2">
        <f>IFERROR(__xludf.DUMMYFUNCTION("""COMPUTED_VALUE"""),45330.66666666667)</f>
        <v>45330.66667</v>
      </c>
      <c r="B28" s="1">
        <f>IFERROR(__xludf.DUMMYFUNCTION("""COMPUTED_VALUE"""),1518.0)</f>
        <v>1518</v>
      </c>
      <c r="D28" s="2">
        <f>IFERROR(__xludf.DUMMYFUNCTION("""COMPUTED_VALUE"""),45330.66666666667)</f>
        <v>45330.66667</v>
      </c>
      <c r="E28" s="1">
        <f>IFERROR(__xludf.DUMMYFUNCTION("""COMPUTED_VALUE"""),1534.23)</f>
        <v>1534.23</v>
      </c>
      <c r="G28" s="2">
        <f>IFERROR(__xludf.DUMMYFUNCTION("""COMPUTED_VALUE"""),45330.66666666667)</f>
        <v>45330.66667</v>
      </c>
      <c r="H28" s="1">
        <f>IFERROR(__xludf.DUMMYFUNCTION("""COMPUTED_VALUE"""),1518.0)</f>
        <v>1518</v>
      </c>
      <c r="J28" s="2">
        <f>IFERROR(__xludf.DUMMYFUNCTION("""COMPUTED_VALUE"""),45330.66666666667)</f>
        <v>45330.66667</v>
      </c>
      <c r="K28" s="1">
        <f>IFERROR(__xludf.DUMMYFUNCTION("""COMPUTED_VALUE"""),1533.43)</f>
        <v>1533.43</v>
      </c>
      <c r="M28" s="2">
        <f>IFERROR(__xludf.DUMMYFUNCTION("""COMPUTED_VALUE"""),45330.66666666667)</f>
        <v>45330.66667</v>
      </c>
      <c r="N28" s="1">
        <f>IFERROR(__xludf.DUMMYFUNCTION("""COMPUTED_VALUE"""),4.0816361E7)</f>
        <v>40816361</v>
      </c>
    </row>
    <row r="29">
      <c r="A29" s="2">
        <f>IFERROR(__xludf.DUMMYFUNCTION("""COMPUTED_VALUE"""),45331.66666666667)</f>
        <v>45331.66667</v>
      </c>
      <c r="B29" s="1">
        <f>IFERROR(__xludf.DUMMYFUNCTION("""COMPUTED_VALUE"""),1532.14)</f>
        <v>1532.14</v>
      </c>
      <c r="D29" s="2">
        <f>IFERROR(__xludf.DUMMYFUNCTION("""COMPUTED_VALUE"""),45331.66666666667)</f>
        <v>45331.66667</v>
      </c>
      <c r="E29" s="1">
        <f>IFERROR(__xludf.DUMMYFUNCTION("""COMPUTED_VALUE"""),1543.87)</f>
        <v>1543.87</v>
      </c>
      <c r="G29" s="2">
        <f>IFERROR(__xludf.DUMMYFUNCTION("""COMPUTED_VALUE"""),45331.66666666667)</f>
        <v>45331.66667</v>
      </c>
      <c r="H29" s="1">
        <f>IFERROR(__xludf.DUMMYFUNCTION("""COMPUTED_VALUE"""),1529.91)</f>
        <v>1529.91</v>
      </c>
      <c r="J29" s="2">
        <f>IFERROR(__xludf.DUMMYFUNCTION("""COMPUTED_VALUE"""),45331.66666666667)</f>
        <v>45331.66667</v>
      </c>
      <c r="K29" s="1">
        <f>IFERROR(__xludf.DUMMYFUNCTION("""COMPUTED_VALUE"""),1543.06)</f>
        <v>1543.06</v>
      </c>
      <c r="M29" s="2">
        <f>IFERROR(__xludf.DUMMYFUNCTION("""COMPUTED_VALUE"""),45331.66666666667)</f>
        <v>45331.66667</v>
      </c>
      <c r="N29" s="1">
        <f>IFERROR(__xludf.DUMMYFUNCTION("""COMPUTED_VALUE"""),3.6520621E7)</f>
        <v>36520621</v>
      </c>
    </row>
    <row r="30">
      <c r="A30" s="2">
        <f>IFERROR(__xludf.DUMMYFUNCTION("""COMPUTED_VALUE"""),45334.66666666667)</f>
        <v>45334.66667</v>
      </c>
      <c r="B30" s="1">
        <f>IFERROR(__xludf.DUMMYFUNCTION("""COMPUTED_VALUE"""),1543.61)</f>
        <v>1543.61</v>
      </c>
      <c r="D30" s="2">
        <f>IFERROR(__xludf.DUMMYFUNCTION("""COMPUTED_VALUE"""),45334.66666666667)</f>
        <v>45334.66667</v>
      </c>
      <c r="E30" s="1">
        <f>IFERROR(__xludf.DUMMYFUNCTION("""COMPUTED_VALUE"""),1553.98)</f>
        <v>1553.98</v>
      </c>
      <c r="G30" s="2">
        <f>IFERROR(__xludf.DUMMYFUNCTION("""COMPUTED_VALUE"""),45334.66666666667)</f>
        <v>45334.66667</v>
      </c>
      <c r="H30" s="1">
        <f>IFERROR(__xludf.DUMMYFUNCTION("""COMPUTED_VALUE"""),1540.03)</f>
        <v>1540.03</v>
      </c>
      <c r="J30" s="2">
        <f>IFERROR(__xludf.DUMMYFUNCTION("""COMPUTED_VALUE"""),45334.66666666667)</f>
        <v>45334.66667</v>
      </c>
      <c r="K30" s="1">
        <f>IFERROR(__xludf.DUMMYFUNCTION("""COMPUTED_VALUE"""),1546.43)</f>
        <v>1546.43</v>
      </c>
      <c r="M30" s="2">
        <f>IFERROR(__xludf.DUMMYFUNCTION("""COMPUTED_VALUE"""),45334.66666666667)</f>
        <v>45334.66667</v>
      </c>
      <c r="N30" s="1">
        <f>IFERROR(__xludf.DUMMYFUNCTION("""COMPUTED_VALUE"""),3.0391362E7)</f>
        <v>30391362</v>
      </c>
    </row>
    <row r="31">
      <c r="A31" s="2">
        <f>IFERROR(__xludf.DUMMYFUNCTION("""COMPUTED_VALUE"""),45335.66666666667)</f>
        <v>45335.66667</v>
      </c>
      <c r="B31" s="1">
        <f>IFERROR(__xludf.DUMMYFUNCTION("""COMPUTED_VALUE"""),1540.07)</f>
        <v>1540.07</v>
      </c>
      <c r="D31" s="2">
        <f>IFERROR(__xludf.DUMMYFUNCTION("""COMPUTED_VALUE"""),45335.66666666667)</f>
        <v>45335.66667</v>
      </c>
      <c r="E31" s="1">
        <f>IFERROR(__xludf.DUMMYFUNCTION("""COMPUTED_VALUE"""),1540.07)</f>
        <v>1540.07</v>
      </c>
      <c r="G31" s="2">
        <f>IFERROR(__xludf.DUMMYFUNCTION("""COMPUTED_VALUE"""),45335.66666666667)</f>
        <v>45335.66667</v>
      </c>
      <c r="H31" s="1">
        <f>IFERROR(__xludf.DUMMYFUNCTION("""COMPUTED_VALUE"""),1501.37)</f>
        <v>1501.37</v>
      </c>
      <c r="J31" s="2">
        <f>IFERROR(__xludf.DUMMYFUNCTION("""COMPUTED_VALUE"""),45335.66666666667)</f>
        <v>45335.66667</v>
      </c>
      <c r="K31" s="1">
        <f>IFERROR(__xludf.DUMMYFUNCTION("""COMPUTED_VALUE"""),1515.48)</f>
        <v>1515.48</v>
      </c>
      <c r="M31" s="2">
        <f>IFERROR(__xludf.DUMMYFUNCTION("""COMPUTED_VALUE"""),45335.66666666667)</f>
        <v>45335.66667</v>
      </c>
      <c r="N31" s="1">
        <f>IFERROR(__xludf.DUMMYFUNCTION("""COMPUTED_VALUE"""),3.8733585E7)</f>
        <v>38733585</v>
      </c>
    </row>
    <row r="32">
      <c r="A32" s="2">
        <f>IFERROR(__xludf.DUMMYFUNCTION("""COMPUTED_VALUE"""),45336.66666666667)</f>
        <v>45336.66667</v>
      </c>
      <c r="B32" s="1">
        <f>IFERROR(__xludf.DUMMYFUNCTION("""COMPUTED_VALUE"""),1521.57)</f>
        <v>1521.57</v>
      </c>
      <c r="D32" s="2">
        <f>IFERROR(__xludf.DUMMYFUNCTION("""COMPUTED_VALUE"""),45336.66666666667)</f>
        <v>45336.66667</v>
      </c>
      <c r="E32" s="1">
        <f>IFERROR(__xludf.DUMMYFUNCTION("""COMPUTED_VALUE"""),1546.32)</f>
        <v>1546.32</v>
      </c>
      <c r="G32" s="2">
        <f>IFERROR(__xludf.DUMMYFUNCTION("""COMPUTED_VALUE"""),45336.66666666667)</f>
        <v>45336.66667</v>
      </c>
      <c r="H32" s="1">
        <f>IFERROR(__xludf.DUMMYFUNCTION("""COMPUTED_VALUE"""),1521.57)</f>
        <v>1521.57</v>
      </c>
      <c r="J32" s="2">
        <f>IFERROR(__xludf.DUMMYFUNCTION("""COMPUTED_VALUE"""),45336.66666666667)</f>
        <v>45336.66667</v>
      </c>
      <c r="K32" s="1">
        <f>IFERROR(__xludf.DUMMYFUNCTION("""COMPUTED_VALUE"""),1543.54)</f>
        <v>1543.54</v>
      </c>
      <c r="M32" s="2">
        <f>IFERROR(__xludf.DUMMYFUNCTION("""COMPUTED_VALUE"""),45336.66666666667)</f>
        <v>45336.66667</v>
      </c>
      <c r="N32" s="1">
        <f>IFERROR(__xludf.DUMMYFUNCTION("""COMPUTED_VALUE"""),3.3746501E7)</f>
        <v>33746501</v>
      </c>
    </row>
    <row r="33">
      <c r="A33" s="2">
        <f>IFERROR(__xludf.DUMMYFUNCTION("""COMPUTED_VALUE"""),45337.66666666667)</f>
        <v>45337.66667</v>
      </c>
      <c r="B33" s="1">
        <f>IFERROR(__xludf.DUMMYFUNCTION("""COMPUTED_VALUE"""),1549.2)</f>
        <v>1549.2</v>
      </c>
      <c r="D33" s="2">
        <f>IFERROR(__xludf.DUMMYFUNCTION("""COMPUTED_VALUE"""),45337.66666666667)</f>
        <v>45337.66667</v>
      </c>
      <c r="E33" s="1">
        <f>IFERROR(__xludf.DUMMYFUNCTION("""COMPUTED_VALUE"""),1553.09)</f>
        <v>1553.09</v>
      </c>
      <c r="G33" s="2">
        <f>IFERROR(__xludf.DUMMYFUNCTION("""COMPUTED_VALUE"""),45337.66666666667)</f>
        <v>45337.66667</v>
      </c>
      <c r="H33" s="1">
        <f>IFERROR(__xludf.DUMMYFUNCTION("""COMPUTED_VALUE"""),1541.77)</f>
        <v>1541.77</v>
      </c>
      <c r="J33" s="2">
        <f>IFERROR(__xludf.DUMMYFUNCTION("""COMPUTED_VALUE"""),45337.66666666667)</f>
        <v>45337.66667</v>
      </c>
      <c r="K33" s="1">
        <f>IFERROR(__xludf.DUMMYFUNCTION("""COMPUTED_VALUE"""),1551.77)</f>
        <v>1551.77</v>
      </c>
      <c r="M33" s="2">
        <f>IFERROR(__xludf.DUMMYFUNCTION("""COMPUTED_VALUE"""),45337.66666666667)</f>
        <v>45337.66667</v>
      </c>
      <c r="N33" s="1">
        <f>IFERROR(__xludf.DUMMYFUNCTION("""COMPUTED_VALUE"""),3.0058093E7)</f>
        <v>30058093</v>
      </c>
    </row>
    <row r="34">
      <c r="A34" s="2">
        <f>IFERROR(__xludf.DUMMYFUNCTION("""COMPUTED_VALUE"""),45338.66666666667)</f>
        <v>45338.66667</v>
      </c>
      <c r="B34" s="1">
        <f>IFERROR(__xludf.DUMMYFUNCTION("""COMPUTED_VALUE"""),1555.27)</f>
        <v>1555.27</v>
      </c>
      <c r="D34" s="2">
        <f>IFERROR(__xludf.DUMMYFUNCTION("""COMPUTED_VALUE"""),45338.66666666667)</f>
        <v>45338.66667</v>
      </c>
      <c r="E34" s="1">
        <f>IFERROR(__xludf.DUMMYFUNCTION("""COMPUTED_VALUE"""),1561.18)</f>
        <v>1561.18</v>
      </c>
      <c r="G34" s="2">
        <f>IFERROR(__xludf.DUMMYFUNCTION("""COMPUTED_VALUE"""),45338.66666666667)</f>
        <v>45338.66667</v>
      </c>
      <c r="H34" s="1">
        <f>IFERROR(__xludf.DUMMYFUNCTION("""COMPUTED_VALUE"""),1540.95)</f>
        <v>1540.95</v>
      </c>
      <c r="J34" s="2">
        <f>IFERROR(__xludf.DUMMYFUNCTION("""COMPUTED_VALUE"""),45338.66666666667)</f>
        <v>45338.66667</v>
      </c>
      <c r="K34" s="1">
        <f>IFERROR(__xludf.DUMMYFUNCTION("""COMPUTED_VALUE"""),1541.34)</f>
        <v>1541.34</v>
      </c>
      <c r="M34" s="2">
        <f>IFERROR(__xludf.DUMMYFUNCTION("""COMPUTED_VALUE"""),45338.66666666667)</f>
        <v>45338.66667</v>
      </c>
      <c r="N34" s="1">
        <f>IFERROR(__xludf.DUMMYFUNCTION("""COMPUTED_VALUE"""),3.1778593E7)</f>
        <v>31778593</v>
      </c>
    </row>
    <row r="35">
      <c r="A35" s="2">
        <f>IFERROR(__xludf.DUMMYFUNCTION("""COMPUTED_VALUE"""),45342.66666666667)</f>
        <v>45342.66667</v>
      </c>
      <c r="B35" s="1">
        <f>IFERROR(__xludf.DUMMYFUNCTION("""COMPUTED_VALUE"""),1535.76)</f>
        <v>1535.76</v>
      </c>
      <c r="D35" s="2">
        <f>IFERROR(__xludf.DUMMYFUNCTION("""COMPUTED_VALUE"""),45342.66666666667)</f>
        <v>45342.66667</v>
      </c>
      <c r="E35" s="1">
        <f>IFERROR(__xludf.DUMMYFUNCTION("""COMPUTED_VALUE"""),1541.32)</f>
        <v>1541.32</v>
      </c>
      <c r="G35" s="2">
        <f>IFERROR(__xludf.DUMMYFUNCTION("""COMPUTED_VALUE"""),45342.66666666667)</f>
        <v>45342.66667</v>
      </c>
      <c r="H35" s="1">
        <f>IFERROR(__xludf.DUMMYFUNCTION("""COMPUTED_VALUE"""),1525.92)</f>
        <v>1525.92</v>
      </c>
      <c r="J35" s="2">
        <f>IFERROR(__xludf.DUMMYFUNCTION("""COMPUTED_VALUE"""),45342.66666666667)</f>
        <v>45342.66667</v>
      </c>
      <c r="K35" s="1">
        <f>IFERROR(__xludf.DUMMYFUNCTION("""COMPUTED_VALUE"""),1539.0)</f>
        <v>1539</v>
      </c>
      <c r="M35" s="2">
        <f>IFERROR(__xludf.DUMMYFUNCTION("""COMPUTED_VALUE"""),45342.66666666667)</f>
        <v>45342.66667</v>
      </c>
      <c r="N35" s="1">
        <f>IFERROR(__xludf.DUMMYFUNCTION("""COMPUTED_VALUE"""),3.4639843E7)</f>
        <v>34639843</v>
      </c>
    </row>
    <row r="36">
      <c r="A36" s="2">
        <f>IFERROR(__xludf.DUMMYFUNCTION("""COMPUTED_VALUE"""),45343.66666666667)</f>
        <v>45343.66667</v>
      </c>
      <c r="B36" s="1">
        <f>IFERROR(__xludf.DUMMYFUNCTION("""COMPUTED_VALUE"""),1537.78)</f>
        <v>1537.78</v>
      </c>
      <c r="D36" s="2">
        <f>IFERROR(__xludf.DUMMYFUNCTION("""COMPUTED_VALUE"""),45343.66666666667)</f>
        <v>45343.66667</v>
      </c>
      <c r="E36" s="1">
        <f>IFERROR(__xludf.DUMMYFUNCTION("""COMPUTED_VALUE"""),1548.84)</f>
        <v>1548.84</v>
      </c>
      <c r="G36" s="2">
        <f>IFERROR(__xludf.DUMMYFUNCTION("""COMPUTED_VALUE"""),45343.66666666667)</f>
        <v>45343.66667</v>
      </c>
      <c r="H36" s="1">
        <f>IFERROR(__xludf.DUMMYFUNCTION("""COMPUTED_VALUE"""),1535.38)</f>
        <v>1535.38</v>
      </c>
      <c r="J36" s="2">
        <f>IFERROR(__xludf.DUMMYFUNCTION("""COMPUTED_VALUE"""),45343.66666666667)</f>
        <v>45343.66667</v>
      </c>
      <c r="K36" s="1">
        <f>IFERROR(__xludf.DUMMYFUNCTION("""COMPUTED_VALUE"""),1546.77)</f>
        <v>1546.77</v>
      </c>
      <c r="M36" s="2">
        <f>IFERROR(__xludf.DUMMYFUNCTION("""COMPUTED_VALUE"""),45343.66666666667)</f>
        <v>45343.66667</v>
      </c>
      <c r="N36" s="1">
        <f>IFERROR(__xludf.DUMMYFUNCTION("""COMPUTED_VALUE"""),3.0597282E7)</f>
        <v>30597282</v>
      </c>
    </row>
    <row r="37">
      <c r="A37" s="2">
        <f>IFERROR(__xludf.DUMMYFUNCTION("""COMPUTED_VALUE"""),45344.66666666667)</f>
        <v>45344.66667</v>
      </c>
      <c r="B37" s="1">
        <f>IFERROR(__xludf.DUMMYFUNCTION("""COMPUTED_VALUE"""),1559.71)</f>
        <v>1559.71</v>
      </c>
      <c r="D37" s="2">
        <f>IFERROR(__xludf.DUMMYFUNCTION("""COMPUTED_VALUE"""),45344.66666666667)</f>
        <v>45344.66667</v>
      </c>
      <c r="E37" s="1">
        <f>IFERROR(__xludf.DUMMYFUNCTION("""COMPUTED_VALUE"""),1578.23)</f>
        <v>1578.23</v>
      </c>
      <c r="G37" s="2">
        <f>IFERROR(__xludf.DUMMYFUNCTION("""COMPUTED_VALUE"""),45344.66666666667)</f>
        <v>45344.66667</v>
      </c>
      <c r="H37" s="1">
        <f>IFERROR(__xludf.DUMMYFUNCTION("""COMPUTED_VALUE"""),1559.71)</f>
        <v>1559.71</v>
      </c>
      <c r="J37" s="2">
        <f>IFERROR(__xludf.DUMMYFUNCTION("""COMPUTED_VALUE"""),45344.66666666667)</f>
        <v>45344.66667</v>
      </c>
      <c r="K37" s="1">
        <f>IFERROR(__xludf.DUMMYFUNCTION("""COMPUTED_VALUE"""),1576.82)</f>
        <v>1576.82</v>
      </c>
      <c r="M37" s="2">
        <f>IFERROR(__xludf.DUMMYFUNCTION("""COMPUTED_VALUE"""),45344.66666666667)</f>
        <v>45344.66667</v>
      </c>
      <c r="N37" s="1">
        <f>IFERROR(__xludf.DUMMYFUNCTION("""COMPUTED_VALUE"""),3.5063797E7)</f>
        <v>35063797</v>
      </c>
    </row>
    <row r="38">
      <c r="A38" s="2">
        <f>IFERROR(__xludf.DUMMYFUNCTION("""COMPUTED_VALUE"""),45345.66666666667)</f>
        <v>45345.66667</v>
      </c>
      <c r="B38" s="1">
        <f>IFERROR(__xludf.DUMMYFUNCTION("""COMPUTED_VALUE"""),1579.83)</f>
        <v>1579.83</v>
      </c>
      <c r="D38" s="2">
        <f>IFERROR(__xludf.DUMMYFUNCTION("""COMPUTED_VALUE"""),45345.66666666667)</f>
        <v>45345.66667</v>
      </c>
      <c r="E38" s="1">
        <f>IFERROR(__xludf.DUMMYFUNCTION("""COMPUTED_VALUE"""),1587.6)</f>
        <v>1587.6</v>
      </c>
      <c r="G38" s="2">
        <f>IFERROR(__xludf.DUMMYFUNCTION("""COMPUTED_VALUE"""),45345.66666666667)</f>
        <v>45345.66667</v>
      </c>
      <c r="H38" s="1">
        <f>IFERROR(__xludf.DUMMYFUNCTION("""COMPUTED_VALUE"""),1573.07)</f>
        <v>1573.07</v>
      </c>
      <c r="J38" s="2">
        <f>IFERROR(__xludf.DUMMYFUNCTION("""COMPUTED_VALUE"""),45345.66666666667)</f>
        <v>45345.66667</v>
      </c>
      <c r="K38" s="1">
        <f>IFERROR(__xludf.DUMMYFUNCTION("""COMPUTED_VALUE"""),1584.11)</f>
        <v>1584.11</v>
      </c>
      <c r="M38" s="2">
        <f>IFERROR(__xludf.DUMMYFUNCTION("""COMPUTED_VALUE"""),45345.66666666667)</f>
        <v>45345.66667</v>
      </c>
      <c r="N38" s="1">
        <f>IFERROR(__xludf.DUMMYFUNCTION("""COMPUTED_VALUE"""),2.9695607E7)</f>
        <v>29695607</v>
      </c>
    </row>
    <row r="39">
      <c r="A39" s="2">
        <f>IFERROR(__xludf.DUMMYFUNCTION("""COMPUTED_VALUE"""),45348.66666666667)</f>
        <v>45348.66667</v>
      </c>
      <c r="B39" s="1">
        <f>IFERROR(__xludf.DUMMYFUNCTION("""COMPUTED_VALUE"""),1584.08)</f>
        <v>1584.08</v>
      </c>
      <c r="D39" s="2">
        <f>IFERROR(__xludf.DUMMYFUNCTION("""COMPUTED_VALUE"""),45348.66666666667)</f>
        <v>45348.66667</v>
      </c>
      <c r="E39" s="1">
        <f>IFERROR(__xludf.DUMMYFUNCTION("""COMPUTED_VALUE"""),1594.31)</f>
        <v>1594.31</v>
      </c>
      <c r="G39" s="2">
        <f>IFERROR(__xludf.DUMMYFUNCTION("""COMPUTED_VALUE"""),45348.66666666667)</f>
        <v>45348.66667</v>
      </c>
      <c r="H39" s="1">
        <f>IFERROR(__xludf.DUMMYFUNCTION("""COMPUTED_VALUE"""),1582.26)</f>
        <v>1582.26</v>
      </c>
      <c r="J39" s="2">
        <f>IFERROR(__xludf.DUMMYFUNCTION("""COMPUTED_VALUE"""),45348.66666666667)</f>
        <v>45348.66667</v>
      </c>
      <c r="K39" s="1">
        <f>IFERROR(__xludf.DUMMYFUNCTION("""COMPUTED_VALUE"""),1590.11)</f>
        <v>1590.11</v>
      </c>
      <c r="M39" s="2">
        <f>IFERROR(__xludf.DUMMYFUNCTION("""COMPUTED_VALUE"""),45348.66666666667)</f>
        <v>45348.66667</v>
      </c>
      <c r="N39" s="1">
        <f>IFERROR(__xludf.DUMMYFUNCTION("""COMPUTED_VALUE"""),3.193934E7)</f>
        <v>31939340</v>
      </c>
    </row>
    <row r="40">
      <c r="A40" s="2">
        <f>IFERROR(__xludf.DUMMYFUNCTION("""COMPUTED_VALUE"""),45349.66666666667)</f>
        <v>45349.66667</v>
      </c>
      <c r="B40" s="1">
        <f>IFERROR(__xludf.DUMMYFUNCTION("""COMPUTED_VALUE"""),1594.87)</f>
        <v>1594.87</v>
      </c>
      <c r="D40" s="2">
        <f>IFERROR(__xludf.DUMMYFUNCTION("""COMPUTED_VALUE"""),45349.66666666667)</f>
        <v>45349.66667</v>
      </c>
      <c r="E40" s="1">
        <f>IFERROR(__xludf.DUMMYFUNCTION("""COMPUTED_VALUE"""),1606.5)</f>
        <v>1606.5</v>
      </c>
      <c r="G40" s="2">
        <f>IFERROR(__xludf.DUMMYFUNCTION("""COMPUTED_VALUE"""),45349.66666666667)</f>
        <v>45349.66667</v>
      </c>
      <c r="H40" s="1">
        <f>IFERROR(__xludf.DUMMYFUNCTION("""COMPUTED_VALUE"""),1594.87)</f>
        <v>1594.87</v>
      </c>
      <c r="J40" s="2">
        <f>IFERROR(__xludf.DUMMYFUNCTION("""COMPUTED_VALUE"""),45349.66666666667)</f>
        <v>45349.66667</v>
      </c>
      <c r="K40" s="1">
        <f>IFERROR(__xludf.DUMMYFUNCTION("""COMPUTED_VALUE"""),1605.17)</f>
        <v>1605.17</v>
      </c>
      <c r="M40" s="2">
        <f>IFERROR(__xludf.DUMMYFUNCTION("""COMPUTED_VALUE"""),45349.66666666667)</f>
        <v>45349.66667</v>
      </c>
      <c r="N40" s="1">
        <f>IFERROR(__xludf.DUMMYFUNCTION("""COMPUTED_VALUE"""),3.3044508E7)</f>
        <v>33044508</v>
      </c>
    </row>
    <row r="41">
      <c r="A41" s="2">
        <f>IFERROR(__xludf.DUMMYFUNCTION("""COMPUTED_VALUE"""),45350.66666666667)</f>
        <v>45350.66667</v>
      </c>
      <c r="B41" s="1">
        <f>IFERROR(__xludf.DUMMYFUNCTION("""COMPUTED_VALUE"""),1605.25)</f>
        <v>1605.25</v>
      </c>
      <c r="D41" s="2">
        <f>IFERROR(__xludf.DUMMYFUNCTION("""COMPUTED_VALUE"""),45350.66666666667)</f>
        <v>45350.66667</v>
      </c>
      <c r="E41" s="1">
        <f>IFERROR(__xludf.DUMMYFUNCTION("""COMPUTED_VALUE"""),1615.59)</f>
        <v>1615.59</v>
      </c>
      <c r="G41" s="2">
        <f>IFERROR(__xludf.DUMMYFUNCTION("""COMPUTED_VALUE"""),45350.66666666667)</f>
        <v>45350.66667</v>
      </c>
      <c r="H41" s="1">
        <f>IFERROR(__xludf.DUMMYFUNCTION("""COMPUTED_VALUE"""),1603.43)</f>
        <v>1603.43</v>
      </c>
      <c r="J41" s="2">
        <f>IFERROR(__xludf.DUMMYFUNCTION("""COMPUTED_VALUE"""),45350.66666666667)</f>
        <v>45350.66667</v>
      </c>
      <c r="K41" s="1">
        <f>IFERROR(__xludf.DUMMYFUNCTION("""COMPUTED_VALUE"""),1610.6)</f>
        <v>1610.6</v>
      </c>
      <c r="M41" s="2">
        <f>IFERROR(__xludf.DUMMYFUNCTION("""COMPUTED_VALUE"""),45350.66666666667)</f>
        <v>45350.66667</v>
      </c>
      <c r="N41" s="1">
        <f>IFERROR(__xludf.DUMMYFUNCTION("""COMPUTED_VALUE"""),2.9050431E7)</f>
        <v>29050431</v>
      </c>
    </row>
    <row r="42">
      <c r="A42" s="2">
        <f>IFERROR(__xludf.DUMMYFUNCTION("""COMPUTED_VALUE"""),45351.66666666667)</f>
        <v>45351.66667</v>
      </c>
      <c r="B42" s="1">
        <f>IFERROR(__xludf.DUMMYFUNCTION("""COMPUTED_VALUE"""),1611.36)</f>
        <v>1611.36</v>
      </c>
      <c r="D42" s="2">
        <f>IFERROR(__xludf.DUMMYFUNCTION("""COMPUTED_VALUE"""),45351.66666666667)</f>
        <v>45351.66667</v>
      </c>
      <c r="E42" s="1">
        <f>IFERROR(__xludf.DUMMYFUNCTION("""COMPUTED_VALUE"""),1621.96)</f>
        <v>1621.96</v>
      </c>
      <c r="G42" s="2">
        <f>IFERROR(__xludf.DUMMYFUNCTION("""COMPUTED_VALUE"""),45351.66666666667)</f>
        <v>45351.66667</v>
      </c>
      <c r="H42" s="1">
        <f>IFERROR(__xludf.DUMMYFUNCTION("""COMPUTED_VALUE"""),1609.22)</f>
        <v>1609.22</v>
      </c>
      <c r="J42" s="2">
        <f>IFERROR(__xludf.DUMMYFUNCTION("""COMPUTED_VALUE"""),45351.66666666667)</f>
        <v>45351.66667</v>
      </c>
      <c r="K42" s="1">
        <f>IFERROR(__xludf.DUMMYFUNCTION("""COMPUTED_VALUE"""),1618.92)</f>
        <v>1618.92</v>
      </c>
      <c r="M42" s="2">
        <f>IFERROR(__xludf.DUMMYFUNCTION("""COMPUTED_VALUE"""),45351.66666666667)</f>
        <v>45351.66667</v>
      </c>
      <c r="N42" s="1">
        <f>IFERROR(__xludf.DUMMYFUNCTION("""COMPUTED_VALUE"""),5.2122529E7)</f>
        <v>52122529</v>
      </c>
    </row>
    <row r="43">
      <c r="A43" s="2">
        <f>IFERROR(__xludf.DUMMYFUNCTION("""COMPUTED_VALUE"""),45352.66666666667)</f>
        <v>45352.66667</v>
      </c>
      <c r="B43" s="1">
        <f>IFERROR(__xludf.DUMMYFUNCTION("""COMPUTED_VALUE"""),1618.66)</f>
        <v>1618.66</v>
      </c>
      <c r="D43" s="2">
        <f>IFERROR(__xludf.DUMMYFUNCTION("""COMPUTED_VALUE"""),45352.66666666667)</f>
        <v>45352.66667</v>
      </c>
      <c r="E43" s="1">
        <f>IFERROR(__xludf.DUMMYFUNCTION("""COMPUTED_VALUE"""),1640.06)</f>
        <v>1640.06</v>
      </c>
      <c r="G43" s="2">
        <f>IFERROR(__xludf.DUMMYFUNCTION("""COMPUTED_VALUE"""),45352.66666666667)</f>
        <v>45352.66667</v>
      </c>
      <c r="H43" s="1">
        <f>IFERROR(__xludf.DUMMYFUNCTION("""COMPUTED_VALUE"""),1616.85)</f>
        <v>1616.85</v>
      </c>
      <c r="J43" s="2">
        <f>IFERROR(__xludf.DUMMYFUNCTION("""COMPUTED_VALUE"""),45352.66666666667)</f>
        <v>45352.66667</v>
      </c>
      <c r="K43" s="1">
        <f>IFERROR(__xludf.DUMMYFUNCTION("""COMPUTED_VALUE"""),1638.81)</f>
        <v>1638.81</v>
      </c>
      <c r="M43" s="2">
        <f>IFERROR(__xludf.DUMMYFUNCTION("""COMPUTED_VALUE"""),45352.66666666667)</f>
        <v>45352.66667</v>
      </c>
      <c r="N43" s="1">
        <f>IFERROR(__xludf.DUMMYFUNCTION("""COMPUTED_VALUE"""),3.8734383E7)</f>
        <v>38734383</v>
      </c>
    </row>
    <row r="44">
      <c r="A44" s="2">
        <f>IFERROR(__xludf.DUMMYFUNCTION("""COMPUTED_VALUE"""),45355.66666666667)</f>
        <v>45355.66667</v>
      </c>
      <c r="B44" s="1">
        <f>IFERROR(__xludf.DUMMYFUNCTION("""COMPUTED_VALUE"""),1639.89)</f>
        <v>1639.89</v>
      </c>
      <c r="D44" s="2">
        <f>IFERROR(__xludf.DUMMYFUNCTION("""COMPUTED_VALUE"""),45355.66666666667)</f>
        <v>45355.66667</v>
      </c>
      <c r="E44" s="1">
        <f>IFERROR(__xludf.DUMMYFUNCTION("""COMPUTED_VALUE"""),1659.86)</f>
        <v>1659.86</v>
      </c>
      <c r="G44" s="2">
        <f>IFERROR(__xludf.DUMMYFUNCTION("""COMPUTED_VALUE"""),45355.66666666667)</f>
        <v>45355.66667</v>
      </c>
      <c r="H44" s="1">
        <f>IFERROR(__xludf.DUMMYFUNCTION("""COMPUTED_VALUE"""),1639.89)</f>
        <v>1639.89</v>
      </c>
      <c r="J44" s="2">
        <f>IFERROR(__xludf.DUMMYFUNCTION("""COMPUTED_VALUE"""),45355.66666666667)</f>
        <v>45355.66667</v>
      </c>
      <c r="K44" s="1">
        <f>IFERROR(__xludf.DUMMYFUNCTION("""COMPUTED_VALUE"""),1652.54)</f>
        <v>1652.54</v>
      </c>
      <c r="M44" s="2">
        <f>IFERROR(__xludf.DUMMYFUNCTION("""COMPUTED_VALUE"""),45355.66666666667)</f>
        <v>45355.66667</v>
      </c>
      <c r="N44" s="1">
        <f>IFERROR(__xludf.DUMMYFUNCTION("""COMPUTED_VALUE"""),5.0573852E7)</f>
        <v>50573852</v>
      </c>
    </row>
    <row r="45">
      <c r="A45" s="2">
        <f>IFERROR(__xludf.DUMMYFUNCTION("""COMPUTED_VALUE"""),45356.66666666667)</f>
        <v>45356.66667</v>
      </c>
      <c r="B45" s="1">
        <f>IFERROR(__xludf.DUMMYFUNCTION("""COMPUTED_VALUE"""),1650.19)</f>
        <v>1650.19</v>
      </c>
      <c r="D45" s="2">
        <f>IFERROR(__xludf.DUMMYFUNCTION("""COMPUTED_VALUE"""),45356.66666666667)</f>
        <v>45356.66667</v>
      </c>
      <c r="E45" s="1">
        <f>IFERROR(__xludf.DUMMYFUNCTION("""COMPUTED_VALUE"""),1658.73)</f>
        <v>1658.73</v>
      </c>
      <c r="G45" s="2">
        <f>IFERROR(__xludf.DUMMYFUNCTION("""COMPUTED_VALUE"""),45356.66666666667)</f>
        <v>45356.66667</v>
      </c>
      <c r="H45" s="1">
        <f>IFERROR(__xludf.DUMMYFUNCTION("""COMPUTED_VALUE"""),1628.67)</f>
        <v>1628.67</v>
      </c>
      <c r="J45" s="2">
        <f>IFERROR(__xludf.DUMMYFUNCTION("""COMPUTED_VALUE"""),45356.66666666667)</f>
        <v>45356.66667</v>
      </c>
      <c r="K45" s="1">
        <f>IFERROR(__xludf.DUMMYFUNCTION("""COMPUTED_VALUE"""),1635.33)</f>
        <v>1635.33</v>
      </c>
      <c r="M45" s="2">
        <f>IFERROR(__xludf.DUMMYFUNCTION("""COMPUTED_VALUE"""),45356.66666666667)</f>
        <v>45356.66667</v>
      </c>
      <c r="N45" s="1">
        <f>IFERROR(__xludf.DUMMYFUNCTION("""COMPUTED_VALUE"""),4.0190704E7)</f>
        <v>40190704</v>
      </c>
    </row>
    <row r="46">
      <c r="A46" s="2">
        <f>IFERROR(__xludf.DUMMYFUNCTION("""COMPUTED_VALUE"""),45357.66666666667)</f>
        <v>45357.66667</v>
      </c>
      <c r="B46" s="1">
        <f>IFERROR(__xludf.DUMMYFUNCTION("""COMPUTED_VALUE"""),1637.87)</f>
        <v>1637.87</v>
      </c>
      <c r="D46" s="2">
        <f>IFERROR(__xludf.DUMMYFUNCTION("""COMPUTED_VALUE"""),45357.66666666667)</f>
        <v>45357.66667</v>
      </c>
      <c r="E46" s="1">
        <f>IFERROR(__xludf.DUMMYFUNCTION("""COMPUTED_VALUE"""),1657.74)</f>
        <v>1657.74</v>
      </c>
      <c r="G46" s="2">
        <f>IFERROR(__xludf.DUMMYFUNCTION("""COMPUTED_VALUE"""),45357.66666666667)</f>
        <v>45357.66667</v>
      </c>
      <c r="H46" s="1">
        <f>IFERROR(__xludf.DUMMYFUNCTION("""COMPUTED_VALUE"""),1637.87)</f>
        <v>1637.87</v>
      </c>
      <c r="J46" s="2">
        <f>IFERROR(__xludf.DUMMYFUNCTION("""COMPUTED_VALUE"""),45357.66666666667)</f>
        <v>45357.66667</v>
      </c>
      <c r="K46" s="1">
        <f>IFERROR(__xludf.DUMMYFUNCTION("""COMPUTED_VALUE"""),1649.19)</f>
        <v>1649.19</v>
      </c>
      <c r="M46" s="2">
        <f>IFERROR(__xludf.DUMMYFUNCTION("""COMPUTED_VALUE"""),45357.66666666667)</f>
        <v>45357.66667</v>
      </c>
      <c r="N46" s="1">
        <f>IFERROR(__xludf.DUMMYFUNCTION("""COMPUTED_VALUE"""),3.2414309E7)</f>
        <v>32414309</v>
      </c>
    </row>
    <row r="47">
      <c r="A47" s="2">
        <f>IFERROR(__xludf.DUMMYFUNCTION("""COMPUTED_VALUE"""),45358.66666666667)</f>
        <v>45358.66667</v>
      </c>
      <c r="B47" s="1">
        <f>IFERROR(__xludf.DUMMYFUNCTION("""COMPUTED_VALUE"""),1651.41)</f>
        <v>1651.41</v>
      </c>
      <c r="D47" s="2">
        <f>IFERROR(__xludf.DUMMYFUNCTION("""COMPUTED_VALUE"""),45358.66666666667)</f>
        <v>45358.66667</v>
      </c>
      <c r="E47" s="1">
        <f>IFERROR(__xludf.DUMMYFUNCTION("""COMPUTED_VALUE"""),1677.41)</f>
        <v>1677.41</v>
      </c>
      <c r="G47" s="2">
        <f>IFERROR(__xludf.DUMMYFUNCTION("""COMPUTED_VALUE"""),45358.66666666667)</f>
        <v>45358.66667</v>
      </c>
      <c r="H47" s="1">
        <f>IFERROR(__xludf.DUMMYFUNCTION("""COMPUTED_VALUE"""),1651.41)</f>
        <v>1651.41</v>
      </c>
      <c r="J47" s="2">
        <f>IFERROR(__xludf.DUMMYFUNCTION("""COMPUTED_VALUE"""),45358.66666666667)</f>
        <v>45358.66667</v>
      </c>
      <c r="K47" s="1">
        <f>IFERROR(__xludf.DUMMYFUNCTION("""COMPUTED_VALUE"""),1675.17)</f>
        <v>1675.17</v>
      </c>
      <c r="M47" s="2">
        <f>IFERROR(__xludf.DUMMYFUNCTION("""COMPUTED_VALUE"""),45358.66666666667)</f>
        <v>45358.66667</v>
      </c>
      <c r="N47" s="1">
        <f>IFERROR(__xludf.DUMMYFUNCTION("""COMPUTED_VALUE"""),2.958709E7)</f>
        <v>29587090</v>
      </c>
    </row>
    <row r="48">
      <c r="A48" s="2">
        <f>IFERROR(__xludf.DUMMYFUNCTION("""COMPUTED_VALUE"""),45359.66666666667)</f>
        <v>45359.66667</v>
      </c>
      <c r="B48" s="1">
        <f>IFERROR(__xludf.DUMMYFUNCTION("""COMPUTED_VALUE"""),1677.98)</f>
        <v>1677.98</v>
      </c>
      <c r="D48" s="2">
        <f>IFERROR(__xludf.DUMMYFUNCTION("""COMPUTED_VALUE"""),45359.66666666667)</f>
        <v>45359.66667</v>
      </c>
      <c r="E48" s="1">
        <f>IFERROR(__xludf.DUMMYFUNCTION("""COMPUTED_VALUE"""),1686.57)</f>
        <v>1686.57</v>
      </c>
      <c r="G48" s="2">
        <f>IFERROR(__xludf.DUMMYFUNCTION("""COMPUTED_VALUE"""),45359.66666666667)</f>
        <v>45359.66667</v>
      </c>
      <c r="H48" s="1">
        <f>IFERROR(__xludf.DUMMYFUNCTION("""COMPUTED_VALUE"""),1653.91)</f>
        <v>1653.91</v>
      </c>
      <c r="J48" s="2">
        <f>IFERROR(__xludf.DUMMYFUNCTION("""COMPUTED_VALUE"""),45359.66666666667)</f>
        <v>45359.66667</v>
      </c>
      <c r="K48" s="1">
        <f>IFERROR(__xludf.DUMMYFUNCTION("""COMPUTED_VALUE"""),1657.0)</f>
        <v>1657</v>
      </c>
      <c r="M48" s="2">
        <f>IFERROR(__xludf.DUMMYFUNCTION("""COMPUTED_VALUE"""),45359.66666666667)</f>
        <v>45359.66667</v>
      </c>
      <c r="N48" s="1">
        <f>IFERROR(__xludf.DUMMYFUNCTION("""COMPUTED_VALUE"""),3.2105155E7)</f>
        <v>32105155</v>
      </c>
    </row>
    <row r="49">
      <c r="A49" s="2">
        <f>IFERROR(__xludf.DUMMYFUNCTION("""COMPUTED_VALUE"""),45362.66666666667)</f>
        <v>45362.66667</v>
      </c>
      <c r="B49" s="1">
        <f>IFERROR(__xludf.DUMMYFUNCTION("""COMPUTED_VALUE"""),1654.03)</f>
        <v>1654.03</v>
      </c>
      <c r="D49" s="2">
        <f>IFERROR(__xludf.DUMMYFUNCTION("""COMPUTED_VALUE"""),45362.66666666667)</f>
        <v>45362.66667</v>
      </c>
      <c r="E49" s="1">
        <f>IFERROR(__xludf.DUMMYFUNCTION("""COMPUTED_VALUE"""),1654.03)</f>
        <v>1654.03</v>
      </c>
      <c r="G49" s="2">
        <f>IFERROR(__xludf.DUMMYFUNCTION("""COMPUTED_VALUE"""),45362.66666666667)</f>
        <v>45362.66667</v>
      </c>
      <c r="H49" s="1">
        <f>IFERROR(__xludf.DUMMYFUNCTION("""COMPUTED_VALUE"""),1625.53)</f>
        <v>1625.53</v>
      </c>
      <c r="J49" s="2">
        <f>IFERROR(__xludf.DUMMYFUNCTION("""COMPUTED_VALUE"""),45362.66666666667)</f>
        <v>45362.66667</v>
      </c>
      <c r="K49" s="1">
        <f>IFERROR(__xludf.DUMMYFUNCTION("""COMPUTED_VALUE"""),1640.74)</f>
        <v>1640.74</v>
      </c>
      <c r="M49" s="2">
        <f>IFERROR(__xludf.DUMMYFUNCTION("""COMPUTED_VALUE"""),45362.66666666667)</f>
        <v>45362.66667</v>
      </c>
      <c r="N49" s="1">
        <f>IFERROR(__xludf.DUMMYFUNCTION("""COMPUTED_VALUE"""),2.9076631E7)</f>
        <v>29076631</v>
      </c>
    </row>
    <row r="50">
      <c r="A50" s="2">
        <f>IFERROR(__xludf.DUMMYFUNCTION("""COMPUTED_VALUE"""),45363.66666666667)</f>
        <v>45363.66667</v>
      </c>
      <c r="B50" s="1">
        <f>IFERROR(__xludf.DUMMYFUNCTION("""COMPUTED_VALUE"""),1641.39)</f>
        <v>1641.39</v>
      </c>
      <c r="D50" s="2">
        <f>IFERROR(__xludf.DUMMYFUNCTION("""COMPUTED_VALUE"""),45363.66666666667)</f>
        <v>45363.66667</v>
      </c>
      <c r="E50" s="1">
        <f>IFERROR(__xludf.DUMMYFUNCTION("""COMPUTED_VALUE"""),1663.8)</f>
        <v>1663.8</v>
      </c>
      <c r="G50" s="2">
        <f>IFERROR(__xludf.DUMMYFUNCTION("""COMPUTED_VALUE"""),45363.66666666667)</f>
        <v>45363.66667</v>
      </c>
      <c r="H50" s="1">
        <f>IFERROR(__xludf.DUMMYFUNCTION("""COMPUTED_VALUE"""),1636.65)</f>
        <v>1636.65</v>
      </c>
      <c r="J50" s="2">
        <f>IFERROR(__xludf.DUMMYFUNCTION("""COMPUTED_VALUE"""),45363.66666666667)</f>
        <v>45363.66667</v>
      </c>
      <c r="K50" s="1">
        <f>IFERROR(__xludf.DUMMYFUNCTION("""COMPUTED_VALUE"""),1661.03)</f>
        <v>1661.03</v>
      </c>
      <c r="M50" s="2">
        <f>IFERROR(__xludf.DUMMYFUNCTION("""COMPUTED_VALUE"""),45363.66666666667)</f>
        <v>45363.66667</v>
      </c>
      <c r="N50" s="1">
        <f>IFERROR(__xludf.DUMMYFUNCTION("""COMPUTED_VALUE"""),2.6839885E7)</f>
        <v>26839885</v>
      </c>
    </row>
    <row r="51">
      <c r="A51" s="2">
        <f>IFERROR(__xludf.DUMMYFUNCTION("""COMPUTED_VALUE"""),45364.66666666667)</f>
        <v>45364.66667</v>
      </c>
      <c r="B51" s="1">
        <f>IFERROR(__xludf.DUMMYFUNCTION("""COMPUTED_VALUE"""),1661.46)</f>
        <v>1661.46</v>
      </c>
      <c r="D51" s="2">
        <f>IFERROR(__xludf.DUMMYFUNCTION("""COMPUTED_VALUE"""),45364.66666666667)</f>
        <v>45364.66667</v>
      </c>
      <c r="E51" s="1">
        <f>IFERROR(__xludf.DUMMYFUNCTION("""COMPUTED_VALUE"""),1666.56)</f>
        <v>1666.56</v>
      </c>
      <c r="G51" s="2">
        <f>IFERROR(__xludf.DUMMYFUNCTION("""COMPUTED_VALUE"""),45364.66666666667)</f>
        <v>45364.66667</v>
      </c>
      <c r="H51" s="1">
        <f>IFERROR(__xludf.DUMMYFUNCTION("""COMPUTED_VALUE"""),1652.61)</f>
        <v>1652.61</v>
      </c>
      <c r="J51" s="2">
        <f>IFERROR(__xludf.DUMMYFUNCTION("""COMPUTED_VALUE"""),45364.66666666667)</f>
        <v>45364.66667</v>
      </c>
      <c r="K51" s="1">
        <f>IFERROR(__xludf.DUMMYFUNCTION("""COMPUTED_VALUE"""),1657.06)</f>
        <v>1657.06</v>
      </c>
      <c r="M51" s="2">
        <f>IFERROR(__xludf.DUMMYFUNCTION("""COMPUTED_VALUE"""),45364.66666666667)</f>
        <v>45364.66667</v>
      </c>
      <c r="N51" s="1">
        <f>IFERROR(__xludf.DUMMYFUNCTION("""COMPUTED_VALUE"""),3.4030351E7)</f>
        <v>34030351</v>
      </c>
    </row>
    <row r="52">
      <c r="A52" s="2">
        <f>IFERROR(__xludf.DUMMYFUNCTION("""COMPUTED_VALUE"""),45365.66666666667)</f>
        <v>45365.66667</v>
      </c>
      <c r="B52" s="1">
        <f>IFERROR(__xludf.DUMMYFUNCTION("""COMPUTED_VALUE"""),1659.04)</f>
        <v>1659.04</v>
      </c>
      <c r="D52" s="2">
        <f>IFERROR(__xludf.DUMMYFUNCTION("""COMPUTED_VALUE"""),45365.66666666667)</f>
        <v>45365.66667</v>
      </c>
      <c r="E52" s="1">
        <f>IFERROR(__xludf.DUMMYFUNCTION("""COMPUTED_VALUE"""),1668.41)</f>
        <v>1668.41</v>
      </c>
      <c r="G52" s="2">
        <f>IFERROR(__xludf.DUMMYFUNCTION("""COMPUTED_VALUE"""),45365.66666666667)</f>
        <v>45365.66667</v>
      </c>
      <c r="H52" s="1">
        <f>IFERROR(__xludf.DUMMYFUNCTION("""COMPUTED_VALUE"""),1641.13)</f>
        <v>1641.13</v>
      </c>
      <c r="J52" s="2">
        <f>IFERROR(__xludf.DUMMYFUNCTION("""COMPUTED_VALUE"""),45365.66666666667)</f>
        <v>45365.66667</v>
      </c>
      <c r="K52" s="1">
        <f>IFERROR(__xludf.DUMMYFUNCTION("""COMPUTED_VALUE"""),1653.01)</f>
        <v>1653.01</v>
      </c>
      <c r="M52" s="2">
        <f>IFERROR(__xludf.DUMMYFUNCTION("""COMPUTED_VALUE"""),45365.66666666667)</f>
        <v>45365.66667</v>
      </c>
      <c r="N52" s="1">
        <f>IFERROR(__xludf.DUMMYFUNCTION("""COMPUTED_VALUE"""),4.1590558E7)</f>
        <v>41590558</v>
      </c>
    </row>
    <row r="53">
      <c r="A53" s="2">
        <f>IFERROR(__xludf.DUMMYFUNCTION("""COMPUTED_VALUE"""),45366.66666666667)</f>
        <v>45366.66667</v>
      </c>
      <c r="B53" s="1">
        <f>IFERROR(__xludf.DUMMYFUNCTION("""COMPUTED_VALUE"""),1650.27)</f>
        <v>1650.27</v>
      </c>
      <c r="D53" s="2">
        <f>IFERROR(__xludf.DUMMYFUNCTION("""COMPUTED_VALUE"""),45366.66666666667)</f>
        <v>45366.66667</v>
      </c>
      <c r="E53" s="1">
        <f>IFERROR(__xludf.DUMMYFUNCTION("""COMPUTED_VALUE"""),1662.71)</f>
        <v>1662.71</v>
      </c>
      <c r="G53" s="2">
        <f>IFERROR(__xludf.DUMMYFUNCTION("""COMPUTED_VALUE"""),45366.66666666667)</f>
        <v>45366.66667</v>
      </c>
      <c r="H53" s="1">
        <f>IFERROR(__xludf.DUMMYFUNCTION("""COMPUTED_VALUE"""),1641.72)</f>
        <v>1641.72</v>
      </c>
      <c r="J53" s="2">
        <f>IFERROR(__xludf.DUMMYFUNCTION("""COMPUTED_VALUE"""),45366.66666666667)</f>
        <v>45366.66667</v>
      </c>
      <c r="K53" s="1">
        <f>IFERROR(__xludf.DUMMYFUNCTION("""COMPUTED_VALUE"""),1653.12)</f>
        <v>1653.12</v>
      </c>
      <c r="M53" s="2">
        <f>IFERROR(__xludf.DUMMYFUNCTION("""COMPUTED_VALUE"""),45366.66666666667)</f>
        <v>45366.66667</v>
      </c>
      <c r="N53" s="1">
        <f>IFERROR(__xludf.DUMMYFUNCTION("""COMPUTED_VALUE"""),6.0879981E7)</f>
        <v>60879981</v>
      </c>
    </row>
    <row r="54">
      <c r="A54" s="2">
        <f>IFERROR(__xludf.DUMMYFUNCTION("""COMPUTED_VALUE"""),45369.66666666667)</f>
        <v>45369.66667</v>
      </c>
      <c r="B54" s="1">
        <f>IFERROR(__xludf.DUMMYFUNCTION("""COMPUTED_VALUE"""),1655.34)</f>
        <v>1655.34</v>
      </c>
      <c r="D54" s="2">
        <f>IFERROR(__xludf.DUMMYFUNCTION("""COMPUTED_VALUE"""),45369.66666666667)</f>
        <v>45369.66667</v>
      </c>
      <c r="E54" s="1">
        <f>IFERROR(__xludf.DUMMYFUNCTION("""COMPUTED_VALUE"""),1668.71)</f>
        <v>1668.71</v>
      </c>
      <c r="G54" s="2">
        <f>IFERROR(__xludf.DUMMYFUNCTION("""COMPUTED_VALUE"""),45369.66666666667)</f>
        <v>45369.66667</v>
      </c>
      <c r="H54" s="1">
        <f>IFERROR(__xludf.DUMMYFUNCTION("""COMPUTED_VALUE"""),1651.75)</f>
        <v>1651.75</v>
      </c>
      <c r="J54" s="2">
        <f>IFERROR(__xludf.DUMMYFUNCTION("""COMPUTED_VALUE"""),45369.66666666667)</f>
        <v>45369.66667</v>
      </c>
      <c r="K54" s="1">
        <f>IFERROR(__xludf.DUMMYFUNCTION("""COMPUTED_VALUE"""),1652.53)</f>
        <v>1652.53</v>
      </c>
      <c r="M54" s="2">
        <f>IFERROR(__xludf.DUMMYFUNCTION("""COMPUTED_VALUE"""),45369.66666666667)</f>
        <v>45369.66667</v>
      </c>
      <c r="N54" s="1">
        <f>IFERROR(__xludf.DUMMYFUNCTION("""COMPUTED_VALUE"""),2.7777451E7)</f>
        <v>27777451</v>
      </c>
    </row>
    <row r="55">
      <c r="A55" s="2">
        <f>IFERROR(__xludf.DUMMYFUNCTION("""COMPUTED_VALUE"""),45370.66666666667)</f>
        <v>45370.66667</v>
      </c>
      <c r="B55" s="1">
        <f>IFERROR(__xludf.DUMMYFUNCTION("""COMPUTED_VALUE"""),1652.49)</f>
        <v>1652.49</v>
      </c>
      <c r="D55" s="2">
        <f>IFERROR(__xludf.DUMMYFUNCTION("""COMPUTED_VALUE"""),45370.66666666667)</f>
        <v>45370.66667</v>
      </c>
      <c r="E55" s="1">
        <f>IFERROR(__xludf.DUMMYFUNCTION("""COMPUTED_VALUE"""),1674.49)</f>
        <v>1674.49</v>
      </c>
      <c r="G55" s="2">
        <f>IFERROR(__xludf.DUMMYFUNCTION("""COMPUTED_VALUE"""),45370.66666666667)</f>
        <v>45370.66667</v>
      </c>
      <c r="H55" s="1">
        <f>IFERROR(__xludf.DUMMYFUNCTION("""COMPUTED_VALUE"""),1651.41)</f>
        <v>1651.41</v>
      </c>
      <c r="J55" s="2">
        <f>IFERROR(__xludf.DUMMYFUNCTION("""COMPUTED_VALUE"""),45370.66666666667)</f>
        <v>45370.66667</v>
      </c>
      <c r="K55" s="1">
        <f>IFERROR(__xludf.DUMMYFUNCTION("""COMPUTED_VALUE"""),1673.44)</f>
        <v>1673.44</v>
      </c>
      <c r="M55" s="2">
        <f>IFERROR(__xludf.DUMMYFUNCTION("""COMPUTED_VALUE"""),45370.66666666667)</f>
        <v>45370.66667</v>
      </c>
      <c r="N55" s="1">
        <f>IFERROR(__xludf.DUMMYFUNCTION("""COMPUTED_VALUE"""),2.9223214E7)</f>
        <v>29223214</v>
      </c>
    </row>
    <row r="56">
      <c r="A56" s="2">
        <f>IFERROR(__xludf.DUMMYFUNCTION("""COMPUTED_VALUE"""),45371.66666666667)</f>
        <v>45371.66667</v>
      </c>
      <c r="B56" s="1">
        <f>IFERROR(__xludf.DUMMYFUNCTION("""COMPUTED_VALUE"""),1674.74)</f>
        <v>1674.74</v>
      </c>
      <c r="D56" s="2">
        <f>IFERROR(__xludf.DUMMYFUNCTION("""COMPUTED_VALUE"""),45371.66666666667)</f>
        <v>45371.66667</v>
      </c>
      <c r="E56" s="1">
        <f>IFERROR(__xludf.DUMMYFUNCTION("""COMPUTED_VALUE"""),1697.58)</f>
        <v>1697.58</v>
      </c>
      <c r="G56" s="2">
        <f>IFERROR(__xludf.DUMMYFUNCTION("""COMPUTED_VALUE"""),45371.66666666667)</f>
        <v>45371.66667</v>
      </c>
      <c r="H56" s="1">
        <f>IFERROR(__xludf.DUMMYFUNCTION("""COMPUTED_VALUE"""),1673.4)</f>
        <v>1673.4</v>
      </c>
      <c r="J56" s="2">
        <f>IFERROR(__xludf.DUMMYFUNCTION("""COMPUTED_VALUE"""),45371.66666666667)</f>
        <v>45371.66667</v>
      </c>
      <c r="K56" s="1">
        <f>IFERROR(__xludf.DUMMYFUNCTION("""COMPUTED_VALUE"""),1693.06)</f>
        <v>1693.06</v>
      </c>
      <c r="M56" s="2">
        <f>IFERROR(__xludf.DUMMYFUNCTION("""COMPUTED_VALUE"""),45371.66666666667)</f>
        <v>45371.66667</v>
      </c>
      <c r="N56" s="1">
        <f>IFERROR(__xludf.DUMMYFUNCTION("""COMPUTED_VALUE"""),2.8348782E7)</f>
        <v>28348782</v>
      </c>
    </row>
    <row r="57">
      <c r="A57" s="2">
        <f>IFERROR(__xludf.DUMMYFUNCTION("""COMPUTED_VALUE"""),45372.66666666667)</f>
        <v>45372.66667</v>
      </c>
      <c r="B57" s="1">
        <f>IFERROR(__xludf.DUMMYFUNCTION("""COMPUTED_VALUE"""),1697.24)</f>
        <v>1697.24</v>
      </c>
      <c r="D57" s="2">
        <f>IFERROR(__xludf.DUMMYFUNCTION("""COMPUTED_VALUE"""),45372.66666666667)</f>
        <v>45372.66667</v>
      </c>
      <c r="E57" s="1">
        <f>IFERROR(__xludf.DUMMYFUNCTION("""COMPUTED_VALUE"""),1727.12)</f>
        <v>1727.12</v>
      </c>
      <c r="G57" s="2">
        <f>IFERROR(__xludf.DUMMYFUNCTION("""COMPUTED_VALUE"""),45372.66666666667)</f>
        <v>45372.66667</v>
      </c>
      <c r="H57" s="1">
        <f>IFERROR(__xludf.DUMMYFUNCTION("""COMPUTED_VALUE"""),1697.24)</f>
        <v>1697.24</v>
      </c>
      <c r="J57" s="2">
        <f>IFERROR(__xludf.DUMMYFUNCTION("""COMPUTED_VALUE"""),45372.66666666667)</f>
        <v>45372.66667</v>
      </c>
      <c r="K57" s="1">
        <f>IFERROR(__xludf.DUMMYFUNCTION("""COMPUTED_VALUE"""),1725.24)</f>
        <v>1725.24</v>
      </c>
      <c r="M57" s="2">
        <f>IFERROR(__xludf.DUMMYFUNCTION("""COMPUTED_VALUE"""),45372.66666666667)</f>
        <v>45372.66667</v>
      </c>
      <c r="N57" s="1">
        <f>IFERROR(__xludf.DUMMYFUNCTION("""COMPUTED_VALUE"""),3.3132794E7)</f>
        <v>33132794</v>
      </c>
    </row>
    <row r="58">
      <c r="A58" s="2">
        <f>IFERROR(__xludf.DUMMYFUNCTION("""COMPUTED_VALUE"""),45373.66666666667)</f>
        <v>45373.66667</v>
      </c>
      <c r="B58" s="1">
        <f>IFERROR(__xludf.DUMMYFUNCTION("""COMPUTED_VALUE"""),1724.95)</f>
        <v>1724.95</v>
      </c>
      <c r="D58" s="2">
        <f>IFERROR(__xludf.DUMMYFUNCTION("""COMPUTED_VALUE"""),45373.66666666667)</f>
        <v>45373.66667</v>
      </c>
      <c r="E58" s="1">
        <f>IFERROR(__xludf.DUMMYFUNCTION("""COMPUTED_VALUE"""),1724.95)</f>
        <v>1724.95</v>
      </c>
      <c r="G58" s="2">
        <f>IFERROR(__xludf.DUMMYFUNCTION("""COMPUTED_VALUE"""),45373.66666666667)</f>
        <v>45373.66667</v>
      </c>
      <c r="H58" s="1">
        <f>IFERROR(__xludf.DUMMYFUNCTION("""COMPUTED_VALUE"""),1705.77)</f>
        <v>1705.77</v>
      </c>
      <c r="J58" s="2">
        <f>IFERROR(__xludf.DUMMYFUNCTION("""COMPUTED_VALUE"""),45373.66666666667)</f>
        <v>45373.66667</v>
      </c>
      <c r="K58" s="1">
        <f>IFERROR(__xludf.DUMMYFUNCTION("""COMPUTED_VALUE"""),1707.09)</f>
        <v>1707.09</v>
      </c>
      <c r="M58" s="2">
        <f>IFERROR(__xludf.DUMMYFUNCTION("""COMPUTED_VALUE"""),45373.66666666667)</f>
        <v>45373.66667</v>
      </c>
      <c r="N58" s="1">
        <f>IFERROR(__xludf.DUMMYFUNCTION("""COMPUTED_VALUE"""),2.6104497E7)</f>
        <v>26104497</v>
      </c>
    </row>
    <row r="59">
      <c r="A59" s="2">
        <f>IFERROR(__xludf.DUMMYFUNCTION("""COMPUTED_VALUE"""),45376.66666666667)</f>
        <v>45376.66667</v>
      </c>
      <c r="B59" s="1">
        <f>IFERROR(__xludf.DUMMYFUNCTION("""COMPUTED_VALUE"""),1706.04)</f>
        <v>1706.04</v>
      </c>
      <c r="D59" s="2">
        <f>IFERROR(__xludf.DUMMYFUNCTION("""COMPUTED_VALUE"""),45376.66666666667)</f>
        <v>45376.66667</v>
      </c>
      <c r="E59" s="1">
        <f>IFERROR(__xludf.DUMMYFUNCTION("""COMPUTED_VALUE"""),1707.08)</f>
        <v>1707.08</v>
      </c>
      <c r="G59" s="2">
        <f>IFERROR(__xludf.DUMMYFUNCTION("""COMPUTED_VALUE"""),45376.66666666667)</f>
        <v>45376.66667</v>
      </c>
      <c r="H59" s="1">
        <f>IFERROR(__xludf.DUMMYFUNCTION("""COMPUTED_VALUE"""),1696.88)</f>
        <v>1696.88</v>
      </c>
      <c r="J59" s="2">
        <f>IFERROR(__xludf.DUMMYFUNCTION("""COMPUTED_VALUE"""),45376.66666666667)</f>
        <v>45376.66667</v>
      </c>
      <c r="K59" s="1">
        <f>IFERROR(__xludf.DUMMYFUNCTION("""COMPUTED_VALUE"""),1698.69)</f>
        <v>1698.69</v>
      </c>
      <c r="M59" s="2">
        <f>IFERROR(__xludf.DUMMYFUNCTION("""COMPUTED_VALUE"""),45376.66666666667)</f>
        <v>45376.66667</v>
      </c>
      <c r="N59" s="1">
        <f>IFERROR(__xludf.DUMMYFUNCTION("""COMPUTED_VALUE"""),2.5530599E7)</f>
        <v>25530599</v>
      </c>
    </row>
    <row r="60">
      <c r="A60" s="2">
        <f>IFERROR(__xludf.DUMMYFUNCTION("""COMPUTED_VALUE"""),45377.66666666667)</f>
        <v>45377.66667</v>
      </c>
      <c r="B60" s="1">
        <f>IFERROR(__xludf.DUMMYFUNCTION("""COMPUTED_VALUE"""),1700.06)</f>
        <v>1700.06</v>
      </c>
      <c r="D60" s="2">
        <f>IFERROR(__xludf.DUMMYFUNCTION("""COMPUTED_VALUE"""),45377.66666666667)</f>
        <v>45377.66667</v>
      </c>
      <c r="E60" s="1">
        <f>IFERROR(__xludf.DUMMYFUNCTION("""COMPUTED_VALUE"""),1709.61)</f>
        <v>1709.61</v>
      </c>
      <c r="G60" s="2">
        <f>IFERROR(__xludf.DUMMYFUNCTION("""COMPUTED_VALUE"""),45377.66666666667)</f>
        <v>45377.66667</v>
      </c>
      <c r="H60" s="1">
        <f>IFERROR(__xludf.DUMMYFUNCTION("""COMPUTED_VALUE"""),1698.52)</f>
        <v>1698.52</v>
      </c>
      <c r="J60" s="2">
        <f>IFERROR(__xludf.DUMMYFUNCTION("""COMPUTED_VALUE"""),45377.66666666667)</f>
        <v>45377.66667</v>
      </c>
      <c r="K60" s="1">
        <f>IFERROR(__xludf.DUMMYFUNCTION("""COMPUTED_VALUE"""),1702.77)</f>
        <v>1702.77</v>
      </c>
      <c r="M60" s="2">
        <f>IFERROR(__xludf.DUMMYFUNCTION("""COMPUTED_VALUE"""),45377.66666666667)</f>
        <v>45377.66667</v>
      </c>
      <c r="N60" s="1">
        <f>IFERROR(__xludf.DUMMYFUNCTION("""COMPUTED_VALUE"""),3.0058603E7)</f>
        <v>30058603</v>
      </c>
    </row>
    <row r="61">
      <c r="A61" s="2">
        <f>IFERROR(__xludf.DUMMYFUNCTION("""COMPUTED_VALUE"""),45378.66666666667)</f>
        <v>45378.66667</v>
      </c>
      <c r="B61" s="1">
        <f>IFERROR(__xludf.DUMMYFUNCTION("""COMPUTED_VALUE"""),1708.81)</f>
        <v>1708.81</v>
      </c>
      <c r="D61" s="2">
        <f>IFERROR(__xludf.DUMMYFUNCTION("""COMPUTED_VALUE"""),45378.66666666667)</f>
        <v>45378.66667</v>
      </c>
      <c r="E61" s="1">
        <f>IFERROR(__xludf.DUMMYFUNCTION("""COMPUTED_VALUE"""),1717.37)</f>
        <v>1717.37</v>
      </c>
      <c r="G61" s="2">
        <f>IFERROR(__xludf.DUMMYFUNCTION("""COMPUTED_VALUE"""),45378.66666666667)</f>
        <v>45378.66667</v>
      </c>
      <c r="H61" s="1">
        <f>IFERROR(__xludf.DUMMYFUNCTION("""COMPUTED_VALUE"""),1705.7)</f>
        <v>1705.7</v>
      </c>
      <c r="J61" s="2">
        <f>IFERROR(__xludf.DUMMYFUNCTION("""COMPUTED_VALUE"""),45378.66666666667)</f>
        <v>45378.66667</v>
      </c>
      <c r="K61" s="1">
        <f>IFERROR(__xludf.DUMMYFUNCTION("""COMPUTED_VALUE"""),1717.08)</f>
        <v>1717.08</v>
      </c>
      <c r="M61" s="2">
        <f>IFERROR(__xludf.DUMMYFUNCTION("""COMPUTED_VALUE"""),45378.66666666667)</f>
        <v>45378.66667</v>
      </c>
      <c r="N61" s="1">
        <f>IFERROR(__xludf.DUMMYFUNCTION("""COMPUTED_VALUE"""),2.5304936E7)</f>
        <v>25304936</v>
      </c>
    </row>
    <row r="62">
      <c r="A62" s="2">
        <f>IFERROR(__xludf.DUMMYFUNCTION("""COMPUTED_VALUE"""),45379.66666666667)</f>
        <v>45379.66667</v>
      </c>
      <c r="B62" s="1">
        <f>IFERROR(__xludf.DUMMYFUNCTION("""COMPUTED_VALUE"""),1718.08)</f>
        <v>1718.08</v>
      </c>
      <c r="D62" s="2">
        <f>IFERROR(__xludf.DUMMYFUNCTION("""COMPUTED_VALUE"""),45379.66666666667)</f>
        <v>45379.66667</v>
      </c>
      <c r="E62" s="1">
        <f>IFERROR(__xludf.DUMMYFUNCTION("""COMPUTED_VALUE"""),1725.95)</f>
        <v>1725.95</v>
      </c>
      <c r="G62" s="2">
        <f>IFERROR(__xludf.DUMMYFUNCTION("""COMPUTED_VALUE"""),45379.66666666667)</f>
        <v>45379.66667</v>
      </c>
      <c r="H62" s="1">
        <f>IFERROR(__xludf.DUMMYFUNCTION("""COMPUTED_VALUE"""),1712.23)</f>
        <v>1712.23</v>
      </c>
      <c r="J62" s="2">
        <f>IFERROR(__xludf.DUMMYFUNCTION("""COMPUTED_VALUE"""),45379.66666666667)</f>
        <v>45379.66667</v>
      </c>
      <c r="K62" s="1">
        <f>IFERROR(__xludf.DUMMYFUNCTION("""COMPUTED_VALUE"""),1723.38)</f>
        <v>1723.38</v>
      </c>
      <c r="M62" s="2">
        <f>IFERROR(__xludf.DUMMYFUNCTION("""COMPUTED_VALUE"""),45379.66666666667)</f>
        <v>45379.66667</v>
      </c>
      <c r="N62" s="1">
        <f>IFERROR(__xludf.DUMMYFUNCTION("""COMPUTED_VALUE"""),3.2139473E7)</f>
        <v>32139473</v>
      </c>
    </row>
    <row r="63">
      <c r="A63" s="2">
        <f>IFERROR(__xludf.DUMMYFUNCTION("""COMPUTED_VALUE"""),45383.66666666667)</f>
        <v>45383.66667</v>
      </c>
      <c r="B63" s="1">
        <f>IFERROR(__xludf.DUMMYFUNCTION("""COMPUTED_VALUE"""),1723.27)</f>
        <v>1723.27</v>
      </c>
      <c r="D63" s="2">
        <f>IFERROR(__xludf.DUMMYFUNCTION("""COMPUTED_VALUE"""),45383.66666666667)</f>
        <v>45383.66667</v>
      </c>
      <c r="E63" s="1">
        <f>IFERROR(__xludf.DUMMYFUNCTION("""COMPUTED_VALUE"""),1723.27)</f>
        <v>1723.27</v>
      </c>
      <c r="G63" s="2">
        <f>IFERROR(__xludf.DUMMYFUNCTION("""COMPUTED_VALUE"""),45383.66666666667)</f>
        <v>45383.66667</v>
      </c>
      <c r="H63" s="1">
        <f>IFERROR(__xludf.DUMMYFUNCTION("""COMPUTED_VALUE"""),1702.22)</f>
        <v>1702.22</v>
      </c>
      <c r="J63" s="2">
        <f>IFERROR(__xludf.DUMMYFUNCTION("""COMPUTED_VALUE"""),45383.66666666667)</f>
        <v>45383.66667</v>
      </c>
      <c r="K63" s="1">
        <f>IFERROR(__xludf.DUMMYFUNCTION("""COMPUTED_VALUE"""),1703.58)</f>
        <v>1703.58</v>
      </c>
      <c r="M63" s="2">
        <f>IFERROR(__xludf.DUMMYFUNCTION("""COMPUTED_VALUE"""),45383.66666666667)</f>
        <v>45383.66667</v>
      </c>
      <c r="N63" s="1">
        <f>IFERROR(__xludf.DUMMYFUNCTION("""COMPUTED_VALUE"""),2.9308646E7)</f>
        <v>29308646</v>
      </c>
    </row>
    <row r="64">
      <c r="A64" s="2">
        <f>IFERROR(__xludf.DUMMYFUNCTION("""COMPUTED_VALUE"""),45384.66666666667)</f>
        <v>45384.66667</v>
      </c>
      <c r="B64" s="1">
        <f>IFERROR(__xludf.DUMMYFUNCTION("""COMPUTED_VALUE"""),1699.19)</f>
        <v>1699.19</v>
      </c>
      <c r="D64" s="2">
        <f>IFERROR(__xludf.DUMMYFUNCTION("""COMPUTED_VALUE"""),45384.66666666667)</f>
        <v>45384.66667</v>
      </c>
      <c r="E64" s="1">
        <f>IFERROR(__xludf.DUMMYFUNCTION("""COMPUTED_VALUE"""),1699.19)</f>
        <v>1699.19</v>
      </c>
      <c r="G64" s="2">
        <f>IFERROR(__xludf.DUMMYFUNCTION("""COMPUTED_VALUE"""),45384.66666666667)</f>
        <v>45384.66667</v>
      </c>
      <c r="H64" s="1">
        <f>IFERROR(__xludf.DUMMYFUNCTION("""COMPUTED_VALUE"""),1678.5)</f>
        <v>1678.5</v>
      </c>
      <c r="J64" s="2">
        <f>IFERROR(__xludf.DUMMYFUNCTION("""COMPUTED_VALUE"""),45384.66666666667)</f>
        <v>45384.66667</v>
      </c>
      <c r="K64" s="1">
        <f>IFERROR(__xludf.DUMMYFUNCTION("""COMPUTED_VALUE"""),1688.65)</f>
        <v>1688.65</v>
      </c>
      <c r="M64" s="2">
        <f>IFERROR(__xludf.DUMMYFUNCTION("""COMPUTED_VALUE"""),45384.66666666667)</f>
        <v>45384.66667</v>
      </c>
      <c r="N64" s="1">
        <f>IFERROR(__xludf.DUMMYFUNCTION("""COMPUTED_VALUE"""),3.1884989E7)</f>
        <v>31884989</v>
      </c>
    </row>
    <row r="65">
      <c r="A65" s="2">
        <f>IFERROR(__xludf.DUMMYFUNCTION("""COMPUTED_VALUE"""),45385.66666666667)</f>
        <v>45385.66667</v>
      </c>
      <c r="B65" s="1">
        <f>IFERROR(__xludf.DUMMYFUNCTION("""COMPUTED_VALUE"""),1687.22)</f>
        <v>1687.22</v>
      </c>
      <c r="D65" s="2">
        <f>IFERROR(__xludf.DUMMYFUNCTION("""COMPUTED_VALUE"""),45385.66666666667)</f>
        <v>45385.66667</v>
      </c>
      <c r="E65" s="1">
        <f>IFERROR(__xludf.DUMMYFUNCTION("""COMPUTED_VALUE"""),1709.24)</f>
        <v>1709.24</v>
      </c>
      <c r="G65" s="2">
        <f>IFERROR(__xludf.DUMMYFUNCTION("""COMPUTED_VALUE"""),45385.66666666667)</f>
        <v>45385.66667</v>
      </c>
      <c r="H65" s="1">
        <f>IFERROR(__xludf.DUMMYFUNCTION("""COMPUTED_VALUE"""),1685.49)</f>
        <v>1685.49</v>
      </c>
      <c r="J65" s="2">
        <f>IFERROR(__xludf.DUMMYFUNCTION("""COMPUTED_VALUE"""),45385.66666666667)</f>
        <v>45385.66667</v>
      </c>
      <c r="K65" s="1">
        <f>IFERROR(__xludf.DUMMYFUNCTION("""COMPUTED_VALUE"""),1703.56)</f>
        <v>1703.56</v>
      </c>
      <c r="M65" s="2">
        <f>IFERROR(__xludf.DUMMYFUNCTION("""COMPUTED_VALUE"""),45385.66666666667)</f>
        <v>45385.66667</v>
      </c>
      <c r="N65" s="1">
        <f>IFERROR(__xludf.DUMMYFUNCTION("""COMPUTED_VALUE"""),2.8435519E7)</f>
        <v>28435519</v>
      </c>
    </row>
    <row r="66">
      <c r="A66" s="2">
        <f>IFERROR(__xludf.DUMMYFUNCTION("""COMPUTED_VALUE"""),45386.66666666667)</f>
        <v>45386.66667</v>
      </c>
      <c r="B66" s="1">
        <f>IFERROR(__xludf.DUMMYFUNCTION("""COMPUTED_VALUE"""),1708.83)</f>
        <v>1708.83</v>
      </c>
      <c r="D66" s="2">
        <f>IFERROR(__xludf.DUMMYFUNCTION("""COMPUTED_VALUE"""),45386.66666666667)</f>
        <v>45386.66667</v>
      </c>
      <c r="E66" s="1">
        <f>IFERROR(__xludf.DUMMYFUNCTION("""COMPUTED_VALUE"""),1723.52)</f>
        <v>1723.52</v>
      </c>
      <c r="G66" s="2">
        <f>IFERROR(__xludf.DUMMYFUNCTION("""COMPUTED_VALUE"""),45386.66666666667)</f>
        <v>45386.66667</v>
      </c>
      <c r="H66" s="1">
        <f>IFERROR(__xludf.DUMMYFUNCTION("""COMPUTED_VALUE"""),1674.93)</f>
        <v>1674.93</v>
      </c>
      <c r="J66" s="2">
        <f>IFERROR(__xludf.DUMMYFUNCTION("""COMPUTED_VALUE"""),45386.66666666667)</f>
        <v>45386.66667</v>
      </c>
      <c r="K66" s="1">
        <f>IFERROR(__xludf.DUMMYFUNCTION("""COMPUTED_VALUE"""),1679.3)</f>
        <v>1679.3</v>
      </c>
      <c r="M66" s="2">
        <f>IFERROR(__xludf.DUMMYFUNCTION("""COMPUTED_VALUE"""),45386.66666666667)</f>
        <v>45386.66667</v>
      </c>
      <c r="N66" s="1">
        <f>IFERROR(__xludf.DUMMYFUNCTION("""COMPUTED_VALUE"""),3.1481795E7)</f>
        <v>31481795</v>
      </c>
    </row>
    <row r="67">
      <c r="A67" s="2">
        <f>IFERROR(__xludf.DUMMYFUNCTION("""COMPUTED_VALUE"""),45387.66666666667)</f>
        <v>45387.66667</v>
      </c>
      <c r="B67" s="1">
        <f>IFERROR(__xludf.DUMMYFUNCTION("""COMPUTED_VALUE"""),1680.74)</f>
        <v>1680.74</v>
      </c>
      <c r="D67" s="2">
        <f>IFERROR(__xludf.DUMMYFUNCTION("""COMPUTED_VALUE"""),45387.66666666667)</f>
        <v>45387.66667</v>
      </c>
      <c r="E67" s="1">
        <f>IFERROR(__xludf.DUMMYFUNCTION("""COMPUTED_VALUE"""),1708.82)</f>
        <v>1708.82</v>
      </c>
      <c r="G67" s="2">
        <f>IFERROR(__xludf.DUMMYFUNCTION("""COMPUTED_VALUE"""),45387.66666666667)</f>
        <v>45387.66667</v>
      </c>
      <c r="H67" s="1">
        <f>IFERROR(__xludf.DUMMYFUNCTION("""COMPUTED_VALUE"""),1680.74)</f>
        <v>1680.74</v>
      </c>
      <c r="J67" s="2">
        <f>IFERROR(__xludf.DUMMYFUNCTION("""COMPUTED_VALUE"""),45387.66666666667)</f>
        <v>45387.66667</v>
      </c>
      <c r="K67" s="1">
        <f>IFERROR(__xludf.DUMMYFUNCTION("""COMPUTED_VALUE"""),1704.7)</f>
        <v>1704.7</v>
      </c>
      <c r="M67" s="2">
        <f>IFERROR(__xludf.DUMMYFUNCTION("""COMPUTED_VALUE"""),45387.66666666667)</f>
        <v>45387.66667</v>
      </c>
      <c r="N67" s="1">
        <f>IFERROR(__xludf.DUMMYFUNCTION("""COMPUTED_VALUE"""),2.3863219E7)</f>
        <v>23863219</v>
      </c>
    </row>
    <row r="68">
      <c r="A68" s="2">
        <f>IFERROR(__xludf.DUMMYFUNCTION("""COMPUTED_VALUE"""),45390.66666666667)</f>
        <v>45390.66667</v>
      </c>
      <c r="B68" s="1">
        <f>IFERROR(__xludf.DUMMYFUNCTION("""COMPUTED_VALUE"""),1705.96)</f>
        <v>1705.96</v>
      </c>
      <c r="D68" s="2">
        <f>IFERROR(__xludf.DUMMYFUNCTION("""COMPUTED_VALUE"""),45390.66666666667)</f>
        <v>45390.66667</v>
      </c>
      <c r="E68" s="1">
        <f>IFERROR(__xludf.DUMMYFUNCTION("""COMPUTED_VALUE"""),1714.45)</f>
        <v>1714.45</v>
      </c>
      <c r="G68" s="2">
        <f>IFERROR(__xludf.DUMMYFUNCTION("""COMPUTED_VALUE"""),45390.66666666667)</f>
        <v>45390.66667</v>
      </c>
      <c r="H68" s="1">
        <f>IFERROR(__xludf.DUMMYFUNCTION("""COMPUTED_VALUE"""),1702.06)</f>
        <v>1702.06</v>
      </c>
      <c r="J68" s="2">
        <f>IFERROR(__xludf.DUMMYFUNCTION("""COMPUTED_VALUE"""),45390.66666666667)</f>
        <v>45390.66667</v>
      </c>
      <c r="K68" s="1">
        <f>IFERROR(__xludf.DUMMYFUNCTION("""COMPUTED_VALUE"""),1705.66)</f>
        <v>1705.66</v>
      </c>
      <c r="M68" s="2">
        <f>IFERROR(__xludf.DUMMYFUNCTION("""COMPUTED_VALUE"""),45390.66666666667)</f>
        <v>45390.66667</v>
      </c>
      <c r="N68" s="1">
        <f>IFERROR(__xludf.DUMMYFUNCTION("""COMPUTED_VALUE"""),2.2715422E7)</f>
        <v>22715422</v>
      </c>
    </row>
    <row r="69">
      <c r="A69" s="2">
        <f>IFERROR(__xludf.DUMMYFUNCTION("""COMPUTED_VALUE"""),45391.66666666667)</f>
        <v>45391.66667</v>
      </c>
      <c r="B69" s="1">
        <f>IFERROR(__xludf.DUMMYFUNCTION("""COMPUTED_VALUE"""),1706.06)</f>
        <v>1706.06</v>
      </c>
      <c r="D69" s="2">
        <f>IFERROR(__xludf.DUMMYFUNCTION("""COMPUTED_VALUE"""),45391.66666666667)</f>
        <v>45391.66667</v>
      </c>
      <c r="E69" s="1">
        <f>IFERROR(__xludf.DUMMYFUNCTION("""COMPUTED_VALUE"""),1713.12)</f>
        <v>1713.12</v>
      </c>
      <c r="G69" s="2">
        <f>IFERROR(__xludf.DUMMYFUNCTION("""COMPUTED_VALUE"""),45391.66666666667)</f>
        <v>45391.66667</v>
      </c>
      <c r="H69" s="1">
        <f>IFERROR(__xludf.DUMMYFUNCTION("""COMPUTED_VALUE"""),1670.52)</f>
        <v>1670.52</v>
      </c>
      <c r="J69" s="2">
        <f>IFERROR(__xludf.DUMMYFUNCTION("""COMPUTED_VALUE"""),45391.66666666667)</f>
        <v>45391.66667</v>
      </c>
      <c r="K69" s="1">
        <f>IFERROR(__xludf.DUMMYFUNCTION("""COMPUTED_VALUE"""),1695.32)</f>
        <v>1695.32</v>
      </c>
      <c r="M69" s="2">
        <f>IFERROR(__xludf.DUMMYFUNCTION("""COMPUTED_VALUE"""),45391.66666666667)</f>
        <v>45391.66667</v>
      </c>
      <c r="N69" s="1">
        <f>IFERROR(__xludf.DUMMYFUNCTION("""COMPUTED_VALUE"""),2.3856584E7)</f>
        <v>23856584</v>
      </c>
    </row>
    <row r="70">
      <c r="A70" s="2">
        <f>IFERROR(__xludf.DUMMYFUNCTION("""COMPUTED_VALUE"""),45392.66666666667)</f>
        <v>45392.66667</v>
      </c>
      <c r="B70" s="1">
        <f>IFERROR(__xludf.DUMMYFUNCTION("""COMPUTED_VALUE"""),1688.92)</f>
        <v>1688.92</v>
      </c>
      <c r="D70" s="2">
        <f>IFERROR(__xludf.DUMMYFUNCTION("""COMPUTED_VALUE"""),45392.66666666667)</f>
        <v>45392.66667</v>
      </c>
      <c r="E70" s="1">
        <f>IFERROR(__xludf.DUMMYFUNCTION("""COMPUTED_VALUE"""),1688.92)</f>
        <v>1688.92</v>
      </c>
      <c r="G70" s="2">
        <f>IFERROR(__xludf.DUMMYFUNCTION("""COMPUTED_VALUE"""),45392.66666666667)</f>
        <v>45392.66667</v>
      </c>
      <c r="H70" s="1">
        <f>IFERROR(__xludf.DUMMYFUNCTION("""COMPUTED_VALUE"""),1650.38)</f>
        <v>1650.38</v>
      </c>
      <c r="J70" s="2">
        <f>IFERROR(__xludf.DUMMYFUNCTION("""COMPUTED_VALUE"""),45392.66666666667)</f>
        <v>45392.66667</v>
      </c>
      <c r="K70" s="1">
        <f>IFERROR(__xludf.DUMMYFUNCTION("""COMPUTED_VALUE"""),1659.3)</f>
        <v>1659.3</v>
      </c>
      <c r="M70" s="2">
        <f>IFERROR(__xludf.DUMMYFUNCTION("""COMPUTED_VALUE"""),45392.66666666667)</f>
        <v>45392.66667</v>
      </c>
      <c r="N70" s="1">
        <f>IFERROR(__xludf.DUMMYFUNCTION("""COMPUTED_VALUE"""),2.8919912E7)</f>
        <v>28919912</v>
      </c>
    </row>
    <row r="71">
      <c r="A71" s="2">
        <f>IFERROR(__xludf.DUMMYFUNCTION("""COMPUTED_VALUE"""),45393.66666666667)</f>
        <v>45393.66667</v>
      </c>
      <c r="B71" s="1">
        <f>IFERROR(__xludf.DUMMYFUNCTION("""COMPUTED_VALUE"""),1661.16)</f>
        <v>1661.16</v>
      </c>
      <c r="D71" s="2">
        <f>IFERROR(__xludf.DUMMYFUNCTION("""COMPUTED_VALUE"""),45393.66666666667)</f>
        <v>45393.66667</v>
      </c>
      <c r="E71" s="1">
        <f>IFERROR(__xludf.DUMMYFUNCTION("""COMPUTED_VALUE"""),1666.85)</f>
        <v>1666.85</v>
      </c>
      <c r="G71" s="2">
        <f>IFERROR(__xludf.DUMMYFUNCTION("""COMPUTED_VALUE"""),45393.66666666667)</f>
        <v>45393.66667</v>
      </c>
      <c r="H71" s="1">
        <f>IFERROR(__xludf.DUMMYFUNCTION("""COMPUTED_VALUE"""),1651.99)</f>
        <v>1651.99</v>
      </c>
      <c r="J71" s="2">
        <f>IFERROR(__xludf.DUMMYFUNCTION("""COMPUTED_VALUE"""),45393.66666666667)</f>
        <v>45393.66667</v>
      </c>
      <c r="K71" s="1">
        <f>IFERROR(__xludf.DUMMYFUNCTION("""COMPUTED_VALUE"""),1660.84)</f>
        <v>1660.84</v>
      </c>
      <c r="M71" s="2">
        <f>IFERROR(__xludf.DUMMYFUNCTION("""COMPUTED_VALUE"""),45393.66666666667)</f>
        <v>45393.66667</v>
      </c>
      <c r="N71" s="1">
        <f>IFERROR(__xludf.DUMMYFUNCTION("""COMPUTED_VALUE"""),2.3724558E7)</f>
        <v>23724558</v>
      </c>
    </row>
    <row r="72">
      <c r="A72" s="2">
        <f>IFERROR(__xludf.DUMMYFUNCTION("""COMPUTED_VALUE"""),45394.66666666667)</f>
        <v>45394.66667</v>
      </c>
      <c r="B72" s="1">
        <f>IFERROR(__xludf.DUMMYFUNCTION("""COMPUTED_VALUE"""),1658.42)</f>
        <v>1658.42</v>
      </c>
      <c r="D72" s="2">
        <f>IFERROR(__xludf.DUMMYFUNCTION("""COMPUTED_VALUE"""),45394.66666666667)</f>
        <v>45394.66667</v>
      </c>
      <c r="E72" s="1">
        <f>IFERROR(__xludf.DUMMYFUNCTION("""COMPUTED_VALUE"""),1658.42)</f>
        <v>1658.42</v>
      </c>
      <c r="G72" s="2">
        <f>IFERROR(__xludf.DUMMYFUNCTION("""COMPUTED_VALUE"""),45394.66666666667)</f>
        <v>45394.66667</v>
      </c>
      <c r="H72" s="1">
        <f>IFERROR(__xludf.DUMMYFUNCTION("""COMPUTED_VALUE"""),1642.73)</f>
        <v>1642.73</v>
      </c>
      <c r="J72" s="2">
        <f>IFERROR(__xludf.DUMMYFUNCTION("""COMPUTED_VALUE"""),45394.66666666667)</f>
        <v>45394.66667</v>
      </c>
      <c r="K72" s="1">
        <f>IFERROR(__xludf.DUMMYFUNCTION("""COMPUTED_VALUE"""),1652.35)</f>
        <v>1652.35</v>
      </c>
      <c r="M72" s="2">
        <f>IFERROR(__xludf.DUMMYFUNCTION("""COMPUTED_VALUE"""),45394.66666666667)</f>
        <v>45394.66667</v>
      </c>
      <c r="N72" s="1">
        <f>IFERROR(__xludf.DUMMYFUNCTION("""COMPUTED_VALUE"""),2.7944254E7)</f>
        <v>27944254</v>
      </c>
    </row>
    <row r="73">
      <c r="A73" s="2">
        <f>IFERROR(__xludf.DUMMYFUNCTION("""COMPUTED_VALUE"""),45397.66666666667)</f>
        <v>45397.66667</v>
      </c>
      <c r="B73" s="1">
        <f>IFERROR(__xludf.DUMMYFUNCTION("""COMPUTED_VALUE"""),1656.87)</f>
        <v>1656.87</v>
      </c>
      <c r="D73" s="2">
        <f>IFERROR(__xludf.DUMMYFUNCTION("""COMPUTED_VALUE"""),45397.66666666667)</f>
        <v>45397.66667</v>
      </c>
      <c r="E73" s="1">
        <f>IFERROR(__xludf.DUMMYFUNCTION("""COMPUTED_VALUE"""),1676.58)</f>
        <v>1676.58</v>
      </c>
      <c r="G73" s="2">
        <f>IFERROR(__xludf.DUMMYFUNCTION("""COMPUTED_VALUE"""),45397.66666666667)</f>
        <v>45397.66667</v>
      </c>
      <c r="H73" s="1">
        <f>IFERROR(__xludf.DUMMYFUNCTION("""COMPUTED_VALUE"""),1628.57)</f>
        <v>1628.57</v>
      </c>
      <c r="J73" s="2">
        <f>IFERROR(__xludf.DUMMYFUNCTION("""COMPUTED_VALUE"""),45397.66666666667)</f>
        <v>45397.66667</v>
      </c>
      <c r="K73" s="1">
        <f>IFERROR(__xludf.DUMMYFUNCTION("""COMPUTED_VALUE"""),1631.16)</f>
        <v>1631.16</v>
      </c>
      <c r="M73" s="2">
        <f>IFERROR(__xludf.DUMMYFUNCTION("""COMPUTED_VALUE"""),45397.66666666667)</f>
        <v>45397.66667</v>
      </c>
      <c r="N73" s="1">
        <f>IFERROR(__xludf.DUMMYFUNCTION("""COMPUTED_VALUE"""),2.7542899E7)</f>
        <v>27542899</v>
      </c>
    </row>
    <row r="74">
      <c r="A74" s="2">
        <f>IFERROR(__xludf.DUMMYFUNCTION("""COMPUTED_VALUE"""),45398.66666666667)</f>
        <v>45398.66667</v>
      </c>
      <c r="B74" s="1">
        <f>IFERROR(__xludf.DUMMYFUNCTION("""COMPUTED_VALUE"""),1627.87)</f>
        <v>1627.87</v>
      </c>
      <c r="D74" s="2">
        <f>IFERROR(__xludf.DUMMYFUNCTION("""COMPUTED_VALUE"""),45398.66666666667)</f>
        <v>45398.66667</v>
      </c>
      <c r="E74" s="1">
        <f>IFERROR(__xludf.DUMMYFUNCTION("""COMPUTED_VALUE"""),1627.87)</f>
        <v>1627.87</v>
      </c>
      <c r="G74" s="2">
        <f>IFERROR(__xludf.DUMMYFUNCTION("""COMPUTED_VALUE"""),45398.66666666667)</f>
        <v>45398.66667</v>
      </c>
      <c r="H74" s="1">
        <f>IFERROR(__xludf.DUMMYFUNCTION("""COMPUTED_VALUE"""),1605.9)</f>
        <v>1605.9</v>
      </c>
      <c r="J74" s="2">
        <f>IFERROR(__xludf.DUMMYFUNCTION("""COMPUTED_VALUE"""),45398.66666666667)</f>
        <v>45398.66667</v>
      </c>
      <c r="K74" s="1">
        <f>IFERROR(__xludf.DUMMYFUNCTION("""COMPUTED_VALUE"""),1621.38)</f>
        <v>1621.38</v>
      </c>
      <c r="M74" s="2">
        <f>IFERROR(__xludf.DUMMYFUNCTION("""COMPUTED_VALUE"""),45398.66666666667)</f>
        <v>45398.66667</v>
      </c>
      <c r="N74" s="1">
        <f>IFERROR(__xludf.DUMMYFUNCTION("""COMPUTED_VALUE"""),2.674248E7)</f>
        <v>26742480</v>
      </c>
    </row>
    <row r="75">
      <c r="A75" s="2">
        <f>IFERROR(__xludf.DUMMYFUNCTION("""COMPUTED_VALUE"""),45399.66666666667)</f>
        <v>45399.66667</v>
      </c>
      <c r="B75" s="1">
        <f>IFERROR(__xludf.DUMMYFUNCTION("""COMPUTED_VALUE"""),1621.72)</f>
        <v>1621.72</v>
      </c>
      <c r="D75" s="2">
        <f>IFERROR(__xludf.DUMMYFUNCTION("""COMPUTED_VALUE"""),45399.66666666667)</f>
        <v>45399.66667</v>
      </c>
      <c r="E75" s="1">
        <f>IFERROR(__xludf.DUMMYFUNCTION("""COMPUTED_VALUE"""),1630.45)</f>
        <v>1630.45</v>
      </c>
      <c r="G75" s="2">
        <f>IFERROR(__xludf.DUMMYFUNCTION("""COMPUTED_VALUE"""),45399.66666666667)</f>
        <v>45399.66667</v>
      </c>
      <c r="H75" s="1">
        <f>IFERROR(__xludf.DUMMYFUNCTION("""COMPUTED_VALUE"""),1599.02)</f>
        <v>1599.02</v>
      </c>
      <c r="J75" s="2">
        <f>IFERROR(__xludf.DUMMYFUNCTION("""COMPUTED_VALUE"""),45399.66666666667)</f>
        <v>45399.66667</v>
      </c>
      <c r="K75" s="1">
        <f>IFERROR(__xludf.DUMMYFUNCTION("""COMPUTED_VALUE"""),1608.02)</f>
        <v>1608.02</v>
      </c>
      <c r="M75" s="2">
        <f>IFERROR(__xludf.DUMMYFUNCTION("""COMPUTED_VALUE"""),45399.66666666667)</f>
        <v>45399.66667</v>
      </c>
      <c r="N75" s="1">
        <f>IFERROR(__xludf.DUMMYFUNCTION("""COMPUTED_VALUE"""),3.6969052E7)</f>
        <v>36969052</v>
      </c>
    </row>
    <row r="76">
      <c r="A76" s="2">
        <f>IFERROR(__xludf.DUMMYFUNCTION("""COMPUTED_VALUE"""),45400.66666666667)</f>
        <v>45400.66667</v>
      </c>
      <c r="B76" s="1">
        <f>IFERROR(__xludf.DUMMYFUNCTION("""COMPUTED_VALUE"""),1614.03)</f>
        <v>1614.03</v>
      </c>
      <c r="D76" s="2">
        <f>IFERROR(__xludf.DUMMYFUNCTION("""COMPUTED_VALUE"""),45400.66666666667)</f>
        <v>45400.66667</v>
      </c>
      <c r="E76" s="1">
        <f>IFERROR(__xludf.DUMMYFUNCTION("""COMPUTED_VALUE"""),1627.94)</f>
        <v>1627.94</v>
      </c>
      <c r="G76" s="2">
        <f>IFERROR(__xludf.DUMMYFUNCTION("""COMPUTED_VALUE"""),45400.66666666667)</f>
        <v>45400.66667</v>
      </c>
      <c r="H76" s="1">
        <f>IFERROR(__xludf.DUMMYFUNCTION("""COMPUTED_VALUE"""),1597.9)</f>
        <v>1597.9</v>
      </c>
      <c r="J76" s="2">
        <f>IFERROR(__xludf.DUMMYFUNCTION("""COMPUTED_VALUE"""),45400.66666666667)</f>
        <v>45400.66667</v>
      </c>
      <c r="K76" s="1">
        <f>IFERROR(__xludf.DUMMYFUNCTION("""COMPUTED_VALUE"""),1600.45)</f>
        <v>1600.45</v>
      </c>
      <c r="M76" s="2">
        <f>IFERROR(__xludf.DUMMYFUNCTION("""COMPUTED_VALUE"""),45400.66666666667)</f>
        <v>45400.66667</v>
      </c>
      <c r="N76" s="1">
        <f>IFERROR(__xludf.DUMMYFUNCTION("""COMPUTED_VALUE"""),3.0867916E7)</f>
        <v>30867916</v>
      </c>
    </row>
    <row r="77">
      <c r="A77" s="2">
        <f>IFERROR(__xludf.DUMMYFUNCTION("""COMPUTED_VALUE"""),45401.66666666667)</f>
        <v>45401.66667</v>
      </c>
      <c r="B77" s="1">
        <f>IFERROR(__xludf.DUMMYFUNCTION("""COMPUTED_VALUE"""),1600.51)</f>
        <v>1600.51</v>
      </c>
      <c r="D77" s="2">
        <f>IFERROR(__xludf.DUMMYFUNCTION("""COMPUTED_VALUE"""),45401.66666666667)</f>
        <v>45401.66667</v>
      </c>
      <c r="E77" s="1">
        <f>IFERROR(__xludf.DUMMYFUNCTION("""COMPUTED_VALUE"""),1614.21)</f>
        <v>1614.21</v>
      </c>
      <c r="G77" s="2">
        <f>IFERROR(__xludf.DUMMYFUNCTION("""COMPUTED_VALUE"""),45401.66666666667)</f>
        <v>45401.66667</v>
      </c>
      <c r="H77" s="1">
        <f>IFERROR(__xludf.DUMMYFUNCTION("""COMPUTED_VALUE"""),1583.85)</f>
        <v>1583.85</v>
      </c>
      <c r="J77" s="2">
        <f>IFERROR(__xludf.DUMMYFUNCTION("""COMPUTED_VALUE"""),45401.66666666667)</f>
        <v>45401.66667</v>
      </c>
      <c r="K77" s="1">
        <f>IFERROR(__xludf.DUMMYFUNCTION("""COMPUTED_VALUE"""),1590.27)</f>
        <v>1590.27</v>
      </c>
      <c r="M77" s="2">
        <f>IFERROR(__xludf.DUMMYFUNCTION("""COMPUTED_VALUE"""),45401.66666666667)</f>
        <v>45401.66667</v>
      </c>
      <c r="N77" s="1">
        <f>IFERROR(__xludf.DUMMYFUNCTION("""COMPUTED_VALUE"""),3.2464816E7)</f>
        <v>32464816</v>
      </c>
    </row>
    <row r="78">
      <c r="A78" s="2">
        <f>IFERROR(__xludf.DUMMYFUNCTION("""COMPUTED_VALUE"""),45404.66666666667)</f>
        <v>45404.66667</v>
      </c>
      <c r="B78" s="1">
        <f>IFERROR(__xludf.DUMMYFUNCTION("""COMPUTED_VALUE"""),1592.92)</f>
        <v>1592.92</v>
      </c>
      <c r="D78" s="2">
        <f>IFERROR(__xludf.DUMMYFUNCTION("""COMPUTED_VALUE"""),45404.66666666667)</f>
        <v>45404.66667</v>
      </c>
      <c r="E78" s="1">
        <f>IFERROR(__xludf.DUMMYFUNCTION("""COMPUTED_VALUE"""),1618.03)</f>
        <v>1618.03</v>
      </c>
      <c r="G78" s="2">
        <f>IFERROR(__xludf.DUMMYFUNCTION("""COMPUTED_VALUE"""),45404.66666666667)</f>
        <v>45404.66667</v>
      </c>
      <c r="H78" s="1">
        <f>IFERROR(__xludf.DUMMYFUNCTION("""COMPUTED_VALUE"""),1592.52)</f>
        <v>1592.52</v>
      </c>
      <c r="J78" s="2">
        <f>IFERROR(__xludf.DUMMYFUNCTION("""COMPUTED_VALUE"""),45404.66666666667)</f>
        <v>45404.66667</v>
      </c>
      <c r="K78" s="1">
        <f>IFERROR(__xludf.DUMMYFUNCTION("""COMPUTED_VALUE"""),1603.66)</f>
        <v>1603.66</v>
      </c>
      <c r="M78" s="2">
        <f>IFERROR(__xludf.DUMMYFUNCTION("""COMPUTED_VALUE"""),45404.66666666667)</f>
        <v>45404.66667</v>
      </c>
      <c r="N78" s="1">
        <f>IFERROR(__xludf.DUMMYFUNCTION("""COMPUTED_VALUE"""),3.4277414E7)</f>
        <v>34277414</v>
      </c>
    </row>
    <row r="79">
      <c r="A79" s="2">
        <f>IFERROR(__xludf.DUMMYFUNCTION("""COMPUTED_VALUE"""),45405.66666666667)</f>
        <v>45405.66667</v>
      </c>
      <c r="B79" s="1">
        <f>IFERROR(__xludf.DUMMYFUNCTION("""COMPUTED_VALUE"""),1600.44)</f>
        <v>1600.44</v>
      </c>
      <c r="D79" s="2">
        <f>IFERROR(__xludf.DUMMYFUNCTION("""COMPUTED_VALUE"""),45405.66666666667)</f>
        <v>45405.66667</v>
      </c>
      <c r="E79" s="1">
        <f>IFERROR(__xludf.DUMMYFUNCTION("""COMPUTED_VALUE"""),1627.95)</f>
        <v>1627.95</v>
      </c>
      <c r="G79" s="2">
        <f>IFERROR(__xludf.DUMMYFUNCTION("""COMPUTED_VALUE"""),45405.66666666667)</f>
        <v>45405.66667</v>
      </c>
      <c r="H79" s="1">
        <f>IFERROR(__xludf.DUMMYFUNCTION("""COMPUTED_VALUE"""),1597.93)</f>
        <v>1597.93</v>
      </c>
      <c r="J79" s="2">
        <f>IFERROR(__xludf.DUMMYFUNCTION("""COMPUTED_VALUE"""),45405.66666666667)</f>
        <v>45405.66667</v>
      </c>
      <c r="K79" s="1">
        <f>IFERROR(__xludf.DUMMYFUNCTION("""COMPUTED_VALUE"""),1625.08)</f>
        <v>1625.08</v>
      </c>
      <c r="M79" s="2">
        <f>IFERROR(__xludf.DUMMYFUNCTION("""COMPUTED_VALUE"""),45405.66666666667)</f>
        <v>45405.66667</v>
      </c>
      <c r="N79" s="1">
        <f>IFERROR(__xludf.DUMMYFUNCTION("""COMPUTED_VALUE"""),3.614734E7)</f>
        <v>36147340</v>
      </c>
    </row>
    <row r="80">
      <c r="A80" s="2">
        <f>IFERROR(__xludf.DUMMYFUNCTION("""COMPUTED_VALUE"""),45406.66666666667)</f>
        <v>45406.66667</v>
      </c>
      <c r="B80" s="1">
        <f>IFERROR(__xludf.DUMMYFUNCTION("""COMPUTED_VALUE"""),1626.79)</f>
        <v>1626.79</v>
      </c>
      <c r="D80" s="2">
        <f>IFERROR(__xludf.DUMMYFUNCTION("""COMPUTED_VALUE"""),45406.66666666667)</f>
        <v>45406.66667</v>
      </c>
      <c r="E80" s="1">
        <f>IFERROR(__xludf.DUMMYFUNCTION("""COMPUTED_VALUE"""),1642.05)</f>
        <v>1642.05</v>
      </c>
      <c r="G80" s="2">
        <f>IFERROR(__xludf.DUMMYFUNCTION("""COMPUTED_VALUE"""),45406.66666666667)</f>
        <v>45406.66667</v>
      </c>
      <c r="H80" s="1">
        <f>IFERROR(__xludf.DUMMYFUNCTION("""COMPUTED_VALUE"""),1602.73)</f>
        <v>1602.73</v>
      </c>
      <c r="J80" s="2">
        <f>IFERROR(__xludf.DUMMYFUNCTION("""COMPUTED_VALUE"""),45406.66666666667)</f>
        <v>45406.66667</v>
      </c>
      <c r="K80" s="1">
        <f>IFERROR(__xludf.DUMMYFUNCTION("""COMPUTED_VALUE"""),1617.82)</f>
        <v>1617.82</v>
      </c>
      <c r="M80" s="2">
        <f>IFERROR(__xludf.DUMMYFUNCTION("""COMPUTED_VALUE"""),45406.66666666667)</f>
        <v>45406.66667</v>
      </c>
      <c r="N80" s="1">
        <f>IFERROR(__xludf.DUMMYFUNCTION("""COMPUTED_VALUE"""),3.8345867E7)</f>
        <v>38345867</v>
      </c>
    </row>
    <row r="81">
      <c r="A81" s="2">
        <f>IFERROR(__xludf.DUMMYFUNCTION("""COMPUTED_VALUE"""),45407.66666666667)</f>
        <v>45407.66667</v>
      </c>
      <c r="B81" s="1">
        <f>IFERROR(__xludf.DUMMYFUNCTION("""COMPUTED_VALUE"""),1615.86)</f>
        <v>1615.86</v>
      </c>
      <c r="D81" s="2">
        <f>IFERROR(__xludf.DUMMYFUNCTION("""COMPUTED_VALUE"""),45407.66666666667)</f>
        <v>45407.66667</v>
      </c>
      <c r="E81" s="1">
        <f>IFERROR(__xludf.DUMMYFUNCTION("""COMPUTED_VALUE"""),1641.06)</f>
        <v>1641.06</v>
      </c>
      <c r="G81" s="2">
        <f>IFERROR(__xludf.DUMMYFUNCTION("""COMPUTED_VALUE"""),45407.66666666667)</f>
        <v>45407.66667</v>
      </c>
      <c r="H81" s="1">
        <f>IFERROR(__xludf.DUMMYFUNCTION("""COMPUTED_VALUE"""),1597.11)</f>
        <v>1597.11</v>
      </c>
      <c r="J81" s="2">
        <f>IFERROR(__xludf.DUMMYFUNCTION("""COMPUTED_VALUE"""),45407.66666666667)</f>
        <v>45407.66667</v>
      </c>
      <c r="K81" s="1">
        <f>IFERROR(__xludf.DUMMYFUNCTION("""COMPUTED_VALUE"""),1635.35)</f>
        <v>1635.35</v>
      </c>
      <c r="M81" s="2">
        <f>IFERROR(__xludf.DUMMYFUNCTION("""COMPUTED_VALUE"""),45407.66666666667)</f>
        <v>45407.66667</v>
      </c>
      <c r="N81" s="1">
        <f>IFERROR(__xludf.DUMMYFUNCTION("""COMPUTED_VALUE"""),4.0655679E7)</f>
        <v>40655679</v>
      </c>
    </row>
    <row r="82">
      <c r="A82" s="2">
        <f>IFERROR(__xludf.DUMMYFUNCTION("""COMPUTED_VALUE"""),45408.66666666667)</f>
        <v>45408.66667</v>
      </c>
      <c r="B82" s="1">
        <f>IFERROR(__xludf.DUMMYFUNCTION("""COMPUTED_VALUE"""),1637.75)</f>
        <v>1637.75</v>
      </c>
      <c r="D82" s="2">
        <f>IFERROR(__xludf.DUMMYFUNCTION("""COMPUTED_VALUE"""),45408.66666666667)</f>
        <v>45408.66667</v>
      </c>
      <c r="E82" s="1">
        <f>IFERROR(__xludf.DUMMYFUNCTION("""COMPUTED_VALUE"""),1660.03)</f>
        <v>1660.03</v>
      </c>
      <c r="G82" s="2">
        <f>IFERROR(__xludf.DUMMYFUNCTION("""COMPUTED_VALUE"""),45408.66666666667)</f>
        <v>45408.66667</v>
      </c>
      <c r="H82" s="1">
        <f>IFERROR(__xludf.DUMMYFUNCTION("""COMPUTED_VALUE"""),1637.75)</f>
        <v>1637.75</v>
      </c>
      <c r="J82" s="2">
        <f>IFERROR(__xludf.DUMMYFUNCTION("""COMPUTED_VALUE"""),45408.66666666667)</f>
        <v>45408.66667</v>
      </c>
      <c r="K82" s="1">
        <f>IFERROR(__xludf.DUMMYFUNCTION("""COMPUTED_VALUE"""),1655.95)</f>
        <v>1655.95</v>
      </c>
      <c r="M82" s="2">
        <f>IFERROR(__xludf.DUMMYFUNCTION("""COMPUTED_VALUE"""),45408.66666666667)</f>
        <v>45408.66667</v>
      </c>
      <c r="N82" s="1">
        <f>IFERROR(__xludf.DUMMYFUNCTION("""COMPUTED_VALUE"""),3.4408951E7)</f>
        <v>34408951</v>
      </c>
    </row>
    <row r="83">
      <c r="A83" s="2">
        <f>IFERROR(__xludf.DUMMYFUNCTION("""COMPUTED_VALUE"""),45411.66666666667)</f>
        <v>45411.66667</v>
      </c>
      <c r="B83" s="1">
        <f>IFERROR(__xludf.DUMMYFUNCTION("""COMPUTED_VALUE"""),1657.31)</f>
        <v>1657.31</v>
      </c>
      <c r="D83" s="2">
        <f>IFERROR(__xludf.DUMMYFUNCTION("""COMPUTED_VALUE"""),45411.66666666667)</f>
        <v>45411.66667</v>
      </c>
      <c r="E83" s="1">
        <f>IFERROR(__xludf.DUMMYFUNCTION("""COMPUTED_VALUE"""),1669.21)</f>
        <v>1669.21</v>
      </c>
      <c r="G83" s="2">
        <f>IFERROR(__xludf.DUMMYFUNCTION("""COMPUTED_VALUE"""),45411.66666666667)</f>
        <v>45411.66667</v>
      </c>
      <c r="H83" s="1">
        <f>IFERROR(__xludf.DUMMYFUNCTION("""COMPUTED_VALUE"""),1657.31)</f>
        <v>1657.31</v>
      </c>
      <c r="J83" s="2">
        <f>IFERROR(__xludf.DUMMYFUNCTION("""COMPUTED_VALUE"""),45411.66666666667)</f>
        <v>45411.66667</v>
      </c>
      <c r="K83" s="1">
        <f>IFERROR(__xludf.DUMMYFUNCTION("""COMPUTED_VALUE"""),1663.39)</f>
        <v>1663.39</v>
      </c>
      <c r="M83" s="2">
        <f>IFERROR(__xludf.DUMMYFUNCTION("""COMPUTED_VALUE"""),45411.66666666667)</f>
        <v>45411.66667</v>
      </c>
      <c r="N83" s="1">
        <f>IFERROR(__xludf.DUMMYFUNCTION("""COMPUTED_VALUE"""),3.7627321E7)</f>
        <v>37627321</v>
      </c>
    </row>
    <row r="84">
      <c r="A84" s="2">
        <f>IFERROR(__xludf.DUMMYFUNCTION("""COMPUTED_VALUE"""),45412.66666666667)</f>
        <v>45412.66667</v>
      </c>
      <c r="B84" s="1">
        <f>IFERROR(__xludf.DUMMYFUNCTION("""COMPUTED_VALUE"""),1657.16)</f>
        <v>1657.16</v>
      </c>
      <c r="D84" s="2">
        <f>IFERROR(__xludf.DUMMYFUNCTION("""COMPUTED_VALUE"""),45412.66666666667)</f>
        <v>45412.66667</v>
      </c>
      <c r="E84" s="1">
        <f>IFERROR(__xludf.DUMMYFUNCTION("""COMPUTED_VALUE"""),1683.41)</f>
        <v>1683.41</v>
      </c>
      <c r="G84" s="2">
        <f>IFERROR(__xludf.DUMMYFUNCTION("""COMPUTED_VALUE"""),45412.66666666667)</f>
        <v>45412.66667</v>
      </c>
      <c r="H84" s="1">
        <f>IFERROR(__xludf.DUMMYFUNCTION("""COMPUTED_VALUE"""),1644.74)</f>
        <v>1644.74</v>
      </c>
      <c r="J84" s="2">
        <f>IFERROR(__xludf.DUMMYFUNCTION("""COMPUTED_VALUE"""),45412.66666666667)</f>
        <v>45412.66667</v>
      </c>
      <c r="K84" s="1">
        <f>IFERROR(__xludf.DUMMYFUNCTION("""COMPUTED_VALUE"""),1645.27)</f>
        <v>1645.27</v>
      </c>
      <c r="M84" s="2">
        <f>IFERROR(__xludf.DUMMYFUNCTION("""COMPUTED_VALUE"""),45412.66666666667)</f>
        <v>45412.66667</v>
      </c>
      <c r="N84" s="1">
        <f>IFERROR(__xludf.DUMMYFUNCTION("""COMPUTED_VALUE"""),4.0207402E7)</f>
        <v>40207402</v>
      </c>
    </row>
    <row r="85">
      <c r="A85" s="2">
        <f>IFERROR(__xludf.DUMMYFUNCTION("""COMPUTED_VALUE"""),45413.66666666667)</f>
        <v>45413.66667</v>
      </c>
      <c r="B85" s="1">
        <f>IFERROR(__xludf.DUMMYFUNCTION("""COMPUTED_VALUE"""),1645.06)</f>
        <v>1645.06</v>
      </c>
      <c r="D85" s="2">
        <f>IFERROR(__xludf.DUMMYFUNCTION("""COMPUTED_VALUE"""),45413.66666666667)</f>
        <v>45413.66667</v>
      </c>
      <c r="E85" s="1">
        <f>IFERROR(__xludf.DUMMYFUNCTION("""COMPUTED_VALUE"""),1664.85)</f>
        <v>1664.85</v>
      </c>
      <c r="G85" s="2">
        <f>IFERROR(__xludf.DUMMYFUNCTION("""COMPUTED_VALUE"""),45413.66666666667)</f>
        <v>45413.66667</v>
      </c>
      <c r="H85" s="1">
        <f>IFERROR(__xludf.DUMMYFUNCTION("""COMPUTED_VALUE"""),1623.16)</f>
        <v>1623.16</v>
      </c>
      <c r="J85" s="2">
        <f>IFERROR(__xludf.DUMMYFUNCTION("""COMPUTED_VALUE"""),45413.66666666667)</f>
        <v>45413.66667</v>
      </c>
      <c r="K85" s="1">
        <f>IFERROR(__xludf.DUMMYFUNCTION("""COMPUTED_VALUE"""),1635.78)</f>
        <v>1635.78</v>
      </c>
      <c r="M85" s="2">
        <f>IFERROR(__xludf.DUMMYFUNCTION("""COMPUTED_VALUE"""),45413.66666666667)</f>
        <v>45413.66667</v>
      </c>
      <c r="N85" s="1">
        <f>IFERROR(__xludf.DUMMYFUNCTION("""COMPUTED_VALUE"""),4.5967026E7)</f>
        <v>45967026</v>
      </c>
    </row>
    <row r="86">
      <c r="A86" s="2">
        <f>IFERROR(__xludf.DUMMYFUNCTION("""COMPUTED_VALUE"""),45414.66666666667)</f>
        <v>45414.66667</v>
      </c>
      <c r="B86" s="1">
        <f>IFERROR(__xludf.DUMMYFUNCTION("""COMPUTED_VALUE"""),1639.58)</f>
        <v>1639.58</v>
      </c>
      <c r="D86" s="2">
        <f>IFERROR(__xludf.DUMMYFUNCTION("""COMPUTED_VALUE"""),45414.66666666667)</f>
        <v>45414.66667</v>
      </c>
      <c r="E86" s="1">
        <f>IFERROR(__xludf.DUMMYFUNCTION("""COMPUTED_VALUE"""),1653.63)</f>
        <v>1653.63</v>
      </c>
      <c r="G86" s="2">
        <f>IFERROR(__xludf.DUMMYFUNCTION("""COMPUTED_VALUE"""),45414.66666666667)</f>
        <v>45414.66667</v>
      </c>
      <c r="H86" s="1">
        <f>IFERROR(__xludf.DUMMYFUNCTION("""COMPUTED_VALUE"""),1624.27)</f>
        <v>1624.27</v>
      </c>
      <c r="J86" s="2">
        <f>IFERROR(__xludf.DUMMYFUNCTION("""COMPUTED_VALUE"""),45414.66666666667)</f>
        <v>45414.66667</v>
      </c>
      <c r="K86" s="1">
        <f>IFERROR(__xludf.DUMMYFUNCTION("""COMPUTED_VALUE"""),1650.26)</f>
        <v>1650.26</v>
      </c>
      <c r="M86" s="2">
        <f>IFERROR(__xludf.DUMMYFUNCTION("""COMPUTED_VALUE"""),45414.66666666667)</f>
        <v>45414.66667</v>
      </c>
      <c r="N86" s="1">
        <f>IFERROR(__xludf.DUMMYFUNCTION("""COMPUTED_VALUE"""),3.7767683E7)</f>
        <v>37767683</v>
      </c>
    </row>
    <row r="87">
      <c r="A87" s="2">
        <f>IFERROR(__xludf.DUMMYFUNCTION("""COMPUTED_VALUE"""),45415.66666666667)</f>
        <v>45415.66667</v>
      </c>
      <c r="B87" s="1">
        <f>IFERROR(__xludf.DUMMYFUNCTION("""COMPUTED_VALUE"""),1672.26)</f>
        <v>1672.26</v>
      </c>
      <c r="D87" s="2">
        <f>IFERROR(__xludf.DUMMYFUNCTION("""COMPUTED_VALUE"""),45415.66666666667)</f>
        <v>45415.66667</v>
      </c>
      <c r="E87" s="1">
        <f>IFERROR(__xludf.DUMMYFUNCTION("""COMPUTED_VALUE"""),1685.12)</f>
        <v>1685.12</v>
      </c>
      <c r="G87" s="2">
        <f>IFERROR(__xludf.DUMMYFUNCTION("""COMPUTED_VALUE"""),45415.66666666667)</f>
        <v>45415.66667</v>
      </c>
      <c r="H87" s="1">
        <f>IFERROR(__xludf.DUMMYFUNCTION("""COMPUTED_VALUE"""),1668.09)</f>
        <v>1668.09</v>
      </c>
      <c r="J87" s="2">
        <f>IFERROR(__xludf.DUMMYFUNCTION("""COMPUTED_VALUE"""),45415.66666666667)</f>
        <v>45415.66667</v>
      </c>
      <c r="K87" s="1">
        <f>IFERROR(__xludf.DUMMYFUNCTION("""COMPUTED_VALUE"""),1673.23)</f>
        <v>1673.23</v>
      </c>
      <c r="M87" s="2">
        <f>IFERROR(__xludf.DUMMYFUNCTION("""COMPUTED_VALUE"""),45415.66666666667)</f>
        <v>45415.66667</v>
      </c>
      <c r="N87" s="1">
        <f>IFERROR(__xludf.DUMMYFUNCTION("""COMPUTED_VALUE"""),3.5718867E7)</f>
        <v>35718867</v>
      </c>
    </row>
    <row r="88">
      <c r="A88" s="2">
        <f>IFERROR(__xludf.DUMMYFUNCTION("""COMPUTED_VALUE"""),45418.66666666667)</f>
        <v>45418.66667</v>
      </c>
      <c r="B88" s="1">
        <f>IFERROR(__xludf.DUMMYFUNCTION("""COMPUTED_VALUE"""),1678.15)</f>
        <v>1678.15</v>
      </c>
      <c r="D88" s="2">
        <f>IFERROR(__xludf.DUMMYFUNCTION("""COMPUTED_VALUE"""),45418.66666666667)</f>
        <v>45418.66667</v>
      </c>
      <c r="E88" s="1">
        <f>IFERROR(__xludf.DUMMYFUNCTION("""COMPUTED_VALUE"""),1706.77)</f>
        <v>1706.77</v>
      </c>
      <c r="G88" s="2">
        <f>IFERROR(__xludf.DUMMYFUNCTION("""COMPUTED_VALUE"""),45418.66666666667)</f>
        <v>45418.66667</v>
      </c>
      <c r="H88" s="1">
        <f>IFERROR(__xludf.DUMMYFUNCTION("""COMPUTED_VALUE"""),1678.15)</f>
        <v>1678.15</v>
      </c>
      <c r="J88" s="2">
        <f>IFERROR(__xludf.DUMMYFUNCTION("""COMPUTED_VALUE"""),45418.66666666667)</f>
        <v>45418.66667</v>
      </c>
      <c r="K88" s="1">
        <f>IFERROR(__xludf.DUMMYFUNCTION("""COMPUTED_VALUE"""),1706.52)</f>
        <v>1706.52</v>
      </c>
      <c r="M88" s="2">
        <f>IFERROR(__xludf.DUMMYFUNCTION("""COMPUTED_VALUE"""),45418.66666666667)</f>
        <v>45418.66667</v>
      </c>
      <c r="N88" s="1">
        <f>IFERROR(__xludf.DUMMYFUNCTION("""COMPUTED_VALUE"""),3.1987027E7)</f>
        <v>31987027</v>
      </c>
    </row>
    <row r="89">
      <c r="A89" s="2">
        <f>IFERROR(__xludf.DUMMYFUNCTION("""COMPUTED_VALUE"""),45419.66666666667)</f>
        <v>45419.66667</v>
      </c>
      <c r="B89" s="1">
        <f>IFERROR(__xludf.DUMMYFUNCTION("""COMPUTED_VALUE"""),1696.5)</f>
        <v>1696.5</v>
      </c>
      <c r="D89" s="2">
        <f>IFERROR(__xludf.DUMMYFUNCTION("""COMPUTED_VALUE"""),45419.66666666667)</f>
        <v>45419.66667</v>
      </c>
      <c r="E89" s="1">
        <f>IFERROR(__xludf.DUMMYFUNCTION("""COMPUTED_VALUE"""),1702.56)</f>
        <v>1702.56</v>
      </c>
      <c r="G89" s="2">
        <f>IFERROR(__xludf.DUMMYFUNCTION("""COMPUTED_VALUE"""),45419.66666666667)</f>
        <v>45419.66667</v>
      </c>
      <c r="H89" s="1">
        <f>IFERROR(__xludf.DUMMYFUNCTION("""COMPUTED_VALUE"""),1694.32)</f>
        <v>1694.32</v>
      </c>
      <c r="J89" s="2">
        <f>IFERROR(__xludf.DUMMYFUNCTION("""COMPUTED_VALUE"""),45419.66666666667)</f>
        <v>45419.66667</v>
      </c>
      <c r="K89" s="1">
        <f>IFERROR(__xludf.DUMMYFUNCTION("""COMPUTED_VALUE"""),1695.91)</f>
        <v>1695.91</v>
      </c>
      <c r="M89" s="2">
        <f>IFERROR(__xludf.DUMMYFUNCTION("""COMPUTED_VALUE"""),45419.66666666667)</f>
        <v>45419.66667</v>
      </c>
      <c r="N89" s="1">
        <f>IFERROR(__xludf.DUMMYFUNCTION("""COMPUTED_VALUE"""),4.3176968E7)</f>
        <v>43176968</v>
      </c>
    </row>
    <row r="90">
      <c r="A90" s="2">
        <f>IFERROR(__xludf.DUMMYFUNCTION("""COMPUTED_VALUE"""),45420.66666666667)</f>
        <v>45420.66667</v>
      </c>
      <c r="B90" s="1">
        <f>IFERROR(__xludf.DUMMYFUNCTION("""COMPUTED_VALUE"""),1694.04)</f>
        <v>1694.04</v>
      </c>
      <c r="D90" s="2">
        <f>IFERROR(__xludf.DUMMYFUNCTION("""COMPUTED_VALUE"""),45420.66666666667)</f>
        <v>45420.66667</v>
      </c>
      <c r="E90" s="1">
        <f>IFERROR(__xludf.DUMMYFUNCTION("""COMPUTED_VALUE"""),1699.97)</f>
        <v>1699.97</v>
      </c>
      <c r="G90" s="2">
        <f>IFERROR(__xludf.DUMMYFUNCTION("""COMPUTED_VALUE"""),45420.66666666667)</f>
        <v>45420.66667</v>
      </c>
      <c r="H90" s="1">
        <f>IFERROR(__xludf.DUMMYFUNCTION("""COMPUTED_VALUE"""),1690.33)</f>
        <v>1690.33</v>
      </c>
      <c r="J90" s="2">
        <f>IFERROR(__xludf.DUMMYFUNCTION("""COMPUTED_VALUE"""),45420.66666666667)</f>
        <v>45420.66667</v>
      </c>
      <c r="K90" s="1">
        <f>IFERROR(__xludf.DUMMYFUNCTION("""COMPUTED_VALUE"""),1698.81)</f>
        <v>1698.81</v>
      </c>
      <c r="M90" s="2">
        <f>IFERROR(__xludf.DUMMYFUNCTION("""COMPUTED_VALUE"""),45420.66666666667)</f>
        <v>45420.66667</v>
      </c>
      <c r="N90" s="1">
        <f>IFERROR(__xludf.DUMMYFUNCTION("""COMPUTED_VALUE"""),2.8129388E7)</f>
        <v>28129388</v>
      </c>
    </row>
    <row r="91">
      <c r="A91" s="2">
        <f>IFERROR(__xludf.DUMMYFUNCTION("""COMPUTED_VALUE"""),45421.66666666667)</f>
        <v>45421.66667</v>
      </c>
      <c r="B91" s="1">
        <f>IFERROR(__xludf.DUMMYFUNCTION("""COMPUTED_VALUE"""),1699.09)</f>
        <v>1699.09</v>
      </c>
      <c r="D91" s="2">
        <f>IFERROR(__xludf.DUMMYFUNCTION("""COMPUTED_VALUE"""),45421.66666666667)</f>
        <v>45421.66667</v>
      </c>
      <c r="E91" s="1">
        <f>IFERROR(__xludf.DUMMYFUNCTION("""COMPUTED_VALUE"""),1722.98)</f>
        <v>1722.98</v>
      </c>
      <c r="G91" s="2">
        <f>IFERROR(__xludf.DUMMYFUNCTION("""COMPUTED_VALUE"""),45421.66666666667)</f>
        <v>45421.66667</v>
      </c>
      <c r="H91" s="1">
        <f>IFERROR(__xludf.DUMMYFUNCTION("""COMPUTED_VALUE"""),1699.09)</f>
        <v>1699.09</v>
      </c>
      <c r="J91" s="2">
        <f>IFERROR(__xludf.DUMMYFUNCTION("""COMPUTED_VALUE"""),45421.66666666667)</f>
        <v>45421.66667</v>
      </c>
      <c r="K91" s="1">
        <f>IFERROR(__xludf.DUMMYFUNCTION("""COMPUTED_VALUE"""),1721.37)</f>
        <v>1721.37</v>
      </c>
      <c r="M91" s="2">
        <f>IFERROR(__xludf.DUMMYFUNCTION("""COMPUTED_VALUE"""),45421.66666666667)</f>
        <v>45421.66667</v>
      </c>
      <c r="N91" s="1">
        <f>IFERROR(__xludf.DUMMYFUNCTION("""COMPUTED_VALUE"""),2.9701748E7)</f>
        <v>29701748</v>
      </c>
    </row>
    <row r="92">
      <c r="A92" s="2">
        <f>IFERROR(__xludf.DUMMYFUNCTION("""COMPUTED_VALUE"""),45422.66666666667)</f>
        <v>45422.66667</v>
      </c>
      <c r="B92" s="1">
        <f>IFERROR(__xludf.DUMMYFUNCTION("""COMPUTED_VALUE"""),1725.01)</f>
        <v>1725.01</v>
      </c>
      <c r="D92" s="2">
        <f>IFERROR(__xludf.DUMMYFUNCTION("""COMPUTED_VALUE"""),45422.66666666667)</f>
        <v>45422.66667</v>
      </c>
      <c r="E92" s="1">
        <f>IFERROR(__xludf.DUMMYFUNCTION("""COMPUTED_VALUE"""),1731.63)</f>
        <v>1731.63</v>
      </c>
      <c r="G92" s="2">
        <f>IFERROR(__xludf.DUMMYFUNCTION("""COMPUTED_VALUE"""),45422.66666666667)</f>
        <v>45422.66667</v>
      </c>
      <c r="H92" s="1">
        <f>IFERROR(__xludf.DUMMYFUNCTION("""COMPUTED_VALUE"""),1718.17)</f>
        <v>1718.17</v>
      </c>
      <c r="J92" s="2">
        <f>IFERROR(__xludf.DUMMYFUNCTION("""COMPUTED_VALUE"""),45422.66666666667)</f>
        <v>45422.66667</v>
      </c>
      <c r="K92" s="1">
        <f>IFERROR(__xludf.DUMMYFUNCTION("""COMPUTED_VALUE"""),1721.95)</f>
        <v>1721.95</v>
      </c>
      <c r="M92" s="2">
        <f>IFERROR(__xludf.DUMMYFUNCTION("""COMPUTED_VALUE"""),45422.66666666667)</f>
        <v>45422.66667</v>
      </c>
      <c r="N92" s="1">
        <f>IFERROR(__xludf.DUMMYFUNCTION("""COMPUTED_VALUE"""),2.6080264E7)</f>
        <v>26080264</v>
      </c>
    </row>
    <row r="93">
      <c r="A93" s="2">
        <f>IFERROR(__xludf.DUMMYFUNCTION("""COMPUTED_VALUE"""),45425.66666666667)</f>
        <v>45425.66667</v>
      </c>
      <c r="B93" s="1">
        <f>IFERROR(__xludf.DUMMYFUNCTION("""COMPUTED_VALUE"""),1725.65)</f>
        <v>1725.65</v>
      </c>
      <c r="D93" s="2">
        <f>IFERROR(__xludf.DUMMYFUNCTION("""COMPUTED_VALUE"""),45425.66666666667)</f>
        <v>45425.66667</v>
      </c>
      <c r="E93" s="1">
        <f>IFERROR(__xludf.DUMMYFUNCTION("""COMPUTED_VALUE"""),1729.33)</f>
        <v>1729.33</v>
      </c>
      <c r="G93" s="2">
        <f>IFERROR(__xludf.DUMMYFUNCTION("""COMPUTED_VALUE"""),45425.66666666667)</f>
        <v>45425.66667</v>
      </c>
      <c r="H93" s="1">
        <f>IFERROR(__xludf.DUMMYFUNCTION("""COMPUTED_VALUE"""),1703.17)</f>
        <v>1703.17</v>
      </c>
      <c r="J93" s="2">
        <f>IFERROR(__xludf.DUMMYFUNCTION("""COMPUTED_VALUE"""),45425.66666666667)</f>
        <v>45425.66667</v>
      </c>
      <c r="K93" s="1">
        <f>IFERROR(__xludf.DUMMYFUNCTION("""COMPUTED_VALUE"""),1703.5)</f>
        <v>1703.5</v>
      </c>
      <c r="M93" s="2">
        <f>IFERROR(__xludf.DUMMYFUNCTION("""COMPUTED_VALUE"""),45425.66666666667)</f>
        <v>45425.66667</v>
      </c>
      <c r="N93" s="1">
        <f>IFERROR(__xludf.DUMMYFUNCTION("""COMPUTED_VALUE"""),2.6312467E7)</f>
        <v>26312467</v>
      </c>
    </row>
    <row r="94">
      <c r="A94" s="2">
        <f>IFERROR(__xludf.DUMMYFUNCTION("""COMPUTED_VALUE"""),45426.66666666667)</f>
        <v>45426.66667</v>
      </c>
      <c r="B94" s="1">
        <f>IFERROR(__xludf.DUMMYFUNCTION("""COMPUTED_VALUE"""),1705.89)</f>
        <v>1705.89</v>
      </c>
      <c r="D94" s="2">
        <f>IFERROR(__xludf.DUMMYFUNCTION("""COMPUTED_VALUE"""),45426.66666666667)</f>
        <v>45426.66667</v>
      </c>
      <c r="E94" s="1">
        <f>IFERROR(__xludf.DUMMYFUNCTION("""COMPUTED_VALUE"""),1712.54)</f>
        <v>1712.54</v>
      </c>
      <c r="G94" s="2">
        <f>IFERROR(__xludf.DUMMYFUNCTION("""COMPUTED_VALUE"""),45426.66666666667)</f>
        <v>45426.66667</v>
      </c>
      <c r="H94" s="1">
        <f>IFERROR(__xludf.DUMMYFUNCTION("""COMPUTED_VALUE"""),1700.74)</f>
        <v>1700.74</v>
      </c>
      <c r="J94" s="2">
        <f>IFERROR(__xludf.DUMMYFUNCTION("""COMPUTED_VALUE"""),45426.66666666667)</f>
        <v>45426.66667</v>
      </c>
      <c r="K94" s="1">
        <f>IFERROR(__xludf.DUMMYFUNCTION("""COMPUTED_VALUE"""),1710.77)</f>
        <v>1710.77</v>
      </c>
      <c r="M94" s="2">
        <f>IFERROR(__xludf.DUMMYFUNCTION("""COMPUTED_VALUE"""),45426.66666666667)</f>
        <v>45426.66667</v>
      </c>
      <c r="N94" s="1">
        <f>IFERROR(__xludf.DUMMYFUNCTION("""COMPUTED_VALUE"""),2.8299532E7)</f>
        <v>28299532</v>
      </c>
    </row>
    <row r="95">
      <c r="A95" s="2">
        <f>IFERROR(__xludf.DUMMYFUNCTION("""COMPUTED_VALUE"""),45427.66666666667)</f>
        <v>45427.66667</v>
      </c>
      <c r="B95" s="1">
        <f>IFERROR(__xludf.DUMMYFUNCTION("""COMPUTED_VALUE"""),1720.96)</f>
        <v>1720.96</v>
      </c>
      <c r="D95" s="2">
        <f>IFERROR(__xludf.DUMMYFUNCTION("""COMPUTED_VALUE"""),45427.66666666667)</f>
        <v>45427.66667</v>
      </c>
      <c r="E95" s="1">
        <f>IFERROR(__xludf.DUMMYFUNCTION("""COMPUTED_VALUE"""),1735.46)</f>
        <v>1735.46</v>
      </c>
      <c r="G95" s="2">
        <f>IFERROR(__xludf.DUMMYFUNCTION("""COMPUTED_VALUE"""),45427.66666666667)</f>
        <v>45427.66667</v>
      </c>
      <c r="H95" s="1">
        <f>IFERROR(__xludf.DUMMYFUNCTION("""COMPUTED_VALUE"""),1720.96)</f>
        <v>1720.96</v>
      </c>
      <c r="J95" s="2">
        <f>IFERROR(__xludf.DUMMYFUNCTION("""COMPUTED_VALUE"""),45427.66666666667)</f>
        <v>45427.66667</v>
      </c>
      <c r="K95" s="1">
        <f>IFERROR(__xludf.DUMMYFUNCTION("""COMPUTED_VALUE"""),1731.66)</f>
        <v>1731.66</v>
      </c>
      <c r="M95" s="2">
        <f>IFERROR(__xludf.DUMMYFUNCTION("""COMPUTED_VALUE"""),45427.66666666667)</f>
        <v>45427.66667</v>
      </c>
      <c r="N95" s="1">
        <f>IFERROR(__xludf.DUMMYFUNCTION("""COMPUTED_VALUE"""),2.9651843E7)</f>
        <v>29651843</v>
      </c>
    </row>
    <row r="96">
      <c r="A96" s="2">
        <f>IFERROR(__xludf.DUMMYFUNCTION("""COMPUTED_VALUE"""),45428.66666666667)</f>
        <v>45428.66667</v>
      </c>
      <c r="B96" s="1">
        <f>IFERROR(__xludf.DUMMYFUNCTION("""COMPUTED_VALUE"""),1728.81)</f>
        <v>1728.81</v>
      </c>
      <c r="D96" s="2">
        <f>IFERROR(__xludf.DUMMYFUNCTION("""COMPUTED_VALUE"""),45428.66666666667)</f>
        <v>45428.66667</v>
      </c>
      <c r="E96" s="1">
        <f>IFERROR(__xludf.DUMMYFUNCTION("""COMPUTED_VALUE"""),1731.65)</f>
        <v>1731.65</v>
      </c>
      <c r="G96" s="2">
        <f>IFERROR(__xludf.DUMMYFUNCTION("""COMPUTED_VALUE"""),45428.66666666667)</f>
        <v>45428.66667</v>
      </c>
      <c r="H96" s="1">
        <f>IFERROR(__xludf.DUMMYFUNCTION("""COMPUTED_VALUE"""),1693.81)</f>
        <v>1693.81</v>
      </c>
      <c r="J96" s="2">
        <f>IFERROR(__xludf.DUMMYFUNCTION("""COMPUTED_VALUE"""),45428.66666666667)</f>
        <v>45428.66667</v>
      </c>
      <c r="K96" s="1">
        <f>IFERROR(__xludf.DUMMYFUNCTION("""COMPUTED_VALUE"""),1694.01)</f>
        <v>1694.01</v>
      </c>
      <c r="M96" s="2">
        <f>IFERROR(__xludf.DUMMYFUNCTION("""COMPUTED_VALUE"""),45428.66666666667)</f>
        <v>45428.66667</v>
      </c>
      <c r="N96" s="1">
        <f>IFERROR(__xludf.DUMMYFUNCTION("""COMPUTED_VALUE"""),3.2670123E7)</f>
        <v>32670123</v>
      </c>
    </row>
    <row r="97">
      <c r="A97" s="2">
        <f>IFERROR(__xludf.DUMMYFUNCTION("""COMPUTED_VALUE"""),45429.66666666667)</f>
        <v>45429.66667</v>
      </c>
      <c r="B97" s="1">
        <f>IFERROR(__xludf.DUMMYFUNCTION("""COMPUTED_VALUE"""),1695.3)</f>
        <v>1695.3</v>
      </c>
      <c r="D97" s="2">
        <f>IFERROR(__xludf.DUMMYFUNCTION("""COMPUTED_VALUE"""),45429.66666666667)</f>
        <v>45429.66667</v>
      </c>
      <c r="E97" s="1">
        <f>IFERROR(__xludf.DUMMYFUNCTION("""COMPUTED_VALUE"""),1701.7)</f>
        <v>1701.7</v>
      </c>
      <c r="G97" s="2">
        <f>IFERROR(__xludf.DUMMYFUNCTION("""COMPUTED_VALUE"""),45429.66666666667)</f>
        <v>45429.66667</v>
      </c>
      <c r="H97" s="1">
        <f>IFERROR(__xludf.DUMMYFUNCTION("""COMPUTED_VALUE"""),1692.59)</f>
        <v>1692.59</v>
      </c>
      <c r="J97" s="2">
        <f>IFERROR(__xludf.DUMMYFUNCTION("""COMPUTED_VALUE"""),45429.66666666667)</f>
        <v>45429.66667</v>
      </c>
      <c r="K97" s="1">
        <f>IFERROR(__xludf.DUMMYFUNCTION("""COMPUTED_VALUE"""),1699.13)</f>
        <v>1699.13</v>
      </c>
      <c r="M97" s="2">
        <f>IFERROR(__xludf.DUMMYFUNCTION("""COMPUTED_VALUE"""),45429.66666666667)</f>
        <v>45429.66667</v>
      </c>
      <c r="N97" s="1">
        <f>IFERROR(__xludf.DUMMYFUNCTION("""COMPUTED_VALUE"""),2.6716885E7)</f>
        <v>26716885</v>
      </c>
    </row>
    <row r="98">
      <c r="A98" s="2">
        <f>IFERROR(__xludf.DUMMYFUNCTION("""COMPUTED_VALUE"""),45432.66666666667)</f>
        <v>45432.66667</v>
      </c>
      <c r="B98" s="1">
        <f>IFERROR(__xludf.DUMMYFUNCTION("""COMPUTED_VALUE"""),1699.17)</f>
        <v>1699.17</v>
      </c>
      <c r="D98" s="2">
        <f>IFERROR(__xludf.DUMMYFUNCTION("""COMPUTED_VALUE"""),45432.66666666667)</f>
        <v>45432.66667</v>
      </c>
      <c r="E98" s="1">
        <f>IFERROR(__xludf.DUMMYFUNCTION("""COMPUTED_VALUE"""),1717.21)</f>
        <v>1717.21</v>
      </c>
      <c r="G98" s="2">
        <f>IFERROR(__xludf.DUMMYFUNCTION("""COMPUTED_VALUE"""),45432.66666666667)</f>
        <v>45432.66667</v>
      </c>
      <c r="H98" s="1">
        <f>IFERROR(__xludf.DUMMYFUNCTION("""COMPUTED_VALUE"""),1699.17)</f>
        <v>1699.17</v>
      </c>
      <c r="J98" s="2">
        <f>IFERROR(__xludf.DUMMYFUNCTION("""COMPUTED_VALUE"""),45432.66666666667)</f>
        <v>45432.66667</v>
      </c>
      <c r="K98" s="1">
        <f>IFERROR(__xludf.DUMMYFUNCTION("""COMPUTED_VALUE"""),1709.18)</f>
        <v>1709.18</v>
      </c>
      <c r="M98" s="2">
        <f>IFERROR(__xludf.DUMMYFUNCTION("""COMPUTED_VALUE"""),45432.66666666667)</f>
        <v>45432.66667</v>
      </c>
      <c r="N98" s="1">
        <f>IFERROR(__xludf.DUMMYFUNCTION("""COMPUTED_VALUE"""),3.5310394E7)</f>
        <v>35310394</v>
      </c>
    </row>
    <row r="99">
      <c r="A99" s="2">
        <f>IFERROR(__xludf.DUMMYFUNCTION("""COMPUTED_VALUE"""),45433.66666666667)</f>
        <v>45433.66667</v>
      </c>
      <c r="B99" s="1">
        <f>IFERROR(__xludf.DUMMYFUNCTION("""COMPUTED_VALUE"""),1707.87)</f>
        <v>1707.87</v>
      </c>
      <c r="D99" s="2">
        <f>IFERROR(__xludf.DUMMYFUNCTION("""COMPUTED_VALUE"""),45433.66666666667)</f>
        <v>45433.66667</v>
      </c>
      <c r="E99" s="1">
        <f>IFERROR(__xludf.DUMMYFUNCTION("""COMPUTED_VALUE"""),1723.09)</f>
        <v>1723.09</v>
      </c>
      <c r="G99" s="2">
        <f>IFERROR(__xludf.DUMMYFUNCTION("""COMPUTED_VALUE"""),45433.66666666667)</f>
        <v>45433.66667</v>
      </c>
      <c r="H99" s="1">
        <f>IFERROR(__xludf.DUMMYFUNCTION("""COMPUTED_VALUE"""),1698.59)</f>
        <v>1698.59</v>
      </c>
      <c r="J99" s="2">
        <f>IFERROR(__xludf.DUMMYFUNCTION("""COMPUTED_VALUE"""),45433.66666666667)</f>
        <v>45433.66667</v>
      </c>
      <c r="K99" s="1">
        <f>IFERROR(__xludf.DUMMYFUNCTION("""COMPUTED_VALUE"""),1721.57)</f>
        <v>1721.57</v>
      </c>
      <c r="M99" s="2">
        <f>IFERROR(__xludf.DUMMYFUNCTION("""COMPUTED_VALUE"""),45433.66666666667)</f>
        <v>45433.66667</v>
      </c>
      <c r="N99" s="1">
        <f>IFERROR(__xludf.DUMMYFUNCTION("""COMPUTED_VALUE"""),3.6713429E7)</f>
        <v>36713429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IFERROR(__xludf.DUMMYFUNCTION("""COMPUTED_VALUE"""),1715.96)</f>
        <v>1715.96</v>
      </c>
      <c r="D100" s="2">
        <f>IFERROR(__xludf.DUMMYFUNCTION("""COMPUTED_VALUE"""),45434.66666666667)</f>
        <v>45434.66667</v>
      </c>
      <c r="E100" s="1">
        <f>IFERROR(__xludf.DUMMYFUNCTION("""COMPUTED_VALUE"""),1721.71)</f>
        <v>1721.71</v>
      </c>
      <c r="G100" s="2">
        <f>IFERROR(__xludf.DUMMYFUNCTION("""COMPUTED_VALUE"""),45434.66666666667)</f>
        <v>45434.66667</v>
      </c>
      <c r="H100" s="1">
        <f>IFERROR(__xludf.DUMMYFUNCTION("""COMPUTED_VALUE"""),1699.16)</f>
        <v>1699.16</v>
      </c>
      <c r="J100" s="2">
        <f>IFERROR(__xludf.DUMMYFUNCTION("""COMPUTED_VALUE"""),45434.66666666667)</f>
        <v>45434.66667</v>
      </c>
      <c r="K100" s="1">
        <f>IFERROR(__xludf.DUMMYFUNCTION("""COMPUTED_VALUE"""),1709.94)</f>
        <v>1709.94</v>
      </c>
      <c r="M100" s="2">
        <f>IFERROR(__xludf.DUMMYFUNCTION("""COMPUTED_VALUE"""),45434.66666666667)</f>
        <v>45434.66667</v>
      </c>
      <c r="N100" s="1">
        <f>IFERROR(__xludf.DUMMYFUNCTION("""COMPUTED_VALUE"""),3.3818355E7)</f>
        <v>33818355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IFERROR(__xludf.DUMMYFUNCTION("""COMPUTED_VALUE"""),1714.93)</f>
        <v>1714.93</v>
      </c>
      <c r="D101" s="2">
        <f>IFERROR(__xludf.DUMMYFUNCTION("""COMPUTED_VALUE"""),45435.66666666667)</f>
        <v>45435.66667</v>
      </c>
      <c r="E101" s="1">
        <f>IFERROR(__xludf.DUMMYFUNCTION("""COMPUTED_VALUE"""),1720.13)</f>
        <v>1720.13</v>
      </c>
      <c r="G101" s="2">
        <f>IFERROR(__xludf.DUMMYFUNCTION("""COMPUTED_VALUE"""),45435.66666666667)</f>
        <v>45435.66667</v>
      </c>
      <c r="H101" s="1">
        <f>IFERROR(__xludf.DUMMYFUNCTION("""COMPUTED_VALUE"""),1698.77)</f>
        <v>1698.77</v>
      </c>
      <c r="J101" s="2">
        <f>IFERROR(__xludf.DUMMYFUNCTION("""COMPUTED_VALUE"""),45435.66666666667)</f>
        <v>45435.66667</v>
      </c>
      <c r="K101" s="1">
        <f>IFERROR(__xludf.DUMMYFUNCTION("""COMPUTED_VALUE"""),1701.1)</f>
        <v>1701.1</v>
      </c>
      <c r="M101" s="2">
        <f>IFERROR(__xludf.DUMMYFUNCTION("""COMPUTED_VALUE"""),45435.66666666667)</f>
        <v>45435.66667</v>
      </c>
      <c r="N101" s="1">
        <f>IFERROR(__xludf.DUMMYFUNCTION("""COMPUTED_VALUE"""),3.0233466E7)</f>
        <v>30233466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IFERROR(__xludf.DUMMYFUNCTION("""COMPUTED_VALUE"""),1703.93)</f>
        <v>1703.93</v>
      </c>
      <c r="D102" s="2">
        <f>IFERROR(__xludf.DUMMYFUNCTION("""COMPUTED_VALUE"""),45436.66666666667)</f>
        <v>45436.66667</v>
      </c>
      <c r="E102" s="1">
        <f>IFERROR(__xludf.DUMMYFUNCTION("""COMPUTED_VALUE"""),1725.11)</f>
        <v>1725.11</v>
      </c>
      <c r="G102" s="2">
        <f>IFERROR(__xludf.DUMMYFUNCTION("""COMPUTED_VALUE"""),45436.66666666667)</f>
        <v>45436.66667</v>
      </c>
      <c r="H102" s="1">
        <f>IFERROR(__xludf.DUMMYFUNCTION("""COMPUTED_VALUE"""),1703.93)</f>
        <v>1703.93</v>
      </c>
      <c r="J102" s="2">
        <f>IFERROR(__xludf.DUMMYFUNCTION("""COMPUTED_VALUE"""),45436.66666666667)</f>
        <v>45436.66667</v>
      </c>
      <c r="K102" s="1">
        <f>IFERROR(__xludf.DUMMYFUNCTION("""COMPUTED_VALUE"""),1722.88)</f>
        <v>1722.88</v>
      </c>
      <c r="M102" s="2">
        <f>IFERROR(__xludf.DUMMYFUNCTION("""COMPUTED_VALUE"""),45436.66666666667)</f>
        <v>45436.66667</v>
      </c>
      <c r="N102" s="1">
        <f>IFERROR(__xludf.DUMMYFUNCTION("""COMPUTED_VALUE"""),2.3165405E7)</f>
        <v>23165405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IFERROR(__xludf.DUMMYFUNCTION("""COMPUTED_VALUE"""),1723.09)</f>
        <v>1723.09</v>
      </c>
      <c r="D103" s="2">
        <f>IFERROR(__xludf.DUMMYFUNCTION("""COMPUTED_VALUE"""),45440.66666666667)</f>
        <v>45440.66667</v>
      </c>
      <c r="E103" s="1">
        <f>IFERROR(__xludf.DUMMYFUNCTION("""COMPUTED_VALUE"""),1725.75)</f>
        <v>1725.75</v>
      </c>
      <c r="G103" s="2">
        <f>IFERROR(__xludf.DUMMYFUNCTION("""COMPUTED_VALUE"""),45440.66666666667)</f>
        <v>45440.66667</v>
      </c>
      <c r="H103" s="1">
        <f>IFERROR(__xludf.DUMMYFUNCTION("""COMPUTED_VALUE"""),1688.08)</f>
        <v>1688.08</v>
      </c>
      <c r="J103" s="2">
        <f>IFERROR(__xludf.DUMMYFUNCTION("""COMPUTED_VALUE"""),45440.66666666667)</f>
        <v>45440.66667</v>
      </c>
      <c r="K103" s="1">
        <f>IFERROR(__xludf.DUMMYFUNCTION("""COMPUTED_VALUE"""),1691.35)</f>
        <v>1691.35</v>
      </c>
      <c r="M103" s="2">
        <f>IFERROR(__xludf.DUMMYFUNCTION("""COMPUTED_VALUE"""),45440.66666666667)</f>
        <v>45440.66667</v>
      </c>
      <c r="N103" s="1">
        <f>IFERROR(__xludf.DUMMYFUNCTION("""COMPUTED_VALUE"""),2.9586411E7)</f>
        <v>29586411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IFERROR(__xludf.DUMMYFUNCTION("""COMPUTED_VALUE"""),1680.33)</f>
        <v>1680.33</v>
      </c>
      <c r="D104" s="2">
        <f>IFERROR(__xludf.DUMMYFUNCTION("""COMPUTED_VALUE"""),45441.66666666667)</f>
        <v>45441.66667</v>
      </c>
      <c r="E104" s="1">
        <f>IFERROR(__xludf.DUMMYFUNCTION("""COMPUTED_VALUE"""),1681.39)</f>
        <v>1681.39</v>
      </c>
      <c r="G104" s="2">
        <f>IFERROR(__xludf.DUMMYFUNCTION("""COMPUTED_VALUE"""),45441.66666666667)</f>
        <v>45441.66667</v>
      </c>
      <c r="H104" s="1">
        <f>IFERROR(__xludf.DUMMYFUNCTION("""COMPUTED_VALUE"""),1664.59)</f>
        <v>1664.59</v>
      </c>
      <c r="J104" s="2">
        <f>IFERROR(__xludf.DUMMYFUNCTION("""COMPUTED_VALUE"""),45441.66666666667)</f>
        <v>45441.66667</v>
      </c>
      <c r="K104" s="1">
        <f>IFERROR(__xludf.DUMMYFUNCTION("""COMPUTED_VALUE"""),1664.99)</f>
        <v>1664.99</v>
      </c>
      <c r="M104" s="2">
        <f>IFERROR(__xludf.DUMMYFUNCTION("""COMPUTED_VALUE"""),45441.66666666667)</f>
        <v>45441.66667</v>
      </c>
      <c r="N104" s="1">
        <f>IFERROR(__xludf.DUMMYFUNCTION("""COMPUTED_VALUE"""),3.0917876E7)</f>
        <v>30917876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IFERROR(__xludf.DUMMYFUNCTION("""COMPUTED_VALUE"""),1666.6)</f>
        <v>1666.6</v>
      </c>
      <c r="D105" s="2">
        <f>IFERROR(__xludf.DUMMYFUNCTION("""COMPUTED_VALUE"""),45442.66666666667)</f>
        <v>45442.66667</v>
      </c>
      <c r="E105" s="1">
        <f>IFERROR(__xludf.DUMMYFUNCTION("""COMPUTED_VALUE"""),1685.95)</f>
        <v>1685.95</v>
      </c>
      <c r="G105" s="2">
        <f>IFERROR(__xludf.DUMMYFUNCTION("""COMPUTED_VALUE"""),45442.66666666667)</f>
        <v>45442.66667</v>
      </c>
      <c r="H105" s="1">
        <f>IFERROR(__xludf.DUMMYFUNCTION("""COMPUTED_VALUE"""),1665.6)</f>
        <v>1665.6</v>
      </c>
      <c r="J105" s="2">
        <f>IFERROR(__xludf.DUMMYFUNCTION("""COMPUTED_VALUE"""),45442.66666666667)</f>
        <v>45442.66667</v>
      </c>
      <c r="K105" s="1">
        <f>IFERROR(__xludf.DUMMYFUNCTION("""COMPUTED_VALUE"""),1682.05)</f>
        <v>1682.05</v>
      </c>
      <c r="M105" s="2">
        <f>IFERROR(__xludf.DUMMYFUNCTION("""COMPUTED_VALUE"""),45442.66666666667)</f>
        <v>45442.66667</v>
      </c>
      <c r="N105" s="1">
        <f>IFERROR(__xludf.DUMMYFUNCTION("""COMPUTED_VALUE"""),2.6479803E7)</f>
        <v>26479803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IFERROR(__xludf.DUMMYFUNCTION("""COMPUTED_VALUE"""),1682.98)</f>
        <v>1682.98</v>
      </c>
      <c r="D106" s="2">
        <f>IFERROR(__xludf.DUMMYFUNCTION("""COMPUTED_VALUE"""),45443.66666666667)</f>
        <v>45443.66667</v>
      </c>
      <c r="E106" s="1">
        <f>IFERROR(__xludf.DUMMYFUNCTION("""COMPUTED_VALUE"""),1691.64)</f>
        <v>1691.64</v>
      </c>
      <c r="G106" s="2">
        <f>IFERROR(__xludf.DUMMYFUNCTION("""COMPUTED_VALUE"""),45443.66666666667)</f>
        <v>45443.66667</v>
      </c>
      <c r="H106" s="1">
        <f>IFERROR(__xludf.DUMMYFUNCTION("""COMPUTED_VALUE"""),1654.5)</f>
        <v>1654.5</v>
      </c>
      <c r="J106" s="2">
        <f>IFERROR(__xludf.DUMMYFUNCTION("""COMPUTED_VALUE"""),45443.66666666667)</f>
        <v>45443.66667</v>
      </c>
      <c r="K106" s="1">
        <f>IFERROR(__xludf.DUMMYFUNCTION("""COMPUTED_VALUE"""),1689.55)</f>
        <v>1689.55</v>
      </c>
      <c r="M106" s="2">
        <f>IFERROR(__xludf.DUMMYFUNCTION("""COMPUTED_VALUE"""),45443.66666666667)</f>
        <v>45443.66667</v>
      </c>
      <c r="N106" s="1">
        <f>IFERROR(__xludf.DUMMYFUNCTION("""COMPUTED_VALUE"""),5.9028366E7)</f>
        <v>59028366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IFERROR(__xludf.DUMMYFUNCTION("""COMPUTED_VALUE"""),1691.68)</f>
        <v>1691.68</v>
      </c>
      <c r="D107" s="2">
        <f>IFERROR(__xludf.DUMMYFUNCTION("""COMPUTED_VALUE"""),45446.66666666667)</f>
        <v>45446.66667</v>
      </c>
      <c r="E107" s="1">
        <f>IFERROR(__xludf.DUMMYFUNCTION("""COMPUTED_VALUE"""),1700.62)</f>
        <v>1700.62</v>
      </c>
      <c r="G107" s="2">
        <f>IFERROR(__xludf.DUMMYFUNCTION("""COMPUTED_VALUE"""),45446.66666666667)</f>
        <v>45446.66667</v>
      </c>
      <c r="H107" s="1">
        <f>IFERROR(__xludf.DUMMYFUNCTION("""COMPUTED_VALUE"""),1642.13)</f>
        <v>1642.13</v>
      </c>
      <c r="J107" s="2">
        <f>IFERROR(__xludf.DUMMYFUNCTION("""COMPUTED_VALUE"""),45446.66666666667)</f>
        <v>45446.66667</v>
      </c>
      <c r="K107" s="1">
        <f>IFERROR(__xludf.DUMMYFUNCTION("""COMPUTED_VALUE"""),1662.93)</f>
        <v>1662.93</v>
      </c>
      <c r="M107" s="2">
        <f>IFERROR(__xludf.DUMMYFUNCTION("""COMPUTED_VALUE"""),45446.66666666667)</f>
        <v>45446.66667</v>
      </c>
      <c r="N107" s="1">
        <f>IFERROR(__xludf.DUMMYFUNCTION("""COMPUTED_VALUE"""),3.3000189E7)</f>
        <v>33000189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IFERROR(__xludf.DUMMYFUNCTION("""COMPUTED_VALUE"""),1660.16)</f>
        <v>1660.16</v>
      </c>
      <c r="D108" s="2">
        <f>IFERROR(__xludf.DUMMYFUNCTION("""COMPUTED_VALUE"""),45447.66666666667)</f>
        <v>45447.66667</v>
      </c>
      <c r="E108" s="1">
        <f>IFERROR(__xludf.DUMMYFUNCTION("""COMPUTED_VALUE"""),1664.4)</f>
        <v>1664.4</v>
      </c>
      <c r="G108" s="2">
        <f>IFERROR(__xludf.DUMMYFUNCTION("""COMPUTED_VALUE"""),45447.66666666667)</f>
        <v>45447.66667</v>
      </c>
      <c r="H108" s="1">
        <f>IFERROR(__xludf.DUMMYFUNCTION("""COMPUTED_VALUE"""),1639.7)</f>
        <v>1639.7</v>
      </c>
      <c r="J108" s="2">
        <f>IFERROR(__xludf.DUMMYFUNCTION("""COMPUTED_VALUE"""),45447.66666666667)</f>
        <v>45447.66667</v>
      </c>
      <c r="K108" s="1">
        <f>IFERROR(__xludf.DUMMYFUNCTION("""COMPUTED_VALUE"""),1647.01)</f>
        <v>1647.01</v>
      </c>
      <c r="M108" s="2">
        <f>IFERROR(__xludf.DUMMYFUNCTION("""COMPUTED_VALUE"""),45447.66666666667)</f>
        <v>45447.66667</v>
      </c>
      <c r="N108" s="1">
        <f>IFERROR(__xludf.DUMMYFUNCTION("""COMPUTED_VALUE"""),3.2925084E7)</f>
        <v>32925084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IFERROR(__xludf.DUMMYFUNCTION("""COMPUTED_VALUE"""),1649.77)</f>
        <v>1649.77</v>
      </c>
      <c r="D109" s="2">
        <f>IFERROR(__xludf.DUMMYFUNCTION("""COMPUTED_VALUE"""),45448.66666666667)</f>
        <v>45448.66667</v>
      </c>
      <c r="E109" s="1">
        <f>IFERROR(__xludf.DUMMYFUNCTION("""COMPUTED_VALUE"""),1670.47)</f>
        <v>1670.47</v>
      </c>
      <c r="G109" s="2">
        <f>IFERROR(__xludf.DUMMYFUNCTION("""COMPUTED_VALUE"""),45448.66666666667)</f>
        <v>45448.66667</v>
      </c>
      <c r="H109" s="1">
        <f>IFERROR(__xludf.DUMMYFUNCTION("""COMPUTED_VALUE"""),1645.15)</f>
        <v>1645.15</v>
      </c>
      <c r="J109" s="2">
        <f>IFERROR(__xludf.DUMMYFUNCTION("""COMPUTED_VALUE"""),45448.66666666667)</f>
        <v>45448.66667</v>
      </c>
      <c r="K109" s="1">
        <f>IFERROR(__xludf.DUMMYFUNCTION("""COMPUTED_VALUE"""),1670.13)</f>
        <v>1670.13</v>
      </c>
      <c r="M109" s="2">
        <f>IFERROR(__xludf.DUMMYFUNCTION("""COMPUTED_VALUE"""),45448.66666666667)</f>
        <v>45448.66667</v>
      </c>
      <c r="N109" s="1">
        <f>IFERROR(__xludf.DUMMYFUNCTION("""COMPUTED_VALUE"""),2.6249307E7)</f>
        <v>26249307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IFERROR(__xludf.DUMMYFUNCTION("""COMPUTED_VALUE"""),1668.21)</f>
        <v>1668.21</v>
      </c>
      <c r="D110" s="2">
        <f>IFERROR(__xludf.DUMMYFUNCTION("""COMPUTED_VALUE"""),45449.66666666667)</f>
        <v>45449.66667</v>
      </c>
      <c r="E110" s="1">
        <f>IFERROR(__xludf.DUMMYFUNCTION("""COMPUTED_VALUE"""),1668.69)</f>
        <v>1668.69</v>
      </c>
      <c r="G110" s="2">
        <f>IFERROR(__xludf.DUMMYFUNCTION("""COMPUTED_VALUE"""),45449.66666666667)</f>
        <v>45449.66667</v>
      </c>
      <c r="H110" s="1">
        <f>IFERROR(__xludf.DUMMYFUNCTION("""COMPUTED_VALUE"""),1639.15)</f>
        <v>1639.15</v>
      </c>
      <c r="J110" s="2">
        <f>IFERROR(__xludf.DUMMYFUNCTION("""COMPUTED_VALUE"""),45449.66666666667)</f>
        <v>45449.66667</v>
      </c>
      <c r="K110" s="1">
        <f>IFERROR(__xludf.DUMMYFUNCTION("""COMPUTED_VALUE"""),1644.62)</f>
        <v>1644.62</v>
      </c>
      <c r="M110" s="2">
        <f>IFERROR(__xludf.DUMMYFUNCTION("""COMPUTED_VALUE"""),45449.66666666667)</f>
        <v>45449.66667</v>
      </c>
      <c r="N110" s="1">
        <f>IFERROR(__xludf.DUMMYFUNCTION("""COMPUTED_VALUE"""),2.4626215E7)</f>
        <v>24626215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IFERROR(__xludf.DUMMYFUNCTION("""COMPUTED_VALUE"""),1641.52)</f>
        <v>1641.52</v>
      </c>
      <c r="D111" s="2">
        <f>IFERROR(__xludf.DUMMYFUNCTION("""COMPUTED_VALUE"""),45450.66666666667)</f>
        <v>45450.66667</v>
      </c>
      <c r="E111" s="1">
        <f>IFERROR(__xludf.DUMMYFUNCTION("""COMPUTED_VALUE"""),1643.31)</f>
        <v>1643.31</v>
      </c>
      <c r="G111" s="2">
        <f>IFERROR(__xludf.DUMMYFUNCTION("""COMPUTED_VALUE"""),45450.66666666667)</f>
        <v>45450.66667</v>
      </c>
      <c r="H111" s="1">
        <f>IFERROR(__xludf.DUMMYFUNCTION("""COMPUTED_VALUE"""),1620.49)</f>
        <v>1620.49</v>
      </c>
      <c r="J111" s="2">
        <f>IFERROR(__xludf.DUMMYFUNCTION("""COMPUTED_VALUE"""),45450.66666666667)</f>
        <v>45450.66667</v>
      </c>
      <c r="K111" s="1">
        <f>IFERROR(__xludf.DUMMYFUNCTION("""COMPUTED_VALUE"""),1637.14)</f>
        <v>1637.14</v>
      </c>
      <c r="M111" s="2">
        <f>IFERROR(__xludf.DUMMYFUNCTION("""COMPUTED_VALUE"""),45450.66666666667)</f>
        <v>45450.66667</v>
      </c>
      <c r="N111" s="1">
        <f>IFERROR(__xludf.DUMMYFUNCTION("""COMPUTED_VALUE"""),2.7577514E7)</f>
        <v>27577514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IFERROR(__xludf.DUMMYFUNCTION("""COMPUTED_VALUE"""),1631.2)</f>
        <v>1631.2</v>
      </c>
      <c r="D112" s="2">
        <f>IFERROR(__xludf.DUMMYFUNCTION("""COMPUTED_VALUE"""),45453.66666666667)</f>
        <v>45453.66667</v>
      </c>
      <c r="E112" s="1">
        <f>IFERROR(__xludf.DUMMYFUNCTION("""COMPUTED_VALUE"""),1650.44)</f>
        <v>1650.44</v>
      </c>
      <c r="G112" s="2">
        <f>IFERROR(__xludf.DUMMYFUNCTION("""COMPUTED_VALUE"""),45453.66666666667)</f>
        <v>45453.66667</v>
      </c>
      <c r="H112" s="1">
        <f>IFERROR(__xludf.DUMMYFUNCTION("""COMPUTED_VALUE"""),1627.24)</f>
        <v>1627.24</v>
      </c>
      <c r="J112" s="2">
        <f>IFERROR(__xludf.DUMMYFUNCTION("""COMPUTED_VALUE"""),45453.66666666667)</f>
        <v>45453.66667</v>
      </c>
      <c r="K112" s="1">
        <f>IFERROR(__xludf.DUMMYFUNCTION("""COMPUTED_VALUE"""),1648.92)</f>
        <v>1648.92</v>
      </c>
      <c r="M112" s="2">
        <f>IFERROR(__xludf.DUMMYFUNCTION("""COMPUTED_VALUE"""),45453.66666666667)</f>
        <v>45453.66667</v>
      </c>
      <c r="N112" s="1">
        <f>IFERROR(__xludf.DUMMYFUNCTION("""COMPUTED_VALUE"""),2.8461879E7)</f>
        <v>28461879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IFERROR(__xludf.DUMMYFUNCTION("""COMPUTED_VALUE"""),1646.65)</f>
        <v>1646.65</v>
      </c>
      <c r="D113" s="2">
        <f>IFERROR(__xludf.DUMMYFUNCTION("""COMPUTED_VALUE"""),45454.66666666667)</f>
        <v>45454.66667</v>
      </c>
      <c r="E113" s="1">
        <f>IFERROR(__xludf.DUMMYFUNCTION("""COMPUTED_VALUE"""),1646.65)</f>
        <v>1646.65</v>
      </c>
      <c r="G113" s="2">
        <f>IFERROR(__xludf.DUMMYFUNCTION("""COMPUTED_VALUE"""),45454.66666666667)</f>
        <v>45454.66667</v>
      </c>
      <c r="H113" s="1">
        <f>IFERROR(__xludf.DUMMYFUNCTION("""COMPUTED_VALUE"""),1628.71)</f>
        <v>1628.71</v>
      </c>
      <c r="J113" s="2">
        <f>IFERROR(__xludf.DUMMYFUNCTION("""COMPUTED_VALUE"""),45454.66666666667)</f>
        <v>45454.66667</v>
      </c>
      <c r="K113" s="1">
        <f>IFERROR(__xludf.DUMMYFUNCTION("""COMPUTED_VALUE"""),1643.54)</f>
        <v>1643.54</v>
      </c>
      <c r="M113" s="2">
        <f>IFERROR(__xludf.DUMMYFUNCTION("""COMPUTED_VALUE"""),45454.66666666667)</f>
        <v>45454.66667</v>
      </c>
      <c r="N113" s="1">
        <f>IFERROR(__xludf.DUMMYFUNCTION("""COMPUTED_VALUE"""),2.5162999E7)</f>
        <v>25162999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IFERROR(__xludf.DUMMYFUNCTION("""COMPUTED_VALUE"""),1653.86)</f>
        <v>1653.86</v>
      </c>
      <c r="D114" s="2">
        <f>IFERROR(__xludf.DUMMYFUNCTION("""COMPUTED_VALUE"""),45455.66666666667)</f>
        <v>45455.66667</v>
      </c>
      <c r="E114" s="1">
        <f>IFERROR(__xludf.DUMMYFUNCTION("""COMPUTED_VALUE"""),1697.34)</f>
        <v>1697.34</v>
      </c>
      <c r="G114" s="2">
        <f>IFERROR(__xludf.DUMMYFUNCTION("""COMPUTED_VALUE"""),45455.66666666667)</f>
        <v>45455.66667</v>
      </c>
      <c r="H114" s="1">
        <f>IFERROR(__xludf.DUMMYFUNCTION("""COMPUTED_VALUE"""),1653.86)</f>
        <v>1653.86</v>
      </c>
      <c r="J114" s="2">
        <f>IFERROR(__xludf.DUMMYFUNCTION("""COMPUTED_VALUE"""),45455.66666666667)</f>
        <v>45455.66667</v>
      </c>
      <c r="K114" s="1">
        <f>IFERROR(__xludf.DUMMYFUNCTION("""COMPUTED_VALUE"""),1682.8)</f>
        <v>1682.8</v>
      </c>
      <c r="M114" s="2">
        <f>IFERROR(__xludf.DUMMYFUNCTION("""COMPUTED_VALUE"""),45455.66666666667)</f>
        <v>45455.66667</v>
      </c>
      <c r="N114" s="1">
        <f>IFERROR(__xludf.DUMMYFUNCTION("""COMPUTED_VALUE"""),3.6942354E7)</f>
        <v>36942354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IFERROR(__xludf.DUMMYFUNCTION("""COMPUTED_VALUE"""),1681.71)</f>
        <v>1681.71</v>
      </c>
      <c r="D115" s="2">
        <f>IFERROR(__xludf.DUMMYFUNCTION("""COMPUTED_VALUE"""),45456.66666666667)</f>
        <v>45456.66667</v>
      </c>
      <c r="E115" s="1">
        <f>IFERROR(__xludf.DUMMYFUNCTION("""COMPUTED_VALUE"""),1691.32)</f>
        <v>1691.32</v>
      </c>
      <c r="G115" s="2">
        <f>IFERROR(__xludf.DUMMYFUNCTION("""COMPUTED_VALUE"""),45456.66666666667)</f>
        <v>45456.66667</v>
      </c>
      <c r="H115" s="1">
        <f>IFERROR(__xludf.DUMMYFUNCTION("""COMPUTED_VALUE"""),1665.5)</f>
        <v>1665.5</v>
      </c>
      <c r="J115" s="2">
        <f>IFERROR(__xludf.DUMMYFUNCTION("""COMPUTED_VALUE"""),45456.66666666667)</f>
        <v>45456.66667</v>
      </c>
      <c r="K115" s="1">
        <f>IFERROR(__xludf.DUMMYFUNCTION("""COMPUTED_VALUE"""),1689.23)</f>
        <v>1689.23</v>
      </c>
      <c r="M115" s="2">
        <f>IFERROR(__xludf.DUMMYFUNCTION("""COMPUTED_VALUE"""),45456.66666666667)</f>
        <v>45456.66667</v>
      </c>
      <c r="N115" s="1">
        <f>IFERROR(__xludf.DUMMYFUNCTION("""COMPUTED_VALUE"""),2.5946784E7)</f>
        <v>25946784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IFERROR(__xludf.DUMMYFUNCTION("""COMPUTED_VALUE"""),1683.2)</f>
        <v>1683.2</v>
      </c>
      <c r="D116" s="2">
        <f>IFERROR(__xludf.DUMMYFUNCTION("""COMPUTED_VALUE"""),45457.66666666667)</f>
        <v>45457.66667</v>
      </c>
      <c r="E116" s="1">
        <f>IFERROR(__xludf.DUMMYFUNCTION("""COMPUTED_VALUE"""),1683.2)</f>
        <v>1683.2</v>
      </c>
      <c r="G116" s="2">
        <f>IFERROR(__xludf.DUMMYFUNCTION("""COMPUTED_VALUE"""),45457.66666666667)</f>
        <v>45457.66667</v>
      </c>
      <c r="H116" s="1">
        <f>IFERROR(__xludf.DUMMYFUNCTION("""COMPUTED_VALUE"""),1649.21)</f>
        <v>1649.21</v>
      </c>
      <c r="J116" s="2">
        <f>IFERROR(__xludf.DUMMYFUNCTION("""COMPUTED_VALUE"""),45457.66666666667)</f>
        <v>45457.66667</v>
      </c>
      <c r="K116" s="1">
        <f>IFERROR(__xludf.DUMMYFUNCTION("""COMPUTED_VALUE"""),1668.95)</f>
        <v>1668.95</v>
      </c>
      <c r="M116" s="2">
        <f>IFERROR(__xludf.DUMMYFUNCTION("""COMPUTED_VALUE"""),45457.66666666667)</f>
        <v>45457.66667</v>
      </c>
      <c r="N116" s="1">
        <f>IFERROR(__xludf.DUMMYFUNCTION("""COMPUTED_VALUE"""),2.6471184E7)</f>
        <v>26471184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IFERROR(__xludf.DUMMYFUNCTION("""COMPUTED_VALUE"""),1666.28)</f>
        <v>1666.28</v>
      </c>
      <c r="D117" s="2">
        <f>IFERROR(__xludf.DUMMYFUNCTION("""COMPUTED_VALUE"""),45460.66666666667)</f>
        <v>45460.66667</v>
      </c>
      <c r="E117" s="1">
        <f>IFERROR(__xludf.DUMMYFUNCTION("""COMPUTED_VALUE"""),1692.72)</f>
        <v>1692.72</v>
      </c>
      <c r="G117" s="2">
        <f>IFERROR(__xludf.DUMMYFUNCTION("""COMPUTED_VALUE"""),45460.66666666667)</f>
        <v>45460.66667</v>
      </c>
      <c r="H117" s="1">
        <f>IFERROR(__xludf.DUMMYFUNCTION("""COMPUTED_VALUE"""),1661.95)</f>
        <v>1661.95</v>
      </c>
      <c r="J117" s="2">
        <f>IFERROR(__xludf.DUMMYFUNCTION("""COMPUTED_VALUE"""),45460.66666666667)</f>
        <v>45460.66667</v>
      </c>
      <c r="K117" s="1">
        <f>IFERROR(__xludf.DUMMYFUNCTION("""COMPUTED_VALUE"""),1689.47)</f>
        <v>1689.47</v>
      </c>
      <c r="M117" s="2">
        <f>IFERROR(__xludf.DUMMYFUNCTION("""COMPUTED_VALUE"""),45460.66666666667)</f>
        <v>45460.66667</v>
      </c>
      <c r="N117" s="1">
        <f>IFERROR(__xludf.DUMMYFUNCTION("""COMPUTED_VALUE"""),2.7560584E7)</f>
        <v>27560584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IFERROR(__xludf.DUMMYFUNCTION("""COMPUTED_VALUE"""),1685.87)</f>
        <v>1685.87</v>
      </c>
      <c r="D118" s="2">
        <f>IFERROR(__xludf.DUMMYFUNCTION("""COMPUTED_VALUE"""),45461.66666666667)</f>
        <v>45461.66667</v>
      </c>
      <c r="E118" s="1">
        <f>IFERROR(__xludf.DUMMYFUNCTION("""COMPUTED_VALUE"""),1699.24)</f>
        <v>1699.24</v>
      </c>
      <c r="G118" s="2">
        <f>IFERROR(__xludf.DUMMYFUNCTION("""COMPUTED_VALUE"""),45461.66666666667)</f>
        <v>45461.66667</v>
      </c>
      <c r="H118" s="1">
        <f>IFERROR(__xludf.DUMMYFUNCTION("""COMPUTED_VALUE"""),1675.25)</f>
        <v>1675.25</v>
      </c>
      <c r="J118" s="2">
        <f>IFERROR(__xludf.DUMMYFUNCTION("""COMPUTED_VALUE"""),45461.66666666667)</f>
        <v>45461.66667</v>
      </c>
      <c r="K118" s="1">
        <f>IFERROR(__xludf.DUMMYFUNCTION("""COMPUTED_VALUE"""),1698.44)</f>
        <v>1698.44</v>
      </c>
      <c r="M118" s="2">
        <f>IFERROR(__xludf.DUMMYFUNCTION("""COMPUTED_VALUE"""),45461.66666666667)</f>
        <v>45461.66667</v>
      </c>
      <c r="N118" s="1">
        <f>IFERROR(__xludf.DUMMYFUNCTION("""COMPUTED_VALUE"""),3.0103601E7)</f>
        <v>30103601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IFERROR(__xludf.DUMMYFUNCTION("""COMPUTED_VALUE"""),1693.41)</f>
        <v>1693.41</v>
      </c>
      <c r="D119" s="2">
        <f>IFERROR(__xludf.DUMMYFUNCTION("""COMPUTED_VALUE"""),45463.66666666667)</f>
        <v>45463.66667</v>
      </c>
      <c r="E119" s="1">
        <f>IFERROR(__xludf.DUMMYFUNCTION("""COMPUTED_VALUE"""),1693.43)</f>
        <v>1693.43</v>
      </c>
      <c r="G119" s="2">
        <f>IFERROR(__xludf.DUMMYFUNCTION("""COMPUTED_VALUE"""),45463.66666666667)</f>
        <v>45463.66667</v>
      </c>
      <c r="H119" s="1">
        <f>IFERROR(__xludf.DUMMYFUNCTION("""COMPUTED_VALUE"""),1661.67)</f>
        <v>1661.67</v>
      </c>
      <c r="J119" s="2">
        <f>IFERROR(__xludf.DUMMYFUNCTION("""COMPUTED_VALUE"""),45463.66666666667)</f>
        <v>45463.66667</v>
      </c>
      <c r="K119" s="1">
        <f>IFERROR(__xludf.DUMMYFUNCTION("""COMPUTED_VALUE"""),1670.82)</f>
        <v>1670.82</v>
      </c>
      <c r="M119" s="2">
        <f>IFERROR(__xludf.DUMMYFUNCTION("""COMPUTED_VALUE"""),45463.66666666667)</f>
        <v>45463.66667</v>
      </c>
      <c r="N119" s="1">
        <f>IFERROR(__xludf.DUMMYFUNCTION("""COMPUTED_VALUE"""),3.3174067E7)</f>
        <v>33174067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IFERROR(__xludf.DUMMYFUNCTION("""COMPUTED_VALUE"""),1670.32)</f>
        <v>1670.32</v>
      </c>
      <c r="D120" s="2">
        <f>IFERROR(__xludf.DUMMYFUNCTION("""COMPUTED_VALUE"""),45464.66666666667)</f>
        <v>45464.66667</v>
      </c>
      <c r="E120" s="1">
        <f>IFERROR(__xludf.DUMMYFUNCTION("""COMPUTED_VALUE"""),1670.32)</f>
        <v>1670.32</v>
      </c>
      <c r="G120" s="2">
        <f>IFERROR(__xludf.DUMMYFUNCTION("""COMPUTED_VALUE"""),45464.66666666667)</f>
        <v>45464.66667</v>
      </c>
      <c r="H120" s="1">
        <f>IFERROR(__xludf.DUMMYFUNCTION("""COMPUTED_VALUE"""),1640.03)</f>
        <v>1640.03</v>
      </c>
      <c r="J120" s="2">
        <f>IFERROR(__xludf.DUMMYFUNCTION("""COMPUTED_VALUE"""),45464.66666666667)</f>
        <v>45464.66667</v>
      </c>
      <c r="K120" s="1">
        <f>IFERROR(__xludf.DUMMYFUNCTION("""COMPUTED_VALUE"""),1664.97)</f>
        <v>1664.97</v>
      </c>
      <c r="M120" s="2">
        <f>IFERROR(__xludf.DUMMYFUNCTION("""COMPUTED_VALUE"""),45464.66666666667)</f>
        <v>45464.66667</v>
      </c>
      <c r="N120" s="1">
        <f>IFERROR(__xludf.DUMMYFUNCTION("""COMPUTED_VALUE"""),6.8494164E7)</f>
        <v>68494164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IFERROR(__xludf.DUMMYFUNCTION("""COMPUTED_VALUE"""),1665.6)</f>
        <v>1665.6</v>
      </c>
      <c r="D121" s="2">
        <f>IFERROR(__xludf.DUMMYFUNCTION("""COMPUTED_VALUE"""),45467.66666666667)</f>
        <v>45467.66667</v>
      </c>
      <c r="E121" s="1">
        <f>IFERROR(__xludf.DUMMYFUNCTION("""COMPUTED_VALUE"""),1685.17)</f>
        <v>1685.17</v>
      </c>
      <c r="G121" s="2">
        <f>IFERROR(__xludf.DUMMYFUNCTION("""COMPUTED_VALUE"""),45467.66666666667)</f>
        <v>45467.66667</v>
      </c>
      <c r="H121" s="1">
        <f>IFERROR(__xludf.DUMMYFUNCTION("""COMPUTED_VALUE"""),1660.01)</f>
        <v>1660.01</v>
      </c>
      <c r="J121" s="2">
        <f>IFERROR(__xludf.DUMMYFUNCTION("""COMPUTED_VALUE"""),45467.66666666667)</f>
        <v>45467.66667</v>
      </c>
      <c r="K121" s="1">
        <f>IFERROR(__xludf.DUMMYFUNCTION("""COMPUTED_VALUE"""),1671.0)</f>
        <v>1671</v>
      </c>
      <c r="M121" s="2">
        <f>IFERROR(__xludf.DUMMYFUNCTION("""COMPUTED_VALUE"""),45467.66666666667)</f>
        <v>45467.66667</v>
      </c>
      <c r="N121" s="1">
        <f>IFERROR(__xludf.DUMMYFUNCTION("""COMPUTED_VALUE"""),3.9036566E7)</f>
        <v>39036566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IFERROR(__xludf.DUMMYFUNCTION("""COMPUTED_VALUE"""),1667.96)</f>
        <v>1667.96</v>
      </c>
      <c r="D122" s="2">
        <f>IFERROR(__xludf.DUMMYFUNCTION("""COMPUTED_VALUE"""),45468.66666666667)</f>
        <v>45468.66667</v>
      </c>
      <c r="E122" s="1">
        <f>IFERROR(__xludf.DUMMYFUNCTION("""COMPUTED_VALUE"""),1667.96)</f>
        <v>1667.96</v>
      </c>
      <c r="G122" s="2">
        <f>IFERROR(__xludf.DUMMYFUNCTION("""COMPUTED_VALUE"""),45468.66666666667)</f>
        <v>45468.66667</v>
      </c>
      <c r="H122" s="1">
        <f>IFERROR(__xludf.DUMMYFUNCTION("""COMPUTED_VALUE"""),1629.51)</f>
        <v>1629.51</v>
      </c>
      <c r="J122" s="2">
        <f>IFERROR(__xludf.DUMMYFUNCTION("""COMPUTED_VALUE"""),45468.66666666667)</f>
        <v>45468.66667</v>
      </c>
      <c r="K122" s="1">
        <f>IFERROR(__xludf.DUMMYFUNCTION("""COMPUTED_VALUE"""),1644.17)</f>
        <v>1644.17</v>
      </c>
      <c r="M122" s="2">
        <f>IFERROR(__xludf.DUMMYFUNCTION("""COMPUTED_VALUE"""),45468.66666666667)</f>
        <v>45468.66667</v>
      </c>
      <c r="N122" s="1">
        <f>IFERROR(__xludf.DUMMYFUNCTION("""COMPUTED_VALUE"""),4.2825866E7)</f>
        <v>42825866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IFERROR(__xludf.DUMMYFUNCTION("""COMPUTED_VALUE"""),1641.93)</f>
        <v>1641.93</v>
      </c>
      <c r="D123" s="2">
        <f>IFERROR(__xludf.DUMMYFUNCTION("""COMPUTED_VALUE"""),45469.66666666667)</f>
        <v>45469.66667</v>
      </c>
      <c r="E123" s="1">
        <f>IFERROR(__xludf.DUMMYFUNCTION("""COMPUTED_VALUE"""),1641.93)</f>
        <v>1641.93</v>
      </c>
      <c r="G123" s="2">
        <f>IFERROR(__xludf.DUMMYFUNCTION("""COMPUTED_VALUE"""),45469.66666666667)</f>
        <v>45469.66667</v>
      </c>
      <c r="H123" s="1">
        <f>IFERROR(__xludf.DUMMYFUNCTION("""COMPUTED_VALUE"""),1623.67)</f>
        <v>1623.67</v>
      </c>
      <c r="J123" s="2">
        <f>IFERROR(__xludf.DUMMYFUNCTION("""COMPUTED_VALUE"""),45469.66666666667)</f>
        <v>45469.66667</v>
      </c>
      <c r="K123" s="1">
        <f>IFERROR(__xludf.DUMMYFUNCTION("""COMPUTED_VALUE"""),1630.22)</f>
        <v>1630.22</v>
      </c>
      <c r="M123" s="2">
        <f>IFERROR(__xludf.DUMMYFUNCTION("""COMPUTED_VALUE"""),45469.66666666667)</f>
        <v>45469.66667</v>
      </c>
      <c r="N123" s="1">
        <f>IFERROR(__xludf.DUMMYFUNCTION("""COMPUTED_VALUE"""),3.7598347E7)</f>
        <v>37598347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IFERROR(__xludf.DUMMYFUNCTION("""COMPUTED_VALUE"""),1631.75)</f>
        <v>1631.75</v>
      </c>
      <c r="D124" s="2">
        <f>IFERROR(__xludf.DUMMYFUNCTION("""COMPUTED_VALUE"""),45470.66666666667)</f>
        <v>45470.66667</v>
      </c>
      <c r="E124" s="1">
        <f>IFERROR(__xludf.DUMMYFUNCTION("""COMPUTED_VALUE"""),1643.37)</f>
        <v>1643.37</v>
      </c>
      <c r="G124" s="2">
        <f>IFERROR(__xludf.DUMMYFUNCTION("""COMPUTED_VALUE"""),45470.66666666667)</f>
        <v>45470.66667</v>
      </c>
      <c r="H124" s="1">
        <f>IFERROR(__xludf.DUMMYFUNCTION("""COMPUTED_VALUE"""),1630.94)</f>
        <v>1630.94</v>
      </c>
      <c r="J124" s="2">
        <f>IFERROR(__xludf.DUMMYFUNCTION("""COMPUTED_VALUE"""),45470.66666666667)</f>
        <v>45470.66667</v>
      </c>
      <c r="K124" s="1">
        <f>IFERROR(__xludf.DUMMYFUNCTION("""COMPUTED_VALUE"""),1642.48)</f>
        <v>1642.48</v>
      </c>
      <c r="M124" s="2">
        <f>IFERROR(__xludf.DUMMYFUNCTION("""COMPUTED_VALUE"""),45470.66666666667)</f>
        <v>45470.66667</v>
      </c>
      <c r="N124" s="1">
        <f>IFERROR(__xludf.DUMMYFUNCTION("""COMPUTED_VALUE"""),4.0936611E7)</f>
        <v>40936611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IFERROR(__xludf.DUMMYFUNCTION("""COMPUTED_VALUE"""),1645.01)</f>
        <v>1645.01</v>
      </c>
      <c r="D125" s="2">
        <f>IFERROR(__xludf.DUMMYFUNCTION("""COMPUTED_VALUE"""),45471.66666666667)</f>
        <v>45471.66667</v>
      </c>
      <c r="E125" s="1">
        <f>IFERROR(__xludf.DUMMYFUNCTION("""COMPUTED_VALUE"""),1662.41)</f>
        <v>1662.41</v>
      </c>
      <c r="G125" s="2">
        <f>IFERROR(__xludf.DUMMYFUNCTION("""COMPUTED_VALUE"""),45471.66666666667)</f>
        <v>45471.66667</v>
      </c>
      <c r="H125" s="1">
        <f>IFERROR(__xludf.DUMMYFUNCTION("""COMPUTED_VALUE"""),1625.98)</f>
        <v>1625.98</v>
      </c>
      <c r="J125" s="2">
        <f>IFERROR(__xludf.DUMMYFUNCTION("""COMPUTED_VALUE"""),45471.66666666667)</f>
        <v>45471.66667</v>
      </c>
      <c r="K125" s="1">
        <f>IFERROR(__xludf.DUMMYFUNCTION("""COMPUTED_VALUE"""),1633.78)</f>
        <v>1633.78</v>
      </c>
      <c r="M125" s="2">
        <f>IFERROR(__xludf.DUMMYFUNCTION("""COMPUTED_VALUE"""),45471.66666666667)</f>
        <v>45471.66667</v>
      </c>
      <c r="N125" s="1">
        <f>IFERROR(__xludf.DUMMYFUNCTION("""COMPUTED_VALUE"""),1.42581582E8)</f>
        <v>142581582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IFERROR(__xludf.DUMMYFUNCTION("""COMPUTED_VALUE"""),1634.88)</f>
        <v>1634.88</v>
      </c>
      <c r="D126" s="2">
        <f>IFERROR(__xludf.DUMMYFUNCTION("""COMPUTED_VALUE"""),45474.66666666667)</f>
        <v>45474.66667</v>
      </c>
      <c r="E126" s="1">
        <f>IFERROR(__xludf.DUMMYFUNCTION("""COMPUTED_VALUE"""),1643.53)</f>
        <v>1643.53</v>
      </c>
      <c r="G126" s="2">
        <f>IFERROR(__xludf.DUMMYFUNCTION("""COMPUTED_VALUE"""),45474.66666666667)</f>
        <v>45474.66667</v>
      </c>
      <c r="H126" s="1">
        <f>IFERROR(__xludf.DUMMYFUNCTION("""COMPUTED_VALUE"""),1599.74)</f>
        <v>1599.74</v>
      </c>
      <c r="J126" s="2">
        <f>IFERROR(__xludf.DUMMYFUNCTION("""COMPUTED_VALUE"""),45474.66666666667)</f>
        <v>45474.66667</v>
      </c>
      <c r="K126" s="1">
        <f>IFERROR(__xludf.DUMMYFUNCTION("""COMPUTED_VALUE"""),1600.07)</f>
        <v>1600.07</v>
      </c>
      <c r="M126" s="2">
        <f>IFERROR(__xludf.DUMMYFUNCTION("""COMPUTED_VALUE"""),45474.66666666667)</f>
        <v>45474.66667</v>
      </c>
      <c r="N126" s="1">
        <f>IFERROR(__xludf.DUMMYFUNCTION("""COMPUTED_VALUE"""),3.8368586E7)</f>
        <v>38368586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IFERROR(__xludf.DUMMYFUNCTION("""COMPUTED_VALUE"""),1596.97)</f>
        <v>1596.97</v>
      </c>
      <c r="D127" s="2">
        <f>IFERROR(__xludf.DUMMYFUNCTION("""COMPUTED_VALUE"""),45475.66666666667)</f>
        <v>45475.66667</v>
      </c>
      <c r="E127" s="1">
        <f>IFERROR(__xludf.DUMMYFUNCTION("""COMPUTED_VALUE"""),1606.97)</f>
        <v>1606.97</v>
      </c>
      <c r="G127" s="2">
        <f>IFERROR(__xludf.DUMMYFUNCTION("""COMPUTED_VALUE"""),45475.66666666667)</f>
        <v>45475.66667</v>
      </c>
      <c r="H127" s="1">
        <f>IFERROR(__xludf.DUMMYFUNCTION("""COMPUTED_VALUE"""),1593.21)</f>
        <v>1593.21</v>
      </c>
      <c r="J127" s="2">
        <f>IFERROR(__xludf.DUMMYFUNCTION("""COMPUTED_VALUE"""),45475.66666666667)</f>
        <v>45475.66667</v>
      </c>
      <c r="K127" s="1">
        <f>IFERROR(__xludf.DUMMYFUNCTION("""COMPUTED_VALUE"""),1606.37)</f>
        <v>1606.37</v>
      </c>
      <c r="M127" s="2">
        <f>IFERROR(__xludf.DUMMYFUNCTION("""COMPUTED_VALUE"""),45475.66666666667)</f>
        <v>45475.66667</v>
      </c>
      <c r="N127" s="1">
        <f>IFERROR(__xludf.DUMMYFUNCTION("""COMPUTED_VALUE"""),3.7874933E7)</f>
        <v>37874933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IFERROR(__xludf.DUMMYFUNCTION("""COMPUTED_VALUE"""),1608.68)</f>
        <v>1608.68</v>
      </c>
      <c r="D128" s="2">
        <f>IFERROR(__xludf.DUMMYFUNCTION("""COMPUTED_VALUE"""),45476.54166666667)</f>
        <v>45476.54167</v>
      </c>
      <c r="E128" s="1">
        <f>IFERROR(__xludf.DUMMYFUNCTION("""COMPUTED_VALUE"""),1624.52)</f>
        <v>1624.52</v>
      </c>
      <c r="G128" s="2">
        <f>IFERROR(__xludf.DUMMYFUNCTION("""COMPUTED_VALUE"""),45476.54166666667)</f>
        <v>45476.54167</v>
      </c>
      <c r="H128" s="1">
        <f>IFERROR(__xludf.DUMMYFUNCTION("""COMPUTED_VALUE"""),1604.69)</f>
        <v>1604.69</v>
      </c>
      <c r="J128" s="2">
        <f>IFERROR(__xludf.DUMMYFUNCTION("""COMPUTED_VALUE"""),45476.54166666667)</f>
        <v>45476.54167</v>
      </c>
      <c r="K128" s="1">
        <f>IFERROR(__xludf.DUMMYFUNCTION("""COMPUTED_VALUE"""),1622.7)</f>
        <v>1622.7</v>
      </c>
      <c r="M128" s="2">
        <f>IFERROR(__xludf.DUMMYFUNCTION("""COMPUTED_VALUE"""),45476.54166666667)</f>
        <v>45476.54167</v>
      </c>
      <c r="N128" s="1">
        <f>IFERROR(__xludf.DUMMYFUNCTION("""COMPUTED_VALUE"""),2.0236721E7)</f>
        <v>20236721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IFERROR(__xludf.DUMMYFUNCTION("""COMPUTED_VALUE"""),1620.58)</f>
        <v>1620.58</v>
      </c>
      <c r="D129" s="2">
        <f>IFERROR(__xludf.DUMMYFUNCTION("""COMPUTED_VALUE"""),45478.66666666667)</f>
        <v>45478.66667</v>
      </c>
      <c r="E129" s="1">
        <f>IFERROR(__xludf.DUMMYFUNCTION("""COMPUTED_VALUE"""),1620.58)</f>
        <v>1620.58</v>
      </c>
      <c r="G129" s="2">
        <f>IFERROR(__xludf.DUMMYFUNCTION("""COMPUTED_VALUE"""),45478.66666666667)</f>
        <v>45478.66667</v>
      </c>
      <c r="H129" s="1">
        <f>IFERROR(__xludf.DUMMYFUNCTION("""COMPUTED_VALUE"""),1599.19)</f>
        <v>1599.19</v>
      </c>
      <c r="J129" s="2">
        <f>IFERROR(__xludf.DUMMYFUNCTION("""COMPUTED_VALUE"""),45478.66666666667)</f>
        <v>45478.66667</v>
      </c>
      <c r="K129" s="1">
        <f>IFERROR(__xludf.DUMMYFUNCTION("""COMPUTED_VALUE"""),1614.69)</f>
        <v>1614.69</v>
      </c>
      <c r="M129" s="2">
        <f>IFERROR(__xludf.DUMMYFUNCTION("""COMPUTED_VALUE"""),45478.66666666667)</f>
        <v>45478.66667</v>
      </c>
      <c r="N129" s="1">
        <f>IFERROR(__xludf.DUMMYFUNCTION("""COMPUTED_VALUE"""),3.3399641E7)</f>
        <v>33399641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IFERROR(__xludf.DUMMYFUNCTION("""COMPUTED_VALUE"""),1618.8)</f>
        <v>1618.8</v>
      </c>
      <c r="D130" s="2">
        <f>IFERROR(__xludf.DUMMYFUNCTION("""COMPUTED_VALUE"""),45481.66666666667)</f>
        <v>45481.66667</v>
      </c>
      <c r="E130" s="1">
        <f>IFERROR(__xludf.DUMMYFUNCTION("""COMPUTED_VALUE"""),1632.84)</f>
        <v>1632.84</v>
      </c>
      <c r="G130" s="2">
        <f>IFERROR(__xludf.DUMMYFUNCTION("""COMPUTED_VALUE"""),45481.66666666667)</f>
        <v>45481.66667</v>
      </c>
      <c r="H130" s="1">
        <f>IFERROR(__xludf.DUMMYFUNCTION("""COMPUTED_VALUE"""),1618.8)</f>
        <v>1618.8</v>
      </c>
      <c r="J130" s="2">
        <f>IFERROR(__xludf.DUMMYFUNCTION("""COMPUTED_VALUE"""),45481.66666666667)</f>
        <v>45481.66667</v>
      </c>
      <c r="K130" s="1">
        <f>IFERROR(__xludf.DUMMYFUNCTION("""COMPUTED_VALUE"""),1622.71)</f>
        <v>1622.71</v>
      </c>
      <c r="M130" s="2">
        <f>IFERROR(__xludf.DUMMYFUNCTION("""COMPUTED_VALUE"""),45481.66666666667)</f>
        <v>45481.66667</v>
      </c>
      <c r="N130" s="1">
        <f>IFERROR(__xludf.DUMMYFUNCTION("""COMPUTED_VALUE"""),2.8499673E7)</f>
        <v>28499673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IFERROR(__xludf.DUMMYFUNCTION("""COMPUTED_VALUE"""),1621.54)</f>
        <v>1621.54</v>
      </c>
      <c r="D131" s="2">
        <f>IFERROR(__xludf.DUMMYFUNCTION("""COMPUTED_VALUE"""),45482.66666666667)</f>
        <v>45482.66667</v>
      </c>
      <c r="E131" s="1">
        <f>IFERROR(__xludf.DUMMYFUNCTION("""COMPUTED_VALUE"""),1631.4)</f>
        <v>1631.4</v>
      </c>
      <c r="G131" s="2">
        <f>IFERROR(__xludf.DUMMYFUNCTION("""COMPUTED_VALUE"""),45482.66666666667)</f>
        <v>45482.66667</v>
      </c>
      <c r="H131" s="1">
        <f>IFERROR(__xludf.DUMMYFUNCTION("""COMPUTED_VALUE"""),1616.52)</f>
        <v>1616.52</v>
      </c>
      <c r="J131" s="2">
        <f>IFERROR(__xludf.DUMMYFUNCTION("""COMPUTED_VALUE"""),45482.66666666667)</f>
        <v>45482.66667</v>
      </c>
      <c r="K131" s="1">
        <f>IFERROR(__xludf.DUMMYFUNCTION("""COMPUTED_VALUE"""),1620.42)</f>
        <v>1620.42</v>
      </c>
      <c r="M131" s="2">
        <f>IFERROR(__xludf.DUMMYFUNCTION("""COMPUTED_VALUE"""),45482.66666666667)</f>
        <v>45482.66667</v>
      </c>
      <c r="N131" s="1">
        <f>IFERROR(__xludf.DUMMYFUNCTION("""COMPUTED_VALUE"""),3.164913E7)</f>
        <v>31649130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IFERROR(__xludf.DUMMYFUNCTION("""COMPUTED_VALUE"""),1623.79)</f>
        <v>1623.79</v>
      </c>
      <c r="D132" s="2">
        <f>IFERROR(__xludf.DUMMYFUNCTION("""COMPUTED_VALUE"""),45483.66666666667)</f>
        <v>45483.66667</v>
      </c>
      <c r="E132" s="1">
        <f>IFERROR(__xludf.DUMMYFUNCTION("""COMPUTED_VALUE"""),1651.3)</f>
        <v>1651.3</v>
      </c>
      <c r="G132" s="2">
        <f>IFERROR(__xludf.DUMMYFUNCTION("""COMPUTED_VALUE"""),45483.66666666667)</f>
        <v>45483.66667</v>
      </c>
      <c r="H132" s="1">
        <f>IFERROR(__xludf.DUMMYFUNCTION("""COMPUTED_VALUE"""),1623.36)</f>
        <v>1623.36</v>
      </c>
      <c r="J132" s="2">
        <f>IFERROR(__xludf.DUMMYFUNCTION("""COMPUTED_VALUE"""),45483.66666666667)</f>
        <v>45483.66667</v>
      </c>
      <c r="K132" s="1">
        <f>IFERROR(__xludf.DUMMYFUNCTION("""COMPUTED_VALUE"""),1650.31)</f>
        <v>1650.31</v>
      </c>
      <c r="M132" s="2">
        <f>IFERROR(__xludf.DUMMYFUNCTION("""COMPUTED_VALUE"""),45483.66666666667)</f>
        <v>45483.66667</v>
      </c>
      <c r="N132" s="1">
        <f>IFERROR(__xludf.DUMMYFUNCTION("""COMPUTED_VALUE"""),3.2369976E7)</f>
        <v>32369976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IFERROR(__xludf.DUMMYFUNCTION("""COMPUTED_VALUE"""),1662.33)</f>
        <v>1662.33</v>
      </c>
      <c r="D133" s="2">
        <f>IFERROR(__xludf.DUMMYFUNCTION("""COMPUTED_VALUE"""),45484.66666666667)</f>
        <v>45484.66667</v>
      </c>
      <c r="E133" s="1">
        <f>IFERROR(__xludf.DUMMYFUNCTION("""COMPUTED_VALUE"""),1705.39)</f>
        <v>1705.39</v>
      </c>
      <c r="G133" s="2">
        <f>IFERROR(__xludf.DUMMYFUNCTION("""COMPUTED_VALUE"""),45484.66666666667)</f>
        <v>45484.66667</v>
      </c>
      <c r="H133" s="1">
        <f>IFERROR(__xludf.DUMMYFUNCTION("""COMPUTED_VALUE"""),1662.33)</f>
        <v>1662.33</v>
      </c>
      <c r="J133" s="2">
        <f>IFERROR(__xludf.DUMMYFUNCTION("""COMPUTED_VALUE"""),45484.66666666667)</f>
        <v>45484.66667</v>
      </c>
      <c r="K133" s="1">
        <f>IFERROR(__xludf.DUMMYFUNCTION("""COMPUTED_VALUE"""),1699.58)</f>
        <v>1699.58</v>
      </c>
      <c r="M133" s="2">
        <f>IFERROR(__xludf.DUMMYFUNCTION("""COMPUTED_VALUE"""),45484.66666666667)</f>
        <v>45484.66667</v>
      </c>
      <c r="N133" s="1">
        <f>IFERROR(__xludf.DUMMYFUNCTION("""COMPUTED_VALUE"""),4.8387079E7)</f>
        <v>48387079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IFERROR(__xludf.DUMMYFUNCTION("""COMPUTED_VALUE"""),1707.49)</f>
        <v>1707.49</v>
      </c>
      <c r="D134" s="2">
        <f>IFERROR(__xludf.DUMMYFUNCTION("""COMPUTED_VALUE"""),45485.66666666667)</f>
        <v>45485.66667</v>
      </c>
      <c r="E134" s="1">
        <f>IFERROR(__xludf.DUMMYFUNCTION("""COMPUTED_VALUE"""),1726.85)</f>
        <v>1726.85</v>
      </c>
      <c r="G134" s="2">
        <f>IFERROR(__xludf.DUMMYFUNCTION("""COMPUTED_VALUE"""),45485.66666666667)</f>
        <v>45485.66667</v>
      </c>
      <c r="H134" s="1">
        <f>IFERROR(__xludf.DUMMYFUNCTION("""COMPUTED_VALUE"""),1706.14)</f>
        <v>1706.14</v>
      </c>
      <c r="J134" s="2">
        <f>IFERROR(__xludf.DUMMYFUNCTION("""COMPUTED_VALUE"""),45485.66666666667)</f>
        <v>45485.66667</v>
      </c>
      <c r="K134" s="1">
        <f>IFERROR(__xludf.DUMMYFUNCTION("""COMPUTED_VALUE"""),1711.34)</f>
        <v>1711.34</v>
      </c>
      <c r="M134" s="2">
        <f>IFERROR(__xludf.DUMMYFUNCTION("""COMPUTED_VALUE"""),45485.66666666667)</f>
        <v>45485.66667</v>
      </c>
      <c r="N134" s="1">
        <f>IFERROR(__xludf.DUMMYFUNCTION("""COMPUTED_VALUE"""),3.4574666E7)</f>
        <v>34574666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IFERROR(__xludf.DUMMYFUNCTION("""COMPUTED_VALUE"""),1713.06)</f>
        <v>1713.06</v>
      </c>
      <c r="D135" s="2">
        <f>IFERROR(__xludf.DUMMYFUNCTION("""COMPUTED_VALUE"""),45488.66666666667)</f>
        <v>45488.66667</v>
      </c>
      <c r="E135" s="1">
        <f>IFERROR(__xludf.DUMMYFUNCTION("""COMPUTED_VALUE"""),1733.46)</f>
        <v>1733.46</v>
      </c>
      <c r="G135" s="2">
        <f>IFERROR(__xludf.DUMMYFUNCTION("""COMPUTED_VALUE"""),45488.66666666667)</f>
        <v>45488.66667</v>
      </c>
      <c r="H135" s="1">
        <f>IFERROR(__xludf.DUMMYFUNCTION("""COMPUTED_VALUE"""),1707.8)</f>
        <v>1707.8</v>
      </c>
      <c r="J135" s="2">
        <f>IFERROR(__xludf.DUMMYFUNCTION("""COMPUTED_VALUE"""),45488.66666666667)</f>
        <v>45488.66667</v>
      </c>
      <c r="K135" s="1">
        <f>IFERROR(__xludf.DUMMYFUNCTION("""COMPUTED_VALUE"""),1710.31)</f>
        <v>1710.31</v>
      </c>
      <c r="M135" s="2">
        <f>IFERROR(__xludf.DUMMYFUNCTION("""COMPUTED_VALUE"""),45488.66666666667)</f>
        <v>45488.66667</v>
      </c>
      <c r="N135" s="1">
        <f>IFERROR(__xludf.DUMMYFUNCTION("""COMPUTED_VALUE"""),3.5309575E7)</f>
        <v>35309575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IFERROR(__xludf.DUMMYFUNCTION("""COMPUTED_VALUE"""),1718.13)</f>
        <v>1718.13</v>
      </c>
      <c r="D136" s="2">
        <f>IFERROR(__xludf.DUMMYFUNCTION("""COMPUTED_VALUE"""),45489.66666666667)</f>
        <v>45489.66667</v>
      </c>
      <c r="E136" s="1">
        <f>IFERROR(__xludf.DUMMYFUNCTION("""COMPUTED_VALUE"""),1770.08)</f>
        <v>1770.08</v>
      </c>
      <c r="G136" s="2">
        <f>IFERROR(__xludf.DUMMYFUNCTION("""COMPUTED_VALUE"""),45489.66666666667)</f>
        <v>45489.66667</v>
      </c>
      <c r="H136" s="1">
        <f>IFERROR(__xludf.DUMMYFUNCTION("""COMPUTED_VALUE"""),1718.13)</f>
        <v>1718.13</v>
      </c>
      <c r="J136" s="2">
        <f>IFERROR(__xludf.DUMMYFUNCTION("""COMPUTED_VALUE"""),45489.66666666667)</f>
        <v>45489.66667</v>
      </c>
      <c r="K136" s="1">
        <f>IFERROR(__xludf.DUMMYFUNCTION("""COMPUTED_VALUE"""),1768.01)</f>
        <v>1768.01</v>
      </c>
      <c r="M136" s="2">
        <f>IFERROR(__xludf.DUMMYFUNCTION("""COMPUTED_VALUE"""),45489.66666666667)</f>
        <v>45489.66667</v>
      </c>
      <c r="N136" s="1">
        <f>IFERROR(__xludf.DUMMYFUNCTION("""COMPUTED_VALUE"""),4.2571034E7)</f>
        <v>42571034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IFERROR(__xludf.DUMMYFUNCTION("""COMPUTED_VALUE"""),1756.48)</f>
        <v>1756.48</v>
      </c>
      <c r="D137" s="2">
        <f>IFERROR(__xludf.DUMMYFUNCTION("""COMPUTED_VALUE"""),45490.66666666667)</f>
        <v>45490.66667</v>
      </c>
      <c r="E137" s="1">
        <f>IFERROR(__xludf.DUMMYFUNCTION("""COMPUTED_VALUE"""),1757.22)</f>
        <v>1757.22</v>
      </c>
      <c r="G137" s="2">
        <f>IFERROR(__xludf.DUMMYFUNCTION("""COMPUTED_VALUE"""),45490.66666666667)</f>
        <v>45490.66667</v>
      </c>
      <c r="H137" s="1">
        <f>IFERROR(__xludf.DUMMYFUNCTION("""COMPUTED_VALUE"""),1717.31)</f>
        <v>1717.31</v>
      </c>
      <c r="J137" s="2">
        <f>IFERROR(__xludf.DUMMYFUNCTION("""COMPUTED_VALUE"""),45490.66666666667)</f>
        <v>45490.66667</v>
      </c>
      <c r="K137" s="1">
        <f>IFERROR(__xludf.DUMMYFUNCTION("""COMPUTED_VALUE"""),1717.31)</f>
        <v>1717.31</v>
      </c>
      <c r="M137" s="2">
        <f>IFERROR(__xludf.DUMMYFUNCTION("""COMPUTED_VALUE"""),45490.66666666667)</f>
        <v>45490.66667</v>
      </c>
      <c r="N137" s="1">
        <f>IFERROR(__xludf.DUMMYFUNCTION("""COMPUTED_VALUE"""),3.9507226E7)</f>
        <v>39507226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IFERROR(__xludf.DUMMYFUNCTION("""COMPUTED_VALUE"""),1717.54)</f>
        <v>1717.54</v>
      </c>
      <c r="D138" s="2">
        <f>IFERROR(__xludf.DUMMYFUNCTION("""COMPUTED_VALUE"""),45491.66666666667)</f>
        <v>45491.66667</v>
      </c>
      <c r="E138" s="1">
        <f>IFERROR(__xludf.DUMMYFUNCTION("""COMPUTED_VALUE"""),1755.53)</f>
        <v>1755.53</v>
      </c>
      <c r="G138" s="2">
        <f>IFERROR(__xludf.DUMMYFUNCTION("""COMPUTED_VALUE"""),45491.66666666667)</f>
        <v>45491.66667</v>
      </c>
      <c r="H138" s="1">
        <f>IFERROR(__xludf.DUMMYFUNCTION("""COMPUTED_VALUE"""),1709.89)</f>
        <v>1709.89</v>
      </c>
      <c r="J138" s="2">
        <f>IFERROR(__xludf.DUMMYFUNCTION("""COMPUTED_VALUE"""),45491.66666666667)</f>
        <v>45491.66667</v>
      </c>
      <c r="K138" s="1">
        <f>IFERROR(__xludf.DUMMYFUNCTION("""COMPUTED_VALUE"""),1717.81)</f>
        <v>1717.81</v>
      </c>
      <c r="M138" s="2">
        <f>IFERROR(__xludf.DUMMYFUNCTION("""COMPUTED_VALUE"""),45491.66666666667)</f>
        <v>45491.66667</v>
      </c>
      <c r="N138" s="1">
        <f>IFERROR(__xludf.DUMMYFUNCTION("""COMPUTED_VALUE"""),4.1650426E7)</f>
        <v>41650426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IFERROR(__xludf.DUMMYFUNCTION("""COMPUTED_VALUE"""),1721.61)</f>
        <v>1721.61</v>
      </c>
      <c r="D139" s="2">
        <f>IFERROR(__xludf.DUMMYFUNCTION("""COMPUTED_VALUE"""),45492.66666666667)</f>
        <v>45492.66667</v>
      </c>
      <c r="E139" s="1">
        <f>IFERROR(__xludf.DUMMYFUNCTION("""COMPUTED_VALUE"""),1722.09)</f>
        <v>1722.09</v>
      </c>
      <c r="G139" s="2">
        <f>IFERROR(__xludf.DUMMYFUNCTION("""COMPUTED_VALUE"""),45492.66666666667)</f>
        <v>45492.66667</v>
      </c>
      <c r="H139" s="1">
        <f>IFERROR(__xludf.DUMMYFUNCTION("""COMPUTED_VALUE"""),1702.48)</f>
        <v>1702.48</v>
      </c>
      <c r="J139" s="2">
        <f>IFERROR(__xludf.DUMMYFUNCTION("""COMPUTED_VALUE"""),45492.66666666667)</f>
        <v>45492.66667</v>
      </c>
      <c r="K139" s="1">
        <f>IFERROR(__xludf.DUMMYFUNCTION("""COMPUTED_VALUE"""),1705.06)</f>
        <v>1705.06</v>
      </c>
      <c r="M139" s="2">
        <f>IFERROR(__xludf.DUMMYFUNCTION("""COMPUTED_VALUE"""),45492.66666666667)</f>
        <v>45492.66667</v>
      </c>
      <c r="N139" s="1">
        <f>IFERROR(__xludf.DUMMYFUNCTION("""COMPUTED_VALUE"""),3.271344E7)</f>
        <v>32713440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IFERROR(__xludf.DUMMYFUNCTION("""COMPUTED_VALUE"""),1713.97)</f>
        <v>1713.97</v>
      </c>
      <c r="D140" s="2">
        <f>IFERROR(__xludf.DUMMYFUNCTION("""COMPUTED_VALUE"""),45495.66666666667)</f>
        <v>45495.66667</v>
      </c>
      <c r="E140" s="1">
        <f>IFERROR(__xludf.DUMMYFUNCTION("""COMPUTED_VALUE"""),1737.58)</f>
        <v>1737.58</v>
      </c>
      <c r="G140" s="2">
        <f>IFERROR(__xludf.DUMMYFUNCTION("""COMPUTED_VALUE"""),45495.66666666667)</f>
        <v>45495.66667</v>
      </c>
      <c r="H140" s="1">
        <f>IFERROR(__xludf.DUMMYFUNCTION("""COMPUTED_VALUE"""),1704.55)</f>
        <v>1704.55</v>
      </c>
      <c r="J140" s="2">
        <f>IFERROR(__xludf.DUMMYFUNCTION("""COMPUTED_VALUE"""),45495.66666666667)</f>
        <v>45495.66667</v>
      </c>
      <c r="K140" s="1">
        <f>IFERROR(__xludf.DUMMYFUNCTION("""COMPUTED_VALUE"""),1737.12)</f>
        <v>1737.12</v>
      </c>
      <c r="M140" s="2">
        <f>IFERROR(__xludf.DUMMYFUNCTION("""COMPUTED_VALUE"""),45495.66666666667)</f>
        <v>45495.66667</v>
      </c>
      <c r="N140" s="1">
        <f>IFERROR(__xludf.DUMMYFUNCTION("""COMPUTED_VALUE"""),3.2722977E7)</f>
        <v>32722977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IFERROR(__xludf.DUMMYFUNCTION("""COMPUTED_VALUE"""),1743.27)</f>
        <v>1743.27</v>
      </c>
      <c r="D141" s="2">
        <f>IFERROR(__xludf.DUMMYFUNCTION("""COMPUTED_VALUE"""),45496.66666666667)</f>
        <v>45496.66667</v>
      </c>
      <c r="E141" s="1">
        <f>IFERROR(__xludf.DUMMYFUNCTION("""COMPUTED_VALUE"""),1759.36)</f>
        <v>1759.36</v>
      </c>
      <c r="G141" s="2">
        <f>IFERROR(__xludf.DUMMYFUNCTION("""COMPUTED_VALUE"""),45496.66666666667)</f>
        <v>45496.66667</v>
      </c>
      <c r="H141" s="1">
        <f>IFERROR(__xludf.DUMMYFUNCTION("""COMPUTED_VALUE"""),1735.57)</f>
        <v>1735.57</v>
      </c>
      <c r="J141" s="2">
        <f>IFERROR(__xludf.DUMMYFUNCTION("""COMPUTED_VALUE"""),45496.66666666667)</f>
        <v>45496.66667</v>
      </c>
      <c r="K141" s="1">
        <f>IFERROR(__xludf.DUMMYFUNCTION("""COMPUTED_VALUE"""),1752.32)</f>
        <v>1752.32</v>
      </c>
      <c r="M141" s="2">
        <f>IFERROR(__xludf.DUMMYFUNCTION("""COMPUTED_VALUE"""),45496.66666666667)</f>
        <v>45496.66667</v>
      </c>
      <c r="N141" s="1">
        <f>IFERROR(__xludf.DUMMYFUNCTION("""COMPUTED_VALUE"""),4.3121828E7)</f>
        <v>43121828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IFERROR(__xludf.DUMMYFUNCTION("""COMPUTED_VALUE"""),1742.05)</f>
        <v>1742.05</v>
      </c>
      <c r="D142" s="2">
        <f>IFERROR(__xludf.DUMMYFUNCTION("""COMPUTED_VALUE"""),45497.66666666667)</f>
        <v>45497.66667</v>
      </c>
      <c r="E142" s="1">
        <f>IFERROR(__xludf.DUMMYFUNCTION("""COMPUTED_VALUE"""),1742.06)</f>
        <v>1742.06</v>
      </c>
      <c r="G142" s="2">
        <f>IFERROR(__xludf.DUMMYFUNCTION("""COMPUTED_VALUE"""),45497.66666666667)</f>
        <v>45497.66667</v>
      </c>
      <c r="H142" s="1">
        <f>IFERROR(__xludf.DUMMYFUNCTION("""COMPUTED_VALUE"""),1690.42)</f>
        <v>1690.42</v>
      </c>
      <c r="J142" s="2">
        <f>IFERROR(__xludf.DUMMYFUNCTION("""COMPUTED_VALUE"""),45497.66666666667)</f>
        <v>45497.66667</v>
      </c>
      <c r="K142" s="1">
        <f>IFERROR(__xludf.DUMMYFUNCTION("""COMPUTED_VALUE"""),1691.09)</f>
        <v>1691.09</v>
      </c>
      <c r="M142" s="2">
        <f>IFERROR(__xludf.DUMMYFUNCTION("""COMPUTED_VALUE"""),45497.66666666667)</f>
        <v>45497.66667</v>
      </c>
      <c r="N142" s="1">
        <f>IFERROR(__xludf.DUMMYFUNCTION("""COMPUTED_VALUE"""),4.4360305E7)</f>
        <v>44360305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IFERROR(__xludf.DUMMYFUNCTION("""COMPUTED_VALUE"""),1693.7)</f>
        <v>1693.7</v>
      </c>
      <c r="D143" s="2">
        <f>IFERROR(__xludf.DUMMYFUNCTION("""COMPUTED_VALUE"""),45498.66666666667)</f>
        <v>45498.66667</v>
      </c>
      <c r="E143" s="1">
        <f>IFERROR(__xludf.DUMMYFUNCTION("""COMPUTED_VALUE"""),1735.37)</f>
        <v>1735.37</v>
      </c>
      <c r="G143" s="2">
        <f>IFERROR(__xludf.DUMMYFUNCTION("""COMPUTED_VALUE"""),45498.66666666667)</f>
        <v>45498.66667</v>
      </c>
      <c r="H143" s="1">
        <f>IFERROR(__xludf.DUMMYFUNCTION("""COMPUTED_VALUE"""),1688.05)</f>
        <v>1688.05</v>
      </c>
      <c r="J143" s="2">
        <f>IFERROR(__xludf.DUMMYFUNCTION("""COMPUTED_VALUE"""),45498.66666666667)</f>
        <v>45498.66667</v>
      </c>
      <c r="K143" s="1">
        <f>IFERROR(__xludf.DUMMYFUNCTION("""COMPUTED_VALUE"""),1702.65)</f>
        <v>1702.65</v>
      </c>
      <c r="M143" s="2">
        <f>IFERROR(__xludf.DUMMYFUNCTION("""COMPUTED_VALUE"""),45498.66666666667)</f>
        <v>45498.66667</v>
      </c>
      <c r="N143" s="1">
        <f>IFERROR(__xludf.DUMMYFUNCTION("""COMPUTED_VALUE"""),5.1488659E7)</f>
        <v>51488659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IFERROR(__xludf.DUMMYFUNCTION("""COMPUTED_VALUE"""),1725.09)</f>
        <v>1725.09</v>
      </c>
      <c r="D144" s="2">
        <f>IFERROR(__xludf.DUMMYFUNCTION("""COMPUTED_VALUE"""),45499.66666666667)</f>
        <v>45499.66667</v>
      </c>
      <c r="E144" s="1">
        <f>IFERROR(__xludf.DUMMYFUNCTION("""COMPUTED_VALUE"""),1764.09)</f>
        <v>1764.09</v>
      </c>
      <c r="G144" s="2">
        <f>IFERROR(__xludf.DUMMYFUNCTION("""COMPUTED_VALUE"""),45499.66666666667)</f>
        <v>45499.66667</v>
      </c>
      <c r="H144" s="1">
        <f>IFERROR(__xludf.DUMMYFUNCTION("""COMPUTED_VALUE"""),1725.09)</f>
        <v>1725.09</v>
      </c>
      <c r="J144" s="2">
        <f>IFERROR(__xludf.DUMMYFUNCTION("""COMPUTED_VALUE"""),45499.66666666667)</f>
        <v>45499.66667</v>
      </c>
      <c r="K144" s="1">
        <f>IFERROR(__xludf.DUMMYFUNCTION("""COMPUTED_VALUE"""),1752.57)</f>
        <v>1752.57</v>
      </c>
      <c r="M144" s="2">
        <f>IFERROR(__xludf.DUMMYFUNCTION("""COMPUTED_VALUE"""),45499.66666666667)</f>
        <v>45499.66667</v>
      </c>
      <c r="N144" s="1">
        <f>IFERROR(__xludf.DUMMYFUNCTION("""COMPUTED_VALUE"""),4.1056297E7)</f>
        <v>41056297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IFERROR(__xludf.DUMMYFUNCTION("""COMPUTED_VALUE"""),1755.85)</f>
        <v>1755.85</v>
      </c>
      <c r="D145" s="2">
        <f>IFERROR(__xludf.DUMMYFUNCTION("""COMPUTED_VALUE"""),45502.66666666667)</f>
        <v>45502.66667</v>
      </c>
      <c r="E145" s="1">
        <f>IFERROR(__xludf.DUMMYFUNCTION("""COMPUTED_VALUE"""),1769.3)</f>
        <v>1769.3</v>
      </c>
      <c r="G145" s="2">
        <f>IFERROR(__xludf.DUMMYFUNCTION("""COMPUTED_VALUE"""),45502.66666666667)</f>
        <v>45502.66667</v>
      </c>
      <c r="H145" s="1">
        <f>IFERROR(__xludf.DUMMYFUNCTION("""COMPUTED_VALUE"""),1751.58)</f>
        <v>1751.58</v>
      </c>
      <c r="J145" s="2">
        <f>IFERROR(__xludf.DUMMYFUNCTION("""COMPUTED_VALUE"""),45502.66666666667)</f>
        <v>45502.66667</v>
      </c>
      <c r="K145" s="1">
        <f>IFERROR(__xludf.DUMMYFUNCTION("""COMPUTED_VALUE"""),1763.5)</f>
        <v>1763.5</v>
      </c>
      <c r="M145" s="2">
        <f>IFERROR(__xludf.DUMMYFUNCTION("""COMPUTED_VALUE"""),45502.66666666667)</f>
        <v>45502.66667</v>
      </c>
      <c r="N145" s="1">
        <f>IFERROR(__xludf.DUMMYFUNCTION("""COMPUTED_VALUE"""),3.6021774E7)</f>
        <v>36021774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IFERROR(__xludf.DUMMYFUNCTION("""COMPUTED_VALUE"""),1772.66)</f>
        <v>1772.66</v>
      </c>
      <c r="D146" s="2">
        <f>IFERROR(__xludf.DUMMYFUNCTION("""COMPUTED_VALUE"""),45503.66666666667)</f>
        <v>45503.66667</v>
      </c>
      <c r="E146" s="1">
        <f>IFERROR(__xludf.DUMMYFUNCTION("""COMPUTED_VALUE"""),1789.99)</f>
        <v>1789.99</v>
      </c>
      <c r="G146" s="2">
        <f>IFERROR(__xludf.DUMMYFUNCTION("""COMPUTED_VALUE"""),45503.66666666667)</f>
        <v>45503.66667</v>
      </c>
      <c r="H146" s="1">
        <f>IFERROR(__xludf.DUMMYFUNCTION("""COMPUTED_VALUE"""),1758.05)</f>
        <v>1758.05</v>
      </c>
      <c r="J146" s="2">
        <f>IFERROR(__xludf.DUMMYFUNCTION("""COMPUTED_VALUE"""),45503.66666666667)</f>
        <v>45503.66667</v>
      </c>
      <c r="K146" s="1">
        <f>IFERROR(__xludf.DUMMYFUNCTION("""COMPUTED_VALUE"""),1767.75)</f>
        <v>1767.75</v>
      </c>
      <c r="M146" s="2">
        <f>IFERROR(__xludf.DUMMYFUNCTION("""COMPUTED_VALUE"""),45503.66666666667)</f>
        <v>45503.66667</v>
      </c>
      <c r="N146" s="1">
        <f>IFERROR(__xludf.DUMMYFUNCTION("""COMPUTED_VALUE"""),3.4377263E7)</f>
        <v>34377263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IFERROR(__xludf.DUMMYFUNCTION("""COMPUTED_VALUE"""),1791.38)</f>
        <v>1791.38</v>
      </c>
      <c r="D147" s="2">
        <f>IFERROR(__xludf.DUMMYFUNCTION("""COMPUTED_VALUE"""),45504.66666666667)</f>
        <v>45504.66667</v>
      </c>
      <c r="E147" s="1">
        <f>IFERROR(__xludf.DUMMYFUNCTION("""COMPUTED_VALUE"""),1820.88)</f>
        <v>1820.88</v>
      </c>
      <c r="G147" s="2">
        <f>IFERROR(__xludf.DUMMYFUNCTION("""COMPUTED_VALUE"""),45504.66666666667)</f>
        <v>45504.66667</v>
      </c>
      <c r="H147" s="1">
        <f>IFERROR(__xludf.DUMMYFUNCTION("""COMPUTED_VALUE"""),1789.43)</f>
        <v>1789.43</v>
      </c>
      <c r="J147" s="2">
        <f>IFERROR(__xludf.DUMMYFUNCTION("""COMPUTED_VALUE"""),45504.66666666667)</f>
        <v>45504.66667</v>
      </c>
      <c r="K147" s="1">
        <f>IFERROR(__xludf.DUMMYFUNCTION("""COMPUTED_VALUE"""),1791.96)</f>
        <v>1791.96</v>
      </c>
      <c r="M147" s="2">
        <f>IFERROR(__xludf.DUMMYFUNCTION("""COMPUTED_VALUE"""),45504.66666666667)</f>
        <v>45504.66667</v>
      </c>
      <c r="N147" s="1">
        <f>IFERROR(__xludf.DUMMYFUNCTION("""COMPUTED_VALUE"""),5.0461346E7)</f>
        <v>50461346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IFERROR(__xludf.DUMMYFUNCTION("""COMPUTED_VALUE"""),1791.79)</f>
        <v>1791.79</v>
      </c>
      <c r="D148" s="2">
        <f>IFERROR(__xludf.DUMMYFUNCTION("""COMPUTED_VALUE"""),45505.66666666667)</f>
        <v>45505.66667</v>
      </c>
      <c r="E148" s="1">
        <f>IFERROR(__xludf.DUMMYFUNCTION("""COMPUTED_VALUE"""),1804.8)</f>
        <v>1804.8</v>
      </c>
      <c r="G148" s="2">
        <f>IFERROR(__xludf.DUMMYFUNCTION("""COMPUTED_VALUE"""),45505.66666666667)</f>
        <v>45505.66667</v>
      </c>
      <c r="H148" s="1">
        <f>IFERROR(__xludf.DUMMYFUNCTION("""COMPUTED_VALUE"""),1738.66)</f>
        <v>1738.66</v>
      </c>
      <c r="J148" s="2">
        <f>IFERROR(__xludf.DUMMYFUNCTION("""COMPUTED_VALUE"""),45505.66666666667)</f>
        <v>45505.66667</v>
      </c>
      <c r="K148" s="1">
        <f>IFERROR(__xludf.DUMMYFUNCTION("""COMPUTED_VALUE"""),1751.26)</f>
        <v>1751.26</v>
      </c>
      <c r="M148" s="2">
        <f>IFERROR(__xludf.DUMMYFUNCTION("""COMPUTED_VALUE"""),45505.66666666667)</f>
        <v>45505.66667</v>
      </c>
      <c r="N148" s="1">
        <f>IFERROR(__xludf.DUMMYFUNCTION("""COMPUTED_VALUE"""),4.5863356E7)</f>
        <v>45863356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IFERROR(__xludf.DUMMYFUNCTION("""COMPUTED_VALUE"""),1725.7)</f>
        <v>1725.7</v>
      </c>
      <c r="D149" s="2">
        <f>IFERROR(__xludf.DUMMYFUNCTION("""COMPUTED_VALUE"""),45506.66666666667)</f>
        <v>45506.66667</v>
      </c>
      <c r="E149" s="1">
        <f>IFERROR(__xludf.DUMMYFUNCTION("""COMPUTED_VALUE"""),1725.7)</f>
        <v>1725.7</v>
      </c>
      <c r="G149" s="2">
        <f>IFERROR(__xludf.DUMMYFUNCTION("""COMPUTED_VALUE"""),45506.66666666667)</f>
        <v>45506.66667</v>
      </c>
      <c r="H149" s="1">
        <f>IFERROR(__xludf.DUMMYFUNCTION("""COMPUTED_VALUE"""),1675.57)</f>
        <v>1675.57</v>
      </c>
      <c r="J149" s="2">
        <f>IFERROR(__xludf.DUMMYFUNCTION("""COMPUTED_VALUE"""),45506.66666666667)</f>
        <v>45506.66667</v>
      </c>
      <c r="K149" s="1">
        <f>IFERROR(__xludf.DUMMYFUNCTION("""COMPUTED_VALUE"""),1692.63)</f>
        <v>1692.63</v>
      </c>
      <c r="M149" s="2">
        <f>IFERROR(__xludf.DUMMYFUNCTION("""COMPUTED_VALUE"""),45506.66666666667)</f>
        <v>45506.66667</v>
      </c>
      <c r="N149" s="1">
        <f>IFERROR(__xludf.DUMMYFUNCTION("""COMPUTED_VALUE"""),5.3826382E7)</f>
        <v>53826382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IFERROR(__xludf.DUMMYFUNCTION("""COMPUTED_VALUE"""),1681.23)</f>
        <v>1681.23</v>
      </c>
      <c r="D150" s="2">
        <f>IFERROR(__xludf.DUMMYFUNCTION("""COMPUTED_VALUE"""),45509.66666666667)</f>
        <v>45509.66667</v>
      </c>
      <c r="E150" s="1">
        <f>IFERROR(__xludf.DUMMYFUNCTION("""COMPUTED_VALUE"""),1681.23)</f>
        <v>1681.23</v>
      </c>
      <c r="G150" s="2">
        <f>IFERROR(__xludf.DUMMYFUNCTION("""COMPUTED_VALUE"""),45509.66666666667)</f>
        <v>45509.66667</v>
      </c>
      <c r="H150" s="1">
        <f>IFERROR(__xludf.DUMMYFUNCTION("""COMPUTED_VALUE"""),1617.05)</f>
        <v>1617.05</v>
      </c>
      <c r="J150" s="2">
        <f>IFERROR(__xludf.DUMMYFUNCTION("""COMPUTED_VALUE"""),45509.66666666667)</f>
        <v>45509.66667</v>
      </c>
      <c r="K150" s="1">
        <f>IFERROR(__xludf.DUMMYFUNCTION("""COMPUTED_VALUE"""),1655.34)</f>
        <v>1655.34</v>
      </c>
      <c r="M150" s="2">
        <f>IFERROR(__xludf.DUMMYFUNCTION("""COMPUTED_VALUE"""),45509.66666666667)</f>
        <v>45509.66667</v>
      </c>
      <c r="N150" s="1">
        <f>IFERROR(__xludf.DUMMYFUNCTION("""COMPUTED_VALUE"""),5.367685E7)</f>
        <v>53676850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IFERROR(__xludf.DUMMYFUNCTION("""COMPUTED_VALUE"""),1643.1)</f>
        <v>1643.1</v>
      </c>
      <c r="D151" s="2">
        <f>IFERROR(__xludf.DUMMYFUNCTION("""COMPUTED_VALUE"""),45510.66666666667)</f>
        <v>45510.66667</v>
      </c>
      <c r="E151" s="1">
        <f>IFERROR(__xludf.DUMMYFUNCTION("""COMPUTED_VALUE"""),1697.22)</f>
        <v>1697.22</v>
      </c>
      <c r="G151" s="2">
        <f>IFERROR(__xludf.DUMMYFUNCTION("""COMPUTED_VALUE"""),45510.66666666667)</f>
        <v>45510.66667</v>
      </c>
      <c r="H151" s="1">
        <f>IFERROR(__xludf.DUMMYFUNCTION("""COMPUTED_VALUE"""),1636.27)</f>
        <v>1636.27</v>
      </c>
      <c r="J151" s="2">
        <f>IFERROR(__xludf.DUMMYFUNCTION("""COMPUTED_VALUE"""),45510.66666666667)</f>
        <v>45510.66667</v>
      </c>
      <c r="K151" s="1">
        <f>IFERROR(__xludf.DUMMYFUNCTION("""COMPUTED_VALUE"""),1674.74)</f>
        <v>1674.74</v>
      </c>
      <c r="M151" s="2">
        <f>IFERROR(__xludf.DUMMYFUNCTION("""COMPUTED_VALUE"""),45510.66666666667)</f>
        <v>45510.66667</v>
      </c>
      <c r="N151" s="1">
        <f>IFERROR(__xludf.DUMMYFUNCTION("""COMPUTED_VALUE"""),4.6862437E7)</f>
        <v>46862437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IFERROR(__xludf.DUMMYFUNCTION("""COMPUTED_VALUE"""),1690.62)</f>
        <v>1690.62</v>
      </c>
      <c r="D152" s="2">
        <f>IFERROR(__xludf.DUMMYFUNCTION("""COMPUTED_VALUE"""),45511.66666666667)</f>
        <v>45511.66667</v>
      </c>
      <c r="E152" s="1">
        <f>IFERROR(__xludf.DUMMYFUNCTION("""COMPUTED_VALUE"""),1706.5)</f>
        <v>1706.5</v>
      </c>
      <c r="G152" s="2">
        <f>IFERROR(__xludf.DUMMYFUNCTION("""COMPUTED_VALUE"""),45511.66666666667)</f>
        <v>45511.66667</v>
      </c>
      <c r="H152" s="1">
        <f>IFERROR(__xludf.DUMMYFUNCTION("""COMPUTED_VALUE"""),1644.18)</f>
        <v>1644.18</v>
      </c>
      <c r="J152" s="2">
        <f>IFERROR(__xludf.DUMMYFUNCTION("""COMPUTED_VALUE"""),45511.66666666667)</f>
        <v>45511.66667</v>
      </c>
      <c r="K152" s="1">
        <f>IFERROR(__xludf.DUMMYFUNCTION("""COMPUTED_VALUE"""),1646.93)</f>
        <v>1646.93</v>
      </c>
      <c r="M152" s="2">
        <f>IFERROR(__xludf.DUMMYFUNCTION("""COMPUTED_VALUE"""),45511.66666666667)</f>
        <v>45511.66667</v>
      </c>
      <c r="N152" s="1">
        <f>IFERROR(__xludf.DUMMYFUNCTION("""COMPUTED_VALUE"""),4.7855375E7)</f>
        <v>47855375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IFERROR(__xludf.DUMMYFUNCTION("""COMPUTED_VALUE"""),1658.94)</f>
        <v>1658.94</v>
      </c>
      <c r="D153" s="2">
        <f>IFERROR(__xludf.DUMMYFUNCTION("""COMPUTED_VALUE"""),45512.66666666667)</f>
        <v>45512.66667</v>
      </c>
      <c r="E153" s="1">
        <f>IFERROR(__xludf.DUMMYFUNCTION("""COMPUTED_VALUE"""),1692.8)</f>
        <v>1692.8</v>
      </c>
      <c r="G153" s="2">
        <f>IFERROR(__xludf.DUMMYFUNCTION("""COMPUTED_VALUE"""),45512.66666666667)</f>
        <v>45512.66667</v>
      </c>
      <c r="H153" s="1">
        <f>IFERROR(__xludf.DUMMYFUNCTION("""COMPUTED_VALUE"""),1658.94)</f>
        <v>1658.94</v>
      </c>
      <c r="J153" s="2">
        <f>IFERROR(__xludf.DUMMYFUNCTION("""COMPUTED_VALUE"""),45512.66666666667)</f>
        <v>45512.66667</v>
      </c>
      <c r="K153" s="1">
        <f>IFERROR(__xludf.DUMMYFUNCTION("""COMPUTED_VALUE"""),1685.33)</f>
        <v>1685.33</v>
      </c>
      <c r="M153" s="2">
        <f>IFERROR(__xludf.DUMMYFUNCTION("""COMPUTED_VALUE"""),45512.66666666667)</f>
        <v>45512.66667</v>
      </c>
      <c r="N153" s="1">
        <f>IFERROR(__xludf.DUMMYFUNCTION("""COMPUTED_VALUE"""),4.3169431E7)</f>
        <v>43169431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IFERROR(__xludf.DUMMYFUNCTION("""COMPUTED_VALUE"""),1685.76)</f>
        <v>1685.76</v>
      </c>
      <c r="D154" s="2">
        <f>IFERROR(__xludf.DUMMYFUNCTION("""COMPUTED_VALUE"""),45513.66666666667)</f>
        <v>45513.66667</v>
      </c>
      <c r="E154" s="1">
        <f>IFERROR(__xludf.DUMMYFUNCTION("""COMPUTED_VALUE"""),1696.21)</f>
        <v>1696.21</v>
      </c>
      <c r="G154" s="2">
        <f>IFERROR(__xludf.DUMMYFUNCTION("""COMPUTED_VALUE"""),45513.66666666667)</f>
        <v>45513.66667</v>
      </c>
      <c r="H154" s="1">
        <f>IFERROR(__xludf.DUMMYFUNCTION("""COMPUTED_VALUE"""),1671.72)</f>
        <v>1671.72</v>
      </c>
      <c r="J154" s="2">
        <f>IFERROR(__xludf.DUMMYFUNCTION("""COMPUTED_VALUE"""),45513.66666666667)</f>
        <v>45513.66667</v>
      </c>
      <c r="K154" s="1">
        <f>IFERROR(__xludf.DUMMYFUNCTION("""COMPUTED_VALUE"""),1688.32)</f>
        <v>1688.32</v>
      </c>
      <c r="M154" s="2">
        <f>IFERROR(__xludf.DUMMYFUNCTION("""COMPUTED_VALUE"""),45513.66666666667)</f>
        <v>45513.66667</v>
      </c>
      <c r="N154" s="1">
        <f>IFERROR(__xludf.DUMMYFUNCTION("""COMPUTED_VALUE"""),3.1569896E7)</f>
        <v>31569896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IFERROR(__xludf.DUMMYFUNCTION("""COMPUTED_VALUE"""),1688.08)</f>
        <v>1688.08</v>
      </c>
      <c r="D155" s="2">
        <f>IFERROR(__xludf.DUMMYFUNCTION("""COMPUTED_VALUE"""),45516.66666666667)</f>
        <v>45516.66667</v>
      </c>
      <c r="E155" s="1">
        <f>IFERROR(__xludf.DUMMYFUNCTION("""COMPUTED_VALUE"""),1690.3)</f>
        <v>1690.3</v>
      </c>
      <c r="G155" s="2">
        <f>IFERROR(__xludf.DUMMYFUNCTION("""COMPUTED_VALUE"""),45516.66666666667)</f>
        <v>45516.66667</v>
      </c>
      <c r="H155" s="1">
        <f>IFERROR(__xludf.DUMMYFUNCTION("""COMPUTED_VALUE"""),1667.44)</f>
        <v>1667.44</v>
      </c>
      <c r="J155" s="2">
        <f>IFERROR(__xludf.DUMMYFUNCTION("""COMPUTED_VALUE"""),45516.66666666667)</f>
        <v>45516.66667</v>
      </c>
      <c r="K155" s="1">
        <f>IFERROR(__xludf.DUMMYFUNCTION("""COMPUTED_VALUE"""),1675.81)</f>
        <v>1675.81</v>
      </c>
      <c r="M155" s="2">
        <f>IFERROR(__xludf.DUMMYFUNCTION("""COMPUTED_VALUE"""),45516.66666666667)</f>
        <v>45516.66667</v>
      </c>
      <c r="N155" s="1">
        <f>IFERROR(__xludf.DUMMYFUNCTION("""COMPUTED_VALUE"""),3.1059755E7)</f>
        <v>31059755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IFERROR(__xludf.DUMMYFUNCTION("""COMPUTED_VALUE"""),1685.96)</f>
        <v>1685.96</v>
      </c>
      <c r="D156" s="2">
        <f>IFERROR(__xludf.DUMMYFUNCTION("""COMPUTED_VALUE"""),45517.66666666667)</f>
        <v>45517.66667</v>
      </c>
      <c r="E156" s="1">
        <f>IFERROR(__xludf.DUMMYFUNCTION("""COMPUTED_VALUE"""),1709.91)</f>
        <v>1709.91</v>
      </c>
      <c r="G156" s="2">
        <f>IFERROR(__xludf.DUMMYFUNCTION("""COMPUTED_VALUE"""),45517.66666666667)</f>
        <v>45517.66667</v>
      </c>
      <c r="H156" s="1">
        <f>IFERROR(__xludf.DUMMYFUNCTION("""COMPUTED_VALUE"""),1680.59)</f>
        <v>1680.59</v>
      </c>
      <c r="J156" s="2">
        <f>IFERROR(__xludf.DUMMYFUNCTION("""COMPUTED_VALUE"""),45517.66666666667)</f>
        <v>45517.66667</v>
      </c>
      <c r="K156" s="1">
        <f>IFERROR(__xludf.DUMMYFUNCTION("""COMPUTED_VALUE"""),1706.27)</f>
        <v>1706.27</v>
      </c>
      <c r="M156" s="2">
        <f>IFERROR(__xludf.DUMMYFUNCTION("""COMPUTED_VALUE"""),45517.66666666667)</f>
        <v>45517.66667</v>
      </c>
      <c r="N156" s="1">
        <f>IFERROR(__xludf.DUMMYFUNCTION("""COMPUTED_VALUE"""),2.8654221E7)</f>
        <v>28654221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IFERROR(__xludf.DUMMYFUNCTION("""COMPUTED_VALUE"""),1712.9)</f>
        <v>1712.9</v>
      </c>
      <c r="D157" s="2">
        <f>IFERROR(__xludf.DUMMYFUNCTION("""COMPUTED_VALUE"""),45518.66666666667)</f>
        <v>45518.66667</v>
      </c>
      <c r="E157" s="1">
        <f>IFERROR(__xludf.DUMMYFUNCTION("""COMPUTED_VALUE"""),1719.52)</f>
        <v>1719.52</v>
      </c>
      <c r="G157" s="2">
        <f>IFERROR(__xludf.DUMMYFUNCTION("""COMPUTED_VALUE"""),45518.66666666667)</f>
        <v>45518.66667</v>
      </c>
      <c r="H157" s="1">
        <f>IFERROR(__xludf.DUMMYFUNCTION("""COMPUTED_VALUE"""),1703.04)</f>
        <v>1703.04</v>
      </c>
      <c r="J157" s="2">
        <f>IFERROR(__xludf.DUMMYFUNCTION("""COMPUTED_VALUE"""),45518.66666666667)</f>
        <v>45518.66667</v>
      </c>
      <c r="K157" s="1">
        <f>IFERROR(__xludf.DUMMYFUNCTION("""COMPUTED_VALUE"""),1714.66)</f>
        <v>1714.66</v>
      </c>
      <c r="M157" s="2">
        <f>IFERROR(__xludf.DUMMYFUNCTION("""COMPUTED_VALUE"""),45518.66666666667)</f>
        <v>45518.66667</v>
      </c>
      <c r="N157" s="1">
        <f>IFERROR(__xludf.DUMMYFUNCTION("""COMPUTED_VALUE"""),3.3733143E7)</f>
        <v>33733143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IFERROR(__xludf.DUMMYFUNCTION("""COMPUTED_VALUE"""),1731.04)</f>
        <v>1731.04</v>
      </c>
      <c r="D158" s="2">
        <f>IFERROR(__xludf.DUMMYFUNCTION("""COMPUTED_VALUE"""),45519.66666666667)</f>
        <v>45519.66667</v>
      </c>
      <c r="E158" s="1">
        <f>IFERROR(__xludf.DUMMYFUNCTION("""COMPUTED_VALUE"""),1751.43)</f>
        <v>1751.43</v>
      </c>
      <c r="G158" s="2">
        <f>IFERROR(__xludf.DUMMYFUNCTION("""COMPUTED_VALUE"""),45519.66666666667)</f>
        <v>45519.66667</v>
      </c>
      <c r="H158" s="1">
        <f>IFERROR(__xludf.DUMMYFUNCTION("""COMPUTED_VALUE"""),1727.67)</f>
        <v>1727.67</v>
      </c>
      <c r="J158" s="2">
        <f>IFERROR(__xludf.DUMMYFUNCTION("""COMPUTED_VALUE"""),45519.66666666667)</f>
        <v>45519.66667</v>
      </c>
      <c r="K158" s="1">
        <f>IFERROR(__xludf.DUMMYFUNCTION("""COMPUTED_VALUE"""),1748.97)</f>
        <v>1748.97</v>
      </c>
      <c r="M158" s="2">
        <f>IFERROR(__xludf.DUMMYFUNCTION("""COMPUTED_VALUE"""),45519.66666666667)</f>
        <v>45519.66667</v>
      </c>
      <c r="N158" s="1">
        <f>IFERROR(__xludf.DUMMYFUNCTION("""COMPUTED_VALUE"""),3.3677937E7)</f>
        <v>33677937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IFERROR(__xludf.DUMMYFUNCTION("""COMPUTED_VALUE"""),1746.27)</f>
        <v>1746.27</v>
      </c>
      <c r="D159" s="2">
        <f>IFERROR(__xludf.DUMMYFUNCTION("""COMPUTED_VALUE"""),45520.66666666667)</f>
        <v>45520.66667</v>
      </c>
      <c r="E159" s="1">
        <f>IFERROR(__xludf.DUMMYFUNCTION("""COMPUTED_VALUE"""),1748.49)</f>
        <v>1748.49</v>
      </c>
      <c r="G159" s="2">
        <f>IFERROR(__xludf.DUMMYFUNCTION("""COMPUTED_VALUE"""),45520.66666666667)</f>
        <v>45520.66667</v>
      </c>
      <c r="H159" s="1">
        <f>IFERROR(__xludf.DUMMYFUNCTION("""COMPUTED_VALUE"""),1725.73)</f>
        <v>1725.73</v>
      </c>
      <c r="J159" s="2">
        <f>IFERROR(__xludf.DUMMYFUNCTION("""COMPUTED_VALUE"""),45520.66666666667)</f>
        <v>45520.66667</v>
      </c>
      <c r="K159" s="1">
        <f>IFERROR(__xludf.DUMMYFUNCTION("""COMPUTED_VALUE"""),1729.54)</f>
        <v>1729.54</v>
      </c>
      <c r="M159" s="2">
        <f>IFERROR(__xludf.DUMMYFUNCTION("""COMPUTED_VALUE"""),45520.66666666667)</f>
        <v>45520.66667</v>
      </c>
      <c r="N159" s="1">
        <f>IFERROR(__xludf.DUMMYFUNCTION("""COMPUTED_VALUE"""),2.6964807E7)</f>
        <v>26964807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IFERROR(__xludf.DUMMYFUNCTION("""COMPUTED_VALUE"""),1733.64)</f>
        <v>1733.64</v>
      </c>
      <c r="D160" s="2">
        <f>IFERROR(__xludf.DUMMYFUNCTION("""COMPUTED_VALUE"""),45523.66666666667)</f>
        <v>45523.66667</v>
      </c>
      <c r="E160" s="1">
        <f>IFERROR(__xludf.DUMMYFUNCTION("""COMPUTED_VALUE"""),1748.27)</f>
        <v>1748.27</v>
      </c>
      <c r="G160" s="2">
        <f>IFERROR(__xludf.DUMMYFUNCTION("""COMPUTED_VALUE"""),45523.66666666667)</f>
        <v>45523.66667</v>
      </c>
      <c r="H160" s="1">
        <f>IFERROR(__xludf.DUMMYFUNCTION("""COMPUTED_VALUE"""),1729.19)</f>
        <v>1729.19</v>
      </c>
      <c r="J160" s="2">
        <f>IFERROR(__xludf.DUMMYFUNCTION("""COMPUTED_VALUE"""),45523.66666666667)</f>
        <v>45523.66667</v>
      </c>
      <c r="K160" s="1">
        <f>IFERROR(__xludf.DUMMYFUNCTION("""COMPUTED_VALUE"""),1748.21)</f>
        <v>1748.21</v>
      </c>
      <c r="M160" s="2">
        <f>IFERROR(__xludf.DUMMYFUNCTION("""COMPUTED_VALUE"""),45523.66666666667)</f>
        <v>45523.66667</v>
      </c>
      <c r="N160" s="1">
        <f>IFERROR(__xludf.DUMMYFUNCTION("""COMPUTED_VALUE"""),2.3780042E7)</f>
        <v>23780042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IFERROR(__xludf.DUMMYFUNCTION("""COMPUTED_VALUE"""),1748.67)</f>
        <v>1748.67</v>
      </c>
      <c r="D161" s="2">
        <f>IFERROR(__xludf.DUMMYFUNCTION("""COMPUTED_VALUE"""),45524.66666666667)</f>
        <v>45524.66667</v>
      </c>
      <c r="E161" s="1">
        <f>IFERROR(__xludf.DUMMYFUNCTION("""COMPUTED_VALUE"""),1755.53)</f>
        <v>1755.53</v>
      </c>
      <c r="G161" s="2">
        <f>IFERROR(__xludf.DUMMYFUNCTION("""COMPUTED_VALUE"""),45524.66666666667)</f>
        <v>45524.66667</v>
      </c>
      <c r="H161" s="1">
        <f>IFERROR(__xludf.DUMMYFUNCTION("""COMPUTED_VALUE"""),1737.49)</f>
        <v>1737.49</v>
      </c>
      <c r="J161" s="2">
        <f>IFERROR(__xludf.DUMMYFUNCTION("""COMPUTED_VALUE"""),45524.66666666667)</f>
        <v>45524.66667</v>
      </c>
      <c r="K161" s="1">
        <f>IFERROR(__xludf.DUMMYFUNCTION("""COMPUTED_VALUE"""),1744.96)</f>
        <v>1744.96</v>
      </c>
      <c r="M161" s="2">
        <f>IFERROR(__xludf.DUMMYFUNCTION("""COMPUTED_VALUE"""),45524.66666666667)</f>
        <v>45524.66667</v>
      </c>
      <c r="N161" s="1">
        <f>IFERROR(__xludf.DUMMYFUNCTION("""COMPUTED_VALUE"""),2.1207865E7)</f>
        <v>21207865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IFERROR(__xludf.DUMMYFUNCTION("""COMPUTED_VALUE"""),1750.32)</f>
        <v>1750.32</v>
      </c>
      <c r="D162" s="2">
        <f>IFERROR(__xludf.DUMMYFUNCTION("""COMPUTED_VALUE"""),45525.66666666667)</f>
        <v>45525.66667</v>
      </c>
      <c r="E162" s="1">
        <f>IFERROR(__xludf.DUMMYFUNCTION("""COMPUTED_VALUE"""),1773.41)</f>
        <v>1773.41</v>
      </c>
      <c r="G162" s="2">
        <f>IFERROR(__xludf.DUMMYFUNCTION("""COMPUTED_VALUE"""),45525.66666666667)</f>
        <v>45525.66667</v>
      </c>
      <c r="H162" s="1">
        <f>IFERROR(__xludf.DUMMYFUNCTION("""COMPUTED_VALUE"""),1750.32)</f>
        <v>1750.32</v>
      </c>
      <c r="J162" s="2">
        <f>IFERROR(__xludf.DUMMYFUNCTION("""COMPUTED_VALUE"""),45525.66666666667)</f>
        <v>45525.66667</v>
      </c>
      <c r="K162" s="1">
        <f>IFERROR(__xludf.DUMMYFUNCTION("""COMPUTED_VALUE"""),1769.63)</f>
        <v>1769.63</v>
      </c>
      <c r="M162" s="2">
        <f>IFERROR(__xludf.DUMMYFUNCTION("""COMPUTED_VALUE"""),45525.66666666667)</f>
        <v>45525.66667</v>
      </c>
      <c r="N162" s="1">
        <f>IFERROR(__xludf.DUMMYFUNCTION("""COMPUTED_VALUE"""),2.8131815E7)</f>
        <v>28131815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IFERROR(__xludf.DUMMYFUNCTION("""COMPUTED_VALUE"""),1770.11)</f>
        <v>1770.11</v>
      </c>
      <c r="D163" s="2">
        <f>IFERROR(__xludf.DUMMYFUNCTION("""COMPUTED_VALUE"""),45526.66666666667)</f>
        <v>45526.66667</v>
      </c>
      <c r="E163" s="1">
        <f>IFERROR(__xludf.DUMMYFUNCTION("""COMPUTED_VALUE"""),1777.98)</f>
        <v>1777.98</v>
      </c>
      <c r="G163" s="2">
        <f>IFERROR(__xludf.DUMMYFUNCTION("""COMPUTED_VALUE"""),45526.66666666667)</f>
        <v>45526.66667</v>
      </c>
      <c r="H163" s="1">
        <f>IFERROR(__xludf.DUMMYFUNCTION("""COMPUTED_VALUE"""),1759.08)</f>
        <v>1759.08</v>
      </c>
      <c r="J163" s="2">
        <f>IFERROR(__xludf.DUMMYFUNCTION("""COMPUTED_VALUE"""),45526.66666666667)</f>
        <v>45526.66667</v>
      </c>
      <c r="K163" s="1">
        <f>IFERROR(__xludf.DUMMYFUNCTION("""COMPUTED_VALUE"""),1766.38)</f>
        <v>1766.38</v>
      </c>
      <c r="M163" s="2">
        <f>IFERROR(__xludf.DUMMYFUNCTION("""COMPUTED_VALUE"""),45526.66666666667)</f>
        <v>45526.66667</v>
      </c>
      <c r="N163" s="1">
        <f>IFERROR(__xludf.DUMMYFUNCTION("""COMPUTED_VALUE"""),2.4888853E7)</f>
        <v>24888853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IFERROR(__xludf.DUMMYFUNCTION("""COMPUTED_VALUE"""),1775.87)</f>
        <v>1775.87</v>
      </c>
      <c r="D164" s="2">
        <f>IFERROR(__xludf.DUMMYFUNCTION("""COMPUTED_VALUE"""),45527.66666666667)</f>
        <v>45527.66667</v>
      </c>
      <c r="E164" s="1">
        <f>IFERROR(__xludf.DUMMYFUNCTION("""COMPUTED_VALUE"""),1810.36)</f>
        <v>1810.36</v>
      </c>
      <c r="G164" s="2">
        <f>IFERROR(__xludf.DUMMYFUNCTION("""COMPUTED_VALUE"""),45527.66666666667)</f>
        <v>45527.66667</v>
      </c>
      <c r="H164" s="1">
        <f>IFERROR(__xludf.DUMMYFUNCTION("""COMPUTED_VALUE"""),1773.54)</f>
        <v>1773.54</v>
      </c>
      <c r="J164" s="2">
        <f>IFERROR(__xludf.DUMMYFUNCTION("""COMPUTED_VALUE"""),45527.66666666667)</f>
        <v>45527.66667</v>
      </c>
      <c r="K164" s="1">
        <f>IFERROR(__xludf.DUMMYFUNCTION("""COMPUTED_VALUE"""),1805.68)</f>
        <v>1805.68</v>
      </c>
      <c r="M164" s="2">
        <f>IFERROR(__xludf.DUMMYFUNCTION("""COMPUTED_VALUE"""),45527.66666666667)</f>
        <v>45527.66667</v>
      </c>
      <c r="N164" s="1">
        <f>IFERROR(__xludf.DUMMYFUNCTION("""COMPUTED_VALUE"""),3.2131545E7)</f>
        <v>32131545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IFERROR(__xludf.DUMMYFUNCTION("""COMPUTED_VALUE"""),1809.04)</f>
        <v>1809.04</v>
      </c>
      <c r="D165" s="2">
        <f>IFERROR(__xludf.DUMMYFUNCTION("""COMPUTED_VALUE"""),45530.66666666667)</f>
        <v>45530.66667</v>
      </c>
      <c r="E165" s="1">
        <f>IFERROR(__xludf.DUMMYFUNCTION("""COMPUTED_VALUE"""),1820.16)</f>
        <v>1820.16</v>
      </c>
      <c r="G165" s="2">
        <f>IFERROR(__xludf.DUMMYFUNCTION("""COMPUTED_VALUE"""),45530.66666666667)</f>
        <v>45530.66667</v>
      </c>
      <c r="H165" s="1">
        <f>IFERROR(__xludf.DUMMYFUNCTION("""COMPUTED_VALUE"""),1796.85)</f>
        <v>1796.85</v>
      </c>
      <c r="J165" s="2">
        <f>IFERROR(__xludf.DUMMYFUNCTION("""COMPUTED_VALUE"""),45530.66666666667)</f>
        <v>45530.66667</v>
      </c>
      <c r="K165" s="1">
        <f>IFERROR(__xludf.DUMMYFUNCTION("""COMPUTED_VALUE"""),1798.59)</f>
        <v>1798.59</v>
      </c>
      <c r="M165" s="2">
        <f>IFERROR(__xludf.DUMMYFUNCTION("""COMPUTED_VALUE"""),45530.66666666667)</f>
        <v>45530.66667</v>
      </c>
      <c r="N165" s="1">
        <f>IFERROR(__xludf.DUMMYFUNCTION("""COMPUTED_VALUE"""),2.8523072E7)</f>
        <v>28523072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IFERROR(__xludf.DUMMYFUNCTION("""COMPUTED_VALUE"""),1791.67)</f>
        <v>1791.67</v>
      </c>
      <c r="D166" s="2">
        <f>IFERROR(__xludf.DUMMYFUNCTION("""COMPUTED_VALUE"""),45531.66666666667)</f>
        <v>45531.66667</v>
      </c>
      <c r="E166" s="1">
        <f>IFERROR(__xludf.DUMMYFUNCTION("""COMPUTED_VALUE"""),1791.67)</f>
        <v>1791.67</v>
      </c>
      <c r="G166" s="2">
        <f>IFERROR(__xludf.DUMMYFUNCTION("""COMPUTED_VALUE"""),45531.66666666667)</f>
        <v>45531.66667</v>
      </c>
      <c r="H166" s="1">
        <f>IFERROR(__xludf.DUMMYFUNCTION("""COMPUTED_VALUE"""),1772.8)</f>
        <v>1772.8</v>
      </c>
      <c r="J166" s="2">
        <f>IFERROR(__xludf.DUMMYFUNCTION("""COMPUTED_VALUE"""),45531.66666666667)</f>
        <v>45531.66667</v>
      </c>
      <c r="K166" s="1">
        <f>IFERROR(__xludf.DUMMYFUNCTION("""COMPUTED_VALUE"""),1781.73)</f>
        <v>1781.73</v>
      </c>
      <c r="M166" s="2">
        <f>IFERROR(__xludf.DUMMYFUNCTION("""COMPUTED_VALUE"""),45531.66666666667)</f>
        <v>45531.66667</v>
      </c>
      <c r="N166" s="1">
        <f>IFERROR(__xludf.DUMMYFUNCTION("""COMPUTED_VALUE"""),2.7028834E7)</f>
        <v>27028834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IFERROR(__xludf.DUMMYFUNCTION("""COMPUTED_VALUE"""),1779.27)</f>
        <v>1779.27</v>
      </c>
      <c r="D167" s="2">
        <f>IFERROR(__xludf.DUMMYFUNCTION("""COMPUTED_VALUE"""),45532.66666666667)</f>
        <v>45532.66667</v>
      </c>
      <c r="E167" s="1">
        <f>IFERROR(__xludf.DUMMYFUNCTION("""COMPUTED_VALUE"""),1785.7)</f>
        <v>1785.7</v>
      </c>
      <c r="G167" s="2">
        <f>IFERROR(__xludf.DUMMYFUNCTION("""COMPUTED_VALUE"""),45532.66666666667)</f>
        <v>45532.66667</v>
      </c>
      <c r="H167" s="1">
        <f>IFERROR(__xludf.DUMMYFUNCTION("""COMPUTED_VALUE"""),1765.93)</f>
        <v>1765.93</v>
      </c>
      <c r="J167" s="2">
        <f>IFERROR(__xludf.DUMMYFUNCTION("""COMPUTED_VALUE"""),45532.66666666667)</f>
        <v>45532.66667</v>
      </c>
      <c r="K167" s="1">
        <f>IFERROR(__xludf.DUMMYFUNCTION("""COMPUTED_VALUE"""),1771.49)</f>
        <v>1771.49</v>
      </c>
      <c r="M167" s="2">
        <f>IFERROR(__xludf.DUMMYFUNCTION("""COMPUTED_VALUE"""),45532.66666666667)</f>
        <v>45532.66667</v>
      </c>
      <c r="N167" s="1">
        <f>IFERROR(__xludf.DUMMYFUNCTION("""COMPUTED_VALUE"""),2.4861796E7)</f>
        <v>24861796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IFERROR(__xludf.DUMMYFUNCTION("""COMPUTED_VALUE"""),1779.65)</f>
        <v>1779.65</v>
      </c>
      <c r="D168" s="2">
        <f>IFERROR(__xludf.DUMMYFUNCTION("""COMPUTED_VALUE"""),45533.66666666667)</f>
        <v>45533.66667</v>
      </c>
      <c r="E168" s="1">
        <f>IFERROR(__xludf.DUMMYFUNCTION("""COMPUTED_VALUE"""),1799.68)</f>
        <v>1799.68</v>
      </c>
      <c r="G168" s="2">
        <f>IFERROR(__xludf.DUMMYFUNCTION("""COMPUTED_VALUE"""),45533.66666666667)</f>
        <v>45533.66667</v>
      </c>
      <c r="H168" s="1">
        <f>IFERROR(__xludf.DUMMYFUNCTION("""COMPUTED_VALUE"""),1767.03)</f>
        <v>1767.03</v>
      </c>
      <c r="J168" s="2">
        <f>IFERROR(__xludf.DUMMYFUNCTION("""COMPUTED_VALUE"""),45533.66666666667)</f>
        <v>45533.66667</v>
      </c>
      <c r="K168" s="1">
        <f>IFERROR(__xludf.DUMMYFUNCTION("""COMPUTED_VALUE"""),1779.5)</f>
        <v>1779.5</v>
      </c>
      <c r="M168" s="2">
        <f>IFERROR(__xludf.DUMMYFUNCTION("""COMPUTED_VALUE"""),45533.66666666667)</f>
        <v>45533.66667</v>
      </c>
      <c r="N168" s="1">
        <f>IFERROR(__xludf.DUMMYFUNCTION("""COMPUTED_VALUE"""),2.543377E7)</f>
        <v>25433770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IFERROR(__xludf.DUMMYFUNCTION("""COMPUTED_VALUE"""),1788.72)</f>
        <v>1788.72</v>
      </c>
      <c r="D169" s="2">
        <f>IFERROR(__xludf.DUMMYFUNCTION("""COMPUTED_VALUE"""),45534.66666666667)</f>
        <v>45534.66667</v>
      </c>
      <c r="E169" s="1">
        <f>IFERROR(__xludf.DUMMYFUNCTION("""COMPUTED_VALUE"""),1815.43)</f>
        <v>1815.43</v>
      </c>
      <c r="G169" s="2">
        <f>IFERROR(__xludf.DUMMYFUNCTION("""COMPUTED_VALUE"""),45534.66666666667)</f>
        <v>45534.66667</v>
      </c>
      <c r="H169" s="1">
        <f>IFERROR(__xludf.DUMMYFUNCTION("""COMPUTED_VALUE"""),1780.52)</f>
        <v>1780.52</v>
      </c>
      <c r="J169" s="2">
        <f>IFERROR(__xludf.DUMMYFUNCTION("""COMPUTED_VALUE"""),45534.66666666667)</f>
        <v>45534.66667</v>
      </c>
      <c r="K169" s="1">
        <f>IFERROR(__xludf.DUMMYFUNCTION("""COMPUTED_VALUE"""),1813.52)</f>
        <v>1813.52</v>
      </c>
      <c r="M169" s="2">
        <f>IFERROR(__xludf.DUMMYFUNCTION("""COMPUTED_VALUE"""),45534.66666666667)</f>
        <v>45534.66667</v>
      </c>
      <c r="N169" s="1">
        <f>IFERROR(__xludf.DUMMYFUNCTION("""COMPUTED_VALUE"""),3.4340984E7)</f>
        <v>34340984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IFERROR(__xludf.DUMMYFUNCTION("""COMPUTED_VALUE"""),1808.87)</f>
        <v>1808.87</v>
      </c>
      <c r="D170" s="2">
        <f>IFERROR(__xludf.DUMMYFUNCTION("""COMPUTED_VALUE"""),45538.66666666667)</f>
        <v>45538.66667</v>
      </c>
      <c r="E170" s="1">
        <f>IFERROR(__xludf.DUMMYFUNCTION("""COMPUTED_VALUE"""),1809.18)</f>
        <v>1809.18</v>
      </c>
      <c r="G170" s="2">
        <f>IFERROR(__xludf.DUMMYFUNCTION("""COMPUTED_VALUE"""),45538.66666666667)</f>
        <v>45538.66667</v>
      </c>
      <c r="H170" s="1">
        <f>IFERROR(__xludf.DUMMYFUNCTION("""COMPUTED_VALUE"""),1741.85)</f>
        <v>1741.85</v>
      </c>
      <c r="J170" s="2">
        <f>IFERROR(__xludf.DUMMYFUNCTION("""COMPUTED_VALUE"""),45538.66666666667)</f>
        <v>45538.66667</v>
      </c>
      <c r="K170" s="1">
        <f>IFERROR(__xludf.DUMMYFUNCTION("""COMPUTED_VALUE"""),1748.73)</f>
        <v>1748.73</v>
      </c>
      <c r="M170" s="2">
        <f>IFERROR(__xludf.DUMMYFUNCTION("""COMPUTED_VALUE"""),45538.66666666667)</f>
        <v>45538.66667</v>
      </c>
      <c r="N170" s="1">
        <f>IFERROR(__xludf.DUMMYFUNCTION("""COMPUTED_VALUE"""),3.1348323E7)</f>
        <v>31348323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IFERROR(__xludf.DUMMYFUNCTION("""COMPUTED_VALUE"""),1745.61)</f>
        <v>1745.61</v>
      </c>
      <c r="D171" s="2">
        <f>IFERROR(__xludf.DUMMYFUNCTION("""COMPUTED_VALUE"""),45539.66666666667)</f>
        <v>45539.66667</v>
      </c>
      <c r="E171" s="1">
        <f>IFERROR(__xludf.DUMMYFUNCTION("""COMPUTED_VALUE"""),1746.59)</f>
        <v>1746.59</v>
      </c>
      <c r="G171" s="2">
        <f>IFERROR(__xludf.DUMMYFUNCTION("""COMPUTED_VALUE"""),45539.66666666667)</f>
        <v>45539.66667</v>
      </c>
      <c r="H171" s="1">
        <f>IFERROR(__xludf.DUMMYFUNCTION("""COMPUTED_VALUE"""),1723.42)</f>
        <v>1723.42</v>
      </c>
      <c r="J171" s="2">
        <f>IFERROR(__xludf.DUMMYFUNCTION("""COMPUTED_VALUE"""),45539.66666666667)</f>
        <v>45539.66667</v>
      </c>
      <c r="K171" s="1">
        <f>IFERROR(__xludf.DUMMYFUNCTION("""COMPUTED_VALUE"""),1731.94)</f>
        <v>1731.94</v>
      </c>
      <c r="M171" s="2">
        <f>IFERROR(__xludf.DUMMYFUNCTION("""COMPUTED_VALUE"""),45539.66666666667)</f>
        <v>45539.66667</v>
      </c>
      <c r="N171" s="1">
        <f>IFERROR(__xludf.DUMMYFUNCTION("""COMPUTED_VALUE"""),3.0877376E7)</f>
        <v>30877376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IFERROR(__xludf.DUMMYFUNCTION("""COMPUTED_VALUE"""),1729.7)</f>
        <v>1729.7</v>
      </c>
      <c r="D172" s="2">
        <f>IFERROR(__xludf.DUMMYFUNCTION("""COMPUTED_VALUE"""),45540.66666666667)</f>
        <v>45540.66667</v>
      </c>
      <c r="E172" s="1">
        <f>IFERROR(__xludf.DUMMYFUNCTION("""COMPUTED_VALUE"""),1734.26)</f>
        <v>1734.26</v>
      </c>
      <c r="G172" s="2">
        <f>IFERROR(__xludf.DUMMYFUNCTION("""COMPUTED_VALUE"""),45540.66666666667)</f>
        <v>45540.66667</v>
      </c>
      <c r="H172" s="1">
        <f>IFERROR(__xludf.DUMMYFUNCTION("""COMPUTED_VALUE"""),1704.33)</f>
        <v>1704.33</v>
      </c>
      <c r="J172" s="2">
        <f>IFERROR(__xludf.DUMMYFUNCTION("""COMPUTED_VALUE"""),45540.66666666667)</f>
        <v>45540.66667</v>
      </c>
      <c r="K172" s="1">
        <f>IFERROR(__xludf.DUMMYFUNCTION("""COMPUTED_VALUE"""),1716.06)</f>
        <v>1716.06</v>
      </c>
      <c r="M172" s="2">
        <f>IFERROR(__xludf.DUMMYFUNCTION("""COMPUTED_VALUE"""),45540.66666666667)</f>
        <v>45540.66667</v>
      </c>
      <c r="N172" s="1">
        <f>IFERROR(__xludf.DUMMYFUNCTION("""COMPUTED_VALUE"""),3.1210418E7)</f>
        <v>31210418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IFERROR(__xludf.DUMMYFUNCTION("""COMPUTED_VALUE"""),1726.65)</f>
        <v>1726.65</v>
      </c>
      <c r="D173" s="2">
        <f>IFERROR(__xludf.DUMMYFUNCTION("""COMPUTED_VALUE"""),45541.66666666667)</f>
        <v>45541.66667</v>
      </c>
      <c r="E173" s="1">
        <f>IFERROR(__xludf.DUMMYFUNCTION("""COMPUTED_VALUE"""),1743.74)</f>
        <v>1743.74</v>
      </c>
      <c r="G173" s="2">
        <f>IFERROR(__xludf.DUMMYFUNCTION("""COMPUTED_VALUE"""),45541.66666666667)</f>
        <v>45541.66667</v>
      </c>
      <c r="H173" s="1">
        <f>IFERROR(__xludf.DUMMYFUNCTION("""COMPUTED_VALUE"""),1706.26)</f>
        <v>1706.26</v>
      </c>
      <c r="J173" s="2">
        <f>IFERROR(__xludf.DUMMYFUNCTION("""COMPUTED_VALUE"""),45541.66666666667)</f>
        <v>45541.66667</v>
      </c>
      <c r="K173" s="1">
        <f>IFERROR(__xludf.DUMMYFUNCTION("""COMPUTED_VALUE"""),1711.38)</f>
        <v>1711.38</v>
      </c>
      <c r="M173" s="2">
        <f>IFERROR(__xludf.DUMMYFUNCTION("""COMPUTED_VALUE"""),45541.66666666667)</f>
        <v>45541.66667</v>
      </c>
      <c r="N173" s="1">
        <f>IFERROR(__xludf.DUMMYFUNCTION("""COMPUTED_VALUE"""),3.5801663E7)</f>
        <v>35801663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IFERROR(__xludf.DUMMYFUNCTION("""COMPUTED_VALUE"""),1718.23)</f>
        <v>1718.23</v>
      </c>
      <c r="D174" s="2">
        <f>IFERROR(__xludf.DUMMYFUNCTION("""COMPUTED_VALUE"""),45544.66666666667)</f>
        <v>45544.66667</v>
      </c>
      <c r="E174" s="1">
        <f>IFERROR(__xludf.DUMMYFUNCTION("""COMPUTED_VALUE"""),1729.77)</f>
        <v>1729.77</v>
      </c>
      <c r="G174" s="2">
        <f>IFERROR(__xludf.DUMMYFUNCTION("""COMPUTED_VALUE"""),45544.66666666667)</f>
        <v>45544.66667</v>
      </c>
      <c r="H174" s="1">
        <f>IFERROR(__xludf.DUMMYFUNCTION("""COMPUTED_VALUE"""),1714.13)</f>
        <v>1714.13</v>
      </c>
      <c r="J174" s="2">
        <f>IFERROR(__xludf.DUMMYFUNCTION("""COMPUTED_VALUE"""),45544.66666666667)</f>
        <v>45544.66667</v>
      </c>
      <c r="K174" s="1">
        <f>IFERROR(__xludf.DUMMYFUNCTION("""COMPUTED_VALUE"""),1721.05)</f>
        <v>1721.05</v>
      </c>
      <c r="M174" s="2">
        <f>IFERROR(__xludf.DUMMYFUNCTION("""COMPUTED_VALUE"""),45544.66666666667)</f>
        <v>45544.66667</v>
      </c>
      <c r="N174" s="1">
        <f>IFERROR(__xludf.DUMMYFUNCTION("""COMPUTED_VALUE"""),3.9793914E7)</f>
        <v>39793914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IFERROR(__xludf.DUMMYFUNCTION("""COMPUTED_VALUE"""),1734.9)</f>
        <v>1734.9</v>
      </c>
      <c r="D175" s="2">
        <f>IFERROR(__xludf.DUMMYFUNCTION("""COMPUTED_VALUE"""),45545.66666666667)</f>
        <v>45545.66667</v>
      </c>
      <c r="E175" s="1">
        <f>IFERROR(__xludf.DUMMYFUNCTION("""COMPUTED_VALUE"""),1744.63)</f>
        <v>1744.63</v>
      </c>
      <c r="G175" s="2">
        <f>IFERROR(__xludf.DUMMYFUNCTION("""COMPUTED_VALUE"""),45545.66666666667)</f>
        <v>45545.66667</v>
      </c>
      <c r="H175" s="1">
        <f>IFERROR(__xludf.DUMMYFUNCTION("""COMPUTED_VALUE"""),1722.21)</f>
        <v>1722.21</v>
      </c>
      <c r="J175" s="2">
        <f>IFERROR(__xludf.DUMMYFUNCTION("""COMPUTED_VALUE"""),45545.66666666667)</f>
        <v>45545.66667</v>
      </c>
      <c r="K175" s="1">
        <f>IFERROR(__xludf.DUMMYFUNCTION("""COMPUTED_VALUE"""),1743.25)</f>
        <v>1743.25</v>
      </c>
      <c r="M175" s="2">
        <f>IFERROR(__xludf.DUMMYFUNCTION("""COMPUTED_VALUE"""),45545.66666666667)</f>
        <v>45545.66667</v>
      </c>
      <c r="N175" s="1">
        <f>IFERROR(__xludf.DUMMYFUNCTION("""COMPUTED_VALUE"""),3.3351861E7)</f>
        <v>33351861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IFERROR(__xludf.DUMMYFUNCTION("""COMPUTED_VALUE"""),1737.94)</f>
        <v>1737.94</v>
      </c>
      <c r="D176" s="2">
        <f>IFERROR(__xludf.DUMMYFUNCTION("""COMPUTED_VALUE"""),45546.66666666667)</f>
        <v>45546.66667</v>
      </c>
      <c r="E176" s="1">
        <f>IFERROR(__xludf.DUMMYFUNCTION("""COMPUTED_VALUE"""),1763.26)</f>
        <v>1763.26</v>
      </c>
      <c r="G176" s="2">
        <f>IFERROR(__xludf.DUMMYFUNCTION("""COMPUTED_VALUE"""),45546.66666666667)</f>
        <v>45546.66667</v>
      </c>
      <c r="H176" s="1">
        <f>IFERROR(__xludf.DUMMYFUNCTION("""COMPUTED_VALUE"""),1703.17)</f>
        <v>1703.17</v>
      </c>
      <c r="J176" s="2">
        <f>IFERROR(__xludf.DUMMYFUNCTION("""COMPUTED_VALUE"""),45546.66666666667)</f>
        <v>45546.66667</v>
      </c>
      <c r="K176" s="1">
        <f>IFERROR(__xludf.DUMMYFUNCTION("""COMPUTED_VALUE"""),1762.24)</f>
        <v>1762.24</v>
      </c>
      <c r="M176" s="2">
        <f>IFERROR(__xludf.DUMMYFUNCTION("""COMPUTED_VALUE"""),45546.66666666667)</f>
        <v>45546.66667</v>
      </c>
      <c r="N176" s="1">
        <f>IFERROR(__xludf.DUMMYFUNCTION("""COMPUTED_VALUE"""),3.239406E7)</f>
        <v>32394060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IFERROR(__xludf.DUMMYFUNCTION("""COMPUTED_VALUE"""),1763.77)</f>
        <v>1763.77</v>
      </c>
      <c r="D177" s="2">
        <f>IFERROR(__xludf.DUMMYFUNCTION("""COMPUTED_VALUE"""),45547.66666666667)</f>
        <v>45547.66667</v>
      </c>
      <c r="E177" s="1">
        <f>IFERROR(__xludf.DUMMYFUNCTION("""COMPUTED_VALUE"""),1789.33)</f>
        <v>1789.33</v>
      </c>
      <c r="G177" s="2">
        <f>IFERROR(__xludf.DUMMYFUNCTION("""COMPUTED_VALUE"""),45547.66666666667)</f>
        <v>45547.66667</v>
      </c>
      <c r="H177" s="1">
        <f>IFERROR(__xludf.DUMMYFUNCTION("""COMPUTED_VALUE"""),1757.65)</f>
        <v>1757.65</v>
      </c>
      <c r="J177" s="2">
        <f>IFERROR(__xludf.DUMMYFUNCTION("""COMPUTED_VALUE"""),45547.66666666667)</f>
        <v>45547.66667</v>
      </c>
      <c r="K177" s="1">
        <f>IFERROR(__xludf.DUMMYFUNCTION("""COMPUTED_VALUE"""),1789.02)</f>
        <v>1789.02</v>
      </c>
      <c r="M177" s="2">
        <f>IFERROR(__xludf.DUMMYFUNCTION("""COMPUTED_VALUE"""),45547.66666666667)</f>
        <v>45547.66667</v>
      </c>
      <c r="N177" s="1">
        <f>IFERROR(__xludf.DUMMYFUNCTION("""COMPUTED_VALUE"""),2.9793533E7)</f>
        <v>29793533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IFERROR(__xludf.DUMMYFUNCTION("""COMPUTED_VALUE"""),1799.45)</f>
        <v>1799.45</v>
      </c>
      <c r="D178" s="2">
        <f>IFERROR(__xludf.DUMMYFUNCTION("""COMPUTED_VALUE"""),45548.66666666667)</f>
        <v>45548.66667</v>
      </c>
      <c r="E178" s="1">
        <f>IFERROR(__xludf.DUMMYFUNCTION("""COMPUTED_VALUE"""),1824.46)</f>
        <v>1824.46</v>
      </c>
      <c r="G178" s="2">
        <f>IFERROR(__xludf.DUMMYFUNCTION("""COMPUTED_VALUE"""),45548.66666666667)</f>
        <v>45548.66667</v>
      </c>
      <c r="H178" s="1">
        <f>IFERROR(__xludf.DUMMYFUNCTION("""COMPUTED_VALUE"""),1799.45)</f>
        <v>1799.45</v>
      </c>
      <c r="J178" s="2">
        <f>IFERROR(__xludf.DUMMYFUNCTION("""COMPUTED_VALUE"""),45548.66666666667)</f>
        <v>45548.66667</v>
      </c>
      <c r="K178" s="1">
        <f>IFERROR(__xludf.DUMMYFUNCTION("""COMPUTED_VALUE"""),1814.9)</f>
        <v>1814.9</v>
      </c>
      <c r="M178" s="2">
        <f>IFERROR(__xludf.DUMMYFUNCTION("""COMPUTED_VALUE"""),45548.66666666667)</f>
        <v>45548.66667</v>
      </c>
      <c r="N178" s="1">
        <f>IFERROR(__xludf.DUMMYFUNCTION("""COMPUTED_VALUE"""),3.2067747E7)</f>
        <v>32067747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IFERROR(__xludf.DUMMYFUNCTION("""COMPUTED_VALUE"""),1823.04)</f>
        <v>1823.04</v>
      </c>
      <c r="D179" s="2">
        <f>IFERROR(__xludf.DUMMYFUNCTION("""COMPUTED_VALUE"""),45551.66666666667)</f>
        <v>45551.66667</v>
      </c>
      <c r="E179" s="1">
        <f>IFERROR(__xludf.DUMMYFUNCTION("""COMPUTED_VALUE"""),1840.32)</f>
        <v>1840.32</v>
      </c>
      <c r="G179" s="2">
        <f>IFERROR(__xludf.DUMMYFUNCTION("""COMPUTED_VALUE"""),45551.66666666667)</f>
        <v>45551.66667</v>
      </c>
      <c r="H179" s="1">
        <f>IFERROR(__xludf.DUMMYFUNCTION("""COMPUTED_VALUE"""),1815.52)</f>
        <v>1815.52</v>
      </c>
      <c r="J179" s="2">
        <f>IFERROR(__xludf.DUMMYFUNCTION("""COMPUTED_VALUE"""),45551.66666666667)</f>
        <v>45551.66667</v>
      </c>
      <c r="K179" s="1">
        <f>IFERROR(__xludf.DUMMYFUNCTION("""COMPUTED_VALUE"""),1836.77)</f>
        <v>1836.77</v>
      </c>
      <c r="M179" s="2">
        <f>IFERROR(__xludf.DUMMYFUNCTION("""COMPUTED_VALUE"""),45551.66666666667)</f>
        <v>45551.66667</v>
      </c>
      <c r="N179" s="1">
        <f>IFERROR(__xludf.DUMMYFUNCTION("""COMPUTED_VALUE"""),2.9260803E7)</f>
        <v>29260803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IFERROR(__xludf.DUMMYFUNCTION("""COMPUTED_VALUE"""),1844.66)</f>
        <v>1844.66</v>
      </c>
      <c r="D180" s="2">
        <f>IFERROR(__xludf.DUMMYFUNCTION("""COMPUTED_VALUE"""),45552.66666666667)</f>
        <v>45552.66667</v>
      </c>
      <c r="E180" s="1">
        <f>IFERROR(__xludf.DUMMYFUNCTION("""COMPUTED_VALUE"""),1857.56)</f>
        <v>1857.56</v>
      </c>
      <c r="G180" s="2">
        <f>IFERROR(__xludf.DUMMYFUNCTION("""COMPUTED_VALUE"""),45552.66666666667)</f>
        <v>45552.66667</v>
      </c>
      <c r="H180" s="1">
        <f>IFERROR(__xludf.DUMMYFUNCTION("""COMPUTED_VALUE"""),1835.3)</f>
        <v>1835.3</v>
      </c>
      <c r="J180" s="2">
        <f>IFERROR(__xludf.DUMMYFUNCTION("""COMPUTED_VALUE"""),45552.66666666667)</f>
        <v>45552.66667</v>
      </c>
      <c r="K180" s="1">
        <f>IFERROR(__xludf.DUMMYFUNCTION("""COMPUTED_VALUE"""),1851.75)</f>
        <v>1851.75</v>
      </c>
      <c r="M180" s="2">
        <f>IFERROR(__xludf.DUMMYFUNCTION("""COMPUTED_VALUE"""),45552.66666666667)</f>
        <v>45552.66667</v>
      </c>
      <c r="N180" s="1">
        <f>IFERROR(__xludf.DUMMYFUNCTION("""COMPUTED_VALUE"""),3.0271722E7)</f>
        <v>30271722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IFERROR(__xludf.DUMMYFUNCTION("""COMPUTED_VALUE"""),1857.51)</f>
        <v>1857.51</v>
      </c>
      <c r="D181" s="2">
        <f>IFERROR(__xludf.DUMMYFUNCTION("""COMPUTED_VALUE"""),45553.66666666667)</f>
        <v>45553.66667</v>
      </c>
      <c r="E181" s="1">
        <f>IFERROR(__xludf.DUMMYFUNCTION("""COMPUTED_VALUE"""),1884.88)</f>
        <v>1884.88</v>
      </c>
      <c r="G181" s="2">
        <f>IFERROR(__xludf.DUMMYFUNCTION("""COMPUTED_VALUE"""),45553.66666666667)</f>
        <v>45553.66667</v>
      </c>
      <c r="H181" s="1">
        <f>IFERROR(__xludf.DUMMYFUNCTION("""COMPUTED_VALUE"""),1845.92)</f>
        <v>1845.92</v>
      </c>
      <c r="J181" s="2">
        <f>IFERROR(__xludf.DUMMYFUNCTION("""COMPUTED_VALUE"""),45553.66666666667)</f>
        <v>45553.66667</v>
      </c>
      <c r="K181" s="1">
        <f>IFERROR(__xludf.DUMMYFUNCTION("""COMPUTED_VALUE"""),1850.76)</f>
        <v>1850.76</v>
      </c>
      <c r="M181" s="2">
        <f>IFERROR(__xludf.DUMMYFUNCTION("""COMPUTED_VALUE"""),45553.66666666667)</f>
        <v>45553.66667</v>
      </c>
      <c r="N181" s="1">
        <f>IFERROR(__xludf.DUMMYFUNCTION("""COMPUTED_VALUE"""),4.4926133E7)</f>
        <v>44926133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IFERROR(__xludf.DUMMYFUNCTION("""COMPUTED_VALUE"""),1886.75)</f>
        <v>1886.75</v>
      </c>
      <c r="D182" s="2">
        <f>IFERROR(__xludf.DUMMYFUNCTION("""COMPUTED_VALUE"""),45554.66666666667)</f>
        <v>45554.66667</v>
      </c>
      <c r="E182" s="1">
        <f>IFERROR(__xludf.DUMMYFUNCTION("""COMPUTED_VALUE"""),1906.91)</f>
        <v>1906.91</v>
      </c>
      <c r="G182" s="2">
        <f>IFERROR(__xludf.DUMMYFUNCTION("""COMPUTED_VALUE"""),45554.66666666667)</f>
        <v>45554.66667</v>
      </c>
      <c r="H182" s="1">
        <f>IFERROR(__xludf.DUMMYFUNCTION("""COMPUTED_VALUE"""),1873.43)</f>
        <v>1873.43</v>
      </c>
      <c r="J182" s="2">
        <f>IFERROR(__xludf.DUMMYFUNCTION("""COMPUTED_VALUE"""),45554.66666666667)</f>
        <v>45554.66667</v>
      </c>
      <c r="K182" s="1">
        <f>IFERROR(__xludf.DUMMYFUNCTION("""COMPUTED_VALUE"""),1904.5)</f>
        <v>1904.5</v>
      </c>
      <c r="M182" s="2">
        <f>IFERROR(__xludf.DUMMYFUNCTION("""COMPUTED_VALUE"""),45554.66666666667)</f>
        <v>45554.66667</v>
      </c>
      <c r="N182" s="1">
        <f>IFERROR(__xludf.DUMMYFUNCTION("""COMPUTED_VALUE"""),4.2813312E7)</f>
        <v>42813312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IFERROR(__xludf.DUMMYFUNCTION("""COMPUTED_VALUE"""),1900.74)</f>
        <v>1900.74</v>
      </c>
      <c r="D183" s="2">
        <f>IFERROR(__xludf.DUMMYFUNCTION("""COMPUTED_VALUE"""),45555.66666666667)</f>
        <v>45555.66667</v>
      </c>
      <c r="E183" s="1">
        <f>IFERROR(__xludf.DUMMYFUNCTION("""COMPUTED_VALUE"""),1908.41)</f>
        <v>1908.41</v>
      </c>
      <c r="G183" s="2">
        <f>IFERROR(__xludf.DUMMYFUNCTION("""COMPUTED_VALUE"""),45555.66666666667)</f>
        <v>45555.66667</v>
      </c>
      <c r="H183" s="1">
        <f>IFERROR(__xludf.DUMMYFUNCTION("""COMPUTED_VALUE"""),1891.24)</f>
        <v>1891.24</v>
      </c>
      <c r="J183" s="2">
        <f>IFERROR(__xludf.DUMMYFUNCTION("""COMPUTED_VALUE"""),45555.66666666667)</f>
        <v>45555.66667</v>
      </c>
      <c r="K183" s="1">
        <f>IFERROR(__xludf.DUMMYFUNCTION("""COMPUTED_VALUE"""),1897.52)</f>
        <v>1897.52</v>
      </c>
      <c r="M183" s="2">
        <f>IFERROR(__xludf.DUMMYFUNCTION("""COMPUTED_VALUE"""),45555.66666666667)</f>
        <v>45555.66667</v>
      </c>
      <c r="N183" s="1">
        <f>IFERROR(__xludf.DUMMYFUNCTION("""COMPUTED_VALUE"""),8.9942013E7)</f>
        <v>89942013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IFERROR(__xludf.DUMMYFUNCTION("""COMPUTED_VALUE"""),1900.2)</f>
        <v>1900.2</v>
      </c>
      <c r="D184" s="2">
        <f>IFERROR(__xludf.DUMMYFUNCTION("""COMPUTED_VALUE"""),45558.66666666667)</f>
        <v>45558.66667</v>
      </c>
      <c r="E184" s="1">
        <f>IFERROR(__xludf.DUMMYFUNCTION("""COMPUTED_VALUE"""),1916.23)</f>
        <v>1916.23</v>
      </c>
      <c r="G184" s="2">
        <f>IFERROR(__xludf.DUMMYFUNCTION("""COMPUTED_VALUE"""),45558.66666666667)</f>
        <v>45558.66667</v>
      </c>
      <c r="H184" s="1">
        <f>IFERROR(__xludf.DUMMYFUNCTION("""COMPUTED_VALUE"""),1894.22)</f>
        <v>1894.22</v>
      </c>
      <c r="J184" s="2">
        <f>IFERROR(__xludf.DUMMYFUNCTION("""COMPUTED_VALUE"""),45558.66666666667)</f>
        <v>45558.66667</v>
      </c>
      <c r="K184" s="1">
        <f>IFERROR(__xludf.DUMMYFUNCTION("""COMPUTED_VALUE"""),1908.06)</f>
        <v>1908.06</v>
      </c>
      <c r="M184" s="2">
        <f>IFERROR(__xludf.DUMMYFUNCTION("""COMPUTED_VALUE"""),45558.66666666667)</f>
        <v>45558.66667</v>
      </c>
      <c r="N184" s="1">
        <f>IFERROR(__xludf.DUMMYFUNCTION("""COMPUTED_VALUE"""),3.8305231E7)</f>
        <v>38305231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IFERROR(__xludf.DUMMYFUNCTION("""COMPUTED_VALUE"""),1906.18)</f>
        <v>1906.18</v>
      </c>
      <c r="D185" s="2">
        <f>IFERROR(__xludf.DUMMYFUNCTION("""COMPUTED_VALUE"""),45559.66666666667)</f>
        <v>45559.66667</v>
      </c>
      <c r="E185" s="1">
        <f>IFERROR(__xludf.DUMMYFUNCTION("""COMPUTED_VALUE"""),1912.59)</f>
        <v>1912.59</v>
      </c>
      <c r="G185" s="2">
        <f>IFERROR(__xludf.DUMMYFUNCTION("""COMPUTED_VALUE"""),45559.66666666667)</f>
        <v>45559.66667</v>
      </c>
      <c r="H185" s="1">
        <f>IFERROR(__xludf.DUMMYFUNCTION("""COMPUTED_VALUE"""),1895.29)</f>
        <v>1895.29</v>
      </c>
      <c r="J185" s="2">
        <f>IFERROR(__xludf.DUMMYFUNCTION("""COMPUTED_VALUE"""),45559.66666666667)</f>
        <v>45559.66667</v>
      </c>
      <c r="K185" s="1">
        <f>IFERROR(__xludf.DUMMYFUNCTION("""COMPUTED_VALUE"""),1902.66)</f>
        <v>1902.66</v>
      </c>
      <c r="M185" s="2">
        <f>IFERROR(__xludf.DUMMYFUNCTION("""COMPUTED_VALUE"""),45559.66666666667)</f>
        <v>45559.66667</v>
      </c>
      <c r="N185" s="1">
        <f>IFERROR(__xludf.DUMMYFUNCTION("""COMPUTED_VALUE"""),3.7212893E7)</f>
        <v>37212893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IFERROR(__xludf.DUMMYFUNCTION("""COMPUTED_VALUE"""),1906.45)</f>
        <v>1906.45</v>
      </c>
      <c r="D186" s="2">
        <f>IFERROR(__xludf.DUMMYFUNCTION("""COMPUTED_VALUE"""),45560.66666666667)</f>
        <v>45560.66667</v>
      </c>
      <c r="E186" s="1">
        <f>IFERROR(__xludf.DUMMYFUNCTION("""COMPUTED_VALUE"""),1913.07)</f>
        <v>1913.07</v>
      </c>
      <c r="G186" s="2">
        <f>IFERROR(__xludf.DUMMYFUNCTION("""COMPUTED_VALUE"""),45560.66666666667)</f>
        <v>45560.66667</v>
      </c>
      <c r="H186" s="1">
        <f>IFERROR(__xludf.DUMMYFUNCTION("""COMPUTED_VALUE"""),1891.58)</f>
        <v>1891.58</v>
      </c>
      <c r="J186" s="2">
        <f>IFERROR(__xludf.DUMMYFUNCTION("""COMPUTED_VALUE"""),45560.66666666667)</f>
        <v>45560.66667</v>
      </c>
      <c r="K186" s="1">
        <f>IFERROR(__xludf.DUMMYFUNCTION("""COMPUTED_VALUE"""),1898.05)</f>
        <v>1898.05</v>
      </c>
      <c r="M186" s="2">
        <f>IFERROR(__xludf.DUMMYFUNCTION("""COMPUTED_VALUE"""),45560.66666666667)</f>
        <v>45560.66667</v>
      </c>
      <c r="N186" s="1">
        <f>IFERROR(__xludf.DUMMYFUNCTION("""COMPUTED_VALUE"""),4.0251183E7)</f>
        <v>40251183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IFERROR(__xludf.DUMMYFUNCTION("""COMPUTED_VALUE"""),1911.94)</f>
        <v>1911.94</v>
      </c>
      <c r="D187" s="2">
        <f>IFERROR(__xludf.DUMMYFUNCTION("""COMPUTED_VALUE"""),45561.66666666667)</f>
        <v>45561.66667</v>
      </c>
      <c r="E187" s="1">
        <f>IFERROR(__xludf.DUMMYFUNCTION("""COMPUTED_VALUE"""),1927.75)</f>
        <v>1927.75</v>
      </c>
      <c r="G187" s="2">
        <f>IFERROR(__xludf.DUMMYFUNCTION("""COMPUTED_VALUE"""),45561.66666666667)</f>
        <v>45561.66667</v>
      </c>
      <c r="H187" s="1">
        <f>IFERROR(__xludf.DUMMYFUNCTION("""COMPUTED_VALUE"""),1904.81)</f>
        <v>1904.81</v>
      </c>
      <c r="J187" s="2">
        <f>IFERROR(__xludf.DUMMYFUNCTION("""COMPUTED_VALUE"""),45561.66666666667)</f>
        <v>45561.66667</v>
      </c>
      <c r="K187" s="1">
        <f>IFERROR(__xludf.DUMMYFUNCTION("""COMPUTED_VALUE"""),1908.76)</f>
        <v>1908.76</v>
      </c>
      <c r="M187" s="2">
        <f>IFERROR(__xludf.DUMMYFUNCTION("""COMPUTED_VALUE"""),45561.66666666667)</f>
        <v>45561.66667</v>
      </c>
      <c r="N187" s="1">
        <f>IFERROR(__xludf.DUMMYFUNCTION("""COMPUTED_VALUE"""),4.1227852E7)</f>
        <v>41227852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IFERROR(__xludf.DUMMYFUNCTION("""COMPUTED_VALUE"""),1910.78)</f>
        <v>1910.78</v>
      </c>
      <c r="D188" s="2">
        <f>IFERROR(__xludf.DUMMYFUNCTION("""COMPUTED_VALUE"""),45562.66666666667)</f>
        <v>45562.66667</v>
      </c>
      <c r="E188" s="1">
        <f>IFERROR(__xludf.DUMMYFUNCTION("""COMPUTED_VALUE"""),1924.71)</f>
        <v>1924.71</v>
      </c>
      <c r="G188" s="2">
        <f>IFERROR(__xludf.DUMMYFUNCTION("""COMPUTED_VALUE"""),45562.66666666667)</f>
        <v>45562.66667</v>
      </c>
      <c r="H188" s="1">
        <f>IFERROR(__xludf.DUMMYFUNCTION("""COMPUTED_VALUE"""),1903.68)</f>
        <v>1903.68</v>
      </c>
      <c r="J188" s="2">
        <f>IFERROR(__xludf.DUMMYFUNCTION("""COMPUTED_VALUE"""),45562.66666666667)</f>
        <v>45562.66667</v>
      </c>
      <c r="K188" s="1">
        <f>IFERROR(__xludf.DUMMYFUNCTION("""COMPUTED_VALUE"""),1909.99)</f>
        <v>1909.99</v>
      </c>
      <c r="M188" s="2">
        <f>IFERROR(__xludf.DUMMYFUNCTION("""COMPUTED_VALUE"""),45562.66666666667)</f>
        <v>45562.66667</v>
      </c>
      <c r="N188" s="1">
        <f>IFERROR(__xludf.DUMMYFUNCTION("""COMPUTED_VALUE"""),3.3676794E7)</f>
        <v>33676794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IFERROR(__xludf.DUMMYFUNCTION("""COMPUTED_VALUE"""),1904.15)</f>
        <v>1904.15</v>
      </c>
      <c r="D189" s="2">
        <f>IFERROR(__xludf.DUMMYFUNCTION("""COMPUTED_VALUE"""),45565.66666666667)</f>
        <v>45565.66667</v>
      </c>
      <c r="E189" s="1">
        <f>IFERROR(__xludf.DUMMYFUNCTION("""COMPUTED_VALUE"""),1915.6)</f>
        <v>1915.6</v>
      </c>
      <c r="G189" s="2">
        <f>IFERROR(__xludf.DUMMYFUNCTION("""COMPUTED_VALUE"""),45565.66666666667)</f>
        <v>45565.66667</v>
      </c>
      <c r="H189" s="1">
        <f>IFERROR(__xludf.DUMMYFUNCTION("""COMPUTED_VALUE"""),1892.33)</f>
        <v>1892.33</v>
      </c>
      <c r="J189" s="2">
        <f>IFERROR(__xludf.DUMMYFUNCTION("""COMPUTED_VALUE"""),45565.66666666667)</f>
        <v>45565.66667</v>
      </c>
      <c r="K189" s="1">
        <f>IFERROR(__xludf.DUMMYFUNCTION("""COMPUTED_VALUE"""),1914.24)</f>
        <v>1914.24</v>
      </c>
      <c r="M189" s="2">
        <f>IFERROR(__xludf.DUMMYFUNCTION("""COMPUTED_VALUE"""),45565.66666666667)</f>
        <v>45565.66667</v>
      </c>
      <c r="N189" s="1">
        <f>IFERROR(__xludf.DUMMYFUNCTION("""COMPUTED_VALUE"""),3.8615135E7)</f>
        <v>38615135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IFERROR(__xludf.DUMMYFUNCTION("""COMPUTED_VALUE"""),1914.72)</f>
        <v>1914.72</v>
      </c>
      <c r="D190" s="2">
        <f>IFERROR(__xludf.DUMMYFUNCTION("""COMPUTED_VALUE"""),45566.66666666667)</f>
        <v>45566.66667</v>
      </c>
      <c r="E190" s="1">
        <f>IFERROR(__xludf.DUMMYFUNCTION("""COMPUTED_VALUE"""),1916.08)</f>
        <v>1916.08</v>
      </c>
      <c r="G190" s="2">
        <f>IFERROR(__xludf.DUMMYFUNCTION("""COMPUTED_VALUE"""),45566.66666666667)</f>
        <v>45566.66667</v>
      </c>
      <c r="H190" s="1">
        <f>IFERROR(__xludf.DUMMYFUNCTION("""COMPUTED_VALUE"""),1882.75)</f>
        <v>1882.75</v>
      </c>
      <c r="J190" s="2">
        <f>IFERROR(__xludf.DUMMYFUNCTION("""COMPUTED_VALUE"""),45566.66666666667)</f>
        <v>45566.66667</v>
      </c>
      <c r="K190" s="1">
        <f>IFERROR(__xludf.DUMMYFUNCTION("""COMPUTED_VALUE"""),1899.17)</f>
        <v>1899.17</v>
      </c>
      <c r="M190" s="2">
        <f>IFERROR(__xludf.DUMMYFUNCTION("""COMPUTED_VALUE"""),45566.66666666667)</f>
        <v>45566.66667</v>
      </c>
      <c r="N190" s="1">
        <f>IFERROR(__xludf.DUMMYFUNCTION("""COMPUTED_VALUE"""),3.1038162E7)</f>
        <v>31038162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IFERROR(__xludf.DUMMYFUNCTION("""COMPUTED_VALUE"""),1887.28)</f>
        <v>1887.28</v>
      </c>
      <c r="D191" s="2">
        <f>IFERROR(__xludf.DUMMYFUNCTION("""COMPUTED_VALUE"""),45567.66666666667)</f>
        <v>45567.66667</v>
      </c>
      <c r="E191" s="1">
        <f>IFERROR(__xludf.DUMMYFUNCTION("""COMPUTED_VALUE"""),1904.49)</f>
        <v>1904.49</v>
      </c>
      <c r="G191" s="2">
        <f>IFERROR(__xludf.DUMMYFUNCTION("""COMPUTED_VALUE"""),45567.66666666667)</f>
        <v>45567.66667</v>
      </c>
      <c r="H191" s="1">
        <f>IFERROR(__xludf.DUMMYFUNCTION("""COMPUTED_VALUE"""),1880.74)</f>
        <v>1880.74</v>
      </c>
      <c r="J191" s="2">
        <f>IFERROR(__xludf.DUMMYFUNCTION("""COMPUTED_VALUE"""),45567.66666666667)</f>
        <v>45567.66667</v>
      </c>
      <c r="K191" s="1">
        <f>IFERROR(__xludf.DUMMYFUNCTION("""COMPUTED_VALUE"""),1894.48)</f>
        <v>1894.48</v>
      </c>
      <c r="M191" s="2">
        <f>IFERROR(__xludf.DUMMYFUNCTION("""COMPUTED_VALUE"""),45567.66666666667)</f>
        <v>45567.66667</v>
      </c>
      <c r="N191" s="1">
        <f>IFERROR(__xludf.DUMMYFUNCTION("""COMPUTED_VALUE"""),2.7931539E7)</f>
        <v>27931539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IFERROR(__xludf.DUMMYFUNCTION("""COMPUTED_VALUE"""),1891.03)</f>
        <v>1891.03</v>
      </c>
      <c r="D192" s="2">
        <f>IFERROR(__xludf.DUMMYFUNCTION("""COMPUTED_VALUE"""),45568.66666666667)</f>
        <v>45568.66667</v>
      </c>
      <c r="E192" s="1">
        <f>IFERROR(__xludf.DUMMYFUNCTION("""COMPUTED_VALUE"""),1892.78)</f>
        <v>1892.78</v>
      </c>
      <c r="G192" s="2">
        <f>IFERROR(__xludf.DUMMYFUNCTION("""COMPUTED_VALUE"""),45568.66666666667)</f>
        <v>45568.66667</v>
      </c>
      <c r="H192" s="1">
        <f>IFERROR(__xludf.DUMMYFUNCTION("""COMPUTED_VALUE"""),1877.89)</f>
        <v>1877.89</v>
      </c>
      <c r="J192" s="2">
        <f>IFERROR(__xludf.DUMMYFUNCTION("""COMPUTED_VALUE"""),45568.66666666667)</f>
        <v>45568.66667</v>
      </c>
      <c r="K192" s="1">
        <f>IFERROR(__xludf.DUMMYFUNCTION("""COMPUTED_VALUE"""),1886.88)</f>
        <v>1886.88</v>
      </c>
      <c r="M192" s="2">
        <f>IFERROR(__xludf.DUMMYFUNCTION("""COMPUTED_VALUE"""),45568.66666666667)</f>
        <v>45568.66667</v>
      </c>
      <c r="N192" s="1">
        <f>IFERROR(__xludf.DUMMYFUNCTION("""COMPUTED_VALUE"""),3.1273425E7)</f>
        <v>31273425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IFERROR(__xludf.DUMMYFUNCTION("""COMPUTED_VALUE"""),1895.69)</f>
        <v>1895.69</v>
      </c>
      <c r="D193" s="2">
        <f>IFERROR(__xludf.DUMMYFUNCTION("""COMPUTED_VALUE"""),45569.66666666667)</f>
        <v>45569.66667</v>
      </c>
      <c r="E193" s="1">
        <f>IFERROR(__xludf.DUMMYFUNCTION("""COMPUTED_VALUE"""),1901.81)</f>
        <v>1901.81</v>
      </c>
      <c r="G193" s="2">
        <f>IFERROR(__xludf.DUMMYFUNCTION("""COMPUTED_VALUE"""),45569.66666666667)</f>
        <v>45569.66667</v>
      </c>
      <c r="H193" s="1">
        <f>IFERROR(__xludf.DUMMYFUNCTION("""COMPUTED_VALUE"""),1875.67)</f>
        <v>1875.67</v>
      </c>
      <c r="J193" s="2">
        <f>IFERROR(__xludf.DUMMYFUNCTION("""COMPUTED_VALUE"""),45569.66666666667)</f>
        <v>45569.66667</v>
      </c>
      <c r="K193" s="1">
        <f>IFERROR(__xludf.DUMMYFUNCTION("""COMPUTED_VALUE"""),1894.51)</f>
        <v>1894.51</v>
      </c>
      <c r="M193" s="2">
        <f>IFERROR(__xludf.DUMMYFUNCTION("""COMPUTED_VALUE"""),45569.66666666667)</f>
        <v>45569.66667</v>
      </c>
      <c r="N193" s="1">
        <f>IFERROR(__xludf.DUMMYFUNCTION("""COMPUTED_VALUE"""),2.9541046E7)</f>
        <v>29541046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IFERROR(__xludf.DUMMYFUNCTION("""COMPUTED_VALUE"""),1886.23)</f>
        <v>1886.23</v>
      </c>
      <c r="D194" s="2">
        <f>IFERROR(__xludf.DUMMYFUNCTION("""COMPUTED_VALUE"""),45572.66666666667)</f>
        <v>45572.66667</v>
      </c>
      <c r="E194" s="1">
        <f>IFERROR(__xludf.DUMMYFUNCTION("""COMPUTED_VALUE"""),1900.09)</f>
        <v>1900.09</v>
      </c>
      <c r="G194" s="2">
        <f>IFERROR(__xludf.DUMMYFUNCTION("""COMPUTED_VALUE"""),45572.66666666667)</f>
        <v>45572.66667</v>
      </c>
      <c r="H194" s="1">
        <f>IFERROR(__xludf.DUMMYFUNCTION("""COMPUTED_VALUE"""),1872.15)</f>
        <v>1872.15</v>
      </c>
      <c r="J194" s="2">
        <f>IFERROR(__xludf.DUMMYFUNCTION("""COMPUTED_VALUE"""),45572.66666666667)</f>
        <v>45572.66667</v>
      </c>
      <c r="K194" s="1">
        <f>IFERROR(__xludf.DUMMYFUNCTION("""COMPUTED_VALUE"""),1896.32)</f>
        <v>1896.32</v>
      </c>
      <c r="M194" s="2">
        <f>IFERROR(__xludf.DUMMYFUNCTION("""COMPUTED_VALUE"""),45572.66666666667)</f>
        <v>45572.66667</v>
      </c>
      <c r="N194" s="1">
        <f>IFERROR(__xludf.DUMMYFUNCTION("""COMPUTED_VALUE"""),2.9620283E7)</f>
        <v>29620283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IFERROR(__xludf.DUMMYFUNCTION("""COMPUTED_VALUE"""),1903.99)</f>
        <v>1903.99</v>
      </c>
      <c r="D195" s="2">
        <f>IFERROR(__xludf.DUMMYFUNCTION("""COMPUTED_VALUE"""),45573.66666666667)</f>
        <v>45573.66667</v>
      </c>
      <c r="E195" s="1">
        <f>IFERROR(__xludf.DUMMYFUNCTION("""COMPUTED_VALUE"""),1915.37)</f>
        <v>1915.37</v>
      </c>
      <c r="G195" s="2">
        <f>IFERROR(__xludf.DUMMYFUNCTION("""COMPUTED_VALUE"""),45573.66666666667)</f>
        <v>45573.66667</v>
      </c>
      <c r="H195" s="1">
        <f>IFERROR(__xludf.DUMMYFUNCTION("""COMPUTED_VALUE"""),1897.56)</f>
        <v>1897.56</v>
      </c>
      <c r="J195" s="2">
        <f>IFERROR(__xludf.DUMMYFUNCTION("""COMPUTED_VALUE"""),45573.66666666667)</f>
        <v>45573.66667</v>
      </c>
      <c r="K195" s="1">
        <f>IFERROR(__xludf.DUMMYFUNCTION("""COMPUTED_VALUE"""),1908.57)</f>
        <v>1908.57</v>
      </c>
      <c r="M195" s="2">
        <f>IFERROR(__xludf.DUMMYFUNCTION("""COMPUTED_VALUE"""),45573.66666666667)</f>
        <v>45573.66667</v>
      </c>
      <c r="N195" s="1">
        <f>IFERROR(__xludf.DUMMYFUNCTION("""COMPUTED_VALUE"""),3.7059109E7)</f>
        <v>37059109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IFERROR(__xludf.DUMMYFUNCTION("""COMPUTED_VALUE"""),1913.01)</f>
        <v>1913.01</v>
      </c>
      <c r="D196" s="2">
        <f>IFERROR(__xludf.DUMMYFUNCTION("""COMPUTED_VALUE"""),45574.66666666667)</f>
        <v>45574.66667</v>
      </c>
      <c r="E196" s="1">
        <f>IFERROR(__xludf.DUMMYFUNCTION("""COMPUTED_VALUE"""),1928.97)</f>
        <v>1928.97</v>
      </c>
      <c r="G196" s="2">
        <f>IFERROR(__xludf.DUMMYFUNCTION("""COMPUTED_VALUE"""),45574.66666666667)</f>
        <v>45574.66667</v>
      </c>
      <c r="H196" s="1">
        <f>IFERROR(__xludf.DUMMYFUNCTION("""COMPUTED_VALUE"""),1910.19)</f>
        <v>1910.19</v>
      </c>
      <c r="J196" s="2">
        <f>IFERROR(__xludf.DUMMYFUNCTION("""COMPUTED_VALUE"""),45574.66666666667)</f>
        <v>45574.66667</v>
      </c>
      <c r="K196" s="1">
        <f>IFERROR(__xludf.DUMMYFUNCTION("""COMPUTED_VALUE"""),1928.09)</f>
        <v>1928.09</v>
      </c>
      <c r="M196" s="2">
        <f>IFERROR(__xludf.DUMMYFUNCTION("""COMPUTED_VALUE"""),45574.66666666667)</f>
        <v>45574.66667</v>
      </c>
      <c r="N196" s="1">
        <f>IFERROR(__xludf.DUMMYFUNCTION("""COMPUTED_VALUE"""),3.204994E7)</f>
        <v>32049940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IFERROR(__xludf.DUMMYFUNCTION("""COMPUTED_VALUE"""),1916.68)</f>
        <v>1916.68</v>
      </c>
      <c r="D197" s="2">
        <f>IFERROR(__xludf.DUMMYFUNCTION("""COMPUTED_VALUE"""),45575.66666666667)</f>
        <v>45575.66667</v>
      </c>
      <c r="E197" s="1">
        <f>IFERROR(__xludf.DUMMYFUNCTION("""COMPUTED_VALUE"""),1919.94)</f>
        <v>1919.94</v>
      </c>
      <c r="G197" s="2">
        <f>IFERROR(__xludf.DUMMYFUNCTION("""COMPUTED_VALUE"""),45575.66666666667)</f>
        <v>45575.66667</v>
      </c>
      <c r="H197" s="1">
        <f>IFERROR(__xludf.DUMMYFUNCTION("""COMPUTED_VALUE"""),1902.79)</f>
        <v>1902.79</v>
      </c>
      <c r="J197" s="2">
        <f>IFERROR(__xludf.DUMMYFUNCTION("""COMPUTED_VALUE"""),45575.66666666667)</f>
        <v>45575.66667</v>
      </c>
      <c r="K197" s="1">
        <f>IFERROR(__xludf.DUMMYFUNCTION("""COMPUTED_VALUE"""),1909.1)</f>
        <v>1909.1</v>
      </c>
      <c r="M197" s="2">
        <f>IFERROR(__xludf.DUMMYFUNCTION("""COMPUTED_VALUE"""),45575.66666666667)</f>
        <v>45575.66667</v>
      </c>
      <c r="N197" s="1">
        <f>IFERROR(__xludf.DUMMYFUNCTION("""COMPUTED_VALUE"""),6.453623E7)</f>
        <v>64536230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IFERROR(__xludf.DUMMYFUNCTION("""COMPUTED_VALUE"""),1908.07)</f>
        <v>1908.07</v>
      </c>
      <c r="D198" s="2">
        <f>IFERROR(__xludf.DUMMYFUNCTION("""COMPUTED_VALUE"""),45576.66666666667)</f>
        <v>45576.66667</v>
      </c>
      <c r="E198" s="1">
        <f>IFERROR(__xludf.DUMMYFUNCTION("""COMPUTED_VALUE"""),1935.03)</f>
        <v>1935.03</v>
      </c>
      <c r="G198" s="2">
        <f>IFERROR(__xludf.DUMMYFUNCTION("""COMPUTED_VALUE"""),45576.66666666667)</f>
        <v>45576.66667</v>
      </c>
      <c r="H198" s="1">
        <f>IFERROR(__xludf.DUMMYFUNCTION("""COMPUTED_VALUE"""),1906.47)</f>
        <v>1906.47</v>
      </c>
      <c r="J198" s="2">
        <f>IFERROR(__xludf.DUMMYFUNCTION("""COMPUTED_VALUE"""),45576.66666666667)</f>
        <v>45576.66667</v>
      </c>
      <c r="K198" s="1">
        <f>IFERROR(__xludf.DUMMYFUNCTION("""COMPUTED_VALUE"""),1932.87)</f>
        <v>1932.87</v>
      </c>
      <c r="M198" s="2">
        <f>IFERROR(__xludf.DUMMYFUNCTION("""COMPUTED_VALUE"""),45576.66666666667)</f>
        <v>45576.66667</v>
      </c>
      <c r="N198" s="1">
        <f>IFERROR(__xludf.DUMMYFUNCTION("""COMPUTED_VALUE"""),3.0587395E7)</f>
        <v>30587395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IFERROR(__xludf.DUMMYFUNCTION("""COMPUTED_VALUE"""),1933.53)</f>
        <v>1933.53</v>
      </c>
      <c r="D199" s="2">
        <f>IFERROR(__xludf.DUMMYFUNCTION("""COMPUTED_VALUE"""),45579.66666666667)</f>
        <v>45579.66667</v>
      </c>
      <c r="E199" s="1">
        <f>IFERROR(__xludf.DUMMYFUNCTION("""COMPUTED_VALUE"""),1955.53)</f>
        <v>1955.53</v>
      </c>
      <c r="G199" s="2">
        <f>IFERROR(__xludf.DUMMYFUNCTION("""COMPUTED_VALUE"""),45579.66666666667)</f>
        <v>45579.66667</v>
      </c>
      <c r="H199" s="1">
        <f>IFERROR(__xludf.DUMMYFUNCTION("""COMPUTED_VALUE"""),1932.22)</f>
        <v>1932.22</v>
      </c>
      <c r="J199" s="2">
        <f>IFERROR(__xludf.DUMMYFUNCTION("""COMPUTED_VALUE"""),45579.66666666667)</f>
        <v>45579.66667</v>
      </c>
      <c r="K199" s="1">
        <f>IFERROR(__xludf.DUMMYFUNCTION("""COMPUTED_VALUE"""),1953.9)</f>
        <v>1953.9</v>
      </c>
      <c r="M199" s="2">
        <f>IFERROR(__xludf.DUMMYFUNCTION("""COMPUTED_VALUE"""),45579.66666666667)</f>
        <v>45579.66667</v>
      </c>
      <c r="N199" s="1">
        <f>IFERROR(__xludf.DUMMYFUNCTION("""COMPUTED_VALUE"""),2.7469222E7)</f>
        <v>27469222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IFERROR(__xludf.DUMMYFUNCTION("""COMPUTED_VALUE"""),1955.0)</f>
        <v>1955</v>
      </c>
      <c r="D200" s="2">
        <f>IFERROR(__xludf.DUMMYFUNCTION("""COMPUTED_VALUE"""),45580.66666666667)</f>
        <v>45580.66667</v>
      </c>
      <c r="E200" s="1">
        <f>IFERROR(__xludf.DUMMYFUNCTION("""COMPUTED_VALUE"""),1966.65)</f>
        <v>1966.65</v>
      </c>
      <c r="G200" s="2">
        <f>IFERROR(__xludf.DUMMYFUNCTION("""COMPUTED_VALUE"""),45580.66666666667)</f>
        <v>45580.66667</v>
      </c>
      <c r="H200" s="1">
        <f>IFERROR(__xludf.DUMMYFUNCTION("""COMPUTED_VALUE"""),1943.84)</f>
        <v>1943.84</v>
      </c>
      <c r="J200" s="2">
        <f>IFERROR(__xludf.DUMMYFUNCTION("""COMPUTED_VALUE"""),45580.66666666667)</f>
        <v>45580.66667</v>
      </c>
      <c r="K200" s="1">
        <f>IFERROR(__xludf.DUMMYFUNCTION("""COMPUTED_VALUE"""),1944.71)</f>
        <v>1944.71</v>
      </c>
      <c r="M200" s="2">
        <f>IFERROR(__xludf.DUMMYFUNCTION("""COMPUTED_VALUE"""),45580.66666666667)</f>
        <v>45580.66667</v>
      </c>
      <c r="N200" s="1">
        <f>IFERROR(__xludf.DUMMYFUNCTION("""COMPUTED_VALUE"""),3.594236E7)</f>
        <v>35942360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IFERROR(__xludf.DUMMYFUNCTION("""COMPUTED_VALUE"""),1947.27)</f>
        <v>1947.27</v>
      </c>
      <c r="D201" s="2">
        <f>IFERROR(__xludf.DUMMYFUNCTION("""COMPUTED_VALUE"""),45581.66666666667)</f>
        <v>45581.66667</v>
      </c>
      <c r="E201" s="1">
        <f>IFERROR(__xludf.DUMMYFUNCTION("""COMPUTED_VALUE"""),1961.9)</f>
        <v>1961.9</v>
      </c>
      <c r="G201" s="2">
        <f>IFERROR(__xludf.DUMMYFUNCTION("""COMPUTED_VALUE"""),45581.66666666667)</f>
        <v>45581.66667</v>
      </c>
      <c r="H201" s="1">
        <f>IFERROR(__xludf.DUMMYFUNCTION("""COMPUTED_VALUE"""),1946.6)</f>
        <v>1946.6</v>
      </c>
      <c r="J201" s="2">
        <f>IFERROR(__xludf.DUMMYFUNCTION("""COMPUTED_VALUE"""),45581.66666666667)</f>
        <v>45581.66667</v>
      </c>
      <c r="K201" s="1">
        <f>IFERROR(__xludf.DUMMYFUNCTION("""COMPUTED_VALUE"""),1953.54)</f>
        <v>1953.54</v>
      </c>
      <c r="M201" s="2">
        <f>IFERROR(__xludf.DUMMYFUNCTION("""COMPUTED_VALUE"""),45581.66666666667)</f>
        <v>45581.66667</v>
      </c>
      <c r="N201" s="1">
        <f>IFERROR(__xludf.DUMMYFUNCTION("""COMPUTED_VALUE"""),3.6708183E7)</f>
        <v>36708183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IFERROR(__xludf.DUMMYFUNCTION("""COMPUTED_VALUE"""),1959.72)</f>
        <v>1959.72</v>
      </c>
      <c r="D202" s="2">
        <f>IFERROR(__xludf.DUMMYFUNCTION("""COMPUTED_VALUE"""),45582.66666666667)</f>
        <v>45582.66667</v>
      </c>
      <c r="E202" s="1">
        <f>IFERROR(__xludf.DUMMYFUNCTION("""COMPUTED_VALUE"""),1967.7)</f>
        <v>1967.7</v>
      </c>
      <c r="G202" s="2">
        <f>IFERROR(__xludf.DUMMYFUNCTION("""COMPUTED_VALUE"""),45582.66666666667)</f>
        <v>45582.66667</v>
      </c>
      <c r="H202" s="1">
        <f>IFERROR(__xludf.DUMMYFUNCTION("""COMPUTED_VALUE"""),1955.6)</f>
        <v>1955.6</v>
      </c>
      <c r="J202" s="2">
        <f>IFERROR(__xludf.DUMMYFUNCTION("""COMPUTED_VALUE"""),45582.66666666667)</f>
        <v>45582.66667</v>
      </c>
      <c r="K202" s="1">
        <f>IFERROR(__xludf.DUMMYFUNCTION("""COMPUTED_VALUE"""),1961.86)</f>
        <v>1961.86</v>
      </c>
      <c r="M202" s="2">
        <f>IFERROR(__xludf.DUMMYFUNCTION("""COMPUTED_VALUE"""),45582.66666666667)</f>
        <v>45582.66667</v>
      </c>
      <c r="N202" s="1">
        <f>IFERROR(__xludf.DUMMYFUNCTION("""COMPUTED_VALUE"""),3.124886E7)</f>
        <v>31248860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IFERROR(__xludf.DUMMYFUNCTION("""COMPUTED_VALUE"""),1964.03)</f>
        <v>1964.03</v>
      </c>
      <c r="D203" s="2">
        <f>IFERROR(__xludf.DUMMYFUNCTION("""COMPUTED_VALUE"""),45583.66666666667)</f>
        <v>45583.66667</v>
      </c>
      <c r="E203" s="1">
        <f>IFERROR(__xludf.DUMMYFUNCTION("""COMPUTED_VALUE"""),1969.58)</f>
        <v>1969.58</v>
      </c>
      <c r="G203" s="2">
        <f>IFERROR(__xludf.DUMMYFUNCTION("""COMPUTED_VALUE"""),45583.66666666667)</f>
        <v>45583.66667</v>
      </c>
      <c r="H203" s="1">
        <f>IFERROR(__xludf.DUMMYFUNCTION("""COMPUTED_VALUE"""),1954.58)</f>
        <v>1954.58</v>
      </c>
      <c r="J203" s="2">
        <f>IFERROR(__xludf.DUMMYFUNCTION("""COMPUTED_VALUE"""),45583.66666666667)</f>
        <v>45583.66667</v>
      </c>
      <c r="K203" s="1">
        <f>IFERROR(__xludf.DUMMYFUNCTION("""COMPUTED_VALUE"""),1967.5)</f>
        <v>1967.5</v>
      </c>
      <c r="M203" s="2">
        <f>IFERROR(__xludf.DUMMYFUNCTION("""COMPUTED_VALUE"""),45583.66666666667)</f>
        <v>45583.66667</v>
      </c>
      <c r="N203" s="1">
        <f>IFERROR(__xludf.DUMMYFUNCTION("""COMPUTED_VALUE"""),3.3844506E7)</f>
        <v>33844506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IFERROR(__xludf.DUMMYFUNCTION("""COMPUTED_VALUE"""),1965.21)</f>
        <v>1965.21</v>
      </c>
      <c r="D204" s="2">
        <f>IFERROR(__xludf.DUMMYFUNCTION("""COMPUTED_VALUE"""),45586.66666666667)</f>
        <v>45586.66667</v>
      </c>
      <c r="E204" s="1">
        <f>IFERROR(__xludf.DUMMYFUNCTION("""COMPUTED_VALUE"""),1970.35)</f>
        <v>1970.35</v>
      </c>
      <c r="G204" s="2">
        <f>IFERROR(__xludf.DUMMYFUNCTION("""COMPUTED_VALUE"""),45586.66666666667)</f>
        <v>45586.66667</v>
      </c>
      <c r="H204" s="1">
        <f>IFERROR(__xludf.DUMMYFUNCTION("""COMPUTED_VALUE"""),1947.1)</f>
        <v>1947.1</v>
      </c>
      <c r="J204" s="2">
        <f>IFERROR(__xludf.DUMMYFUNCTION("""COMPUTED_VALUE"""),45586.66666666667)</f>
        <v>45586.66667</v>
      </c>
      <c r="K204" s="1">
        <f>IFERROR(__xludf.DUMMYFUNCTION("""COMPUTED_VALUE"""),1951.19)</f>
        <v>1951.19</v>
      </c>
      <c r="M204" s="2">
        <f>IFERROR(__xludf.DUMMYFUNCTION("""COMPUTED_VALUE"""),45586.66666666667)</f>
        <v>45586.66667</v>
      </c>
      <c r="N204" s="1">
        <f>IFERROR(__xludf.DUMMYFUNCTION("""COMPUTED_VALUE"""),3.0136525E7)</f>
        <v>30136525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IFERROR(__xludf.DUMMYFUNCTION("""COMPUTED_VALUE"""),1940.63)</f>
        <v>1940.63</v>
      </c>
      <c r="D205" s="2">
        <f>IFERROR(__xludf.DUMMYFUNCTION("""COMPUTED_VALUE"""),45587.66666666667)</f>
        <v>45587.66667</v>
      </c>
      <c r="E205" s="1">
        <f>IFERROR(__xludf.DUMMYFUNCTION("""COMPUTED_VALUE"""),1944.44)</f>
        <v>1944.44</v>
      </c>
      <c r="G205" s="2">
        <f>IFERROR(__xludf.DUMMYFUNCTION("""COMPUTED_VALUE"""),45587.66666666667)</f>
        <v>45587.66667</v>
      </c>
      <c r="H205" s="1">
        <f>IFERROR(__xludf.DUMMYFUNCTION("""COMPUTED_VALUE"""),1910.85)</f>
        <v>1910.85</v>
      </c>
      <c r="J205" s="2">
        <f>IFERROR(__xludf.DUMMYFUNCTION("""COMPUTED_VALUE"""),45587.66666666667)</f>
        <v>45587.66667</v>
      </c>
      <c r="K205" s="1">
        <f>IFERROR(__xludf.DUMMYFUNCTION("""COMPUTED_VALUE"""),1911.74)</f>
        <v>1911.74</v>
      </c>
      <c r="M205" s="2">
        <f>IFERROR(__xludf.DUMMYFUNCTION("""COMPUTED_VALUE"""),45587.66666666667)</f>
        <v>45587.66667</v>
      </c>
      <c r="N205" s="1">
        <f>IFERROR(__xludf.DUMMYFUNCTION("""COMPUTED_VALUE"""),3.631773E7)</f>
        <v>36317730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IFERROR(__xludf.DUMMYFUNCTION("""COMPUTED_VALUE"""),1905.62)</f>
        <v>1905.62</v>
      </c>
      <c r="D206" s="2">
        <f>IFERROR(__xludf.DUMMYFUNCTION("""COMPUTED_VALUE"""),45588.66666666667)</f>
        <v>45588.66667</v>
      </c>
      <c r="E206" s="1">
        <f>IFERROR(__xludf.DUMMYFUNCTION("""COMPUTED_VALUE"""),1924.3)</f>
        <v>1924.3</v>
      </c>
      <c r="G206" s="2">
        <f>IFERROR(__xludf.DUMMYFUNCTION("""COMPUTED_VALUE"""),45588.66666666667)</f>
        <v>45588.66667</v>
      </c>
      <c r="H206" s="1">
        <f>IFERROR(__xludf.DUMMYFUNCTION("""COMPUTED_VALUE"""),1895.15)</f>
        <v>1895.15</v>
      </c>
      <c r="J206" s="2">
        <f>IFERROR(__xludf.DUMMYFUNCTION("""COMPUTED_VALUE"""),45588.66666666667)</f>
        <v>45588.66667</v>
      </c>
      <c r="K206" s="1">
        <f>IFERROR(__xludf.DUMMYFUNCTION("""COMPUTED_VALUE"""),1908.37)</f>
        <v>1908.37</v>
      </c>
      <c r="M206" s="2">
        <f>IFERROR(__xludf.DUMMYFUNCTION("""COMPUTED_VALUE"""),45588.66666666667)</f>
        <v>45588.66667</v>
      </c>
      <c r="N206" s="1">
        <f>IFERROR(__xludf.DUMMYFUNCTION("""COMPUTED_VALUE"""),3.3780529E7)</f>
        <v>33780529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IFERROR(__xludf.DUMMYFUNCTION("""COMPUTED_VALUE"""),1907.93)</f>
        <v>1907.93</v>
      </c>
      <c r="D207" s="2">
        <f>IFERROR(__xludf.DUMMYFUNCTION("""COMPUTED_VALUE"""),45589.66666666667)</f>
        <v>45589.66667</v>
      </c>
      <c r="E207" s="1">
        <f>IFERROR(__xludf.DUMMYFUNCTION("""COMPUTED_VALUE"""),1907.93)</f>
        <v>1907.93</v>
      </c>
      <c r="G207" s="2">
        <f>IFERROR(__xludf.DUMMYFUNCTION("""COMPUTED_VALUE"""),45589.66666666667)</f>
        <v>45589.66667</v>
      </c>
      <c r="H207" s="1">
        <f>IFERROR(__xludf.DUMMYFUNCTION("""COMPUTED_VALUE"""),1880.95)</f>
        <v>1880.95</v>
      </c>
      <c r="J207" s="2">
        <f>IFERROR(__xludf.DUMMYFUNCTION("""COMPUTED_VALUE"""),45589.66666666667)</f>
        <v>45589.66667</v>
      </c>
      <c r="K207" s="1">
        <f>IFERROR(__xludf.DUMMYFUNCTION("""COMPUTED_VALUE"""),1899.42)</f>
        <v>1899.42</v>
      </c>
      <c r="M207" s="2">
        <f>IFERROR(__xludf.DUMMYFUNCTION("""COMPUTED_VALUE"""),45589.66666666667)</f>
        <v>45589.66667</v>
      </c>
      <c r="N207" s="1">
        <f>IFERROR(__xludf.DUMMYFUNCTION("""COMPUTED_VALUE"""),4.1471177E7)</f>
        <v>41471177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IFERROR(__xludf.DUMMYFUNCTION("""COMPUTED_VALUE"""),1904.23)</f>
        <v>1904.23</v>
      </c>
      <c r="D208" s="2">
        <f>IFERROR(__xludf.DUMMYFUNCTION("""COMPUTED_VALUE"""),45590.66666666667)</f>
        <v>45590.66667</v>
      </c>
      <c r="E208" s="1">
        <f>IFERROR(__xludf.DUMMYFUNCTION("""COMPUTED_VALUE"""),1906.79)</f>
        <v>1906.79</v>
      </c>
      <c r="G208" s="2">
        <f>IFERROR(__xludf.DUMMYFUNCTION("""COMPUTED_VALUE"""),45590.66666666667)</f>
        <v>45590.66667</v>
      </c>
      <c r="H208" s="1">
        <f>IFERROR(__xludf.DUMMYFUNCTION("""COMPUTED_VALUE"""),1875.55)</f>
        <v>1875.55</v>
      </c>
      <c r="J208" s="2">
        <f>IFERROR(__xludf.DUMMYFUNCTION("""COMPUTED_VALUE"""),45590.66666666667)</f>
        <v>45590.66667</v>
      </c>
      <c r="K208" s="1">
        <f>IFERROR(__xludf.DUMMYFUNCTION("""COMPUTED_VALUE"""),1883.82)</f>
        <v>1883.82</v>
      </c>
      <c r="M208" s="2">
        <f>IFERROR(__xludf.DUMMYFUNCTION("""COMPUTED_VALUE"""),45590.66666666667)</f>
        <v>45590.66667</v>
      </c>
      <c r="N208" s="1">
        <f>IFERROR(__xludf.DUMMYFUNCTION("""COMPUTED_VALUE"""),3.6550203E7)</f>
        <v>36550203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IFERROR(__xludf.DUMMYFUNCTION("""COMPUTED_VALUE"""),1888.27)</f>
        <v>1888.27</v>
      </c>
      <c r="D209" s="2">
        <f>IFERROR(__xludf.DUMMYFUNCTION("""COMPUTED_VALUE"""),45593.66666666667)</f>
        <v>45593.66667</v>
      </c>
      <c r="E209" s="1">
        <f>IFERROR(__xludf.DUMMYFUNCTION("""COMPUTED_VALUE"""),1912.54)</f>
        <v>1912.54</v>
      </c>
      <c r="G209" s="2">
        <f>IFERROR(__xludf.DUMMYFUNCTION("""COMPUTED_VALUE"""),45593.66666666667)</f>
        <v>45593.66667</v>
      </c>
      <c r="H209" s="1">
        <f>IFERROR(__xludf.DUMMYFUNCTION("""COMPUTED_VALUE"""),1888.27)</f>
        <v>1888.27</v>
      </c>
      <c r="J209" s="2">
        <f>IFERROR(__xludf.DUMMYFUNCTION("""COMPUTED_VALUE"""),45593.66666666667)</f>
        <v>45593.66667</v>
      </c>
      <c r="K209" s="1">
        <f>IFERROR(__xludf.DUMMYFUNCTION("""COMPUTED_VALUE"""),1909.41)</f>
        <v>1909.41</v>
      </c>
      <c r="M209" s="2">
        <f>IFERROR(__xludf.DUMMYFUNCTION("""COMPUTED_VALUE"""),45593.66666666667)</f>
        <v>45593.66667</v>
      </c>
      <c r="N209" s="1">
        <f>IFERROR(__xludf.DUMMYFUNCTION("""COMPUTED_VALUE"""),4.5879614E7)</f>
        <v>45879614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IFERROR(__xludf.DUMMYFUNCTION("""COMPUTED_VALUE"""),1896.24)</f>
        <v>1896.24</v>
      </c>
      <c r="D210" s="2">
        <f>IFERROR(__xludf.DUMMYFUNCTION("""COMPUTED_VALUE"""),45594.66666666667)</f>
        <v>45594.66667</v>
      </c>
      <c r="E210" s="1">
        <f>IFERROR(__xludf.DUMMYFUNCTION("""COMPUTED_VALUE"""),1901.08)</f>
        <v>1901.08</v>
      </c>
      <c r="G210" s="2">
        <f>IFERROR(__xludf.DUMMYFUNCTION("""COMPUTED_VALUE"""),45594.66666666667)</f>
        <v>45594.66667</v>
      </c>
      <c r="H210" s="1">
        <f>IFERROR(__xludf.DUMMYFUNCTION("""COMPUTED_VALUE"""),1879.23)</f>
        <v>1879.23</v>
      </c>
      <c r="J210" s="2">
        <f>IFERROR(__xludf.DUMMYFUNCTION("""COMPUTED_VALUE"""),45594.66666666667)</f>
        <v>45594.66667</v>
      </c>
      <c r="K210" s="1">
        <f>IFERROR(__xludf.DUMMYFUNCTION("""COMPUTED_VALUE"""),1898.92)</f>
        <v>1898.92</v>
      </c>
      <c r="M210" s="2">
        <f>IFERROR(__xludf.DUMMYFUNCTION("""COMPUTED_VALUE"""),45594.66666666667)</f>
        <v>45594.66667</v>
      </c>
      <c r="N210" s="1">
        <f>IFERROR(__xludf.DUMMYFUNCTION("""COMPUTED_VALUE"""),4.5861515E7)</f>
        <v>45861515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IFERROR(__xludf.DUMMYFUNCTION("""COMPUTED_VALUE"""),1895.06)</f>
        <v>1895.06</v>
      </c>
      <c r="D211" s="2">
        <f>IFERROR(__xludf.DUMMYFUNCTION("""COMPUTED_VALUE"""),45595.66666666667)</f>
        <v>45595.66667</v>
      </c>
      <c r="E211" s="1">
        <f>IFERROR(__xludf.DUMMYFUNCTION("""COMPUTED_VALUE"""),1909.67)</f>
        <v>1909.67</v>
      </c>
      <c r="G211" s="2">
        <f>IFERROR(__xludf.DUMMYFUNCTION("""COMPUTED_VALUE"""),45595.66666666667)</f>
        <v>45595.66667</v>
      </c>
      <c r="H211" s="1">
        <f>IFERROR(__xludf.DUMMYFUNCTION("""COMPUTED_VALUE"""),1885.04)</f>
        <v>1885.04</v>
      </c>
      <c r="J211" s="2">
        <f>IFERROR(__xludf.DUMMYFUNCTION("""COMPUTED_VALUE"""),45595.66666666667)</f>
        <v>45595.66667</v>
      </c>
      <c r="K211" s="1">
        <f>IFERROR(__xludf.DUMMYFUNCTION("""COMPUTED_VALUE"""),1894.53)</f>
        <v>1894.53</v>
      </c>
      <c r="M211" s="2">
        <f>IFERROR(__xludf.DUMMYFUNCTION("""COMPUTED_VALUE"""),45595.66666666667)</f>
        <v>45595.66667</v>
      </c>
      <c r="N211" s="1">
        <f>IFERROR(__xludf.DUMMYFUNCTION("""COMPUTED_VALUE"""),4.3747365E7)</f>
        <v>43747365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IFERROR(__xludf.DUMMYFUNCTION("""COMPUTED_VALUE"""),1880.67)</f>
        <v>1880.67</v>
      </c>
      <c r="D212" s="2">
        <f>IFERROR(__xludf.DUMMYFUNCTION("""COMPUTED_VALUE"""),45596.66666666667)</f>
        <v>45596.66667</v>
      </c>
      <c r="E212" s="1">
        <f>IFERROR(__xludf.DUMMYFUNCTION("""COMPUTED_VALUE"""),1891.04)</f>
        <v>1891.04</v>
      </c>
      <c r="G212" s="2">
        <f>IFERROR(__xludf.DUMMYFUNCTION("""COMPUTED_VALUE"""),45596.66666666667)</f>
        <v>45596.66667</v>
      </c>
      <c r="H212" s="1">
        <f>IFERROR(__xludf.DUMMYFUNCTION("""COMPUTED_VALUE"""),1870.0)</f>
        <v>1870</v>
      </c>
      <c r="J212" s="2">
        <f>IFERROR(__xludf.DUMMYFUNCTION("""COMPUTED_VALUE"""),45596.66666666667)</f>
        <v>45596.66667</v>
      </c>
      <c r="K212" s="1">
        <f>IFERROR(__xludf.DUMMYFUNCTION("""COMPUTED_VALUE"""),1875.36)</f>
        <v>1875.36</v>
      </c>
      <c r="M212" s="2">
        <f>IFERROR(__xludf.DUMMYFUNCTION("""COMPUTED_VALUE"""),45596.66666666667)</f>
        <v>45596.66667</v>
      </c>
      <c r="N212" s="1">
        <f>IFERROR(__xludf.DUMMYFUNCTION("""COMPUTED_VALUE"""),5.3721775E7)</f>
        <v>53721775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IFERROR(__xludf.DUMMYFUNCTION("""COMPUTED_VALUE"""),1886.54)</f>
        <v>1886.54</v>
      </c>
      <c r="D213" s="2">
        <f>IFERROR(__xludf.DUMMYFUNCTION("""COMPUTED_VALUE"""),45597.66666666667)</f>
        <v>45597.66667</v>
      </c>
      <c r="E213" s="1">
        <f>IFERROR(__xludf.DUMMYFUNCTION("""COMPUTED_VALUE"""),1903.76)</f>
        <v>1903.76</v>
      </c>
      <c r="G213" s="2">
        <f>IFERROR(__xludf.DUMMYFUNCTION("""COMPUTED_VALUE"""),45597.66666666667)</f>
        <v>45597.66667</v>
      </c>
      <c r="H213" s="1">
        <f>IFERROR(__xludf.DUMMYFUNCTION("""COMPUTED_VALUE"""),1881.3)</f>
        <v>1881.3</v>
      </c>
      <c r="J213" s="2">
        <f>IFERROR(__xludf.DUMMYFUNCTION("""COMPUTED_VALUE"""),45597.66666666667)</f>
        <v>45597.66667</v>
      </c>
      <c r="K213" s="1">
        <f>IFERROR(__xludf.DUMMYFUNCTION("""COMPUTED_VALUE"""),1883.53)</f>
        <v>1883.53</v>
      </c>
      <c r="M213" s="2">
        <f>IFERROR(__xludf.DUMMYFUNCTION("""COMPUTED_VALUE"""),45597.66666666667)</f>
        <v>45597.66667</v>
      </c>
      <c r="N213" s="1">
        <f>IFERROR(__xludf.DUMMYFUNCTION("""COMPUTED_VALUE"""),5.1431548E7)</f>
        <v>51431548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IFERROR(__xludf.DUMMYFUNCTION("""COMPUTED_VALUE"""),1897.24)</f>
        <v>1897.24</v>
      </c>
      <c r="D214" s="2">
        <f>IFERROR(__xludf.DUMMYFUNCTION("""COMPUTED_VALUE"""),45600.66666666667)</f>
        <v>45600.66667</v>
      </c>
      <c r="E214" s="1">
        <f>IFERROR(__xludf.DUMMYFUNCTION("""COMPUTED_VALUE"""),1909.8)</f>
        <v>1909.8</v>
      </c>
      <c r="G214" s="2">
        <f>IFERROR(__xludf.DUMMYFUNCTION("""COMPUTED_VALUE"""),45600.66666666667)</f>
        <v>45600.66667</v>
      </c>
      <c r="H214" s="1">
        <f>IFERROR(__xludf.DUMMYFUNCTION("""COMPUTED_VALUE"""),1886.8)</f>
        <v>1886.8</v>
      </c>
      <c r="J214" s="2">
        <f>IFERROR(__xludf.DUMMYFUNCTION("""COMPUTED_VALUE"""),45600.66666666667)</f>
        <v>45600.66667</v>
      </c>
      <c r="K214" s="1">
        <f>IFERROR(__xludf.DUMMYFUNCTION("""COMPUTED_VALUE"""),1892.09)</f>
        <v>1892.09</v>
      </c>
      <c r="M214" s="2">
        <f>IFERROR(__xludf.DUMMYFUNCTION("""COMPUTED_VALUE"""),45600.66666666667)</f>
        <v>45600.66667</v>
      </c>
      <c r="N214" s="1">
        <f>IFERROR(__xludf.DUMMYFUNCTION("""COMPUTED_VALUE"""),4.0831782E7)</f>
        <v>40831782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IFERROR(__xludf.DUMMYFUNCTION("""COMPUTED_VALUE"""),1893.41)</f>
        <v>1893.41</v>
      </c>
      <c r="D215" s="2">
        <f>IFERROR(__xludf.DUMMYFUNCTION("""COMPUTED_VALUE"""),45601.66666666667)</f>
        <v>45601.66667</v>
      </c>
      <c r="E215" s="1">
        <f>IFERROR(__xludf.DUMMYFUNCTION("""COMPUTED_VALUE"""),1934.35)</f>
        <v>1934.35</v>
      </c>
      <c r="G215" s="2">
        <f>IFERROR(__xludf.DUMMYFUNCTION("""COMPUTED_VALUE"""),45601.66666666667)</f>
        <v>45601.66667</v>
      </c>
      <c r="H215" s="1">
        <f>IFERROR(__xludf.DUMMYFUNCTION("""COMPUTED_VALUE"""),1893.41)</f>
        <v>1893.41</v>
      </c>
      <c r="J215" s="2">
        <f>IFERROR(__xludf.DUMMYFUNCTION("""COMPUTED_VALUE"""),45601.66666666667)</f>
        <v>45601.66667</v>
      </c>
      <c r="K215" s="1">
        <f>IFERROR(__xludf.DUMMYFUNCTION("""COMPUTED_VALUE"""),1933.22)</f>
        <v>1933.22</v>
      </c>
      <c r="M215" s="2">
        <f>IFERROR(__xludf.DUMMYFUNCTION("""COMPUTED_VALUE"""),45601.66666666667)</f>
        <v>45601.66667</v>
      </c>
      <c r="N215" s="1">
        <f>IFERROR(__xludf.DUMMYFUNCTION("""COMPUTED_VALUE"""),3.8537971E7)</f>
        <v>38537971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IFERROR(__xludf.DUMMYFUNCTION("""COMPUTED_VALUE"""),1945.39)</f>
        <v>1945.39</v>
      </c>
      <c r="D216" s="2">
        <f>IFERROR(__xludf.DUMMYFUNCTION("""COMPUTED_VALUE"""),45602.66666666667)</f>
        <v>45602.66667</v>
      </c>
      <c r="E216" s="1">
        <f>IFERROR(__xludf.DUMMYFUNCTION("""COMPUTED_VALUE"""),1991.87)</f>
        <v>1991.87</v>
      </c>
      <c r="G216" s="2">
        <f>IFERROR(__xludf.DUMMYFUNCTION("""COMPUTED_VALUE"""),45602.66666666667)</f>
        <v>45602.66667</v>
      </c>
      <c r="H216" s="1">
        <f>IFERROR(__xludf.DUMMYFUNCTION("""COMPUTED_VALUE"""),1945.39)</f>
        <v>1945.39</v>
      </c>
      <c r="J216" s="2">
        <f>IFERROR(__xludf.DUMMYFUNCTION("""COMPUTED_VALUE"""),45602.66666666667)</f>
        <v>45602.66667</v>
      </c>
      <c r="K216" s="1">
        <f>IFERROR(__xludf.DUMMYFUNCTION("""COMPUTED_VALUE"""),1983.3)</f>
        <v>1983.3</v>
      </c>
      <c r="M216" s="2">
        <f>IFERROR(__xludf.DUMMYFUNCTION("""COMPUTED_VALUE"""),45602.66666666667)</f>
        <v>45602.66667</v>
      </c>
      <c r="N216" s="1">
        <f>IFERROR(__xludf.DUMMYFUNCTION("""COMPUTED_VALUE"""),8.3552009E7)</f>
        <v>83552009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IFERROR(__xludf.DUMMYFUNCTION("""COMPUTED_VALUE"""),1989.82)</f>
        <v>1989.82</v>
      </c>
      <c r="D217" s="2">
        <f>IFERROR(__xludf.DUMMYFUNCTION("""COMPUTED_VALUE"""),45603.66666666667)</f>
        <v>45603.66667</v>
      </c>
      <c r="E217" s="1">
        <f>IFERROR(__xludf.DUMMYFUNCTION("""COMPUTED_VALUE"""),2004.8)</f>
        <v>2004.8</v>
      </c>
      <c r="G217" s="2">
        <f>IFERROR(__xludf.DUMMYFUNCTION("""COMPUTED_VALUE"""),45603.66666666667)</f>
        <v>45603.66667</v>
      </c>
      <c r="H217" s="1">
        <f>IFERROR(__xludf.DUMMYFUNCTION("""COMPUTED_VALUE"""),1985.06)</f>
        <v>1985.06</v>
      </c>
      <c r="J217" s="2">
        <f>IFERROR(__xludf.DUMMYFUNCTION("""COMPUTED_VALUE"""),45603.66666666667)</f>
        <v>45603.66667</v>
      </c>
      <c r="K217" s="1">
        <f>IFERROR(__xludf.DUMMYFUNCTION("""COMPUTED_VALUE"""),1992.75)</f>
        <v>1992.75</v>
      </c>
      <c r="M217" s="2">
        <f>IFERROR(__xludf.DUMMYFUNCTION("""COMPUTED_VALUE"""),45603.66666666667)</f>
        <v>45603.66667</v>
      </c>
      <c r="N217" s="1">
        <f>IFERROR(__xludf.DUMMYFUNCTION("""COMPUTED_VALUE"""),6.3103563E7)</f>
        <v>63103563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IFERROR(__xludf.DUMMYFUNCTION("""COMPUTED_VALUE"""),1989.45)</f>
        <v>1989.45</v>
      </c>
      <c r="D218" s="2">
        <f>IFERROR(__xludf.DUMMYFUNCTION("""COMPUTED_VALUE"""),45604.66666666667)</f>
        <v>45604.66667</v>
      </c>
      <c r="E218" s="1">
        <f>IFERROR(__xludf.DUMMYFUNCTION("""COMPUTED_VALUE"""),2020.55)</f>
        <v>2020.55</v>
      </c>
      <c r="G218" s="2">
        <f>IFERROR(__xludf.DUMMYFUNCTION("""COMPUTED_VALUE"""),45604.66666666667)</f>
        <v>45604.66667</v>
      </c>
      <c r="H218" s="1">
        <f>IFERROR(__xludf.DUMMYFUNCTION("""COMPUTED_VALUE"""),1988.14)</f>
        <v>1988.14</v>
      </c>
      <c r="J218" s="2">
        <f>IFERROR(__xludf.DUMMYFUNCTION("""COMPUTED_VALUE"""),45604.66666666667)</f>
        <v>45604.66667</v>
      </c>
      <c r="K218" s="1">
        <f>IFERROR(__xludf.DUMMYFUNCTION("""COMPUTED_VALUE"""),2013.91)</f>
        <v>2013.91</v>
      </c>
      <c r="M218" s="2">
        <f>IFERROR(__xludf.DUMMYFUNCTION("""COMPUTED_VALUE"""),45604.66666666667)</f>
        <v>45604.66667</v>
      </c>
      <c r="N218" s="1">
        <f>IFERROR(__xludf.DUMMYFUNCTION("""COMPUTED_VALUE"""),5.3925637E7)</f>
        <v>53925637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IFERROR(__xludf.DUMMYFUNCTION("""COMPUTED_VALUE"""),2018.34)</f>
        <v>2018.34</v>
      </c>
      <c r="D219" s="2">
        <f>IFERROR(__xludf.DUMMYFUNCTION("""COMPUTED_VALUE"""),45607.66666666667)</f>
        <v>45607.66667</v>
      </c>
      <c r="E219" s="1">
        <f>IFERROR(__xludf.DUMMYFUNCTION("""COMPUTED_VALUE"""),2035.25)</f>
        <v>2035.25</v>
      </c>
      <c r="G219" s="2">
        <f>IFERROR(__xludf.DUMMYFUNCTION("""COMPUTED_VALUE"""),45607.66666666667)</f>
        <v>45607.66667</v>
      </c>
      <c r="H219" s="1">
        <f>IFERROR(__xludf.DUMMYFUNCTION("""COMPUTED_VALUE"""),2018.34)</f>
        <v>2018.34</v>
      </c>
      <c r="J219" s="2">
        <f>IFERROR(__xludf.DUMMYFUNCTION("""COMPUTED_VALUE"""),45607.66666666667)</f>
        <v>45607.66667</v>
      </c>
      <c r="K219" s="1">
        <f>IFERROR(__xludf.DUMMYFUNCTION("""COMPUTED_VALUE"""),2027.24)</f>
        <v>2027.24</v>
      </c>
      <c r="M219" s="2">
        <f>IFERROR(__xludf.DUMMYFUNCTION("""COMPUTED_VALUE"""),45607.66666666667)</f>
        <v>45607.66667</v>
      </c>
      <c r="N219" s="1">
        <f>IFERROR(__xludf.DUMMYFUNCTION("""COMPUTED_VALUE"""),4.2161234E7)</f>
        <v>42161234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IFERROR(__xludf.DUMMYFUNCTION("""COMPUTED_VALUE"""),2023.56)</f>
        <v>2023.56</v>
      </c>
      <c r="D220" s="2">
        <f>IFERROR(__xludf.DUMMYFUNCTION("""COMPUTED_VALUE"""),45608.66666666667)</f>
        <v>45608.66667</v>
      </c>
      <c r="E220" s="1">
        <f>IFERROR(__xludf.DUMMYFUNCTION("""COMPUTED_VALUE"""),2025.98)</f>
        <v>2025.98</v>
      </c>
      <c r="G220" s="2">
        <f>IFERROR(__xludf.DUMMYFUNCTION("""COMPUTED_VALUE"""),45608.66666666667)</f>
        <v>45608.66667</v>
      </c>
      <c r="H220" s="1">
        <f>IFERROR(__xludf.DUMMYFUNCTION("""COMPUTED_VALUE"""),1990.74)</f>
        <v>1990.74</v>
      </c>
      <c r="J220" s="2">
        <f>IFERROR(__xludf.DUMMYFUNCTION("""COMPUTED_VALUE"""),45608.66666666667)</f>
        <v>45608.66667</v>
      </c>
      <c r="K220" s="1">
        <f>IFERROR(__xludf.DUMMYFUNCTION("""COMPUTED_VALUE"""),1997.4)</f>
        <v>1997.4</v>
      </c>
      <c r="M220" s="2">
        <f>IFERROR(__xludf.DUMMYFUNCTION("""COMPUTED_VALUE"""),45608.66666666667)</f>
        <v>45608.66667</v>
      </c>
      <c r="N220" s="1">
        <f>IFERROR(__xludf.DUMMYFUNCTION("""COMPUTED_VALUE"""),3.9481754E7)</f>
        <v>39481754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IFERROR(__xludf.DUMMYFUNCTION("""COMPUTED_VALUE"""),2004.78)</f>
        <v>2004.78</v>
      </c>
      <c r="D221" s="2">
        <f>IFERROR(__xludf.DUMMYFUNCTION("""COMPUTED_VALUE"""),45609.66666666667)</f>
        <v>45609.66667</v>
      </c>
      <c r="E221" s="1">
        <f>IFERROR(__xludf.DUMMYFUNCTION("""COMPUTED_VALUE"""),2023.73)</f>
        <v>2023.73</v>
      </c>
      <c r="G221" s="2">
        <f>IFERROR(__xludf.DUMMYFUNCTION("""COMPUTED_VALUE"""),45609.66666666667)</f>
        <v>45609.66667</v>
      </c>
      <c r="H221" s="1">
        <f>IFERROR(__xludf.DUMMYFUNCTION("""COMPUTED_VALUE"""),1998.92)</f>
        <v>1998.92</v>
      </c>
      <c r="J221" s="2">
        <f>IFERROR(__xludf.DUMMYFUNCTION("""COMPUTED_VALUE"""),45609.66666666667)</f>
        <v>45609.66667</v>
      </c>
      <c r="K221" s="1">
        <f>IFERROR(__xludf.DUMMYFUNCTION("""COMPUTED_VALUE"""),2000.68)</f>
        <v>2000.68</v>
      </c>
      <c r="M221" s="2">
        <f>IFERROR(__xludf.DUMMYFUNCTION("""COMPUTED_VALUE"""),45609.66666666667)</f>
        <v>45609.66667</v>
      </c>
      <c r="N221" s="1">
        <f>IFERROR(__xludf.DUMMYFUNCTION("""COMPUTED_VALUE"""),4.0493453E7)</f>
        <v>40493453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IFERROR(__xludf.DUMMYFUNCTION("""COMPUTED_VALUE"""),2002.29)</f>
        <v>2002.29</v>
      </c>
      <c r="D222" s="2">
        <f>IFERROR(__xludf.DUMMYFUNCTION("""COMPUTED_VALUE"""),45610.66666666667)</f>
        <v>45610.66667</v>
      </c>
      <c r="E222" s="1">
        <f>IFERROR(__xludf.DUMMYFUNCTION("""COMPUTED_VALUE"""),2005.38)</f>
        <v>2005.38</v>
      </c>
      <c r="G222" s="2">
        <f>IFERROR(__xludf.DUMMYFUNCTION("""COMPUTED_VALUE"""),45610.66666666667)</f>
        <v>45610.66667</v>
      </c>
      <c r="H222" s="1">
        <f>IFERROR(__xludf.DUMMYFUNCTION("""COMPUTED_VALUE"""),1979.01)</f>
        <v>1979.01</v>
      </c>
      <c r="J222" s="2">
        <f>IFERROR(__xludf.DUMMYFUNCTION("""COMPUTED_VALUE"""),45610.66666666667)</f>
        <v>45610.66667</v>
      </c>
      <c r="K222" s="1">
        <f>IFERROR(__xludf.DUMMYFUNCTION("""COMPUTED_VALUE"""),1983.71)</f>
        <v>1983.71</v>
      </c>
      <c r="M222" s="2">
        <f>IFERROR(__xludf.DUMMYFUNCTION("""COMPUTED_VALUE"""),45610.66666666667)</f>
        <v>45610.66667</v>
      </c>
      <c r="N222" s="1">
        <f>IFERROR(__xludf.DUMMYFUNCTION("""COMPUTED_VALUE"""),4.2666226E7)</f>
        <v>42666226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IFERROR(__xludf.DUMMYFUNCTION("""COMPUTED_VALUE"""),1979.47)</f>
        <v>1979.47</v>
      </c>
      <c r="D223" s="2">
        <f>IFERROR(__xludf.DUMMYFUNCTION("""COMPUTED_VALUE"""),45611.66666666667)</f>
        <v>45611.66667</v>
      </c>
      <c r="E223" s="1">
        <f>IFERROR(__xludf.DUMMYFUNCTION("""COMPUTED_VALUE"""),1979.47)</f>
        <v>1979.47</v>
      </c>
      <c r="G223" s="2">
        <f>IFERROR(__xludf.DUMMYFUNCTION("""COMPUTED_VALUE"""),45611.66666666667)</f>
        <v>45611.66667</v>
      </c>
      <c r="H223" s="1">
        <f>IFERROR(__xludf.DUMMYFUNCTION("""COMPUTED_VALUE"""),1959.79)</f>
        <v>1959.79</v>
      </c>
      <c r="J223" s="2">
        <f>IFERROR(__xludf.DUMMYFUNCTION("""COMPUTED_VALUE"""),45611.66666666667)</f>
        <v>45611.66667</v>
      </c>
      <c r="K223" s="1">
        <f>IFERROR(__xludf.DUMMYFUNCTION("""COMPUTED_VALUE"""),1963.1)</f>
        <v>1963.1</v>
      </c>
      <c r="M223" s="2">
        <f>IFERROR(__xludf.DUMMYFUNCTION("""COMPUTED_VALUE"""),45611.66666666667)</f>
        <v>45611.66667</v>
      </c>
      <c r="N223" s="1">
        <f>IFERROR(__xludf.DUMMYFUNCTION("""COMPUTED_VALUE"""),3.8446077E7)</f>
        <v>38446077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IFERROR(__xludf.DUMMYFUNCTION("""COMPUTED_VALUE"""),1961.81)</f>
        <v>1961.81</v>
      </c>
      <c r="D224" s="2">
        <f>IFERROR(__xludf.DUMMYFUNCTION("""COMPUTED_VALUE"""),45614.66666666667)</f>
        <v>45614.66667</v>
      </c>
      <c r="E224" s="1">
        <f>IFERROR(__xludf.DUMMYFUNCTION("""COMPUTED_VALUE"""),1978.73)</f>
        <v>1978.73</v>
      </c>
      <c r="G224" s="2">
        <f>IFERROR(__xludf.DUMMYFUNCTION("""COMPUTED_VALUE"""),45614.66666666667)</f>
        <v>45614.66667</v>
      </c>
      <c r="H224" s="1">
        <f>IFERROR(__xludf.DUMMYFUNCTION("""COMPUTED_VALUE"""),1957.58)</f>
        <v>1957.58</v>
      </c>
      <c r="J224" s="2">
        <f>IFERROR(__xludf.DUMMYFUNCTION("""COMPUTED_VALUE"""),45614.66666666667)</f>
        <v>45614.66667</v>
      </c>
      <c r="K224" s="1">
        <f>IFERROR(__xludf.DUMMYFUNCTION("""COMPUTED_VALUE"""),1967.22)</f>
        <v>1967.22</v>
      </c>
      <c r="M224" s="2">
        <f>IFERROR(__xludf.DUMMYFUNCTION("""COMPUTED_VALUE"""),45614.66666666667)</f>
        <v>45614.66667</v>
      </c>
      <c r="N224" s="1">
        <f>IFERROR(__xludf.DUMMYFUNCTION("""COMPUTED_VALUE"""),3.8105275E7)</f>
        <v>38105275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IFERROR(__xludf.DUMMYFUNCTION("""COMPUTED_VALUE"""),1955.34)</f>
        <v>1955.34</v>
      </c>
      <c r="D225" s="2">
        <f>IFERROR(__xludf.DUMMYFUNCTION("""COMPUTED_VALUE"""),45615.66666666667)</f>
        <v>45615.66667</v>
      </c>
      <c r="E225" s="1">
        <f>IFERROR(__xludf.DUMMYFUNCTION("""COMPUTED_VALUE"""),1976.96)</f>
        <v>1976.96</v>
      </c>
      <c r="G225" s="2">
        <f>IFERROR(__xludf.DUMMYFUNCTION("""COMPUTED_VALUE"""),45615.66666666667)</f>
        <v>45615.66667</v>
      </c>
      <c r="H225" s="1">
        <f>IFERROR(__xludf.DUMMYFUNCTION("""COMPUTED_VALUE"""),1944.05)</f>
        <v>1944.05</v>
      </c>
      <c r="J225" s="2">
        <f>IFERROR(__xludf.DUMMYFUNCTION("""COMPUTED_VALUE"""),45615.66666666667)</f>
        <v>45615.66667</v>
      </c>
      <c r="K225" s="1">
        <f>IFERROR(__xludf.DUMMYFUNCTION("""COMPUTED_VALUE"""),1971.67)</f>
        <v>1971.67</v>
      </c>
      <c r="M225" s="2">
        <f>IFERROR(__xludf.DUMMYFUNCTION("""COMPUTED_VALUE"""),45615.66666666667)</f>
        <v>45615.66667</v>
      </c>
      <c r="N225" s="1">
        <f>IFERROR(__xludf.DUMMYFUNCTION("""COMPUTED_VALUE"""),3.8477464E7)</f>
        <v>38477464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IFERROR(__xludf.DUMMYFUNCTION("""COMPUTED_VALUE"""),1975.25)</f>
        <v>1975.25</v>
      </c>
      <c r="D226" s="2">
        <f>IFERROR(__xludf.DUMMYFUNCTION("""COMPUTED_VALUE"""),45616.66666666667)</f>
        <v>45616.66667</v>
      </c>
      <c r="E226" s="1">
        <f>IFERROR(__xludf.DUMMYFUNCTION("""COMPUTED_VALUE"""),1977.51)</f>
        <v>1977.51</v>
      </c>
      <c r="G226" s="2">
        <f>IFERROR(__xludf.DUMMYFUNCTION("""COMPUTED_VALUE"""),45616.66666666667)</f>
        <v>45616.66667</v>
      </c>
      <c r="H226" s="1">
        <f>IFERROR(__xludf.DUMMYFUNCTION("""COMPUTED_VALUE"""),1956.23)</f>
        <v>1956.23</v>
      </c>
      <c r="J226" s="2">
        <f>IFERROR(__xludf.DUMMYFUNCTION("""COMPUTED_VALUE"""),45616.66666666667)</f>
        <v>45616.66667</v>
      </c>
      <c r="K226" s="1">
        <f>IFERROR(__xludf.DUMMYFUNCTION("""COMPUTED_VALUE"""),1971.08)</f>
        <v>1971.08</v>
      </c>
      <c r="M226" s="2">
        <f>IFERROR(__xludf.DUMMYFUNCTION("""COMPUTED_VALUE"""),45616.66666666667)</f>
        <v>45616.66667</v>
      </c>
      <c r="N226" s="1">
        <f>IFERROR(__xludf.DUMMYFUNCTION("""COMPUTED_VALUE"""),3.217658E7)</f>
        <v>32176580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IFERROR(__xludf.DUMMYFUNCTION("""COMPUTED_VALUE"""),1976.33)</f>
        <v>1976.33</v>
      </c>
      <c r="D227" s="2">
        <f>IFERROR(__xludf.DUMMYFUNCTION("""COMPUTED_VALUE"""),45617.66666666667)</f>
        <v>45617.66667</v>
      </c>
      <c r="E227" s="1">
        <f>IFERROR(__xludf.DUMMYFUNCTION("""COMPUTED_VALUE"""),2011.98)</f>
        <v>2011.98</v>
      </c>
      <c r="G227" s="2">
        <f>IFERROR(__xludf.DUMMYFUNCTION("""COMPUTED_VALUE"""),45617.66666666667)</f>
        <v>45617.66667</v>
      </c>
      <c r="H227" s="1">
        <f>IFERROR(__xludf.DUMMYFUNCTION("""COMPUTED_VALUE"""),1972.7)</f>
        <v>1972.7</v>
      </c>
      <c r="J227" s="2">
        <f>IFERROR(__xludf.DUMMYFUNCTION("""COMPUTED_VALUE"""),45617.66666666667)</f>
        <v>45617.66667</v>
      </c>
      <c r="K227" s="1">
        <f>IFERROR(__xludf.DUMMYFUNCTION("""COMPUTED_VALUE"""),2005.58)</f>
        <v>2005.58</v>
      </c>
      <c r="M227" s="2">
        <f>IFERROR(__xludf.DUMMYFUNCTION("""COMPUTED_VALUE"""),45617.66666666667)</f>
        <v>45617.66667</v>
      </c>
      <c r="N227" s="1">
        <f>IFERROR(__xludf.DUMMYFUNCTION("""COMPUTED_VALUE"""),4.1080182E7)</f>
        <v>41080182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IFERROR(__xludf.DUMMYFUNCTION("""COMPUTED_VALUE"""),2007.56)</f>
        <v>2007.56</v>
      </c>
      <c r="D228" s="2">
        <f>IFERROR(__xludf.DUMMYFUNCTION("""COMPUTED_VALUE"""),45618.66666666667)</f>
        <v>45618.66667</v>
      </c>
      <c r="E228" s="1">
        <f>IFERROR(__xludf.DUMMYFUNCTION("""COMPUTED_VALUE"""),2024.03)</f>
        <v>2024.03</v>
      </c>
      <c r="G228" s="2">
        <f>IFERROR(__xludf.DUMMYFUNCTION("""COMPUTED_VALUE"""),45618.66666666667)</f>
        <v>45618.66667</v>
      </c>
      <c r="H228" s="1">
        <f>IFERROR(__xludf.DUMMYFUNCTION("""COMPUTED_VALUE"""),2007.56)</f>
        <v>2007.56</v>
      </c>
      <c r="J228" s="2">
        <f>IFERROR(__xludf.DUMMYFUNCTION("""COMPUTED_VALUE"""),45618.66666666667)</f>
        <v>45618.66667</v>
      </c>
      <c r="K228" s="1">
        <f>IFERROR(__xludf.DUMMYFUNCTION("""COMPUTED_VALUE"""),2022.66)</f>
        <v>2022.66</v>
      </c>
      <c r="M228" s="2">
        <f>IFERROR(__xludf.DUMMYFUNCTION("""COMPUTED_VALUE"""),45618.66666666667)</f>
        <v>45618.66667</v>
      </c>
      <c r="N228" s="1">
        <f>IFERROR(__xludf.DUMMYFUNCTION("""COMPUTED_VALUE"""),3.477776E7)</f>
        <v>34777760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IFERROR(__xludf.DUMMYFUNCTION("""COMPUTED_VALUE"""),2026.59)</f>
        <v>2026.59</v>
      </c>
      <c r="D229" s="2">
        <f>IFERROR(__xludf.DUMMYFUNCTION("""COMPUTED_VALUE"""),45621.66666666667)</f>
        <v>45621.66667</v>
      </c>
      <c r="E229" s="1">
        <f>IFERROR(__xludf.DUMMYFUNCTION("""COMPUTED_VALUE"""),2065.78)</f>
        <v>2065.78</v>
      </c>
      <c r="G229" s="2">
        <f>IFERROR(__xludf.DUMMYFUNCTION("""COMPUTED_VALUE"""),45621.66666666667)</f>
        <v>45621.66667</v>
      </c>
      <c r="H229" s="1">
        <f>IFERROR(__xludf.DUMMYFUNCTION("""COMPUTED_VALUE"""),2026.59)</f>
        <v>2026.59</v>
      </c>
      <c r="J229" s="2">
        <f>IFERROR(__xludf.DUMMYFUNCTION("""COMPUTED_VALUE"""),45621.66666666667)</f>
        <v>45621.66667</v>
      </c>
      <c r="K229" s="1">
        <f>IFERROR(__xludf.DUMMYFUNCTION("""COMPUTED_VALUE"""),2058.26)</f>
        <v>2058.26</v>
      </c>
      <c r="M229" s="2">
        <f>IFERROR(__xludf.DUMMYFUNCTION("""COMPUTED_VALUE"""),45621.66666666667)</f>
        <v>45621.66667</v>
      </c>
      <c r="N229" s="1">
        <f>IFERROR(__xludf.DUMMYFUNCTION("""COMPUTED_VALUE"""),5.7110343E7)</f>
        <v>57110343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IFERROR(__xludf.DUMMYFUNCTION("""COMPUTED_VALUE"""),2053.79)</f>
        <v>2053.79</v>
      </c>
      <c r="D230" s="2">
        <f>IFERROR(__xludf.DUMMYFUNCTION("""COMPUTED_VALUE"""),45622.66666666667)</f>
        <v>45622.66667</v>
      </c>
      <c r="E230" s="1">
        <f>IFERROR(__xludf.DUMMYFUNCTION("""COMPUTED_VALUE"""),2053.79)</f>
        <v>2053.79</v>
      </c>
      <c r="G230" s="2">
        <f>IFERROR(__xludf.DUMMYFUNCTION("""COMPUTED_VALUE"""),45622.66666666667)</f>
        <v>45622.66667</v>
      </c>
      <c r="H230" s="1">
        <f>IFERROR(__xludf.DUMMYFUNCTION("""COMPUTED_VALUE"""),2033.41)</f>
        <v>2033.41</v>
      </c>
      <c r="J230" s="2">
        <f>IFERROR(__xludf.DUMMYFUNCTION("""COMPUTED_VALUE"""),45622.66666666667)</f>
        <v>45622.66667</v>
      </c>
      <c r="K230" s="1">
        <f>IFERROR(__xludf.DUMMYFUNCTION("""COMPUTED_VALUE"""),2048.17)</f>
        <v>2048.17</v>
      </c>
      <c r="M230" s="2">
        <f>IFERROR(__xludf.DUMMYFUNCTION("""COMPUTED_VALUE"""),45622.66666666667)</f>
        <v>45622.66667</v>
      </c>
      <c r="N230" s="1">
        <f>IFERROR(__xludf.DUMMYFUNCTION("""COMPUTED_VALUE"""),3.7213191E7)</f>
        <v>37213191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IFERROR(__xludf.DUMMYFUNCTION("""COMPUTED_VALUE"""),2054.81)</f>
        <v>2054.81</v>
      </c>
      <c r="D231" s="2">
        <f>IFERROR(__xludf.DUMMYFUNCTION("""COMPUTED_VALUE"""),45623.66666666667)</f>
        <v>45623.66667</v>
      </c>
      <c r="E231" s="1">
        <f>IFERROR(__xludf.DUMMYFUNCTION("""COMPUTED_VALUE"""),2061.31)</f>
        <v>2061.31</v>
      </c>
      <c r="G231" s="2">
        <f>IFERROR(__xludf.DUMMYFUNCTION("""COMPUTED_VALUE"""),45623.66666666667)</f>
        <v>45623.66667</v>
      </c>
      <c r="H231" s="1">
        <f>IFERROR(__xludf.DUMMYFUNCTION("""COMPUTED_VALUE"""),2032.75)</f>
        <v>2032.75</v>
      </c>
      <c r="J231" s="2">
        <f>IFERROR(__xludf.DUMMYFUNCTION("""COMPUTED_VALUE"""),45623.66666666667)</f>
        <v>45623.66667</v>
      </c>
      <c r="K231" s="1">
        <f>IFERROR(__xludf.DUMMYFUNCTION("""COMPUTED_VALUE"""),2035.16)</f>
        <v>2035.16</v>
      </c>
      <c r="M231" s="2">
        <f>IFERROR(__xludf.DUMMYFUNCTION("""COMPUTED_VALUE"""),45623.66666666667)</f>
        <v>45623.66667</v>
      </c>
      <c r="N231" s="1">
        <f>IFERROR(__xludf.DUMMYFUNCTION("""COMPUTED_VALUE"""),2.8271411E7)</f>
        <v>28271411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IFERROR(__xludf.DUMMYFUNCTION("""COMPUTED_VALUE"""),2039.5)</f>
        <v>2039.5</v>
      </c>
      <c r="D232" s="2">
        <f>IFERROR(__xludf.DUMMYFUNCTION("""COMPUTED_VALUE"""),45625.54166666667)</f>
        <v>45625.54167</v>
      </c>
      <c r="E232" s="1">
        <f>IFERROR(__xludf.DUMMYFUNCTION("""COMPUTED_VALUE"""),2056.85)</f>
        <v>2056.85</v>
      </c>
      <c r="G232" s="2">
        <f>IFERROR(__xludf.DUMMYFUNCTION("""COMPUTED_VALUE"""),45625.54166666667)</f>
        <v>45625.54167</v>
      </c>
      <c r="H232" s="1">
        <f>IFERROR(__xludf.DUMMYFUNCTION("""COMPUTED_VALUE"""),2039.5)</f>
        <v>2039.5</v>
      </c>
      <c r="J232" s="2">
        <f>IFERROR(__xludf.DUMMYFUNCTION("""COMPUTED_VALUE"""),45625.54166666667)</f>
        <v>45625.54167</v>
      </c>
      <c r="K232" s="1">
        <f>IFERROR(__xludf.DUMMYFUNCTION("""COMPUTED_VALUE"""),2044.11)</f>
        <v>2044.11</v>
      </c>
      <c r="M232" s="2">
        <f>IFERROR(__xludf.DUMMYFUNCTION("""COMPUTED_VALUE"""),45625.54166666667)</f>
        <v>45625.54167</v>
      </c>
      <c r="N232" s="1">
        <f>IFERROR(__xludf.DUMMYFUNCTION("""COMPUTED_VALUE"""),1.9441177E7)</f>
        <v>19441177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IFERROR(__xludf.DUMMYFUNCTION("""COMPUTED_VALUE"""),2045.43)</f>
        <v>2045.43</v>
      </c>
      <c r="D233" s="2">
        <f>IFERROR(__xludf.DUMMYFUNCTION("""COMPUTED_VALUE"""),45628.66666666667)</f>
        <v>45628.66667</v>
      </c>
      <c r="E233" s="1">
        <f>IFERROR(__xludf.DUMMYFUNCTION("""COMPUTED_VALUE"""),2048.54)</f>
        <v>2048.54</v>
      </c>
      <c r="G233" s="2">
        <f>IFERROR(__xludf.DUMMYFUNCTION("""COMPUTED_VALUE"""),45628.66666666667)</f>
        <v>45628.66667</v>
      </c>
      <c r="H233" s="1">
        <f>IFERROR(__xludf.DUMMYFUNCTION("""COMPUTED_VALUE"""),2028.94)</f>
        <v>2028.94</v>
      </c>
      <c r="J233" s="2">
        <f>IFERROR(__xludf.DUMMYFUNCTION("""COMPUTED_VALUE"""),45628.66666666667)</f>
        <v>45628.66667</v>
      </c>
      <c r="K233" s="1">
        <f>IFERROR(__xludf.DUMMYFUNCTION("""COMPUTED_VALUE"""),2032.98)</f>
        <v>2032.98</v>
      </c>
      <c r="M233" s="2">
        <f>IFERROR(__xludf.DUMMYFUNCTION("""COMPUTED_VALUE"""),45628.66666666667)</f>
        <v>45628.66667</v>
      </c>
      <c r="N233" s="1">
        <f>IFERROR(__xludf.DUMMYFUNCTION("""COMPUTED_VALUE"""),2.8777465E7)</f>
        <v>28777465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IFERROR(__xludf.DUMMYFUNCTION("""COMPUTED_VALUE"""),2035.17)</f>
        <v>2035.17</v>
      </c>
      <c r="D234" s="2">
        <f>IFERROR(__xludf.DUMMYFUNCTION("""COMPUTED_VALUE"""),45629.66666666667)</f>
        <v>45629.66667</v>
      </c>
      <c r="E234" s="1">
        <f>IFERROR(__xludf.DUMMYFUNCTION("""COMPUTED_VALUE"""),2038.07)</f>
        <v>2038.07</v>
      </c>
      <c r="G234" s="2">
        <f>IFERROR(__xludf.DUMMYFUNCTION("""COMPUTED_VALUE"""),45629.66666666667)</f>
        <v>45629.66667</v>
      </c>
      <c r="H234" s="1">
        <f>IFERROR(__xludf.DUMMYFUNCTION("""COMPUTED_VALUE"""),2013.19)</f>
        <v>2013.19</v>
      </c>
      <c r="J234" s="2">
        <f>IFERROR(__xludf.DUMMYFUNCTION("""COMPUTED_VALUE"""),45629.66666666667)</f>
        <v>45629.66667</v>
      </c>
      <c r="K234" s="1">
        <f>IFERROR(__xludf.DUMMYFUNCTION("""COMPUTED_VALUE"""),2025.7)</f>
        <v>2025.7</v>
      </c>
      <c r="M234" s="2">
        <f>IFERROR(__xludf.DUMMYFUNCTION("""COMPUTED_VALUE"""),45629.66666666667)</f>
        <v>45629.66667</v>
      </c>
      <c r="N234" s="1">
        <f>IFERROR(__xludf.DUMMYFUNCTION("""COMPUTED_VALUE"""),2.8277837E7)</f>
        <v>28277837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IFERROR(__xludf.DUMMYFUNCTION("""COMPUTED_VALUE"""),2023.42)</f>
        <v>2023.42</v>
      </c>
      <c r="D235" s="2">
        <f>IFERROR(__xludf.DUMMYFUNCTION("""COMPUTED_VALUE"""),45630.66666666667)</f>
        <v>45630.66667</v>
      </c>
      <c r="E235" s="1">
        <f>IFERROR(__xludf.DUMMYFUNCTION("""COMPUTED_VALUE"""),2027.06)</f>
        <v>2027.06</v>
      </c>
      <c r="G235" s="2">
        <f>IFERROR(__xludf.DUMMYFUNCTION("""COMPUTED_VALUE"""),45630.66666666667)</f>
        <v>45630.66667</v>
      </c>
      <c r="H235" s="1">
        <f>IFERROR(__xludf.DUMMYFUNCTION("""COMPUTED_VALUE"""),2014.53)</f>
        <v>2014.53</v>
      </c>
      <c r="J235" s="2">
        <f>IFERROR(__xludf.DUMMYFUNCTION("""COMPUTED_VALUE"""),45630.66666666667)</f>
        <v>45630.66667</v>
      </c>
      <c r="K235" s="1">
        <f>IFERROR(__xludf.DUMMYFUNCTION("""COMPUTED_VALUE"""),2025.8)</f>
        <v>2025.8</v>
      </c>
      <c r="M235" s="2">
        <f>IFERROR(__xludf.DUMMYFUNCTION("""COMPUTED_VALUE"""),45630.66666666667)</f>
        <v>45630.66667</v>
      </c>
      <c r="N235" s="1">
        <f>IFERROR(__xludf.DUMMYFUNCTION("""COMPUTED_VALUE"""),3.2041189E7)</f>
        <v>32041189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IFERROR(__xludf.DUMMYFUNCTION("""COMPUTED_VALUE"""),2025.25)</f>
        <v>2025.25</v>
      </c>
      <c r="D236" s="2">
        <f>IFERROR(__xludf.DUMMYFUNCTION("""COMPUTED_VALUE"""),45631.66666666667)</f>
        <v>45631.66667</v>
      </c>
      <c r="E236" s="1">
        <f>IFERROR(__xludf.DUMMYFUNCTION("""COMPUTED_VALUE"""),2026.22)</f>
        <v>2026.22</v>
      </c>
      <c r="G236" s="2">
        <f>IFERROR(__xludf.DUMMYFUNCTION("""COMPUTED_VALUE"""),45631.66666666667)</f>
        <v>45631.66667</v>
      </c>
      <c r="H236" s="1">
        <f>IFERROR(__xludf.DUMMYFUNCTION("""COMPUTED_VALUE"""),2009.12)</f>
        <v>2009.12</v>
      </c>
      <c r="J236" s="2">
        <f>IFERROR(__xludf.DUMMYFUNCTION("""COMPUTED_VALUE"""),45631.66666666667)</f>
        <v>45631.66667</v>
      </c>
      <c r="K236" s="1">
        <f>IFERROR(__xludf.DUMMYFUNCTION("""COMPUTED_VALUE"""),2010.43)</f>
        <v>2010.43</v>
      </c>
      <c r="M236" s="2">
        <f>IFERROR(__xludf.DUMMYFUNCTION("""COMPUTED_VALUE"""),45631.66666666667)</f>
        <v>45631.66667</v>
      </c>
      <c r="N236" s="1">
        <f>IFERROR(__xludf.DUMMYFUNCTION("""COMPUTED_VALUE"""),3.4974597E7)</f>
        <v>34974597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IFERROR(__xludf.DUMMYFUNCTION("""COMPUTED_VALUE"""),2017.49)</f>
        <v>2017.49</v>
      </c>
      <c r="D237" s="2">
        <f>IFERROR(__xludf.DUMMYFUNCTION("""COMPUTED_VALUE"""),45632.66666666667)</f>
        <v>45632.66667</v>
      </c>
      <c r="E237" s="1">
        <f>IFERROR(__xludf.DUMMYFUNCTION("""COMPUTED_VALUE"""),2023.2)</f>
        <v>2023.2</v>
      </c>
      <c r="G237" s="2">
        <f>IFERROR(__xludf.DUMMYFUNCTION("""COMPUTED_VALUE"""),45632.66666666667)</f>
        <v>45632.66667</v>
      </c>
      <c r="H237" s="1">
        <f>IFERROR(__xludf.DUMMYFUNCTION("""COMPUTED_VALUE"""),2004.92)</f>
        <v>2004.92</v>
      </c>
      <c r="J237" s="2">
        <f>IFERROR(__xludf.DUMMYFUNCTION("""COMPUTED_VALUE"""),45632.66666666667)</f>
        <v>45632.66667</v>
      </c>
      <c r="K237" s="1">
        <f>IFERROR(__xludf.DUMMYFUNCTION("""COMPUTED_VALUE"""),2011.26)</f>
        <v>2011.26</v>
      </c>
      <c r="M237" s="2">
        <f>IFERROR(__xludf.DUMMYFUNCTION("""COMPUTED_VALUE"""),45632.66666666667)</f>
        <v>45632.66667</v>
      </c>
      <c r="N237" s="1">
        <f>IFERROR(__xludf.DUMMYFUNCTION("""COMPUTED_VALUE"""),3.2352113E7)</f>
        <v>32352113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IFERROR(__xludf.DUMMYFUNCTION("""COMPUTED_VALUE"""),2011.01)</f>
        <v>2011.01</v>
      </c>
      <c r="D238" s="2">
        <f>IFERROR(__xludf.DUMMYFUNCTION("""COMPUTED_VALUE"""),45635.66666666667)</f>
        <v>45635.66667</v>
      </c>
      <c r="E238" s="1">
        <f>IFERROR(__xludf.DUMMYFUNCTION("""COMPUTED_VALUE"""),2012.51)</f>
        <v>2012.51</v>
      </c>
      <c r="G238" s="2">
        <f>IFERROR(__xludf.DUMMYFUNCTION("""COMPUTED_VALUE"""),45635.66666666667)</f>
        <v>45635.66667</v>
      </c>
      <c r="H238" s="1">
        <f>IFERROR(__xludf.DUMMYFUNCTION("""COMPUTED_VALUE"""),1967.56)</f>
        <v>1967.56</v>
      </c>
      <c r="J238" s="2">
        <f>IFERROR(__xludf.DUMMYFUNCTION("""COMPUTED_VALUE"""),45635.66666666667)</f>
        <v>45635.66667</v>
      </c>
      <c r="K238" s="1">
        <f>IFERROR(__xludf.DUMMYFUNCTION("""COMPUTED_VALUE"""),1974.22)</f>
        <v>1974.22</v>
      </c>
      <c r="M238" s="2">
        <f>IFERROR(__xludf.DUMMYFUNCTION("""COMPUTED_VALUE"""),45635.66666666667)</f>
        <v>45635.66667</v>
      </c>
      <c r="N238" s="1">
        <f>IFERROR(__xludf.DUMMYFUNCTION("""COMPUTED_VALUE"""),4.0061602E7)</f>
        <v>40061602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IFERROR(__xludf.DUMMYFUNCTION("""COMPUTED_VALUE"""),1966.69)</f>
        <v>1966.69</v>
      </c>
      <c r="D239" s="2">
        <f>IFERROR(__xludf.DUMMYFUNCTION("""COMPUTED_VALUE"""),45636.66666666667)</f>
        <v>45636.66667</v>
      </c>
      <c r="E239" s="1">
        <f>IFERROR(__xludf.DUMMYFUNCTION("""COMPUTED_VALUE"""),1966.69)</f>
        <v>1966.69</v>
      </c>
      <c r="G239" s="2">
        <f>IFERROR(__xludf.DUMMYFUNCTION("""COMPUTED_VALUE"""),45636.66666666667)</f>
        <v>45636.66667</v>
      </c>
      <c r="H239" s="1">
        <f>IFERROR(__xludf.DUMMYFUNCTION("""COMPUTED_VALUE"""),1941.28)</f>
        <v>1941.28</v>
      </c>
      <c r="J239" s="2">
        <f>IFERROR(__xludf.DUMMYFUNCTION("""COMPUTED_VALUE"""),45636.66666666667)</f>
        <v>45636.66667</v>
      </c>
      <c r="K239" s="1">
        <f>IFERROR(__xludf.DUMMYFUNCTION("""COMPUTED_VALUE"""),1950.96)</f>
        <v>1950.96</v>
      </c>
      <c r="M239" s="2">
        <f>IFERROR(__xludf.DUMMYFUNCTION("""COMPUTED_VALUE"""),45636.66666666667)</f>
        <v>45636.66667</v>
      </c>
      <c r="N239" s="1">
        <f>IFERROR(__xludf.DUMMYFUNCTION("""COMPUTED_VALUE"""),3.7681026E7)</f>
        <v>37681026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IFERROR(__xludf.DUMMYFUNCTION("""COMPUTED_VALUE"""),1964.42)</f>
        <v>1964.42</v>
      </c>
      <c r="D240" s="2">
        <f>IFERROR(__xludf.DUMMYFUNCTION("""COMPUTED_VALUE"""),45637.66666666667)</f>
        <v>45637.66667</v>
      </c>
      <c r="E240" s="1">
        <f>IFERROR(__xludf.DUMMYFUNCTION("""COMPUTED_VALUE"""),1973.57)</f>
        <v>1973.57</v>
      </c>
      <c r="G240" s="2">
        <f>IFERROR(__xludf.DUMMYFUNCTION("""COMPUTED_VALUE"""),45637.66666666667)</f>
        <v>45637.66667</v>
      </c>
      <c r="H240" s="1">
        <f>IFERROR(__xludf.DUMMYFUNCTION("""COMPUTED_VALUE"""),1957.49)</f>
        <v>1957.49</v>
      </c>
      <c r="J240" s="2">
        <f>IFERROR(__xludf.DUMMYFUNCTION("""COMPUTED_VALUE"""),45637.66666666667)</f>
        <v>45637.66667</v>
      </c>
      <c r="K240" s="1">
        <f>IFERROR(__xludf.DUMMYFUNCTION("""COMPUTED_VALUE"""),1969.63)</f>
        <v>1969.63</v>
      </c>
      <c r="M240" s="2">
        <f>IFERROR(__xludf.DUMMYFUNCTION("""COMPUTED_VALUE"""),45637.66666666667)</f>
        <v>45637.66667</v>
      </c>
      <c r="N240" s="1">
        <f>IFERROR(__xludf.DUMMYFUNCTION("""COMPUTED_VALUE"""),3.6723671E7)</f>
        <v>36723671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IFERROR(__xludf.DUMMYFUNCTION("""COMPUTED_VALUE"""),1969.45)</f>
        <v>1969.45</v>
      </c>
      <c r="D241" s="2">
        <f>IFERROR(__xludf.DUMMYFUNCTION("""COMPUTED_VALUE"""),45638.66666666667)</f>
        <v>45638.66667</v>
      </c>
      <c r="E241" s="1">
        <f>IFERROR(__xludf.DUMMYFUNCTION("""COMPUTED_VALUE"""),1971.6)</f>
        <v>1971.6</v>
      </c>
      <c r="G241" s="2">
        <f>IFERROR(__xludf.DUMMYFUNCTION("""COMPUTED_VALUE"""),45638.66666666667)</f>
        <v>45638.66667</v>
      </c>
      <c r="H241" s="1">
        <f>IFERROR(__xludf.DUMMYFUNCTION("""COMPUTED_VALUE"""),1956.88)</f>
        <v>1956.88</v>
      </c>
      <c r="J241" s="2">
        <f>IFERROR(__xludf.DUMMYFUNCTION("""COMPUTED_VALUE"""),45638.66666666667)</f>
        <v>45638.66667</v>
      </c>
      <c r="K241" s="1">
        <f>IFERROR(__xludf.DUMMYFUNCTION("""COMPUTED_VALUE"""),1958.27)</f>
        <v>1958.27</v>
      </c>
      <c r="M241" s="2">
        <f>IFERROR(__xludf.DUMMYFUNCTION("""COMPUTED_VALUE"""),45638.66666666667)</f>
        <v>45638.66667</v>
      </c>
      <c r="N241" s="1">
        <f>IFERROR(__xludf.DUMMYFUNCTION("""COMPUTED_VALUE"""),2.899383E7)</f>
        <v>28993830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IFERROR(__xludf.DUMMYFUNCTION("""COMPUTED_VALUE"""),1955.56)</f>
        <v>1955.56</v>
      </c>
      <c r="D242" s="2">
        <f>IFERROR(__xludf.DUMMYFUNCTION("""COMPUTED_VALUE"""),45639.66666666667)</f>
        <v>45639.66667</v>
      </c>
      <c r="E242" s="1">
        <f>IFERROR(__xludf.DUMMYFUNCTION("""COMPUTED_VALUE"""),1962.28)</f>
        <v>1962.28</v>
      </c>
      <c r="G242" s="2">
        <f>IFERROR(__xludf.DUMMYFUNCTION("""COMPUTED_VALUE"""),45639.66666666667)</f>
        <v>45639.66667</v>
      </c>
      <c r="H242" s="1">
        <f>IFERROR(__xludf.DUMMYFUNCTION("""COMPUTED_VALUE"""),1939.42)</f>
        <v>1939.42</v>
      </c>
      <c r="J242" s="2">
        <f>IFERROR(__xludf.DUMMYFUNCTION("""COMPUTED_VALUE"""),45639.66666666667)</f>
        <v>45639.66667</v>
      </c>
      <c r="K242" s="1">
        <f>IFERROR(__xludf.DUMMYFUNCTION("""COMPUTED_VALUE"""),1945.27)</f>
        <v>1945.27</v>
      </c>
      <c r="M242" s="2">
        <f>IFERROR(__xludf.DUMMYFUNCTION("""COMPUTED_VALUE"""),45639.66666666667)</f>
        <v>45639.66667</v>
      </c>
      <c r="N242" s="1">
        <f>IFERROR(__xludf.DUMMYFUNCTION("""COMPUTED_VALUE"""),3.177113E7)</f>
        <v>31771130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IFERROR(__xludf.DUMMYFUNCTION("""COMPUTED_VALUE"""),1944.15)</f>
        <v>1944.15</v>
      </c>
      <c r="D243" s="2">
        <f>IFERROR(__xludf.DUMMYFUNCTION("""COMPUTED_VALUE"""),45642.66666666667)</f>
        <v>45642.66667</v>
      </c>
      <c r="E243" s="1">
        <f>IFERROR(__xludf.DUMMYFUNCTION("""COMPUTED_VALUE"""),1954.38)</f>
        <v>1954.38</v>
      </c>
      <c r="G243" s="2">
        <f>IFERROR(__xludf.DUMMYFUNCTION("""COMPUTED_VALUE"""),45642.66666666667)</f>
        <v>45642.66667</v>
      </c>
      <c r="H243" s="1">
        <f>IFERROR(__xludf.DUMMYFUNCTION("""COMPUTED_VALUE"""),1938.99)</f>
        <v>1938.99</v>
      </c>
      <c r="J243" s="2">
        <f>IFERROR(__xludf.DUMMYFUNCTION("""COMPUTED_VALUE"""),45642.66666666667)</f>
        <v>45642.66667</v>
      </c>
      <c r="K243" s="1">
        <f>IFERROR(__xludf.DUMMYFUNCTION("""COMPUTED_VALUE"""),1941.85)</f>
        <v>1941.85</v>
      </c>
      <c r="M243" s="2">
        <f>IFERROR(__xludf.DUMMYFUNCTION("""COMPUTED_VALUE"""),45642.66666666667)</f>
        <v>45642.66667</v>
      </c>
      <c r="N243" s="1">
        <f>IFERROR(__xludf.DUMMYFUNCTION("""COMPUTED_VALUE"""),3.9849064E7)</f>
        <v>39849064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IFERROR(__xludf.DUMMYFUNCTION("""COMPUTED_VALUE"""),1932.15)</f>
        <v>1932.15</v>
      </c>
      <c r="D244" s="2">
        <f>IFERROR(__xludf.DUMMYFUNCTION("""COMPUTED_VALUE"""),45643.66666666667)</f>
        <v>45643.66667</v>
      </c>
      <c r="E244" s="1">
        <f>IFERROR(__xludf.DUMMYFUNCTION("""COMPUTED_VALUE"""),1934.45)</f>
        <v>1934.45</v>
      </c>
      <c r="G244" s="2">
        <f>IFERROR(__xludf.DUMMYFUNCTION("""COMPUTED_VALUE"""),45643.66666666667)</f>
        <v>45643.66667</v>
      </c>
      <c r="H244" s="1">
        <f>IFERROR(__xludf.DUMMYFUNCTION("""COMPUTED_VALUE"""),1912.52)</f>
        <v>1912.52</v>
      </c>
      <c r="J244" s="2">
        <f>IFERROR(__xludf.DUMMYFUNCTION("""COMPUTED_VALUE"""),45643.66666666667)</f>
        <v>45643.66667</v>
      </c>
      <c r="K244" s="1">
        <f>IFERROR(__xludf.DUMMYFUNCTION("""COMPUTED_VALUE"""),1915.56)</f>
        <v>1915.56</v>
      </c>
      <c r="M244" s="2">
        <f>IFERROR(__xludf.DUMMYFUNCTION("""COMPUTED_VALUE"""),45643.66666666667)</f>
        <v>45643.66667</v>
      </c>
      <c r="N244" s="1">
        <f>IFERROR(__xludf.DUMMYFUNCTION("""COMPUTED_VALUE"""),4.6831445E7)</f>
        <v>46831445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IFERROR(__xludf.DUMMYFUNCTION("""COMPUTED_VALUE"""),1919.45)</f>
        <v>1919.45</v>
      </c>
      <c r="D245" s="2">
        <f>IFERROR(__xludf.DUMMYFUNCTION("""COMPUTED_VALUE"""),45644.66666666667)</f>
        <v>45644.66667</v>
      </c>
      <c r="E245" s="1">
        <f>IFERROR(__xludf.DUMMYFUNCTION("""COMPUTED_VALUE"""),1926.95)</f>
        <v>1926.95</v>
      </c>
      <c r="G245" s="2">
        <f>IFERROR(__xludf.DUMMYFUNCTION("""COMPUTED_VALUE"""),45644.66666666667)</f>
        <v>45644.66667</v>
      </c>
      <c r="H245" s="1">
        <f>IFERROR(__xludf.DUMMYFUNCTION("""COMPUTED_VALUE"""),1841.18)</f>
        <v>1841.18</v>
      </c>
      <c r="J245" s="2">
        <f>IFERROR(__xludf.DUMMYFUNCTION("""COMPUTED_VALUE"""),45644.66666666667)</f>
        <v>45644.66667</v>
      </c>
      <c r="K245" s="1">
        <f>IFERROR(__xludf.DUMMYFUNCTION("""COMPUTED_VALUE"""),1841.73)</f>
        <v>1841.73</v>
      </c>
      <c r="M245" s="2">
        <f>IFERROR(__xludf.DUMMYFUNCTION("""COMPUTED_VALUE"""),45644.66666666667)</f>
        <v>45644.66667</v>
      </c>
      <c r="N245" s="1">
        <f>IFERROR(__xludf.DUMMYFUNCTION("""COMPUTED_VALUE"""),4.6656461E7)</f>
        <v>46656461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IFERROR(__xludf.DUMMYFUNCTION("""COMPUTED_VALUE"""),1850.79)</f>
        <v>1850.79</v>
      </c>
      <c r="D246" s="2">
        <f>IFERROR(__xludf.DUMMYFUNCTION("""COMPUTED_VALUE"""),45645.66666666667)</f>
        <v>45645.66667</v>
      </c>
      <c r="E246" s="1">
        <f>IFERROR(__xludf.DUMMYFUNCTION("""COMPUTED_VALUE"""),1866.7)</f>
        <v>1866.7</v>
      </c>
      <c r="G246" s="2">
        <f>IFERROR(__xludf.DUMMYFUNCTION("""COMPUTED_VALUE"""),45645.66666666667)</f>
        <v>45645.66667</v>
      </c>
      <c r="H246" s="1">
        <f>IFERROR(__xludf.DUMMYFUNCTION("""COMPUTED_VALUE"""),1821.06)</f>
        <v>1821.06</v>
      </c>
      <c r="J246" s="2">
        <f>IFERROR(__xludf.DUMMYFUNCTION("""COMPUTED_VALUE"""),45645.66666666667)</f>
        <v>45645.66667</v>
      </c>
      <c r="K246" s="1">
        <f>IFERROR(__xludf.DUMMYFUNCTION("""COMPUTED_VALUE"""),1822.61)</f>
        <v>1822.61</v>
      </c>
      <c r="M246" s="2">
        <f>IFERROR(__xludf.DUMMYFUNCTION("""COMPUTED_VALUE"""),45645.66666666667)</f>
        <v>45645.66667</v>
      </c>
      <c r="N246" s="1">
        <f>IFERROR(__xludf.DUMMYFUNCTION("""COMPUTED_VALUE"""),4.4407055E7)</f>
        <v>44407055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IFERROR(__xludf.DUMMYFUNCTION("""COMPUTED_VALUE"""),1821.49)</f>
        <v>1821.49</v>
      </c>
      <c r="D247" s="2">
        <f>IFERROR(__xludf.DUMMYFUNCTION("""COMPUTED_VALUE"""),45646.66666666667)</f>
        <v>45646.66667</v>
      </c>
      <c r="E247" s="1">
        <f>IFERROR(__xludf.DUMMYFUNCTION("""COMPUTED_VALUE"""),1858.43)</f>
        <v>1858.43</v>
      </c>
      <c r="G247" s="2">
        <f>IFERROR(__xludf.DUMMYFUNCTION("""COMPUTED_VALUE"""),45646.66666666667)</f>
        <v>45646.66667</v>
      </c>
      <c r="H247" s="1">
        <f>IFERROR(__xludf.DUMMYFUNCTION("""COMPUTED_VALUE"""),1813.45)</f>
        <v>1813.45</v>
      </c>
      <c r="J247" s="2">
        <f>IFERROR(__xludf.DUMMYFUNCTION("""COMPUTED_VALUE"""),45646.66666666667)</f>
        <v>45646.66667</v>
      </c>
      <c r="K247" s="1">
        <f>IFERROR(__xludf.DUMMYFUNCTION("""COMPUTED_VALUE"""),1843.28)</f>
        <v>1843.28</v>
      </c>
      <c r="M247" s="2">
        <f>IFERROR(__xludf.DUMMYFUNCTION("""COMPUTED_VALUE"""),45646.66666666667)</f>
        <v>45646.66667</v>
      </c>
      <c r="N247" s="1">
        <f>IFERROR(__xludf.DUMMYFUNCTION("""COMPUTED_VALUE"""),9.5667633E7)</f>
        <v>95667633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IFERROR(__xludf.DUMMYFUNCTION("""COMPUTED_VALUE"""),1841.0)</f>
        <v>1841</v>
      </c>
      <c r="D248" s="2">
        <f>IFERROR(__xludf.DUMMYFUNCTION("""COMPUTED_VALUE"""),45649.66666666667)</f>
        <v>45649.66667</v>
      </c>
      <c r="E248" s="1">
        <f>IFERROR(__xludf.DUMMYFUNCTION("""COMPUTED_VALUE"""),1844.81)</f>
        <v>1844.81</v>
      </c>
      <c r="G248" s="2">
        <f>IFERROR(__xludf.DUMMYFUNCTION("""COMPUTED_VALUE"""),45649.66666666667)</f>
        <v>45649.66667</v>
      </c>
      <c r="H248" s="1">
        <f>IFERROR(__xludf.DUMMYFUNCTION("""COMPUTED_VALUE"""),1826.89)</f>
        <v>1826.89</v>
      </c>
      <c r="J248" s="2">
        <f>IFERROR(__xludf.DUMMYFUNCTION("""COMPUTED_VALUE"""),45649.66666666667)</f>
        <v>45649.66667</v>
      </c>
      <c r="K248" s="1">
        <f>IFERROR(__xludf.DUMMYFUNCTION("""COMPUTED_VALUE"""),1842.5)</f>
        <v>1842.5</v>
      </c>
      <c r="M248" s="2">
        <f>IFERROR(__xludf.DUMMYFUNCTION("""COMPUTED_VALUE"""),45649.66666666667)</f>
        <v>45649.66667</v>
      </c>
      <c r="N248" s="1">
        <f>IFERROR(__xludf.DUMMYFUNCTION("""COMPUTED_VALUE"""),2.9716326E7)</f>
        <v>29716326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IFERROR(__xludf.DUMMYFUNCTION("""COMPUTED_VALUE"""),1843.56)</f>
        <v>1843.56</v>
      </c>
      <c r="D249" s="2">
        <f>IFERROR(__xludf.DUMMYFUNCTION("""COMPUTED_VALUE"""),45650.54166666667)</f>
        <v>45650.54167</v>
      </c>
      <c r="E249" s="1">
        <f>IFERROR(__xludf.DUMMYFUNCTION("""COMPUTED_VALUE"""),1853.16)</f>
        <v>1853.16</v>
      </c>
      <c r="G249" s="2">
        <f>IFERROR(__xludf.DUMMYFUNCTION("""COMPUTED_VALUE"""),45650.54166666667)</f>
        <v>45650.54167</v>
      </c>
      <c r="H249" s="1">
        <f>IFERROR(__xludf.DUMMYFUNCTION("""COMPUTED_VALUE"""),1840.39)</f>
        <v>1840.39</v>
      </c>
      <c r="J249" s="2">
        <f>IFERROR(__xludf.DUMMYFUNCTION("""COMPUTED_VALUE"""),45650.54166666667)</f>
        <v>45650.54167</v>
      </c>
      <c r="K249" s="1">
        <f>IFERROR(__xludf.DUMMYFUNCTION("""COMPUTED_VALUE"""),1853.16)</f>
        <v>1853.16</v>
      </c>
      <c r="M249" s="2">
        <f>IFERROR(__xludf.DUMMYFUNCTION("""COMPUTED_VALUE"""),45650.54166666667)</f>
        <v>45650.54167</v>
      </c>
      <c r="N249" s="1">
        <f>IFERROR(__xludf.DUMMYFUNCTION("""COMPUTED_VALUE"""),1.1626564E7)</f>
        <v>11626564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IFERROR(__xludf.DUMMYFUNCTION("""COMPUTED_VALUE"""),1847.0)</f>
        <v>1847</v>
      </c>
      <c r="D250" s="2">
        <f>IFERROR(__xludf.DUMMYFUNCTION("""COMPUTED_VALUE"""),45652.66666666667)</f>
        <v>45652.66667</v>
      </c>
      <c r="E250" s="1">
        <f>IFERROR(__xludf.DUMMYFUNCTION("""COMPUTED_VALUE"""),1856.16)</f>
        <v>1856.16</v>
      </c>
      <c r="G250" s="2">
        <f>IFERROR(__xludf.DUMMYFUNCTION("""COMPUTED_VALUE"""),45652.66666666667)</f>
        <v>45652.66667</v>
      </c>
      <c r="H250" s="1">
        <f>IFERROR(__xludf.DUMMYFUNCTION("""COMPUTED_VALUE"""),1842.8)</f>
        <v>1842.8</v>
      </c>
      <c r="J250" s="2">
        <f>IFERROR(__xludf.DUMMYFUNCTION("""COMPUTED_VALUE"""),45652.66666666667)</f>
        <v>45652.66667</v>
      </c>
      <c r="K250" s="1">
        <f>IFERROR(__xludf.DUMMYFUNCTION("""COMPUTED_VALUE"""),1852.85)</f>
        <v>1852.85</v>
      </c>
      <c r="M250" s="2">
        <f>IFERROR(__xludf.DUMMYFUNCTION("""COMPUTED_VALUE"""),45652.66666666667)</f>
        <v>45652.66667</v>
      </c>
      <c r="N250" s="1">
        <f>IFERROR(__xludf.DUMMYFUNCTION("""COMPUTED_VALUE"""),1.9562546E7)</f>
        <v>19562546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IFERROR(__xludf.DUMMYFUNCTION("""COMPUTED_VALUE"""),1842.07)</f>
        <v>1842.07</v>
      </c>
      <c r="D251" s="2">
        <f>IFERROR(__xludf.DUMMYFUNCTION("""COMPUTED_VALUE"""),45653.66666666667)</f>
        <v>45653.66667</v>
      </c>
      <c r="E251" s="1">
        <f>IFERROR(__xludf.DUMMYFUNCTION("""COMPUTED_VALUE"""),1850.35)</f>
        <v>1850.35</v>
      </c>
      <c r="G251" s="2">
        <f>IFERROR(__xludf.DUMMYFUNCTION("""COMPUTED_VALUE"""),45653.66666666667)</f>
        <v>45653.66667</v>
      </c>
      <c r="H251" s="1">
        <f>IFERROR(__xludf.DUMMYFUNCTION("""COMPUTED_VALUE"""),1820.66)</f>
        <v>1820.66</v>
      </c>
      <c r="J251" s="2">
        <f>IFERROR(__xludf.DUMMYFUNCTION("""COMPUTED_VALUE"""),45653.66666666667)</f>
        <v>45653.66667</v>
      </c>
      <c r="K251" s="1">
        <f>IFERROR(__xludf.DUMMYFUNCTION("""COMPUTED_VALUE"""),1830.52)</f>
        <v>1830.52</v>
      </c>
      <c r="M251" s="2">
        <f>IFERROR(__xludf.DUMMYFUNCTION("""COMPUTED_VALUE"""),45653.66666666667)</f>
        <v>45653.66667</v>
      </c>
      <c r="N251" s="1">
        <f>IFERROR(__xludf.DUMMYFUNCTION("""COMPUTED_VALUE"""),1.8954711E7)</f>
        <v>18954711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IFERROR(__xludf.DUMMYFUNCTION("""COMPUTED_VALUE"""),1822.12)</f>
        <v>1822.12</v>
      </c>
      <c r="D252" s="2">
        <f>IFERROR(__xludf.DUMMYFUNCTION("""COMPUTED_VALUE"""),45656.66666666667)</f>
        <v>45656.66667</v>
      </c>
      <c r="E252" s="1">
        <f>IFERROR(__xludf.DUMMYFUNCTION("""COMPUTED_VALUE"""),1822.6)</f>
        <v>1822.6</v>
      </c>
      <c r="G252" s="2">
        <f>IFERROR(__xludf.DUMMYFUNCTION("""COMPUTED_VALUE"""),45656.66666666667)</f>
        <v>45656.66667</v>
      </c>
      <c r="H252" s="1">
        <f>IFERROR(__xludf.DUMMYFUNCTION("""COMPUTED_VALUE"""),1793.96)</f>
        <v>1793.96</v>
      </c>
      <c r="J252" s="2">
        <f>IFERROR(__xludf.DUMMYFUNCTION("""COMPUTED_VALUE"""),45656.66666666667)</f>
        <v>45656.66667</v>
      </c>
      <c r="K252" s="1">
        <f>IFERROR(__xludf.DUMMYFUNCTION("""COMPUTED_VALUE"""),1811.84)</f>
        <v>1811.84</v>
      </c>
      <c r="M252" s="2">
        <f>IFERROR(__xludf.DUMMYFUNCTION("""COMPUTED_VALUE"""),45656.66666666667)</f>
        <v>45656.66667</v>
      </c>
      <c r="N252" s="1">
        <f>IFERROR(__xludf.DUMMYFUNCTION("""COMPUTED_VALUE"""),2.3612414E7)</f>
        <v>23612414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IFERROR(__xludf.DUMMYFUNCTION("""COMPUTED_VALUE"""),1816.37)</f>
        <v>1816.37</v>
      </c>
      <c r="D253" s="2">
        <f>IFERROR(__xludf.DUMMYFUNCTION("""COMPUTED_VALUE"""),45657.66666666667)</f>
        <v>45657.66667</v>
      </c>
      <c r="E253" s="1">
        <f>IFERROR(__xludf.DUMMYFUNCTION("""COMPUTED_VALUE"""),1822.18)</f>
        <v>1822.18</v>
      </c>
      <c r="G253" s="2">
        <f>IFERROR(__xludf.DUMMYFUNCTION("""COMPUTED_VALUE"""),45657.66666666667)</f>
        <v>45657.66667</v>
      </c>
      <c r="H253" s="1">
        <f>IFERROR(__xludf.DUMMYFUNCTION("""COMPUTED_VALUE"""),1804.46)</f>
        <v>1804.46</v>
      </c>
      <c r="J253" s="2">
        <f>IFERROR(__xludf.DUMMYFUNCTION("""COMPUTED_VALUE"""),45657.66666666667)</f>
        <v>45657.66667</v>
      </c>
      <c r="K253" s="1">
        <f>IFERROR(__xludf.DUMMYFUNCTION("""COMPUTED_VALUE"""),1808.25)</f>
        <v>1808.25</v>
      </c>
      <c r="M253" s="2">
        <f>IFERROR(__xludf.DUMMYFUNCTION("""COMPUTED_VALUE"""),45657.66666666667)</f>
        <v>45657.66667</v>
      </c>
      <c r="N253" s="1">
        <f>IFERROR(__xludf.DUMMYFUNCTION("""COMPUTED_VALUE"""),2.2664125E7)</f>
        <v>22664125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IFERROR(__xludf.DUMMYFUNCTION("""COMPUTED_VALUE"""),1814.46)</f>
        <v>1814.46</v>
      </c>
      <c r="D254" s="2">
        <f>IFERROR(__xludf.DUMMYFUNCTION("""COMPUTED_VALUE"""),45659.66666666667)</f>
        <v>45659.66667</v>
      </c>
      <c r="E254" s="1">
        <f>IFERROR(__xludf.DUMMYFUNCTION("""COMPUTED_VALUE"""),1829.89)</f>
        <v>1829.89</v>
      </c>
      <c r="G254" s="2">
        <f>IFERROR(__xludf.DUMMYFUNCTION("""COMPUTED_VALUE"""),45659.66666666667)</f>
        <v>45659.66667</v>
      </c>
      <c r="H254" s="1">
        <f>IFERROR(__xludf.DUMMYFUNCTION("""COMPUTED_VALUE"""),1793.8)</f>
        <v>1793.8</v>
      </c>
      <c r="J254" s="2">
        <f>IFERROR(__xludf.DUMMYFUNCTION("""COMPUTED_VALUE"""),45659.66666666667)</f>
        <v>45659.66667</v>
      </c>
      <c r="K254" s="1">
        <f>IFERROR(__xludf.DUMMYFUNCTION("""COMPUTED_VALUE"""),1803.11)</f>
        <v>1803.11</v>
      </c>
      <c r="M254" s="2">
        <f>IFERROR(__xludf.DUMMYFUNCTION("""COMPUTED_VALUE"""),45659.66666666667)</f>
        <v>45659.66667</v>
      </c>
      <c r="N254" s="1">
        <f>IFERROR(__xludf.DUMMYFUNCTION("""COMPUTED_VALUE"""),2.8916707E7)</f>
        <v>28916707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IFERROR(__xludf.DUMMYFUNCTION("""COMPUTED_VALUE"""),1807.93)</f>
        <v>1807.93</v>
      </c>
      <c r="D255" s="2">
        <f>IFERROR(__xludf.DUMMYFUNCTION("""COMPUTED_VALUE"""),45660.66666666667)</f>
        <v>45660.66667</v>
      </c>
      <c r="E255" s="1">
        <f>IFERROR(__xludf.DUMMYFUNCTION("""COMPUTED_VALUE"""),1835.28)</f>
        <v>1835.28</v>
      </c>
      <c r="G255" s="2">
        <f>IFERROR(__xludf.DUMMYFUNCTION("""COMPUTED_VALUE"""),45660.66666666667)</f>
        <v>45660.66667</v>
      </c>
      <c r="H255" s="1">
        <f>IFERROR(__xludf.DUMMYFUNCTION("""COMPUTED_VALUE"""),1807.6)</f>
        <v>1807.6</v>
      </c>
      <c r="J255" s="2">
        <f>IFERROR(__xludf.DUMMYFUNCTION("""COMPUTED_VALUE"""),45660.66666666667)</f>
        <v>45660.66667</v>
      </c>
      <c r="K255" s="1">
        <f>IFERROR(__xludf.DUMMYFUNCTION("""COMPUTED_VALUE"""),1831.91)</f>
        <v>1831.91</v>
      </c>
      <c r="M255" s="2">
        <f>IFERROR(__xludf.DUMMYFUNCTION("""COMPUTED_VALUE"""),45660.66666666667)</f>
        <v>45660.66667</v>
      </c>
      <c r="N255" s="1">
        <f>IFERROR(__xludf.DUMMYFUNCTION("""COMPUTED_VALUE"""),2.6727963E7)</f>
        <v>26727963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IFERROR(__xludf.DUMMYFUNCTION("""COMPUTED_VALUE"""),1836.18)</f>
        <v>1836.18</v>
      </c>
      <c r="D256" s="2">
        <f>IFERROR(__xludf.DUMMYFUNCTION("""COMPUTED_VALUE"""),45663.66666666667)</f>
        <v>45663.66667</v>
      </c>
      <c r="E256" s="1">
        <f>IFERROR(__xludf.DUMMYFUNCTION("""COMPUTED_VALUE"""),1858.49)</f>
        <v>1858.49</v>
      </c>
      <c r="G256" s="2">
        <f>IFERROR(__xludf.DUMMYFUNCTION("""COMPUTED_VALUE"""),45663.66666666667)</f>
        <v>45663.66667</v>
      </c>
      <c r="H256" s="1">
        <f>IFERROR(__xludf.DUMMYFUNCTION("""COMPUTED_VALUE"""),1831.93)</f>
        <v>1831.93</v>
      </c>
      <c r="J256" s="2">
        <f>IFERROR(__xludf.DUMMYFUNCTION("""COMPUTED_VALUE"""),45663.66666666667)</f>
        <v>45663.66667</v>
      </c>
      <c r="K256" s="1">
        <f>IFERROR(__xludf.DUMMYFUNCTION("""COMPUTED_VALUE"""),1835.03)</f>
        <v>1835.03</v>
      </c>
      <c r="M256" s="2">
        <f>IFERROR(__xludf.DUMMYFUNCTION("""COMPUTED_VALUE"""),45663.66666666667)</f>
        <v>45663.66667</v>
      </c>
      <c r="N256" s="1">
        <f>IFERROR(__xludf.DUMMYFUNCTION("""COMPUTED_VALUE"""),3.1332151E7)</f>
        <v>31332151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IFERROR(__xludf.DUMMYFUNCTION("""COMPUTED_VALUE"""),1834.85)</f>
        <v>1834.85</v>
      </c>
      <c r="D257" s="2">
        <f>IFERROR(__xludf.DUMMYFUNCTION("""COMPUTED_VALUE"""),45664.66666666667)</f>
        <v>45664.66667</v>
      </c>
      <c r="E257" s="1">
        <f>IFERROR(__xludf.DUMMYFUNCTION("""COMPUTED_VALUE"""),1839.62)</f>
        <v>1839.62</v>
      </c>
      <c r="G257" s="2">
        <f>IFERROR(__xludf.DUMMYFUNCTION("""COMPUTED_VALUE"""),45664.66666666667)</f>
        <v>45664.66667</v>
      </c>
      <c r="H257" s="1">
        <f>IFERROR(__xludf.DUMMYFUNCTION("""COMPUTED_VALUE"""),1805.34)</f>
        <v>1805.34</v>
      </c>
      <c r="J257" s="2">
        <f>IFERROR(__xludf.DUMMYFUNCTION("""COMPUTED_VALUE"""),45664.66666666667)</f>
        <v>45664.66667</v>
      </c>
      <c r="K257" s="1">
        <f>IFERROR(__xludf.DUMMYFUNCTION("""COMPUTED_VALUE"""),1813.07)</f>
        <v>1813.07</v>
      </c>
      <c r="M257" s="2">
        <f>IFERROR(__xludf.DUMMYFUNCTION("""COMPUTED_VALUE"""),45664.66666666667)</f>
        <v>45664.66667</v>
      </c>
      <c r="N257" s="1">
        <f>IFERROR(__xludf.DUMMYFUNCTION("""COMPUTED_VALUE"""),3.4849315E7)</f>
        <v>34849315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IFERROR(__xludf.DUMMYFUNCTION("""COMPUTED_VALUE"""),1809.7)</f>
        <v>1809.7</v>
      </c>
      <c r="D258" s="2">
        <f>IFERROR(__xludf.DUMMYFUNCTION("""COMPUTED_VALUE"""),45665.66666666667)</f>
        <v>45665.66667</v>
      </c>
      <c r="E258" s="1">
        <f>IFERROR(__xludf.DUMMYFUNCTION("""COMPUTED_VALUE"""),1823.81)</f>
        <v>1823.81</v>
      </c>
      <c r="G258" s="2">
        <f>IFERROR(__xludf.DUMMYFUNCTION("""COMPUTED_VALUE"""),45665.66666666667)</f>
        <v>45665.66667</v>
      </c>
      <c r="H258" s="1">
        <f>IFERROR(__xludf.DUMMYFUNCTION("""COMPUTED_VALUE"""),1795.12)</f>
        <v>1795.12</v>
      </c>
      <c r="J258" s="2">
        <f>IFERROR(__xludf.DUMMYFUNCTION("""COMPUTED_VALUE"""),45665.66666666667)</f>
        <v>45665.66667</v>
      </c>
      <c r="K258" s="1">
        <f>IFERROR(__xludf.DUMMYFUNCTION("""COMPUTED_VALUE"""),1823.81)</f>
        <v>1823.81</v>
      </c>
      <c r="M258" s="2">
        <f>IFERROR(__xludf.DUMMYFUNCTION("""COMPUTED_VALUE"""),45665.66666666667)</f>
        <v>45665.66667</v>
      </c>
      <c r="N258" s="1">
        <f>IFERROR(__xludf.DUMMYFUNCTION("""COMPUTED_VALUE"""),3.5217821E7)</f>
        <v>35217821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IFERROR(__xludf.DUMMYFUNCTION("""COMPUTED_VALUE"""),1820.3)</f>
        <v>1820.3</v>
      </c>
      <c r="D259" s="2">
        <f>IFERROR(__xludf.DUMMYFUNCTION("""COMPUTED_VALUE"""),45667.66666666667)</f>
        <v>45667.66667</v>
      </c>
      <c r="E259" s="1">
        <f>IFERROR(__xludf.DUMMYFUNCTION("""COMPUTED_VALUE"""),1820.3)</f>
        <v>1820.3</v>
      </c>
      <c r="G259" s="2">
        <f>IFERROR(__xludf.DUMMYFUNCTION("""COMPUTED_VALUE"""),45667.66666666667)</f>
        <v>45667.66667</v>
      </c>
      <c r="H259" s="1">
        <f>IFERROR(__xludf.DUMMYFUNCTION("""COMPUTED_VALUE"""),1785.46)</f>
        <v>1785.46</v>
      </c>
      <c r="J259" s="2">
        <f>IFERROR(__xludf.DUMMYFUNCTION("""COMPUTED_VALUE"""),45667.66666666667)</f>
        <v>45667.66667</v>
      </c>
      <c r="K259" s="1">
        <f>IFERROR(__xludf.DUMMYFUNCTION("""COMPUTED_VALUE"""),1793.74)</f>
        <v>1793.74</v>
      </c>
      <c r="M259" s="2">
        <f>IFERROR(__xludf.DUMMYFUNCTION("""COMPUTED_VALUE"""),45667.66666666667)</f>
        <v>45667.66667</v>
      </c>
      <c r="N259" s="1">
        <f>IFERROR(__xludf.DUMMYFUNCTION("""COMPUTED_VALUE"""),3.8507197E7)</f>
        <v>38507197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IFERROR(__xludf.DUMMYFUNCTION("""COMPUTED_VALUE"""),1786.15)</f>
        <v>1786.15</v>
      </c>
      <c r="D260" s="2">
        <f>IFERROR(__xludf.DUMMYFUNCTION("""COMPUTED_VALUE"""),45670.66666666667)</f>
        <v>45670.66667</v>
      </c>
      <c r="E260" s="1">
        <f>IFERROR(__xludf.DUMMYFUNCTION("""COMPUTED_VALUE"""),1812.5)</f>
        <v>1812.5</v>
      </c>
      <c r="G260" s="2">
        <f>IFERROR(__xludf.DUMMYFUNCTION("""COMPUTED_VALUE"""),45670.66666666667)</f>
        <v>45670.66667</v>
      </c>
      <c r="H260" s="1">
        <f>IFERROR(__xludf.DUMMYFUNCTION("""COMPUTED_VALUE"""),1770.7)</f>
        <v>1770.7</v>
      </c>
      <c r="J260" s="2">
        <f>IFERROR(__xludf.DUMMYFUNCTION("""COMPUTED_VALUE"""),45670.66666666667)</f>
        <v>45670.66667</v>
      </c>
      <c r="K260" s="1">
        <f>IFERROR(__xludf.DUMMYFUNCTION("""COMPUTED_VALUE"""),1811.07)</f>
        <v>1811.07</v>
      </c>
      <c r="M260" s="2">
        <f>IFERROR(__xludf.DUMMYFUNCTION("""COMPUTED_VALUE"""),45670.66666666667)</f>
        <v>45670.66667</v>
      </c>
      <c r="N260" s="1">
        <f>IFERROR(__xludf.DUMMYFUNCTION("""COMPUTED_VALUE"""),3.753632E7)</f>
        <v>37536320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IFERROR(__xludf.DUMMYFUNCTION("""COMPUTED_VALUE"""),1820.91)</f>
        <v>1820.91</v>
      </c>
      <c r="D261" s="2">
        <f>IFERROR(__xludf.DUMMYFUNCTION("""COMPUTED_VALUE"""),45671.66666666667)</f>
        <v>45671.66667</v>
      </c>
      <c r="E261" s="1">
        <f>IFERROR(__xludf.DUMMYFUNCTION("""COMPUTED_VALUE"""),1854.35)</f>
        <v>1854.35</v>
      </c>
      <c r="G261" s="2">
        <f>IFERROR(__xludf.DUMMYFUNCTION("""COMPUTED_VALUE"""),45671.66666666667)</f>
        <v>45671.66667</v>
      </c>
      <c r="H261" s="1">
        <f>IFERROR(__xludf.DUMMYFUNCTION("""COMPUTED_VALUE"""),1820.91)</f>
        <v>1820.91</v>
      </c>
      <c r="J261" s="2">
        <f>IFERROR(__xludf.DUMMYFUNCTION("""COMPUTED_VALUE"""),45671.66666666667)</f>
        <v>45671.66667</v>
      </c>
      <c r="K261" s="1">
        <f>IFERROR(__xludf.DUMMYFUNCTION("""COMPUTED_VALUE"""),1848.7)</f>
        <v>1848.7</v>
      </c>
      <c r="M261" s="2">
        <f>IFERROR(__xludf.DUMMYFUNCTION("""COMPUTED_VALUE"""),45671.66666666667)</f>
        <v>45671.66667</v>
      </c>
      <c r="N261" s="1">
        <f>IFERROR(__xludf.DUMMYFUNCTION("""COMPUTED_VALUE"""),3.549201E7)</f>
        <v>35492010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IFERROR(__xludf.DUMMYFUNCTION("""COMPUTED_VALUE"""),1878.59)</f>
        <v>1878.59</v>
      </c>
      <c r="D262" s="2">
        <f>IFERROR(__xludf.DUMMYFUNCTION("""COMPUTED_VALUE"""),45672.66666666667)</f>
        <v>45672.66667</v>
      </c>
      <c r="E262" s="1">
        <f>IFERROR(__xludf.DUMMYFUNCTION("""COMPUTED_VALUE"""),1895.61)</f>
        <v>1895.61</v>
      </c>
      <c r="G262" s="2">
        <f>IFERROR(__xludf.DUMMYFUNCTION("""COMPUTED_VALUE"""),45672.66666666667)</f>
        <v>45672.66667</v>
      </c>
      <c r="H262" s="1">
        <f>IFERROR(__xludf.DUMMYFUNCTION("""COMPUTED_VALUE"""),1875.85)</f>
        <v>1875.85</v>
      </c>
      <c r="J262" s="2">
        <f>IFERROR(__xludf.DUMMYFUNCTION("""COMPUTED_VALUE"""),45672.66666666667)</f>
        <v>45672.66667</v>
      </c>
      <c r="K262" s="1">
        <f>IFERROR(__xludf.DUMMYFUNCTION("""COMPUTED_VALUE"""),1881.03)</f>
        <v>1881.03</v>
      </c>
      <c r="M262" s="2">
        <f>IFERROR(__xludf.DUMMYFUNCTION("""COMPUTED_VALUE"""),45672.66666666667)</f>
        <v>45672.66667</v>
      </c>
      <c r="N262" s="1">
        <f>IFERROR(__xludf.DUMMYFUNCTION("""COMPUTED_VALUE"""),4.2419673E7)</f>
        <v>42419673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IFERROR(__xludf.DUMMYFUNCTION("""COMPUTED_VALUE"""),1881.7)</f>
        <v>1881.7</v>
      </c>
      <c r="D263" s="2">
        <f>IFERROR(__xludf.DUMMYFUNCTION("""COMPUTED_VALUE"""),45673.66666666667)</f>
        <v>45673.66667</v>
      </c>
      <c r="E263" s="1">
        <f>IFERROR(__xludf.DUMMYFUNCTION("""COMPUTED_VALUE"""),1902.37)</f>
        <v>1902.37</v>
      </c>
      <c r="G263" s="2">
        <f>IFERROR(__xludf.DUMMYFUNCTION("""COMPUTED_VALUE"""),45673.66666666667)</f>
        <v>45673.66667</v>
      </c>
      <c r="H263" s="1">
        <f>IFERROR(__xludf.DUMMYFUNCTION("""COMPUTED_VALUE"""),1879.11)</f>
        <v>1879.11</v>
      </c>
      <c r="J263" s="2">
        <f>IFERROR(__xludf.DUMMYFUNCTION("""COMPUTED_VALUE"""),45673.66666666667)</f>
        <v>45673.66667</v>
      </c>
      <c r="K263" s="1">
        <f>IFERROR(__xludf.DUMMYFUNCTION("""COMPUTED_VALUE"""),1899.22)</f>
        <v>1899.22</v>
      </c>
      <c r="M263" s="2">
        <f>IFERROR(__xludf.DUMMYFUNCTION("""COMPUTED_VALUE"""),45673.66666666667)</f>
        <v>45673.66667</v>
      </c>
      <c r="N263" s="1">
        <f>IFERROR(__xludf.DUMMYFUNCTION("""COMPUTED_VALUE"""),3.412338E7)</f>
        <v>34123380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IFERROR(__xludf.DUMMYFUNCTION("""COMPUTED_VALUE"""),1907.09)</f>
        <v>1907.09</v>
      </c>
      <c r="D264" s="2">
        <f>IFERROR(__xludf.DUMMYFUNCTION("""COMPUTED_VALUE"""),45674.66666666667)</f>
        <v>45674.66667</v>
      </c>
      <c r="E264" s="1">
        <f>IFERROR(__xludf.DUMMYFUNCTION("""COMPUTED_VALUE"""),1924.88)</f>
        <v>1924.88</v>
      </c>
      <c r="G264" s="2">
        <f>IFERROR(__xludf.DUMMYFUNCTION("""COMPUTED_VALUE"""),45674.66666666667)</f>
        <v>45674.66667</v>
      </c>
      <c r="H264" s="1">
        <f>IFERROR(__xludf.DUMMYFUNCTION("""COMPUTED_VALUE"""),1907.09)</f>
        <v>1907.09</v>
      </c>
      <c r="J264" s="2">
        <f>IFERROR(__xludf.DUMMYFUNCTION("""COMPUTED_VALUE"""),45674.66666666667)</f>
        <v>45674.66667</v>
      </c>
      <c r="K264" s="1">
        <f>IFERROR(__xludf.DUMMYFUNCTION("""COMPUTED_VALUE"""),1911.65)</f>
        <v>1911.65</v>
      </c>
      <c r="M264" s="2">
        <f>IFERROR(__xludf.DUMMYFUNCTION("""COMPUTED_VALUE"""),45674.66666666667)</f>
        <v>45674.66667</v>
      </c>
      <c r="N264" s="1">
        <f>IFERROR(__xludf.DUMMYFUNCTION("""COMPUTED_VALUE"""),4.5735111E7)</f>
        <v>45735111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IFERROR(__xludf.DUMMYFUNCTION("""COMPUTED_VALUE"""),1921.61)</f>
        <v>1921.61</v>
      </c>
      <c r="D265" s="2">
        <f>IFERROR(__xludf.DUMMYFUNCTION("""COMPUTED_VALUE"""),45678.66666666667)</f>
        <v>45678.66667</v>
      </c>
      <c r="E265" s="1">
        <f>IFERROR(__xludf.DUMMYFUNCTION("""COMPUTED_VALUE"""),1955.69)</f>
        <v>1955.69</v>
      </c>
      <c r="G265" s="2">
        <f>IFERROR(__xludf.DUMMYFUNCTION("""COMPUTED_VALUE"""),45678.66666666667)</f>
        <v>45678.66667</v>
      </c>
      <c r="H265" s="1">
        <f>IFERROR(__xludf.DUMMYFUNCTION("""COMPUTED_VALUE"""),1921.61)</f>
        <v>1921.61</v>
      </c>
      <c r="J265" s="2">
        <f>IFERROR(__xludf.DUMMYFUNCTION("""COMPUTED_VALUE"""),45678.66666666667)</f>
        <v>45678.66667</v>
      </c>
      <c r="K265" s="1">
        <f>IFERROR(__xludf.DUMMYFUNCTION("""COMPUTED_VALUE"""),1955.3)</f>
        <v>1955.3</v>
      </c>
      <c r="M265" s="2">
        <f>IFERROR(__xludf.DUMMYFUNCTION("""COMPUTED_VALUE"""),45678.66666666667)</f>
        <v>45678.66667</v>
      </c>
      <c r="N265" s="1">
        <f>IFERROR(__xludf.DUMMYFUNCTION("""COMPUTED_VALUE"""),4.8174075E7)</f>
        <v>48174075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IFERROR(__xludf.DUMMYFUNCTION("""COMPUTED_VALUE"""),1958.43)</f>
        <v>1958.43</v>
      </c>
      <c r="D266" s="2">
        <f>IFERROR(__xludf.DUMMYFUNCTION("""COMPUTED_VALUE"""),45679.66666666667)</f>
        <v>45679.66667</v>
      </c>
      <c r="E266" s="1">
        <f>IFERROR(__xludf.DUMMYFUNCTION("""COMPUTED_VALUE"""),1963.21)</f>
        <v>1963.21</v>
      </c>
      <c r="G266" s="2">
        <f>IFERROR(__xludf.DUMMYFUNCTION("""COMPUTED_VALUE"""),45679.66666666667)</f>
        <v>45679.66667</v>
      </c>
      <c r="H266" s="1">
        <f>IFERROR(__xludf.DUMMYFUNCTION("""COMPUTED_VALUE"""),1951.51)</f>
        <v>1951.51</v>
      </c>
      <c r="J266" s="2">
        <f>IFERROR(__xludf.DUMMYFUNCTION("""COMPUTED_VALUE"""),45679.66666666667)</f>
        <v>45679.66667</v>
      </c>
      <c r="K266" s="1">
        <f>IFERROR(__xludf.DUMMYFUNCTION("""COMPUTED_VALUE"""),1953.77)</f>
        <v>1953.77</v>
      </c>
      <c r="M266" s="2">
        <f>IFERROR(__xludf.DUMMYFUNCTION("""COMPUTED_VALUE"""),45679.66666666667)</f>
        <v>45679.66667</v>
      </c>
      <c r="N266" s="1">
        <f>IFERROR(__xludf.DUMMYFUNCTION("""COMPUTED_VALUE"""),3.5277309E7)</f>
        <v>35277309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IFERROR(__xludf.DUMMYFUNCTION("""COMPUTED_VALUE"""),1954.37)</f>
        <v>1954.37</v>
      </c>
      <c r="D267" s="2">
        <f>IFERROR(__xludf.DUMMYFUNCTION("""COMPUTED_VALUE"""),45680.66666666667)</f>
        <v>45680.66667</v>
      </c>
      <c r="E267" s="1">
        <f>IFERROR(__xludf.DUMMYFUNCTION("""COMPUTED_VALUE"""),1963.49)</f>
        <v>1963.49</v>
      </c>
      <c r="G267" s="2">
        <f>IFERROR(__xludf.DUMMYFUNCTION("""COMPUTED_VALUE"""),45680.66666666667)</f>
        <v>45680.66667</v>
      </c>
      <c r="H267" s="1">
        <f>IFERROR(__xludf.DUMMYFUNCTION("""COMPUTED_VALUE"""),1942.8)</f>
        <v>1942.8</v>
      </c>
      <c r="J267" s="2">
        <f>IFERROR(__xludf.DUMMYFUNCTION("""COMPUTED_VALUE"""),45680.66666666667)</f>
        <v>45680.66667</v>
      </c>
      <c r="K267" s="1">
        <f>IFERROR(__xludf.DUMMYFUNCTION("""COMPUTED_VALUE"""),1957.25)</f>
        <v>1957.25</v>
      </c>
      <c r="M267" s="2">
        <f>IFERROR(__xludf.DUMMYFUNCTION("""COMPUTED_VALUE"""),45680.66666666667)</f>
        <v>45680.66667</v>
      </c>
      <c r="N267" s="1">
        <f>IFERROR(__xludf.DUMMYFUNCTION("""COMPUTED_VALUE"""),3.7709718E7)</f>
        <v>37709718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IFERROR(__xludf.DUMMYFUNCTION("""COMPUTED_VALUE"""),1959.77)</f>
        <v>1959.77</v>
      </c>
      <c r="D268" s="2">
        <f>IFERROR(__xludf.DUMMYFUNCTION("""COMPUTED_VALUE"""),45681.66666666667)</f>
        <v>45681.66667</v>
      </c>
      <c r="E268" s="1">
        <f>IFERROR(__xludf.DUMMYFUNCTION("""COMPUTED_VALUE"""),1966.92)</f>
        <v>1966.92</v>
      </c>
      <c r="G268" s="2">
        <f>IFERROR(__xludf.DUMMYFUNCTION("""COMPUTED_VALUE"""),45681.66666666667)</f>
        <v>45681.66667</v>
      </c>
      <c r="H268" s="1">
        <f>IFERROR(__xludf.DUMMYFUNCTION("""COMPUTED_VALUE"""),1952.36)</f>
        <v>1952.36</v>
      </c>
      <c r="J268" s="2">
        <f>IFERROR(__xludf.DUMMYFUNCTION("""COMPUTED_VALUE"""),45681.66666666667)</f>
        <v>45681.66667</v>
      </c>
      <c r="K268" s="1">
        <f>IFERROR(__xludf.DUMMYFUNCTION("""COMPUTED_VALUE"""),1957.56)</f>
        <v>1957.56</v>
      </c>
      <c r="M268" s="2">
        <f>IFERROR(__xludf.DUMMYFUNCTION("""COMPUTED_VALUE"""),45681.66666666667)</f>
        <v>45681.66667</v>
      </c>
      <c r="N268" s="1">
        <f>IFERROR(__xludf.DUMMYFUNCTION("""COMPUTED_VALUE"""),3.4223265E7)</f>
        <v>34223265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IFERROR(__xludf.DUMMYFUNCTION("""COMPUTED_VALUE"""),1935.92)</f>
        <v>1935.92</v>
      </c>
      <c r="D269" s="2">
        <f>IFERROR(__xludf.DUMMYFUNCTION("""COMPUTED_VALUE"""),45684.66666666667)</f>
        <v>45684.66667</v>
      </c>
      <c r="E269" s="1">
        <f>IFERROR(__xludf.DUMMYFUNCTION("""COMPUTED_VALUE"""),1935.92)</f>
        <v>1935.92</v>
      </c>
      <c r="G269" s="2">
        <f>IFERROR(__xludf.DUMMYFUNCTION("""COMPUTED_VALUE"""),45684.66666666667)</f>
        <v>45684.66667</v>
      </c>
      <c r="H269" s="1">
        <f>IFERROR(__xludf.DUMMYFUNCTION("""COMPUTED_VALUE"""),1859.34)</f>
        <v>1859.34</v>
      </c>
      <c r="J269" s="2">
        <f>IFERROR(__xludf.DUMMYFUNCTION("""COMPUTED_VALUE"""),45684.66666666667)</f>
        <v>45684.66667</v>
      </c>
      <c r="K269" s="1">
        <f>IFERROR(__xludf.DUMMYFUNCTION("""COMPUTED_VALUE"""),1864.76)</f>
        <v>1864.76</v>
      </c>
      <c r="M269" s="2">
        <f>IFERROR(__xludf.DUMMYFUNCTION("""COMPUTED_VALUE"""),45684.66666666667)</f>
        <v>45684.66667</v>
      </c>
      <c r="N269" s="1">
        <f>IFERROR(__xludf.DUMMYFUNCTION("""COMPUTED_VALUE"""),5.604183E7)</f>
        <v>56041830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IFERROR(__xludf.DUMMYFUNCTION("""COMPUTED_VALUE"""),1872.99)</f>
        <v>1872.99</v>
      </c>
      <c r="D270" s="2">
        <f>IFERROR(__xludf.DUMMYFUNCTION("""COMPUTED_VALUE"""),45685.66666666667)</f>
        <v>45685.66667</v>
      </c>
      <c r="E270" s="1">
        <f>IFERROR(__xludf.DUMMYFUNCTION("""COMPUTED_VALUE"""),1875.08)</f>
        <v>1875.08</v>
      </c>
      <c r="G270" s="2">
        <f>IFERROR(__xludf.DUMMYFUNCTION("""COMPUTED_VALUE"""),45685.66666666667)</f>
        <v>45685.66667</v>
      </c>
      <c r="H270" s="1">
        <f>IFERROR(__xludf.DUMMYFUNCTION("""COMPUTED_VALUE"""),1845.25)</f>
        <v>1845.25</v>
      </c>
      <c r="J270" s="2">
        <f>IFERROR(__xludf.DUMMYFUNCTION("""COMPUTED_VALUE"""),45685.66666666667)</f>
        <v>45685.66667</v>
      </c>
      <c r="K270" s="1">
        <f>IFERROR(__xludf.DUMMYFUNCTION("""COMPUTED_VALUE"""),1858.17)</f>
        <v>1858.17</v>
      </c>
      <c r="M270" s="2">
        <f>IFERROR(__xludf.DUMMYFUNCTION("""COMPUTED_VALUE"""),45685.66666666667)</f>
        <v>45685.66667</v>
      </c>
      <c r="N270" s="1">
        <f>IFERROR(__xludf.DUMMYFUNCTION("""COMPUTED_VALUE"""),5.1048502E7)</f>
        <v>51048502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IFERROR(__xludf.DUMMYFUNCTION("""COMPUTED_VALUE"""),1855.43)</f>
        <v>1855.43</v>
      </c>
      <c r="D271" s="2">
        <f>IFERROR(__xludf.DUMMYFUNCTION("""COMPUTED_VALUE"""),45686.66666666667)</f>
        <v>45686.66667</v>
      </c>
      <c r="E271" s="1">
        <f>IFERROR(__xludf.DUMMYFUNCTION("""COMPUTED_VALUE"""),1869.16)</f>
        <v>1869.16</v>
      </c>
      <c r="G271" s="2">
        <f>IFERROR(__xludf.DUMMYFUNCTION("""COMPUTED_VALUE"""),45686.66666666667)</f>
        <v>45686.66667</v>
      </c>
      <c r="H271" s="1">
        <f>IFERROR(__xludf.DUMMYFUNCTION("""COMPUTED_VALUE"""),1842.75)</f>
        <v>1842.75</v>
      </c>
      <c r="J271" s="2">
        <f>IFERROR(__xludf.DUMMYFUNCTION("""COMPUTED_VALUE"""),45686.66666666667)</f>
        <v>45686.66667</v>
      </c>
      <c r="K271" s="1">
        <f>IFERROR(__xludf.DUMMYFUNCTION("""COMPUTED_VALUE"""),1844.37)</f>
        <v>1844.37</v>
      </c>
      <c r="M271" s="2">
        <f>IFERROR(__xludf.DUMMYFUNCTION("""COMPUTED_VALUE"""),45686.66666666667)</f>
        <v>45686.66667</v>
      </c>
      <c r="N271" s="1">
        <f>IFERROR(__xludf.DUMMYFUNCTION("""COMPUTED_VALUE"""),4.5825653E7)</f>
        <v>45825653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IFERROR(__xludf.DUMMYFUNCTION("""COMPUTED_VALUE"""),1853.31)</f>
        <v>1853.31</v>
      </c>
      <c r="D272" s="2">
        <f>IFERROR(__xludf.DUMMYFUNCTION("""COMPUTED_VALUE"""),45687.66666666667)</f>
        <v>45687.66667</v>
      </c>
      <c r="E272" s="1">
        <f>IFERROR(__xludf.DUMMYFUNCTION("""COMPUTED_VALUE"""),1881.81)</f>
        <v>1881.81</v>
      </c>
      <c r="G272" s="2">
        <f>IFERROR(__xludf.DUMMYFUNCTION("""COMPUTED_VALUE"""),45687.66666666667)</f>
        <v>45687.66667</v>
      </c>
      <c r="H272" s="1">
        <f>IFERROR(__xludf.DUMMYFUNCTION("""COMPUTED_VALUE"""),1850.39)</f>
        <v>1850.39</v>
      </c>
      <c r="J272" s="2">
        <f>IFERROR(__xludf.DUMMYFUNCTION("""COMPUTED_VALUE"""),45687.66666666667)</f>
        <v>45687.66667</v>
      </c>
      <c r="K272" s="1">
        <f>IFERROR(__xludf.DUMMYFUNCTION("""COMPUTED_VALUE"""),1873.77)</f>
        <v>1873.77</v>
      </c>
      <c r="M272" s="2">
        <f>IFERROR(__xludf.DUMMYFUNCTION("""COMPUTED_VALUE"""),45687.66666666667)</f>
        <v>45687.66667</v>
      </c>
      <c r="N272" s="1">
        <f>IFERROR(__xludf.DUMMYFUNCTION("""COMPUTED_VALUE"""),4.2693983E7)</f>
        <v>42693983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IFERROR(__xludf.DUMMYFUNCTION("""COMPUTED_VALUE"""),1877.33)</f>
        <v>1877.33</v>
      </c>
      <c r="D273" s="2">
        <f>IFERROR(__xludf.DUMMYFUNCTION("""COMPUTED_VALUE"""),45688.66666666667)</f>
        <v>45688.66667</v>
      </c>
      <c r="E273" s="1">
        <f>IFERROR(__xludf.DUMMYFUNCTION("""COMPUTED_VALUE"""),1879.98)</f>
        <v>1879.98</v>
      </c>
      <c r="G273" s="2">
        <f>IFERROR(__xludf.DUMMYFUNCTION("""COMPUTED_VALUE"""),45688.66666666667)</f>
        <v>45688.66667</v>
      </c>
      <c r="H273" s="1">
        <f>IFERROR(__xludf.DUMMYFUNCTION("""COMPUTED_VALUE"""),1852.58)</f>
        <v>1852.58</v>
      </c>
      <c r="J273" s="2">
        <f>IFERROR(__xludf.DUMMYFUNCTION("""COMPUTED_VALUE"""),45688.66666666667)</f>
        <v>45688.66667</v>
      </c>
      <c r="K273" s="1">
        <f>IFERROR(__xludf.DUMMYFUNCTION("""COMPUTED_VALUE"""),1853.54)</f>
        <v>1853.54</v>
      </c>
      <c r="M273" s="2">
        <f>IFERROR(__xludf.DUMMYFUNCTION("""COMPUTED_VALUE"""),45688.66666666667)</f>
        <v>45688.66667</v>
      </c>
      <c r="N273" s="1">
        <f>IFERROR(__xludf.DUMMYFUNCTION("""COMPUTED_VALUE"""),4.5310041E7)</f>
        <v>45310041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IFERROR(__xludf.DUMMYFUNCTION("""COMPUTED_VALUE"""),1847.63)</f>
        <v>1847.63</v>
      </c>
      <c r="D274" s="2">
        <f>IFERROR(__xludf.DUMMYFUNCTION("""COMPUTED_VALUE"""),45691.66666666667)</f>
        <v>45691.66667</v>
      </c>
      <c r="E274" s="1">
        <f>IFERROR(__xludf.DUMMYFUNCTION("""COMPUTED_VALUE"""),1847.63)</f>
        <v>1847.63</v>
      </c>
      <c r="G274" s="2">
        <f>IFERROR(__xludf.DUMMYFUNCTION("""COMPUTED_VALUE"""),45691.66666666667)</f>
        <v>45691.66667</v>
      </c>
      <c r="H274" s="1">
        <f>IFERROR(__xludf.DUMMYFUNCTION("""COMPUTED_VALUE"""),1801.77)</f>
        <v>1801.77</v>
      </c>
      <c r="J274" s="2">
        <f>IFERROR(__xludf.DUMMYFUNCTION("""COMPUTED_VALUE"""),45691.66666666667)</f>
        <v>45691.66667</v>
      </c>
      <c r="K274" s="1">
        <f>IFERROR(__xludf.DUMMYFUNCTION("""COMPUTED_VALUE"""),1825.68)</f>
        <v>1825.68</v>
      </c>
      <c r="M274" s="2">
        <f>IFERROR(__xludf.DUMMYFUNCTION("""COMPUTED_VALUE"""),45691.66666666667)</f>
        <v>45691.66667</v>
      </c>
      <c r="N274" s="1">
        <f>IFERROR(__xludf.DUMMYFUNCTION("""COMPUTED_VALUE"""),4.5001666E7)</f>
        <v>45001666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IFERROR(__xludf.DUMMYFUNCTION("""COMPUTED_VALUE"""),1833.28)</f>
        <v>1833.28</v>
      </c>
      <c r="D275" s="2">
        <f>IFERROR(__xludf.DUMMYFUNCTION("""COMPUTED_VALUE"""),45692.66666666667)</f>
        <v>45692.66667</v>
      </c>
      <c r="E275" s="1">
        <f>IFERROR(__xludf.DUMMYFUNCTION("""COMPUTED_VALUE"""),1839.89)</f>
        <v>1839.89</v>
      </c>
      <c r="G275" s="2">
        <f>IFERROR(__xludf.DUMMYFUNCTION("""COMPUTED_VALUE"""),45692.66666666667)</f>
        <v>45692.66667</v>
      </c>
      <c r="H275" s="1">
        <f>IFERROR(__xludf.DUMMYFUNCTION("""COMPUTED_VALUE"""),1823.17)</f>
        <v>1823.17</v>
      </c>
      <c r="J275" s="2">
        <f>IFERROR(__xludf.DUMMYFUNCTION("""COMPUTED_VALUE"""),45692.66666666667)</f>
        <v>45692.66667</v>
      </c>
      <c r="K275" s="1">
        <f>IFERROR(__xludf.DUMMYFUNCTION("""COMPUTED_VALUE"""),1824.77)</f>
        <v>1824.77</v>
      </c>
      <c r="M275" s="2">
        <f>IFERROR(__xludf.DUMMYFUNCTION("""COMPUTED_VALUE"""),45692.66666666667)</f>
        <v>45692.66667</v>
      </c>
      <c r="N275" s="1">
        <f>IFERROR(__xludf.DUMMYFUNCTION("""COMPUTED_VALUE"""),3.7603589E7)</f>
        <v>37603589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IFERROR(__xludf.DUMMYFUNCTION("""COMPUTED_VALUE"""),1834.59)</f>
        <v>1834.59</v>
      </c>
      <c r="D276" s="2">
        <f>IFERROR(__xludf.DUMMYFUNCTION("""COMPUTED_VALUE"""),45693.66666666667)</f>
        <v>45693.66667</v>
      </c>
      <c r="E276" s="1">
        <f>IFERROR(__xludf.DUMMYFUNCTION("""COMPUTED_VALUE"""),1866.67)</f>
        <v>1866.67</v>
      </c>
      <c r="G276" s="2">
        <f>IFERROR(__xludf.DUMMYFUNCTION("""COMPUTED_VALUE"""),45693.66666666667)</f>
        <v>45693.66667</v>
      </c>
      <c r="H276" s="1">
        <f>IFERROR(__xludf.DUMMYFUNCTION("""COMPUTED_VALUE"""),1834.59)</f>
        <v>1834.59</v>
      </c>
      <c r="J276" s="2">
        <f>IFERROR(__xludf.DUMMYFUNCTION("""COMPUTED_VALUE"""),45693.66666666667)</f>
        <v>45693.66667</v>
      </c>
      <c r="K276" s="1">
        <f>IFERROR(__xludf.DUMMYFUNCTION("""COMPUTED_VALUE"""),1853.32)</f>
        <v>1853.32</v>
      </c>
      <c r="M276" s="2">
        <f>IFERROR(__xludf.DUMMYFUNCTION("""COMPUTED_VALUE"""),45693.66666666667)</f>
        <v>45693.66667</v>
      </c>
      <c r="N276" s="1">
        <f>IFERROR(__xludf.DUMMYFUNCTION("""COMPUTED_VALUE"""),4.8847669E7)</f>
        <v>48847669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IFERROR(__xludf.DUMMYFUNCTION("""COMPUTED_VALUE"""),1860.27)</f>
        <v>1860.27</v>
      </c>
      <c r="D277" s="2">
        <f>IFERROR(__xludf.DUMMYFUNCTION("""COMPUTED_VALUE"""),45694.66666666667)</f>
        <v>45694.66667</v>
      </c>
      <c r="E277" s="1">
        <f>IFERROR(__xludf.DUMMYFUNCTION("""COMPUTED_VALUE"""),1882.42)</f>
        <v>1882.42</v>
      </c>
      <c r="G277" s="2">
        <f>IFERROR(__xludf.DUMMYFUNCTION("""COMPUTED_VALUE"""),45694.66666666667)</f>
        <v>45694.66667</v>
      </c>
      <c r="H277" s="1">
        <f>IFERROR(__xludf.DUMMYFUNCTION("""COMPUTED_VALUE"""),1860.27)</f>
        <v>1860.27</v>
      </c>
      <c r="J277" s="2">
        <f>IFERROR(__xludf.DUMMYFUNCTION("""COMPUTED_VALUE"""),45694.66666666667)</f>
        <v>45694.66667</v>
      </c>
      <c r="K277" s="1">
        <f>IFERROR(__xludf.DUMMYFUNCTION("""COMPUTED_VALUE"""),1881.23)</f>
        <v>1881.23</v>
      </c>
      <c r="M277" s="2">
        <f>IFERROR(__xludf.DUMMYFUNCTION("""COMPUTED_VALUE"""),45694.66666666667)</f>
        <v>45694.66667</v>
      </c>
      <c r="N277" s="1">
        <f>IFERROR(__xludf.DUMMYFUNCTION("""COMPUTED_VALUE"""),5.2833479E7)</f>
        <v>52833479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IFERROR(__xludf.DUMMYFUNCTION("""COMPUTED_VALUE"""),1879.67)</f>
        <v>1879.67</v>
      </c>
      <c r="D278" s="2">
        <f>IFERROR(__xludf.DUMMYFUNCTION("""COMPUTED_VALUE"""),45695.66666666667)</f>
        <v>45695.66667</v>
      </c>
      <c r="E278" s="1">
        <f>IFERROR(__xludf.DUMMYFUNCTION("""COMPUTED_VALUE"""),1885.5)</f>
        <v>1885.5</v>
      </c>
      <c r="G278" s="2">
        <f>IFERROR(__xludf.DUMMYFUNCTION("""COMPUTED_VALUE"""),45695.66666666667)</f>
        <v>45695.66667</v>
      </c>
      <c r="H278" s="1">
        <f>IFERROR(__xludf.DUMMYFUNCTION("""COMPUTED_VALUE"""),1857.0)</f>
        <v>1857</v>
      </c>
      <c r="J278" s="2">
        <f>IFERROR(__xludf.DUMMYFUNCTION("""COMPUTED_VALUE"""),45695.66666666667)</f>
        <v>45695.66667</v>
      </c>
      <c r="K278" s="1">
        <f>IFERROR(__xludf.DUMMYFUNCTION("""COMPUTED_VALUE"""),1862.17)</f>
        <v>1862.17</v>
      </c>
      <c r="M278" s="2">
        <f>IFERROR(__xludf.DUMMYFUNCTION("""COMPUTED_VALUE"""),45695.66666666667)</f>
        <v>45695.66667</v>
      </c>
      <c r="N278" s="1">
        <f>IFERROR(__xludf.DUMMYFUNCTION("""COMPUTED_VALUE"""),4.5552903E7)</f>
        <v>45552903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IFERROR(__xludf.DUMMYFUNCTION("""COMPUTED_VALUE"""),1866.31)</f>
        <v>1866.31</v>
      </c>
      <c r="D279" s="2">
        <f>IFERROR(__xludf.DUMMYFUNCTION("""COMPUTED_VALUE"""),45698.66666666667)</f>
        <v>45698.66667</v>
      </c>
      <c r="E279" s="1">
        <f>IFERROR(__xludf.DUMMYFUNCTION("""COMPUTED_VALUE"""),1876.02)</f>
        <v>1876.02</v>
      </c>
      <c r="G279" s="2">
        <f>IFERROR(__xludf.DUMMYFUNCTION("""COMPUTED_VALUE"""),45698.66666666667)</f>
        <v>45698.66667</v>
      </c>
      <c r="H279" s="1">
        <f>IFERROR(__xludf.DUMMYFUNCTION("""COMPUTED_VALUE"""),1859.84)</f>
        <v>1859.84</v>
      </c>
      <c r="J279" s="2">
        <f>IFERROR(__xludf.DUMMYFUNCTION("""COMPUTED_VALUE"""),45698.66666666667)</f>
        <v>45698.66667</v>
      </c>
      <c r="K279" s="1">
        <f>IFERROR(__xludf.DUMMYFUNCTION("""COMPUTED_VALUE"""),1871.45)</f>
        <v>1871.45</v>
      </c>
      <c r="M279" s="2">
        <f>IFERROR(__xludf.DUMMYFUNCTION("""COMPUTED_VALUE"""),45698.66666666667)</f>
        <v>45698.66667</v>
      </c>
      <c r="N279" s="1">
        <f>IFERROR(__xludf.DUMMYFUNCTION("""COMPUTED_VALUE"""),4.1696579E7)</f>
        <v>41696579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IFERROR(__xludf.DUMMYFUNCTION("""COMPUTED_VALUE"""),1865.44)</f>
        <v>1865.44</v>
      </c>
      <c r="D280" s="2">
        <f>IFERROR(__xludf.DUMMYFUNCTION("""COMPUTED_VALUE"""),45699.66666666667)</f>
        <v>45699.66667</v>
      </c>
      <c r="E280" s="1">
        <f>IFERROR(__xludf.DUMMYFUNCTION("""COMPUTED_VALUE"""),1871.89)</f>
        <v>1871.89</v>
      </c>
      <c r="G280" s="2">
        <f>IFERROR(__xludf.DUMMYFUNCTION("""COMPUTED_VALUE"""),45699.66666666667)</f>
        <v>45699.66667</v>
      </c>
      <c r="H280" s="1">
        <f>IFERROR(__xludf.DUMMYFUNCTION("""COMPUTED_VALUE"""),1853.91)</f>
        <v>1853.91</v>
      </c>
      <c r="J280" s="2">
        <f>IFERROR(__xludf.DUMMYFUNCTION("""COMPUTED_VALUE"""),45699.66666666667)</f>
        <v>45699.66667</v>
      </c>
      <c r="K280" s="1">
        <f>IFERROR(__xludf.DUMMYFUNCTION("""COMPUTED_VALUE"""),1865.18)</f>
        <v>1865.18</v>
      </c>
      <c r="M280" s="2">
        <f>IFERROR(__xludf.DUMMYFUNCTION("""COMPUTED_VALUE"""),45699.66666666667)</f>
        <v>45699.66667</v>
      </c>
      <c r="N280" s="1">
        <f>IFERROR(__xludf.DUMMYFUNCTION("""COMPUTED_VALUE"""),4.3808039E7)</f>
        <v>43808039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IFERROR(__xludf.DUMMYFUNCTION("""COMPUTED_VALUE"""),1845.03)</f>
        <v>1845.03</v>
      </c>
      <c r="D281" s="2">
        <f>IFERROR(__xludf.DUMMYFUNCTION("""COMPUTED_VALUE"""),45700.66666666667)</f>
        <v>45700.66667</v>
      </c>
      <c r="E281" s="1">
        <f>IFERROR(__xludf.DUMMYFUNCTION("""COMPUTED_VALUE"""),1847.98)</f>
        <v>1847.98</v>
      </c>
      <c r="G281" s="2">
        <f>IFERROR(__xludf.DUMMYFUNCTION("""COMPUTED_VALUE"""),45700.66666666667)</f>
        <v>45700.66667</v>
      </c>
      <c r="H281" s="1">
        <f>IFERROR(__xludf.DUMMYFUNCTION("""COMPUTED_VALUE"""),1809.37)</f>
        <v>1809.37</v>
      </c>
      <c r="J281" s="2">
        <f>IFERROR(__xludf.DUMMYFUNCTION("""COMPUTED_VALUE"""),45700.66666666667)</f>
        <v>45700.66667</v>
      </c>
      <c r="K281" s="1">
        <f>IFERROR(__xludf.DUMMYFUNCTION("""COMPUTED_VALUE"""),1837.34)</f>
        <v>1837.34</v>
      </c>
      <c r="M281" s="2">
        <f>IFERROR(__xludf.DUMMYFUNCTION("""COMPUTED_VALUE"""),45700.66666666667)</f>
        <v>45700.66667</v>
      </c>
      <c r="N281" s="1">
        <f>IFERROR(__xludf.DUMMYFUNCTION("""COMPUTED_VALUE"""),5.2405165E7)</f>
        <v>52405165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IFERROR(__xludf.DUMMYFUNCTION("""COMPUTED_VALUE"""),1844.26)</f>
        <v>1844.26</v>
      </c>
      <c r="D282" s="2">
        <f>IFERROR(__xludf.DUMMYFUNCTION("""COMPUTED_VALUE"""),45701.66666666667)</f>
        <v>45701.66667</v>
      </c>
      <c r="E282" s="1">
        <f>IFERROR(__xludf.DUMMYFUNCTION("""COMPUTED_VALUE"""),1851.48)</f>
        <v>1851.48</v>
      </c>
      <c r="G282" s="2">
        <f>IFERROR(__xludf.DUMMYFUNCTION("""COMPUTED_VALUE"""),45701.66666666667)</f>
        <v>45701.66667</v>
      </c>
      <c r="H282" s="1">
        <f>IFERROR(__xludf.DUMMYFUNCTION("""COMPUTED_VALUE"""),1829.92)</f>
        <v>1829.92</v>
      </c>
      <c r="J282" s="2">
        <f>IFERROR(__xludf.DUMMYFUNCTION("""COMPUTED_VALUE"""),45701.66666666667)</f>
        <v>45701.66667</v>
      </c>
      <c r="K282" s="1">
        <f>IFERROR(__xludf.DUMMYFUNCTION("""COMPUTED_VALUE"""),1847.59)</f>
        <v>1847.59</v>
      </c>
      <c r="M282" s="2">
        <f>IFERROR(__xludf.DUMMYFUNCTION("""COMPUTED_VALUE"""),45701.66666666667)</f>
        <v>45701.66667</v>
      </c>
      <c r="N282" s="1">
        <f>IFERROR(__xludf.DUMMYFUNCTION("""COMPUTED_VALUE"""),5.0544612E7)</f>
        <v>50544612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IFERROR(__xludf.DUMMYFUNCTION("""COMPUTED_VALUE"""),1850.67)</f>
        <v>1850.67</v>
      </c>
      <c r="D283" s="2">
        <f>IFERROR(__xludf.DUMMYFUNCTION("""COMPUTED_VALUE"""),45702.66666666667)</f>
        <v>45702.66667</v>
      </c>
      <c r="E283" s="1">
        <f>IFERROR(__xludf.DUMMYFUNCTION("""COMPUTED_VALUE"""),1859.18)</f>
        <v>1859.18</v>
      </c>
      <c r="G283" s="2">
        <f>IFERROR(__xludf.DUMMYFUNCTION("""COMPUTED_VALUE"""),45702.66666666667)</f>
        <v>45702.66667</v>
      </c>
      <c r="H283" s="1">
        <f>IFERROR(__xludf.DUMMYFUNCTION("""COMPUTED_VALUE"""),1846.84)</f>
        <v>1846.84</v>
      </c>
      <c r="J283" s="2">
        <f>IFERROR(__xludf.DUMMYFUNCTION("""COMPUTED_VALUE"""),45702.66666666667)</f>
        <v>45702.66667</v>
      </c>
      <c r="K283" s="1">
        <f>IFERROR(__xludf.DUMMYFUNCTION("""COMPUTED_VALUE"""),1852.33)</f>
        <v>1852.33</v>
      </c>
      <c r="M283" s="2">
        <f>IFERROR(__xludf.DUMMYFUNCTION("""COMPUTED_VALUE"""),45702.66666666667)</f>
        <v>45702.66667</v>
      </c>
      <c r="N283" s="1">
        <f>IFERROR(__xludf.DUMMYFUNCTION("""COMPUTED_VALUE"""),5.0292563E7)</f>
        <v>50292563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IFERROR(__xludf.DUMMYFUNCTION("""COMPUTED_VALUE"""),1856.92)</f>
        <v>1856.92</v>
      </c>
      <c r="D284" s="2">
        <f>IFERROR(__xludf.DUMMYFUNCTION("""COMPUTED_VALUE"""),45706.66666666667)</f>
        <v>45706.66667</v>
      </c>
      <c r="E284" s="1">
        <f>IFERROR(__xludf.DUMMYFUNCTION("""COMPUTED_VALUE"""),1865.09)</f>
        <v>1865.09</v>
      </c>
      <c r="G284" s="2">
        <f>IFERROR(__xludf.DUMMYFUNCTION("""COMPUTED_VALUE"""),45706.66666666667)</f>
        <v>45706.66667</v>
      </c>
      <c r="H284" s="1">
        <f>IFERROR(__xludf.DUMMYFUNCTION("""COMPUTED_VALUE"""),1843.06)</f>
        <v>1843.06</v>
      </c>
      <c r="J284" s="2">
        <f>IFERROR(__xludf.DUMMYFUNCTION("""COMPUTED_VALUE"""),45706.66666666667)</f>
        <v>45706.66667</v>
      </c>
      <c r="K284" s="1">
        <f>IFERROR(__xludf.DUMMYFUNCTION("""COMPUTED_VALUE"""),1859.82)</f>
        <v>1859.82</v>
      </c>
      <c r="M284" s="2">
        <f>IFERROR(__xludf.DUMMYFUNCTION("""COMPUTED_VALUE"""),45706.66666666667)</f>
        <v>45706.66667</v>
      </c>
      <c r="N284" s="1">
        <f>IFERROR(__xludf.DUMMYFUNCTION("""COMPUTED_VALUE"""),5.8936828E7)</f>
        <v>58936828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IFERROR(__xludf.DUMMYFUNCTION("""COMPUTED_VALUE"""),1842.7)</f>
        <v>1842.7</v>
      </c>
      <c r="D285" s="2">
        <f>IFERROR(__xludf.DUMMYFUNCTION("""COMPUTED_VALUE"""),45707.66666666667)</f>
        <v>45707.66667</v>
      </c>
      <c r="E285" s="1">
        <f>IFERROR(__xludf.DUMMYFUNCTION("""COMPUTED_VALUE"""),1851.1)</f>
        <v>1851.1</v>
      </c>
      <c r="G285" s="2">
        <f>IFERROR(__xludf.DUMMYFUNCTION("""COMPUTED_VALUE"""),45707.66666666667)</f>
        <v>45707.66667</v>
      </c>
      <c r="H285" s="1">
        <f>IFERROR(__xludf.DUMMYFUNCTION("""COMPUTED_VALUE"""),1833.61)</f>
        <v>1833.61</v>
      </c>
      <c r="J285" s="2">
        <f>IFERROR(__xludf.DUMMYFUNCTION("""COMPUTED_VALUE"""),45707.66666666667)</f>
        <v>45707.66667</v>
      </c>
      <c r="K285" s="1">
        <f>IFERROR(__xludf.DUMMYFUNCTION("""COMPUTED_VALUE"""),1848.5)</f>
        <v>1848.5</v>
      </c>
      <c r="M285" s="2">
        <f>IFERROR(__xludf.DUMMYFUNCTION("""COMPUTED_VALUE"""),45707.66666666667)</f>
        <v>45707.66667</v>
      </c>
      <c r="N285" s="1">
        <f>IFERROR(__xludf.DUMMYFUNCTION("""COMPUTED_VALUE"""),4.8187502E7)</f>
        <v>48187502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IFERROR(__xludf.DUMMYFUNCTION("""COMPUTED_VALUE"""),1851.36)</f>
        <v>1851.36</v>
      </c>
      <c r="D286" s="2">
        <f>IFERROR(__xludf.DUMMYFUNCTION("""COMPUTED_VALUE"""),45708.66666666667)</f>
        <v>45708.66667</v>
      </c>
      <c r="E286" s="1">
        <f>IFERROR(__xludf.DUMMYFUNCTION("""COMPUTED_VALUE"""),1851.76)</f>
        <v>1851.76</v>
      </c>
      <c r="G286" s="2">
        <f>IFERROR(__xludf.DUMMYFUNCTION("""COMPUTED_VALUE"""),45708.66666666667)</f>
        <v>45708.66667</v>
      </c>
      <c r="H286" s="1">
        <f>IFERROR(__xludf.DUMMYFUNCTION("""COMPUTED_VALUE"""),1810.1)</f>
        <v>1810.1</v>
      </c>
      <c r="J286" s="2">
        <f>IFERROR(__xludf.DUMMYFUNCTION("""COMPUTED_VALUE"""),45708.66666666667)</f>
        <v>45708.66667</v>
      </c>
      <c r="K286" s="1">
        <f>IFERROR(__xludf.DUMMYFUNCTION("""COMPUTED_VALUE"""),1820.97)</f>
        <v>1820.97</v>
      </c>
      <c r="M286" s="2">
        <f>IFERROR(__xludf.DUMMYFUNCTION("""COMPUTED_VALUE"""),45708.66666666667)</f>
        <v>45708.66667</v>
      </c>
      <c r="N286" s="1">
        <f>IFERROR(__xludf.DUMMYFUNCTION("""COMPUTED_VALUE"""),5.058434E7)</f>
        <v>50584340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IFERROR(__xludf.DUMMYFUNCTION("""COMPUTED_VALUE"""),1823.48)</f>
        <v>1823.48</v>
      </c>
      <c r="D287" s="2">
        <f>IFERROR(__xludf.DUMMYFUNCTION("""COMPUTED_VALUE"""),45709.66666666667)</f>
        <v>45709.66667</v>
      </c>
      <c r="E287" s="1">
        <f>IFERROR(__xludf.DUMMYFUNCTION("""COMPUTED_VALUE"""),1838.56)</f>
        <v>1838.56</v>
      </c>
      <c r="G287" s="2">
        <f>IFERROR(__xludf.DUMMYFUNCTION("""COMPUTED_VALUE"""),45709.66666666667)</f>
        <v>45709.66667</v>
      </c>
      <c r="H287" s="1">
        <f>IFERROR(__xludf.DUMMYFUNCTION("""COMPUTED_VALUE"""),1759.27)</f>
        <v>1759.27</v>
      </c>
      <c r="J287" s="2">
        <f>IFERROR(__xludf.DUMMYFUNCTION("""COMPUTED_VALUE"""),45709.66666666667)</f>
        <v>45709.66667</v>
      </c>
      <c r="K287" s="1">
        <f>IFERROR(__xludf.DUMMYFUNCTION("""COMPUTED_VALUE"""),1767.74)</f>
        <v>1767.74</v>
      </c>
      <c r="M287" s="2">
        <f>IFERROR(__xludf.DUMMYFUNCTION("""COMPUTED_VALUE"""),45709.66666666667)</f>
        <v>45709.66667</v>
      </c>
      <c r="N287" s="1">
        <f>IFERROR(__xludf.DUMMYFUNCTION("""COMPUTED_VALUE"""),6.253757E7)</f>
        <v>62537570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IFERROR(__xludf.DUMMYFUNCTION("""COMPUTED_VALUE"""),1765.91)</f>
        <v>1765.91</v>
      </c>
      <c r="D288" s="2">
        <f>IFERROR(__xludf.DUMMYFUNCTION("""COMPUTED_VALUE"""),45712.66666666667)</f>
        <v>45712.66667</v>
      </c>
      <c r="E288" s="1">
        <f>IFERROR(__xludf.DUMMYFUNCTION("""COMPUTED_VALUE"""),1773.54)</f>
        <v>1773.54</v>
      </c>
      <c r="G288" s="2">
        <f>IFERROR(__xludf.DUMMYFUNCTION("""COMPUTED_VALUE"""),45712.66666666667)</f>
        <v>45712.66667</v>
      </c>
      <c r="H288" s="1">
        <f>IFERROR(__xludf.DUMMYFUNCTION("""COMPUTED_VALUE"""),1744.98)</f>
        <v>1744.98</v>
      </c>
      <c r="J288" s="2">
        <f>IFERROR(__xludf.DUMMYFUNCTION("""COMPUTED_VALUE"""),45712.66666666667)</f>
        <v>45712.66667</v>
      </c>
      <c r="K288" s="1">
        <f>IFERROR(__xludf.DUMMYFUNCTION("""COMPUTED_VALUE"""),1751.11)</f>
        <v>1751.11</v>
      </c>
      <c r="M288" s="2">
        <f>IFERROR(__xludf.DUMMYFUNCTION("""COMPUTED_VALUE"""),45712.66666666667)</f>
        <v>45712.66667</v>
      </c>
      <c r="N288" s="1">
        <f>IFERROR(__xludf.DUMMYFUNCTION("""COMPUTED_VALUE"""),5.8821089E7)</f>
        <v>58821089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IFERROR(__xludf.DUMMYFUNCTION("""COMPUTED_VALUE"""),1755.24)</f>
        <v>1755.24</v>
      </c>
      <c r="D289" s="2">
        <f>IFERROR(__xludf.DUMMYFUNCTION("""COMPUTED_VALUE"""),45713.66666666667)</f>
        <v>45713.66667</v>
      </c>
      <c r="E289" s="1">
        <f>IFERROR(__xludf.DUMMYFUNCTION("""COMPUTED_VALUE"""),1782.1)</f>
        <v>1782.1</v>
      </c>
      <c r="G289" s="2">
        <f>IFERROR(__xludf.DUMMYFUNCTION("""COMPUTED_VALUE"""),45713.66666666667)</f>
        <v>45713.66667</v>
      </c>
      <c r="H289" s="1">
        <f>IFERROR(__xludf.DUMMYFUNCTION("""COMPUTED_VALUE"""),1739.35)</f>
        <v>1739.35</v>
      </c>
      <c r="J289" s="2">
        <f>IFERROR(__xludf.DUMMYFUNCTION("""COMPUTED_VALUE"""),45713.66666666667)</f>
        <v>45713.66667</v>
      </c>
      <c r="K289" s="1">
        <f>IFERROR(__xludf.DUMMYFUNCTION("""COMPUTED_VALUE"""),1769.86)</f>
        <v>1769.86</v>
      </c>
      <c r="M289" s="2">
        <f>IFERROR(__xludf.DUMMYFUNCTION("""COMPUTED_VALUE"""),45713.66666666667)</f>
        <v>45713.66667</v>
      </c>
      <c r="N289" s="1">
        <f>IFERROR(__xludf.DUMMYFUNCTION("""COMPUTED_VALUE"""),6.224676E7)</f>
        <v>62246760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IFERROR(__xludf.DUMMYFUNCTION("""COMPUTED_VALUE"""),1776.45)</f>
        <v>1776.45</v>
      </c>
      <c r="D290" s="2">
        <f>IFERROR(__xludf.DUMMYFUNCTION("""COMPUTED_VALUE"""),45714.66666666667)</f>
        <v>45714.66667</v>
      </c>
      <c r="E290" s="1">
        <f>IFERROR(__xludf.DUMMYFUNCTION("""COMPUTED_VALUE"""),1807.26)</f>
        <v>1807.26</v>
      </c>
      <c r="G290" s="2">
        <f>IFERROR(__xludf.DUMMYFUNCTION("""COMPUTED_VALUE"""),45714.66666666667)</f>
        <v>45714.66667</v>
      </c>
      <c r="H290" s="1">
        <f>IFERROR(__xludf.DUMMYFUNCTION("""COMPUTED_VALUE"""),1776.45)</f>
        <v>1776.45</v>
      </c>
      <c r="J290" s="2">
        <f>IFERROR(__xludf.DUMMYFUNCTION("""COMPUTED_VALUE"""),45714.66666666667)</f>
        <v>45714.66667</v>
      </c>
      <c r="K290" s="1">
        <f>IFERROR(__xludf.DUMMYFUNCTION("""COMPUTED_VALUE"""),1782.99)</f>
        <v>1782.99</v>
      </c>
      <c r="M290" s="2">
        <f>IFERROR(__xludf.DUMMYFUNCTION("""COMPUTED_VALUE"""),45714.66666666667)</f>
        <v>45714.66667</v>
      </c>
      <c r="N290" s="1">
        <f>IFERROR(__xludf.DUMMYFUNCTION("""COMPUTED_VALUE"""),4.8173891E7)</f>
        <v>48173891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IFERROR(__xludf.DUMMYFUNCTION("""COMPUTED_VALUE"""),1781.42)</f>
        <v>1781.42</v>
      </c>
      <c r="D291" s="2">
        <f>IFERROR(__xludf.DUMMYFUNCTION("""COMPUTED_VALUE"""),45715.66666666667)</f>
        <v>45715.66667</v>
      </c>
      <c r="E291" s="1">
        <f>IFERROR(__xludf.DUMMYFUNCTION("""COMPUTED_VALUE"""),1792.03)</f>
        <v>1792.03</v>
      </c>
      <c r="G291" s="2">
        <f>IFERROR(__xludf.DUMMYFUNCTION("""COMPUTED_VALUE"""),45715.66666666667)</f>
        <v>45715.66667</v>
      </c>
      <c r="H291" s="1">
        <f>IFERROR(__xludf.DUMMYFUNCTION("""COMPUTED_VALUE"""),1748.15)</f>
        <v>1748.15</v>
      </c>
      <c r="J291" s="2">
        <f>IFERROR(__xludf.DUMMYFUNCTION("""COMPUTED_VALUE"""),45715.66666666667)</f>
        <v>45715.66667</v>
      </c>
      <c r="K291" s="1">
        <f>IFERROR(__xludf.DUMMYFUNCTION("""COMPUTED_VALUE"""),1748.39)</f>
        <v>1748.39</v>
      </c>
      <c r="M291" s="2">
        <f>IFERROR(__xludf.DUMMYFUNCTION("""COMPUTED_VALUE"""),45715.66666666667)</f>
        <v>45715.66667</v>
      </c>
      <c r="N291" s="1">
        <f>IFERROR(__xludf.DUMMYFUNCTION("""COMPUTED_VALUE"""),4.9770765E7)</f>
        <v>49770765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IFERROR(__xludf.DUMMYFUNCTION("""COMPUTED_VALUE"""),1750.22)</f>
        <v>1750.22</v>
      </c>
      <c r="D292" s="2">
        <f>IFERROR(__xludf.DUMMYFUNCTION("""COMPUTED_VALUE"""),45716.66666666667)</f>
        <v>45716.66667</v>
      </c>
      <c r="E292" s="1">
        <f>IFERROR(__xludf.DUMMYFUNCTION("""COMPUTED_VALUE"""),1771.54)</f>
        <v>1771.54</v>
      </c>
      <c r="G292" s="2">
        <f>IFERROR(__xludf.DUMMYFUNCTION("""COMPUTED_VALUE"""),45716.66666666667)</f>
        <v>45716.66667</v>
      </c>
      <c r="H292" s="1">
        <f>IFERROR(__xludf.DUMMYFUNCTION("""COMPUTED_VALUE"""),1743.62)</f>
        <v>1743.62</v>
      </c>
      <c r="J292" s="2">
        <f>IFERROR(__xludf.DUMMYFUNCTION("""COMPUTED_VALUE"""),45716.66666666667)</f>
        <v>45716.66667</v>
      </c>
      <c r="K292" s="1">
        <f>IFERROR(__xludf.DUMMYFUNCTION("""COMPUTED_VALUE"""),1771.27)</f>
        <v>1771.27</v>
      </c>
      <c r="M292" s="2">
        <f>IFERROR(__xludf.DUMMYFUNCTION("""COMPUTED_VALUE"""),45716.66666666667)</f>
        <v>45716.66667</v>
      </c>
      <c r="N292" s="1">
        <f>IFERROR(__xludf.DUMMYFUNCTION("""COMPUTED_VALUE"""),6.5760447E7)</f>
        <v>65760447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IFERROR(__xludf.DUMMYFUNCTION("""COMPUTED_VALUE"""),1777.49)</f>
        <v>1777.49</v>
      </c>
      <c r="D293" s="2">
        <f>IFERROR(__xludf.DUMMYFUNCTION("""COMPUTED_VALUE"""),45719.66666666667)</f>
        <v>45719.66667</v>
      </c>
      <c r="E293" s="1">
        <f>IFERROR(__xludf.DUMMYFUNCTION("""COMPUTED_VALUE"""),1785.69)</f>
        <v>1785.69</v>
      </c>
      <c r="G293" s="2">
        <f>IFERROR(__xludf.DUMMYFUNCTION("""COMPUTED_VALUE"""),45719.66666666667)</f>
        <v>45719.66667</v>
      </c>
      <c r="H293" s="1">
        <f>IFERROR(__xludf.DUMMYFUNCTION("""COMPUTED_VALUE"""),1715.92)</f>
        <v>1715.92</v>
      </c>
      <c r="J293" s="2">
        <f>IFERROR(__xludf.DUMMYFUNCTION("""COMPUTED_VALUE"""),45719.66666666667)</f>
        <v>45719.66667</v>
      </c>
      <c r="K293" s="1">
        <f>IFERROR(__xludf.DUMMYFUNCTION("""COMPUTED_VALUE"""),1725.12)</f>
        <v>1725.12</v>
      </c>
      <c r="M293" s="2">
        <f>IFERROR(__xludf.DUMMYFUNCTION("""COMPUTED_VALUE"""),45719.66666666667)</f>
        <v>45719.66667</v>
      </c>
      <c r="N293" s="1">
        <f>IFERROR(__xludf.DUMMYFUNCTION("""COMPUTED_VALUE"""),4.8510671E7)</f>
        <v>48510671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IFERROR(__xludf.DUMMYFUNCTION("""COMPUTED_VALUE"""),1709.23)</f>
        <v>1709.23</v>
      </c>
      <c r="D294" s="2">
        <f>IFERROR(__xludf.DUMMYFUNCTION("""COMPUTED_VALUE"""),45720.66666666667)</f>
        <v>45720.66667</v>
      </c>
      <c r="E294" s="1">
        <f>IFERROR(__xludf.DUMMYFUNCTION("""COMPUTED_VALUE"""),1728.19)</f>
        <v>1728.19</v>
      </c>
      <c r="G294" s="2">
        <f>IFERROR(__xludf.DUMMYFUNCTION("""COMPUTED_VALUE"""),45720.66666666667)</f>
        <v>45720.66667</v>
      </c>
      <c r="H294" s="1">
        <f>IFERROR(__xludf.DUMMYFUNCTION("""COMPUTED_VALUE"""),1659.66)</f>
        <v>1659.66</v>
      </c>
      <c r="J294" s="2">
        <f>IFERROR(__xludf.DUMMYFUNCTION("""COMPUTED_VALUE"""),45720.66666666667)</f>
        <v>45720.66667</v>
      </c>
      <c r="K294" s="1">
        <f>IFERROR(__xludf.DUMMYFUNCTION("""COMPUTED_VALUE"""),1693.73)</f>
        <v>1693.73</v>
      </c>
      <c r="M294" s="2">
        <f>IFERROR(__xludf.DUMMYFUNCTION("""COMPUTED_VALUE"""),45720.66666666667)</f>
        <v>45720.66667</v>
      </c>
      <c r="N294" s="1">
        <f>IFERROR(__xludf.DUMMYFUNCTION("""COMPUTED_VALUE"""),6.7337274E7)</f>
        <v>67337274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IFERROR(__xludf.DUMMYFUNCTION("""COMPUTED_VALUE"""),1702.41)</f>
        <v>1702.41</v>
      </c>
      <c r="D295" s="2">
        <f>IFERROR(__xludf.DUMMYFUNCTION("""COMPUTED_VALUE"""),45721.66666666667)</f>
        <v>45721.66667</v>
      </c>
      <c r="E295" s="1">
        <f>IFERROR(__xludf.DUMMYFUNCTION("""COMPUTED_VALUE"""),1747.22)</f>
        <v>1747.22</v>
      </c>
      <c r="G295" s="2">
        <f>IFERROR(__xludf.DUMMYFUNCTION("""COMPUTED_VALUE"""),45721.66666666667)</f>
        <v>45721.66667</v>
      </c>
      <c r="H295" s="1">
        <f>IFERROR(__xludf.DUMMYFUNCTION("""COMPUTED_VALUE"""),1702.41)</f>
        <v>1702.41</v>
      </c>
      <c r="J295" s="2">
        <f>IFERROR(__xludf.DUMMYFUNCTION("""COMPUTED_VALUE"""),45721.66666666667)</f>
        <v>45721.66667</v>
      </c>
      <c r="K295" s="1">
        <f>IFERROR(__xludf.DUMMYFUNCTION("""COMPUTED_VALUE"""),1739.72)</f>
        <v>1739.72</v>
      </c>
      <c r="M295" s="2">
        <f>IFERROR(__xludf.DUMMYFUNCTION("""COMPUTED_VALUE"""),45721.66666666667)</f>
        <v>45721.66667</v>
      </c>
      <c r="N295" s="1">
        <f>IFERROR(__xludf.DUMMYFUNCTION("""COMPUTED_VALUE"""),5.8747983E7)</f>
        <v>58747983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IFERROR(__xludf.DUMMYFUNCTION("""COMPUTED_VALUE"""),1728.91)</f>
        <v>1728.91</v>
      </c>
      <c r="D296" s="2">
        <f>IFERROR(__xludf.DUMMYFUNCTION("""COMPUTED_VALUE"""),45722.66666666667)</f>
        <v>45722.66667</v>
      </c>
      <c r="E296" s="1">
        <f>IFERROR(__xludf.DUMMYFUNCTION("""COMPUTED_VALUE"""),1734.58)</f>
        <v>1734.58</v>
      </c>
      <c r="G296" s="2">
        <f>IFERROR(__xludf.DUMMYFUNCTION("""COMPUTED_VALUE"""),45722.66666666667)</f>
        <v>45722.66667</v>
      </c>
      <c r="H296" s="1">
        <f>IFERROR(__xludf.DUMMYFUNCTION("""COMPUTED_VALUE"""),1702.76)</f>
        <v>1702.76</v>
      </c>
      <c r="J296" s="2">
        <f>IFERROR(__xludf.DUMMYFUNCTION("""COMPUTED_VALUE"""),45722.66666666667)</f>
        <v>45722.66667</v>
      </c>
      <c r="K296" s="1">
        <f>IFERROR(__xludf.DUMMYFUNCTION("""COMPUTED_VALUE"""),1712.88)</f>
        <v>1712.88</v>
      </c>
      <c r="M296" s="2">
        <f>IFERROR(__xludf.DUMMYFUNCTION("""COMPUTED_VALUE"""),45722.66666666667)</f>
        <v>45722.66667</v>
      </c>
      <c r="N296" s="1">
        <f>IFERROR(__xludf.DUMMYFUNCTION("""COMPUTED_VALUE"""),5.2685566E7)</f>
        <v>52685566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IFERROR(__xludf.DUMMYFUNCTION("""COMPUTED_VALUE"""),1711.52)</f>
        <v>1711.52</v>
      </c>
      <c r="D297" s="2">
        <f>IFERROR(__xludf.DUMMYFUNCTION("""COMPUTED_VALUE"""),45723.66666666667)</f>
        <v>45723.66667</v>
      </c>
      <c r="E297" s="1">
        <f>IFERROR(__xludf.DUMMYFUNCTION("""COMPUTED_VALUE"""),1719.34)</f>
        <v>1719.34</v>
      </c>
      <c r="G297" s="2">
        <f>IFERROR(__xludf.DUMMYFUNCTION("""COMPUTED_VALUE"""),45723.66666666667)</f>
        <v>45723.66667</v>
      </c>
      <c r="H297" s="1">
        <f>IFERROR(__xludf.DUMMYFUNCTION("""COMPUTED_VALUE"""),1675.04)</f>
        <v>1675.04</v>
      </c>
      <c r="J297" s="2">
        <f>IFERROR(__xludf.DUMMYFUNCTION("""COMPUTED_VALUE"""),45723.66666666667)</f>
        <v>45723.66667</v>
      </c>
      <c r="K297" s="1">
        <f>IFERROR(__xludf.DUMMYFUNCTION("""COMPUTED_VALUE"""),1714.34)</f>
        <v>1714.34</v>
      </c>
      <c r="M297" s="2">
        <f>IFERROR(__xludf.DUMMYFUNCTION("""COMPUTED_VALUE"""),45723.66666666667)</f>
        <v>45723.66667</v>
      </c>
      <c r="N297" s="1">
        <f>IFERROR(__xludf.DUMMYFUNCTION("""COMPUTED_VALUE"""),6.4666301E7)</f>
        <v>64666301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IFERROR(__xludf.DUMMYFUNCTION("""COMPUTED_VALUE"""),1694.48)</f>
        <v>1694.48</v>
      </c>
      <c r="D298" s="2">
        <f>IFERROR(__xludf.DUMMYFUNCTION("""COMPUTED_VALUE"""),45726.66666666667)</f>
        <v>45726.66667</v>
      </c>
      <c r="E298" s="1">
        <f>IFERROR(__xludf.DUMMYFUNCTION("""COMPUTED_VALUE"""),1704.77)</f>
        <v>1704.77</v>
      </c>
      <c r="G298" s="2">
        <f>IFERROR(__xludf.DUMMYFUNCTION("""COMPUTED_VALUE"""),45726.66666666667)</f>
        <v>45726.66667</v>
      </c>
      <c r="H298" s="1">
        <f>IFERROR(__xludf.DUMMYFUNCTION("""COMPUTED_VALUE"""),1669.49)</f>
        <v>1669.49</v>
      </c>
      <c r="J298" s="2">
        <f>IFERROR(__xludf.DUMMYFUNCTION("""COMPUTED_VALUE"""),45726.66666666667)</f>
        <v>45726.66667</v>
      </c>
      <c r="K298" s="1">
        <f>IFERROR(__xludf.DUMMYFUNCTION("""COMPUTED_VALUE"""),1685.63)</f>
        <v>1685.63</v>
      </c>
      <c r="M298" s="2">
        <f>IFERROR(__xludf.DUMMYFUNCTION("""COMPUTED_VALUE"""),45726.66666666667)</f>
        <v>45726.66667</v>
      </c>
      <c r="N298" s="1">
        <f>IFERROR(__xludf.DUMMYFUNCTION("""COMPUTED_VALUE"""),7.6839347E7)</f>
        <v>76839347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IFERROR(__xludf.DUMMYFUNCTION("""COMPUTED_VALUE"""),1684.08)</f>
        <v>1684.08</v>
      </c>
      <c r="D299" s="2">
        <f>IFERROR(__xludf.DUMMYFUNCTION("""COMPUTED_VALUE"""),45727.66666666667)</f>
        <v>45727.66667</v>
      </c>
      <c r="E299" s="1">
        <f>IFERROR(__xludf.DUMMYFUNCTION("""COMPUTED_VALUE"""),1698.04)</f>
        <v>1698.04</v>
      </c>
      <c r="G299" s="2">
        <f>IFERROR(__xludf.DUMMYFUNCTION("""COMPUTED_VALUE"""),45727.66666666667)</f>
        <v>45727.66667</v>
      </c>
      <c r="H299" s="1">
        <f>IFERROR(__xludf.DUMMYFUNCTION("""COMPUTED_VALUE"""),1662.15)</f>
        <v>1662.15</v>
      </c>
      <c r="J299" s="2">
        <f>IFERROR(__xludf.DUMMYFUNCTION("""COMPUTED_VALUE"""),45727.66666666667)</f>
        <v>45727.66667</v>
      </c>
      <c r="K299" s="1">
        <f>IFERROR(__xludf.DUMMYFUNCTION("""COMPUTED_VALUE"""),1672.36)</f>
        <v>1672.36</v>
      </c>
      <c r="M299" s="2">
        <f>IFERROR(__xludf.DUMMYFUNCTION("""COMPUTED_VALUE"""),45727.66666666667)</f>
        <v>45727.66667</v>
      </c>
      <c r="N299" s="1">
        <f>IFERROR(__xludf.DUMMYFUNCTION("""COMPUTED_VALUE"""),6.8673754E7)</f>
        <v>68673754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IFERROR(__xludf.DUMMYFUNCTION("""COMPUTED_VALUE"""),1690.16)</f>
        <v>1690.16</v>
      </c>
      <c r="D300" s="2">
        <f>IFERROR(__xludf.DUMMYFUNCTION("""COMPUTED_VALUE"""),45728.66666666667)</f>
        <v>45728.66667</v>
      </c>
      <c r="E300" s="1">
        <f>IFERROR(__xludf.DUMMYFUNCTION("""COMPUTED_VALUE"""),1700.12)</f>
        <v>1700.12</v>
      </c>
      <c r="G300" s="2">
        <f>IFERROR(__xludf.DUMMYFUNCTION("""COMPUTED_VALUE"""),45728.66666666667)</f>
        <v>45728.66667</v>
      </c>
      <c r="H300" s="1">
        <f>IFERROR(__xludf.DUMMYFUNCTION("""COMPUTED_VALUE"""),1673.82)</f>
        <v>1673.82</v>
      </c>
      <c r="J300" s="2">
        <f>IFERROR(__xludf.DUMMYFUNCTION("""COMPUTED_VALUE"""),45728.66666666667)</f>
        <v>45728.66667</v>
      </c>
      <c r="K300" s="1">
        <f>IFERROR(__xludf.DUMMYFUNCTION("""COMPUTED_VALUE"""),1687.17)</f>
        <v>1687.17</v>
      </c>
      <c r="M300" s="2">
        <f>IFERROR(__xludf.DUMMYFUNCTION("""COMPUTED_VALUE"""),45728.66666666667)</f>
        <v>45728.66667</v>
      </c>
      <c r="N300" s="1">
        <f>IFERROR(__xludf.DUMMYFUNCTION("""COMPUTED_VALUE"""),5.1635912E7)</f>
        <v>51635912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IFERROR(__xludf.DUMMYFUNCTION("""COMPUTED_VALUE"""),1682.45)</f>
        <v>1682.45</v>
      </c>
      <c r="D301" s="2">
        <f>IFERROR(__xludf.DUMMYFUNCTION("""COMPUTED_VALUE"""),45729.66666666667)</f>
        <v>45729.66667</v>
      </c>
      <c r="E301" s="1">
        <f>IFERROR(__xludf.DUMMYFUNCTION("""COMPUTED_VALUE"""),1687.74)</f>
        <v>1687.74</v>
      </c>
      <c r="G301" s="2">
        <f>IFERROR(__xludf.DUMMYFUNCTION("""COMPUTED_VALUE"""),45729.66666666667)</f>
        <v>45729.66667</v>
      </c>
      <c r="H301" s="1">
        <f>IFERROR(__xludf.DUMMYFUNCTION("""COMPUTED_VALUE"""),1651.27)</f>
        <v>1651.27</v>
      </c>
      <c r="J301" s="2">
        <f>IFERROR(__xludf.DUMMYFUNCTION("""COMPUTED_VALUE"""),45729.66666666667)</f>
        <v>45729.66667</v>
      </c>
      <c r="K301" s="1">
        <f>IFERROR(__xludf.DUMMYFUNCTION("""COMPUTED_VALUE"""),1658.14)</f>
        <v>1658.14</v>
      </c>
      <c r="M301" s="2">
        <f>IFERROR(__xludf.DUMMYFUNCTION("""COMPUTED_VALUE"""),45729.66666666667)</f>
        <v>45729.66667</v>
      </c>
      <c r="N301" s="1">
        <f>IFERROR(__xludf.DUMMYFUNCTION("""COMPUTED_VALUE"""),4.6775069E7)</f>
        <v>46775069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IFERROR(__xludf.DUMMYFUNCTION("""COMPUTED_VALUE"""),1673.0)</f>
        <v>1673</v>
      </c>
      <c r="D302" s="2">
        <f>IFERROR(__xludf.DUMMYFUNCTION("""COMPUTED_VALUE"""),45730.66666666667)</f>
        <v>45730.66667</v>
      </c>
      <c r="E302" s="1">
        <f>IFERROR(__xludf.DUMMYFUNCTION("""COMPUTED_VALUE"""),1704.52)</f>
        <v>1704.52</v>
      </c>
      <c r="G302" s="2">
        <f>IFERROR(__xludf.DUMMYFUNCTION("""COMPUTED_VALUE"""),45730.66666666667)</f>
        <v>45730.66667</v>
      </c>
      <c r="H302" s="1">
        <f>IFERROR(__xludf.DUMMYFUNCTION("""COMPUTED_VALUE"""),1673.0)</f>
        <v>1673</v>
      </c>
      <c r="J302" s="2">
        <f>IFERROR(__xludf.DUMMYFUNCTION("""COMPUTED_VALUE"""),45730.66666666667)</f>
        <v>45730.66667</v>
      </c>
      <c r="K302" s="1">
        <f>IFERROR(__xludf.DUMMYFUNCTION("""COMPUTED_VALUE"""),1701.9)</f>
        <v>1701.9</v>
      </c>
      <c r="M302" s="2">
        <f>IFERROR(__xludf.DUMMYFUNCTION("""COMPUTED_VALUE"""),45730.66666666667)</f>
        <v>45730.66667</v>
      </c>
      <c r="N302" s="1">
        <f>IFERROR(__xludf.DUMMYFUNCTION("""COMPUTED_VALUE"""),4.6796472E7)</f>
        <v>46796472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IFERROR(__xludf.DUMMYFUNCTION("""COMPUTED_VALUE"""),1696.72)</f>
        <v>1696.72</v>
      </c>
      <c r="D303" s="2">
        <f>IFERROR(__xludf.DUMMYFUNCTION("""COMPUTED_VALUE"""),45733.66666666667)</f>
        <v>45733.66667</v>
      </c>
      <c r="E303" s="1">
        <f>IFERROR(__xludf.DUMMYFUNCTION("""COMPUTED_VALUE"""),1731.9)</f>
        <v>1731.9</v>
      </c>
      <c r="G303" s="2">
        <f>IFERROR(__xludf.DUMMYFUNCTION("""COMPUTED_VALUE"""),45733.66666666667)</f>
        <v>45733.66667</v>
      </c>
      <c r="H303" s="1">
        <f>IFERROR(__xludf.DUMMYFUNCTION("""COMPUTED_VALUE"""),1694.38)</f>
        <v>1694.38</v>
      </c>
      <c r="J303" s="2">
        <f>IFERROR(__xludf.DUMMYFUNCTION("""COMPUTED_VALUE"""),45733.66666666667)</f>
        <v>45733.66667</v>
      </c>
      <c r="K303" s="1">
        <f>IFERROR(__xludf.DUMMYFUNCTION("""COMPUTED_VALUE"""),1723.95)</f>
        <v>1723.95</v>
      </c>
      <c r="M303" s="2">
        <f>IFERROR(__xludf.DUMMYFUNCTION("""COMPUTED_VALUE"""),45733.66666666667)</f>
        <v>45733.66667</v>
      </c>
      <c r="N303" s="1">
        <f>IFERROR(__xludf.DUMMYFUNCTION("""COMPUTED_VALUE"""),4.3417398E7)</f>
        <v>43417398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IFERROR(__xludf.DUMMYFUNCTION("""COMPUTED_VALUE"""),1713.21)</f>
        <v>1713.21</v>
      </c>
      <c r="D304" s="2">
        <f>IFERROR(__xludf.DUMMYFUNCTION("""COMPUTED_VALUE"""),45734.66666666667)</f>
        <v>45734.66667</v>
      </c>
      <c r="E304" s="1">
        <f>IFERROR(__xludf.DUMMYFUNCTION("""COMPUTED_VALUE"""),1718.21)</f>
        <v>1718.21</v>
      </c>
      <c r="G304" s="2">
        <f>IFERROR(__xludf.DUMMYFUNCTION("""COMPUTED_VALUE"""),45734.66666666667)</f>
        <v>45734.66667</v>
      </c>
      <c r="H304" s="1">
        <f>IFERROR(__xludf.DUMMYFUNCTION("""COMPUTED_VALUE"""),1697.89)</f>
        <v>1697.89</v>
      </c>
      <c r="J304" s="2">
        <f>IFERROR(__xludf.DUMMYFUNCTION("""COMPUTED_VALUE"""),45734.66666666667)</f>
        <v>45734.66667</v>
      </c>
      <c r="K304" s="1">
        <f>IFERROR(__xludf.DUMMYFUNCTION("""COMPUTED_VALUE"""),1707.6)</f>
        <v>1707.6</v>
      </c>
      <c r="M304" s="2">
        <f>IFERROR(__xludf.DUMMYFUNCTION("""COMPUTED_VALUE"""),45734.66666666667)</f>
        <v>45734.66667</v>
      </c>
      <c r="N304" s="1">
        <f>IFERROR(__xludf.DUMMYFUNCTION("""COMPUTED_VALUE"""),4.1742812E7)</f>
        <v>41742812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IFERROR(__xludf.DUMMYFUNCTION("""COMPUTED_VALUE"""),1708.85)</f>
        <v>1708.85</v>
      </c>
      <c r="D305" s="2">
        <f>IFERROR(__xludf.DUMMYFUNCTION("""COMPUTED_VALUE"""),45735.66666666667)</f>
        <v>45735.66667</v>
      </c>
      <c r="E305" s="1">
        <f>IFERROR(__xludf.DUMMYFUNCTION("""COMPUTED_VALUE"""),1744.39)</f>
        <v>1744.39</v>
      </c>
      <c r="G305" s="2">
        <f>IFERROR(__xludf.DUMMYFUNCTION("""COMPUTED_VALUE"""),45735.66666666667)</f>
        <v>45735.66667</v>
      </c>
      <c r="H305" s="1">
        <f>IFERROR(__xludf.DUMMYFUNCTION("""COMPUTED_VALUE"""),1707.02)</f>
        <v>1707.02</v>
      </c>
      <c r="J305" s="2">
        <f>IFERROR(__xludf.DUMMYFUNCTION("""COMPUTED_VALUE"""),45735.66666666667)</f>
        <v>45735.66667</v>
      </c>
      <c r="K305" s="1">
        <f>IFERROR(__xludf.DUMMYFUNCTION("""COMPUTED_VALUE"""),1733.69)</f>
        <v>1733.69</v>
      </c>
      <c r="M305" s="2">
        <f>IFERROR(__xludf.DUMMYFUNCTION("""COMPUTED_VALUE"""),45735.66666666667)</f>
        <v>45735.66667</v>
      </c>
      <c r="N305" s="1">
        <f>IFERROR(__xludf.DUMMYFUNCTION("""COMPUTED_VALUE"""),5.7657778E7)</f>
        <v>57657778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IFERROR(__xludf.DUMMYFUNCTION("""COMPUTED_VALUE"""),1723.19)</f>
        <v>1723.19</v>
      </c>
      <c r="D306" s="2">
        <f>IFERROR(__xludf.DUMMYFUNCTION("""COMPUTED_VALUE"""),45736.66666666667)</f>
        <v>45736.66667</v>
      </c>
      <c r="E306" s="1">
        <f>IFERROR(__xludf.DUMMYFUNCTION("""COMPUTED_VALUE"""),1745.89)</f>
        <v>1745.89</v>
      </c>
      <c r="G306" s="2">
        <f>IFERROR(__xludf.DUMMYFUNCTION("""COMPUTED_VALUE"""),45736.66666666667)</f>
        <v>45736.66667</v>
      </c>
      <c r="H306" s="1">
        <f>IFERROR(__xludf.DUMMYFUNCTION("""COMPUTED_VALUE"""),1715.47)</f>
        <v>1715.47</v>
      </c>
      <c r="J306" s="2">
        <f>IFERROR(__xludf.DUMMYFUNCTION("""COMPUTED_VALUE"""),45736.66666666667)</f>
        <v>45736.66667</v>
      </c>
      <c r="K306" s="1">
        <f>IFERROR(__xludf.DUMMYFUNCTION("""COMPUTED_VALUE"""),1722.7)</f>
        <v>1722.7</v>
      </c>
      <c r="M306" s="2">
        <f>IFERROR(__xludf.DUMMYFUNCTION("""COMPUTED_VALUE"""),45736.66666666667)</f>
        <v>45736.66667</v>
      </c>
      <c r="N306" s="1">
        <f>IFERROR(__xludf.DUMMYFUNCTION("""COMPUTED_VALUE"""),5.6339518E7)</f>
        <v>56339518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IFERROR(__xludf.DUMMYFUNCTION("""COMPUTED_VALUE"""),1717.8)</f>
        <v>1717.8</v>
      </c>
      <c r="D307" s="2">
        <f>IFERROR(__xludf.DUMMYFUNCTION("""COMPUTED_VALUE"""),45737.66666666667)</f>
        <v>45737.66667</v>
      </c>
      <c r="E307" s="1">
        <f>IFERROR(__xludf.DUMMYFUNCTION("""COMPUTED_VALUE"""),1717.8)</f>
        <v>1717.8</v>
      </c>
      <c r="G307" s="2">
        <f>IFERROR(__xludf.DUMMYFUNCTION("""COMPUTED_VALUE"""),45737.66666666667)</f>
        <v>45737.66667</v>
      </c>
      <c r="H307" s="1">
        <f>IFERROR(__xludf.DUMMYFUNCTION("""COMPUTED_VALUE"""),1684.7)</f>
        <v>1684.7</v>
      </c>
      <c r="J307" s="2">
        <f>IFERROR(__xludf.DUMMYFUNCTION("""COMPUTED_VALUE"""),45737.66666666667)</f>
        <v>45737.66667</v>
      </c>
      <c r="K307" s="1">
        <f>IFERROR(__xludf.DUMMYFUNCTION("""COMPUTED_VALUE"""),1701.98)</f>
        <v>1701.98</v>
      </c>
      <c r="M307" s="2">
        <f>IFERROR(__xludf.DUMMYFUNCTION("""COMPUTED_VALUE"""),45737.66666666667)</f>
        <v>45737.66667</v>
      </c>
      <c r="N307" s="1">
        <f>IFERROR(__xludf.DUMMYFUNCTION("""COMPUTED_VALUE"""),1.55107192E8)</f>
        <v>155107192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IFERROR(__xludf.DUMMYFUNCTION("""COMPUTED_VALUE"""),1716.25)</f>
        <v>1716.25</v>
      </c>
      <c r="D308" s="2">
        <f>IFERROR(__xludf.DUMMYFUNCTION("""COMPUTED_VALUE"""),45740.66666666667)</f>
        <v>45740.66667</v>
      </c>
      <c r="E308" s="1">
        <f>IFERROR(__xludf.DUMMYFUNCTION("""COMPUTED_VALUE"""),1758.48)</f>
        <v>1758.48</v>
      </c>
      <c r="G308" s="2">
        <f>IFERROR(__xludf.DUMMYFUNCTION("""COMPUTED_VALUE"""),45740.66666666667)</f>
        <v>45740.66667</v>
      </c>
      <c r="H308" s="1">
        <f>IFERROR(__xludf.DUMMYFUNCTION("""COMPUTED_VALUE"""),1716.25)</f>
        <v>1716.25</v>
      </c>
      <c r="J308" s="2">
        <f>IFERROR(__xludf.DUMMYFUNCTION("""COMPUTED_VALUE"""),45740.66666666667)</f>
        <v>45740.66667</v>
      </c>
      <c r="K308" s="1">
        <f>IFERROR(__xludf.DUMMYFUNCTION("""COMPUTED_VALUE"""),1755.6)</f>
        <v>1755.6</v>
      </c>
      <c r="M308" s="2">
        <f>IFERROR(__xludf.DUMMYFUNCTION("""COMPUTED_VALUE"""),45740.66666666667)</f>
        <v>45740.66667</v>
      </c>
      <c r="N308" s="1">
        <f>IFERROR(__xludf.DUMMYFUNCTION("""COMPUTED_VALUE"""),5.9323831E7)</f>
        <v>59323831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IFERROR(__xludf.DUMMYFUNCTION("""COMPUTED_VALUE"""),1753.21)</f>
        <v>1753.21</v>
      </c>
      <c r="D309" s="2">
        <f>IFERROR(__xludf.DUMMYFUNCTION("""COMPUTED_VALUE"""),45741.66666666667)</f>
        <v>45741.66667</v>
      </c>
      <c r="E309" s="1">
        <f>IFERROR(__xludf.DUMMYFUNCTION("""COMPUTED_VALUE"""),1762.6)</f>
        <v>1762.6</v>
      </c>
      <c r="G309" s="2">
        <f>IFERROR(__xludf.DUMMYFUNCTION("""COMPUTED_VALUE"""),45741.66666666667)</f>
        <v>45741.66667</v>
      </c>
      <c r="H309" s="1">
        <f>IFERROR(__xludf.DUMMYFUNCTION("""COMPUTED_VALUE"""),1739.94)</f>
        <v>1739.94</v>
      </c>
      <c r="J309" s="2">
        <f>IFERROR(__xludf.DUMMYFUNCTION("""COMPUTED_VALUE"""),45741.66666666667)</f>
        <v>45741.66667</v>
      </c>
      <c r="K309" s="1">
        <f>IFERROR(__xludf.DUMMYFUNCTION("""COMPUTED_VALUE"""),1754.24)</f>
        <v>1754.24</v>
      </c>
      <c r="M309" s="2">
        <f>IFERROR(__xludf.DUMMYFUNCTION("""COMPUTED_VALUE"""),45741.66666666667)</f>
        <v>45741.66667</v>
      </c>
      <c r="N309" s="1">
        <f>IFERROR(__xludf.DUMMYFUNCTION("""COMPUTED_VALUE"""),4.8859889E7)</f>
        <v>48859889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IFERROR(__xludf.DUMMYFUNCTION("""COMPUTED_VALUE"""),1752.25)</f>
        <v>1752.25</v>
      </c>
      <c r="D310" s="2">
        <f>IFERROR(__xludf.DUMMYFUNCTION("""COMPUTED_VALUE"""),45742.66666666667)</f>
        <v>45742.66667</v>
      </c>
      <c r="E310" s="1">
        <f>IFERROR(__xludf.DUMMYFUNCTION("""COMPUTED_VALUE"""),1758.09)</f>
        <v>1758.09</v>
      </c>
      <c r="G310" s="2">
        <f>IFERROR(__xludf.DUMMYFUNCTION("""COMPUTED_VALUE"""),45742.66666666667)</f>
        <v>45742.66667</v>
      </c>
      <c r="H310" s="1">
        <f>IFERROR(__xludf.DUMMYFUNCTION("""COMPUTED_VALUE"""),1714.76)</f>
        <v>1714.76</v>
      </c>
      <c r="J310" s="2">
        <f>IFERROR(__xludf.DUMMYFUNCTION("""COMPUTED_VALUE"""),45742.66666666667)</f>
        <v>45742.66667</v>
      </c>
      <c r="K310" s="1">
        <f>IFERROR(__xludf.DUMMYFUNCTION("""COMPUTED_VALUE"""),1718.95)</f>
        <v>1718.95</v>
      </c>
      <c r="M310" s="2">
        <f>IFERROR(__xludf.DUMMYFUNCTION("""COMPUTED_VALUE"""),45742.66666666667)</f>
        <v>45742.66667</v>
      </c>
      <c r="N310" s="1">
        <f>IFERROR(__xludf.DUMMYFUNCTION("""COMPUTED_VALUE"""),4.2490691E7)</f>
        <v>42490691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IFERROR(__xludf.DUMMYFUNCTION("""COMPUTED_VALUE"""),1715.66)</f>
        <v>1715.66</v>
      </c>
      <c r="D311" s="2">
        <f>IFERROR(__xludf.DUMMYFUNCTION("""COMPUTED_VALUE"""),45743.66666666667)</f>
        <v>45743.66667</v>
      </c>
      <c r="E311" s="1">
        <f>IFERROR(__xludf.DUMMYFUNCTION("""COMPUTED_VALUE"""),1719.48)</f>
        <v>1719.48</v>
      </c>
      <c r="G311" s="2">
        <f>IFERROR(__xludf.DUMMYFUNCTION("""COMPUTED_VALUE"""),45743.66666666667)</f>
        <v>45743.66667</v>
      </c>
      <c r="H311" s="1">
        <f>IFERROR(__xludf.DUMMYFUNCTION("""COMPUTED_VALUE"""),1693.35)</f>
        <v>1693.35</v>
      </c>
      <c r="J311" s="2">
        <f>IFERROR(__xludf.DUMMYFUNCTION("""COMPUTED_VALUE"""),45743.66666666667)</f>
        <v>45743.66667</v>
      </c>
      <c r="K311" s="1">
        <f>IFERROR(__xludf.DUMMYFUNCTION("""COMPUTED_VALUE"""),1701.34)</f>
        <v>1701.34</v>
      </c>
      <c r="M311" s="2">
        <f>IFERROR(__xludf.DUMMYFUNCTION("""COMPUTED_VALUE"""),45743.66666666667)</f>
        <v>45743.66667</v>
      </c>
      <c r="N311" s="1">
        <f>IFERROR(__xludf.DUMMYFUNCTION("""COMPUTED_VALUE"""),4.4937237E7)</f>
        <v>44937237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IFERROR(__xludf.DUMMYFUNCTION("""COMPUTED_VALUE"""),1699.47)</f>
        <v>1699.47</v>
      </c>
      <c r="D312" s="2">
        <f>IFERROR(__xludf.DUMMYFUNCTION("""COMPUTED_VALUE"""),45744.66666666667)</f>
        <v>45744.66667</v>
      </c>
      <c r="E312" s="1">
        <f>IFERROR(__xludf.DUMMYFUNCTION("""COMPUTED_VALUE"""),1699.47)</f>
        <v>1699.47</v>
      </c>
      <c r="G312" s="2">
        <f>IFERROR(__xludf.DUMMYFUNCTION("""COMPUTED_VALUE"""),45744.66666666667)</f>
        <v>45744.66667</v>
      </c>
      <c r="H312" s="1">
        <f>IFERROR(__xludf.DUMMYFUNCTION("""COMPUTED_VALUE"""),1650.34)</f>
        <v>1650.34</v>
      </c>
      <c r="J312" s="2">
        <f>IFERROR(__xludf.DUMMYFUNCTION("""COMPUTED_VALUE"""),45744.66666666667)</f>
        <v>45744.66667</v>
      </c>
      <c r="K312" s="1">
        <f>IFERROR(__xludf.DUMMYFUNCTION("""COMPUTED_VALUE"""),1654.93)</f>
        <v>1654.93</v>
      </c>
      <c r="M312" s="2">
        <f>IFERROR(__xludf.DUMMYFUNCTION("""COMPUTED_VALUE"""),45744.66666666667)</f>
        <v>45744.66667</v>
      </c>
      <c r="N312" s="1">
        <f>IFERROR(__xludf.DUMMYFUNCTION("""COMPUTED_VALUE"""),4.6614598E7)</f>
        <v>46614598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IFERROR(__xludf.DUMMYFUNCTION("""COMPUTED_VALUE"""),1643.59)</f>
        <v>1643.59</v>
      </c>
      <c r="D313" s="2">
        <f>IFERROR(__xludf.DUMMYFUNCTION("""COMPUTED_VALUE"""),45747.66666666667)</f>
        <v>45747.66667</v>
      </c>
      <c r="E313" s="1">
        <f>IFERROR(__xludf.DUMMYFUNCTION("""COMPUTED_VALUE"""),1674.72)</f>
        <v>1674.72</v>
      </c>
      <c r="G313" s="2">
        <f>IFERROR(__xludf.DUMMYFUNCTION("""COMPUTED_VALUE"""),45747.66666666667)</f>
        <v>45747.66667</v>
      </c>
      <c r="H313" s="1">
        <f>IFERROR(__xludf.DUMMYFUNCTION("""COMPUTED_VALUE"""),1617.48)</f>
        <v>1617.48</v>
      </c>
      <c r="J313" s="2">
        <f>IFERROR(__xludf.DUMMYFUNCTION("""COMPUTED_VALUE"""),45747.66666666667)</f>
        <v>45747.66667</v>
      </c>
      <c r="K313" s="1">
        <f>IFERROR(__xludf.DUMMYFUNCTION("""COMPUTED_VALUE"""),1665.7)</f>
        <v>1665.7</v>
      </c>
      <c r="M313" s="2">
        <f>IFERROR(__xludf.DUMMYFUNCTION("""COMPUTED_VALUE"""),45747.66666666667)</f>
        <v>45747.66667</v>
      </c>
      <c r="N313" s="1">
        <f>IFERROR(__xludf.DUMMYFUNCTION("""COMPUTED_VALUE"""),5.2944595E7)</f>
        <v>52944595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IFERROR(__xludf.DUMMYFUNCTION("""COMPUTED_VALUE"""),1661.29)</f>
        <v>1661.29</v>
      </c>
      <c r="D314" s="2">
        <f>IFERROR(__xludf.DUMMYFUNCTION("""COMPUTED_VALUE"""),45748.66666666667)</f>
        <v>45748.66667</v>
      </c>
      <c r="E314" s="1">
        <f>IFERROR(__xludf.DUMMYFUNCTION("""COMPUTED_VALUE"""),1683.73)</f>
        <v>1683.73</v>
      </c>
      <c r="G314" s="2">
        <f>IFERROR(__xludf.DUMMYFUNCTION("""COMPUTED_VALUE"""),45748.66666666667)</f>
        <v>45748.66667</v>
      </c>
      <c r="H314" s="1">
        <f>IFERROR(__xludf.DUMMYFUNCTION("""COMPUTED_VALUE"""),1647.28)</f>
        <v>1647.28</v>
      </c>
      <c r="J314" s="2">
        <f>IFERROR(__xludf.DUMMYFUNCTION("""COMPUTED_VALUE"""),45748.66666666667)</f>
        <v>45748.66667</v>
      </c>
      <c r="K314" s="1">
        <f>IFERROR(__xludf.DUMMYFUNCTION("""COMPUTED_VALUE"""),1681.99)</f>
        <v>1681.99</v>
      </c>
      <c r="M314" s="2">
        <f>IFERROR(__xludf.DUMMYFUNCTION("""COMPUTED_VALUE"""),45748.66666666667)</f>
        <v>45748.66667</v>
      </c>
      <c r="N314" s="1">
        <f>IFERROR(__xludf.DUMMYFUNCTION("""COMPUTED_VALUE"""),4.1747888E7)</f>
        <v>41747888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IFERROR(__xludf.DUMMYFUNCTION("""COMPUTED_VALUE"""),1667.96)</f>
        <v>1667.96</v>
      </c>
      <c r="D315" s="2">
        <f>IFERROR(__xludf.DUMMYFUNCTION("""COMPUTED_VALUE"""),45749.66666666667)</f>
        <v>45749.66667</v>
      </c>
      <c r="E315" s="1">
        <f>IFERROR(__xludf.DUMMYFUNCTION("""COMPUTED_VALUE"""),1719.17)</f>
        <v>1719.17</v>
      </c>
      <c r="G315" s="2">
        <f>IFERROR(__xludf.DUMMYFUNCTION("""COMPUTED_VALUE"""),45749.66666666667)</f>
        <v>45749.66667</v>
      </c>
      <c r="H315" s="1">
        <f>IFERROR(__xludf.DUMMYFUNCTION("""COMPUTED_VALUE"""),1660.94)</f>
        <v>1660.94</v>
      </c>
      <c r="J315" s="2">
        <f>IFERROR(__xludf.DUMMYFUNCTION("""COMPUTED_VALUE"""),45749.66666666667)</f>
        <v>45749.66667</v>
      </c>
      <c r="K315" s="1">
        <f>IFERROR(__xludf.DUMMYFUNCTION("""COMPUTED_VALUE"""),1713.82)</f>
        <v>1713.82</v>
      </c>
      <c r="M315" s="2">
        <f>IFERROR(__xludf.DUMMYFUNCTION("""COMPUTED_VALUE"""),45749.66666666667)</f>
        <v>45749.66667</v>
      </c>
      <c r="N315" s="1">
        <f>IFERROR(__xludf.DUMMYFUNCTION("""COMPUTED_VALUE"""),3.6606953E7)</f>
        <v>36606953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IFERROR(__xludf.DUMMYFUNCTION("""COMPUTED_VALUE"""),1700.33)</f>
        <v>1700.33</v>
      </c>
      <c r="D316" s="2">
        <f>IFERROR(__xludf.DUMMYFUNCTION("""COMPUTED_VALUE"""),45750.66666666667)</f>
        <v>45750.66667</v>
      </c>
      <c r="E316" s="1">
        <f>IFERROR(__xludf.DUMMYFUNCTION("""COMPUTED_VALUE"""),1700.33)</f>
        <v>1700.33</v>
      </c>
      <c r="G316" s="2">
        <f>IFERROR(__xludf.DUMMYFUNCTION("""COMPUTED_VALUE"""),45750.66666666667)</f>
        <v>45750.66667</v>
      </c>
      <c r="H316" s="1">
        <f>IFERROR(__xludf.DUMMYFUNCTION("""COMPUTED_VALUE"""),1610.98)</f>
        <v>1610.98</v>
      </c>
      <c r="J316" s="2">
        <f>IFERROR(__xludf.DUMMYFUNCTION("""COMPUTED_VALUE"""),45750.66666666667)</f>
        <v>45750.66667</v>
      </c>
      <c r="K316" s="1">
        <f>IFERROR(__xludf.DUMMYFUNCTION("""COMPUTED_VALUE"""),1621.98)</f>
        <v>1621.98</v>
      </c>
      <c r="M316" s="2">
        <f>IFERROR(__xludf.DUMMYFUNCTION("""COMPUTED_VALUE"""),45750.66666666667)</f>
        <v>45750.66667</v>
      </c>
      <c r="N316" s="1">
        <f>IFERROR(__xludf.DUMMYFUNCTION("""COMPUTED_VALUE"""),6.4592882E7)</f>
        <v>64592882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IFERROR(__xludf.DUMMYFUNCTION("""COMPUTED_VALUE"""),1595.69)</f>
        <v>1595.69</v>
      </c>
      <c r="D317" s="2">
        <f>IFERROR(__xludf.DUMMYFUNCTION("""COMPUTED_VALUE"""),45751.66666666667)</f>
        <v>45751.66667</v>
      </c>
      <c r="E317" s="1">
        <f>IFERROR(__xludf.DUMMYFUNCTION("""COMPUTED_VALUE"""),1595.69)</f>
        <v>1595.69</v>
      </c>
      <c r="G317" s="2">
        <f>IFERROR(__xludf.DUMMYFUNCTION("""COMPUTED_VALUE"""),45751.66666666667)</f>
        <v>45751.66667</v>
      </c>
      <c r="H317" s="1">
        <f>IFERROR(__xludf.DUMMYFUNCTION("""COMPUTED_VALUE"""),1524.92)</f>
        <v>1524.92</v>
      </c>
      <c r="J317" s="2">
        <f>IFERROR(__xludf.DUMMYFUNCTION("""COMPUTED_VALUE"""),45751.66666666667)</f>
        <v>45751.66667</v>
      </c>
      <c r="K317" s="1">
        <f>IFERROR(__xludf.DUMMYFUNCTION("""COMPUTED_VALUE"""),1558.99)</f>
        <v>1558.99</v>
      </c>
      <c r="M317" s="2">
        <f>IFERROR(__xludf.DUMMYFUNCTION("""COMPUTED_VALUE"""),45751.66666666667)</f>
        <v>45751.66667</v>
      </c>
      <c r="N317" s="1">
        <f>IFERROR(__xludf.DUMMYFUNCTION("""COMPUTED_VALUE"""),8.1544615E7)</f>
        <v>81544615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IFERROR(__xludf.DUMMYFUNCTION("""COMPUTED_VALUE"""),1547.87)</f>
        <v>1547.87</v>
      </c>
      <c r="D318" s="2">
        <f>IFERROR(__xludf.DUMMYFUNCTION("""COMPUTED_VALUE"""),45754.66666666667)</f>
        <v>45754.66667</v>
      </c>
      <c r="E318" s="1">
        <f>IFERROR(__xludf.DUMMYFUNCTION("""COMPUTED_VALUE"""),1611.56)</f>
        <v>1611.56</v>
      </c>
      <c r="G318" s="2">
        <f>IFERROR(__xludf.DUMMYFUNCTION("""COMPUTED_VALUE"""),45754.66666666667)</f>
        <v>45754.66667</v>
      </c>
      <c r="H318" s="1">
        <f>IFERROR(__xludf.DUMMYFUNCTION("""COMPUTED_VALUE"""),1484.39)</f>
        <v>1484.39</v>
      </c>
      <c r="J318" s="2">
        <f>IFERROR(__xludf.DUMMYFUNCTION("""COMPUTED_VALUE"""),45754.66666666667)</f>
        <v>45754.66667</v>
      </c>
      <c r="K318" s="1">
        <f>IFERROR(__xludf.DUMMYFUNCTION("""COMPUTED_VALUE"""),1546.85)</f>
        <v>1546.85</v>
      </c>
      <c r="M318" s="2">
        <f>IFERROR(__xludf.DUMMYFUNCTION("""COMPUTED_VALUE"""),45754.66666666667)</f>
        <v>45754.66667</v>
      </c>
      <c r="N318" s="1">
        <f>IFERROR(__xludf.DUMMYFUNCTION("""COMPUTED_VALUE"""),7.6305005E7)</f>
        <v>76305005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IFERROR(__xludf.DUMMYFUNCTION("""COMPUTED_VALUE"""),1571.37)</f>
        <v>1571.37</v>
      </c>
      <c r="D319" s="2">
        <f>IFERROR(__xludf.DUMMYFUNCTION("""COMPUTED_VALUE"""),45755.66666666667)</f>
        <v>45755.66667</v>
      </c>
      <c r="E319" s="1">
        <f>IFERROR(__xludf.DUMMYFUNCTION("""COMPUTED_VALUE"""),1596.53)</f>
        <v>1596.53</v>
      </c>
      <c r="G319" s="2">
        <f>IFERROR(__xludf.DUMMYFUNCTION("""COMPUTED_VALUE"""),45755.66666666667)</f>
        <v>45755.66667</v>
      </c>
      <c r="H319" s="1">
        <f>IFERROR(__xludf.DUMMYFUNCTION("""COMPUTED_VALUE"""),1499.44)</f>
        <v>1499.44</v>
      </c>
      <c r="J319" s="2">
        <f>IFERROR(__xludf.DUMMYFUNCTION("""COMPUTED_VALUE"""),45755.66666666667)</f>
        <v>45755.66667</v>
      </c>
      <c r="K319" s="1">
        <f>IFERROR(__xludf.DUMMYFUNCTION("""COMPUTED_VALUE"""),1521.53)</f>
        <v>1521.53</v>
      </c>
      <c r="M319" s="2">
        <f>IFERROR(__xludf.DUMMYFUNCTION("""COMPUTED_VALUE"""),45755.66666666667)</f>
        <v>45755.66667</v>
      </c>
      <c r="N319" s="1">
        <f>IFERROR(__xludf.DUMMYFUNCTION("""COMPUTED_VALUE"""),6.1920881E7)</f>
        <v>61920881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IFERROR(__xludf.DUMMYFUNCTION("""COMPUTED_VALUE"""),1512.87)</f>
        <v>1512.87</v>
      </c>
      <c r="D320" s="2">
        <f>IFERROR(__xludf.DUMMYFUNCTION("""COMPUTED_VALUE"""),45756.66666666667)</f>
        <v>45756.66667</v>
      </c>
      <c r="E320" s="1">
        <f>IFERROR(__xludf.DUMMYFUNCTION("""COMPUTED_VALUE"""),1669.26)</f>
        <v>1669.26</v>
      </c>
      <c r="G320" s="2">
        <f>IFERROR(__xludf.DUMMYFUNCTION("""COMPUTED_VALUE"""),45756.66666666667)</f>
        <v>45756.66667</v>
      </c>
      <c r="H320" s="1">
        <f>IFERROR(__xludf.DUMMYFUNCTION("""COMPUTED_VALUE"""),1504.46)</f>
        <v>1504.46</v>
      </c>
      <c r="J320" s="2">
        <f>IFERROR(__xludf.DUMMYFUNCTION("""COMPUTED_VALUE"""),45756.66666666667)</f>
        <v>45756.66667</v>
      </c>
      <c r="K320" s="1">
        <f>IFERROR(__xludf.DUMMYFUNCTION("""COMPUTED_VALUE"""),1660.52)</f>
        <v>1660.52</v>
      </c>
      <c r="M320" s="2">
        <f>IFERROR(__xludf.DUMMYFUNCTION("""COMPUTED_VALUE"""),45756.66666666667)</f>
        <v>45756.66667</v>
      </c>
      <c r="N320" s="1">
        <f>IFERROR(__xludf.DUMMYFUNCTION("""COMPUTED_VALUE"""),8.2171208E7)</f>
        <v>82171208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IFERROR(__xludf.DUMMYFUNCTION("""COMPUTED_VALUE"""),1629.17)</f>
        <v>1629.17</v>
      </c>
      <c r="D321" s="2">
        <f>IFERROR(__xludf.DUMMYFUNCTION("""COMPUTED_VALUE"""),45757.66666666667)</f>
        <v>45757.66667</v>
      </c>
      <c r="E321" s="1">
        <f>IFERROR(__xludf.DUMMYFUNCTION("""COMPUTED_VALUE"""),1630.33)</f>
        <v>1630.33</v>
      </c>
      <c r="G321" s="2">
        <f>IFERROR(__xludf.DUMMYFUNCTION("""COMPUTED_VALUE"""),45757.66666666667)</f>
        <v>45757.66667</v>
      </c>
      <c r="H321" s="1">
        <f>IFERROR(__xludf.DUMMYFUNCTION("""COMPUTED_VALUE"""),1563.69)</f>
        <v>1563.69</v>
      </c>
      <c r="J321" s="2">
        <f>IFERROR(__xludf.DUMMYFUNCTION("""COMPUTED_VALUE"""),45757.66666666667)</f>
        <v>45757.66667</v>
      </c>
      <c r="K321" s="1">
        <f>IFERROR(__xludf.DUMMYFUNCTION("""COMPUTED_VALUE"""),1611.82)</f>
        <v>1611.82</v>
      </c>
      <c r="M321" s="2">
        <f>IFERROR(__xludf.DUMMYFUNCTION("""COMPUTED_VALUE"""),45757.66666666667)</f>
        <v>45757.66667</v>
      </c>
      <c r="N321" s="1">
        <f>IFERROR(__xludf.DUMMYFUNCTION("""COMPUTED_VALUE"""),5.8675965E7)</f>
        <v>58675965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IFERROR(__xludf.DUMMYFUNCTION("""COMPUTED_VALUE"""),1603.05)</f>
        <v>1603.05</v>
      </c>
      <c r="D322" s="2">
        <f>IFERROR(__xludf.DUMMYFUNCTION("""COMPUTED_VALUE"""),45758.66666666667)</f>
        <v>45758.66667</v>
      </c>
      <c r="E322" s="1">
        <f>IFERROR(__xludf.DUMMYFUNCTION("""COMPUTED_VALUE"""),1648.53)</f>
        <v>1648.53</v>
      </c>
      <c r="G322" s="2">
        <f>IFERROR(__xludf.DUMMYFUNCTION("""COMPUTED_VALUE"""),45758.66666666667)</f>
        <v>45758.66667</v>
      </c>
      <c r="H322" s="1">
        <f>IFERROR(__xludf.DUMMYFUNCTION("""COMPUTED_VALUE"""),1591.11)</f>
        <v>1591.11</v>
      </c>
      <c r="J322" s="2">
        <f>IFERROR(__xludf.DUMMYFUNCTION("""COMPUTED_VALUE"""),45758.66666666667)</f>
        <v>45758.66667</v>
      </c>
      <c r="K322" s="1">
        <f>IFERROR(__xludf.DUMMYFUNCTION("""COMPUTED_VALUE"""),1642.8)</f>
        <v>1642.8</v>
      </c>
      <c r="M322" s="2">
        <f>IFERROR(__xludf.DUMMYFUNCTION("""COMPUTED_VALUE"""),45758.66666666667)</f>
        <v>45758.66667</v>
      </c>
      <c r="N322" s="1">
        <f>IFERROR(__xludf.DUMMYFUNCTION("""COMPUTED_VALUE"""),5.1974395E7)</f>
        <v>51974395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IFERROR(__xludf.DUMMYFUNCTION("""COMPUTED_VALUE"""),1657.7)</f>
        <v>1657.7</v>
      </c>
      <c r="D323" s="2">
        <f>IFERROR(__xludf.DUMMYFUNCTION("""COMPUTED_VALUE"""),45761.66666666667)</f>
        <v>45761.66667</v>
      </c>
      <c r="E323" s="1">
        <f>IFERROR(__xludf.DUMMYFUNCTION("""COMPUTED_VALUE"""),1673.26)</f>
        <v>1673.26</v>
      </c>
      <c r="G323" s="2">
        <f>IFERROR(__xludf.DUMMYFUNCTION("""COMPUTED_VALUE"""),45761.66666666667)</f>
        <v>45761.66667</v>
      </c>
      <c r="H323" s="1">
        <f>IFERROR(__xludf.DUMMYFUNCTION("""COMPUTED_VALUE"""),1642.52)</f>
        <v>1642.52</v>
      </c>
      <c r="J323" s="2">
        <f>IFERROR(__xludf.DUMMYFUNCTION("""COMPUTED_VALUE"""),45761.66666666667)</f>
        <v>45761.66667</v>
      </c>
      <c r="K323" s="1">
        <f>IFERROR(__xludf.DUMMYFUNCTION("""COMPUTED_VALUE"""),1659.77)</f>
        <v>1659.77</v>
      </c>
      <c r="M323" s="2">
        <f>IFERROR(__xludf.DUMMYFUNCTION("""COMPUTED_VALUE"""),45761.66666666667)</f>
        <v>45761.66667</v>
      </c>
      <c r="N323" s="1">
        <f>IFERROR(__xludf.DUMMYFUNCTION("""COMPUTED_VALUE"""),4.2435771E7)</f>
        <v>42435771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IFERROR(__xludf.DUMMYFUNCTION("""COMPUTED_VALUE"""),1660.75)</f>
        <v>1660.75</v>
      </c>
      <c r="D324" s="2">
        <f>IFERROR(__xludf.DUMMYFUNCTION("""COMPUTED_VALUE"""),45762.66666666667)</f>
        <v>45762.66667</v>
      </c>
      <c r="E324" s="1">
        <f>IFERROR(__xludf.DUMMYFUNCTION("""COMPUTED_VALUE"""),1674.36)</f>
        <v>1674.36</v>
      </c>
      <c r="G324" s="2">
        <f>IFERROR(__xludf.DUMMYFUNCTION("""COMPUTED_VALUE"""),45762.66666666667)</f>
        <v>45762.66667</v>
      </c>
      <c r="H324" s="1">
        <f>IFERROR(__xludf.DUMMYFUNCTION("""COMPUTED_VALUE"""),1648.17)</f>
        <v>1648.17</v>
      </c>
      <c r="J324" s="2">
        <f>IFERROR(__xludf.DUMMYFUNCTION("""COMPUTED_VALUE"""),45762.66666666667)</f>
        <v>45762.66667</v>
      </c>
      <c r="K324" s="1">
        <f>IFERROR(__xludf.DUMMYFUNCTION("""COMPUTED_VALUE"""),1653.43)</f>
        <v>1653.43</v>
      </c>
      <c r="M324" s="2">
        <f>IFERROR(__xludf.DUMMYFUNCTION("""COMPUTED_VALUE"""),45762.66666666667)</f>
        <v>45762.66667</v>
      </c>
      <c r="N324" s="1">
        <f>IFERROR(__xludf.DUMMYFUNCTION("""COMPUTED_VALUE"""),3.9138799E7)</f>
        <v>39138799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IFERROR(__xludf.DUMMYFUNCTION("""COMPUTED_VALUE"""),1640.51)</f>
        <v>1640.51</v>
      </c>
      <c r="D325" s="2">
        <f>IFERROR(__xludf.DUMMYFUNCTION("""COMPUTED_VALUE"""),45763.66666666667)</f>
        <v>45763.66667</v>
      </c>
      <c r="E325" s="1">
        <f>IFERROR(__xludf.DUMMYFUNCTION("""COMPUTED_VALUE"""),1647.04)</f>
        <v>1647.04</v>
      </c>
      <c r="G325" s="2">
        <f>IFERROR(__xludf.DUMMYFUNCTION("""COMPUTED_VALUE"""),45763.66666666667)</f>
        <v>45763.66667</v>
      </c>
      <c r="H325" s="1">
        <f>IFERROR(__xludf.DUMMYFUNCTION("""COMPUTED_VALUE"""),1602.87)</f>
        <v>1602.87</v>
      </c>
      <c r="J325" s="2">
        <f>IFERROR(__xludf.DUMMYFUNCTION("""COMPUTED_VALUE"""),45763.66666666667)</f>
        <v>45763.66667</v>
      </c>
      <c r="K325" s="1">
        <f>IFERROR(__xludf.DUMMYFUNCTION("""COMPUTED_VALUE"""),1620.02)</f>
        <v>1620.02</v>
      </c>
      <c r="M325" s="2">
        <f>IFERROR(__xludf.DUMMYFUNCTION("""COMPUTED_VALUE"""),45763.66666666667)</f>
        <v>45763.66667</v>
      </c>
      <c r="N325" s="1">
        <f>IFERROR(__xludf.DUMMYFUNCTION("""COMPUTED_VALUE"""),3.9128447E7)</f>
        <v>39128447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IFERROR(__xludf.DUMMYFUNCTION("""COMPUTED_VALUE"""),1626.12)</f>
        <v>1626.12</v>
      </c>
      <c r="D326" s="2">
        <f>IFERROR(__xludf.DUMMYFUNCTION("""COMPUTED_VALUE"""),45764.66666666667)</f>
        <v>45764.66667</v>
      </c>
      <c r="E326" s="1">
        <f>IFERROR(__xludf.DUMMYFUNCTION("""COMPUTED_VALUE"""),1642.36)</f>
        <v>1642.36</v>
      </c>
      <c r="G326" s="2">
        <f>IFERROR(__xludf.DUMMYFUNCTION("""COMPUTED_VALUE"""),45764.66666666667)</f>
        <v>45764.66667</v>
      </c>
      <c r="H326" s="1">
        <f>IFERROR(__xludf.DUMMYFUNCTION("""COMPUTED_VALUE"""),1615.25)</f>
        <v>1615.25</v>
      </c>
      <c r="J326" s="2">
        <f>IFERROR(__xludf.DUMMYFUNCTION("""COMPUTED_VALUE"""),45764.66666666667)</f>
        <v>45764.66667</v>
      </c>
      <c r="K326" s="1">
        <f>IFERROR(__xludf.DUMMYFUNCTION("""COMPUTED_VALUE"""),1629.31)</f>
        <v>1629.31</v>
      </c>
      <c r="M326" s="2">
        <f>IFERROR(__xludf.DUMMYFUNCTION("""COMPUTED_VALUE"""),45764.66666666667)</f>
        <v>45764.66667</v>
      </c>
      <c r="N326" s="1">
        <f>IFERROR(__xludf.DUMMYFUNCTION("""COMPUTED_VALUE"""),4.6346573E7)</f>
        <v>46346573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IFERROR(__xludf.DUMMYFUNCTION("""COMPUTED_VALUE"""),1619.76)</f>
        <v>1619.76</v>
      </c>
      <c r="D327" s="2">
        <f>IFERROR(__xludf.DUMMYFUNCTION("""COMPUTED_VALUE"""),45768.66666666667)</f>
        <v>45768.66667</v>
      </c>
      <c r="E327" s="1">
        <f>IFERROR(__xludf.DUMMYFUNCTION("""COMPUTED_VALUE"""),1619.76)</f>
        <v>1619.76</v>
      </c>
      <c r="G327" s="2">
        <f>IFERROR(__xludf.DUMMYFUNCTION("""COMPUTED_VALUE"""),45768.66666666667)</f>
        <v>45768.66667</v>
      </c>
      <c r="H327" s="1">
        <f>IFERROR(__xludf.DUMMYFUNCTION("""COMPUTED_VALUE"""),1562.73)</f>
        <v>1562.73</v>
      </c>
      <c r="J327" s="2">
        <f>IFERROR(__xludf.DUMMYFUNCTION("""COMPUTED_VALUE"""),45768.66666666667)</f>
        <v>45768.66667</v>
      </c>
      <c r="K327" s="1">
        <f>IFERROR(__xludf.DUMMYFUNCTION("""COMPUTED_VALUE"""),1578.93)</f>
        <v>1578.93</v>
      </c>
      <c r="M327" s="2">
        <f>IFERROR(__xludf.DUMMYFUNCTION("""COMPUTED_VALUE"""),45768.66666666667)</f>
        <v>45768.66667</v>
      </c>
      <c r="N327" s="1">
        <f>IFERROR(__xludf.DUMMYFUNCTION("""COMPUTED_VALUE"""),4.0044051E7)</f>
        <v>40044051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IFERROR(__xludf.DUMMYFUNCTION("""COMPUTED_VALUE"""),1593.33)</f>
        <v>1593.33</v>
      </c>
      <c r="D328" s="2">
        <f>IFERROR(__xludf.DUMMYFUNCTION("""COMPUTED_VALUE"""),45769.66666666667)</f>
        <v>45769.66667</v>
      </c>
      <c r="E328" s="1">
        <f>IFERROR(__xludf.DUMMYFUNCTION("""COMPUTED_VALUE"""),1628.77)</f>
        <v>1628.77</v>
      </c>
      <c r="G328" s="2">
        <f>IFERROR(__xludf.DUMMYFUNCTION("""COMPUTED_VALUE"""),45769.66666666667)</f>
        <v>45769.66667</v>
      </c>
      <c r="H328" s="1">
        <f>IFERROR(__xludf.DUMMYFUNCTION("""COMPUTED_VALUE"""),1593.33)</f>
        <v>1593.33</v>
      </c>
      <c r="J328" s="2">
        <f>IFERROR(__xludf.DUMMYFUNCTION("""COMPUTED_VALUE"""),45769.66666666667)</f>
        <v>45769.66667</v>
      </c>
      <c r="K328" s="1">
        <f>IFERROR(__xludf.DUMMYFUNCTION("""COMPUTED_VALUE"""),1623.57)</f>
        <v>1623.57</v>
      </c>
      <c r="M328" s="2">
        <f>IFERROR(__xludf.DUMMYFUNCTION("""COMPUTED_VALUE"""),45769.66666666667)</f>
        <v>45769.66667</v>
      </c>
      <c r="N328" s="1">
        <f>IFERROR(__xludf.DUMMYFUNCTION("""COMPUTED_VALUE"""),4.5767443E7)</f>
        <v>45767443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IFERROR(__xludf.DUMMYFUNCTION("""COMPUTED_VALUE"""),1642.72)</f>
        <v>1642.72</v>
      </c>
      <c r="D329" s="2">
        <f>IFERROR(__xludf.DUMMYFUNCTION("""COMPUTED_VALUE"""),45770.66666666667)</f>
        <v>45770.66667</v>
      </c>
      <c r="E329" s="1">
        <f>IFERROR(__xludf.DUMMYFUNCTION("""COMPUTED_VALUE"""),1688.08)</f>
        <v>1688.08</v>
      </c>
      <c r="G329" s="2">
        <f>IFERROR(__xludf.DUMMYFUNCTION("""COMPUTED_VALUE"""),45770.66666666667)</f>
        <v>45770.66667</v>
      </c>
      <c r="H329" s="1">
        <f>IFERROR(__xludf.DUMMYFUNCTION("""COMPUTED_VALUE"""),1636.66)</f>
        <v>1636.66</v>
      </c>
      <c r="J329" s="2">
        <f>IFERROR(__xludf.DUMMYFUNCTION("""COMPUTED_VALUE"""),45770.66666666667)</f>
        <v>45770.66667</v>
      </c>
      <c r="K329" s="1">
        <f>IFERROR(__xludf.DUMMYFUNCTION("""COMPUTED_VALUE"""),1640.71)</f>
        <v>1640.71</v>
      </c>
      <c r="M329" s="2">
        <f>IFERROR(__xludf.DUMMYFUNCTION("""COMPUTED_VALUE"""),45770.66666666667)</f>
        <v>45770.66667</v>
      </c>
      <c r="N329" s="1">
        <f>IFERROR(__xludf.DUMMYFUNCTION("""COMPUTED_VALUE"""),5.2441161E7)</f>
        <v>52441161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IFERROR(__xludf.DUMMYFUNCTION("""COMPUTED_VALUE"""),1644.46)</f>
        <v>1644.46</v>
      </c>
      <c r="D330" s="2">
        <f>IFERROR(__xludf.DUMMYFUNCTION("""COMPUTED_VALUE"""),45771.66666666667)</f>
        <v>45771.66667</v>
      </c>
      <c r="E330" s="1">
        <f>IFERROR(__xludf.DUMMYFUNCTION("""COMPUTED_VALUE"""),1694.12)</f>
        <v>1694.12</v>
      </c>
      <c r="G330" s="2">
        <f>IFERROR(__xludf.DUMMYFUNCTION("""COMPUTED_VALUE"""),45771.66666666667)</f>
        <v>45771.66667</v>
      </c>
      <c r="H330" s="1">
        <f>IFERROR(__xludf.DUMMYFUNCTION("""COMPUTED_VALUE"""),1639.98)</f>
        <v>1639.98</v>
      </c>
      <c r="J330" s="2">
        <f>IFERROR(__xludf.DUMMYFUNCTION("""COMPUTED_VALUE"""),45771.66666666667)</f>
        <v>45771.66667</v>
      </c>
      <c r="K330" s="1">
        <f>IFERROR(__xludf.DUMMYFUNCTION("""COMPUTED_VALUE"""),1689.47)</f>
        <v>1689.47</v>
      </c>
      <c r="M330" s="2">
        <f>IFERROR(__xludf.DUMMYFUNCTION("""COMPUTED_VALUE"""),45771.66666666667)</f>
        <v>45771.66667</v>
      </c>
      <c r="N330" s="1">
        <f>IFERROR(__xludf.DUMMYFUNCTION("""COMPUTED_VALUE"""),4.3437835E7)</f>
        <v>43437835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IFERROR(__xludf.DUMMYFUNCTION("""COMPUTED_VALUE"""),1691.6)</f>
        <v>1691.6</v>
      </c>
      <c r="D331" s="2">
        <f>IFERROR(__xludf.DUMMYFUNCTION("""COMPUTED_VALUE"""),45772.66666666667)</f>
        <v>45772.66667</v>
      </c>
      <c r="E331" s="1">
        <f>IFERROR(__xludf.DUMMYFUNCTION("""COMPUTED_VALUE"""),1703.08)</f>
        <v>1703.08</v>
      </c>
      <c r="G331" s="2">
        <f>IFERROR(__xludf.DUMMYFUNCTION("""COMPUTED_VALUE"""),45772.66666666667)</f>
        <v>45772.66667</v>
      </c>
      <c r="H331" s="1">
        <f>IFERROR(__xludf.DUMMYFUNCTION("""COMPUTED_VALUE"""),1684.68)</f>
        <v>1684.68</v>
      </c>
      <c r="J331" s="2">
        <f>IFERROR(__xludf.DUMMYFUNCTION("""COMPUTED_VALUE"""),45772.66666666667)</f>
        <v>45772.66667</v>
      </c>
      <c r="K331" s="1">
        <f>IFERROR(__xludf.DUMMYFUNCTION("""COMPUTED_VALUE"""),1695.03)</f>
        <v>1695.03</v>
      </c>
      <c r="M331" s="2">
        <f>IFERROR(__xludf.DUMMYFUNCTION("""COMPUTED_VALUE"""),45772.66666666667)</f>
        <v>45772.66667</v>
      </c>
      <c r="N331" s="1">
        <f>IFERROR(__xludf.DUMMYFUNCTION("""COMPUTED_VALUE"""),3.892414E7)</f>
        <v>38924140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IFERROR(__xludf.DUMMYFUNCTION("""COMPUTED_VALUE"""),1696.35)</f>
        <v>1696.35</v>
      </c>
      <c r="D332" s="2">
        <f>IFERROR(__xludf.DUMMYFUNCTION("""COMPUTED_VALUE"""),45775.66666666667)</f>
        <v>45775.66667</v>
      </c>
      <c r="E332" s="1">
        <f>IFERROR(__xludf.DUMMYFUNCTION("""COMPUTED_VALUE"""),1714.12)</f>
        <v>1714.12</v>
      </c>
      <c r="G332" s="2">
        <f>IFERROR(__xludf.DUMMYFUNCTION("""COMPUTED_VALUE"""),45775.66666666667)</f>
        <v>45775.66667</v>
      </c>
      <c r="H332" s="1">
        <f>IFERROR(__xludf.DUMMYFUNCTION("""COMPUTED_VALUE"""),1683.0)</f>
        <v>1683</v>
      </c>
      <c r="J332" s="2">
        <f>IFERROR(__xludf.DUMMYFUNCTION("""COMPUTED_VALUE"""),45775.66666666667)</f>
        <v>45775.66667</v>
      </c>
      <c r="K332" s="1">
        <f>IFERROR(__xludf.DUMMYFUNCTION("""COMPUTED_VALUE"""),1700.56)</f>
        <v>1700.56</v>
      </c>
      <c r="M332" s="2">
        <f>IFERROR(__xludf.DUMMYFUNCTION("""COMPUTED_VALUE"""),45775.66666666667)</f>
        <v>45775.66667</v>
      </c>
      <c r="N332" s="1">
        <f>IFERROR(__xludf.DUMMYFUNCTION("""COMPUTED_VALUE"""),4.1441694E7)</f>
        <v>41441694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IFERROR(__xludf.DUMMYFUNCTION("""COMPUTED_VALUE"""),1704.59)</f>
        <v>1704.59</v>
      </c>
      <c r="D333" s="2">
        <f>IFERROR(__xludf.DUMMYFUNCTION("""COMPUTED_VALUE"""),45776.66666666667)</f>
        <v>45776.66667</v>
      </c>
      <c r="E333" s="1">
        <f>IFERROR(__xludf.DUMMYFUNCTION("""COMPUTED_VALUE"""),1726.55)</f>
        <v>1726.55</v>
      </c>
      <c r="G333" s="2">
        <f>IFERROR(__xludf.DUMMYFUNCTION("""COMPUTED_VALUE"""),45776.66666666667)</f>
        <v>45776.66667</v>
      </c>
      <c r="H333" s="1">
        <f>IFERROR(__xludf.DUMMYFUNCTION("""COMPUTED_VALUE"""),1690.54)</f>
        <v>1690.54</v>
      </c>
      <c r="J333" s="2">
        <f>IFERROR(__xludf.DUMMYFUNCTION("""COMPUTED_VALUE"""),45776.66666666667)</f>
        <v>45776.66667</v>
      </c>
      <c r="K333" s="1">
        <f>IFERROR(__xludf.DUMMYFUNCTION("""COMPUTED_VALUE"""),1718.65)</f>
        <v>1718.65</v>
      </c>
      <c r="M333" s="2">
        <f>IFERROR(__xludf.DUMMYFUNCTION("""COMPUTED_VALUE"""),45776.66666666667)</f>
        <v>45776.66667</v>
      </c>
      <c r="N333" s="1">
        <f>IFERROR(__xludf.DUMMYFUNCTION("""COMPUTED_VALUE"""),4.1717131E7)</f>
        <v>41717131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IFERROR(__xludf.DUMMYFUNCTION("""COMPUTED_VALUE"""),1709.17)</f>
        <v>1709.17</v>
      </c>
      <c r="D334" s="2">
        <f>IFERROR(__xludf.DUMMYFUNCTION("""COMPUTED_VALUE"""),45777.66666666667)</f>
        <v>45777.66667</v>
      </c>
      <c r="E334" s="1">
        <f>IFERROR(__xludf.DUMMYFUNCTION("""COMPUTED_VALUE"""),1762.04)</f>
        <v>1762.04</v>
      </c>
      <c r="G334" s="2">
        <f>IFERROR(__xludf.DUMMYFUNCTION("""COMPUTED_VALUE"""),45777.66666666667)</f>
        <v>45777.66667</v>
      </c>
      <c r="H334" s="1">
        <f>IFERROR(__xludf.DUMMYFUNCTION("""COMPUTED_VALUE"""),1706.37)</f>
        <v>1706.37</v>
      </c>
      <c r="J334" s="2">
        <f>IFERROR(__xludf.DUMMYFUNCTION("""COMPUTED_VALUE"""),45777.66666666667)</f>
        <v>45777.66667</v>
      </c>
      <c r="K334" s="1">
        <f>IFERROR(__xludf.DUMMYFUNCTION("""COMPUTED_VALUE"""),1758.08)</f>
        <v>1758.08</v>
      </c>
      <c r="M334" s="2">
        <f>IFERROR(__xludf.DUMMYFUNCTION("""COMPUTED_VALUE"""),45777.66666666667)</f>
        <v>45777.66667</v>
      </c>
      <c r="N334" s="1">
        <f>IFERROR(__xludf.DUMMYFUNCTION("""COMPUTED_VALUE"""),5.5183125E7)</f>
        <v>55183125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IFERROR(__xludf.DUMMYFUNCTION("""COMPUTED_VALUE"""),1779.17)</f>
        <v>1779.17</v>
      </c>
      <c r="D335" s="2">
        <f>IFERROR(__xludf.DUMMYFUNCTION("""COMPUTED_VALUE"""),45778.66666666667)</f>
        <v>45778.66667</v>
      </c>
      <c r="E335" s="1">
        <f>IFERROR(__xludf.DUMMYFUNCTION("""COMPUTED_VALUE"""),1822.09)</f>
        <v>1822.09</v>
      </c>
      <c r="G335" s="2">
        <f>IFERROR(__xludf.DUMMYFUNCTION("""COMPUTED_VALUE"""),45778.66666666667)</f>
        <v>45778.66667</v>
      </c>
      <c r="H335" s="1">
        <f>IFERROR(__xludf.DUMMYFUNCTION("""COMPUTED_VALUE"""),1779.17)</f>
        <v>1779.17</v>
      </c>
      <c r="J335" s="2">
        <f>IFERROR(__xludf.DUMMYFUNCTION("""COMPUTED_VALUE"""),45778.66666666667)</f>
        <v>45778.66667</v>
      </c>
      <c r="K335" s="1">
        <f>IFERROR(__xludf.DUMMYFUNCTION("""COMPUTED_VALUE"""),1804.6)</f>
        <v>1804.6</v>
      </c>
      <c r="M335" s="2">
        <f>IFERROR(__xludf.DUMMYFUNCTION("""COMPUTED_VALUE"""),45778.66666666667)</f>
        <v>45778.66667</v>
      </c>
      <c r="N335" s="1">
        <f>IFERROR(__xludf.DUMMYFUNCTION("""COMPUTED_VALUE"""),5.997932E7)</f>
        <v>59979320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IFERROR(__xludf.DUMMYFUNCTION("""COMPUTED_VALUE"""),1823.43)</f>
        <v>1823.43</v>
      </c>
      <c r="D336" s="2">
        <f>IFERROR(__xludf.DUMMYFUNCTION("""COMPUTED_VALUE"""),45779.66666666667)</f>
        <v>45779.66667</v>
      </c>
      <c r="E336" s="1">
        <f>IFERROR(__xludf.DUMMYFUNCTION("""COMPUTED_VALUE"""),1850.77)</f>
        <v>1850.77</v>
      </c>
      <c r="G336" s="2">
        <f>IFERROR(__xludf.DUMMYFUNCTION("""COMPUTED_VALUE"""),45779.66666666667)</f>
        <v>45779.66667</v>
      </c>
      <c r="H336" s="1">
        <f>IFERROR(__xludf.DUMMYFUNCTION("""COMPUTED_VALUE"""),1823.39)</f>
        <v>1823.39</v>
      </c>
      <c r="J336" s="2">
        <f>IFERROR(__xludf.DUMMYFUNCTION("""COMPUTED_VALUE"""),45779.66666666667)</f>
        <v>45779.66667</v>
      </c>
      <c r="K336" s="1">
        <f>IFERROR(__xludf.DUMMYFUNCTION("""COMPUTED_VALUE"""),1841.15)</f>
        <v>1841.15</v>
      </c>
      <c r="M336" s="2">
        <f>IFERROR(__xludf.DUMMYFUNCTION("""COMPUTED_VALUE"""),45779.66666666667)</f>
        <v>45779.66667</v>
      </c>
      <c r="N336" s="1">
        <f>IFERROR(__xludf.DUMMYFUNCTION("""COMPUTED_VALUE"""),5.3295607E7)</f>
        <v>53295607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IFERROR(__xludf.DUMMYFUNCTION("""COMPUTED_VALUE"""),1834.89)</f>
        <v>1834.89</v>
      </c>
      <c r="D337" s="2">
        <f>IFERROR(__xludf.DUMMYFUNCTION("""COMPUTED_VALUE"""),45782.66666666667)</f>
        <v>45782.66667</v>
      </c>
      <c r="E337" s="1">
        <f>IFERROR(__xludf.DUMMYFUNCTION("""COMPUTED_VALUE"""),1852.94)</f>
        <v>1852.94</v>
      </c>
      <c r="G337" s="2">
        <f>IFERROR(__xludf.DUMMYFUNCTION("""COMPUTED_VALUE"""),45782.66666666667)</f>
        <v>45782.66667</v>
      </c>
      <c r="H337" s="1">
        <f>IFERROR(__xludf.DUMMYFUNCTION("""COMPUTED_VALUE"""),1828.86)</f>
        <v>1828.86</v>
      </c>
      <c r="J337" s="2">
        <f>IFERROR(__xludf.DUMMYFUNCTION("""COMPUTED_VALUE"""),45782.66666666667)</f>
        <v>45782.66667</v>
      </c>
      <c r="K337" s="1">
        <f>IFERROR(__xludf.DUMMYFUNCTION("""COMPUTED_VALUE"""),1842.83)</f>
        <v>1842.83</v>
      </c>
      <c r="M337" s="2">
        <f>IFERROR(__xludf.DUMMYFUNCTION("""COMPUTED_VALUE"""),45782.66666666667)</f>
        <v>45782.66667</v>
      </c>
      <c r="N337" s="1">
        <f>IFERROR(__xludf.DUMMYFUNCTION("""COMPUTED_VALUE"""),4.6212938E7)</f>
        <v>46212938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IFERROR(__xludf.DUMMYFUNCTION("""COMPUTED_VALUE"""),1821.02)</f>
        <v>1821.02</v>
      </c>
      <c r="D338" s="2">
        <f>IFERROR(__xludf.DUMMYFUNCTION("""COMPUTED_VALUE"""),45783.66666666667)</f>
        <v>45783.66667</v>
      </c>
      <c r="E338" s="1">
        <f>IFERROR(__xludf.DUMMYFUNCTION("""COMPUTED_VALUE"""),1836.16)</f>
        <v>1836.16</v>
      </c>
      <c r="G338" s="2">
        <f>IFERROR(__xludf.DUMMYFUNCTION("""COMPUTED_VALUE"""),45783.66666666667)</f>
        <v>45783.66667</v>
      </c>
      <c r="H338" s="1">
        <f>IFERROR(__xludf.DUMMYFUNCTION("""COMPUTED_VALUE"""),1816.14)</f>
        <v>1816.14</v>
      </c>
      <c r="J338" s="2">
        <f>IFERROR(__xludf.DUMMYFUNCTION("""COMPUTED_VALUE"""),45783.66666666667)</f>
        <v>45783.66667</v>
      </c>
      <c r="K338" s="1">
        <f>IFERROR(__xludf.DUMMYFUNCTION("""COMPUTED_VALUE"""),1820.91)</f>
        <v>1820.91</v>
      </c>
      <c r="M338" s="2">
        <f>IFERROR(__xludf.DUMMYFUNCTION("""COMPUTED_VALUE"""),45783.66666666667)</f>
        <v>45783.66667</v>
      </c>
      <c r="N338" s="1">
        <f>IFERROR(__xludf.DUMMYFUNCTION("""COMPUTED_VALUE"""),4.5541415E7)</f>
        <v>45541415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IFERROR(__xludf.DUMMYFUNCTION("""COMPUTED_VALUE"""),1823.63)</f>
        <v>1823.63</v>
      </c>
      <c r="D339" s="2">
        <f>IFERROR(__xludf.DUMMYFUNCTION("""COMPUTED_VALUE"""),45784.66666666667)</f>
        <v>45784.66667</v>
      </c>
      <c r="E339" s="1">
        <f>IFERROR(__xludf.DUMMYFUNCTION("""COMPUTED_VALUE"""),1826.83)</f>
        <v>1826.83</v>
      </c>
      <c r="G339" s="2">
        <f>IFERROR(__xludf.DUMMYFUNCTION("""COMPUTED_VALUE"""),45784.66666666667)</f>
        <v>45784.66667</v>
      </c>
      <c r="H339" s="1">
        <f>IFERROR(__xludf.DUMMYFUNCTION("""COMPUTED_VALUE"""),1803.4)</f>
        <v>1803.4</v>
      </c>
      <c r="J339" s="2">
        <f>IFERROR(__xludf.DUMMYFUNCTION("""COMPUTED_VALUE"""),45784.66666666667)</f>
        <v>45784.66667</v>
      </c>
      <c r="K339" s="1">
        <f>IFERROR(__xludf.DUMMYFUNCTION("""COMPUTED_VALUE"""),1814.11)</f>
        <v>1814.11</v>
      </c>
      <c r="M339" s="2">
        <f>IFERROR(__xludf.DUMMYFUNCTION("""COMPUTED_VALUE"""),45784.66666666667)</f>
        <v>45784.66667</v>
      </c>
      <c r="N339" s="1">
        <f>IFERROR(__xludf.DUMMYFUNCTION("""COMPUTED_VALUE"""),5.8141635E7)</f>
        <v>58141635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IFERROR(__xludf.DUMMYFUNCTION("""COMPUTED_VALUE"""),1825.62)</f>
        <v>1825.62</v>
      </c>
      <c r="D340" s="2">
        <f>IFERROR(__xludf.DUMMYFUNCTION("""COMPUTED_VALUE"""),45785.66666666667)</f>
        <v>45785.66667</v>
      </c>
      <c r="E340" s="1">
        <f>IFERROR(__xludf.DUMMYFUNCTION("""COMPUTED_VALUE"""),1859.05)</f>
        <v>1859.05</v>
      </c>
      <c r="G340" s="2">
        <f>IFERROR(__xludf.DUMMYFUNCTION("""COMPUTED_VALUE"""),45785.66666666667)</f>
        <v>45785.66667</v>
      </c>
      <c r="H340" s="1">
        <f>IFERROR(__xludf.DUMMYFUNCTION("""COMPUTED_VALUE"""),1825.62)</f>
        <v>1825.62</v>
      </c>
      <c r="J340" s="2">
        <f>IFERROR(__xludf.DUMMYFUNCTION("""COMPUTED_VALUE"""),45785.66666666667)</f>
        <v>45785.66667</v>
      </c>
      <c r="K340" s="1">
        <f>IFERROR(__xludf.DUMMYFUNCTION("""COMPUTED_VALUE"""),1838.76)</f>
        <v>1838.76</v>
      </c>
      <c r="M340" s="2">
        <f>IFERROR(__xludf.DUMMYFUNCTION("""COMPUTED_VALUE"""),45785.66666666667)</f>
        <v>45785.66667</v>
      </c>
      <c r="N340" s="1">
        <f>IFERROR(__xludf.DUMMYFUNCTION("""COMPUTED_VALUE"""),5.2594371E7)</f>
        <v>52594371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IFERROR(__xludf.DUMMYFUNCTION("""COMPUTED_VALUE"""),1842.22)</f>
        <v>1842.22</v>
      </c>
      <c r="D341" s="2">
        <f>IFERROR(__xludf.DUMMYFUNCTION("""COMPUTED_VALUE"""),45786.66666666667)</f>
        <v>45786.66667</v>
      </c>
      <c r="E341" s="1">
        <f>IFERROR(__xludf.DUMMYFUNCTION("""COMPUTED_VALUE"""),1847.94)</f>
        <v>1847.94</v>
      </c>
      <c r="G341" s="2">
        <f>IFERROR(__xludf.DUMMYFUNCTION("""COMPUTED_VALUE"""),45786.66666666667)</f>
        <v>45786.66667</v>
      </c>
      <c r="H341" s="1">
        <f>IFERROR(__xludf.DUMMYFUNCTION("""COMPUTED_VALUE"""),1830.21)</f>
        <v>1830.21</v>
      </c>
      <c r="J341" s="2">
        <f>IFERROR(__xludf.DUMMYFUNCTION("""COMPUTED_VALUE"""),45786.66666666667)</f>
        <v>45786.66667</v>
      </c>
      <c r="K341" s="1">
        <f>IFERROR(__xludf.DUMMYFUNCTION("""COMPUTED_VALUE"""),1841.44)</f>
        <v>1841.44</v>
      </c>
      <c r="M341" s="2">
        <f>IFERROR(__xludf.DUMMYFUNCTION("""COMPUTED_VALUE"""),45786.66666666667)</f>
        <v>45786.66667</v>
      </c>
      <c r="N341" s="1">
        <f>IFERROR(__xludf.DUMMYFUNCTION("""COMPUTED_VALUE"""),4.0645859E7)</f>
        <v>40645859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IFERROR(__xludf.DUMMYFUNCTION("""COMPUTED_VALUE"""),1865.32)</f>
        <v>1865.32</v>
      </c>
      <c r="D342" s="2">
        <f>IFERROR(__xludf.DUMMYFUNCTION("""COMPUTED_VALUE"""),45789.66666666667)</f>
        <v>45789.66667</v>
      </c>
      <c r="E342" s="1">
        <f>IFERROR(__xludf.DUMMYFUNCTION("""COMPUTED_VALUE"""),1910.71)</f>
        <v>1910.71</v>
      </c>
      <c r="G342" s="2">
        <f>IFERROR(__xludf.DUMMYFUNCTION("""COMPUTED_VALUE"""),45789.66666666667)</f>
        <v>45789.66667</v>
      </c>
      <c r="H342" s="1">
        <f>IFERROR(__xludf.DUMMYFUNCTION("""COMPUTED_VALUE"""),1865.32)</f>
        <v>1865.32</v>
      </c>
      <c r="J342" s="2">
        <f>IFERROR(__xludf.DUMMYFUNCTION("""COMPUTED_VALUE"""),45789.66666666667)</f>
        <v>45789.66667</v>
      </c>
      <c r="K342" s="1">
        <f>IFERROR(__xludf.DUMMYFUNCTION("""COMPUTED_VALUE"""),1902.69)</f>
        <v>1902.69</v>
      </c>
      <c r="M342" s="2">
        <f>IFERROR(__xludf.DUMMYFUNCTION("""COMPUTED_VALUE"""),45789.66666666667)</f>
        <v>45789.66667</v>
      </c>
      <c r="N342" s="1">
        <f>IFERROR(__xludf.DUMMYFUNCTION("""COMPUTED_VALUE"""),5.9354944E7)</f>
        <v>59354944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IFERROR(__xludf.DUMMYFUNCTION("""COMPUTED_VALUE"""),1907.0)</f>
        <v>1907</v>
      </c>
      <c r="D343" s="2">
        <f>IFERROR(__xludf.DUMMYFUNCTION("""COMPUTED_VALUE"""),45790.66666666667)</f>
        <v>45790.66667</v>
      </c>
      <c r="E343" s="1">
        <f>IFERROR(__xludf.DUMMYFUNCTION("""COMPUTED_VALUE"""),1932.94)</f>
        <v>1932.94</v>
      </c>
      <c r="G343" s="2">
        <f>IFERROR(__xludf.DUMMYFUNCTION("""COMPUTED_VALUE"""),45790.66666666667)</f>
        <v>45790.66667</v>
      </c>
      <c r="H343" s="1">
        <f>IFERROR(__xludf.DUMMYFUNCTION("""COMPUTED_VALUE"""),1907.0)</f>
        <v>1907</v>
      </c>
      <c r="J343" s="2">
        <f>IFERROR(__xludf.DUMMYFUNCTION("""COMPUTED_VALUE"""),45790.66666666667)</f>
        <v>45790.66667</v>
      </c>
      <c r="K343" s="1">
        <f>IFERROR(__xludf.DUMMYFUNCTION("""COMPUTED_VALUE"""),1916.1)</f>
        <v>1916.1</v>
      </c>
      <c r="M343" s="2">
        <f>IFERROR(__xludf.DUMMYFUNCTION("""COMPUTED_VALUE"""),45790.66666666667)</f>
        <v>45790.66667</v>
      </c>
      <c r="N343" s="1">
        <f>IFERROR(__xludf.DUMMYFUNCTION("""COMPUTED_VALUE"""),5.7515382E7)</f>
        <v>57515382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IFERROR(__xludf.DUMMYFUNCTION("""COMPUTED_VALUE"""),1917.55)</f>
        <v>1917.55</v>
      </c>
      <c r="D344" s="2">
        <f>IFERROR(__xludf.DUMMYFUNCTION("""COMPUTED_VALUE"""),45791.66666666667)</f>
        <v>45791.66667</v>
      </c>
      <c r="E344" s="1">
        <f>IFERROR(__xludf.DUMMYFUNCTION("""COMPUTED_VALUE"""),1921.25)</f>
        <v>1921.25</v>
      </c>
      <c r="G344" s="2">
        <f>IFERROR(__xludf.DUMMYFUNCTION("""COMPUTED_VALUE"""),45791.66666666667)</f>
        <v>45791.66667</v>
      </c>
      <c r="H344" s="1">
        <f>IFERROR(__xludf.DUMMYFUNCTION("""COMPUTED_VALUE"""),1899.54)</f>
        <v>1899.54</v>
      </c>
      <c r="J344" s="2">
        <f>IFERROR(__xludf.DUMMYFUNCTION("""COMPUTED_VALUE"""),45791.66666666667)</f>
        <v>45791.66667</v>
      </c>
      <c r="K344" s="1">
        <f>IFERROR(__xludf.DUMMYFUNCTION("""COMPUTED_VALUE"""),1900.81)</f>
        <v>1900.81</v>
      </c>
      <c r="M344" s="2">
        <f>IFERROR(__xludf.DUMMYFUNCTION("""COMPUTED_VALUE"""),45791.66666666667)</f>
        <v>45791.66667</v>
      </c>
      <c r="N344" s="1">
        <f>IFERROR(__xludf.DUMMYFUNCTION("""COMPUTED_VALUE"""),4.731582E7)</f>
        <v>47315820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IFERROR(__xludf.DUMMYFUNCTION("""COMPUTED_VALUE"""),1891.82)</f>
        <v>1891.82</v>
      </c>
      <c r="D345" s="2">
        <f>IFERROR(__xludf.DUMMYFUNCTION("""COMPUTED_VALUE"""),45792.66666666667)</f>
        <v>45792.66667</v>
      </c>
      <c r="E345" s="1">
        <f>IFERROR(__xludf.DUMMYFUNCTION("""COMPUTED_VALUE"""),1914.17)</f>
        <v>1914.17</v>
      </c>
      <c r="G345" s="2">
        <f>IFERROR(__xludf.DUMMYFUNCTION("""COMPUTED_VALUE"""),45792.66666666667)</f>
        <v>45792.66667</v>
      </c>
      <c r="H345" s="1">
        <f>IFERROR(__xludf.DUMMYFUNCTION("""COMPUTED_VALUE"""),1890.71)</f>
        <v>1890.71</v>
      </c>
      <c r="J345" s="2">
        <f>IFERROR(__xludf.DUMMYFUNCTION("""COMPUTED_VALUE"""),45792.66666666667)</f>
        <v>45792.66667</v>
      </c>
      <c r="K345" s="1">
        <f>IFERROR(__xludf.DUMMYFUNCTION("""COMPUTED_VALUE"""),1912.63)</f>
        <v>1912.63</v>
      </c>
      <c r="M345" s="2">
        <f>IFERROR(__xludf.DUMMYFUNCTION("""COMPUTED_VALUE"""),45792.66666666667)</f>
        <v>45792.66667</v>
      </c>
      <c r="N345" s="1">
        <f>IFERROR(__xludf.DUMMYFUNCTION("""COMPUTED_VALUE"""),3.8829132E7)</f>
        <v>38829132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IFERROR(__xludf.DUMMYFUNCTION("""COMPUTED_VALUE"""),1914.31)</f>
        <v>1914.31</v>
      </c>
      <c r="D346" s="2">
        <f>IFERROR(__xludf.DUMMYFUNCTION("""COMPUTED_VALUE"""),45793.66666666667)</f>
        <v>45793.66667</v>
      </c>
      <c r="E346" s="1">
        <f>IFERROR(__xludf.DUMMYFUNCTION("""COMPUTED_VALUE"""),1941.1)</f>
        <v>1941.1</v>
      </c>
      <c r="G346" s="2">
        <f>IFERROR(__xludf.DUMMYFUNCTION("""COMPUTED_VALUE"""),45793.66666666667)</f>
        <v>45793.66667</v>
      </c>
      <c r="H346" s="1">
        <f>IFERROR(__xludf.DUMMYFUNCTION("""COMPUTED_VALUE"""),1913.95)</f>
        <v>1913.95</v>
      </c>
      <c r="J346" s="2">
        <f>IFERROR(__xludf.DUMMYFUNCTION("""COMPUTED_VALUE"""),45793.66666666667)</f>
        <v>45793.66667</v>
      </c>
      <c r="K346" s="1">
        <f>IFERROR(__xludf.DUMMYFUNCTION("""COMPUTED_VALUE"""),1940.64)</f>
        <v>1940.64</v>
      </c>
      <c r="M346" s="2">
        <f>IFERROR(__xludf.DUMMYFUNCTION("""COMPUTED_VALUE"""),45793.66666666667)</f>
        <v>45793.66667</v>
      </c>
      <c r="N346" s="1">
        <f>IFERROR(__xludf.DUMMYFUNCTION("""COMPUTED_VALUE"""),3.9059996E7)</f>
        <v>39059996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IFERROR(__xludf.DUMMYFUNCTION("""COMPUTED_VALUE"""),1926.38)</f>
        <v>1926.38</v>
      </c>
      <c r="D347" s="2">
        <f>IFERROR(__xludf.DUMMYFUNCTION("""COMPUTED_VALUE"""),45796.66666666667)</f>
        <v>45796.66667</v>
      </c>
      <c r="E347" s="1">
        <f>IFERROR(__xludf.DUMMYFUNCTION("""COMPUTED_VALUE"""),1938.98)</f>
        <v>1938.98</v>
      </c>
      <c r="G347" s="2">
        <f>IFERROR(__xludf.DUMMYFUNCTION("""COMPUTED_VALUE"""),45796.66666666667)</f>
        <v>45796.66667</v>
      </c>
      <c r="H347" s="1">
        <f>IFERROR(__xludf.DUMMYFUNCTION("""COMPUTED_VALUE"""),1909.96)</f>
        <v>1909.96</v>
      </c>
      <c r="J347" s="2">
        <f>IFERROR(__xludf.DUMMYFUNCTION("""COMPUTED_VALUE"""),45796.66666666667)</f>
        <v>45796.66667</v>
      </c>
      <c r="K347" s="1">
        <f>IFERROR(__xludf.DUMMYFUNCTION("""COMPUTED_VALUE"""),1936.6)</f>
        <v>1936.6</v>
      </c>
      <c r="M347" s="2">
        <f>IFERROR(__xludf.DUMMYFUNCTION("""COMPUTED_VALUE"""),45796.66666666667)</f>
        <v>45796.66667</v>
      </c>
      <c r="N347" s="1">
        <f>IFERROR(__xludf.DUMMYFUNCTION("""COMPUTED_VALUE"""),3.8318196E7)</f>
        <v>38318196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IFERROR(__xludf.DUMMYFUNCTION("""COMPUTED_VALUE"""),1932.0)</f>
        <v>1932</v>
      </c>
      <c r="D348" s="2">
        <f>IFERROR(__xludf.DUMMYFUNCTION("""COMPUTED_VALUE"""),45797.66666666667)</f>
        <v>45797.66667</v>
      </c>
      <c r="E348" s="1">
        <f>IFERROR(__xludf.DUMMYFUNCTION("""COMPUTED_VALUE"""),1934.06)</f>
        <v>1934.06</v>
      </c>
      <c r="G348" s="2">
        <f>IFERROR(__xludf.DUMMYFUNCTION("""COMPUTED_VALUE"""),45797.66666666667)</f>
        <v>45797.66667</v>
      </c>
      <c r="H348" s="1">
        <f>IFERROR(__xludf.DUMMYFUNCTION("""COMPUTED_VALUE"""),1916.08)</f>
        <v>1916.08</v>
      </c>
      <c r="J348" s="2">
        <f>IFERROR(__xludf.DUMMYFUNCTION("""COMPUTED_VALUE"""),45797.66666666667)</f>
        <v>45797.66667</v>
      </c>
      <c r="K348" s="1">
        <f>IFERROR(__xludf.DUMMYFUNCTION("""COMPUTED_VALUE"""),1921.74)</f>
        <v>1921.74</v>
      </c>
      <c r="M348" s="2">
        <f>IFERROR(__xludf.DUMMYFUNCTION("""COMPUTED_VALUE"""),45797.66666666667)</f>
        <v>45797.66667</v>
      </c>
      <c r="N348" s="1">
        <f>IFERROR(__xludf.DUMMYFUNCTION("""COMPUTED_VALUE"""),3.4375717E7)</f>
        <v>34375717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IFERROR(__xludf.DUMMYFUNCTION("""COMPUTED_VALUE"""),1906.98)</f>
        <v>1906.98</v>
      </c>
      <c r="D349" s="2">
        <f>IFERROR(__xludf.DUMMYFUNCTION("""COMPUTED_VALUE"""),45798.66666666667)</f>
        <v>45798.66667</v>
      </c>
      <c r="E349" s="1">
        <f>IFERROR(__xludf.DUMMYFUNCTION("""COMPUTED_VALUE"""),1915.02)</f>
        <v>1915.02</v>
      </c>
      <c r="G349" s="2">
        <f>IFERROR(__xludf.DUMMYFUNCTION("""COMPUTED_VALUE"""),45798.66666666667)</f>
        <v>45798.66667</v>
      </c>
      <c r="H349" s="1">
        <f>IFERROR(__xludf.DUMMYFUNCTION("""COMPUTED_VALUE"""),1880.1)</f>
        <v>1880.1</v>
      </c>
      <c r="J349" s="2">
        <f>IFERROR(__xludf.DUMMYFUNCTION("""COMPUTED_VALUE"""),45798.66666666667)</f>
        <v>45798.66667</v>
      </c>
      <c r="K349" s="1">
        <f>IFERROR(__xludf.DUMMYFUNCTION("""COMPUTED_VALUE"""),1883.1)</f>
        <v>1883.1</v>
      </c>
      <c r="M349" s="2">
        <f>IFERROR(__xludf.DUMMYFUNCTION("""COMPUTED_VALUE"""),45798.66666666667)</f>
        <v>45798.66667</v>
      </c>
      <c r="N349" s="1">
        <f>IFERROR(__xludf.DUMMYFUNCTION("""COMPUTED_VALUE"""),4.5435785E7)</f>
        <v>45435785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IFERROR(__xludf.DUMMYFUNCTION("""COMPUTED_VALUE"""),1874.84)</f>
        <v>1874.84</v>
      </c>
      <c r="D350" s="2">
        <f>IFERROR(__xludf.DUMMYFUNCTION("""COMPUTED_VALUE"""),45799.66666666667)</f>
        <v>45799.66667</v>
      </c>
      <c r="E350" s="1">
        <f>IFERROR(__xludf.DUMMYFUNCTION("""COMPUTED_VALUE"""),1890.15)</f>
        <v>1890.15</v>
      </c>
      <c r="G350" s="2">
        <f>IFERROR(__xludf.DUMMYFUNCTION("""COMPUTED_VALUE"""),45799.66666666667)</f>
        <v>45799.66667</v>
      </c>
      <c r="H350" s="1">
        <f>IFERROR(__xludf.DUMMYFUNCTION("""COMPUTED_VALUE"""),1861.47)</f>
        <v>1861.47</v>
      </c>
      <c r="J350" s="2">
        <f>IFERROR(__xludf.DUMMYFUNCTION("""COMPUTED_VALUE"""),45799.66666666667)</f>
        <v>45799.66667</v>
      </c>
      <c r="K350" s="1">
        <f>IFERROR(__xludf.DUMMYFUNCTION("""COMPUTED_VALUE"""),1878.54)</f>
        <v>1878.54</v>
      </c>
      <c r="M350" s="2">
        <f>IFERROR(__xludf.DUMMYFUNCTION("""COMPUTED_VALUE"""),45799.66666666667)</f>
        <v>45799.66667</v>
      </c>
      <c r="N350" s="1">
        <f>IFERROR(__xludf.DUMMYFUNCTION("""COMPUTED_VALUE"""),4.529145E7)</f>
        <v>45291450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IFERROR(__xludf.DUMMYFUNCTION("""COMPUTED_VALUE"""),1860.0)</f>
        <v>1860</v>
      </c>
      <c r="D351" s="2">
        <f>IFERROR(__xludf.DUMMYFUNCTION("""COMPUTED_VALUE"""),45800.66666666667)</f>
        <v>45800.66667</v>
      </c>
      <c r="E351" s="1">
        <f>IFERROR(__xludf.DUMMYFUNCTION("""COMPUTED_VALUE"""),1881.48)</f>
        <v>1881.48</v>
      </c>
      <c r="G351" s="2">
        <f>IFERROR(__xludf.DUMMYFUNCTION("""COMPUTED_VALUE"""),45800.66666666667)</f>
        <v>45800.66667</v>
      </c>
      <c r="H351" s="1">
        <f>IFERROR(__xludf.DUMMYFUNCTION("""COMPUTED_VALUE"""),1853.07)</f>
        <v>1853.07</v>
      </c>
      <c r="J351" s="2">
        <f>IFERROR(__xludf.DUMMYFUNCTION("""COMPUTED_VALUE"""),45800.66666666667)</f>
        <v>45800.66667</v>
      </c>
      <c r="K351" s="1">
        <f>IFERROR(__xludf.DUMMYFUNCTION("""COMPUTED_VALUE"""),1874.29)</f>
        <v>1874.29</v>
      </c>
      <c r="M351" s="2">
        <f>IFERROR(__xludf.DUMMYFUNCTION("""COMPUTED_VALUE"""),45800.66666666667)</f>
        <v>45800.66667</v>
      </c>
      <c r="N351" s="1">
        <f>IFERROR(__xludf.DUMMYFUNCTION("""COMPUTED_VALUE"""),4.0825454E7)</f>
        <v>40825454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IFERROR(__xludf.DUMMYFUNCTION("""COMPUTED_VALUE"""),1882.99)</f>
        <v>1882.99</v>
      </c>
      <c r="D352" s="2">
        <f>IFERROR(__xludf.DUMMYFUNCTION("""COMPUTED_VALUE"""),45804.66666666667)</f>
        <v>45804.66667</v>
      </c>
      <c r="E352" s="1">
        <f>IFERROR(__xludf.DUMMYFUNCTION("""COMPUTED_VALUE"""),1917.12)</f>
        <v>1917.12</v>
      </c>
      <c r="G352" s="2">
        <f>IFERROR(__xludf.DUMMYFUNCTION("""COMPUTED_VALUE"""),45804.66666666667)</f>
        <v>45804.66667</v>
      </c>
      <c r="H352" s="1">
        <f>IFERROR(__xludf.DUMMYFUNCTION("""COMPUTED_VALUE"""),1882.99)</f>
        <v>1882.99</v>
      </c>
      <c r="J352" s="2">
        <f>IFERROR(__xludf.DUMMYFUNCTION("""COMPUTED_VALUE"""),45804.66666666667)</f>
        <v>45804.66667</v>
      </c>
      <c r="K352" s="1">
        <f>IFERROR(__xludf.DUMMYFUNCTION("""COMPUTED_VALUE"""),1916.76)</f>
        <v>1916.76</v>
      </c>
      <c r="M352" s="2">
        <f>IFERROR(__xludf.DUMMYFUNCTION("""COMPUTED_VALUE"""),45804.66666666667)</f>
        <v>45804.66667</v>
      </c>
      <c r="N352" s="1">
        <f>IFERROR(__xludf.DUMMYFUNCTION("""COMPUTED_VALUE"""),5.0281727E7)</f>
        <v>50281727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IFERROR(__xludf.DUMMYFUNCTION("""COMPUTED_VALUE"""),1915.23)</f>
        <v>1915.23</v>
      </c>
      <c r="D353" s="2">
        <f>IFERROR(__xludf.DUMMYFUNCTION("""COMPUTED_VALUE"""),45805.66666666667)</f>
        <v>45805.66667</v>
      </c>
      <c r="E353" s="1">
        <f>IFERROR(__xludf.DUMMYFUNCTION("""COMPUTED_VALUE"""),1915.23)</f>
        <v>1915.23</v>
      </c>
      <c r="G353" s="2">
        <f>IFERROR(__xludf.DUMMYFUNCTION("""COMPUTED_VALUE"""),45805.66666666667)</f>
        <v>45805.66667</v>
      </c>
      <c r="H353" s="1">
        <f>IFERROR(__xludf.DUMMYFUNCTION("""COMPUTED_VALUE"""),1880.98)</f>
        <v>1880.98</v>
      </c>
      <c r="J353" s="2">
        <f>IFERROR(__xludf.DUMMYFUNCTION("""COMPUTED_VALUE"""),45805.66666666667)</f>
        <v>45805.66667</v>
      </c>
      <c r="K353" s="1">
        <f>IFERROR(__xludf.DUMMYFUNCTION("""COMPUTED_VALUE"""),1884.21)</f>
        <v>1884.21</v>
      </c>
      <c r="M353" s="2">
        <f>IFERROR(__xludf.DUMMYFUNCTION("""COMPUTED_VALUE"""),45805.66666666667)</f>
        <v>45805.66667</v>
      </c>
      <c r="N353" s="1">
        <f>IFERROR(__xludf.DUMMYFUNCTION("""COMPUTED_VALUE"""),4.7106124E7)</f>
        <v>47106124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IFERROR(__xludf.DUMMYFUNCTION("""COMPUTED_VALUE"""),1894.45)</f>
        <v>1894.45</v>
      </c>
      <c r="D354" s="2">
        <f>IFERROR(__xludf.DUMMYFUNCTION("""COMPUTED_VALUE"""),45806.66666666667)</f>
        <v>45806.66667</v>
      </c>
      <c r="E354" s="1">
        <f>IFERROR(__xludf.DUMMYFUNCTION("""COMPUTED_VALUE"""),1897.02)</f>
        <v>1897.02</v>
      </c>
      <c r="G354" s="2">
        <f>IFERROR(__xludf.DUMMYFUNCTION("""COMPUTED_VALUE"""),45806.66666666667)</f>
        <v>45806.66667</v>
      </c>
      <c r="H354" s="1">
        <f>IFERROR(__xludf.DUMMYFUNCTION("""COMPUTED_VALUE"""),1874.51)</f>
        <v>1874.51</v>
      </c>
      <c r="J354" s="2">
        <f>IFERROR(__xludf.DUMMYFUNCTION("""COMPUTED_VALUE"""),45806.66666666667)</f>
        <v>45806.66667</v>
      </c>
      <c r="K354" s="1">
        <f>IFERROR(__xludf.DUMMYFUNCTION("""COMPUTED_VALUE"""),1890.32)</f>
        <v>1890.32</v>
      </c>
      <c r="M354" s="2">
        <f>IFERROR(__xludf.DUMMYFUNCTION("""COMPUTED_VALUE"""),45806.66666666667)</f>
        <v>45806.66667</v>
      </c>
      <c r="N354" s="1">
        <f>IFERROR(__xludf.DUMMYFUNCTION("""COMPUTED_VALUE"""),4.4591867E7)</f>
        <v>44591867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IFERROR(__xludf.DUMMYFUNCTION("""COMPUTED_VALUE"""),1884.72)</f>
        <v>1884.72</v>
      </c>
      <c r="D355" s="2">
        <f>IFERROR(__xludf.DUMMYFUNCTION("""COMPUTED_VALUE"""),45807.66666666667)</f>
        <v>45807.66667</v>
      </c>
      <c r="E355" s="1">
        <f>IFERROR(__xludf.DUMMYFUNCTION("""COMPUTED_VALUE"""),1888.66)</f>
        <v>1888.66</v>
      </c>
      <c r="G355" s="2">
        <f>IFERROR(__xludf.DUMMYFUNCTION("""COMPUTED_VALUE"""),45807.66666666667)</f>
        <v>45807.66667</v>
      </c>
      <c r="H355" s="1">
        <f>IFERROR(__xludf.DUMMYFUNCTION("""COMPUTED_VALUE"""),1863.71)</f>
        <v>1863.71</v>
      </c>
      <c r="J355" s="2">
        <f>IFERROR(__xludf.DUMMYFUNCTION("""COMPUTED_VALUE"""),45807.66666666667)</f>
        <v>45807.66667</v>
      </c>
      <c r="K355" s="1">
        <f>IFERROR(__xludf.DUMMYFUNCTION("""COMPUTED_VALUE"""),1884.94)</f>
        <v>1884.94</v>
      </c>
      <c r="M355" s="2">
        <f>IFERROR(__xludf.DUMMYFUNCTION("""COMPUTED_VALUE"""),45807.66666666667)</f>
        <v>45807.66667</v>
      </c>
      <c r="N355" s="1">
        <f>IFERROR(__xludf.DUMMYFUNCTION("""COMPUTED_VALUE"""),7.7752397E7)</f>
        <v>77752397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IFERROR(__xludf.DUMMYFUNCTION("""COMPUTED_VALUE"""),1879.33)</f>
        <v>1879.33</v>
      </c>
      <c r="D356" s="2">
        <f>IFERROR(__xludf.DUMMYFUNCTION("""COMPUTED_VALUE"""),45810.66666666667)</f>
        <v>45810.66667</v>
      </c>
      <c r="E356" s="1">
        <f>IFERROR(__xludf.DUMMYFUNCTION("""COMPUTED_VALUE"""),1879.33)</f>
        <v>1879.33</v>
      </c>
      <c r="G356" s="2">
        <f>IFERROR(__xludf.DUMMYFUNCTION("""COMPUTED_VALUE"""),45810.66666666667)</f>
        <v>45810.66667</v>
      </c>
      <c r="H356" s="1">
        <f>IFERROR(__xludf.DUMMYFUNCTION("""COMPUTED_VALUE"""),1842.52)</f>
        <v>1842.52</v>
      </c>
      <c r="J356" s="2">
        <f>IFERROR(__xludf.DUMMYFUNCTION("""COMPUTED_VALUE"""),45810.66666666667)</f>
        <v>45810.66667</v>
      </c>
      <c r="K356" s="1">
        <f>IFERROR(__xludf.DUMMYFUNCTION("""COMPUTED_VALUE"""),1870.59)</f>
        <v>1870.59</v>
      </c>
      <c r="M356" s="2">
        <f>IFERROR(__xludf.DUMMYFUNCTION("""COMPUTED_VALUE"""),45810.66666666667)</f>
        <v>45810.66667</v>
      </c>
      <c r="N356" s="1">
        <f>IFERROR(__xludf.DUMMYFUNCTION("""COMPUTED_VALUE"""),4.2724651E7)</f>
        <v>42724651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IFERROR(__xludf.DUMMYFUNCTION("""COMPUTED_VALUE"""),1872.24)</f>
        <v>1872.24</v>
      </c>
      <c r="D357" s="2">
        <f>IFERROR(__xludf.DUMMYFUNCTION("""COMPUTED_VALUE"""),45811.66666666667)</f>
        <v>45811.66667</v>
      </c>
      <c r="E357" s="1">
        <f>IFERROR(__xludf.DUMMYFUNCTION("""COMPUTED_VALUE"""),1897.81)</f>
        <v>1897.81</v>
      </c>
      <c r="G357" s="2">
        <f>IFERROR(__xludf.DUMMYFUNCTION("""COMPUTED_VALUE"""),45811.66666666667)</f>
        <v>45811.66667</v>
      </c>
      <c r="H357" s="1">
        <f>IFERROR(__xludf.DUMMYFUNCTION("""COMPUTED_VALUE"""),1871.89)</f>
        <v>1871.89</v>
      </c>
      <c r="J357" s="2">
        <f>IFERROR(__xludf.DUMMYFUNCTION("""COMPUTED_VALUE"""),45811.66666666667)</f>
        <v>45811.66667</v>
      </c>
      <c r="K357" s="1">
        <f>IFERROR(__xludf.DUMMYFUNCTION("""COMPUTED_VALUE"""),1896.09)</f>
        <v>1896.09</v>
      </c>
      <c r="M357" s="2">
        <f>IFERROR(__xludf.DUMMYFUNCTION("""COMPUTED_VALUE"""),45811.66666666667)</f>
        <v>45811.66667</v>
      </c>
      <c r="N357" s="1">
        <f>IFERROR(__xludf.DUMMYFUNCTION("""COMPUTED_VALUE"""),4.2893031E7)</f>
        <v>42893031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IFERROR(__xludf.DUMMYFUNCTION("""COMPUTED_VALUE"""),1899.98)</f>
        <v>1899.98</v>
      </c>
      <c r="D358" s="2">
        <f>IFERROR(__xludf.DUMMYFUNCTION("""COMPUTED_VALUE"""),45812.66666666667)</f>
        <v>45812.66667</v>
      </c>
      <c r="E358" s="1">
        <f>IFERROR(__xludf.DUMMYFUNCTION("""COMPUTED_VALUE"""),1916.48)</f>
        <v>1916.48</v>
      </c>
      <c r="G358" s="2">
        <f>IFERROR(__xludf.DUMMYFUNCTION("""COMPUTED_VALUE"""),45812.66666666667)</f>
        <v>45812.66667</v>
      </c>
      <c r="H358" s="1">
        <f>IFERROR(__xludf.DUMMYFUNCTION("""COMPUTED_VALUE"""),1898.62)</f>
        <v>1898.62</v>
      </c>
      <c r="J358" s="2">
        <f>IFERROR(__xludf.DUMMYFUNCTION("""COMPUTED_VALUE"""),45812.66666666667)</f>
        <v>45812.66667</v>
      </c>
      <c r="K358" s="1">
        <f>IFERROR(__xludf.DUMMYFUNCTION("""COMPUTED_VALUE"""),1905.27)</f>
        <v>1905.27</v>
      </c>
      <c r="M358" s="2">
        <f>IFERROR(__xludf.DUMMYFUNCTION("""COMPUTED_VALUE"""),45812.66666666667)</f>
        <v>45812.66667</v>
      </c>
      <c r="N358" s="1">
        <f>IFERROR(__xludf.DUMMYFUNCTION("""COMPUTED_VALUE"""),3.5518129E7)</f>
        <v>35518129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IFERROR(__xludf.DUMMYFUNCTION("""COMPUTED_VALUE"""),1910.03)</f>
        <v>1910.03</v>
      </c>
      <c r="D359" s="2">
        <f>IFERROR(__xludf.DUMMYFUNCTION("""COMPUTED_VALUE"""),45813.66666666667)</f>
        <v>45813.66667</v>
      </c>
      <c r="E359" s="1">
        <f>IFERROR(__xludf.DUMMYFUNCTION("""COMPUTED_VALUE"""),1913.95)</f>
        <v>1913.95</v>
      </c>
      <c r="G359" s="2">
        <f>IFERROR(__xludf.DUMMYFUNCTION("""COMPUTED_VALUE"""),45813.66666666667)</f>
        <v>45813.66667</v>
      </c>
      <c r="H359" s="1">
        <f>IFERROR(__xludf.DUMMYFUNCTION("""COMPUTED_VALUE"""),1893.01)</f>
        <v>1893.01</v>
      </c>
      <c r="J359" s="2">
        <f>IFERROR(__xludf.DUMMYFUNCTION("""COMPUTED_VALUE"""),45813.66666666667)</f>
        <v>45813.66667</v>
      </c>
      <c r="K359" s="1">
        <f>IFERROR(__xludf.DUMMYFUNCTION("""COMPUTED_VALUE"""),1904.86)</f>
        <v>1904.86</v>
      </c>
      <c r="M359" s="2">
        <f>IFERROR(__xludf.DUMMYFUNCTION("""COMPUTED_VALUE"""),45813.66666666667)</f>
        <v>45813.66667</v>
      </c>
      <c r="N359" s="1">
        <f>IFERROR(__xludf.DUMMYFUNCTION("""COMPUTED_VALUE"""),3.6792554E7)</f>
        <v>36792554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IFERROR(__xludf.DUMMYFUNCTION("""COMPUTED_VALUE"""),1916.44)</f>
        <v>1916.44</v>
      </c>
      <c r="D360" s="2">
        <f>IFERROR(__xludf.DUMMYFUNCTION("""COMPUTED_VALUE"""),45814.66666666667)</f>
        <v>45814.66667</v>
      </c>
      <c r="E360" s="1">
        <f>IFERROR(__xludf.DUMMYFUNCTION("""COMPUTED_VALUE"""),1921.14)</f>
        <v>1921.14</v>
      </c>
      <c r="G360" s="2">
        <f>IFERROR(__xludf.DUMMYFUNCTION("""COMPUTED_VALUE"""),45814.66666666667)</f>
        <v>45814.66667</v>
      </c>
      <c r="H360" s="1">
        <f>IFERROR(__xludf.DUMMYFUNCTION("""COMPUTED_VALUE"""),1903.18)</f>
        <v>1903.18</v>
      </c>
      <c r="J360" s="2">
        <f>IFERROR(__xludf.DUMMYFUNCTION("""COMPUTED_VALUE"""),45814.66666666667)</f>
        <v>45814.66667</v>
      </c>
      <c r="K360" s="1">
        <f>IFERROR(__xludf.DUMMYFUNCTION("""COMPUTED_VALUE"""),1909.22)</f>
        <v>1909.22</v>
      </c>
      <c r="M360" s="2">
        <f>IFERROR(__xludf.DUMMYFUNCTION("""COMPUTED_VALUE"""),45814.66666666667)</f>
        <v>45814.66667</v>
      </c>
      <c r="N360" s="1">
        <f>IFERROR(__xludf.DUMMYFUNCTION("""COMPUTED_VALUE"""),3.6151427E7)</f>
        <v>36151427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IFERROR(__xludf.DUMMYFUNCTION("""COMPUTED_VALUE"""),1912.44)</f>
        <v>1912.44</v>
      </c>
      <c r="D361" s="2">
        <f>IFERROR(__xludf.DUMMYFUNCTION("""COMPUTED_VALUE"""),45817.66666666667)</f>
        <v>45817.66667</v>
      </c>
      <c r="E361" s="1">
        <f>IFERROR(__xludf.DUMMYFUNCTION("""COMPUTED_VALUE"""),1918.4)</f>
        <v>1918.4</v>
      </c>
      <c r="G361" s="2">
        <f>IFERROR(__xludf.DUMMYFUNCTION("""COMPUTED_VALUE"""),45817.66666666667)</f>
        <v>45817.66667</v>
      </c>
      <c r="H361" s="1">
        <f>IFERROR(__xludf.DUMMYFUNCTION("""COMPUTED_VALUE"""),1902.35)</f>
        <v>1902.35</v>
      </c>
      <c r="J361" s="2">
        <f>IFERROR(__xludf.DUMMYFUNCTION("""COMPUTED_VALUE"""),45817.66666666667)</f>
        <v>45817.66667</v>
      </c>
      <c r="K361" s="1">
        <f>IFERROR(__xludf.DUMMYFUNCTION("""COMPUTED_VALUE"""),1909.2)</f>
        <v>1909.2</v>
      </c>
      <c r="M361" s="2">
        <f>IFERROR(__xludf.DUMMYFUNCTION("""COMPUTED_VALUE"""),45817.66666666667)</f>
        <v>45817.66667</v>
      </c>
      <c r="N361" s="1">
        <f>IFERROR(__xludf.DUMMYFUNCTION("""COMPUTED_VALUE"""),3.7032687E7)</f>
        <v>37032687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IFERROR(__xludf.DUMMYFUNCTION("""COMPUTED_VALUE"""),1915.21)</f>
        <v>1915.21</v>
      </c>
      <c r="D362" s="2">
        <f>IFERROR(__xludf.DUMMYFUNCTION("""COMPUTED_VALUE"""),45818.66666666667)</f>
        <v>45818.66667</v>
      </c>
      <c r="E362" s="1">
        <f>IFERROR(__xludf.DUMMYFUNCTION("""COMPUTED_VALUE"""),1915.43)</f>
        <v>1915.43</v>
      </c>
      <c r="G362" s="2">
        <f>IFERROR(__xludf.DUMMYFUNCTION("""COMPUTED_VALUE"""),45818.66666666667)</f>
        <v>45818.66667</v>
      </c>
      <c r="H362" s="1">
        <f>IFERROR(__xludf.DUMMYFUNCTION("""COMPUTED_VALUE"""),1889.27)</f>
        <v>1889.27</v>
      </c>
      <c r="J362" s="2">
        <f>IFERROR(__xludf.DUMMYFUNCTION("""COMPUTED_VALUE"""),45818.66666666667)</f>
        <v>45818.66667</v>
      </c>
      <c r="K362" s="1">
        <f>IFERROR(__xludf.DUMMYFUNCTION("""COMPUTED_VALUE"""),1904.4)</f>
        <v>1904.4</v>
      </c>
      <c r="M362" s="2">
        <f>IFERROR(__xludf.DUMMYFUNCTION("""COMPUTED_VALUE"""),45818.66666666667)</f>
        <v>45818.66667</v>
      </c>
      <c r="N362" s="1">
        <f>IFERROR(__xludf.DUMMYFUNCTION("""COMPUTED_VALUE"""),4.072608E7)</f>
        <v>40726080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IFERROR(__xludf.DUMMYFUNCTION("""COMPUTED_VALUE"""),1909.54)</f>
        <v>1909.54</v>
      </c>
      <c r="D363" s="2">
        <f>IFERROR(__xludf.DUMMYFUNCTION("""COMPUTED_VALUE"""),45819.66666666667)</f>
        <v>45819.66667</v>
      </c>
      <c r="E363" s="1">
        <f>IFERROR(__xludf.DUMMYFUNCTION("""COMPUTED_VALUE"""),1918.76)</f>
        <v>1918.76</v>
      </c>
      <c r="G363" s="2">
        <f>IFERROR(__xludf.DUMMYFUNCTION("""COMPUTED_VALUE"""),45819.66666666667)</f>
        <v>45819.66667</v>
      </c>
      <c r="H363" s="1">
        <f>IFERROR(__xludf.DUMMYFUNCTION("""COMPUTED_VALUE"""),1896.04)</f>
        <v>1896.04</v>
      </c>
      <c r="J363" s="2">
        <f>IFERROR(__xludf.DUMMYFUNCTION("""COMPUTED_VALUE"""),45819.66666666667)</f>
        <v>45819.66667</v>
      </c>
      <c r="K363" s="1">
        <f>IFERROR(__xludf.DUMMYFUNCTION("""COMPUTED_VALUE"""),1900.24)</f>
        <v>1900.24</v>
      </c>
      <c r="M363" s="2">
        <f>IFERROR(__xludf.DUMMYFUNCTION("""COMPUTED_VALUE"""),45819.66666666667)</f>
        <v>45819.66667</v>
      </c>
      <c r="N363" s="1">
        <f>IFERROR(__xludf.DUMMYFUNCTION("""COMPUTED_VALUE"""),4.8758604E7)</f>
        <v>48758604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IFERROR(__xludf.DUMMYFUNCTION("""COMPUTED_VALUE"""),1895.95)</f>
        <v>1895.95</v>
      </c>
      <c r="D364" s="2">
        <f>IFERROR(__xludf.DUMMYFUNCTION("""COMPUTED_VALUE"""),45820.66666666667)</f>
        <v>45820.66667</v>
      </c>
      <c r="E364" s="1">
        <f>IFERROR(__xludf.DUMMYFUNCTION("""COMPUTED_VALUE"""),1911.88)</f>
        <v>1911.88</v>
      </c>
      <c r="G364" s="2">
        <f>IFERROR(__xludf.DUMMYFUNCTION("""COMPUTED_VALUE"""),45820.66666666667)</f>
        <v>45820.66667</v>
      </c>
      <c r="H364" s="1">
        <f>IFERROR(__xludf.DUMMYFUNCTION("""COMPUTED_VALUE"""),1890.66)</f>
        <v>1890.66</v>
      </c>
      <c r="J364" s="2">
        <f>IFERROR(__xludf.DUMMYFUNCTION("""COMPUTED_VALUE"""),45820.66666666667)</f>
        <v>45820.66667</v>
      </c>
      <c r="K364" s="1">
        <f>IFERROR(__xludf.DUMMYFUNCTION("""COMPUTED_VALUE"""),1907.88)</f>
        <v>1907.88</v>
      </c>
      <c r="M364" s="2">
        <f>IFERROR(__xludf.DUMMYFUNCTION("""COMPUTED_VALUE"""),45820.66666666667)</f>
        <v>45820.66667</v>
      </c>
      <c r="N364" s="1">
        <f>IFERROR(__xludf.DUMMYFUNCTION("""COMPUTED_VALUE"""),3.8268161E7)</f>
        <v>38268161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IFERROR(__xludf.DUMMYFUNCTION("""COMPUTED_VALUE"""),1884.49)</f>
        <v>1884.49</v>
      </c>
      <c r="D365" s="2">
        <f>IFERROR(__xludf.DUMMYFUNCTION("""COMPUTED_VALUE"""),45821.66666666667)</f>
        <v>45821.66667</v>
      </c>
      <c r="E365" s="1">
        <f>IFERROR(__xludf.DUMMYFUNCTION("""COMPUTED_VALUE"""),1891.14)</f>
        <v>1891.14</v>
      </c>
      <c r="G365" s="2">
        <f>IFERROR(__xludf.DUMMYFUNCTION("""COMPUTED_VALUE"""),45821.66666666667)</f>
        <v>45821.66667</v>
      </c>
      <c r="H365" s="1">
        <f>IFERROR(__xludf.DUMMYFUNCTION("""COMPUTED_VALUE"""),1862.31)</f>
        <v>1862.31</v>
      </c>
      <c r="J365" s="2">
        <f>IFERROR(__xludf.DUMMYFUNCTION("""COMPUTED_VALUE"""),45821.66666666667)</f>
        <v>45821.66667</v>
      </c>
      <c r="K365" s="1">
        <f>IFERROR(__xludf.DUMMYFUNCTION("""COMPUTED_VALUE"""),1869.51)</f>
        <v>1869.51</v>
      </c>
      <c r="M365" s="2">
        <f>IFERROR(__xludf.DUMMYFUNCTION("""COMPUTED_VALUE"""),45821.66666666667)</f>
        <v>45821.66667</v>
      </c>
      <c r="N365" s="1">
        <f>IFERROR(__xludf.DUMMYFUNCTION("""COMPUTED_VALUE"""),3.752269E7)</f>
        <v>37522690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IFERROR(__xludf.DUMMYFUNCTION("""COMPUTED_VALUE"""),1881.99)</f>
        <v>1881.99</v>
      </c>
      <c r="D366" s="2">
        <f>IFERROR(__xludf.DUMMYFUNCTION("""COMPUTED_VALUE"""),45824.66666666667)</f>
        <v>45824.66667</v>
      </c>
      <c r="E366" s="1">
        <f>IFERROR(__xludf.DUMMYFUNCTION("""COMPUTED_VALUE"""),1901.2)</f>
        <v>1901.2</v>
      </c>
      <c r="G366" s="2">
        <f>IFERROR(__xludf.DUMMYFUNCTION("""COMPUTED_VALUE"""),45824.66666666667)</f>
        <v>45824.66667</v>
      </c>
      <c r="H366" s="1">
        <f>IFERROR(__xludf.DUMMYFUNCTION("""COMPUTED_VALUE"""),1880.92)</f>
        <v>1880.92</v>
      </c>
      <c r="J366" s="2">
        <f>IFERROR(__xludf.DUMMYFUNCTION("""COMPUTED_VALUE"""),45824.66666666667)</f>
        <v>45824.66667</v>
      </c>
      <c r="K366" s="1">
        <f>IFERROR(__xludf.DUMMYFUNCTION("""COMPUTED_VALUE"""),1886.12)</f>
        <v>1886.12</v>
      </c>
      <c r="M366" s="2">
        <f>IFERROR(__xludf.DUMMYFUNCTION("""COMPUTED_VALUE"""),45824.66666666667)</f>
        <v>45824.66667</v>
      </c>
      <c r="N366" s="1">
        <f>IFERROR(__xludf.DUMMYFUNCTION("""COMPUTED_VALUE"""),4.778954E7)</f>
        <v>47789540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IFERROR(__xludf.DUMMYFUNCTION("""COMPUTED_VALUE"""),1877.71)</f>
        <v>1877.71</v>
      </c>
      <c r="D367" s="2">
        <f>IFERROR(__xludf.DUMMYFUNCTION("""COMPUTED_VALUE"""),45825.66666666667)</f>
        <v>45825.66667</v>
      </c>
      <c r="E367" s="1">
        <f>IFERROR(__xludf.DUMMYFUNCTION("""COMPUTED_VALUE"""),1883.49)</f>
        <v>1883.49</v>
      </c>
      <c r="G367" s="2">
        <f>IFERROR(__xludf.DUMMYFUNCTION("""COMPUTED_VALUE"""),45825.66666666667)</f>
        <v>45825.66667</v>
      </c>
      <c r="H367" s="1">
        <f>IFERROR(__xludf.DUMMYFUNCTION("""COMPUTED_VALUE"""),1862.31)</f>
        <v>1862.31</v>
      </c>
      <c r="J367" s="2">
        <f>IFERROR(__xludf.DUMMYFUNCTION("""COMPUTED_VALUE"""),45825.66666666667)</f>
        <v>45825.66667</v>
      </c>
      <c r="K367" s="1">
        <f>IFERROR(__xludf.DUMMYFUNCTION("""COMPUTED_VALUE"""),1864.55)</f>
        <v>1864.55</v>
      </c>
      <c r="M367" s="2">
        <f>IFERROR(__xludf.DUMMYFUNCTION("""COMPUTED_VALUE"""),45825.66666666667)</f>
        <v>45825.66667</v>
      </c>
      <c r="N367" s="1">
        <f>IFERROR(__xludf.DUMMYFUNCTION("""COMPUTED_VALUE"""),4.2059127E7)</f>
        <v>42059127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IFERROR(__xludf.DUMMYFUNCTION("""COMPUTED_VALUE"""),1864.09)</f>
        <v>1864.09</v>
      </c>
      <c r="D368" s="2">
        <f>IFERROR(__xludf.DUMMYFUNCTION("""COMPUTED_VALUE"""),45826.66666666667)</f>
        <v>45826.66667</v>
      </c>
      <c r="E368" s="1">
        <f>IFERROR(__xludf.DUMMYFUNCTION("""COMPUTED_VALUE"""),1884.96)</f>
        <v>1884.96</v>
      </c>
      <c r="G368" s="2">
        <f>IFERROR(__xludf.DUMMYFUNCTION("""COMPUTED_VALUE"""),45826.66666666667)</f>
        <v>45826.66667</v>
      </c>
      <c r="H368" s="1">
        <f>IFERROR(__xludf.DUMMYFUNCTION("""COMPUTED_VALUE"""),1860.74)</f>
        <v>1860.74</v>
      </c>
      <c r="J368" s="2">
        <f>IFERROR(__xludf.DUMMYFUNCTION("""COMPUTED_VALUE"""),45826.66666666667)</f>
        <v>45826.66667</v>
      </c>
      <c r="K368" s="1">
        <f>IFERROR(__xludf.DUMMYFUNCTION("""COMPUTED_VALUE"""),1862.31)</f>
        <v>1862.31</v>
      </c>
      <c r="M368" s="2">
        <f>IFERROR(__xludf.DUMMYFUNCTION("""COMPUTED_VALUE"""),45826.66666666667)</f>
        <v>45826.66667</v>
      </c>
      <c r="N368" s="1">
        <f>IFERROR(__xludf.DUMMYFUNCTION("""COMPUTED_VALUE"""),4.6273949E7)</f>
        <v>46273949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IFERROR(__xludf.DUMMYFUNCTION("""COMPUTED_VALUE"""),1864.0)</f>
        <v>1864</v>
      </c>
      <c r="D369" s="2">
        <f>IFERROR(__xludf.DUMMYFUNCTION("""COMPUTED_VALUE"""),45828.66666666667)</f>
        <v>45828.66667</v>
      </c>
      <c r="E369" s="1">
        <f>IFERROR(__xludf.DUMMYFUNCTION("""COMPUTED_VALUE"""),1877.95)</f>
        <v>1877.95</v>
      </c>
      <c r="G369" s="2">
        <f>IFERROR(__xludf.DUMMYFUNCTION("""COMPUTED_VALUE"""),45828.66666666667)</f>
        <v>45828.66667</v>
      </c>
      <c r="H369" s="1">
        <f>IFERROR(__xludf.DUMMYFUNCTION("""COMPUTED_VALUE"""),1854.07)</f>
        <v>1854.07</v>
      </c>
      <c r="J369" s="2">
        <f>IFERROR(__xludf.DUMMYFUNCTION("""COMPUTED_VALUE"""),45828.66666666667)</f>
        <v>45828.66667</v>
      </c>
      <c r="K369" s="1">
        <f>IFERROR(__xludf.DUMMYFUNCTION("""COMPUTED_VALUE"""),1865.39)</f>
        <v>1865.39</v>
      </c>
      <c r="M369" s="2">
        <f>IFERROR(__xludf.DUMMYFUNCTION("""COMPUTED_VALUE"""),45828.66666666667)</f>
        <v>45828.66667</v>
      </c>
      <c r="N369" s="1">
        <f>IFERROR(__xludf.DUMMYFUNCTION("""COMPUTED_VALUE"""),1.00620505E8)</f>
        <v>100620505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IFERROR(__xludf.DUMMYFUNCTION("""COMPUTED_VALUE"""),1863.97)</f>
        <v>1863.97</v>
      </c>
      <c r="D370" s="2">
        <f>IFERROR(__xludf.DUMMYFUNCTION("""COMPUTED_VALUE"""),45831.66666666667)</f>
        <v>45831.66667</v>
      </c>
      <c r="E370" s="1">
        <f>IFERROR(__xludf.DUMMYFUNCTION("""COMPUTED_VALUE"""),1904.3)</f>
        <v>1904.3</v>
      </c>
      <c r="G370" s="2">
        <f>IFERROR(__xludf.DUMMYFUNCTION("""COMPUTED_VALUE"""),45831.66666666667)</f>
        <v>45831.66667</v>
      </c>
      <c r="H370" s="1">
        <f>IFERROR(__xludf.DUMMYFUNCTION("""COMPUTED_VALUE"""),1855.33)</f>
        <v>1855.33</v>
      </c>
      <c r="J370" s="2">
        <f>IFERROR(__xludf.DUMMYFUNCTION("""COMPUTED_VALUE"""),45831.66666666667)</f>
        <v>45831.66667</v>
      </c>
      <c r="K370" s="1">
        <f>IFERROR(__xludf.DUMMYFUNCTION("""COMPUTED_VALUE"""),1902.46)</f>
        <v>1902.46</v>
      </c>
      <c r="M370" s="2">
        <f>IFERROR(__xludf.DUMMYFUNCTION("""COMPUTED_VALUE"""),45831.66666666667)</f>
        <v>45831.66667</v>
      </c>
      <c r="N370" s="1">
        <f>IFERROR(__xludf.DUMMYFUNCTION("""COMPUTED_VALUE"""),8.2911275E7)</f>
        <v>82911275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IFERROR(__xludf.DUMMYFUNCTION("""COMPUTED_VALUE"""),1911.05)</f>
        <v>1911.05</v>
      </c>
      <c r="D371" s="2">
        <f>IFERROR(__xludf.DUMMYFUNCTION("""COMPUTED_VALUE"""),45832.66666666667)</f>
        <v>45832.66667</v>
      </c>
      <c r="E371" s="1">
        <f>IFERROR(__xludf.DUMMYFUNCTION("""COMPUTED_VALUE"""),1925.78)</f>
        <v>1925.78</v>
      </c>
      <c r="G371" s="2">
        <f>IFERROR(__xludf.DUMMYFUNCTION("""COMPUTED_VALUE"""),45832.66666666667)</f>
        <v>45832.66667</v>
      </c>
      <c r="H371" s="1">
        <f>IFERROR(__xludf.DUMMYFUNCTION("""COMPUTED_VALUE"""),1906.79)</f>
        <v>1906.79</v>
      </c>
      <c r="J371" s="2">
        <f>IFERROR(__xludf.DUMMYFUNCTION("""COMPUTED_VALUE"""),45832.66666666667)</f>
        <v>45832.66667</v>
      </c>
      <c r="K371" s="1">
        <f>IFERROR(__xludf.DUMMYFUNCTION("""COMPUTED_VALUE"""),1922.53)</f>
        <v>1922.53</v>
      </c>
      <c r="M371" s="2">
        <f>IFERROR(__xludf.DUMMYFUNCTION("""COMPUTED_VALUE"""),45832.66666666667)</f>
        <v>45832.66667</v>
      </c>
      <c r="N371" s="1">
        <f>IFERROR(__xludf.DUMMYFUNCTION("""COMPUTED_VALUE"""),5.5018749E7)</f>
        <v>55018749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IFERROR(__xludf.DUMMYFUNCTION("""COMPUTED_VALUE"""),1922.69)</f>
        <v>1922.69</v>
      </c>
      <c r="D372" s="2">
        <f>IFERROR(__xludf.DUMMYFUNCTION("""COMPUTED_VALUE"""),45833.66666666667)</f>
        <v>45833.66667</v>
      </c>
      <c r="E372" s="1">
        <f>IFERROR(__xludf.DUMMYFUNCTION("""COMPUTED_VALUE"""),1926.04)</f>
        <v>1926.04</v>
      </c>
      <c r="G372" s="2">
        <f>IFERROR(__xludf.DUMMYFUNCTION("""COMPUTED_VALUE"""),45833.66666666667)</f>
        <v>45833.66667</v>
      </c>
      <c r="H372" s="1">
        <f>IFERROR(__xludf.DUMMYFUNCTION("""COMPUTED_VALUE"""),1898.38)</f>
        <v>1898.38</v>
      </c>
      <c r="J372" s="2">
        <f>IFERROR(__xludf.DUMMYFUNCTION("""COMPUTED_VALUE"""),45833.66666666667)</f>
        <v>45833.66667</v>
      </c>
      <c r="K372" s="1">
        <f>IFERROR(__xludf.DUMMYFUNCTION("""COMPUTED_VALUE"""),1900.39)</f>
        <v>1900.39</v>
      </c>
      <c r="M372" s="2">
        <f>IFERROR(__xludf.DUMMYFUNCTION("""COMPUTED_VALUE"""),45833.66666666667)</f>
        <v>45833.66667</v>
      </c>
      <c r="N372" s="1">
        <f>IFERROR(__xludf.DUMMYFUNCTION("""COMPUTED_VALUE"""),4.4638416E7)</f>
        <v>44638416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IFERROR(__xludf.DUMMYFUNCTION("""COMPUTED_VALUE"""),1902.01)</f>
        <v>1902.01</v>
      </c>
      <c r="D373" s="2">
        <f>IFERROR(__xludf.DUMMYFUNCTION("""COMPUTED_VALUE"""),45834.66666666667)</f>
        <v>45834.66667</v>
      </c>
      <c r="E373" s="1">
        <f>IFERROR(__xludf.DUMMYFUNCTION("""COMPUTED_VALUE"""),1914.66)</f>
        <v>1914.66</v>
      </c>
      <c r="G373" s="2">
        <f>IFERROR(__xludf.DUMMYFUNCTION("""COMPUTED_VALUE"""),45834.66666666667)</f>
        <v>45834.66667</v>
      </c>
      <c r="H373" s="1">
        <f>IFERROR(__xludf.DUMMYFUNCTION("""COMPUTED_VALUE"""),1900.77)</f>
        <v>1900.77</v>
      </c>
      <c r="J373" s="2">
        <f>IFERROR(__xludf.DUMMYFUNCTION("""COMPUTED_VALUE"""),45834.66666666667)</f>
        <v>45834.66667</v>
      </c>
      <c r="K373" s="1">
        <f>IFERROR(__xludf.DUMMYFUNCTION("""COMPUTED_VALUE"""),1910.16)</f>
        <v>1910.16</v>
      </c>
      <c r="M373" s="2">
        <f>IFERROR(__xludf.DUMMYFUNCTION("""COMPUTED_VALUE"""),45834.66666666667)</f>
        <v>45834.66667</v>
      </c>
      <c r="N373" s="1">
        <f>IFERROR(__xludf.DUMMYFUNCTION("""COMPUTED_VALUE"""),4.963179E7)</f>
        <v>49631790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IFERROR(__xludf.DUMMYFUNCTION("""COMPUTED_VALUE"""),1917.62)</f>
        <v>1917.62</v>
      </c>
      <c r="D374" s="2">
        <f>IFERROR(__xludf.DUMMYFUNCTION("""COMPUTED_VALUE"""),45835.66666666667)</f>
        <v>45835.66667</v>
      </c>
      <c r="E374" s="1">
        <f>IFERROR(__xludf.DUMMYFUNCTION("""COMPUTED_VALUE"""),1944.63)</f>
        <v>1944.63</v>
      </c>
      <c r="G374" s="2">
        <f>IFERROR(__xludf.DUMMYFUNCTION("""COMPUTED_VALUE"""),45835.66666666667)</f>
        <v>45835.66667</v>
      </c>
      <c r="H374" s="1">
        <f>IFERROR(__xludf.DUMMYFUNCTION("""COMPUTED_VALUE"""),1915.45)</f>
        <v>1915.45</v>
      </c>
      <c r="J374" s="2">
        <f>IFERROR(__xludf.DUMMYFUNCTION("""COMPUTED_VALUE"""),45835.66666666667)</f>
        <v>45835.66667</v>
      </c>
      <c r="K374" s="1">
        <f>IFERROR(__xludf.DUMMYFUNCTION("""COMPUTED_VALUE"""),1932.31)</f>
        <v>1932.31</v>
      </c>
      <c r="M374" s="2">
        <f>IFERROR(__xludf.DUMMYFUNCTION("""COMPUTED_VALUE"""),45835.66666666667)</f>
        <v>45835.66667</v>
      </c>
      <c r="N374" s="1">
        <f>IFERROR(__xludf.DUMMYFUNCTION("""COMPUTED_VALUE"""),7.6415918E7)</f>
        <v>76415918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IFERROR(__xludf.DUMMYFUNCTION("""COMPUTED_VALUE"""),1934.1)</f>
        <v>1934.1</v>
      </c>
      <c r="D375" s="2">
        <f>IFERROR(__xludf.DUMMYFUNCTION("""COMPUTED_VALUE"""),45838.66666666667)</f>
        <v>45838.66667</v>
      </c>
      <c r="E375" s="1">
        <f>IFERROR(__xludf.DUMMYFUNCTION("""COMPUTED_VALUE"""),1936.18)</f>
        <v>1936.18</v>
      </c>
      <c r="G375" s="2">
        <f>IFERROR(__xludf.DUMMYFUNCTION("""COMPUTED_VALUE"""),45838.66666666667)</f>
        <v>45838.66667</v>
      </c>
      <c r="H375" s="1">
        <f>IFERROR(__xludf.DUMMYFUNCTION("""COMPUTED_VALUE"""),1923.23)</f>
        <v>1923.23</v>
      </c>
      <c r="J375" s="2">
        <f>IFERROR(__xludf.DUMMYFUNCTION("""COMPUTED_VALUE"""),45838.66666666667)</f>
        <v>45838.66667</v>
      </c>
      <c r="K375" s="1">
        <f>IFERROR(__xludf.DUMMYFUNCTION("""COMPUTED_VALUE"""),1932.25)</f>
        <v>1932.25</v>
      </c>
      <c r="M375" s="2">
        <f>IFERROR(__xludf.DUMMYFUNCTION("""COMPUTED_VALUE"""),45838.66666666667)</f>
        <v>45838.66667</v>
      </c>
      <c r="N375" s="1">
        <f>IFERROR(__xludf.DUMMYFUNCTION("""COMPUTED_VALUE"""),4.6386581E7)</f>
        <v>46386581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IFERROR(__xludf.DUMMYFUNCTION("""COMPUTED_VALUE"""),1924.39)</f>
        <v>1924.39</v>
      </c>
      <c r="D376" s="2">
        <f>IFERROR(__xludf.DUMMYFUNCTION("""COMPUTED_VALUE"""),45839.66666666667)</f>
        <v>45839.66667</v>
      </c>
      <c r="E376" s="1">
        <f>IFERROR(__xludf.DUMMYFUNCTION("""COMPUTED_VALUE"""),1967.31)</f>
        <v>1967.31</v>
      </c>
      <c r="G376" s="2">
        <f>IFERROR(__xludf.DUMMYFUNCTION("""COMPUTED_VALUE"""),45839.66666666667)</f>
        <v>45839.66667</v>
      </c>
      <c r="H376" s="1">
        <f>IFERROR(__xludf.DUMMYFUNCTION("""COMPUTED_VALUE"""),1919.26)</f>
        <v>1919.26</v>
      </c>
      <c r="J376" s="2">
        <f>IFERROR(__xludf.DUMMYFUNCTION("""COMPUTED_VALUE"""),45839.66666666667)</f>
        <v>45839.66667</v>
      </c>
      <c r="K376" s="1">
        <f>IFERROR(__xludf.DUMMYFUNCTION("""COMPUTED_VALUE"""),1954.9)</f>
        <v>1954.9</v>
      </c>
      <c r="M376" s="2">
        <f>IFERROR(__xludf.DUMMYFUNCTION("""COMPUTED_VALUE"""),45839.66666666667)</f>
        <v>45839.66667</v>
      </c>
      <c r="N376" s="1">
        <f>IFERROR(__xludf.DUMMYFUNCTION("""COMPUTED_VALUE"""),6.267696E7)</f>
        <v>62676960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IFERROR(__xludf.DUMMYFUNCTION("""COMPUTED_VALUE"""),1952.22)</f>
        <v>1952.22</v>
      </c>
      <c r="D377" s="2">
        <f>IFERROR(__xludf.DUMMYFUNCTION("""COMPUTED_VALUE"""),45840.66666666667)</f>
        <v>45840.66667</v>
      </c>
      <c r="E377" s="1">
        <f>IFERROR(__xludf.DUMMYFUNCTION("""COMPUTED_VALUE"""),1966.46)</f>
        <v>1966.46</v>
      </c>
      <c r="G377" s="2">
        <f>IFERROR(__xludf.DUMMYFUNCTION("""COMPUTED_VALUE"""),45840.66666666667)</f>
        <v>45840.66667</v>
      </c>
      <c r="H377" s="1">
        <f>IFERROR(__xludf.DUMMYFUNCTION("""COMPUTED_VALUE"""),1950.38)</f>
        <v>1950.38</v>
      </c>
      <c r="J377" s="2">
        <f>IFERROR(__xludf.DUMMYFUNCTION("""COMPUTED_VALUE"""),45840.66666666667)</f>
        <v>45840.66667</v>
      </c>
      <c r="K377" s="1">
        <f>IFERROR(__xludf.DUMMYFUNCTION("""COMPUTED_VALUE"""),1965.83)</f>
        <v>1965.83</v>
      </c>
      <c r="M377" s="2">
        <f>IFERROR(__xludf.DUMMYFUNCTION("""COMPUTED_VALUE"""),45840.66666666667)</f>
        <v>45840.66667</v>
      </c>
      <c r="N377" s="1">
        <f>IFERROR(__xludf.DUMMYFUNCTION("""COMPUTED_VALUE"""),4.2913041E7)</f>
        <v>42913041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IFERROR(__xludf.DUMMYFUNCTION("""COMPUTED_VALUE"""),1966.53)</f>
        <v>1966.53</v>
      </c>
      <c r="D378" s="2">
        <f>IFERROR(__xludf.DUMMYFUNCTION("""COMPUTED_VALUE"""),45841.54166666667)</f>
        <v>45841.54167</v>
      </c>
      <c r="E378" s="1">
        <f>IFERROR(__xludf.DUMMYFUNCTION("""COMPUTED_VALUE"""),1983.45)</f>
        <v>1983.45</v>
      </c>
      <c r="G378" s="2">
        <f>IFERROR(__xludf.DUMMYFUNCTION("""COMPUTED_VALUE"""),45841.54166666667)</f>
        <v>45841.54167</v>
      </c>
      <c r="H378" s="1">
        <f>IFERROR(__xludf.DUMMYFUNCTION("""COMPUTED_VALUE"""),1965.85)</f>
        <v>1965.85</v>
      </c>
      <c r="J378" s="2">
        <f>IFERROR(__xludf.DUMMYFUNCTION("""COMPUTED_VALUE"""),45841.54166666667)</f>
        <v>45841.54167</v>
      </c>
      <c r="K378" s="1">
        <f>IFERROR(__xludf.DUMMYFUNCTION("""COMPUTED_VALUE"""),1981.63)</f>
        <v>1981.63</v>
      </c>
      <c r="M378" s="2">
        <f>IFERROR(__xludf.DUMMYFUNCTION("""COMPUTED_VALUE"""),45841.54166666667)</f>
        <v>45841.54167</v>
      </c>
      <c r="N378" s="1">
        <f>IFERROR(__xludf.DUMMYFUNCTION("""COMPUTED_VALUE"""),2.8736947E7)</f>
        <v>28736947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IFERROR(__xludf.DUMMYFUNCTION("""COMPUTED_VALUE"""),1980.53)</f>
        <v>1980.53</v>
      </c>
      <c r="D379" s="2">
        <f>IFERROR(__xludf.DUMMYFUNCTION("""COMPUTED_VALUE"""),45845.66666666667)</f>
        <v>45845.66667</v>
      </c>
      <c r="E379" s="1">
        <f>IFERROR(__xludf.DUMMYFUNCTION("""COMPUTED_VALUE"""),1982.75)</f>
        <v>1982.75</v>
      </c>
      <c r="G379" s="2">
        <f>IFERROR(__xludf.DUMMYFUNCTION("""COMPUTED_VALUE"""),45845.66666666667)</f>
        <v>45845.66667</v>
      </c>
      <c r="H379" s="1">
        <f>IFERROR(__xludf.DUMMYFUNCTION("""COMPUTED_VALUE"""),1954.24)</f>
        <v>1954.24</v>
      </c>
      <c r="J379" s="2">
        <f>IFERROR(__xludf.DUMMYFUNCTION("""COMPUTED_VALUE"""),45845.66666666667)</f>
        <v>45845.66667</v>
      </c>
      <c r="K379" s="1">
        <f>IFERROR(__xludf.DUMMYFUNCTION("""COMPUTED_VALUE"""),1966.04)</f>
        <v>1966.04</v>
      </c>
      <c r="M379" s="2">
        <f>IFERROR(__xludf.DUMMYFUNCTION("""COMPUTED_VALUE"""),45845.66666666667)</f>
        <v>45845.66667</v>
      </c>
      <c r="N379" s="1">
        <f>IFERROR(__xludf.DUMMYFUNCTION("""COMPUTED_VALUE"""),4.3193568E7)</f>
        <v>43193568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IFERROR(__xludf.DUMMYFUNCTION("""COMPUTED_VALUE"""),1967.96)</f>
        <v>1967.96</v>
      </c>
      <c r="D380" s="2">
        <f>IFERROR(__xludf.DUMMYFUNCTION("""COMPUTED_VALUE"""),45846.66666666667)</f>
        <v>45846.66667</v>
      </c>
      <c r="E380" s="1">
        <f>IFERROR(__xludf.DUMMYFUNCTION("""COMPUTED_VALUE"""),1970.13)</f>
        <v>1970.13</v>
      </c>
      <c r="G380" s="2">
        <f>IFERROR(__xludf.DUMMYFUNCTION("""COMPUTED_VALUE"""),45846.66666666667)</f>
        <v>45846.66667</v>
      </c>
      <c r="H380" s="1">
        <f>IFERROR(__xludf.DUMMYFUNCTION("""COMPUTED_VALUE"""),1949.27)</f>
        <v>1949.27</v>
      </c>
      <c r="J380" s="2">
        <f>IFERROR(__xludf.DUMMYFUNCTION("""COMPUTED_VALUE"""),45846.66666666667)</f>
        <v>45846.66667</v>
      </c>
      <c r="K380" s="1">
        <f>IFERROR(__xludf.DUMMYFUNCTION("""COMPUTED_VALUE"""),1959.53)</f>
        <v>1959.53</v>
      </c>
      <c r="M380" s="2">
        <f>IFERROR(__xludf.DUMMYFUNCTION("""COMPUTED_VALUE"""),45846.66666666667)</f>
        <v>45846.66667</v>
      </c>
      <c r="N380" s="1">
        <f>IFERROR(__xludf.DUMMYFUNCTION("""COMPUTED_VALUE"""),5.0368966E7)</f>
        <v>50368966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IFERROR(__xludf.DUMMYFUNCTION("""COMPUTED_VALUE"""),1970.31)</f>
        <v>1970.31</v>
      </c>
      <c r="D381" s="2">
        <f>IFERROR(__xludf.DUMMYFUNCTION("""COMPUTED_VALUE"""),45847.66666666667)</f>
        <v>45847.66667</v>
      </c>
      <c r="E381" s="1">
        <f>IFERROR(__xludf.DUMMYFUNCTION("""COMPUTED_VALUE"""),1990.3)</f>
        <v>1990.3</v>
      </c>
      <c r="G381" s="2">
        <f>IFERROR(__xludf.DUMMYFUNCTION("""COMPUTED_VALUE"""),45847.66666666667)</f>
        <v>45847.66667</v>
      </c>
      <c r="H381" s="1">
        <f>IFERROR(__xludf.DUMMYFUNCTION("""COMPUTED_VALUE"""),1961.25)</f>
        <v>1961.25</v>
      </c>
      <c r="J381" s="2">
        <f>IFERROR(__xludf.DUMMYFUNCTION("""COMPUTED_VALUE"""),45847.66666666667)</f>
        <v>45847.66667</v>
      </c>
      <c r="K381" s="1">
        <f>IFERROR(__xludf.DUMMYFUNCTION("""COMPUTED_VALUE"""),1988.86)</f>
        <v>1988.86</v>
      </c>
      <c r="M381" s="2">
        <f>IFERROR(__xludf.DUMMYFUNCTION("""COMPUTED_VALUE"""),45847.66666666667)</f>
        <v>45847.66667</v>
      </c>
      <c r="N381" s="1">
        <f>IFERROR(__xludf.DUMMYFUNCTION("""COMPUTED_VALUE"""),4.1788232E7)</f>
        <v>41788232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IFERROR(__xludf.DUMMYFUNCTION("""COMPUTED_VALUE"""),1988.65)</f>
        <v>1988.65</v>
      </c>
      <c r="D382" s="2">
        <f>IFERROR(__xludf.DUMMYFUNCTION("""COMPUTED_VALUE"""),45848.66666666667)</f>
        <v>45848.66667</v>
      </c>
      <c r="E382" s="1">
        <f>IFERROR(__xludf.DUMMYFUNCTION("""COMPUTED_VALUE"""),2006.77)</f>
        <v>2006.77</v>
      </c>
      <c r="G382" s="2">
        <f>IFERROR(__xludf.DUMMYFUNCTION("""COMPUTED_VALUE"""),45848.66666666667)</f>
        <v>45848.66667</v>
      </c>
      <c r="H382" s="1">
        <f>IFERROR(__xludf.DUMMYFUNCTION("""COMPUTED_VALUE"""),1983.07)</f>
        <v>1983.07</v>
      </c>
      <c r="J382" s="2">
        <f>IFERROR(__xludf.DUMMYFUNCTION("""COMPUTED_VALUE"""),45848.66666666667)</f>
        <v>45848.66667</v>
      </c>
      <c r="K382" s="1">
        <f>IFERROR(__xludf.DUMMYFUNCTION("""COMPUTED_VALUE"""),1996.64)</f>
        <v>1996.64</v>
      </c>
      <c r="M382" s="2">
        <f>IFERROR(__xludf.DUMMYFUNCTION("""COMPUTED_VALUE"""),45848.66666666667)</f>
        <v>45848.66667</v>
      </c>
      <c r="N382" s="1">
        <f>IFERROR(__xludf.DUMMYFUNCTION("""COMPUTED_VALUE"""),4.5555071E7)</f>
        <v>45555071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IFERROR(__xludf.DUMMYFUNCTION("""COMPUTED_VALUE"""),1987.73)</f>
        <v>1987.73</v>
      </c>
      <c r="D383" s="2">
        <f>IFERROR(__xludf.DUMMYFUNCTION("""COMPUTED_VALUE"""),45849.66666666667)</f>
        <v>45849.66667</v>
      </c>
      <c r="E383" s="1">
        <f>IFERROR(__xludf.DUMMYFUNCTION("""COMPUTED_VALUE"""),1993.49)</f>
        <v>1993.49</v>
      </c>
      <c r="G383" s="2">
        <f>IFERROR(__xludf.DUMMYFUNCTION("""COMPUTED_VALUE"""),45849.66666666667)</f>
        <v>45849.66667</v>
      </c>
      <c r="H383" s="1">
        <f>IFERROR(__xludf.DUMMYFUNCTION("""COMPUTED_VALUE"""),1977.69)</f>
        <v>1977.69</v>
      </c>
      <c r="J383" s="2">
        <f>IFERROR(__xludf.DUMMYFUNCTION("""COMPUTED_VALUE"""),45849.66666666667)</f>
        <v>45849.66667</v>
      </c>
      <c r="K383" s="1">
        <f>IFERROR(__xludf.DUMMYFUNCTION("""COMPUTED_VALUE"""),1988.14)</f>
        <v>1988.14</v>
      </c>
      <c r="M383" s="2">
        <f>IFERROR(__xludf.DUMMYFUNCTION("""COMPUTED_VALUE"""),45849.66666666667)</f>
        <v>45849.66667</v>
      </c>
      <c r="N383" s="1">
        <f>IFERROR(__xludf.DUMMYFUNCTION("""COMPUTED_VALUE"""),3.4533317E7)</f>
        <v>34533317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IFERROR(__xludf.DUMMYFUNCTION("""COMPUTED_VALUE"""),1983.95)</f>
        <v>1983.95</v>
      </c>
      <c r="D384" s="2">
        <f>IFERROR(__xludf.DUMMYFUNCTION("""COMPUTED_VALUE"""),45852.66666666667)</f>
        <v>45852.66667</v>
      </c>
      <c r="E384" s="1">
        <f>IFERROR(__xludf.DUMMYFUNCTION("""COMPUTED_VALUE"""),1992.22)</f>
        <v>1992.22</v>
      </c>
      <c r="G384" s="2">
        <f>IFERROR(__xludf.DUMMYFUNCTION("""COMPUTED_VALUE"""),45852.66666666667)</f>
        <v>45852.66667</v>
      </c>
      <c r="H384" s="1">
        <f>IFERROR(__xludf.DUMMYFUNCTION("""COMPUTED_VALUE"""),1978.32)</f>
        <v>1978.32</v>
      </c>
      <c r="J384" s="2">
        <f>IFERROR(__xludf.DUMMYFUNCTION("""COMPUTED_VALUE"""),45852.66666666667)</f>
        <v>45852.66667</v>
      </c>
      <c r="K384" s="1">
        <f>IFERROR(__xludf.DUMMYFUNCTION("""COMPUTED_VALUE"""),1988.65)</f>
        <v>1988.65</v>
      </c>
      <c r="M384" s="2">
        <f>IFERROR(__xludf.DUMMYFUNCTION("""COMPUTED_VALUE"""),45852.66666666667)</f>
        <v>45852.66667</v>
      </c>
      <c r="N384" s="1">
        <f>IFERROR(__xludf.DUMMYFUNCTION("""COMPUTED_VALUE"""),3.4880159E7)</f>
        <v>34880159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IFERROR(__xludf.DUMMYFUNCTION("""COMPUTED_VALUE"""),1996.53)</f>
        <v>1996.53</v>
      </c>
      <c r="D385" s="2">
        <f>IFERROR(__xludf.DUMMYFUNCTION("""COMPUTED_VALUE"""),45853.66666666667)</f>
        <v>45853.66667</v>
      </c>
      <c r="E385" s="1">
        <f>IFERROR(__xludf.DUMMYFUNCTION("""COMPUTED_VALUE"""),2000.51)</f>
        <v>2000.51</v>
      </c>
      <c r="G385" s="2">
        <f>IFERROR(__xludf.DUMMYFUNCTION("""COMPUTED_VALUE"""),45853.66666666667)</f>
        <v>45853.66667</v>
      </c>
      <c r="H385" s="1">
        <f>IFERROR(__xludf.DUMMYFUNCTION("""COMPUTED_VALUE"""),1961.57)</f>
        <v>1961.57</v>
      </c>
      <c r="J385" s="2">
        <f>IFERROR(__xludf.DUMMYFUNCTION("""COMPUTED_VALUE"""),45853.66666666667)</f>
        <v>45853.66667</v>
      </c>
      <c r="K385" s="1">
        <f>IFERROR(__xludf.DUMMYFUNCTION("""COMPUTED_VALUE"""),1961.82)</f>
        <v>1961.82</v>
      </c>
      <c r="M385" s="2">
        <f>IFERROR(__xludf.DUMMYFUNCTION("""COMPUTED_VALUE"""),45853.66666666667)</f>
        <v>45853.66667</v>
      </c>
      <c r="N385" s="1">
        <f>IFERROR(__xludf.DUMMYFUNCTION("""COMPUTED_VALUE"""),4.0672524E7)</f>
        <v>40672524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IFERROR(__xludf.DUMMYFUNCTION("""COMPUTED_VALUE"""),1963.37)</f>
        <v>1963.37</v>
      </c>
      <c r="D386" s="2">
        <f>IFERROR(__xludf.DUMMYFUNCTION("""COMPUTED_VALUE"""),45854.66666666667)</f>
        <v>45854.66667</v>
      </c>
      <c r="E386" s="1">
        <f>IFERROR(__xludf.DUMMYFUNCTION("""COMPUTED_VALUE"""),1966.58)</f>
        <v>1966.58</v>
      </c>
      <c r="G386" s="2">
        <f>IFERROR(__xludf.DUMMYFUNCTION("""COMPUTED_VALUE"""),45854.66666666667)</f>
        <v>45854.66667</v>
      </c>
      <c r="H386" s="1">
        <f>IFERROR(__xludf.DUMMYFUNCTION("""COMPUTED_VALUE"""),1933.25)</f>
        <v>1933.25</v>
      </c>
      <c r="J386" s="2">
        <f>IFERROR(__xludf.DUMMYFUNCTION("""COMPUTED_VALUE"""),45854.66666666667)</f>
        <v>45854.66667</v>
      </c>
      <c r="K386" s="1">
        <f>IFERROR(__xludf.DUMMYFUNCTION("""COMPUTED_VALUE"""),1963.95)</f>
        <v>1963.95</v>
      </c>
      <c r="M386" s="2">
        <f>IFERROR(__xludf.DUMMYFUNCTION("""COMPUTED_VALUE"""),45854.66666666667)</f>
        <v>45854.66667</v>
      </c>
      <c r="N386" s="1">
        <f>IFERROR(__xludf.DUMMYFUNCTION("""COMPUTED_VALUE"""),4.5779223E7)</f>
        <v>45779223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IFERROR(__xludf.DUMMYFUNCTION("""COMPUTED_VALUE"""),1964.68)</f>
        <v>1964.68</v>
      </c>
      <c r="D387" s="2">
        <f>IFERROR(__xludf.DUMMYFUNCTION("""COMPUTED_VALUE"""),45855.66666666667)</f>
        <v>45855.66667</v>
      </c>
      <c r="E387" s="1">
        <f>IFERROR(__xludf.DUMMYFUNCTION("""COMPUTED_VALUE"""),1993.65)</f>
        <v>1993.65</v>
      </c>
      <c r="G387" s="2">
        <f>IFERROR(__xludf.DUMMYFUNCTION("""COMPUTED_VALUE"""),45855.66666666667)</f>
        <v>45855.66667</v>
      </c>
      <c r="H387" s="1">
        <f>IFERROR(__xludf.DUMMYFUNCTION("""COMPUTED_VALUE"""),1964.35)</f>
        <v>1964.35</v>
      </c>
      <c r="J387" s="2">
        <f>IFERROR(__xludf.DUMMYFUNCTION("""COMPUTED_VALUE"""),45855.66666666667)</f>
        <v>45855.66667</v>
      </c>
      <c r="K387" s="1">
        <f>IFERROR(__xludf.DUMMYFUNCTION("""COMPUTED_VALUE"""),1992.27)</f>
        <v>1992.27</v>
      </c>
      <c r="M387" s="2">
        <f>IFERROR(__xludf.DUMMYFUNCTION("""COMPUTED_VALUE"""),45855.66666666667)</f>
        <v>45855.66667</v>
      </c>
      <c r="N387" s="1">
        <f>IFERROR(__xludf.DUMMYFUNCTION("""COMPUTED_VALUE"""),4.3585601E7)</f>
        <v>43585601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IFERROR(__xludf.DUMMYFUNCTION("""COMPUTED_VALUE"""),1994.4)</f>
        <v>1994.4</v>
      </c>
      <c r="D388" s="2">
        <f>IFERROR(__xludf.DUMMYFUNCTION("""COMPUTED_VALUE"""),45856.66666666667)</f>
        <v>45856.66667</v>
      </c>
      <c r="E388" s="1">
        <f>IFERROR(__xludf.DUMMYFUNCTION("""COMPUTED_VALUE"""),1999.09)</f>
        <v>1999.09</v>
      </c>
      <c r="G388" s="2">
        <f>IFERROR(__xludf.DUMMYFUNCTION("""COMPUTED_VALUE"""),45856.66666666667)</f>
        <v>45856.66667</v>
      </c>
      <c r="H388" s="1">
        <f>IFERROR(__xludf.DUMMYFUNCTION("""COMPUTED_VALUE"""),1984.42)</f>
        <v>1984.42</v>
      </c>
      <c r="J388" s="2">
        <f>IFERROR(__xludf.DUMMYFUNCTION("""COMPUTED_VALUE"""),45856.66666666667)</f>
        <v>45856.66667</v>
      </c>
      <c r="K388" s="1">
        <f>IFERROR(__xludf.DUMMYFUNCTION("""COMPUTED_VALUE"""),1994.89)</f>
        <v>1994.89</v>
      </c>
      <c r="M388" s="2">
        <f>IFERROR(__xludf.DUMMYFUNCTION("""COMPUTED_VALUE"""),45856.66666666667)</f>
        <v>45856.66667</v>
      </c>
      <c r="N388" s="1">
        <f>IFERROR(__xludf.DUMMYFUNCTION("""COMPUTED_VALUE"""),5.0376622E7)</f>
        <v>50376622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IFERROR(__xludf.DUMMYFUNCTION("""COMPUTED_VALUE"""),1998.13)</f>
        <v>1998.13</v>
      </c>
      <c r="D389" s="2">
        <f>IFERROR(__xludf.DUMMYFUNCTION("""COMPUTED_VALUE"""),45859.66666666667)</f>
        <v>45859.66667</v>
      </c>
      <c r="E389" s="1">
        <f>IFERROR(__xludf.DUMMYFUNCTION("""COMPUTED_VALUE"""),2001.67)</f>
        <v>2001.67</v>
      </c>
      <c r="G389" s="2">
        <f>IFERROR(__xludf.DUMMYFUNCTION("""COMPUTED_VALUE"""),45859.66666666667)</f>
        <v>45859.66667</v>
      </c>
      <c r="H389" s="1">
        <f>IFERROR(__xludf.DUMMYFUNCTION("""COMPUTED_VALUE"""),1980.97)</f>
        <v>1980.97</v>
      </c>
      <c r="J389" s="2">
        <f>IFERROR(__xludf.DUMMYFUNCTION("""COMPUTED_VALUE"""),45859.66666666667)</f>
        <v>45859.66667</v>
      </c>
      <c r="K389" s="1">
        <f>IFERROR(__xludf.DUMMYFUNCTION("""COMPUTED_VALUE"""),1980.97)</f>
        <v>1980.97</v>
      </c>
      <c r="M389" s="2">
        <f>IFERROR(__xludf.DUMMYFUNCTION("""COMPUTED_VALUE"""),45859.66666666667)</f>
        <v>45859.66667</v>
      </c>
      <c r="N389" s="1">
        <f>IFERROR(__xludf.DUMMYFUNCTION("""COMPUTED_VALUE"""),3.962684E7)</f>
        <v>39626840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IFERROR(__xludf.DUMMYFUNCTION("""COMPUTED_VALUE"""),1979.07)</f>
        <v>1979.07</v>
      </c>
      <c r="D390" s="2">
        <f>IFERROR(__xludf.DUMMYFUNCTION("""COMPUTED_VALUE"""),45860.66666666667)</f>
        <v>45860.66667</v>
      </c>
      <c r="E390" s="1">
        <f>IFERROR(__xludf.DUMMYFUNCTION("""COMPUTED_VALUE"""),2002.82)</f>
        <v>2002.82</v>
      </c>
      <c r="G390" s="2">
        <f>IFERROR(__xludf.DUMMYFUNCTION("""COMPUTED_VALUE"""),45860.66666666667)</f>
        <v>45860.66667</v>
      </c>
      <c r="H390" s="1">
        <f>IFERROR(__xludf.DUMMYFUNCTION("""COMPUTED_VALUE"""),1959.4)</f>
        <v>1959.4</v>
      </c>
      <c r="J390" s="2">
        <f>IFERROR(__xludf.DUMMYFUNCTION("""COMPUTED_VALUE"""),45860.66666666667)</f>
        <v>45860.66667</v>
      </c>
      <c r="K390" s="1">
        <f>IFERROR(__xludf.DUMMYFUNCTION("""COMPUTED_VALUE"""),2000.1)</f>
        <v>2000.1</v>
      </c>
      <c r="M390" s="2">
        <f>IFERROR(__xludf.DUMMYFUNCTION("""COMPUTED_VALUE"""),45860.66666666667)</f>
        <v>45860.66667</v>
      </c>
      <c r="N390" s="1">
        <f>IFERROR(__xludf.DUMMYFUNCTION("""COMPUTED_VALUE"""),4.6836109E7)</f>
        <v>46836109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IFERROR(__xludf.DUMMYFUNCTION("""COMPUTED_VALUE"""),2015.02)</f>
        <v>2015.02</v>
      </c>
      <c r="D391" s="2">
        <f>IFERROR(__xludf.DUMMYFUNCTION("""COMPUTED_VALUE"""),45861.66666666667)</f>
        <v>45861.66667</v>
      </c>
      <c r="E391" s="1">
        <f>IFERROR(__xludf.DUMMYFUNCTION("""COMPUTED_VALUE"""),2043.99)</f>
        <v>2043.99</v>
      </c>
      <c r="G391" s="2">
        <f>IFERROR(__xludf.DUMMYFUNCTION("""COMPUTED_VALUE"""),45861.66666666667)</f>
        <v>45861.66667</v>
      </c>
      <c r="H391" s="1">
        <f>IFERROR(__xludf.DUMMYFUNCTION("""COMPUTED_VALUE"""),2015.02)</f>
        <v>2015.02</v>
      </c>
      <c r="J391" s="2">
        <f>IFERROR(__xludf.DUMMYFUNCTION("""COMPUTED_VALUE"""),45861.66666666667)</f>
        <v>45861.66667</v>
      </c>
      <c r="K391" s="1">
        <f>IFERROR(__xludf.DUMMYFUNCTION("""COMPUTED_VALUE"""),2041.64)</f>
        <v>2041.64</v>
      </c>
      <c r="M391" s="2">
        <f>IFERROR(__xludf.DUMMYFUNCTION("""COMPUTED_VALUE"""),45861.66666666667)</f>
        <v>45861.66667</v>
      </c>
      <c r="N391" s="1">
        <f>IFERROR(__xludf.DUMMYFUNCTION("""COMPUTED_VALUE"""),5.3506918E7)</f>
        <v>53506918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IFERROR(__xludf.DUMMYFUNCTION("""COMPUTED_VALUE"""),2037.15)</f>
        <v>2037.15</v>
      </c>
      <c r="D392" s="2">
        <f>IFERROR(__xludf.DUMMYFUNCTION("""COMPUTED_VALUE"""),45862.66666666667)</f>
        <v>45862.66667</v>
      </c>
      <c r="E392" s="1">
        <f>IFERROR(__xludf.DUMMYFUNCTION("""COMPUTED_VALUE"""),2056.78)</f>
        <v>2056.78</v>
      </c>
      <c r="G392" s="2">
        <f>IFERROR(__xludf.DUMMYFUNCTION("""COMPUTED_VALUE"""),45862.66666666667)</f>
        <v>45862.66667</v>
      </c>
      <c r="H392" s="1">
        <f>IFERROR(__xludf.DUMMYFUNCTION("""COMPUTED_VALUE"""),2035.1)</f>
        <v>2035.1</v>
      </c>
      <c r="J392" s="2">
        <f>IFERROR(__xludf.DUMMYFUNCTION("""COMPUTED_VALUE"""),45862.66666666667)</f>
        <v>45862.66667</v>
      </c>
      <c r="K392" s="1">
        <f>IFERROR(__xludf.DUMMYFUNCTION("""COMPUTED_VALUE"""),2047.68)</f>
        <v>2047.68</v>
      </c>
      <c r="M392" s="2">
        <f>IFERROR(__xludf.DUMMYFUNCTION("""COMPUTED_VALUE"""),45862.66666666667)</f>
        <v>45862.66667</v>
      </c>
      <c r="N392" s="1">
        <f>IFERROR(__xludf.DUMMYFUNCTION("""COMPUTED_VALUE"""),4.5241805E7)</f>
        <v>45241805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IFERROR(__xludf.DUMMYFUNCTION("""COMPUTED_VALUE"""),2055.52)</f>
        <v>2055.52</v>
      </c>
      <c r="D393" s="2">
        <f>IFERROR(__xludf.DUMMYFUNCTION("""COMPUTED_VALUE"""),45863.66666666667)</f>
        <v>45863.66667</v>
      </c>
      <c r="E393" s="1">
        <f>IFERROR(__xludf.DUMMYFUNCTION("""COMPUTED_VALUE"""),2096.84)</f>
        <v>2096.84</v>
      </c>
      <c r="G393" s="2">
        <f>IFERROR(__xludf.DUMMYFUNCTION("""COMPUTED_VALUE"""),45863.66666666667)</f>
        <v>45863.66667</v>
      </c>
      <c r="H393" s="1">
        <f>IFERROR(__xludf.DUMMYFUNCTION("""COMPUTED_VALUE"""),2055.52)</f>
        <v>2055.52</v>
      </c>
      <c r="J393" s="2">
        <f>IFERROR(__xludf.DUMMYFUNCTION("""COMPUTED_VALUE"""),45863.66666666667)</f>
        <v>45863.66667</v>
      </c>
      <c r="K393" s="1">
        <f>IFERROR(__xludf.DUMMYFUNCTION("""COMPUTED_VALUE"""),2095.6)</f>
        <v>2095.6</v>
      </c>
      <c r="M393" s="2">
        <f>IFERROR(__xludf.DUMMYFUNCTION("""COMPUTED_VALUE"""),45863.66666666667)</f>
        <v>45863.66667</v>
      </c>
      <c r="N393" s="1">
        <f>IFERROR(__xludf.DUMMYFUNCTION("""COMPUTED_VALUE"""),4.6826645E7)</f>
        <v>46826645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IFERROR(__xludf.DUMMYFUNCTION("""COMPUTED_VALUE"""),2096.29)</f>
        <v>2096.29</v>
      </c>
      <c r="D394" s="2">
        <f>IFERROR(__xludf.DUMMYFUNCTION("""COMPUTED_VALUE"""),45866.66666666667)</f>
        <v>45866.66667</v>
      </c>
      <c r="E394" s="1">
        <f>IFERROR(__xludf.DUMMYFUNCTION("""COMPUTED_VALUE"""),2096.29)</f>
        <v>2096.29</v>
      </c>
      <c r="G394" s="2">
        <f>IFERROR(__xludf.DUMMYFUNCTION("""COMPUTED_VALUE"""),45866.66666666667)</f>
        <v>45866.66667</v>
      </c>
      <c r="H394" s="1">
        <f>IFERROR(__xludf.DUMMYFUNCTION("""COMPUTED_VALUE"""),2070.86)</f>
        <v>2070.86</v>
      </c>
      <c r="J394" s="2">
        <f>IFERROR(__xludf.DUMMYFUNCTION("""COMPUTED_VALUE"""),45866.66666666667)</f>
        <v>45866.66667</v>
      </c>
      <c r="K394" s="1">
        <f>IFERROR(__xludf.DUMMYFUNCTION("""COMPUTED_VALUE"""),2077.68)</f>
        <v>2077.68</v>
      </c>
      <c r="M394" s="2">
        <f>IFERROR(__xludf.DUMMYFUNCTION("""COMPUTED_VALUE"""),45866.66666666667)</f>
        <v>45866.66667</v>
      </c>
      <c r="N394" s="1">
        <f>IFERROR(__xludf.DUMMYFUNCTION("""COMPUTED_VALUE"""),5.3363854E7)</f>
        <v>53363854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IFERROR(__xludf.DUMMYFUNCTION("""COMPUTED_VALUE"""),2081.64)</f>
        <v>2081.64</v>
      </c>
      <c r="D395" s="2">
        <f>IFERROR(__xludf.DUMMYFUNCTION("""COMPUTED_VALUE"""),45867.66666666667)</f>
        <v>45867.66667</v>
      </c>
      <c r="E395" s="1">
        <f>IFERROR(__xludf.DUMMYFUNCTION("""COMPUTED_VALUE"""),2081.64)</f>
        <v>2081.64</v>
      </c>
      <c r="G395" s="2">
        <f>IFERROR(__xludf.DUMMYFUNCTION("""COMPUTED_VALUE"""),45867.66666666667)</f>
        <v>45867.66667</v>
      </c>
      <c r="H395" s="1">
        <f>IFERROR(__xludf.DUMMYFUNCTION("""COMPUTED_VALUE"""),2038.38)</f>
        <v>2038.38</v>
      </c>
      <c r="J395" s="2">
        <f>IFERROR(__xludf.DUMMYFUNCTION("""COMPUTED_VALUE"""),45867.66666666667)</f>
        <v>45867.66667</v>
      </c>
      <c r="K395" s="1">
        <f>IFERROR(__xludf.DUMMYFUNCTION("""COMPUTED_VALUE"""),2048.2)</f>
        <v>2048.2</v>
      </c>
      <c r="M395" s="2">
        <f>IFERROR(__xludf.DUMMYFUNCTION("""COMPUTED_VALUE"""),45867.66666666667)</f>
        <v>45867.66667</v>
      </c>
      <c r="N395" s="1">
        <f>IFERROR(__xludf.DUMMYFUNCTION("""COMPUTED_VALUE"""),6.4785679E7)</f>
        <v>64785679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IFERROR(__xludf.DUMMYFUNCTION("""COMPUTED_VALUE"""),2048.73)</f>
        <v>2048.73</v>
      </c>
      <c r="D396" s="2">
        <f>IFERROR(__xludf.DUMMYFUNCTION("""COMPUTED_VALUE"""),45868.66666666667)</f>
        <v>45868.66667</v>
      </c>
      <c r="E396" s="1">
        <f>IFERROR(__xludf.DUMMYFUNCTION("""COMPUTED_VALUE"""),2048.73)</f>
        <v>2048.73</v>
      </c>
      <c r="G396" s="2">
        <f>IFERROR(__xludf.DUMMYFUNCTION("""COMPUTED_VALUE"""),45868.66666666667)</f>
        <v>45868.66667</v>
      </c>
      <c r="H396" s="1">
        <f>IFERROR(__xludf.DUMMYFUNCTION("""COMPUTED_VALUE"""),2001.31)</f>
        <v>2001.31</v>
      </c>
      <c r="J396" s="2">
        <f>IFERROR(__xludf.DUMMYFUNCTION("""COMPUTED_VALUE"""),45868.66666666667)</f>
        <v>45868.66667</v>
      </c>
      <c r="K396" s="1">
        <f>IFERROR(__xludf.DUMMYFUNCTION("""COMPUTED_VALUE"""),2010.41)</f>
        <v>2010.41</v>
      </c>
      <c r="M396" s="2">
        <f>IFERROR(__xludf.DUMMYFUNCTION("""COMPUTED_VALUE"""),45868.66666666667)</f>
        <v>45868.66667</v>
      </c>
      <c r="N396" s="1">
        <f>IFERROR(__xludf.DUMMYFUNCTION("""COMPUTED_VALUE"""),6.9157125E7)</f>
        <v>69157125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IFERROR(__xludf.DUMMYFUNCTION("""COMPUTED_VALUE"""),2001.48)</f>
        <v>2001.48</v>
      </c>
      <c r="D397" s="2">
        <f>IFERROR(__xludf.DUMMYFUNCTION("""COMPUTED_VALUE"""),45869.66666666667)</f>
        <v>45869.66667</v>
      </c>
      <c r="E397" s="1">
        <f>IFERROR(__xludf.DUMMYFUNCTION("""COMPUTED_VALUE"""),2024.61)</f>
        <v>2024.61</v>
      </c>
      <c r="G397" s="2">
        <f>IFERROR(__xludf.DUMMYFUNCTION("""COMPUTED_VALUE"""),45869.66666666667)</f>
        <v>45869.66667</v>
      </c>
      <c r="H397" s="1">
        <f>IFERROR(__xludf.DUMMYFUNCTION("""COMPUTED_VALUE"""),1995.55)</f>
        <v>1995.55</v>
      </c>
      <c r="J397" s="2">
        <f>IFERROR(__xludf.DUMMYFUNCTION("""COMPUTED_VALUE"""),45869.66666666667)</f>
        <v>45869.66667</v>
      </c>
      <c r="K397" s="1">
        <f>IFERROR(__xludf.DUMMYFUNCTION("""COMPUTED_VALUE"""),2004.91)</f>
        <v>2004.91</v>
      </c>
      <c r="M397" s="2">
        <f>IFERROR(__xludf.DUMMYFUNCTION("""COMPUTED_VALUE"""),45869.66666666667)</f>
        <v>45869.66667</v>
      </c>
      <c r="N397" s="1">
        <f>IFERROR(__xludf.DUMMYFUNCTION("""COMPUTED_VALUE"""),7.4642877E7)</f>
        <v>74642877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IFERROR(__xludf.DUMMYFUNCTION("""COMPUTED_VALUE"""),1983.52)</f>
        <v>1983.52</v>
      </c>
      <c r="D398" s="2">
        <f>IFERROR(__xludf.DUMMYFUNCTION("""COMPUTED_VALUE"""),45870.66666666667)</f>
        <v>45870.66667</v>
      </c>
      <c r="E398" s="1">
        <f>IFERROR(__xludf.DUMMYFUNCTION("""COMPUTED_VALUE"""),1999.24)</f>
        <v>1999.24</v>
      </c>
      <c r="G398" s="2">
        <f>IFERROR(__xludf.DUMMYFUNCTION("""COMPUTED_VALUE"""),45870.66666666667)</f>
        <v>45870.66667</v>
      </c>
      <c r="H398" s="1">
        <f>IFERROR(__xludf.DUMMYFUNCTION("""COMPUTED_VALUE"""),1954.83)</f>
        <v>1954.83</v>
      </c>
      <c r="J398" s="2">
        <f>IFERROR(__xludf.DUMMYFUNCTION("""COMPUTED_VALUE"""),45870.66666666667)</f>
        <v>45870.66667</v>
      </c>
      <c r="K398" s="1">
        <f>IFERROR(__xludf.DUMMYFUNCTION("""COMPUTED_VALUE"""),1993.67)</f>
        <v>1993.67</v>
      </c>
      <c r="M398" s="2">
        <f>IFERROR(__xludf.DUMMYFUNCTION("""COMPUTED_VALUE"""),45870.66666666667)</f>
        <v>45870.66667</v>
      </c>
      <c r="N398" s="1">
        <f>IFERROR(__xludf.DUMMYFUNCTION("""COMPUTED_VALUE"""),9.3170624E7)</f>
        <v>93170624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IFERROR(__xludf.DUMMYFUNCTION("""COMPUTED_VALUE"""),1995.98)</f>
        <v>1995.98</v>
      </c>
      <c r="D399" s="2">
        <f>IFERROR(__xludf.DUMMYFUNCTION("""COMPUTED_VALUE"""),45873.66666666667)</f>
        <v>45873.66667</v>
      </c>
      <c r="E399" s="1">
        <f>IFERROR(__xludf.DUMMYFUNCTION("""COMPUTED_VALUE"""),2012.82)</f>
        <v>2012.82</v>
      </c>
      <c r="G399" s="2">
        <f>IFERROR(__xludf.DUMMYFUNCTION("""COMPUTED_VALUE"""),45873.66666666667)</f>
        <v>45873.66667</v>
      </c>
      <c r="H399" s="1">
        <f>IFERROR(__xludf.DUMMYFUNCTION("""COMPUTED_VALUE"""),1995.98)</f>
        <v>1995.98</v>
      </c>
      <c r="J399" s="2">
        <f>IFERROR(__xludf.DUMMYFUNCTION("""COMPUTED_VALUE"""),45873.66666666667)</f>
        <v>45873.66667</v>
      </c>
      <c r="K399" s="1">
        <f>IFERROR(__xludf.DUMMYFUNCTION("""COMPUTED_VALUE"""),2005.85)</f>
        <v>2005.85</v>
      </c>
      <c r="M399" s="2">
        <f>IFERROR(__xludf.DUMMYFUNCTION("""COMPUTED_VALUE"""),45873.66666666667)</f>
        <v>45873.66667</v>
      </c>
      <c r="N399" s="1">
        <f>IFERROR(__xludf.DUMMYFUNCTION("""COMPUTED_VALUE"""),5.5027907E7)</f>
        <v>55027907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IFERROR(__xludf.DUMMYFUNCTION("""COMPUTED_VALUE"""),2010.52)</f>
        <v>2010.52</v>
      </c>
      <c r="D400" s="2">
        <f>IFERROR(__xludf.DUMMYFUNCTION("""COMPUTED_VALUE"""),45874.66666666667)</f>
        <v>45874.66667</v>
      </c>
      <c r="E400" s="1">
        <f>IFERROR(__xludf.DUMMYFUNCTION("""COMPUTED_VALUE"""),2015.29)</f>
        <v>2015.29</v>
      </c>
      <c r="G400" s="2">
        <f>IFERROR(__xludf.DUMMYFUNCTION("""COMPUTED_VALUE"""),45874.66666666667)</f>
        <v>45874.66667</v>
      </c>
      <c r="H400" s="1">
        <f>IFERROR(__xludf.DUMMYFUNCTION("""COMPUTED_VALUE"""),1988.13)</f>
        <v>1988.13</v>
      </c>
      <c r="J400" s="2">
        <f>IFERROR(__xludf.DUMMYFUNCTION("""COMPUTED_VALUE"""),45874.66666666667)</f>
        <v>45874.66667</v>
      </c>
      <c r="K400" s="1">
        <f>IFERROR(__xludf.DUMMYFUNCTION("""COMPUTED_VALUE"""),2006.49)</f>
        <v>2006.49</v>
      </c>
      <c r="M400" s="2">
        <f>IFERROR(__xludf.DUMMYFUNCTION("""COMPUTED_VALUE"""),45874.66666666667)</f>
        <v>45874.66667</v>
      </c>
      <c r="N400" s="1">
        <f>IFERROR(__xludf.DUMMYFUNCTION("""COMPUTED_VALUE"""),5.1295356E7)</f>
        <v>51295356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IFERROR(__xludf.DUMMYFUNCTION("""COMPUTED_VALUE"""),2008.28)</f>
        <v>2008.28</v>
      </c>
      <c r="D401" s="2">
        <f>IFERROR(__xludf.DUMMYFUNCTION("""COMPUTED_VALUE"""),45875.66666666667)</f>
        <v>45875.66667</v>
      </c>
      <c r="E401" s="1">
        <f>IFERROR(__xludf.DUMMYFUNCTION("""COMPUTED_VALUE"""),2008.6)</f>
        <v>2008.6</v>
      </c>
      <c r="G401" s="2">
        <f>IFERROR(__xludf.DUMMYFUNCTION("""COMPUTED_VALUE"""),45875.66666666667)</f>
        <v>45875.66667</v>
      </c>
      <c r="H401" s="1">
        <f>IFERROR(__xludf.DUMMYFUNCTION("""COMPUTED_VALUE"""),1993.37)</f>
        <v>1993.37</v>
      </c>
      <c r="J401" s="2">
        <f>IFERROR(__xludf.DUMMYFUNCTION("""COMPUTED_VALUE"""),45875.66666666667)</f>
        <v>45875.66667</v>
      </c>
      <c r="K401" s="1">
        <f>IFERROR(__xludf.DUMMYFUNCTION("""COMPUTED_VALUE"""),1998.32)</f>
        <v>1998.32</v>
      </c>
      <c r="M401" s="2">
        <f>IFERROR(__xludf.DUMMYFUNCTION("""COMPUTED_VALUE"""),45875.66666666667)</f>
        <v>45875.66667</v>
      </c>
      <c r="N401" s="1">
        <f>IFERROR(__xludf.DUMMYFUNCTION("""COMPUTED_VALUE"""),5.220058E7)</f>
        <v>52200580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IFERROR(__xludf.DUMMYFUNCTION("""COMPUTED_VALUE"""),2022.68)</f>
        <v>2022.68</v>
      </c>
      <c r="D402" s="2">
        <f>IFERROR(__xludf.DUMMYFUNCTION("""COMPUTED_VALUE"""),45876.66666666667)</f>
        <v>45876.66667</v>
      </c>
      <c r="E402" s="1">
        <f>IFERROR(__xludf.DUMMYFUNCTION("""COMPUTED_VALUE"""),2027.79)</f>
        <v>2027.79</v>
      </c>
      <c r="G402" s="2">
        <f>IFERROR(__xludf.DUMMYFUNCTION("""COMPUTED_VALUE"""),45876.66666666667)</f>
        <v>45876.66667</v>
      </c>
      <c r="H402" s="1">
        <f>IFERROR(__xludf.DUMMYFUNCTION("""COMPUTED_VALUE"""),2008.29)</f>
        <v>2008.29</v>
      </c>
      <c r="J402" s="2">
        <f>IFERROR(__xludf.DUMMYFUNCTION("""COMPUTED_VALUE"""),45876.66666666667)</f>
        <v>45876.66667</v>
      </c>
      <c r="K402" s="1">
        <f>IFERROR(__xludf.DUMMYFUNCTION("""COMPUTED_VALUE"""),2013.63)</f>
        <v>2013.63</v>
      </c>
      <c r="M402" s="2">
        <f>IFERROR(__xludf.DUMMYFUNCTION("""COMPUTED_VALUE"""),45876.66666666667)</f>
        <v>45876.66667</v>
      </c>
      <c r="N402" s="1">
        <f>IFERROR(__xludf.DUMMYFUNCTION("""COMPUTED_VALUE"""),5.9018477E7)</f>
        <v>59018477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IFERROR(__xludf.DUMMYFUNCTION("""COMPUTED_VALUE"""),2016.69)</f>
        <v>2016.69</v>
      </c>
      <c r="D403" s="2">
        <f>IFERROR(__xludf.DUMMYFUNCTION("""COMPUTED_VALUE"""),45877.66666666667)</f>
        <v>45877.66667</v>
      </c>
      <c r="E403" s="1">
        <f>IFERROR(__xludf.DUMMYFUNCTION("""COMPUTED_VALUE"""),2030.5)</f>
        <v>2030.5</v>
      </c>
      <c r="G403" s="2">
        <f>IFERROR(__xludf.DUMMYFUNCTION("""COMPUTED_VALUE"""),45877.66666666667)</f>
        <v>45877.66667</v>
      </c>
      <c r="H403" s="1">
        <f>IFERROR(__xludf.DUMMYFUNCTION("""COMPUTED_VALUE"""),2016.66)</f>
        <v>2016.66</v>
      </c>
      <c r="J403" s="2">
        <f>IFERROR(__xludf.DUMMYFUNCTION("""COMPUTED_VALUE"""),45877.66666666667)</f>
        <v>45877.66667</v>
      </c>
      <c r="K403" s="1">
        <f>IFERROR(__xludf.DUMMYFUNCTION("""COMPUTED_VALUE"""),2022.08)</f>
        <v>2022.08</v>
      </c>
      <c r="M403" s="2">
        <f>IFERROR(__xludf.DUMMYFUNCTION("""COMPUTED_VALUE"""),45877.66666666667)</f>
        <v>45877.66667</v>
      </c>
      <c r="N403" s="1">
        <f>IFERROR(__xludf.DUMMYFUNCTION("""COMPUTED_VALUE"""),4.9944233E7)</f>
        <v>49944233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IFERROR(__xludf.DUMMYFUNCTION("""COMPUTED_VALUE"""),2020.89)</f>
        <v>2020.89</v>
      </c>
      <c r="D404" s="2">
        <f>IFERROR(__xludf.DUMMYFUNCTION("""COMPUTED_VALUE"""),45880.66666666667)</f>
        <v>45880.66667</v>
      </c>
      <c r="E404" s="1">
        <f>IFERROR(__xludf.DUMMYFUNCTION("""COMPUTED_VALUE"""),2021.62)</f>
        <v>2021.62</v>
      </c>
      <c r="G404" s="2">
        <f>IFERROR(__xludf.DUMMYFUNCTION("""COMPUTED_VALUE"""),45880.66666666667)</f>
        <v>45880.66667</v>
      </c>
      <c r="H404" s="1">
        <f>IFERROR(__xludf.DUMMYFUNCTION("""COMPUTED_VALUE"""),2003.67)</f>
        <v>2003.67</v>
      </c>
      <c r="J404" s="2">
        <f>IFERROR(__xludf.DUMMYFUNCTION("""COMPUTED_VALUE"""),45880.66666666667)</f>
        <v>45880.66667</v>
      </c>
      <c r="K404" s="1">
        <f>IFERROR(__xludf.DUMMYFUNCTION("""COMPUTED_VALUE"""),2011.61)</f>
        <v>2011.61</v>
      </c>
      <c r="M404" s="2">
        <f>IFERROR(__xludf.DUMMYFUNCTION("""COMPUTED_VALUE"""),45880.66666666667)</f>
        <v>45880.66667</v>
      </c>
      <c r="N404" s="1">
        <f>IFERROR(__xludf.DUMMYFUNCTION("""COMPUTED_VALUE"""),5.6028013E7)</f>
        <v>56028013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IFERROR(__xludf.DUMMYFUNCTION("""COMPUTED_VALUE"""),2015.77)</f>
        <v>2015.77</v>
      </c>
      <c r="D405" s="2">
        <f>IFERROR(__xludf.DUMMYFUNCTION("""COMPUTED_VALUE"""),45881.66666666667)</f>
        <v>45881.66667</v>
      </c>
      <c r="E405" s="1">
        <f>IFERROR(__xludf.DUMMYFUNCTION("""COMPUTED_VALUE"""),2064.11)</f>
        <v>2064.11</v>
      </c>
      <c r="G405" s="2">
        <f>IFERROR(__xludf.DUMMYFUNCTION("""COMPUTED_VALUE"""),45881.66666666667)</f>
        <v>45881.66667</v>
      </c>
      <c r="H405" s="1">
        <f>IFERROR(__xludf.DUMMYFUNCTION("""COMPUTED_VALUE"""),2015.77)</f>
        <v>2015.77</v>
      </c>
      <c r="J405" s="2">
        <f>IFERROR(__xludf.DUMMYFUNCTION("""COMPUTED_VALUE"""),45881.66666666667)</f>
        <v>45881.66667</v>
      </c>
      <c r="K405" s="1">
        <f>IFERROR(__xludf.DUMMYFUNCTION("""COMPUTED_VALUE"""),2062.28)</f>
        <v>2062.28</v>
      </c>
      <c r="M405" s="2">
        <f>IFERROR(__xludf.DUMMYFUNCTION("""COMPUTED_VALUE"""),45881.66666666667)</f>
        <v>45881.66667</v>
      </c>
      <c r="N405" s="1">
        <f>IFERROR(__xludf.DUMMYFUNCTION("""COMPUTED_VALUE"""),5.1962652E7)</f>
        <v>51962652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IFERROR(__xludf.DUMMYFUNCTION("""COMPUTED_VALUE"""),2068.07)</f>
        <v>2068.07</v>
      </c>
      <c r="D406" s="2">
        <f>IFERROR(__xludf.DUMMYFUNCTION("""COMPUTED_VALUE"""),45882.66666666667)</f>
        <v>45882.66667</v>
      </c>
      <c r="E406" s="1">
        <f>IFERROR(__xludf.DUMMYFUNCTION("""COMPUTED_VALUE"""),2086.63)</f>
        <v>2086.63</v>
      </c>
      <c r="G406" s="2">
        <f>IFERROR(__xludf.DUMMYFUNCTION("""COMPUTED_VALUE"""),45882.66666666667)</f>
        <v>45882.66667</v>
      </c>
      <c r="H406" s="1">
        <f>IFERROR(__xludf.DUMMYFUNCTION("""COMPUTED_VALUE"""),2048.7)</f>
        <v>2048.7</v>
      </c>
      <c r="J406" s="2">
        <f>IFERROR(__xludf.DUMMYFUNCTION("""COMPUTED_VALUE"""),45882.66666666667)</f>
        <v>45882.66667</v>
      </c>
      <c r="K406" s="1">
        <f>IFERROR(__xludf.DUMMYFUNCTION("""COMPUTED_VALUE"""),2084.71)</f>
        <v>2084.71</v>
      </c>
      <c r="M406" s="2">
        <f>IFERROR(__xludf.DUMMYFUNCTION("""COMPUTED_VALUE"""),45882.66666666667)</f>
        <v>45882.66667</v>
      </c>
      <c r="N406" s="1">
        <f>IFERROR(__xludf.DUMMYFUNCTION("""COMPUTED_VALUE"""),6.469369E7)</f>
        <v>64693690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IFERROR(__xludf.DUMMYFUNCTION("""COMPUTED_VALUE"""),2073.24)</f>
        <v>2073.24</v>
      </c>
      <c r="D407" s="2">
        <f>IFERROR(__xludf.DUMMYFUNCTION("""COMPUTED_VALUE"""),45883.66666666667)</f>
        <v>45883.66667</v>
      </c>
      <c r="E407" s="1">
        <f>IFERROR(__xludf.DUMMYFUNCTION("""COMPUTED_VALUE"""),2073.24)</f>
        <v>2073.24</v>
      </c>
      <c r="G407" s="2">
        <f>IFERROR(__xludf.DUMMYFUNCTION("""COMPUTED_VALUE"""),45883.66666666667)</f>
        <v>45883.66667</v>
      </c>
      <c r="H407" s="1">
        <f>IFERROR(__xludf.DUMMYFUNCTION("""COMPUTED_VALUE"""),2053.46)</f>
        <v>2053.46</v>
      </c>
      <c r="J407" s="2">
        <f>IFERROR(__xludf.DUMMYFUNCTION("""COMPUTED_VALUE"""),45883.66666666667)</f>
        <v>45883.66667</v>
      </c>
      <c r="K407" s="1">
        <f>IFERROR(__xludf.DUMMYFUNCTION("""COMPUTED_VALUE"""),2055.14)</f>
        <v>2055.14</v>
      </c>
      <c r="M407" s="2">
        <f>IFERROR(__xludf.DUMMYFUNCTION("""COMPUTED_VALUE"""),45883.66666666667)</f>
        <v>45883.66667</v>
      </c>
      <c r="N407" s="1">
        <f>IFERROR(__xludf.DUMMYFUNCTION("""COMPUTED_VALUE"""),4.8235992E7)</f>
        <v>48235992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IFERROR(__xludf.DUMMYFUNCTION("""COMPUTED_VALUE"""),2058.59)</f>
        <v>2058.59</v>
      </c>
      <c r="D408" s="2">
        <f>IFERROR(__xludf.DUMMYFUNCTION("""COMPUTED_VALUE"""),45884.66666666667)</f>
        <v>45884.66667</v>
      </c>
      <c r="E408" s="1">
        <f>IFERROR(__xludf.DUMMYFUNCTION("""COMPUTED_VALUE"""),2062.47)</f>
        <v>2062.47</v>
      </c>
      <c r="G408" s="2">
        <f>IFERROR(__xludf.DUMMYFUNCTION("""COMPUTED_VALUE"""),45884.66666666667)</f>
        <v>45884.66667</v>
      </c>
      <c r="H408" s="1">
        <f>IFERROR(__xludf.DUMMYFUNCTION("""COMPUTED_VALUE"""),2039.21)</f>
        <v>2039.21</v>
      </c>
      <c r="J408" s="2">
        <f>IFERROR(__xludf.DUMMYFUNCTION("""COMPUTED_VALUE"""),45884.66666666667)</f>
        <v>45884.66667</v>
      </c>
      <c r="K408" s="1">
        <f>IFERROR(__xludf.DUMMYFUNCTION("""COMPUTED_VALUE"""),2041.02)</f>
        <v>2041.02</v>
      </c>
      <c r="M408" s="2">
        <f>IFERROR(__xludf.DUMMYFUNCTION("""COMPUTED_VALUE"""),45884.66666666667)</f>
        <v>45884.66667</v>
      </c>
      <c r="N408" s="1">
        <f>IFERROR(__xludf.DUMMYFUNCTION("""COMPUTED_VALUE"""),4.2332161E7)</f>
        <v>42332161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IFERROR(__xludf.DUMMYFUNCTION("""COMPUTED_VALUE"""),2040.92)</f>
        <v>2040.92</v>
      </c>
      <c r="D409" s="2">
        <f>IFERROR(__xludf.DUMMYFUNCTION("""COMPUTED_VALUE"""),45887.66666666667)</f>
        <v>45887.66667</v>
      </c>
      <c r="E409" s="1">
        <f>IFERROR(__xludf.DUMMYFUNCTION("""COMPUTED_VALUE"""),2050.87)</f>
        <v>2050.87</v>
      </c>
      <c r="G409" s="2">
        <f>IFERROR(__xludf.DUMMYFUNCTION("""COMPUTED_VALUE"""),45887.66666666667)</f>
        <v>45887.66667</v>
      </c>
      <c r="H409" s="1">
        <f>IFERROR(__xludf.DUMMYFUNCTION("""COMPUTED_VALUE"""),2038.08)</f>
        <v>2038.08</v>
      </c>
      <c r="J409" s="2">
        <f>IFERROR(__xludf.DUMMYFUNCTION("""COMPUTED_VALUE"""),45887.66666666667)</f>
        <v>45887.66667</v>
      </c>
      <c r="K409" s="1">
        <f>IFERROR(__xludf.DUMMYFUNCTION("""COMPUTED_VALUE"""),2049.08)</f>
        <v>2049.08</v>
      </c>
      <c r="M409" s="2">
        <f>IFERROR(__xludf.DUMMYFUNCTION("""COMPUTED_VALUE"""),45887.66666666667)</f>
        <v>45887.66667</v>
      </c>
      <c r="N409" s="1">
        <f>IFERROR(__xludf.DUMMYFUNCTION("""COMPUTED_VALUE"""),4.1486852E7)</f>
        <v>41486852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IFERROR(__xludf.DUMMYFUNCTION("""COMPUTED_VALUE"""),2052.28)</f>
        <v>2052.28</v>
      </c>
      <c r="D410" s="2">
        <f>IFERROR(__xludf.DUMMYFUNCTION("""COMPUTED_VALUE"""),45888.66666666667)</f>
        <v>45888.66667</v>
      </c>
      <c r="E410" s="1">
        <f>IFERROR(__xludf.DUMMYFUNCTION("""COMPUTED_VALUE"""),2071.95)</f>
        <v>2071.95</v>
      </c>
      <c r="G410" s="2">
        <f>IFERROR(__xludf.DUMMYFUNCTION("""COMPUTED_VALUE"""),45888.66666666667)</f>
        <v>45888.66667</v>
      </c>
      <c r="H410" s="1">
        <f>IFERROR(__xludf.DUMMYFUNCTION("""COMPUTED_VALUE"""),2051.32)</f>
        <v>2051.32</v>
      </c>
      <c r="J410" s="2">
        <f>IFERROR(__xludf.DUMMYFUNCTION("""COMPUTED_VALUE"""),45888.66666666667)</f>
        <v>45888.66667</v>
      </c>
      <c r="K410" s="1">
        <f>IFERROR(__xludf.DUMMYFUNCTION("""COMPUTED_VALUE"""),2060.02)</f>
        <v>2060.02</v>
      </c>
      <c r="M410" s="2">
        <f>IFERROR(__xludf.DUMMYFUNCTION("""COMPUTED_VALUE"""),45888.66666666667)</f>
        <v>45888.66667</v>
      </c>
      <c r="N410" s="1">
        <f>IFERROR(__xludf.DUMMYFUNCTION("""COMPUTED_VALUE"""),4.4556916E7)</f>
        <v>44556916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IFERROR(__xludf.DUMMYFUNCTION("""COMPUTED_VALUE"""),2051.46)</f>
        <v>2051.46</v>
      </c>
      <c r="D411" s="2">
        <f>IFERROR(__xludf.DUMMYFUNCTION("""COMPUTED_VALUE"""),45889.66666666667)</f>
        <v>45889.66667</v>
      </c>
      <c r="E411" s="1">
        <f>IFERROR(__xludf.DUMMYFUNCTION("""COMPUTED_VALUE"""),2054.63)</f>
        <v>2054.63</v>
      </c>
      <c r="G411" s="2">
        <f>IFERROR(__xludf.DUMMYFUNCTION("""COMPUTED_VALUE"""),45889.66666666667)</f>
        <v>45889.66667</v>
      </c>
      <c r="H411" s="1">
        <f>IFERROR(__xludf.DUMMYFUNCTION("""COMPUTED_VALUE"""),2029.64)</f>
        <v>2029.64</v>
      </c>
      <c r="J411" s="2">
        <f>IFERROR(__xludf.DUMMYFUNCTION("""COMPUTED_VALUE"""),45889.66666666667)</f>
        <v>45889.66667</v>
      </c>
      <c r="K411" s="1">
        <f>IFERROR(__xludf.DUMMYFUNCTION("""COMPUTED_VALUE"""),2039.35)</f>
        <v>2039.35</v>
      </c>
      <c r="M411" s="2">
        <f>IFERROR(__xludf.DUMMYFUNCTION("""COMPUTED_VALUE"""),45889.66666666667)</f>
        <v>45889.66667</v>
      </c>
      <c r="N411" s="1">
        <f>IFERROR(__xludf.DUMMYFUNCTION("""COMPUTED_VALUE"""),5.08356E7)</f>
        <v>50835600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IFERROR(__xludf.DUMMYFUNCTION("""COMPUTED_VALUE"""),2030.03)</f>
        <v>2030.03</v>
      </c>
      <c r="D412" s="2">
        <f>IFERROR(__xludf.DUMMYFUNCTION("""COMPUTED_VALUE"""),45890.66666666667)</f>
        <v>45890.66667</v>
      </c>
      <c r="E412" s="1">
        <f>IFERROR(__xludf.DUMMYFUNCTION("""COMPUTED_VALUE"""),2037.63)</f>
        <v>2037.63</v>
      </c>
      <c r="G412" s="2">
        <f>IFERROR(__xludf.DUMMYFUNCTION("""COMPUTED_VALUE"""),45890.66666666667)</f>
        <v>45890.66667</v>
      </c>
      <c r="H412" s="1">
        <f>IFERROR(__xludf.DUMMYFUNCTION("""COMPUTED_VALUE"""),2022.41)</f>
        <v>2022.41</v>
      </c>
      <c r="J412" s="2">
        <f>IFERROR(__xludf.DUMMYFUNCTION("""COMPUTED_VALUE"""),45890.66666666667)</f>
        <v>45890.66667</v>
      </c>
      <c r="K412" s="1">
        <f>IFERROR(__xludf.DUMMYFUNCTION("""COMPUTED_VALUE"""),2030.6)</f>
        <v>2030.6</v>
      </c>
      <c r="M412" s="2">
        <f>IFERROR(__xludf.DUMMYFUNCTION("""COMPUTED_VALUE"""),45890.66666666667)</f>
        <v>45890.66667</v>
      </c>
      <c r="N412" s="1">
        <f>IFERROR(__xludf.DUMMYFUNCTION("""COMPUTED_VALUE"""),4.430702E7)</f>
        <v>44307020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IFERROR(__xludf.DUMMYFUNCTION("""COMPUTED_VALUE"""),2036.62)</f>
        <v>2036.62</v>
      </c>
      <c r="D413" s="2">
        <f>IFERROR(__xludf.DUMMYFUNCTION("""COMPUTED_VALUE"""),45891.66666666667)</f>
        <v>45891.66667</v>
      </c>
      <c r="E413" s="1">
        <f>IFERROR(__xludf.DUMMYFUNCTION("""COMPUTED_VALUE"""),2096.49)</f>
        <v>2096.49</v>
      </c>
      <c r="G413" s="2">
        <f>IFERROR(__xludf.DUMMYFUNCTION("""COMPUTED_VALUE"""),45891.66666666667)</f>
        <v>45891.66667</v>
      </c>
      <c r="H413" s="1">
        <f>IFERROR(__xludf.DUMMYFUNCTION("""COMPUTED_VALUE"""),2036.62)</f>
        <v>2036.62</v>
      </c>
      <c r="J413" s="2">
        <f>IFERROR(__xludf.DUMMYFUNCTION("""COMPUTED_VALUE"""),45891.66666666667)</f>
        <v>45891.66667</v>
      </c>
      <c r="K413" s="1">
        <f>IFERROR(__xludf.DUMMYFUNCTION("""COMPUTED_VALUE"""),2077.87)</f>
        <v>2077.87</v>
      </c>
      <c r="M413" s="2">
        <f>IFERROR(__xludf.DUMMYFUNCTION("""COMPUTED_VALUE"""),45891.66666666667)</f>
        <v>45891.66667</v>
      </c>
      <c r="N413" s="1">
        <f>IFERROR(__xludf.DUMMYFUNCTION("""COMPUTED_VALUE"""),5.1304424E7)</f>
        <v>51304424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IFERROR(__xludf.DUMMYFUNCTION("""COMPUTED_VALUE"""),2075.7)</f>
        <v>2075.7</v>
      </c>
      <c r="D414" s="2">
        <f>IFERROR(__xludf.DUMMYFUNCTION("""COMPUTED_VALUE"""),45894.66666666667)</f>
        <v>45894.66667</v>
      </c>
      <c r="E414" s="1">
        <f>IFERROR(__xludf.DUMMYFUNCTION("""COMPUTED_VALUE"""),2075.7)</f>
        <v>2075.7</v>
      </c>
      <c r="G414" s="2">
        <f>IFERROR(__xludf.DUMMYFUNCTION("""COMPUTED_VALUE"""),45894.66666666667)</f>
        <v>45894.66667</v>
      </c>
      <c r="H414" s="1">
        <f>IFERROR(__xludf.DUMMYFUNCTION("""COMPUTED_VALUE"""),2056.56)</f>
        <v>2056.56</v>
      </c>
      <c r="J414" s="2">
        <f>IFERROR(__xludf.DUMMYFUNCTION("""COMPUTED_VALUE"""),45894.66666666667)</f>
        <v>45894.66667</v>
      </c>
      <c r="K414" s="1">
        <f>IFERROR(__xludf.DUMMYFUNCTION("""COMPUTED_VALUE"""),2056.88)</f>
        <v>2056.88</v>
      </c>
      <c r="M414" s="2">
        <f>IFERROR(__xludf.DUMMYFUNCTION("""COMPUTED_VALUE"""),45894.66666666667)</f>
        <v>45894.66667</v>
      </c>
      <c r="N414" s="1">
        <f>IFERROR(__xludf.DUMMYFUNCTION("""COMPUTED_VALUE"""),4.0755609E7)</f>
        <v>40755609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IFERROR(__xludf.DUMMYFUNCTION("""COMPUTED_VALUE"""),2056.33)</f>
        <v>2056.33</v>
      </c>
      <c r="D415" s="2">
        <f>IFERROR(__xludf.DUMMYFUNCTION("""COMPUTED_VALUE"""),45895.66666666667)</f>
        <v>45895.66667</v>
      </c>
      <c r="E415" s="1">
        <f>IFERROR(__xludf.DUMMYFUNCTION("""COMPUTED_VALUE"""),2079.89)</f>
        <v>2079.89</v>
      </c>
      <c r="G415" s="2">
        <f>IFERROR(__xludf.DUMMYFUNCTION("""COMPUTED_VALUE"""),45895.66666666667)</f>
        <v>45895.66667</v>
      </c>
      <c r="H415" s="1">
        <f>IFERROR(__xludf.DUMMYFUNCTION("""COMPUTED_VALUE"""),2056.16)</f>
        <v>2056.16</v>
      </c>
      <c r="J415" s="2">
        <f>IFERROR(__xludf.DUMMYFUNCTION("""COMPUTED_VALUE"""),45895.66666666667)</f>
        <v>45895.66667</v>
      </c>
      <c r="K415" s="1">
        <f>IFERROR(__xludf.DUMMYFUNCTION("""COMPUTED_VALUE"""),2077.93)</f>
        <v>2077.93</v>
      </c>
      <c r="M415" s="2">
        <f>IFERROR(__xludf.DUMMYFUNCTION("""COMPUTED_VALUE"""),45895.66666666667)</f>
        <v>45895.66667</v>
      </c>
      <c r="N415" s="1">
        <f>IFERROR(__xludf.DUMMYFUNCTION("""COMPUTED_VALUE"""),5.2474133E7)</f>
        <v>52474133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IFERROR(__xludf.DUMMYFUNCTION("""COMPUTED_VALUE"""),2076.6)</f>
        <v>2076.6</v>
      </c>
      <c r="D416" s="2">
        <f>IFERROR(__xludf.DUMMYFUNCTION("""COMPUTED_VALUE"""),45896.66666666667)</f>
        <v>45896.66667</v>
      </c>
      <c r="E416" s="1">
        <f>IFERROR(__xludf.DUMMYFUNCTION("""COMPUTED_VALUE"""),2085.46)</f>
        <v>2085.46</v>
      </c>
      <c r="G416" s="2">
        <f>IFERROR(__xludf.DUMMYFUNCTION("""COMPUTED_VALUE"""),45896.66666666667)</f>
        <v>45896.66667</v>
      </c>
      <c r="H416" s="1">
        <f>IFERROR(__xludf.DUMMYFUNCTION("""COMPUTED_VALUE"""),2071.7)</f>
        <v>2071.7</v>
      </c>
      <c r="J416" s="2">
        <f>IFERROR(__xludf.DUMMYFUNCTION("""COMPUTED_VALUE"""),45896.66666666667)</f>
        <v>45896.66667</v>
      </c>
      <c r="K416" s="1">
        <f>IFERROR(__xludf.DUMMYFUNCTION("""COMPUTED_VALUE"""),2077.91)</f>
        <v>2077.91</v>
      </c>
      <c r="M416" s="2">
        <f>IFERROR(__xludf.DUMMYFUNCTION("""COMPUTED_VALUE"""),45896.66666666667)</f>
        <v>45896.66667</v>
      </c>
      <c r="N416" s="1">
        <f>IFERROR(__xludf.DUMMYFUNCTION("""COMPUTED_VALUE"""),4.4494228E7)</f>
        <v>44494228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IFERROR(__xludf.DUMMYFUNCTION("""COMPUTED_VALUE"""),2080.8)</f>
        <v>2080.8</v>
      </c>
      <c r="D417" s="2">
        <f>IFERROR(__xludf.DUMMYFUNCTION("""COMPUTED_VALUE"""),45897.66666666667)</f>
        <v>45897.66667</v>
      </c>
      <c r="E417" s="1">
        <f>IFERROR(__xludf.DUMMYFUNCTION("""COMPUTED_VALUE"""),2085.09)</f>
        <v>2085.09</v>
      </c>
      <c r="G417" s="2">
        <f>IFERROR(__xludf.DUMMYFUNCTION("""COMPUTED_VALUE"""),45897.66666666667)</f>
        <v>45897.66667</v>
      </c>
      <c r="H417" s="1">
        <f>IFERROR(__xludf.DUMMYFUNCTION("""COMPUTED_VALUE"""),2067.65)</f>
        <v>2067.65</v>
      </c>
      <c r="J417" s="2">
        <f>IFERROR(__xludf.DUMMYFUNCTION("""COMPUTED_VALUE"""),45897.66666666667)</f>
        <v>45897.66667</v>
      </c>
      <c r="K417" s="1">
        <f>IFERROR(__xludf.DUMMYFUNCTION("""COMPUTED_VALUE"""),2074.14)</f>
        <v>2074.14</v>
      </c>
      <c r="M417" s="2">
        <f>IFERROR(__xludf.DUMMYFUNCTION("""COMPUTED_VALUE"""),45897.66666666667)</f>
        <v>45897.66667</v>
      </c>
      <c r="N417" s="1">
        <f>IFERROR(__xludf.DUMMYFUNCTION("""COMPUTED_VALUE"""),3.8022141E7)</f>
        <v>38022141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IFERROR(__xludf.DUMMYFUNCTION("""COMPUTED_VALUE"""),2075.58)</f>
        <v>2075.58</v>
      </c>
      <c r="D418" s="2">
        <f>IFERROR(__xludf.DUMMYFUNCTION("""COMPUTED_VALUE"""),45898.66666666667)</f>
        <v>45898.66667</v>
      </c>
      <c r="E418" s="1">
        <f>IFERROR(__xludf.DUMMYFUNCTION("""COMPUTED_VALUE"""),2077.62)</f>
        <v>2077.62</v>
      </c>
      <c r="G418" s="2">
        <f>IFERROR(__xludf.DUMMYFUNCTION("""COMPUTED_VALUE"""),45898.66666666667)</f>
        <v>45898.66667</v>
      </c>
      <c r="H418" s="1">
        <f>IFERROR(__xludf.DUMMYFUNCTION("""COMPUTED_VALUE"""),2044.59)</f>
        <v>2044.59</v>
      </c>
      <c r="J418" s="2">
        <f>IFERROR(__xludf.DUMMYFUNCTION("""COMPUTED_VALUE"""),45898.66666666667)</f>
        <v>45898.66667</v>
      </c>
      <c r="K418" s="1">
        <f>IFERROR(__xludf.DUMMYFUNCTION("""COMPUTED_VALUE"""),2052.48)</f>
        <v>2052.48</v>
      </c>
      <c r="M418" s="2">
        <f>IFERROR(__xludf.DUMMYFUNCTION("""COMPUTED_VALUE"""),45898.66666666667)</f>
        <v>45898.66667</v>
      </c>
      <c r="N418" s="1">
        <f>IFERROR(__xludf.DUMMYFUNCTION("""COMPUTED_VALUE"""),4.15114E7)</f>
        <v>41511400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IFERROR(__xludf.DUMMYFUNCTION("""COMPUTED_VALUE"""),2041.09)</f>
        <v>2041.09</v>
      </c>
      <c r="D419" s="2">
        <f>IFERROR(__xludf.DUMMYFUNCTION("""COMPUTED_VALUE"""),45902.66666666667)</f>
        <v>45902.66667</v>
      </c>
      <c r="E419" s="1">
        <f>IFERROR(__xludf.DUMMYFUNCTION("""COMPUTED_VALUE"""),2041.09)</f>
        <v>2041.09</v>
      </c>
      <c r="G419" s="2">
        <f>IFERROR(__xludf.DUMMYFUNCTION("""COMPUTED_VALUE"""),45902.66666666667)</f>
        <v>45902.66667</v>
      </c>
      <c r="H419" s="1">
        <f>IFERROR(__xludf.DUMMYFUNCTION("""COMPUTED_VALUE"""),2009.1)</f>
        <v>2009.1</v>
      </c>
      <c r="J419" s="2">
        <f>IFERROR(__xludf.DUMMYFUNCTION("""COMPUTED_VALUE"""),45902.66666666667)</f>
        <v>45902.66667</v>
      </c>
      <c r="K419" s="1">
        <f>IFERROR(__xludf.DUMMYFUNCTION("""COMPUTED_VALUE"""),2031.66)</f>
        <v>2031.66</v>
      </c>
      <c r="M419" s="2">
        <f>IFERROR(__xludf.DUMMYFUNCTION("""COMPUTED_VALUE"""),45902.66666666667)</f>
        <v>45902.66667</v>
      </c>
      <c r="N419" s="1">
        <f>IFERROR(__xludf.DUMMYFUNCTION("""COMPUTED_VALUE"""),5.040422E7)</f>
        <v>50404220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IFERROR(__xludf.DUMMYFUNCTION("""COMPUTED_VALUE"""),2032.52)</f>
        <v>2032.52</v>
      </c>
      <c r="D420" s="2">
        <f>IFERROR(__xludf.DUMMYFUNCTION("""COMPUTED_VALUE"""),45903.66666666667)</f>
        <v>45903.66667</v>
      </c>
      <c r="E420" s="1">
        <f>IFERROR(__xludf.DUMMYFUNCTION("""COMPUTED_VALUE"""),2033.68)</f>
        <v>2033.68</v>
      </c>
      <c r="G420" s="2">
        <f>IFERROR(__xludf.DUMMYFUNCTION("""COMPUTED_VALUE"""),45903.66666666667)</f>
        <v>45903.66667</v>
      </c>
      <c r="H420" s="1">
        <f>IFERROR(__xludf.DUMMYFUNCTION("""COMPUTED_VALUE"""),2012.66)</f>
        <v>2012.66</v>
      </c>
      <c r="J420" s="2">
        <f>IFERROR(__xludf.DUMMYFUNCTION("""COMPUTED_VALUE"""),45903.66666666667)</f>
        <v>45903.66667</v>
      </c>
      <c r="K420" s="1">
        <f>IFERROR(__xludf.DUMMYFUNCTION("""COMPUTED_VALUE"""),2024.99)</f>
        <v>2024.99</v>
      </c>
      <c r="M420" s="2">
        <f>IFERROR(__xludf.DUMMYFUNCTION("""COMPUTED_VALUE"""),45903.66666666667)</f>
        <v>45903.66667</v>
      </c>
      <c r="N420" s="1">
        <f>IFERROR(__xludf.DUMMYFUNCTION("""COMPUTED_VALUE"""),4.586065E7)</f>
        <v>45860650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IFERROR(__xludf.DUMMYFUNCTION("""COMPUTED_VALUE"""),2029.38)</f>
        <v>2029.38</v>
      </c>
      <c r="D421" s="2">
        <f>IFERROR(__xludf.DUMMYFUNCTION("""COMPUTED_VALUE"""),45904.66666666667)</f>
        <v>45904.66667</v>
      </c>
      <c r="E421" s="1">
        <f>IFERROR(__xludf.DUMMYFUNCTION("""COMPUTED_VALUE"""),2055.54)</f>
        <v>2055.54</v>
      </c>
      <c r="G421" s="2">
        <f>IFERROR(__xludf.DUMMYFUNCTION("""COMPUTED_VALUE"""),45904.66666666667)</f>
        <v>45904.66667</v>
      </c>
      <c r="H421" s="1">
        <f>IFERROR(__xludf.DUMMYFUNCTION("""COMPUTED_VALUE"""),2024.74)</f>
        <v>2024.74</v>
      </c>
      <c r="J421" s="2">
        <f>IFERROR(__xludf.DUMMYFUNCTION("""COMPUTED_VALUE"""),45904.66666666667)</f>
        <v>45904.66667</v>
      </c>
      <c r="K421" s="1">
        <f>IFERROR(__xludf.DUMMYFUNCTION("""COMPUTED_VALUE"""),2055.39)</f>
        <v>2055.39</v>
      </c>
      <c r="M421" s="2">
        <f>IFERROR(__xludf.DUMMYFUNCTION("""COMPUTED_VALUE"""),45904.66666666667)</f>
        <v>45904.66667</v>
      </c>
      <c r="N421" s="1">
        <f>IFERROR(__xludf.DUMMYFUNCTION("""COMPUTED_VALUE"""),4.2852499E7)</f>
        <v>42852499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IFERROR(__xludf.DUMMYFUNCTION("""COMPUTED_VALUE"""),2065.5)</f>
        <v>2065.5</v>
      </c>
      <c r="D422" s="2">
        <f>IFERROR(__xludf.DUMMYFUNCTION("""COMPUTED_VALUE"""),45905.66666666667)</f>
        <v>45905.66667</v>
      </c>
      <c r="E422" s="1">
        <f>IFERROR(__xludf.DUMMYFUNCTION("""COMPUTED_VALUE"""),2080.07)</f>
        <v>2080.07</v>
      </c>
      <c r="G422" s="2">
        <f>IFERROR(__xludf.DUMMYFUNCTION("""COMPUTED_VALUE"""),45905.66666666667)</f>
        <v>45905.66667</v>
      </c>
      <c r="H422" s="1">
        <f>IFERROR(__xludf.DUMMYFUNCTION("""COMPUTED_VALUE"""),2042.6)</f>
        <v>2042.6</v>
      </c>
      <c r="J422" s="2">
        <f>IFERROR(__xludf.DUMMYFUNCTION("""COMPUTED_VALUE"""),45905.66666666667)</f>
        <v>45905.66667</v>
      </c>
      <c r="K422" s="1">
        <f>IFERROR(__xludf.DUMMYFUNCTION("""COMPUTED_VALUE"""),2070.5)</f>
        <v>2070.5</v>
      </c>
      <c r="M422" s="2">
        <f>IFERROR(__xludf.DUMMYFUNCTION("""COMPUTED_VALUE"""),45905.66666666667)</f>
        <v>45905.66667</v>
      </c>
      <c r="N422" s="1">
        <f>IFERROR(__xludf.DUMMYFUNCTION("""COMPUTED_VALUE"""),4.9375923E7)</f>
        <v>49375923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IFERROR(__xludf.DUMMYFUNCTION("""COMPUTED_VALUE"""),2069.73)</f>
        <v>2069.73</v>
      </c>
      <c r="D423" s="2">
        <f>IFERROR(__xludf.DUMMYFUNCTION("""COMPUTED_VALUE"""),45908.66666666667)</f>
        <v>45908.66667</v>
      </c>
      <c r="E423" s="1">
        <f>IFERROR(__xludf.DUMMYFUNCTION("""COMPUTED_VALUE"""),2084.61)</f>
        <v>2084.61</v>
      </c>
      <c r="G423" s="2">
        <f>IFERROR(__xludf.DUMMYFUNCTION("""COMPUTED_VALUE"""),45908.66666666667)</f>
        <v>45908.66667</v>
      </c>
      <c r="H423" s="1">
        <f>IFERROR(__xludf.DUMMYFUNCTION("""COMPUTED_VALUE"""),2067.08)</f>
        <v>2067.08</v>
      </c>
      <c r="J423" s="2">
        <f>IFERROR(__xludf.DUMMYFUNCTION("""COMPUTED_VALUE"""),45908.66666666667)</f>
        <v>45908.66667</v>
      </c>
      <c r="K423" s="1">
        <f>IFERROR(__xludf.DUMMYFUNCTION("""COMPUTED_VALUE"""),2077.88)</f>
        <v>2077.88</v>
      </c>
      <c r="M423" s="2">
        <f>IFERROR(__xludf.DUMMYFUNCTION("""COMPUTED_VALUE"""),45908.66666666667)</f>
        <v>45908.66667</v>
      </c>
      <c r="N423" s="1">
        <f>IFERROR(__xludf.DUMMYFUNCTION("""COMPUTED_VALUE"""),4.9483684E7)</f>
        <v>49483684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IFERROR(__xludf.DUMMYFUNCTION("""COMPUTED_VALUE"""),2073.5)</f>
        <v>2073.5</v>
      </c>
      <c r="D424" s="2">
        <f>IFERROR(__xludf.DUMMYFUNCTION("""COMPUTED_VALUE"""),45909.66666666667)</f>
        <v>45909.66667</v>
      </c>
      <c r="E424" s="1">
        <f>IFERROR(__xludf.DUMMYFUNCTION("""COMPUTED_VALUE"""),2073.5)</f>
        <v>2073.5</v>
      </c>
      <c r="G424" s="2">
        <f>IFERROR(__xludf.DUMMYFUNCTION("""COMPUTED_VALUE"""),45909.66666666667)</f>
        <v>45909.66667</v>
      </c>
      <c r="H424" s="1">
        <f>IFERROR(__xludf.DUMMYFUNCTION("""COMPUTED_VALUE"""),2022.93)</f>
        <v>2022.93</v>
      </c>
      <c r="J424" s="2">
        <f>IFERROR(__xludf.DUMMYFUNCTION("""COMPUTED_VALUE"""),45909.66666666667)</f>
        <v>45909.66667</v>
      </c>
      <c r="K424" s="1">
        <f>IFERROR(__xludf.DUMMYFUNCTION("""COMPUTED_VALUE"""),2036.06)</f>
        <v>2036.06</v>
      </c>
      <c r="M424" s="2">
        <f>IFERROR(__xludf.DUMMYFUNCTION("""COMPUTED_VALUE"""),45909.66666666667)</f>
        <v>45909.66667</v>
      </c>
      <c r="N424" s="1">
        <f>IFERROR(__xludf.DUMMYFUNCTION("""COMPUTED_VALUE"""),4.542712E7)</f>
        <v>45427120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IFERROR(__xludf.DUMMYFUNCTION("""COMPUTED_VALUE"""),2042.51)</f>
        <v>2042.51</v>
      </c>
      <c r="D425" s="2">
        <f>IFERROR(__xludf.DUMMYFUNCTION("""COMPUTED_VALUE"""),45910.66666666667)</f>
        <v>45910.66667</v>
      </c>
      <c r="E425" s="1">
        <f>IFERROR(__xludf.DUMMYFUNCTION("""COMPUTED_VALUE"""),2072.48)</f>
        <v>2072.48</v>
      </c>
      <c r="G425" s="2">
        <f>IFERROR(__xludf.DUMMYFUNCTION("""COMPUTED_VALUE"""),45910.66666666667)</f>
        <v>45910.66667</v>
      </c>
      <c r="H425" s="1">
        <f>IFERROR(__xludf.DUMMYFUNCTION("""COMPUTED_VALUE"""),2042.51)</f>
        <v>2042.51</v>
      </c>
      <c r="J425" s="2">
        <f>IFERROR(__xludf.DUMMYFUNCTION("""COMPUTED_VALUE"""),45910.66666666667)</f>
        <v>45910.66667</v>
      </c>
      <c r="K425" s="1">
        <f>IFERROR(__xludf.DUMMYFUNCTION("""COMPUTED_VALUE"""),2056.61)</f>
        <v>2056.61</v>
      </c>
      <c r="M425" s="2">
        <f>IFERROR(__xludf.DUMMYFUNCTION("""COMPUTED_VALUE"""),45910.66666666667)</f>
        <v>45910.66667</v>
      </c>
      <c r="N425" s="1">
        <f>IFERROR(__xludf.DUMMYFUNCTION("""COMPUTED_VALUE"""),5.5664215E7)</f>
        <v>55664215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IFERROR(__xludf.DUMMYFUNCTION("""COMPUTED_VALUE"""),2060.97)</f>
        <v>2060.97</v>
      </c>
      <c r="D426" s="2">
        <f>IFERROR(__xludf.DUMMYFUNCTION("""COMPUTED_VALUE"""),45911.66666666667)</f>
        <v>45911.66667</v>
      </c>
      <c r="E426" s="1">
        <f>IFERROR(__xludf.DUMMYFUNCTION("""COMPUTED_VALUE"""),2099.78)</f>
        <v>2099.78</v>
      </c>
      <c r="G426" s="2">
        <f>IFERROR(__xludf.DUMMYFUNCTION("""COMPUTED_VALUE"""),45911.66666666667)</f>
        <v>45911.66667</v>
      </c>
      <c r="H426" s="1">
        <f>IFERROR(__xludf.DUMMYFUNCTION("""COMPUTED_VALUE"""),2060.14)</f>
        <v>2060.14</v>
      </c>
      <c r="J426" s="2">
        <f>IFERROR(__xludf.DUMMYFUNCTION("""COMPUTED_VALUE"""),45911.66666666667)</f>
        <v>45911.66667</v>
      </c>
      <c r="K426" s="1">
        <f>IFERROR(__xludf.DUMMYFUNCTION("""COMPUTED_VALUE"""),2089.8)</f>
        <v>2089.8</v>
      </c>
      <c r="M426" s="2">
        <f>IFERROR(__xludf.DUMMYFUNCTION("""COMPUTED_VALUE"""),45911.66666666667)</f>
        <v>45911.66667</v>
      </c>
      <c r="N426" s="1">
        <f>IFERROR(__xludf.DUMMYFUNCTION("""COMPUTED_VALUE"""),5.2561479E7)</f>
        <v>52561479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IFERROR(__xludf.DUMMYFUNCTION("""COMPUTED_VALUE"""),2084.97)</f>
        <v>2084.97</v>
      </c>
      <c r="D427" s="2">
        <f>IFERROR(__xludf.DUMMYFUNCTION("""COMPUTED_VALUE"""),45912.66666666667)</f>
        <v>45912.66667</v>
      </c>
      <c r="E427" s="1">
        <f>IFERROR(__xludf.DUMMYFUNCTION("""COMPUTED_VALUE"""),2085.74)</f>
        <v>2085.74</v>
      </c>
      <c r="G427" s="2">
        <f>IFERROR(__xludf.DUMMYFUNCTION("""COMPUTED_VALUE"""),45912.66666666667)</f>
        <v>45912.66667</v>
      </c>
      <c r="H427" s="1">
        <f>IFERROR(__xludf.DUMMYFUNCTION("""COMPUTED_VALUE"""),2048.03)</f>
        <v>2048.03</v>
      </c>
      <c r="J427" s="2">
        <f>IFERROR(__xludf.DUMMYFUNCTION("""COMPUTED_VALUE"""),45912.66666666667)</f>
        <v>45912.66667</v>
      </c>
      <c r="K427" s="1">
        <f>IFERROR(__xludf.DUMMYFUNCTION("""COMPUTED_VALUE"""),2048.36)</f>
        <v>2048.36</v>
      </c>
      <c r="M427" s="2">
        <f>IFERROR(__xludf.DUMMYFUNCTION("""COMPUTED_VALUE"""),45912.66666666667)</f>
        <v>45912.66667</v>
      </c>
      <c r="N427" s="1">
        <f>IFERROR(__xludf.DUMMYFUNCTION("""COMPUTED_VALUE"""),4.0957504E7)</f>
        <v>40957504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IFERROR(__xludf.DUMMYFUNCTION("""COMPUTED_VALUE"""),2051.05)</f>
        <v>2051.05</v>
      </c>
      <c r="D428" s="2">
        <f>IFERROR(__xludf.DUMMYFUNCTION("""COMPUTED_VALUE"""),45915.66666666667)</f>
        <v>45915.66667</v>
      </c>
      <c r="E428" s="1">
        <f>IFERROR(__xludf.DUMMYFUNCTION("""COMPUTED_VALUE"""),2057.89)</f>
        <v>2057.89</v>
      </c>
      <c r="G428" s="2">
        <f>IFERROR(__xludf.DUMMYFUNCTION("""COMPUTED_VALUE"""),45915.66666666667)</f>
        <v>45915.66667</v>
      </c>
      <c r="H428" s="1">
        <f>IFERROR(__xludf.DUMMYFUNCTION("""COMPUTED_VALUE"""),2043.7)</f>
        <v>2043.7</v>
      </c>
      <c r="J428" s="2">
        <f>IFERROR(__xludf.DUMMYFUNCTION("""COMPUTED_VALUE"""),45915.66666666667)</f>
        <v>45915.66667</v>
      </c>
      <c r="K428" s="1">
        <f>IFERROR(__xludf.DUMMYFUNCTION("""COMPUTED_VALUE"""),2049.97)</f>
        <v>2049.97</v>
      </c>
      <c r="M428" s="2">
        <f>IFERROR(__xludf.DUMMYFUNCTION("""COMPUTED_VALUE"""),45915.66666666667)</f>
        <v>45915.66667</v>
      </c>
      <c r="N428" s="1">
        <f>IFERROR(__xludf.DUMMYFUNCTION("""COMPUTED_VALUE"""),4.5269724E7)</f>
        <v>45269724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IFERROR(__xludf.DUMMYFUNCTION("""COMPUTED_VALUE"""),2052.82)</f>
        <v>2052.82</v>
      </c>
      <c r="D429" s="2">
        <f>IFERROR(__xludf.DUMMYFUNCTION("""COMPUTED_VALUE"""),45916.66666666667)</f>
        <v>45916.66667</v>
      </c>
      <c r="E429" s="1">
        <f>IFERROR(__xludf.DUMMYFUNCTION("""COMPUTED_VALUE"""),2055.13)</f>
        <v>2055.13</v>
      </c>
      <c r="G429" s="2">
        <f>IFERROR(__xludf.DUMMYFUNCTION("""COMPUTED_VALUE"""),45916.66666666667)</f>
        <v>45916.66667</v>
      </c>
      <c r="H429" s="1">
        <f>IFERROR(__xludf.DUMMYFUNCTION("""COMPUTED_VALUE"""),2028.04)</f>
        <v>2028.04</v>
      </c>
      <c r="J429" s="2">
        <f>IFERROR(__xludf.DUMMYFUNCTION("""COMPUTED_VALUE"""),45916.66666666667)</f>
        <v>45916.66667</v>
      </c>
      <c r="K429" s="1">
        <f>IFERROR(__xludf.DUMMYFUNCTION("""COMPUTED_VALUE"""),2033.37)</f>
        <v>2033.37</v>
      </c>
      <c r="M429" s="2">
        <f>IFERROR(__xludf.DUMMYFUNCTION("""COMPUTED_VALUE"""),45916.66666666667)</f>
        <v>45916.66667</v>
      </c>
      <c r="N429" s="1">
        <f>IFERROR(__xludf.DUMMYFUNCTION("""COMPUTED_VALUE"""),4.4236911E7)</f>
        <v>44236911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IFERROR(__xludf.DUMMYFUNCTION("""COMPUTED_VALUE"""),2036.33)</f>
        <v>2036.33</v>
      </c>
      <c r="D430" s="2">
        <f>IFERROR(__xludf.DUMMYFUNCTION("""COMPUTED_VALUE"""),45917.66666666667)</f>
        <v>45917.66667</v>
      </c>
      <c r="E430" s="1">
        <f>IFERROR(__xludf.DUMMYFUNCTION("""COMPUTED_VALUE"""),2060.87)</f>
        <v>2060.87</v>
      </c>
      <c r="G430" s="2">
        <f>IFERROR(__xludf.DUMMYFUNCTION("""COMPUTED_VALUE"""),45917.66666666667)</f>
        <v>45917.66667</v>
      </c>
      <c r="H430" s="1">
        <f>IFERROR(__xludf.DUMMYFUNCTION("""COMPUTED_VALUE"""),2004.74)</f>
        <v>2004.74</v>
      </c>
      <c r="J430" s="2">
        <f>IFERROR(__xludf.DUMMYFUNCTION("""COMPUTED_VALUE"""),45917.66666666667)</f>
        <v>45917.66667</v>
      </c>
      <c r="K430" s="1">
        <f>IFERROR(__xludf.DUMMYFUNCTION("""COMPUTED_VALUE"""),2016.76)</f>
        <v>2016.76</v>
      </c>
      <c r="M430" s="2">
        <f>IFERROR(__xludf.DUMMYFUNCTION("""COMPUTED_VALUE"""),45917.66666666667)</f>
        <v>45917.66667</v>
      </c>
      <c r="N430" s="1">
        <f>IFERROR(__xludf.DUMMYFUNCTION("""COMPUTED_VALUE"""),5.3883858E7)</f>
        <v>53883858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IFERROR(__xludf.DUMMYFUNCTION("""COMPUTED_VALUE"""),2020.47)</f>
        <v>2020.47</v>
      </c>
      <c r="D431" s="2">
        <f>IFERROR(__xludf.DUMMYFUNCTION("""COMPUTED_VALUE"""),45918.66666666667)</f>
        <v>45918.66667</v>
      </c>
      <c r="E431" s="1">
        <f>IFERROR(__xludf.DUMMYFUNCTION("""COMPUTED_VALUE"""),2053.82)</f>
        <v>2053.82</v>
      </c>
      <c r="G431" s="2">
        <f>IFERROR(__xludf.DUMMYFUNCTION("""COMPUTED_VALUE"""),45918.66666666667)</f>
        <v>45918.66667</v>
      </c>
      <c r="H431" s="1">
        <f>IFERROR(__xludf.DUMMYFUNCTION("""COMPUTED_VALUE"""),2018.77)</f>
        <v>2018.77</v>
      </c>
      <c r="J431" s="2">
        <f>IFERROR(__xludf.DUMMYFUNCTION("""COMPUTED_VALUE"""),45918.66666666667)</f>
        <v>45918.66667</v>
      </c>
      <c r="K431" s="1">
        <f>IFERROR(__xludf.DUMMYFUNCTION("""COMPUTED_VALUE"""),2042.93)</f>
        <v>2042.93</v>
      </c>
      <c r="M431" s="2">
        <f>IFERROR(__xludf.DUMMYFUNCTION("""COMPUTED_VALUE"""),45918.66666666667)</f>
        <v>45918.66667</v>
      </c>
      <c r="N431" s="1">
        <f>IFERROR(__xludf.DUMMYFUNCTION("""COMPUTED_VALUE"""),5.2778804E7)</f>
        <v>52778804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IFERROR(__xludf.DUMMYFUNCTION("""COMPUTED_VALUE"""),2045.24)</f>
        <v>2045.24</v>
      </c>
      <c r="D432" s="2">
        <f>IFERROR(__xludf.DUMMYFUNCTION("""COMPUTED_VALUE"""),45919.66666666667)</f>
        <v>45919.66667</v>
      </c>
      <c r="E432" s="1">
        <f>IFERROR(__xludf.DUMMYFUNCTION("""COMPUTED_VALUE"""),2047.57)</f>
        <v>2047.57</v>
      </c>
      <c r="G432" s="2">
        <f>IFERROR(__xludf.DUMMYFUNCTION("""COMPUTED_VALUE"""),45919.66666666667)</f>
        <v>45919.66667</v>
      </c>
      <c r="H432" s="1">
        <f>IFERROR(__xludf.DUMMYFUNCTION("""COMPUTED_VALUE"""),2028.56)</f>
        <v>2028.56</v>
      </c>
      <c r="J432" s="2">
        <f>IFERROR(__xludf.DUMMYFUNCTION("""COMPUTED_VALUE"""),45919.66666666667)</f>
        <v>45919.66667</v>
      </c>
      <c r="K432" s="1">
        <f>IFERROR(__xludf.DUMMYFUNCTION("""COMPUTED_VALUE"""),2036.23)</f>
        <v>2036.23</v>
      </c>
      <c r="M432" s="2">
        <f>IFERROR(__xludf.DUMMYFUNCTION("""COMPUTED_VALUE"""),45919.66666666667)</f>
        <v>45919.66667</v>
      </c>
      <c r="N432" s="1">
        <f>IFERROR(__xludf.DUMMYFUNCTION("""COMPUTED_VALUE"""),1.36084534E8)</f>
        <v>136084534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IFERROR(__xludf.DUMMYFUNCTION("""COMPUTED_VALUE"""),2034.31)</f>
        <v>2034.31</v>
      </c>
      <c r="D433" s="2">
        <f>IFERROR(__xludf.DUMMYFUNCTION("""COMPUTED_VALUE"""),45922.66666666667)</f>
        <v>45922.66667</v>
      </c>
      <c r="E433" s="1">
        <f>IFERROR(__xludf.DUMMYFUNCTION("""COMPUTED_VALUE"""),2048.68)</f>
        <v>2048.68</v>
      </c>
      <c r="G433" s="2">
        <f>IFERROR(__xludf.DUMMYFUNCTION("""COMPUTED_VALUE"""),45922.66666666667)</f>
        <v>45922.66667</v>
      </c>
      <c r="H433" s="1">
        <f>IFERROR(__xludf.DUMMYFUNCTION("""COMPUTED_VALUE"""),2023.05)</f>
        <v>2023.05</v>
      </c>
      <c r="J433" s="2">
        <f>IFERROR(__xludf.DUMMYFUNCTION("""COMPUTED_VALUE"""),45922.66666666667)</f>
        <v>45922.66667</v>
      </c>
      <c r="K433" s="1">
        <f>IFERROR(__xludf.DUMMYFUNCTION("""COMPUTED_VALUE"""),2046.24)</f>
        <v>2046.24</v>
      </c>
      <c r="M433" s="2">
        <f>IFERROR(__xludf.DUMMYFUNCTION("""COMPUTED_VALUE"""),45922.66666666667)</f>
        <v>45922.66667</v>
      </c>
      <c r="N433" s="1">
        <f>IFERROR(__xludf.DUMMYFUNCTION("""COMPUTED_VALUE"""),4.7784484E7)</f>
        <v>47784484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IFERROR(__xludf.DUMMYFUNCTION("""COMPUTED_VALUE"""),2048.21)</f>
        <v>2048.21</v>
      </c>
      <c r="D434" s="2">
        <f>IFERROR(__xludf.DUMMYFUNCTION("""COMPUTED_VALUE"""),45923.66666666667)</f>
        <v>45923.66667</v>
      </c>
      <c r="E434" s="1">
        <f>IFERROR(__xludf.DUMMYFUNCTION("""COMPUTED_VALUE"""),2058.18)</f>
        <v>2058.18</v>
      </c>
      <c r="G434" s="2">
        <f>IFERROR(__xludf.DUMMYFUNCTION("""COMPUTED_VALUE"""),45923.66666666667)</f>
        <v>45923.66667</v>
      </c>
      <c r="H434" s="1">
        <f>IFERROR(__xludf.DUMMYFUNCTION("""COMPUTED_VALUE"""),2024.05)</f>
        <v>2024.05</v>
      </c>
      <c r="J434" s="2">
        <f>IFERROR(__xludf.DUMMYFUNCTION("""COMPUTED_VALUE"""),45923.66666666667)</f>
        <v>45923.66667</v>
      </c>
      <c r="K434" s="1">
        <f>IFERROR(__xludf.DUMMYFUNCTION("""COMPUTED_VALUE"""),2030.08)</f>
        <v>2030.08</v>
      </c>
      <c r="M434" s="2">
        <f>IFERROR(__xludf.DUMMYFUNCTION("""COMPUTED_VALUE"""),45923.66666666667)</f>
        <v>45923.66667</v>
      </c>
      <c r="N434" s="1">
        <f>IFERROR(__xludf.DUMMYFUNCTION("""COMPUTED_VALUE"""),4.6526431E7)</f>
        <v>46526431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IFERROR(__xludf.DUMMYFUNCTION("""COMPUTED_VALUE"""),2034.68)</f>
        <v>2034.68</v>
      </c>
      <c r="D435" s="2">
        <f>IFERROR(__xludf.DUMMYFUNCTION("""COMPUTED_VALUE"""),45924.66666666667)</f>
        <v>45924.66667</v>
      </c>
      <c r="E435" s="1">
        <f>IFERROR(__xludf.DUMMYFUNCTION("""COMPUTED_VALUE"""),2040.39)</f>
        <v>2040.39</v>
      </c>
      <c r="G435" s="2">
        <f>IFERROR(__xludf.DUMMYFUNCTION("""COMPUTED_VALUE"""),45924.66666666667)</f>
        <v>45924.66667</v>
      </c>
      <c r="H435" s="1">
        <f>IFERROR(__xludf.DUMMYFUNCTION("""COMPUTED_VALUE"""),2010.74)</f>
        <v>2010.74</v>
      </c>
      <c r="J435" s="2">
        <f>IFERROR(__xludf.DUMMYFUNCTION("""COMPUTED_VALUE"""),45924.66666666667)</f>
        <v>45924.66667</v>
      </c>
      <c r="K435" s="1">
        <f>IFERROR(__xludf.DUMMYFUNCTION("""COMPUTED_VALUE"""),2012.04)</f>
        <v>2012.04</v>
      </c>
      <c r="M435" s="2">
        <f>IFERROR(__xludf.DUMMYFUNCTION("""COMPUTED_VALUE"""),45924.66666666667)</f>
        <v>45924.66667</v>
      </c>
      <c r="N435" s="1">
        <f>IFERROR(__xludf.DUMMYFUNCTION("""COMPUTED_VALUE"""),4.7854461E7)</f>
        <v>47854461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IFERROR(__xludf.DUMMYFUNCTION("""COMPUTED_VALUE"""),1996.64)</f>
        <v>1996.64</v>
      </c>
      <c r="D436" s="2">
        <f>IFERROR(__xludf.DUMMYFUNCTION("""COMPUTED_VALUE"""),45925.66666666667)</f>
        <v>45925.66667</v>
      </c>
      <c r="E436" s="1">
        <f>IFERROR(__xludf.DUMMYFUNCTION("""COMPUTED_VALUE"""),2002.79)</f>
        <v>2002.79</v>
      </c>
      <c r="G436" s="2">
        <f>IFERROR(__xludf.DUMMYFUNCTION("""COMPUTED_VALUE"""),45925.66666666667)</f>
        <v>45925.66667</v>
      </c>
      <c r="H436" s="1">
        <f>IFERROR(__xludf.DUMMYFUNCTION("""COMPUTED_VALUE"""),1981.34)</f>
        <v>1981.34</v>
      </c>
      <c r="J436" s="2">
        <f>IFERROR(__xludf.DUMMYFUNCTION("""COMPUTED_VALUE"""),45925.66666666667)</f>
        <v>45925.66667</v>
      </c>
      <c r="K436" s="1">
        <f>IFERROR(__xludf.DUMMYFUNCTION("""COMPUTED_VALUE"""),1998.68)</f>
        <v>1998.68</v>
      </c>
      <c r="M436" s="2">
        <f>IFERROR(__xludf.DUMMYFUNCTION("""COMPUTED_VALUE"""),45925.66666666667)</f>
        <v>45925.66667</v>
      </c>
      <c r="N436" s="1">
        <f>IFERROR(__xludf.DUMMYFUNCTION("""COMPUTED_VALUE"""),4.9025223E7)</f>
        <v>49025223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IFERROR(__xludf.DUMMYFUNCTION("""COMPUTED_VALUE"""),2002.01)</f>
        <v>2002.01</v>
      </c>
      <c r="D437" s="2">
        <f>IFERROR(__xludf.DUMMYFUNCTION("""COMPUTED_VALUE"""),45926.66666666667)</f>
        <v>45926.66667</v>
      </c>
      <c r="E437" s="1">
        <f>IFERROR(__xludf.DUMMYFUNCTION("""COMPUTED_VALUE"""),2027.61)</f>
        <v>2027.61</v>
      </c>
      <c r="G437" s="2">
        <f>IFERROR(__xludf.DUMMYFUNCTION("""COMPUTED_VALUE"""),45926.66666666667)</f>
        <v>45926.66667</v>
      </c>
      <c r="H437" s="1">
        <f>IFERROR(__xludf.DUMMYFUNCTION("""COMPUTED_VALUE"""),2002.01)</f>
        <v>2002.01</v>
      </c>
      <c r="J437" s="2">
        <f>IFERROR(__xludf.DUMMYFUNCTION("""COMPUTED_VALUE"""),45926.66666666667)</f>
        <v>45926.66667</v>
      </c>
      <c r="K437" s="1">
        <f>IFERROR(__xludf.DUMMYFUNCTION("""COMPUTED_VALUE"""),2024.29)</f>
        <v>2024.29</v>
      </c>
      <c r="M437" s="2">
        <f>IFERROR(__xludf.DUMMYFUNCTION("""COMPUTED_VALUE"""),45926.66666666667)</f>
        <v>45926.66667</v>
      </c>
      <c r="N437" s="1">
        <f>IFERROR(__xludf.DUMMYFUNCTION("""COMPUTED_VALUE"""),3.9941374E7)</f>
        <v>39941374</v>
      </c>
    </row>
  </sheetData>
  <drawing r:id="rId1"/>
</worksheet>
</file>