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IFERROR(__xludf.DUMMYFUNCTION("GOOGLEFINANCE(""DJUSCP"",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IFERROR(__xludf.DUMMYFUNCTION("GOOGLEFINANCE(""DJUSCP"",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IFERROR(__xludf.DUMMYFUNCTION("GOOGLEFINANCE(""DJUSCP"",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IFERROR(__xludf.DUMMYFUNCTION("GOOGLEFINANCE(""DJUSCP"",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IFERROR(__xludf.DUMMYFUNCTION("GOOGLEFINANCE(""DJUSCP"",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IFERROR(__xludf.DUMMYFUNCTION("""COMPUTED_VALUE"""),435.74)</f>
        <v>435.74</v>
      </c>
      <c r="D2" s="2">
        <f>IFERROR(__xludf.DUMMYFUNCTION("""COMPUTED_VALUE"""),45293.66666666667)</f>
        <v>45293.66667</v>
      </c>
      <c r="E2" s="1">
        <f>IFERROR(__xludf.DUMMYFUNCTION("""COMPUTED_VALUE"""),439.97)</f>
        <v>439.97</v>
      </c>
      <c r="G2" s="2">
        <f>IFERROR(__xludf.DUMMYFUNCTION("""COMPUTED_VALUE"""),45293.66666666667)</f>
        <v>45293.66667</v>
      </c>
      <c r="H2" s="1">
        <f>IFERROR(__xludf.DUMMYFUNCTION("""COMPUTED_VALUE"""),432.97)</f>
        <v>432.97</v>
      </c>
      <c r="J2" s="2">
        <f>IFERROR(__xludf.DUMMYFUNCTION("""COMPUTED_VALUE"""),45293.66666666667)</f>
        <v>45293.66667</v>
      </c>
      <c r="K2" s="1">
        <f>IFERROR(__xludf.DUMMYFUNCTION("""COMPUTED_VALUE"""),436.91)</f>
        <v>436.91</v>
      </c>
      <c r="M2" s="2">
        <f>IFERROR(__xludf.DUMMYFUNCTION("""COMPUTED_VALUE"""),45293.66666666667)</f>
        <v>45293.66667</v>
      </c>
      <c r="N2" s="1">
        <f>IFERROR(__xludf.DUMMYFUNCTION("""COMPUTED_VALUE"""),2.7463401E7)</f>
        <v>27463401</v>
      </c>
    </row>
    <row r="3">
      <c r="A3" s="2">
        <f>IFERROR(__xludf.DUMMYFUNCTION("""COMPUTED_VALUE"""),45294.66666666667)</f>
        <v>45294.66667</v>
      </c>
      <c r="B3" s="1">
        <f>IFERROR(__xludf.DUMMYFUNCTION("""COMPUTED_VALUE"""),434.36)</f>
        <v>434.36</v>
      </c>
      <c r="D3" s="2">
        <f>IFERROR(__xludf.DUMMYFUNCTION("""COMPUTED_VALUE"""),45294.66666666667)</f>
        <v>45294.66667</v>
      </c>
      <c r="E3" s="1">
        <f>IFERROR(__xludf.DUMMYFUNCTION("""COMPUTED_VALUE"""),436.02)</f>
        <v>436.02</v>
      </c>
      <c r="G3" s="2">
        <f>IFERROR(__xludf.DUMMYFUNCTION("""COMPUTED_VALUE"""),45294.66666666667)</f>
        <v>45294.66667</v>
      </c>
      <c r="H3" s="1">
        <f>IFERROR(__xludf.DUMMYFUNCTION("""COMPUTED_VALUE"""),429.1)</f>
        <v>429.1</v>
      </c>
      <c r="J3" s="2">
        <f>IFERROR(__xludf.DUMMYFUNCTION("""COMPUTED_VALUE"""),45294.66666666667)</f>
        <v>45294.66667</v>
      </c>
      <c r="K3" s="1">
        <f>IFERROR(__xludf.DUMMYFUNCTION("""COMPUTED_VALUE"""),432.09)</f>
        <v>432.09</v>
      </c>
      <c r="M3" s="2">
        <f>IFERROR(__xludf.DUMMYFUNCTION("""COMPUTED_VALUE"""),45294.66666666667)</f>
        <v>45294.66667</v>
      </c>
      <c r="N3" s="1">
        <f>IFERROR(__xludf.DUMMYFUNCTION("""COMPUTED_VALUE"""),2.3824741E7)</f>
        <v>23824741</v>
      </c>
    </row>
    <row r="4">
      <c r="A4" s="2">
        <f>IFERROR(__xludf.DUMMYFUNCTION("""COMPUTED_VALUE"""),45295.66666666667)</f>
        <v>45295.66667</v>
      </c>
      <c r="B4" s="1">
        <f>IFERROR(__xludf.DUMMYFUNCTION("""COMPUTED_VALUE"""),431.88)</f>
        <v>431.88</v>
      </c>
      <c r="D4" s="2">
        <f>IFERROR(__xludf.DUMMYFUNCTION("""COMPUTED_VALUE"""),45295.66666666667)</f>
        <v>45295.66667</v>
      </c>
      <c r="E4" s="1">
        <f>IFERROR(__xludf.DUMMYFUNCTION("""COMPUTED_VALUE"""),435.8)</f>
        <v>435.8</v>
      </c>
      <c r="G4" s="2">
        <f>IFERROR(__xludf.DUMMYFUNCTION("""COMPUTED_VALUE"""),45295.66666666667)</f>
        <v>45295.66667</v>
      </c>
      <c r="H4" s="1">
        <f>IFERROR(__xludf.DUMMYFUNCTION("""COMPUTED_VALUE"""),431.52)</f>
        <v>431.52</v>
      </c>
      <c r="J4" s="2">
        <f>IFERROR(__xludf.DUMMYFUNCTION("""COMPUTED_VALUE"""),45295.66666666667)</f>
        <v>45295.66667</v>
      </c>
      <c r="K4" s="1">
        <f>IFERROR(__xludf.DUMMYFUNCTION("""COMPUTED_VALUE"""),434.68)</f>
        <v>434.68</v>
      </c>
      <c r="M4" s="2">
        <f>IFERROR(__xludf.DUMMYFUNCTION("""COMPUTED_VALUE"""),45295.66666666667)</f>
        <v>45295.66667</v>
      </c>
      <c r="N4" s="1">
        <f>IFERROR(__xludf.DUMMYFUNCTION("""COMPUTED_VALUE"""),2.5244382E7)</f>
        <v>25244382</v>
      </c>
    </row>
    <row r="5">
      <c r="A5" s="2">
        <f>IFERROR(__xludf.DUMMYFUNCTION("""COMPUTED_VALUE"""),45296.66666666667)</f>
        <v>45296.66667</v>
      </c>
      <c r="B5" s="1">
        <f>IFERROR(__xludf.DUMMYFUNCTION("""COMPUTED_VALUE"""),433.17)</f>
        <v>433.17</v>
      </c>
      <c r="D5" s="2">
        <f>IFERROR(__xludf.DUMMYFUNCTION("""COMPUTED_VALUE"""),45296.66666666667)</f>
        <v>45296.66667</v>
      </c>
      <c r="E5" s="1">
        <f>IFERROR(__xludf.DUMMYFUNCTION("""COMPUTED_VALUE"""),440.27)</f>
        <v>440.27</v>
      </c>
      <c r="G5" s="2">
        <f>IFERROR(__xludf.DUMMYFUNCTION("""COMPUTED_VALUE"""),45296.66666666667)</f>
        <v>45296.66667</v>
      </c>
      <c r="H5" s="1">
        <f>IFERROR(__xludf.DUMMYFUNCTION("""COMPUTED_VALUE"""),431.71)</f>
        <v>431.71</v>
      </c>
      <c r="J5" s="2">
        <f>IFERROR(__xludf.DUMMYFUNCTION("""COMPUTED_VALUE"""),45296.66666666667)</f>
        <v>45296.66667</v>
      </c>
      <c r="K5" s="1">
        <f>IFERROR(__xludf.DUMMYFUNCTION("""COMPUTED_VALUE"""),439.52)</f>
        <v>439.52</v>
      </c>
      <c r="M5" s="2">
        <f>IFERROR(__xludf.DUMMYFUNCTION("""COMPUTED_VALUE"""),45296.66666666667)</f>
        <v>45296.66667</v>
      </c>
      <c r="N5" s="1">
        <f>IFERROR(__xludf.DUMMYFUNCTION("""COMPUTED_VALUE"""),3.7468347E7)</f>
        <v>37468347</v>
      </c>
    </row>
    <row r="6">
      <c r="A6" s="2">
        <f>IFERROR(__xludf.DUMMYFUNCTION("""COMPUTED_VALUE"""),45299.66666666667)</f>
        <v>45299.66667</v>
      </c>
      <c r="B6" s="1">
        <f>IFERROR(__xludf.DUMMYFUNCTION("""COMPUTED_VALUE"""),438.91)</f>
        <v>438.91</v>
      </c>
      <c r="D6" s="2">
        <f>IFERROR(__xludf.DUMMYFUNCTION("""COMPUTED_VALUE"""),45299.66666666667)</f>
        <v>45299.66667</v>
      </c>
      <c r="E6" s="1">
        <f>IFERROR(__xludf.DUMMYFUNCTION("""COMPUTED_VALUE"""),441.72)</f>
        <v>441.72</v>
      </c>
      <c r="G6" s="2">
        <f>IFERROR(__xludf.DUMMYFUNCTION("""COMPUTED_VALUE"""),45299.66666666667)</f>
        <v>45299.66667</v>
      </c>
      <c r="H6" s="1">
        <f>IFERROR(__xludf.DUMMYFUNCTION("""COMPUTED_VALUE"""),437.38)</f>
        <v>437.38</v>
      </c>
      <c r="J6" s="2">
        <f>IFERROR(__xludf.DUMMYFUNCTION("""COMPUTED_VALUE"""),45299.66666666667)</f>
        <v>45299.66667</v>
      </c>
      <c r="K6" s="1">
        <f>IFERROR(__xludf.DUMMYFUNCTION("""COMPUTED_VALUE"""),441.43)</f>
        <v>441.43</v>
      </c>
      <c r="M6" s="2">
        <f>IFERROR(__xludf.DUMMYFUNCTION("""COMPUTED_VALUE"""),45299.66666666667)</f>
        <v>45299.66667</v>
      </c>
      <c r="N6" s="1">
        <f>IFERROR(__xludf.DUMMYFUNCTION("""COMPUTED_VALUE"""),2.5587873E7)</f>
        <v>25587873</v>
      </c>
    </row>
    <row r="7">
      <c r="A7" s="2">
        <f>IFERROR(__xludf.DUMMYFUNCTION("""COMPUTED_VALUE"""),45300.66666666667)</f>
        <v>45300.66667</v>
      </c>
      <c r="B7" s="1">
        <f>IFERROR(__xludf.DUMMYFUNCTION("""COMPUTED_VALUE"""),440.15)</f>
        <v>440.15</v>
      </c>
      <c r="D7" s="2">
        <f>IFERROR(__xludf.DUMMYFUNCTION("""COMPUTED_VALUE"""),45300.66666666667)</f>
        <v>45300.66667</v>
      </c>
      <c r="E7" s="1">
        <f>IFERROR(__xludf.DUMMYFUNCTION("""COMPUTED_VALUE"""),440.15)</f>
        <v>440.15</v>
      </c>
      <c r="G7" s="2">
        <f>IFERROR(__xludf.DUMMYFUNCTION("""COMPUTED_VALUE"""),45300.66666666667)</f>
        <v>45300.66667</v>
      </c>
      <c r="H7" s="1">
        <f>IFERROR(__xludf.DUMMYFUNCTION("""COMPUTED_VALUE"""),436.98)</f>
        <v>436.98</v>
      </c>
      <c r="J7" s="2">
        <f>IFERROR(__xludf.DUMMYFUNCTION("""COMPUTED_VALUE"""),45300.66666666667)</f>
        <v>45300.66667</v>
      </c>
      <c r="K7" s="1">
        <f>IFERROR(__xludf.DUMMYFUNCTION("""COMPUTED_VALUE"""),439.75)</f>
        <v>439.75</v>
      </c>
      <c r="M7" s="2">
        <f>IFERROR(__xludf.DUMMYFUNCTION("""COMPUTED_VALUE"""),45300.66666666667)</f>
        <v>45300.66667</v>
      </c>
      <c r="N7" s="1">
        <f>IFERROR(__xludf.DUMMYFUNCTION("""COMPUTED_VALUE"""),1.7876234E7)</f>
        <v>17876234</v>
      </c>
    </row>
    <row r="8">
      <c r="A8" s="2">
        <f>IFERROR(__xludf.DUMMYFUNCTION("""COMPUTED_VALUE"""),45301.66666666667)</f>
        <v>45301.66667</v>
      </c>
      <c r="B8" s="1">
        <f>IFERROR(__xludf.DUMMYFUNCTION("""COMPUTED_VALUE"""),438.57)</f>
        <v>438.57</v>
      </c>
      <c r="D8" s="2">
        <f>IFERROR(__xludf.DUMMYFUNCTION("""COMPUTED_VALUE"""),45301.66666666667)</f>
        <v>45301.66667</v>
      </c>
      <c r="E8" s="1">
        <f>IFERROR(__xludf.DUMMYFUNCTION("""COMPUTED_VALUE"""),439.64)</f>
        <v>439.64</v>
      </c>
      <c r="G8" s="2">
        <f>IFERROR(__xludf.DUMMYFUNCTION("""COMPUTED_VALUE"""),45301.66666666667)</f>
        <v>45301.66667</v>
      </c>
      <c r="H8" s="1">
        <f>IFERROR(__xludf.DUMMYFUNCTION("""COMPUTED_VALUE"""),436.56)</f>
        <v>436.56</v>
      </c>
      <c r="J8" s="2">
        <f>IFERROR(__xludf.DUMMYFUNCTION("""COMPUTED_VALUE"""),45301.66666666667)</f>
        <v>45301.66667</v>
      </c>
      <c r="K8" s="1">
        <f>IFERROR(__xludf.DUMMYFUNCTION("""COMPUTED_VALUE"""),438.65)</f>
        <v>438.65</v>
      </c>
      <c r="M8" s="2">
        <f>IFERROR(__xludf.DUMMYFUNCTION("""COMPUTED_VALUE"""),45301.66666666667)</f>
        <v>45301.66667</v>
      </c>
      <c r="N8" s="1">
        <f>IFERROR(__xludf.DUMMYFUNCTION("""COMPUTED_VALUE"""),1.7322875E7)</f>
        <v>17322875</v>
      </c>
    </row>
    <row r="9">
      <c r="A9" s="2">
        <f>IFERROR(__xludf.DUMMYFUNCTION("""COMPUTED_VALUE"""),45302.66666666667)</f>
        <v>45302.66667</v>
      </c>
      <c r="B9" s="1">
        <f>IFERROR(__xludf.DUMMYFUNCTION("""COMPUTED_VALUE"""),438.96)</f>
        <v>438.96</v>
      </c>
      <c r="D9" s="2">
        <f>IFERROR(__xludf.DUMMYFUNCTION("""COMPUTED_VALUE"""),45302.66666666667)</f>
        <v>45302.66667</v>
      </c>
      <c r="E9" s="1">
        <f>IFERROR(__xludf.DUMMYFUNCTION("""COMPUTED_VALUE"""),439.66)</f>
        <v>439.66</v>
      </c>
      <c r="G9" s="2">
        <f>IFERROR(__xludf.DUMMYFUNCTION("""COMPUTED_VALUE"""),45302.66666666667)</f>
        <v>45302.66667</v>
      </c>
      <c r="H9" s="1">
        <f>IFERROR(__xludf.DUMMYFUNCTION("""COMPUTED_VALUE"""),435.33)</f>
        <v>435.33</v>
      </c>
      <c r="J9" s="2">
        <f>IFERROR(__xludf.DUMMYFUNCTION("""COMPUTED_VALUE"""),45302.66666666667)</f>
        <v>45302.66667</v>
      </c>
      <c r="K9" s="1">
        <f>IFERROR(__xludf.DUMMYFUNCTION("""COMPUTED_VALUE"""),439.15)</f>
        <v>439.15</v>
      </c>
      <c r="M9" s="2">
        <f>IFERROR(__xludf.DUMMYFUNCTION("""COMPUTED_VALUE"""),45302.66666666667)</f>
        <v>45302.66667</v>
      </c>
      <c r="N9" s="1">
        <f>IFERROR(__xludf.DUMMYFUNCTION("""COMPUTED_VALUE"""),2.6039187E7)</f>
        <v>26039187</v>
      </c>
    </row>
    <row r="10">
      <c r="A10" s="2">
        <f>IFERROR(__xludf.DUMMYFUNCTION("""COMPUTED_VALUE"""),45303.66666666667)</f>
        <v>45303.66667</v>
      </c>
      <c r="B10" s="1">
        <f>IFERROR(__xludf.DUMMYFUNCTION("""COMPUTED_VALUE"""),440.82)</f>
        <v>440.82</v>
      </c>
      <c r="D10" s="2">
        <f>IFERROR(__xludf.DUMMYFUNCTION("""COMPUTED_VALUE"""),45303.66666666667)</f>
        <v>45303.66667</v>
      </c>
      <c r="E10" s="1">
        <f>IFERROR(__xludf.DUMMYFUNCTION("""COMPUTED_VALUE"""),442.88)</f>
        <v>442.88</v>
      </c>
      <c r="G10" s="2">
        <f>IFERROR(__xludf.DUMMYFUNCTION("""COMPUTED_VALUE"""),45303.66666666667)</f>
        <v>45303.66667</v>
      </c>
      <c r="H10" s="1">
        <f>IFERROR(__xludf.DUMMYFUNCTION("""COMPUTED_VALUE"""),436.36)</f>
        <v>436.36</v>
      </c>
      <c r="J10" s="2">
        <f>IFERROR(__xludf.DUMMYFUNCTION("""COMPUTED_VALUE"""),45303.66666666667)</f>
        <v>45303.66667</v>
      </c>
      <c r="K10" s="1">
        <f>IFERROR(__xludf.DUMMYFUNCTION("""COMPUTED_VALUE"""),437.4)</f>
        <v>437.4</v>
      </c>
      <c r="M10" s="2">
        <f>IFERROR(__xludf.DUMMYFUNCTION("""COMPUTED_VALUE"""),45303.66666666667)</f>
        <v>45303.66667</v>
      </c>
      <c r="N10" s="1">
        <f>IFERROR(__xludf.DUMMYFUNCTION("""COMPUTED_VALUE"""),1.7938257E7)</f>
        <v>17938257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IFERROR(__xludf.DUMMYFUNCTION("""COMPUTED_VALUE"""),436.37)</f>
        <v>436.37</v>
      </c>
      <c r="D11" s="2">
        <f>IFERROR(__xludf.DUMMYFUNCTION("""COMPUTED_VALUE"""),45307.66666666667)</f>
        <v>45307.66667</v>
      </c>
      <c r="E11" s="1">
        <f>IFERROR(__xludf.DUMMYFUNCTION("""COMPUTED_VALUE"""),436.37)</f>
        <v>436.37</v>
      </c>
      <c r="G11" s="2">
        <f>IFERROR(__xludf.DUMMYFUNCTION("""COMPUTED_VALUE"""),45307.66666666667)</f>
        <v>45307.66667</v>
      </c>
      <c r="H11" s="1">
        <f>IFERROR(__xludf.DUMMYFUNCTION("""COMPUTED_VALUE"""),430.11)</f>
        <v>430.11</v>
      </c>
      <c r="J11" s="2">
        <f>IFERROR(__xludf.DUMMYFUNCTION("""COMPUTED_VALUE"""),45307.66666666667)</f>
        <v>45307.66667</v>
      </c>
      <c r="K11" s="1">
        <f>IFERROR(__xludf.DUMMYFUNCTION("""COMPUTED_VALUE"""),434.24)</f>
        <v>434.24</v>
      </c>
      <c r="M11" s="2">
        <f>IFERROR(__xludf.DUMMYFUNCTION("""COMPUTED_VALUE"""),45307.66666666667)</f>
        <v>45307.66667</v>
      </c>
      <c r="N11" s="1">
        <f>IFERROR(__xludf.DUMMYFUNCTION("""COMPUTED_VALUE"""),2.1317775E7)</f>
        <v>21317775</v>
      </c>
    </row>
    <row r="12">
      <c r="A12" s="2">
        <f>IFERROR(__xludf.DUMMYFUNCTION("""COMPUTED_VALUE"""),45308.66666666667)</f>
        <v>45308.66667</v>
      </c>
      <c r="B12" s="1">
        <f>IFERROR(__xludf.DUMMYFUNCTION("""COMPUTED_VALUE"""),432.36)</f>
        <v>432.36</v>
      </c>
      <c r="D12" s="2">
        <f>IFERROR(__xludf.DUMMYFUNCTION("""COMPUTED_VALUE"""),45308.66666666667)</f>
        <v>45308.66667</v>
      </c>
      <c r="E12" s="1">
        <f>IFERROR(__xludf.DUMMYFUNCTION("""COMPUTED_VALUE"""),432.93)</f>
        <v>432.93</v>
      </c>
      <c r="G12" s="2">
        <f>IFERROR(__xludf.DUMMYFUNCTION("""COMPUTED_VALUE"""),45308.66666666667)</f>
        <v>45308.66667</v>
      </c>
      <c r="H12" s="1">
        <f>IFERROR(__xludf.DUMMYFUNCTION("""COMPUTED_VALUE"""),429.3)</f>
        <v>429.3</v>
      </c>
      <c r="J12" s="2">
        <f>IFERROR(__xludf.DUMMYFUNCTION("""COMPUTED_VALUE"""),45308.66666666667)</f>
        <v>45308.66667</v>
      </c>
      <c r="K12" s="1">
        <f>IFERROR(__xludf.DUMMYFUNCTION("""COMPUTED_VALUE"""),429.78)</f>
        <v>429.78</v>
      </c>
      <c r="M12" s="2">
        <f>IFERROR(__xludf.DUMMYFUNCTION("""COMPUTED_VALUE"""),45308.66666666667)</f>
        <v>45308.66667</v>
      </c>
      <c r="N12" s="1">
        <f>IFERROR(__xludf.DUMMYFUNCTION("""COMPUTED_VALUE"""),1.926055E7)</f>
        <v>19260550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IFERROR(__xludf.DUMMYFUNCTION("""COMPUTED_VALUE"""),430.04)</f>
        <v>430.04</v>
      </c>
      <c r="D13" s="2">
        <f>IFERROR(__xludf.DUMMYFUNCTION("""COMPUTED_VALUE"""),45309.66666666667)</f>
        <v>45309.66667</v>
      </c>
      <c r="E13" s="1">
        <f>IFERROR(__xludf.DUMMYFUNCTION("""COMPUTED_VALUE"""),431.6)</f>
        <v>431.6</v>
      </c>
      <c r="G13" s="2">
        <f>IFERROR(__xludf.DUMMYFUNCTION("""COMPUTED_VALUE"""),45309.66666666667)</f>
        <v>45309.66667</v>
      </c>
      <c r="H13" s="1">
        <f>IFERROR(__xludf.DUMMYFUNCTION("""COMPUTED_VALUE"""),427.04)</f>
        <v>427.04</v>
      </c>
      <c r="J13" s="2">
        <f>IFERROR(__xludf.DUMMYFUNCTION("""COMPUTED_VALUE"""),45309.66666666667)</f>
        <v>45309.66667</v>
      </c>
      <c r="K13" s="1">
        <f>IFERROR(__xludf.DUMMYFUNCTION("""COMPUTED_VALUE"""),430.96)</f>
        <v>430.96</v>
      </c>
      <c r="M13" s="2">
        <f>IFERROR(__xludf.DUMMYFUNCTION("""COMPUTED_VALUE"""),45309.66666666667)</f>
        <v>45309.66667</v>
      </c>
      <c r="N13" s="1">
        <f>IFERROR(__xludf.DUMMYFUNCTION("""COMPUTED_VALUE"""),2.0390546E7)</f>
        <v>20390546</v>
      </c>
    </row>
    <row r="14">
      <c r="A14" s="2">
        <f>IFERROR(__xludf.DUMMYFUNCTION("""COMPUTED_VALUE"""),45310.66666666667)</f>
        <v>45310.66667</v>
      </c>
      <c r="B14" s="1">
        <f>IFERROR(__xludf.DUMMYFUNCTION("""COMPUTED_VALUE"""),431.24)</f>
        <v>431.24</v>
      </c>
      <c r="D14" s="2">
        <f>IFERROR(__xludf.DUMMYFUNCTION("""COMPUTED_VALUE"""),45310.66666666667)</f>
        <v>45310.66667</v>
      </c>
      <c r="E14" s="1">
        <f>IFERROR(__xludf.DUMMYFUNCTION("""COMPUTED_VALUE"""),434.19)</f>
        <v>434.19</v>
      </c>
      <c r="G14" s="2">
        <f>IFERROR(__xludf.DUMMYFUNCTION("""COMPUTED_VALUE"""),45310.66666666667)</f>
        <v>45310.66667</v>
      </c>
      <c r="H14" s="1">
        <f>IFERROR(__xludf.DUMMYFUNCTION("""COMPUTED_VALUE"""),427.08)</f>
        <v>427.08</v>
      </c>
      <c r="J14" s="2">
        <f>IFERROR(__xludf.DUMMYFUNCTION("""COMPUTED_VALUE"""),45310.66666666667)</f>
        <v>45310.66667</v>
      </c>
      <c r="K14" s="1">
        <f>IFERROR(__xludf.DUMMYFUNCTION("""COMPUTED_VALUE"""),433.71)</f>
        <v>433.71</v>
      </c>
      <c r="M14" s="2">
        <f>IFERROR(__xludf.DUMMYFUNCTION("""COMPUTED_VALUE"""),45310.66666666667)</f>
        <v>45310.66667</v>
      </c>
      <c r="N14" s="1">
        <f>IFERROR(__xludf.DUMMYFUNCTION("""COMPUTED_VALUE"""),2.135466E7)</f>
        <v>21354660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IFERROR(__xludf.DUMMYFUNCTION("""COMPUTED_VALUE"""),433.31)</f>
        <v>433.31</v>
      </c>
      <c r="D15" s="2">
        <f>IFERROR(__xludf.DUMMYFUNCTION("""COMPUTED_VALUE"""),45313.66666666667)</f>
        <v>45313.66667</v>
      </c>
      <c r="E15" s="1">
        <f>IFERROR(__xludf.DUMMYFUNCTION("""COMPUTED_VALUE"""),436.18)</f>
        <v>436.18</v>
      </c>
      <c r="G15" s="2">
        <f>IFERROR(__xludf.DUMMYFUNCTION("""COMPUTED_VALUE"""),45313.66666666667)</f>
        <v>45313.66667</v>
      </c>
      <c r="H15" s="1">
        <f>IFERROR(__xludf.DUMMYFUNCTION("""COMPUTED_VALUE"""),431.86)</f>
        <v>431.86</v>
      </c>
      <c r="J15" s="2">
        <f>IFERROR(__xludf.DUMMYFUNCTION("""COMPUTED_VALUE"""),45313.66666666667)</f>
        <v>45313.66667</v>
      </c>
      <c r="K15" s="1">
        <f>IFERROR(__xludf.DUMMYFUNCTION("""COMPUTED_VALUE"""),435.66)</f>
        <v>435.66</v>
      </c>
      <c r="M15" s="2">
        <f>IFERROR(__xludf.DUMMYFUNCTION("""COMPUTED_VALUE"""),45313.66666666667)</f>
        <v>45313.66667</v>
      </c>
      <c r="N15" s="1">
        <f>IFERROR(__xludf.DUMMYFUNCTION("""COMPUTED_VALUE"""),2.0802749E7)</f>
        <v>20802749</v>
      </c>
    </row>
    <row r="16">
      <c r="A16" s="2">
        <f>IFERROR(__xludf.DUMMYFUNCTION("""COMPUTED_VALUE"""),45314.66666666667)</f>
        <v>45314.66667</v>
      </c>
      <c r="B16" s="1">
        <f>IFERROR(__xludf.DUMMYFUNCTION("""COMPUTED_VALUE"""),437.59)</f>
        <v>437.59</v>
      </c>
      <c r="D16" s="2">
        <f>IFERROR(__xludf.DUMMYFUNCTION("""COMPUTED_VALUE"""),45314.66666666667)</f>
        <v>45314.66667</v>
      </c>
      <c r="E16" s="1">
        <f>IFERROR(__xludf.DUMMYFUNCTION("""COMPUTED_VALUE"""),440.31)</f>
        <v>440.31</v>
      </c>
      <c r="G16" s="2">
        <f>IFERROR(__xludf.DUMMYFUNCTION("""COMPUTED_VALUE"""),45314.66666666667)</f>
        <v>45314.66667</v>
      </c>
      <c r="H16" s="1">
        <f>IFERROR(__xludf.DUMMYFUNCTION("""COMPUTED_VALUE"""),435.46)</f>
        <v>435.46</v>
      </c>
      <c r="J16" s="2">
        <f>IFERROR(__xludf.DUMMYFUNCTION("""COMPUTED_VALUE"""),45314.66666666667)</f>
        <v>45314.66667</v>
      </c>
      <c r="K16" s="1">
        <f>IFERROR(__xludf.DUMMYFUNCTION("""COMPUTED_VALUE"""),437.27)</f>
        <v>437.27</v>
      </c>
      <c r="M16" s="2">
        <f>IFERROR(__xludf.DUMMYFUNCTION("""COMPUTED_VALUE"""),45314.66666666667)</f>
        <v>45314.66667</v>
      </c>
      <c r="N16" s="1">
        <f>IFERROR(__xludf.DUMMYFUNCTION("""COMPUTED_VALUE"""),1.8662268E7)</f>
        <v>18662268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IFERROR(__xludf.DUMMYFUNCTION("""COMPUTED_VALUE"""),438.11)</f>
        <v>438.11</v>
      </c>
      <c r="D17" s="2">
        <f>IFERROR(__xludf.DUMMYFUNCTION("""COMPUTED_VALUE"""),45315.66666666667)</f>
        <v>45315.66667</v>
      </c>
      <c r="E17" s="1">
        <f>IFERROR(__xludf.DUMMYFUNCTION("""COMPUTED_VALUE"""),439.73)</f>
        <v>439.73</v>
      </c>
      <c r="G17" s="2">
        <f>IFERROR(__xludf.DUMMYFUNCTION("""COMPUTED_VALUE"""),45315.66666666667)</f>
        <v>45315.66667</v>
      </c>
      <c r="H17" s="1">
        <f>IFERROR(__xludf.DUMMYFUNCTION("""COMPUTED_VALUE"""),432.6)</f>
        <v>432.6</v>
      </c>
      <c r="J17" s="2">
        <f>IFERROR(__xludf.DUMMYFUNCTION("""COMPUTED_VALUE"""),45315.66666666667)</f>
        <v>45315.66667</v>
      </c>
      <c r="K17" s="1">
        <f>IFERROR(__xludf.DUMMYFUNCTION("""COMPUTED_VALUE"""),432.84)</f>
        <v>432.84</v>
      </c>
      <c r="M17" s="2">
        <f>IFERROR(__xludf.DUMMYFUNCTION("""COMPUTED_VALUE"""),45315.66666666667)</f>
        <v>45315.66667</v>
      </c>
      <c r="N17" s="1">
        <f>IFERROR(__xludf.DUMMYFUNCTION("""COMPUTED_VALUE"""),2.0861504E7)</f>
        <v>20861504</v>
      </c>
    </row>
    <row r="18">
      <c r="A18" s="2">
        <f>IFERROR(__xludf.DUMMYFUNCTION("""COMPUTED_VALUE"""),45316.66666666667)</f>
        <v>45316.66667</v>
      </c>
      <c r="B18" s="1">
        <f>IFERROR(__xludf.DUMMYFUNCTION("""COMPUTED_VALUE"""),437.43)</f>
        <v>437.43</v>
      </c>
      <c r="D18" s="2">
        <f>IFERROR(__xludf.DUMMYFUNCTION("""COMPUTED_VALUE"""),45316.66666666667)</f>
        <v>45316.66667</v>
      </c>
      <c r="E18" s="1">
        <f>IFERROR(__xludf.DUMMYFUNCTION("""COMPUTED_VALUE"""),443.58)</f>
        <v>443.58</v>
      </c>
      <c r="G18" s="2">
        <f>IFERROR(__xludf.DUMMYFUNCTION("""COMPUTED_VALUE"""),45316.66666666667)</f>
        <v>45316.66667</v>
      </c>
      <c r="H18" s="1">
        <f>IFERROR(__xludf.DUMMYFUNCTION("""COMPUTED_VALUE"""),437.43)</f>
        <v>437.43</v>
      </c>
      <c r="J18" s="2">
        <f>IFERROR(__xludf.DUMMYFUNCTION("""COMPUTED_VALUE"""),45316.66666666667)</f>
        <v>45316.66667</v>
      </c>
      <c r="K18" s="1">
        <f>IFERROR(__xludf.DUMMYFUNCTION("""COMPUTED_VALUE"""),441.93)</f>
        <v>441.93</v>
      </c>
      <c r="M18" s="2">
        <f>IFERROR(__xludf.DUMMYFUNCTION("""COMPUTED_VALUE"""),45316.66666666667)</f>
        <v>45316.66667</v>
      </c>
      <c r="N18" s="1">
        <f>IFERROR(__xludf.DUMMYFUNCTION("""COMPUTED_VALUE"""),2.6611605E7)</f>
        <v>26611605</v>
      </c>
    </row>
    <row r="19">
      <c r="A19" s="2">
        <f>IFERROR(__xludf.DUMMYFUNCTION("""COMPUTED_VALUE"""),45317.66666666667)</f>
        <v>45317.66667</v>
      </c>
      <c r="B19" s="1">
        <f>IFERROR(__xludf.DUMMYFUNCTION("""COMPUTED_VALUE"""),443.32)</f>
        <v>443.32</v>
      </c>
      <c r="D19" s="2">
        <f>IFERROR(__xludf.DUMMYFUNCTION("""COMPUTED_VALUE"""),45317.66666666667)</f>
        <v>45317.66667</v>
      </c>
      <c r="E19" s="1">
        <f>IFERROR(__xludf.DUMMYFUNCTION("""COMPUTED_VALUE"""),445.6)</f>
        <v>445.6</v>
      </c>
      <c r="G19" s="2">
        <f>IFERROR(__xludf.DUMMYFUNCTION("""COMPUTED_VALUE"""),45317.66666666667)</f>
        <v>45317.66667</v>
      </c>
      <c r="H19" s="1">
        <f>IFERROR(__xludf.DUMMYFUNCTION("""COMPUTED_VALUE"""),441.84)</f>
        <v>441.84</v>
      </c>
      <c r="J19" s="2">
        <f>IFERROR(__xludf.DUMMYFUNCTION("""COMPUTED_VALUE"""),45317.66666666667)</f>
        <v>45317.66667</v>
      </c>
      <c r="K19" s="1">
        <f>IFERROR(__xludf.DUMMYFUNCTION("""COMPUTED_VALUE"""),443.18)</f>
        <v>443.18</v>
      </c>
      <c r="M19" s="2">
        <f>IFERROR(__xludf.DUMMYFUNCTION("""COMPUTED_VALUE"""),45317.66666666667)</f>
        <v>45317.66667</v>
      </c>
      <c r="N19" s="1">
        <f>IFERROR(__xludf.DUMMYFUNCTION("""COMPUTED_VALUE"""),1.9641343E7)</f>
        <v>19641343</v>
      </c>
    </row>
    <row r="20">
      <c r="A20" s="2">
        <f>IFERROR(__xludf.DUMMYFUNCTION("""COMPUTED_VALUE"""),45320.66666666667)</f>
        <v>45320.66667</v>
      </c>
      <c r="B20" s="1">
        <f>IFERROR(__xludf.DUMMYFUNCTION("""COMPUTED_VALUE"""),441.87)</f>
        <v>441.87</v>
      </c>
      <c r="D20" s="2">
        <f>IFERROR(__xludf.DUMMYFUNCTION("""COMPUTED_VALUE"""),45320.66666666667)</f>
        <v>45320.66667</v>
      </c>
      <c r="E20" s="1">
        <f>IFERROR(__xludf.DUMMYFUNCTION("""COMPUTED_VALUE"""),441.87)</f>
        <v>441.87</v>
      </c>
      <c r="G20" s="2">
        <f>IFERROR(__xludf.DUMMYFUNCTION("""COMPUTED_VALUE"""),45320.66666666667)</f>
        <v>45320.66667</v>
      </c>
      <c r="H20" s="1">
        <f>IFERROR(__xludf.DUMMYFUNCTION("""COMPUTED_VALUE"""),437.11)</f>
        <v>437.11</v>
      </c>
      <c r="J20" s="2">
        <f>IFERROR(__xludf.DUMMYFUNCTION("""COMPUTED_VALUE"""),45320.66666666667)</f>
        <v>45320.66667</v>
      </c>
      <c r="K20" s="1">
        <f>IFERROR(__xludf.DUMMYFUNCTION("""COMPUTED_VALUE"""),440.48)</f>
        <v>440.48</v>
      </c>
      <c r="M20" s="2">
        <f>IFERROR(__xludf.DUMMYFUNCTION("""COMPUTED_VALUE"""),45320.66666666667)</f>
        <v>45320.66667</v>
      </c>
      <c r="N20" s="1">
        <f>IFERROR(__xludf.DUMMYFUNCTION("""COMPUTED_VALUE"""),2.0842214E7)</f>
        <v>20842214</v>
      </c>
    </row>
    <row r="21">
      <c r="A21" s="2">
        <f>IFERROR(__xludf.DUMMYFUNCTION("""COMPUTED_VALUE"""),45321.66666666667)</f>
        <v>45321.66667</v>
      </c>
      <c r="B21" s="1">
        <f>IFERROR(__xludf.DUMMYFUNCTION("""COMPUTED_VALUE"""),439.8)</f>
        <v>439.8</v>
      </c>
      <c r="D21" s="2">
        <f>IFERROR(__xludf.DUMMYFUNCTION("""COMPUTED_VALUE"""),45321.66666666667)</f>
        <v>45321.66667</v>
      </c>
      <c r="E21" s="1">
        <f>IFERROR(__xludf.DUMMYFUNCTION("""COMPUTED_VALUE"""),441.83)</f>
        <v>441.83</v>
      </c>
      <c r="G21" s="2">
        <f>IFERROR(__xludf.DUMMYFUNCTION("""COMPUTED_VALUE"""),45321.66666666667)</f>
        <v>45321.66667</v>
      </c>
      <c r="H21" s="1">
        <f>IFERROR(__xludf.DUMMYFUNCTION("""COMPUTED_VALUE"""),436.4)</f>
        <v>436.4</v>
      </c>
      <c r="J21" s="2">
        <f>IFERROR(__xludf.DUMMYFUNCTION("""COMPUTED_VALUE"""),45321.66666666667)</f>
        <v>45321.66667</v>
      </c>
      <c r="K21" s="1">
        <f>IFERROR(__xludf.DUMMYFUNCTION("""COMPUTED_VALUE"""),439.18)</f>
        <v>439.18</v>
      </c>
      <c r="M21" s="2">
        <f>IFERROR(__xludf.DUMMYFUNCTION("""COMPUTED_VALUE"""),45321.66666666667)</f>
        <v>45321.66667</v>
      </c>
      <c r="N21" s="1">
        <f>IFERROR(__xludf.DUMMYFUNCTION("""COMPUTED_VALUE"""),2.1682394E7)</f>
        <v>21682394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IFERROR(__xludf.DUMMYFUNCTION("""COMPUTED_VALUE"""),439.44)</f>
        <v>439.44</v>
      </c>
      <c r="D22" s="2">
        <f>IFERROR(__xludf.DUMMYFUNCTION("""COMPUTED_VALUE"""),45322.66666666667)</f>
        <v>45322.66667</v>
      </c>
      <c r="E22" s="1">
        <f>IFERROR(__xludf.DUMMYFUNCTION("""COMPUTED_VALUE"""),440.67)</f>
        <v>440.67</v>
      </c>
      <c r="G22" s="2">
        <f>IFERROR(__xludf.DUMMYFUNCTION("""COMPUTED_VALUE"""),45322.66666666667)</f>
        <v>45322.66667</v>
      </c>
      <c r="H22" s="1">
        <f>IFERROR(__xludf.DUMMYFUNCTION("""COMPUTED_VALUE"""),430.12)</f>
        <v>430.12</v>
      </c>
      <c r="J22" s="2">
        <f>IFERROR(__xludf.DUMMYFUNCTION("""COMPUTED_VALUE"""),45322.66666666667)</f>
        <v>45322.66667</v>
      </c>
      <c r="K22" s="1">
        <f>IFERROR(__xludf.DUMMYFUNCTION("""COMPUTED_VALUE"""),431.71)</f>
        <v>431.71</v>
      </c>
      <c r="M22" s="2">
        <f>IFERROR(__xludf.DUMMYFUNCTION("""COMPUTED_VALUE"""),45322.66666666667)</f>
        <v>45322.66667</v>
      </c>
      <c r="N22" s="1">
        <f>IFERROR(__xludf.DUMMYFUNCTION("""COMPUTED_VALUE"""),3.9193414E7)</f>
        <v>39193414</v>
      </c>
    </row>
    <row r="23">
      <c r="A23" s="2">
        <f>IFERROR(__xludf.DUMMYFUNCTION("""COMPUTED_VALUE"""),45323.66666666667)</f>
        <v>45323.66667</v>
      </c>
      <c r="B23" s="1">
        <f>IFERROR(__xludf.DUMMYFUNCTION("""COMPUTED_VALUE"""),433.33)</f>
        <v>433.33</v>
      </c>
      <c r="D23" s="2">
        <f>IFERROR(__xludf.DUMMYFUNCTION("""COMPUTED_VALUE"""),45323.66666666667)</f>
        <v>45323.66667</v>
      </c>
      <c r="E23" s="1">
        <f>IFERROR(__xludf.DUMMYFUNCTION("""COMPUTED_VALUE"""),438.0)</f>
        <v>438</v>
      </c>
      <c r="G23" s="2">
        <f>IFERROR(__xludf.DUMMYFUNCTION("""COMPUTED_VALUE"""),45323.66666666667)</f>
        <v>45323.66667</v>
      </c>
      <c r="H23" s="1">
        <f>IFERROR(__xludf.DUMMYFUNCTION("""COMPUTED_VALUE"""),426.69)</f>
        <v>426.69</v>
      </c>
      <c r="J23" s="2">
        <f>IFERROR(__xludf.DUMMYFUNCTION("""COMPUTED_VALUE"""),45323.66666666667)</f>
        <v>45323.66667</v>
      </c>
      <c r="K23" s="1">
        <f>IFERROR(__xludf.DUMMYFUNCTION("""COMPUTED_VALUE"""),434.22)</f>
        <v>434.22</v>
      </c>
      <c r="M23" s="2">
        <f>IFERROR(__xludf.DUMMYFUNCTION("""COMPUTED_VALUE"""),45323.66666666667)</f>
        <v>45323.66667</v>
      </c>
      <c r="N23" s="1">
        <f>IFERROR(__xludf.DUMMYFUNCTION("""COMPUTED_VALUE"""),3.6594725E7)</f>
        <v>36594725</v>
      </c>
    </row>
    <row r="24">
      <c r="A24" s="2">
        <f>IFERROR(__xludf.DUMMYFUNCTION("""COMPUTED_VALUE"""),45324.66666666667)</f>
        <v>45324.66667</v>
      </c>
      <c r="B24" s="1">
        <f>IFERROR(__xludf.DUMMYFUNCTION("""COMPUTED_VALUE"""),430.66)</f>
        <v>430.66</v>
      </c>
      <c r="D24" s="2">
        <f>IFERROR(__xludf.DUMMYFUNCTION("""COMPUTED_VALUE"""),45324.66666666667)</f>
        <v>45324.66667</v>
      </c>
      <c r="E24" s="1">
        <f>IFERROR(__xludf.DUMMYFUNCTION("""COMPUTED_VALUE"""),432.41)</f>
        <v>432.41</v>
      </c>
      <c r="G24" s="2">
        <f>IFERROR(__xludf.DUMMYFUNCTION("""COMPUTED_VALUE"""),45324.66666666667)</f>
        <v>45324.66667</v>
      </c>
      <c r="H24" s="1">
        <f>IFERROR(__xludf.DUMMYFUNCTION("""COMPUTED_VALUE"""),424.65)</f>
        <v>424.65</v>
      </c>
      <c r="J24" s="2">
        <f>IFERROR(__xludf.DUMMYFUNCTION("""COMPUTED_VALUE"""),45324.66666666667)</f>
        <v>45324.66667</v>
      </c>
      <c r="K24" s="1">
        <f>IFERROR(__xludf.DUMMYFUNCTION("""COMPUTED_VALUE"""),430.53)</f>
        <v>430.53</v>
      </c>
      <c r="M24" s="2">
        <f>IFERROR(__xludf.DUMMYFUNCTION("""COMPUTED_VALUE"""),45324.66666666667)</f>
        <v>45324.66667</v>
      </c>
      <c r="N24" s="1">
        <f>IFERROR(__xludf.DUMMYFUNCTION("""COMPUTED_VALUE"""),2.9831323E7)</f>
        <v>29831323</v>
      </c>
    </row>
    <row r="25">
      <c r="A25" s="2">
        <f>IFERROR(__xludf.DUMMYFUNCTION("""COMPUTED_VALUE"""),45327.66666666667)</f>
        <v>45327.66667</v>
      </c>
      <c r="B25" s="1">
        <f>IFERROR(__xludf.DUMMYFUNCTION("""COMPUTED_VALUE"""),426.85)</f>
        <v>426.85</v>
      </c>
      <c r="D25" s="2">
        <f>IFERROR(__xludf.DUMMYFUNCTION("""COMPUTED_VALUE"""),45327.66666666667)</f>
        <v>45327.66667</v>
      </c>
      <c r="E25" s="1">
        <f>IFERROR(__xludf.DUMMYFUNCTION("""COMPUTED_VALUE"""),428.89)</f>
        <v>428.89</v>
      </c>
      <c r="G25" s="2">
        <f>IFERROR(__xludf.DUMMYFUNCTION("""COMPUTED_VALUE"""),45327.66666666667)</f>
        <v>45327.66667</v>
      </c>
      <c r="H25" s="1">
        <f>IFERROR(__xludf.DUMMYFUNCTION("""COMPUTED_VALUE"""),423.3)</f>
        <v>423.3</v>
      </c>
      <c r="J25" s="2">
        <f>IFERROR(__xludf.DUMMYFUNCTION("""COMPUTED_VALUE"""),45327.66666666667)</f>
        <v>45327.66667</v>
      </c>
      <c r="K25" s="1">
        <f>IFERROR(__xludf.DUMMYFUNCTION("""COMPUTED_VALUE"""),426.43)</f>
        <v>426.43</v>
      </c>
      <c r="M25" s="2">
        <f>IFERROR(__xludf.DUMMYFUNCTION("""COMPUTED_VALUE"""),45327.66666666667)</f>
        <v>45327.66667</v>
      </c>
      <c r="N25" s="1">
        <f>IFERROR(__xludf.DUMMYFUNCTION("""COMPUTED_VALUE"""),3.9902614E7)</f>
        <v>39902614</v>
      </c>
    </row>
    <row r="26">
      <c r="A26" s="2">
        <f>IFERROR(__xludf.DUMMYFUNCTION("""COMPUTED_VALUE"""),45328.66666666667)</f>
        <v>45328.66667</v>
      </c>
      <c r="B26" s="1">
        <f>IFERROR(__xludf.DUMMYFUNCTION("""COMPUTED_VALUE"""),424.93)</f>
        <v>424.93</v>
      </c>
      <c r="D26" s="2">
        <f>IFERROR(__xludf.DUMMYFUNCTION("""COMPUTED_VALUE"""),45328.66666666667)</f>
        <v>45328.66667</v>
      </c>
      <c r="E26" s="1">
        <f>IFERROR(__xludf.DUMMYFUNCTION("""COMPUTED_VALUE"""),425.15)</f>
        <v>425.15</v>
      </c>
      <c r="G26" s="2">
        <f>IFERROR(__xludf.DUMMYFUNCTION("""COMPUTED_VALUE"""),45328.66666666667)</f>
        <v>45328.66667</v>
      </c>
      <c r="H26" s="1">
        <f>IFERROR(__xludf.DUMMYFUNCTION("""COMPUTED_VALUE"""),416.61)</f>
        <v>416.61</v>
      </c>
      <c r="J26" s="2">
        <f>IFERROR(__xludf.DUMMYFUNCTION("""COMPUTED_VALUE"""),45328.66666666667)</f>
        <v>45328.66667</v>
      </c>
      <c r="K26" s="1">
        <f>IFERROR(__xludf.DUMMYFUNCTION("""COMPUTED_VALUE"""),420.75)</f>
        <v>420.75</v>
      </c>
      <c r="M26" s="2">
        <f>IFERROR(__xludf.DUMMYFUNCTION("""COMPUTED_VALUE"""),45328.66666666667)</f>
        <v>45328.66667</v>
      </c>
      <c r="N26" s="1">
        <f>IFERROR(__xludf.DUMMYFUNCTION("""COMPUTED_VALUE"""),3.9356066E7)</f>
        <v>39356066</v>
      </c>
    </row>
    <row r="27">
      <c r="A27" s="2">
        <f>IFERROR(__xludf.DUMMYFUNCTION("""COMPUTED_VALUE"""),45329.66666666667)</f>
        <v>45329.66667</v>
      </c>
      <c r="B27" s="1">
        <f>IFERROR(__xludf.DUMMYFUNCTION("""COMPUTED_VALUE"""),425.91)</f>
        <v>425.91</v>
      </c>
      <c r="D27" s="2">
        <f>IFERROR(__xludf.DUMMYFUNCTION("""COMPUTED_VALUE"""),45329.66666666667)</f>
        <v>45329.66667</v>
      </c>
      <c r="E27" s="1">
        <f>IFERROR(__xludf.DUMMYFUNCTION("""COMPUTED_VALUE"""),426.56)</f>
        <v>426.56</v>
      </c>
      <c r="G27" s="2">
        <f>IFERROR(__xludf.DUMMYFUNCTION("""COMPUTED_VALUE"""),45329.66666666667)</f>
        <v>45329.66667</v>
      </c>
      <c r="H27" s="1">
        <f>IFERROR(__xludf.DUMMYFUNCTION("""COMPUTED_VALUE"""),420.05)</f>
        <v>420.05</v>
      </c>
      <c r="J27" s="2">
        <f>IFERROR(__xludf.DUMMYFUNCTION("""COMPUTED_VALUE"""),45329.66666666667)</f>
        <v>45329.66667</v>
      </c>
      <c r="K27" s="1">
        <f>IFERROR(__xludf.DUMMYFUNCTION("""COMPUTED_VALUE"""),423.73)</f>
        <v>423.73</v>
      </c>
      <c r="M27" s="2">
        <f>IFERROR(__xludf.DUMMYFUNCTION("""COMPUTED_VALUE"""),45329.66666666667)</f>
        <v>45329.66667</v>
      </c>
      <c r="N27" s="1">
        <f>IFERROR(__xludf.DUMMYFUNCTION("""COMPUTED_VALUE"""),4.1572197E7)</f>
        <v>41572197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IFERROR(__xludf.DUMMYFUNCTION("""COMPUTED_VALUE"""),425.63)</f>
        <v>425.63</v>
      </c>
      <c r="D28" s="2">
        <f>IFERROR(__xludf.DUMMYFUNCTION("""COMPUTED_VALUE"""),45330.66666666667)</f>
        <v>45330.66667</v>
      </c>
      <c r="E28" s="1">
        <f>IFERROR(__xludf.DUMMYFUNCTION("""COMPUTED_VALUE"""),427.67)</f>
        <v>427.67</v>
      </c>
      <c r="G28" s="2">
        <f>IFERROR(__xludf.DUMMYFUNCTION("""COMPUTED_VALUE"""),45330.66666666667)</f>
        <v>45330.66667</v>
      </c>
      <c r="H28" s="1">
        <f>IFERROR(__xludf.DUMMYFUNCTION("""COMPUTED_VALUE"""),421.5)</f>
        <v>421.5</v>
      </c>
      <c r="J28" s="2">
        <f>IFERROR(__xludf.DUMMYFUNCTION("""COMPUTED_VALUE"""),45330.66666666667)</f>
        <v>45330.66667</v>
      </c>
      <c r="K28" s="1">
        <f>IFERROR(__xludf.DUMMYFUNCTION("""COMPUTED_VALUE"""),427.18)</f>
        <v>427.18</v>
      </c>
      <c r="M28" s="2">
        <f>IFERROR(__xludf.DUMMYFUNCTION("""COMPUTED_VALUE"""),45330.66666666667)</f>
        <v>45330.66667</v>
      </c>
      <c r="N28" s="1">
        <f>IFERROR(__xludf.DUMMYFUNCTION("""COMPUTED_VALUE"""),3.6079069E7)</f>
        <v>36079069</v>
      </c>
    </row>
    <row r="29">
      <c r="A29" s="2">
        <f>IFERROR(__xludf.DUMMYFUNCTION("""COMPUTED_VALUE"""),45331.66666666667)</f>
        <v>45331.66667</v>
      </c>
      <c r="B29" s="1">
        <f>IFERROR(__xludf.DUMMYFUNCTION("""COMPUTED_VALUE"""),426.87)</f>
        <v>426.87</v>
      </c>
      <c r="D29" s="2">
        <f>IFERROR(__xludf.DUMMYFUNCTION("""COMPUTED_VALUE"""),45331.66666666667)</f>
        <v>45331.66667</v>
      </c>
      <c r="E29" s="1">
        <f>IFERROR(__xludf.DUMMYFUNCTION("""COMPUTED_VALUE"""),431.02)</f>
        <v>431.02</v>
      </c>
      <c r="G29" s="2">
        <f>IFERROR(__xludf.DUMMYFUNCTION("""COMPUTED_VALUE"""),45331.66666666667)</f>
        <v>45331.66667</v>
      </c>
      <c r="H29" s="1">
        <f>IFERROR(__xludf.DUMMYFUNCTION("""COMPUTED_VALUE"""),425.64)</f>
        <v>425.64</v>
      </c>
      <c r="J29" s="2">
        <f>IFERROR(__xludf.DUMMYFUNCTION("""COMPUTED_VALUE"""),45331.66666666667)</f>
        <v>45331.66667</v>
      </c>
      <c r="K29" s="1">
        <f>IFERROR(__xludf.DUMMYFUNCTION("""COMPUTED_VALUE"""),430.92)</f>
        <v>430.92</v>
      </c>
      <c r="M29" s="2">
        <f>IFERROR(__xludf.DUMMYFUNCTION("""COMPUTED_VALUE"""),45331.66666666667)</f>
        <v>45331.66667</v>
      </c>
      <c r="N29" s="1">
        <f>IFERROR(__xludf.DUMMYFUNCTION("""COMPUTED_VALUE"""),2.6576413E7)</f>
        <v>26576413</v>
      </c>
    </row>
    <row r="30">
      <c r="A30" s="2">
        <f>IFERROR(__xludf.DUMMYFUNCTION("""COMPUTED_VALUE"""),45334.66666666667)</f>
        <v>45334.66667</v>
      </c>
      <c r="B30" s="1">
        <f>IFERROR(__xludf.DUMMYFUNCTION("""COMPUTED_VALUE"""),431.29)</f>
        <v>431.29</v>
      </c>
      <c r="D30" s="2">
        <f>IFERROR(__xludf.DUMMYFUNCTION("""COMPUTED_VALUE"""),45334.66666666667)</f>
        <v>45334.66667</v>
      </c>
      <c r="E30" s="1">
        <f>IFERROR(__xludf.DUMMYFUNCTION("""COMPUTED_VALUE"""),437.11)</f>
        <v>437.11</v>
      </c>
      <c r="G30" s="2">
        <f>IFERROR(__xludf.DUMMYFUNCTION("""COMPUTED_VALUE"""),45334.66666666667)</f>
        <v>45334.66667</v>
      </c>
      <c r="H30" s="1">
        <f>IFERROR(__xludf.DUMMYFUNCTION("""COMPUTED_VALUE"""),431.29)</f>
        <v>431.29</v>
      </c>
      <c r="J30" s="2">
        <f>IFERROR(__xludf.DUMMYFUNCTION("""COMPUTED_VALUE"""),45334.66666666667)</f>
        <v>45334.66667</v>
      </c>
      <c r="K30" s="1">
        <f>IFERROR(__xludf.DUMMYFUNCTION("""COMPUTED_VALUE"""),434.64)</f>
        <v>434.64</v>
      </c>
      <c r="M30" s="2">
        <f>IFERROR(__xludf.DUMMYFUNCTION("""COMPUTED_VALUE"""),45334.66666666667)</f>
        <v>45334.66667</v>
      </c>
      <c r="N30" s="1">
        <f>IFERROR(__xludf.DUMMYFUNCTION("""COMPUTED_VALUE"""),2.5369031E7)</f>
        <v>25369031</v>
      </c>
    </row>
    <row r="31">
      <c r="A31" s="2">
        <f>IFERROR(__xludf.DUMMYFUNCTION("""COMPUTED_VALUE"""),45335.66666666667)</f>
        <v>45335.66667</v>
      </c>
      <c r="B31" s="1">
        <f>IFERROR(__xludf.DUMMYFUNCTION("""COMPUTED_VALUE"""),430.88)</f>
        <v>430.88</v>
      </c>
      <c r="D31" s="2">
        <f>IFERROR(__xludf.DUMMYFUNCTION("""COMPUTED_VALUE"""),45335.66666666667)</f>
        <v>45335.66667</v>
      </c>
      <c r="E31" s="1">
        <f>IFERROR(__xludf.DUMMYFUNCTION("""COMPUTED_VALUE"""),430.88)</f>
        <v>430.88</v>
      </c>
      <c r="G31" s="2">
        <f>IFERROR(__xludf.DUMMYFUNCTION("""COMPUTED_VALUE"""),45335.66666666667)</f>
        <v>45335.66667</v>
      </c>
      <c r="H31" s="1">
        <f>IFERROR(__xludf.DUMMYFUNCTION("""COMPUTED_VALUE"""),422.73)</f>
        <v>422.73</v>
      </c>
      <c r="J31" s="2">
        <f>IFERROR(__xludf.DUMMYFUNCTION("""COMPUTED_VALUE"""),45335.66666666667)</f>
        <v>45335.66667</v>
      </c>
      <c r="K31" s="1">
        <f>IFERROR(__xludf.DUMMYFUNCTION("""COMPUTED_VALUE"""),425.91)</f>
        <v>425.91</v>
      </c>
      <c r="M31" s="2">
        <f>IFERROR(__xludf.DUMMYFUNCTION("""COMPUTED_VALUE"""),45335.66666666667)</f>
        <v>45335.66667</v>
      </c>
      <c r="N31" s="1">
        <f>IFERROR(__xludf.DUMMYFUNCTION("""COMPUTED_VALUE"""),3.4098372E7)</f>
        <v>34098372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IFERROR(__xludf.DUMMYFUNCTION("""COMPUTED_VALUE"""),426.52)</f>
        <v>426.52</v>
      </c>
      <c r="D32" s="2">
        <f>IFERROR(__xludf.DUMMYFUNCTION("""COMPUTED_VALUE"""),45336.66666666667)</f>
        <v>45336.66667</v>
      </c>
      <c r="E32" s="1">
        <f>IFERROR(__xludf.DUMMYFUNCTION("""COMPUTED_VALUE"""),431.09)</f>
        <v>431.09</v>
      </c>
      <c r="G32" s="2">
        <f>IFERROR(__xludf.DUMMYFUNCTION("""COMPUTED_VALUE"""),45336.66666666667)</f>
        <v>45336.66667</v>
      </c>
      <c r="H32" s="1">
        <f>IFERROR(__xludf.DUMMYFUNCTION("""COMPUTED_VALUE"""),426.52)</f>
        <v>426.52</v>
      </c>
      <c r="J32" s="2">
        <f>IFERROR(__xludf.DUMMYFUNCTION("""COMPUTED_VALUE"""),45336.66666666667)</f>
        <v>45336.66667</v>
      </c>
      <c r="K32" s="1">
        <f>IFERROR(__xludf.DUMMYFUNCTION("""COMPUTED_VALUE"""),430.32)</f>
        <v>430.32</v>
      </c>
      <c r="M32" s="2">
        <f>IFERROR(__xludf.DUMMYFUNCTION("""COMPUTED_VALUE"""),45336.66666666667)</f>
        <v>45336.66667</v>
      </c>
      <c r="N32" s="1">
        <f>IFERROR(__xludf.DUMMYFUNCTION("""COMPUTED_VALUE"""),2.5103491E7)</f>
        <v>25103491</v>
      </c>
    </row>
    <row r="33">
      <c r="A33" s="2">
        <f>IFERROR(__xludf.DUMMYFUNCTION("""COMPUTED_VALUE"""),45337.66666666667)</f>
        <v>45337.66667</v>
      </c>
      <c r="B33" s="1">
        <f>IFERROR(__xludf.DUMMYFUNCTION("""COMPUTED_VALUE"""),431.35)</f>
        <v>431.35</v>
      </c>
      <c r="D33" s="2">
        <f>IFERROR(__xludf.DUMMYFUNCTION("""COMPUTED_VALUE"""),45337.66666666667)</f>
        <v>45337.66667</v>
      </c>
      <c r="E33" s="1">
        <f>IFERROR(__xludf.DUMMYFUNCTION("""COMPUTED_VALUE"""),434.67)</f>
        <v>434.67</v>
      </c>
      <c r="G33" s="2">
        <f>IFERROR(__xludf.DUMMYFUNCTION("""COMPUTED_VALUE"""),45337.66666666667)</f>
        <v>45337.66667</v>
      </c>
      <c r="H33" s="1">
        <f>IFERROR(__xludf.DUMMYFUNCTION("""COMPUTED_VALUE"""),430.61)</f>
        <v>430.61</v>
      </c>
      <c r="J33" s="2">
        <f>IFERROR(__xludf.DUMMYFUNCTION("""COMPUTED_VALUE"""),45337.66666666667)</f>
        <v>45337.66667</v>
      </c>
      <c r="K33" s="1">
        <f>IFERROR(__xludf.DUMMYFUNCTION("""COMPUTED_VALUE"""),433.16)</f>
        <v>433.16</v>
      </c>
      <c r="M33" s="2">
        <f>IFERROR(__xludf.DUMMYFUNCTION("""COMPUTED_VALUE"""),45337.66666666667)</f>
        <v>45337.66667</v>
      </c>
      <c r="N33" s="1">
        <f>IFERROR(__xludf.DUMMYFUNCTION("""COMPUTED_VALUE"""),2.3277805E7)</f>
        <v>23277805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IFERROR(__xludf.DUMMYFUNCTION("""COMPUTED_VALUE"""),432.94)</f>
        <v>432.94</v>
      </c>
      <c r="D34" s="2">
        <f>IFERROR(__xludf.DUMMYFUNCTION("""COMPUTED_VALUE"""),45338.66666666667)</f>
        <v>45338.66667</v>
      </c>
      <c r="E34" s="1">
        <f>IFERROR(__xludf.DUMMYFUNCTION("""COMPUTED_VALUE"""),435.96)</f>
        <v>435.96</v>
      </c>
      <c r="G34" s="2">
        <f>IFERROR(__xludf.DUMMYFUNCTION("""COMPUTED_VALUE"""),45338.66666666667)</f>
        <v>45338.66667</v>
      </c>
      <c r="H34" s="1">
        <f>IFERROR(__xludf.DUMMYFUNCTION("""COMPUTED_VALUE"""),431.5)</f>
        <v>431.5</v>
      </c>
      <c r="J34" s="2">
        <f>IFERROR(__xludf.DUMMYFUNCTION("""COMPUTED_VALUE"""),45338.66666666667)</f>
        <v>45338.66667</v>
      </c>
      <c r="K34" s="1">
        <f>IFERROR(__xludf.DUMMYFUNCTION("""COMPUTED_VALUE"""),434.09)</f>
        <v>434.09</v>
      </c>
      <c r="M34" s="2">
        <f>IFERROR(__xludf.DUMMYFUNCTION("""COMPUTED_VALUE"""),45338.66666666667)</f>
        <v>45338.66667</v>
      </c>
      <c r="N34" s="1">
        <f>IFERROR(__xludf.DUMMYFUNCTION("""COMPUTED_VALUE"""),2.8317723E7)</f>
        <v>28317723</v>
      </c>
    </row>
    <row r="35">
      <c r="A35" s="2">
        <f>IFERROR(__xludf.DUMMYFUNCTION("""COMPUTED_VALUE"""),45342.66666666667)</f>
        <v>45342.66667</v>
      </c>
      <c r="B35" s="1">
        <f>IFERROR(__xludf.DUMMYFUNCTION("""COMPUTED_VALUE"""),434.01)</f>
        <v>434.01</v>
      </c>
      <c r="D35" s="2">
        <f>IFERROR(__xludf.DUMMYFUNCTION("""COMPUTED_VALUE"""),45342.66666666667)</f>
        <v>45342.66667</v>
      </c>
      <c r="E35" s="1">
        <f>IFERROR(__xludf.DUMMYFUNCTION("""COMPUTED_VALUE"""),438.78)</f>
        <v>438.78</v>
      </c>
      <c r="G35" s="2">
        <f>IFERROR(__xludf.DUMMYFUNCTION("""COMPUTED_VALUE"""),45342.66666666667)</f>
        <v>45342.66667</v>
      </c>
      <c r="H35" s="1">
        <f>IFERROR(__xludf.DUMMYFUNCTION("""COMPUTED_VALUE"""),431.85)</f>
        <v>431.85</v>
      </c>
      <c r="J35" s="2">
        <f>IFERROR(__xludf.DUMMYFUNCTION("""COMPUTED_VALUE"""),45342.66666666667)</f>
        <v>45342.66667</v>
      </c>
      <c r="K35" s="1">
        <f>IFERROR(__xludf.DUMMYFUNCTION("""COMPUTED_VALUE"""),436.43)</f>
        <v>436.43</v>
      </c>
      <c r="M35" s="2">
        <f>IFERROR(__xludf.DUMMYFUNCTION("""COMPUTED_VALUE"""),45342.66666666667)</f>
        <v>45342.66667</v>
      </c>
      <c r="N35" s="1">
        <f>IFERROR(__xludf.DUMMYFUNCTION("""COMPUTED_VALUE"""),3.1227034E7)</f>
        <v>31227034</v>
      </c>
    </row>
    <row r="36">
      <c r="A36" s="2">
        <f>IFERROR(__xludf.DUMMYFUNCTION("""COMPUTED_VALUE"""),45343.66666666667)</f>
        <v>45343.66667</v>
      </c>
      <c r="B36" s="1">
        <f>IFERROR(__xludf.DUMMYFUNCTION("""COMPUTED_VALUE"""),436.47)</f>
        <v>436.47</v>
      </c>
      <c r="D36" s="2">
        <f>IFERROR(__xludf.DUMMYFUNCTION("""COMPUTED_VALUE"""),45343.66666666667)</f>
        <v>45343.66667</v>
      </c>
      <c r="E36" s="1">
        <f>IFERROR(__xludf.DUMMYFUNCTION("""COMPUTED_VALUE"""),439.01)</f>
        <v>439.01</v>
      </c>
      <c r="G36" s="2">
        <f>IFERROR(__xludf.DUMMYFUNCTION("""COMPUTED_VALUE"""),45343.66666666667)</f>
        <v>45343.66667</v>
      </c>
      <c r="H36" s="1">
        <f>IFERROR(__xludf.DUMMYFUNCTION("""COMPUTED_VALUE"""),435.17)</f>
        <v>435.17</v>
      </c>
      <c r="J36" s="2">
        <f>IFERROR(__xludf.DUMMYFUNCTION("""COMPUTED_VALUE"""),45343.66666666667)</f>
        <v>45343.66667</v>
      </c>
      <c r="K36" s="1">
        <f>IFERROR(__xludf.DUMMYFUNCTION("""COMPUTED_VALUE"""),438.94)</f>
        <v>438.94</v>
      </c>
      <c r="M36" s="2">
        <f>IFERROR(__xludf.DUMMYFUNCTION("""COMPUTED_VALUE"""),45343.66666666667)</f>
        <v>45343.66667</v>
      </c>
      <c r="N36" s="1">
        <f>IFERROR(__xludf.DUMMYFUNCTION("""COMPUTED_VALUE"""),2.6865049E7)</f>
        <v>26865049</v>
      </c>
    </row>
    <row r="37">
      <c r="A37" s="2">
        <f>IFERROR(__xludf.DUMMYFUNCTION("""COMPUTED_VALUE"""),45344.66666666667)</f>
        <v>45344.66667</v>
      </c>
      <c r="B37" s="1">
        <f>IFERROR(__xludf.DUMMYFUNCTION("""COMPUTED_VALUE"""),439.3)</f>
        <v>439.3</v>
      </c>
      <c r="D37" s="2">
        <f>IFERROR(__xludf.DUMMYFUNCTION("""COMPUTED_VALUE"""),45344.66666666667)</f>
        <v>45344.66667</v>
      </c>
      <c r="E37" s="1">
        <f>IFERROR(__xludf.DUMMYFUNCTION("""COMPUTED_VALUE"""),443.57)</f>
        <v>443.57</v>
      </c>
      <c r="G37" s="2">
        <f>IFERROR(__xludf.DUMMYFUNCTION("""COMPUTED_VALUE"""),45344.66666666667)</f>
        <v>45344.66667</v>
      </c>
      <c r="H37" s="1">
        <f>IFERROR(__xludf.DUMMYFUNCTION("""COMPUTED_VALUE"""),438.77)</f>
        <v>438.77</v>
      </c>
      <c r="J37" s="2">
        <f>IFERROR(__xludf.DUMMYFUNCTION("""COMPUTED_VALUE"""),45344.66666666667)</f>
        <v>45344.66667</v>
      </c>
      <c r="K37" s="1">
        <f>IFERROR(__xludf.DUMMYFUNCTION("""COMPUTED_VALUE"""),442.75)</f>
        <v>442.75</v>
      </c>
      <c r="M37" s="2">
        <f>IFERROR(__xludf.DUMMYFUNCTION("""COMPUTED_VALUE"""),45344.66666666667)</f>
        <v>45344.66667</v>
      </c>
      <c r="N37" s="1">
        <f>IFERROR(__xludf.DUMMYFUNCTION("""COMPUTED_VALUE"""),2.7814723E7)</f>
        <v>27814723</v>
      </c>
    </row>
    <row r="38">
      <c r="A38" s="2">
        <f>IFERROR(__xludf.DUMMYFUNCTION("""COMPUTED_VALUE"""),45345.66666666667)</f>
        <v>45345.66667</v>
      </c>
      <c r="B38" s="1">
        <f>IFERROR(__xludf.DUMMYFUNCTION("""COMPUTED_VALUE"""),444.01)</f>
        <v>444.01</v>
      </c>
      <c r="D38" s="2">
        <f>IFERROR(__xludf.DUMMYFUNCTION("""COMPUTED_VALUE"""),45345.66666666667)</f>
        <v>45345.66667</v>
      </c>
      <c r="E38" s="1">
        <f>IFERROR(__xludf.DUMMYFUNCTION("""COMPUTED_VALUE"""),445.3)</f>
        <v>445.3</v>
      </c>
      <c r="G38" s="2">
        <f>IFERROR(__xludf.DUMMYFUNCTION("""COMPUTED_VALUE"""),45345.66666666667)</f>
        <v>45345.66667</v>
      </c>
      <c r="H38" s="1">
        <f>IFERROR(__xludf.DUMMYFUNCTION("""COMPUTED_VALUE"""),443.22)</f>
        <v>443.22</v>
      </c>
      <c r="J38" s="2">
        <f>IFERROR(__xludf.DUMMYFUNCTION("""COMPUTED_VALUE"""),45345.66666666667)</f>
        <v>45345.66667</v>
      </c>
      <c r="K38" s="1">
        <f>IFERROR(__xludf.DUMMYFUNCTION("""COMPUTED_VALUE"""),444.7)</f>
        <v>444.7</v>
      </c>
      <c r="M38" s="2">
        <f>IFERROR(__xludf.DUMMYFUNCTION("""COMPUTED_VALUE"""),45345.66666666667)</f>
        <v>45345.66667</v>
      </c>
      <c r="N38" s="1">
        <f>IFERROR(__xludf.DUMMYFUNCTION("""COMPUTED_VALUE"""),2.0434655E7)</f>
        <v>20434655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IFERROR(__xludf.DUMMYFUNCTION("""COMPUTED_VALUE"""),444.27)</f>
        <v>444.27</v>
      </c>
      <c r="D39" s="2">
        <f>IFERROR(__xludf.DUMMYFUNCTION("""COMPUTED_VALUE"""),45348.66666666667)</f>
        <v>45348.66667</v>
      </c>
      <c r="E39" s="1">
        <f>IFERROR(__xludf.DUMMYFUNCTION("""COMPUTED_VALUE"""),444.57)</f>
        <v>444.57</v>
      </c>
      <c r="G39" s="2">
        <f>IFERROR(__xludf.DUMMYFUNCTION("""COMPUTED_VALUE"""),45348.66666666667)</f>
        <v>45348.66667</v>
      </c>
      <c r="H39" s="1">
        <f>IFERROR(__xludf.DUMMYFUNCTION("""COMPUTED_VALUE"""),440.1)</f>
        <v>440.1</v>
      </c>
      <c r="J39" s="2">
        <f>IFERROR(__xludf.DUMMYFUNCTION("""COMPUTED_VALUE"""),45348.66666666667)</f>
        <v>45348.66667</v>
      </c>
      <c r="K39" s="1">
        <f>IFERROR(__xludf.DUMMYFUNCTION("""COMPUTED_VALUE"""),440.28)</f>
        <v>440.28</v>
      </c>
      <c r="M39" s="2">
        <f>IFERROR(__xludf.DUMMYFUNCTION("""COMPUTED_VALUE"""),45348.66666666667)</f>
        <v>45348.66667</v>
      </c>
      <c r="N39" s="1">
        <f>IFERROR(__xludf.DUMMYFUNCTION("""COMPUTED_VALUE"""),2.6992874E7)</f>
        <v>26992874</v>
      </c>
    </row>
    <row r="40">
      <c r="A40" s="2">
        <f>IFERROR(__xludf.DUMMYFUNCTION("""COMPUTED_VALUE"""),45349.66666666667)</f>
        <v>45349.66667</v>
      </c>
      <c r="B40" s="1">
        <f>IFERROR(__xludf.DUMMYFUNCTION("""COMPUTED_VALUE"""),440.88)</f>
        <v>440.88</v>
      </c>
      <c r="D40" s="2">
        <f>IFERROR(__xludf.DUMMYFUNCTION("""COMPUTED_VALUE"""),45349.66666666667)</f>
        <v>45349.66667</v>
      </c>
      <c r="E40" s="1">
        <f>IFERROR(__xludf.DUMMYFUNCTION("""COMPUTED_VALUE"""),444.12)</f>
        <v>444.12</v>
      </c>
      <c r="G40" s="2">
        <f>IFERROR(__xludf.DUMMYFUNCTION("""COMPUTED_VALUE"""),45349.66666666667)</f>
        <v>45349.66667</v>
      </c>
      <c r="H40" s="1">
        <f>IFERROR(__xludf.DUMMYFUNCTION("""COMPUTED_VALUE"""),438.94)</f>
        <v>438.94</v>
      </c>
      <c r="J40" s="2">
        <f>IFERROR(__xludf.DUMMYFUNCTION("""COMPUTED_VALUE"""),45349.66666666667)</f>
        <v>45349.66667</v>
      </c>
      <c r="K40" s="1">
        <f>IFERROR(__xludf.DUMMYFUNCTION("""COMPUTED_VALUE"""),440.3)</f>
        <v>440.3</v>
      </c>
      <c r="M40" s="2">
        <f>IFERROR(__xludf.DUMMYFUNCTION("""COMPUTED_VALUE"""),45349.66666666667)</f>
        <v>45349.66667</v>
      </c>
      <c r="N40" s="1">
        <f>IFERROR(__xludf.DUMMYFUNCTION("""COMPUTED_VALUE"""),2.6095892E7)</f>
        <v>26095892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IFERROR(__xludf.DUMMYFUNCTION("""COMPUTED_VALUE"""),438.91)</f>
        <v>438.91</v>
      </c>
      <c r="D41" s="2">
        <f>IFERROR(__xludf.DUMMYFUNCTION("""COMPUTED_VALUE"""),45350.66666666667)</f>
        <v>45350.66667</v>
      </c>
      <c r="E41" s="1">
        <f>IFERROR(__xludf.DUMMYFUNCTION("""COMPUTED_VALUE"""),443.22)</f>
        <v>443.22</v>
      </c>
      <c r="G41" s="2">
        <f>IFERROR(__xludf.DUMMYFUNCTION("""COMPUTED_VALUE"""),45350.66666666667)</f>
        <v>45350.66667</v>
      </c>
      <c r="H41" s="1">
        <f>IFERROR(__xludf.DUMMYFUNCTION("""COMPUTED_VALUE"""),437.88)</f>
        <v>437.88</v>
      </c>
      <c r="J41" s="2">
        <f>IFERROR(__xludf.DUMMYFUNCTION("""COMPUTED_VALUE"""),45350.66666666667)</f>
        <v>45350.66667</v>
      </c>
      <c r="K41" s="1">
        <f>IFERROR(__xludf.DUMMYFUNCTION("""COMPUTED_VALUE"""),439.8)</f>
        <v>439.8</v>
      </c>
      <c r="M41" s="2">
        <f>IFERROR(__xludf.DUMMYFUNCTION("""COMPUTED_VALUE"""),45350.66666666667)</f>
        <v>45350.66667</v>
      </c>
      <c r="N41" s="1">
        <f>IFERROR(__xludf.DUMMYFUNCTION("""COMPUTED_VALUE"""),2.6273466E7)</f>
        <v>26273466</v>
      </c>
    </row>
    <row r="42">
      <c r="A42" s="2">
        <f>IFERROR(__xludf.DUMMYFUNCTION("""COMPUTED_VALUE"""),45351.66666666667)</f>
        <v>45351.66667</v>
      </c>
      <c r="B42" s="1">
        <f>IFERROR(__xludf.DUMMYFUNCTION("""COMPUTED_VALUE"""),440.24)</f>
        <v>440.24</v>
      </c>
      <c r="D42" s="2">
        <f>IFERROR(__xludf.DUMMYFUNCTION("""COMPUTED_VALUE"""),45351.66666666667)</f>
        <v>45351.66667</v>
      </c>
      <c r="E42" s="1">
        <f>IFERROR(__xludf.DUMMYFUNCTION("""COMPUTED_VALUE"""),447.94)</f>
        <v>447.94</v>
      </c>
      <c r="G42" s="2">
        <f>IFERROR(__xludf.DUMMYFUNCTION("""COMPUTED_VALUE"""),45351.66666666667)</f>
        <v>45351.66667</v>
      </c>
      <c r="H42" s="1">
        <f>IFERROR(__xludf.DUMMYFUNCTION("""COMPUTED_VALUE"""),440.24)</f>
        <v>440.24</v>
      </c>
      <c r="J42" s="2">
        <f>IFERROR(__xludf.DUMMYFUNCTION("""COMPUTED_VALUE"""),45351.66666666667)</f>
        <v>45351.66667</v>
      </c>
      <c r="K42" s="1">
        <f>IFERROR(__xludf.DUMMYFUNCTION("""COMPUTED_VALUE"""),446.04)</f>
        <v>446.04</v>
      </c>
      <c r="M42" s="2">
        <f>IFERROR(__xludf.DUMMYFUNCTION("""COMPUTED_VALUE"""),45351.66666666667)</f>
        <v>45351.66667</v>
      </c>
      <c r="N42" s="1">
        <f>IFERROR(__xludf.DUMMYFUNCTION("""COMPUTED_VALUE"""),4.1534813E7)</f>
        <v>41534813</v>
      </c>
    </row>
    <row r="43">
      <c r="A43" s="2">
        <f>IFERROR(__xludf.DUMMYFUNCTION("""COMPUTED_VALUE"""),45352.66666666667)</f>
        <v>45352.66667</v>
      </c>
      <c r="B43" s="1">
        <f>IFERROR(__xludf.DUMMYFUNCTION("""COMPUTED_VALUE"""),445.71)</f>
        <v>445.71</v>
      </c>
      <c r="D43" s="2">
        <f>IFERROR(__xludf.DUMMYFUNCTION("""COMPUTED_VALUE"""),45352.66666666667)</f>
        <v>45352.66667</v>
      </c>
      <c r="E43" s="1">
        <f>IFERROR(__xludf.DUMMYFUNCTION("""COMPUTED_VALUE"""),447.41)</f>
        <v>447.41</v>
      </c>
      <c r="G43" s="2">
        <f>IFERROR(__xludf.DUMMYFUNCTION("""COMPUTED_VALUE"""),45352.66666666667)</f>
        <v>45352.66667</v>
      </c>
      <c r="H43" s="1">
        <f>IFERROR(__xludf.DUMMYFUNCTION("""COMPUTED_VALUE"""),442.78)</f>
        <v>442.78</v>
      </c>
      <c r="J43" s="2">
        <f>IFERROR(__xludf.DUMMYFUNCTION("""COMPUTED_VALUE"""),45352.66666666667)</f>
        <v>45352.66667</v>
      </c>
      <c r="K43" s="1">
        <f>IFERROR(__xludf.DUMMYFUNCTION("""COMPUTED_VALUE"""),445.01)</f>
        <v>445.01</v>
      </c>
      <c r="M43" s="2">
        <f>IFERROR(__xludf.DUMMYFUNCTION("""COMPUTED_VALUE"""),45352.66666666667)</f>
        <v>45352.66667</v>
      </c>
      <c r="N43" s="1">
        <f>IFERROR(__xludf.DUMMYFUNCTION("""COMPUTED_VALUE"""),2.2105705E7)</f>
        <v>22105705</v>
      </c>
    </row>
    <row r="44">
      <c r="A44" s="2">
        <f>IFERROR(__xludf.DUMMYFUNCTION("""COMPUTED_VALUE"""),45355.66666666667)</f>
        <v>45355.66667</v>
      </c>
      <c r="B44" s="1">
        <f>IFERROR(__xludf.DUMMYFUNCTION("""COMPUTED_VALUE"""),446.53)</f>
        <v>446.53</v>
      </c>
      <c r="D44" s="2">
        <f>IFERROR(__xludf.DUMMYFUNCTION("""COMPUTED_VALUE"""),45355.66666666667)</f>
        <v>45355.66667</v>
      </c>
      <c r="E44" s="1">
        <f>IFERROR(__xludf.DUMMYFUNCTION("""COMPUTED_VALUE"""),453.24)</f>
        <v>453.24</v>
      </c>
      <c r="G44" s="2">
        <f>IFERROR(__xludf.DUMMYFUNCTION("""COMPUTED_VALUE"""),45355.66666666667)</f>
        <v>45355.66667</v>
      </c>
      <c r="H44" s="1">
        <f>IFERROR(__xludf.DUMMYFUNCTION("""COMPUTED_VALUE"""),446.53)</f>
        <v>446.53</v>
      </c>
      <c r="J44" s="2">
        <f>IFERROR(__xludf.DUMMYFUNCTION("""COMPUTED_VALUE"""),45355.66666666667)</f>
        <v>45355.66667</v>
      </c>
      <c r="K44" s="1">
        <f>IFERROR(__xludf.DUMMYFUNCTION("""COMPUTED_VALUE"""),447.63)</f>
        <v>447.63</v>
      </c>
      <c r="M44" s="2">
        <f>IFERROR(__xludf.DUMMYFUNCTION("""COMPUTED_VALUE"""),45355.66666666667)</f>
        <v>45355.66667</v>
      </c>
      <c r="N44" s="1">
        <f>IFERROR(__xludf.DUMMYFUNCTION("""COMPUTED_VALUE"""),2.870101E7)</f>
        <v>28701010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IFERROR(__xludf.DUMMYFUNCTION("""COMPUTED_VALUE"""),447.35)</f>
        <v>447.35</v>
      </c>
      <c r="D45" s="2">
        <f>IFERROR(__xludf.DUMMYFUNCTION("""COMPUTED_VALUE"""),45356.66666666667)</f>
        <v>45356.66667</v>
      </c>
      <c r="E45" s="1">
        <f>IFERROR(__xludf.DUMMYFUNCTION("""COMPUTED_VALUE"""),450.49)</f>
        <v>450.49</v>
      </c>
      <c r="G45" s="2">
        <f>IFERROR(__xludf.DUMMYFUNCTION("""COMPUTED_VALUE"""),45356.66666666667)</f>
        <v>45356.66667</v>
      </c>
      <c r="H45" s="1">
        <f>IFERROR(__xludf.DUMMYFUNCTION("""COMPUTED_VALUE"""),446.11)</f>
        <v>446.11</v>
      </c>
      <c r="J45" s="2">
        <f>IFERROR(__xludf.DUMMYFUNCTION("""COMPUTED_VALUE"""),45356.66666666667)</f>
        <v>45356.66667</v>
      </c>
      <c r="K45" s="1">
        <f>IFERROR(__xludf.DUMMYFUNCTION("""COMPUTED_VALUE"""),447.71)</f>
        <v>447.71</v>
      </c>
      <c r="M45" s="2">
        <f>IFERROR(__xludf.DUMMYFUNCTION("""COMPUTED_VALUE"""),45356.66666666667)</f>
        <v>45356.66667</v>
      </c>
      <c r="N45" s="1">
        <f>IFERROR(__xludf.DUMMYFUNCTION("""COMPUTED_VALUE"""),2.1832073E7)</f>
        <v>21832073</v>
      </c>
    </row>
    <row r="46">
      <c r="A46" s="2">
        <f>IFERROR(__xludf.DUMMYFUNCTION("""COMPUTED_VALUE"""),45357.66666666667)</f>
        <v>45357.66667</v>
      </c>
      <c r="B46" s="1">
        <f>IFERROR(__xludf.DUMMYFUNCTION("""COMPUTED_VALUE"""),448.43)</f>
        <v>448.43</v>
      </c>
      <c r="D46" s="2">
        <f>IFERROR(__xludf.DUMMYFUNCTION("""COMPUTED_VALUE"""),45357.66666666667)</f>
        <v>45357.66667</v>
      </c>
      <c r="E46" s="1">
        <f>IFERROR(__xludf.DUMMYFUNCTION("""COMPUTED_VALUE"""),450.55)</f>
        <v>450.55</v>
      </c>
      <c r="G46" s="2">
        <f>IFERROR(__xludf.DUMMYFUNCTION("""COMPUTED_VALUE"""),45357.66666666667)</f>
        <v>45357.66667</v>
      </c>
      <c r="H46" s="1">
        <f>IFERROR(__xludf.DUMMYFUNCTION("""COMPUTED_VALUE"""),444.99)</f>
        <v>444.99</v>
      </c>
      <c r="J46" s="2">
        <f>IFERROR(__xludf.DUMMYFUNCTION("""COMPUTED_VALUE"""),45357.66666666667)</f>
        <v>45357.66667</v>
      </c>
      <c r="K46" s="1">
        <f>IFERROR(__xludf.DUMMYFUNCTION("""COMPUTED_VALUE"""),447.25)</f>
        <v>447.25</v>
      </c>
      <c r="M46" s="2">
        <f>IFERROR(__xludf.DUMMYFUNCTION("""COMPUTED_VALUE"""),45357.66666666667)</f>
        <v>45357.66667</v>
      </c>
      <c r="N46" s="1">
        <f>IFERROR(__xludf.DUMMYFUNCTION("""COMPUTED_VALUE"""),2.145182E7)</f>
        <v>21451820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IFERROR(__xludf.DUMMYFUNCTION("""COMPUTED_VALUE"""),449.48)</f>
        <v>449.48</v>
      </c>
      <c r="D47" s="2">
        <f>IFERROR(__xludf.DUMMYFUNCTION("""COMPUTED_VALUE"""),45358.66666666667)</f>
        <v>45358.66667</v>
      </c>
      <c r="E47" s="1">
        <f>IFERROR(__xludf.DUMMYFUNCTION("""COMPUTED_VALUE"""),454.36)</f>
        <v>454.36</v>
      </c>
      <c r="G47" s="2">
        <f>IFERROR(__xludf.DUMMYFUNCTION("""COMPUTED_VALUE"""),45358.66666666667)</f>
        <v>45358.66667</v>
      </c>
      <c r="H47" s="1">
        <f>IFERROR(__xludf.DUMMYFUNCTION("""COMPUTED_VALUE"""),449.48)</f>
        <v>449.48</v>
      </c>
      <c r="J47" s="2">
        <f>IFERROR(__xludf.DUMMYFUNCTION("""COMPUTED_VALUE"""),45358.66666666667)</f>
        <v>45358.66667</v>
      </c>
      <c r="K47" s="1">
        <f>IFERROR(__xludf.DUMMYFUNCTION("""COMPUTED_VALUE"""),453.61)</f>
        <v>453.61</v>
      </c>
      <c r="M47" s="2">
        <f>IFERROR(__xludf.DUMMYFUNCTION("""COMPUTED_VALUE"""),45358.66666666667)</f>
        <v>45358.66667</v>
      </c>
      <c r="N47" s="1">
        <f>IFERROR(__xludf.DUMMYFUNCTION("""COMPUTED_VALUE"""),2.5730855E7)</f>
        <v>25730855</v>
      </c>
    </row>
    <row r="48">
      <c r="A48" s="2">
        <f>IFERROR(__xludf.DUMMYFUNCTION("""COMPUTED_VALUE"""),45359.66666666667)</f>
        <v>45359.66667</v>
      </c>
      <c r="B48" s="1">
        <f>IFERROR(__xludf.DUMMYFUNCTION("""COMPUTED_VALUE"""),453.95)</f>
        <v>453.95</v>
      </c>
      <c r="D48" s="2">
        <f>IFERROR(__xludf.DUMMYFUNCTION("""COMPUTED_VALUE"""),45359.66666666667)</f>
        <v>45359.66667</v>
      </c>
      <c r="E48" s="1">
        <f>IFERROR(__xludf.DUMMYFUNCTION("""COMPUTED_VALUE"""),458.07)</f>
        <v>458.07</v>
      </c>
      <c r="G48" s="2">
        <f>IFERROR(__xludf.DUMMYFUNCTION("""COMPUTED_VALUE"""),45359.66666666667)</f>
        <v>45359.66667</v>
      </c>
      <c r="H48" s="1">
        <f>IFERROR(__xludf.DUMMYFUNCTION("""COMPUTED_VALUE"""),453.95)</f>
        <v>453.95</v>
      </c>
      <c r="J48" s="2">
        <f>IFERROR(__xludf.DUMMYFUNCTION("""COMPUTED_VALUE"""),45359.66666666667)</f>
        <v>45359.66667</v>
      </c>
      <c r="K48" s="1">
        <f>IFERROR(__xludf.DUMMYFUNCTION("""COMPUTED_VALUE"""),455.52)</f>
        <v>455.52</v>
      </c>
      <c r="M48" s="2">
        <f>IFERROR(__xludf.DUMMYFUNCTION("""COMPUTED_VALUE"""),45359.66666666667)</f>
        <v>45359.66667</v>
      </c>
      <c r="N48" s="1">
        <f>IFERROR(__xludf.DUMMYFUNCTION("""COMPUTED_VALUE"""),2.1241105E7)</f>
        <v>21241105</v>
      </c>
    </row>
    <row r="49">
      <c r="A49" s="2">
        <f>IFERROR(__xludf.DUMMYFUNCTION("""COMPUTED_VALUE"""),45362.66666666667)</f>
        <v>45362.66667</v>
      </c>
      <c r="B49" s="1">
        <f>IFERROR(__xludf.DUMMYFUNCTION("""COMPUTED_VALUE"""),455.02)</f>
        <v>455.02</v>
      </c>
      <c r="D49" s="2">
        <f>IFERROR(__xludf.DUMMYFUNCTION("""COMPUTED_VALUE"""),45362.66666666667)</f>
        <v>45362.66667</v>
      </c>
      <c r="E49" s="1">
        <f>IFERROR(__xludf.DUMMYFUNCTION("""COMPUTED_VALUE"""),460.87)</f>
        <v>460.87</v>
      </c>
      <c r="G49" s="2">
        <f>IFERROR(__xludf.DUMMYFUNCTION("""COMPUTED_VALUE"""),45362.66666666667)</f>
        <v>45362.66667</v>
      </c>
      <c r="H49" s="1">
        <f>IFERROR(__xludf.DUMMYFUNCTION("""COMPUTED_VALUE"""),452.54)</f>
        <v>452.54</v>
      </c>
      <c r="J49" s="2">
        <f>IFERROR(__xludf.DUMMYFUNCTION("""COMPUTED_VALUE"""),45362.66666666667)</f>
        <v>45362.66667</v>
      </c>
      <c r="K49" s="1">
        <f>IFERROR(__xludf.DUMMYFUNCTION("""COMPUTED_VALUE"""),459.09)</f>
        <v>459.09</v>
      </c>
      <c r="M49" s="2">
        <f>IFERROR(__xludf.DUMMYFUNCTION("""COMPUTED_VALUE"""),45362.66666666667)</f>
        <v>45362.66667</v>
      </c>
      <c r="N49" s="1">
        <f>IFERROR(__xludf.DUMMYFUNCTION("""COMPUTED_VALUE"""),1.9202476E7)</f>
        <v>19202476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IFERROR(__xludf.DUMMYFUNCTION("""COMPUTED_VALUE"""),459.56)</f>
        <v>459.56</v>
      </c>
      <c r="D50" s="2">
        <f>IFERROR(__xludf.DUMMYFUNCTION("""COMPUTED_VALUE"""),45363.66666666667)</f>
        <v>45363.66667</v>
      </c>
      <c r="E50" s="1">
        <f>IFERROR(__xludf.DUMMYFUNCTION("""COMPUTED_VALUE"""),460.44)</f>
        <v>460.44</v>
      </c>
      <c r="G50" s="2">
        <f>IFERROR(__xludf.DUMMYFUNCTION("""COMPUTED_VALUE"""),45363.66666666667)</f>
        <v>45363.66667</v>
      </c>
      <c r="H50" s="1">
        <f>IFERROR(__xludf.DUMMYFUNCTION("""COMPUTED_VALUE"""),454.87)</f>
        <v>454.87</v>
      </c>
      <c r="J50" s="2">
        <f>IFERROR(__xludf.DUMMYFUNCTION("""COMPUTED_VALUE"""),45363.66666666667)</f>
        <v>45363.66667</v>
      </c>
      <c r="K50" s="1">
        <f>IFERROR(__xludf.DUMMYFUNCTION("""COMPUTED_VALUE"""),458.41)</f>
        <v>458.41</v>
      </c>
      <c r="M50" s="2">
        <f>IFERROR(__xludf.DUMMYFUNCTION("""COMPUTED_VALUE"""),45363.66666666667)</f>
        <v>45363.66667</v>
      </c>
      <c r="N50" s="1">
        <f>IFERROR(__xludf.DUMMYFUNCTION("""COMPUTED_VALUE"""),2.1534541E7)</f>
        <v>21534541</v>
      </c>
    </row>
    <row r="51">
      <c r="A51" s="2">
        <f>IFERROR(__xludf.DUMMYFUNCTION("""COMPUTED_VALUE"""),45364.66666666667)</f>
        <v>45364.66667</v>
      </c>
      <c r="B51" s="1">
        <f>IFERROR(__xludf.DUMMYFUNCTION("""COMPUTED_VALUE"""),458.65)</f>
        <v>458.65</v>
      </c>
      <c r="D51" s="2">
        <f>IFERROR(__xludf.DUMMYFUNCTION("""COMPUTED_VALUE"""),45364.66666666667)</f>
        <v>45364.66667</v>
      </c>
      <c r="E51" s="1">
        <f>IFERROR(__xludf.DUMMYFUNCTION("""COMPUTED_VALUE"""),460.52)</f>
        <v>460.52</v>
      </c>
      <c r="G51" s="2">
        <f>IFERROR(__xludf.DUMMYFUNCTION("""COMPUTED_VALUE"""),45364.66666666667)</f>
        <v>45364.66667</v>
      </c>
      <c r="H51" s="1">
        <f>IFERROR(__xludf.DUMMYFUNCTION("""COMPUTED_VALUE"""),456.99)</f>
        <v>456.99</v>
      </c>
      <c r="J51" s="2">
        <f>IFERROR(__xludf.DUMMYFUNCTION("""COMPUTED_VALUE"""),45364.66666666667)</f>
        <v>45364.66667</v>
      </c>
      <c r="K51" s="1">
        <f>IFERROR(__xludf.DUMMYFUNCTION("""COMPUTED_VALUE"""),457.86)</f>
        <v>457.86</v>
      </c>
      <c r="M51" s="2">
        <f>IFERROR(__xludf.DUMMYFUNCTION("""COMPUTED_VALUE"""),45364.66666666667)</f>
        <v>45364.66667</v>
      </c>
      <c r="N51" s="1">
        <f>IFERROR(__xludf.DUMMYFUNCTION("""COMPUTED_VALUE"""),2.0746829E7)</f>
        <v>20746829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IFERROR(__xludf.DUMMYFUNCTION("""COMPUTED_VALUE"""),456.21)</f>
        <v>456.21</v>
      </c>
      <c r="D52" s="2">
        <f>IFERROR(__xludf.DUMMYFUNCTION("""COMPUTED_VALUE"""),45365.66666666667)</f>
        <v>45365.66667</v>
      </c>
      <c r="E52" s="1">
        <f>IFERROR(__xludf.DUMMYFUNCTION("""COMPUTED_VALUE"""),457.55)</f>
        <v>457.55</v>
      </c>
      <c r="G52" s="2">
        <f>IFERROR(__xludf.DUMMYFUNCTION("""COMPUTED_VALUE"""),45365.66666666667)</f>
        <v>45365.66667</v>
      </c>
      <c r="H52" s="1">
        <f>IFERROR(__xludf.DUMMYFUNCTION("""COMPUTED_VALUE"""),452.89)</f>
        <v>452.89</v>
      </c>
      <c r="J52" s="2">
        <f>IFERROR(__xludf.DUMMYFUNCTION("""COMPUTED_VALUE"""),45365.66666666667)</f>
        <v>45365.66667</v>
      </c>
      <c r="K52" s="1">
        <f>IFERROR(__xludf.DUMMYFUNCTION("""COMPUTED_VALUE"""),455.45)</f>
        <v>455.45</v>
      </c>
      <c r="M52" s="2">
        <f>IFERROR(__xludf.DUMMYFUNCTION("""COMPUTED_VALUE"""),45365.66666666667)</f>
        <v>45365.66667</v>
      </c>
      <c r="N52" s="1">
        <f>IFERROR(__xludf.DUMMYFUNCTION("""COMPUTED_VALUE"""),2.7409722E7)</f>
        <v>27409722</v>
      </c>
    </row>
    <row r="53">
      <c r="A53" s="2">
        <f>IFERROR(__xludf.DUMMYFUNCTION("""COMPUTED_VALUE"""),45366.66666666667)</f>
        <v>45366.66667</v>
      </c>
      <c r="B53" s="1">
        <f>IFERROR(__xludf.DUMMYFUNCTION("""COMPUTED_VALUE"""),455.72)</f>
        <v>455.72</v>
      </c>
      <c r="D53" s="2">
        <f>IFERROR(__xludf.DUMMYFUNCTION("""COMPUTED_VALUE"""),45366.66666666667)</f>
        <v>45366.66667</v>
      </c>
      <c r="E53" s="1">
        <f>IFERROR(__xludf.DUMMYFUNCTION("""COMPUTED_VALUE"""),457.57)</f>
        <v>457.57</v>
      </c>
      <c r="G53" s="2">
        <f>IFERROR(__xludf.DUMMYFUNCTION("""COMPUTED_VALUE"""),45366.66666666667)</f>
        <v>45366.66667</v>
      </c>
      <c r="H53" s="1">
        <f>IFERROR(__xludf.DUMMYFUNCTION("""COMPUTED_VALUE"""),452.81)</f>
        <v>452.81</v>
      </c>
      <c r="J53" s="2">
        <f>IFERROR(__xludf.DUMMYFUNCTION("""COMPUTED_VALUE"""),45366.66666666667)</f>
        <v>45366.66667</v>
      </c>
      <c r="K53" s="1">
        <f>IFERROR(__xludf.DUMMYFUNCTION("""COMPUTED_VALUE"""),455.81)</f>
        <v>455.81</v>
      </c>
      <c r="M53" s="2">
        <f>IFERROR(__xludf.DUMMYFUNCTION("""COMPUTED_VALUE"""),45366.66666666667)</f>
        <v>45366.66667</v>
      </c>
      <c r="N53" s="1">
        <f>IFERROR(__xludf.DUMMYFUNCTION("""COMPUTED_VALUE"""),8.0901907E7)</f>
        <v>80901907</v>
      </c>
    </row>
    <row r="54">
      <c r="A54" s="2">
        <f>IFERROR(__xludf.DUMMYFUNCTION("""COMPUTED_VALUE"""),45369.66666666667)</f>
        <v>45369.66667</v>
      </c>
      <c r="B54" s="1">
        <f>IFERROR(__xludf.DUMMYFUNCTION("""COMPUTED_VALUE"""),456.49)</f>
        <v>456.49</v>
      </c>
      <c r="D54" s="2">
        <f>IFERROR(__xludf.DUMMYFUNCTION("""COMPUTED_VALUE"""),45369.66666666667)</f>
        <v>45369.66667</v>
      </c>
      <c r="E54" s="1">
        <f>IFERROR(__xludf.DUMMYFUNCTION("""COMPUTED_VALUE"""),456.49)</f>
        <v>456.49</v>
      </c>
      <c r="G54" s="2">
        <f>IFERROR(__xludf.DUMMYFUNCTION("""COMPUTED_VALUE"""),45369.66666666667)</f>
        <v>45369.66667</v>
      </c>
      <c r="H54" s="1">
        <f>IFERROR(__xludf.DUMMYFUNCTION("""COMPUTED_VALUE"""),451.52)</f>
        <v>451.52</v>
      </c>
      <c r="J54" s="2">
        <f>IFERROR(__xludf.DUMMYFUNCTION("""COMPUTED_VALUE"""),45369.66666666667)</f>
        <v>45369.66667</v>
      </c>
      <c r="K54" s="1">
        <f>IFERROR(__xludf.DUMMYFUNCTION("""COMPUTED_VALUE"""),451.59)</f>
        <v>451.59</v>
      </c>
      <c r="M54" s="2">
        <f>IFERROR(__xludf.DUMMYFUNCTION("""COMPUTED_VALUE"""),45369.66666666667)</f>
        <v>45369.66667</v>
      </c>
      <c r="N54" s="1">
        <f>IFERROR(__xludf.DUMMYFUNCTION("""COMPUTED_VALUE"""),2.5627334E7)</f>
        <v>25627334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IFERROR(__xludf.DUMMYFUNCTION("""COMPUTED_VALUE"""),451.17)</f>
        <v>451.17</v>
      </c>
      <c r="D55" s="2">
        <f>IFERROR(__xludf.DUMMYFUNCTION("""COMPUTED_VALUE"""),45370.66666666667)</f>
        <v>45370.66667</v>
      </c>
      <c r="E55" s="1">
        <f>IFERROR(__xludf.DUMMYFUNCTION("""COMPUTED_VALUE"""),459.31)</f>
        <v>459.31</v>
      </c>
      <c r="G55" s="2">
        <f>IFERROR(__xludf.DUMMYFUNCTION("""COMPUTED_VALUE"""),45370.66666666667)</f>
        <v>45370.66667</v>
      </c>
      <c r="H55" s="1">
        <f>IFERROR(__xludf.DUMMYFUNCTION("""COMPUTED_VALUE"""),451.17)</f>
        <v>451.17</v>
      </c>
      <c r="J55" s="2">
        <f>IFERROR(__xludf.DUMMYFUNCTION("""COMPUTED_VALUE"""),45370.66666666667)</f>
        <v>45370.66667</v>
      </c>
      <c r="K55" s="1">
        <f>IFERROR(__xludf.DUMMYFUNCTION("""COMPUTED_VALUE"""),457.45)</f>
        <v>457.45</v>
      </c>
      <c r="M55" s="2">
        <f>IFERROR(__xludf.DUMMYFUNCTION("""COMPUTED_VALUE"""),45370.66666666667)</f>
        <v>45370.66667</v>
      </c>
      <c r="N55" s="1">
        <f>IFERROR(__xludf.DUMMYFUNCTION("""COMPUTED_VALUE"""),3.2076205E7)</f>
        <v>32076205</v>
      </c>
    </row>
    <row r="56">
      <c r="A56" s="2">
        <f>IFERROR(__xludf.DUMMYFUNCTION("""COMPUTED_VALUE"""),45371.66666666667)</f>
        <v>45371.66667</v>
      </c>
      <c r="B56" s="1">
        <f>IFERROR(__xludf.DUMMYFUNCTION("""COMPUTED_VALUE"""),456.73)</f>
        <v>456.73</v>
      </c>
      <c r="D56" s="2">
        <f>IFERROR(__xludf.DUMMYFUNCTION("""COMPUTED_VALUE"""),45371.66666666667)</f>
        <v>45371.66667</v>
      </c>
      <c r="E56" s="1">
        <f>IFERROR(__xludf.DUMMYFUNCTION("""COMPUTED_VALUE"""),459.59)</f>
        <v>459.59</v>
      </c>
      <c r="G56" s="2">
        <f>IFERROR(__xludf.DUMMYFUNCTION("""COMPUTED_VALUE"""),45371.66666666667)</f>
        <v>45371.66667</v>
      </c>
      <c r="H56" s="1">
        <f>IFERROR(__xludf.DUMMYFUNCTION("""COMPUTED_VALUE"""),455.06)</f>
        <v>455.06</v>
      </c>
      <c r="J56" s="2">
        <f>IFERROR(__xludf.DUMMYFUNCTION("""COMPUTED_VALUE"""),45371.66666666667)</f>
        <v>45371.66667</v>
      </c>
      <c r="K56" s="1">
        <f>IFERROR(__xludf.DUMMYFUNCTION("""COMPUTED_VALUE"""),458.55)</f>
        <v>458.55</v>
      </c>
      <c r="M56" s="2">
        <f>IFERROR(__xludf.DUMMYFUNCTION("""COMPUTED_VALUE"""),45371.66666666667)</f>
        <v>45371.66667</v>
      </c>
      <c r="N56" s="1">
        <f>IFERROR(__xludf.DUMMYFUNCTION("""COMPUTED_VALUE"""),2.6689403E7)</f>
        <v>26689403</v>
      </c>
    </row>
    <row r="57">
      <c r="A57" s="2">
        <f>IFERROR(__xludf.DUMMYFUNCTION("""COMPUTED_VALUE"""),45372.66666666667)</f>
        <v>45372.66667</v>
      </c>
      <c r="B57" s="1">
        <f>IFERROR(__xludf.DUMMYFUNCTION("""COMPUTED_VALUE"""),459.65)</f>
        <v>459.65</v>
      </c>
      <c r="D57" s="2">
        <f>IFERROR(__xludf.DUMMYFUNCTION("""COMPUTED_VALUE"""),45372.66666666667)</f>
        <v>45372.66667</v>
      </c>
      <c r="E57" s="1">
        <f>IFERROR(__xludf.DUMMYFUNCTION("""COMPUTED_VALUE"""),462.94)</f>
        <v>462.94</v>
      </c>
      <c r="G57" s="2">
        <f>IFERROR(__xludf.DUMMYFUNCTION("""COMPUTED_VALUE"""),45372.66666666667)</f>
        <v>45372.66667</v>
      </c>
      <c r="H57" s="1">
        <f>IFERROR(__xludf.DUMMYFUNCTION("""COMPUTED_VALUE"""),459.07)</f>
        <v>459.07</v>
      </c>
      <c r="J57" s="2">
        <f>IFERROR(__xludf.DUMMYFUNCTION("""COMPUTED_VALUE"""),45372.66666666667)</f>
        <v>45372.66667</v>
      </c>
      <c r="K57" s="1">
        <f>IFERROR(__xludf.DUMMYFUNCTION("""COMPUTED_VALUE"""),462.37)</f>
        <v>462.37</v>
      </c>
      <c r="M57" s="2">
        <f>IFERROR(__xludf.DUMMYFUNCTION("""COMPUTED_VALUE"""),45372.66666666667)</f>
        <v>45372.66667</v>
      </c>
      <c r="N57" s="1">
        <f>IFERROR(__xludf.DUMMYFUNCTION("""COMPUTED_VALUE"""),2.0307017E7)</f>
        <v>20307017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IFERROR(__xludf.DUMMYFUNCTION("""COMPUTED_VALUE"""),462.61)</f>
        <v>462.61</v>
      </c>
      <c r="D58" s="2">
        <f>IFERROR(__xludf.DUMMYFUNCTION("""COMPUTED_VALUE"""),45373.66666666667)</f>
        <v>45373.66667</v>
      </c>
      <c r="E58" s="1">
        <f>IFERROR(__xludf.DUMMYFUNCTION("""COMPUTED_VALUE"""),464.47)</f>
        <v>464.47</v>
      </c>
      <c r="G58" s="2">
        <f>IFERROR(__xludf.DUMMYFUNCTION("""COMPUTED_VALUE"""),45373.66666666667)</f>
        <v>45373.66667</v>
      </c>
      <c r="H58" s="1">
        <f>IFERROR(__xludf.DUMMYFUNCTION("""COMPUTED_VALUE"""),459.94)</f>
        <v>459.94</v>
      </c>
      <c r="J58" s="2">
        <f>IFERROR(__xludf.DUMMYFUNCTION("""COMPUTED_VALUE"""),45373.66666666667)</f>
        <v>45373.66667</v>
      </c>
      <c r="K58" s="1">
        <f>IFERROR(__xludf.DUMMYFUNCTION("""COMPUTED_VALUE"""),460.61)</f>
        <v>460.61</v>
      </c>
      <c r="M58" s="2">
        <f>IFERROR(__xludf.DUMMYFUNCTION("""COMPUTED_VALUE"""),45373.66666666667)</f>
        <v>45373.66667</v>
      </c>
      <c r="N58" s="1">
        <f>IFERROR(__xludf.DUMMYFUNCTION("""COMPUTED_VALUE"""),2.0072172E7)</f>
        <v>20072172</v>
      </c>
    </row>
    <row r="59">
      <c r="A59" s="2">
        <f>IFERROR(__xludf.DUMMYFUNCTION("""COMPUTED_VALUE"""),45376.66666666667)</f>
        <v>45376.66667</v>
      </c>
      <c r="B59" s="1">
        <f>IFERROR(__xludf.DUMMYFUNCTION("""COMPUTED_VALUE"""),460.42)</f>
        <v>460.42</v>
      </c>
      <c r="D59" s="2">
        <f>IFERROR(__xludf.DUMMYFUNCTION("""COMPUTED_VALUE"""),45376.66666666667)</f>
        <v>45376.66667</v>
      </c>
      <c r="E59" s="1">
        <f>IFERROR(__xludf.DUMMYFUNCTION("""COMPUTED_VALUE"""),466.12)</f>
        <v>466.12</v>
      </c>
      <c r="G59" s="2">
        <f>IFERROR(__xludf.DUMMYFUNCTION("""COMPUTED_VALUE"""),45376.66666666667)</f>
        <v>45376.66667</v>
      </c>
      <c r="H59" s="1">
        <f>IFERROR(__xludf.DUMMYFUNCTION("""COMPUTED_VALUE"""),460.42)</f>
        <v>460.42</v>
      </c>
      <c r="J59" s="2">
        <f>IFERROR(__xludf.DUMMYFUNCTION("""COMPUTED_VALUE"""),45376.66666666667)</f>
        <v>45376.66667</v>
      </c>
      <c r="K59" s="1">
        <f>IFERROR(__xludf.DUMMYFUNCTION("""COMPUTED_VALUE"""),465.37)</f>
        <v>465.37</v>
      </c>
      <c r="M59" s="2">
        <f>IFERROR(__xludf.DUMMYFUNCTION("""COMPUTED_VALUE"""),45376.66666666667)</f>
        <v>45376.66667</v>
      </c>
      <c r="N59" s="1">
        <f>IFERROR(__xludf.DUMMYFUNCTION("""COMPUTED_VALUE"""),2.1479231E7)</f>
        <v>21479231</v>
      </c>
    </row>
    <row r="60">
      <c r="A60" s="2">
        <f>IFERROR(__xludf.DUMMYFUNCTION("""COMPUTED_VALUE"""),45377.66666666667)</f>
        <v>45377.66667</v>
      </c>
      <c r="B60" s="1">
        <f>IFERROR(__xludf.DUMMYFUNCTION("""COMPUTED_VALUE"""),466.28)</f>
        <v>466.28</v>
      </c>
      <c r="D60" s="2">
        <f>IFERROR(__xludf.DUMMYFUNCTION("""COMPUTED_VALUE"""),45377.66666666667)</f>
        <v>45377.66667</v>
      </c>
      <c r="E60" s="1">
        <f>IFERROR(__xludf.DUMMYFUNCTION("""COMPUTED_VALUE"""),469.58)</f>
        <v>469.58</v>
      </c>
      <c r="G60" s="2">
        <f>IFERROR(__xludf.DUMMYFUNCTION("""COMPUTED_VALUE"""),45377.66666666667)</f>
        <v>45377.66667</v>
      </c>
      <c r="H60" s="1">
        <f>IFERROR(__xludf.DUMMYFUNCTION("""COMPUTED_VALUE"""),463.0)</f>
        <v>463</v>
      </c>
      <c r="J60" s="2">
        <f>IFERROR(__xludf.DUMMYFUNCTION("""COMPUTED_VALUE"""),45377.66666666667)</f>
        <v>45377.66667</v>
      </c>
      <c r="K60" s="1">
        <f>IFERROR(__xludf.DUMMYFUNCTION("""COMPUTED_VALUE"""),463.2)</f>
        <v>463.2</v>
      </c>
      <c r="M60" s="2">
        <f>IFERROR(__xludf.DUMMYFUNCTION("""COMPUTED_VALUE"""),45377.66666666667)</f>
        <v>45377.66667</v>
      </c>
      <c r="N60" s="1">
        <f>IFERROR(__xludf.DUMMYFUNCTION("""COMPUTED_VALUE"""),4.0092237E7)</f>
        <v>40092237</v>
      </c>
    </row>
    <row r="61">
      <c r="A61" s="2">
        <f>IFERROR(__xludf.DUMMYFUNCTION("""COMPUTED_VALUE"""),45378.66666666667)</f>
        <v>45378.66667</v>
      </c>
      <c r="B61" s="1">
        <f>IFERROR(__xludf.DUMMYFUNCTION("""COMPUTED_VALUE"""),463.6)</f>
        <v>463.6</v>
      </c>
      <c r="D61" s="2">
        <f>IFERROR(__xludf.DUMMYFUNCTION("""COMPUTED_VALUE"""),45378.66666666667)</f>
        <v>45378.66667</v>
      </c>
      <c r="E61" s="1">
        <f>IFERROR(__xludf.DUMMYFUNCTION("""COMPUTED_VALUE"""),470.86)</f>
        <v>470.86</v>
      </c>
      <c r="G61" s="2">
        <f>IFERROR(__xludf.DUMMYFUNCTION("""COMPUTED_VALUE"""),45378.66666666667)</f>
        <v>45378.66667</v>
      </c>
      <c r="H61" s="1">
        <f>IFERROR(__xludf.DUMMYFUNCTION("""COMPUTED_VALUE"""),463.43)</f>
        <v>463.43</v>
      </c>
      <c r="J61" s="2">
        <f>IFERROR(__xludf.DUMMYFUNCTION("""COMPUTED_VALUE"""),45378.66666666667)</f>
        <v>45378.66667</v>
      </c>
      <c r="K61" s="1">
        <f>IFERROR(__xludf.DUMMYFUNCTION("""COMPUTED_VALUE"""),470.86)</f>
        <v>470.86</v>
      </c>
      <c r="M61" s="2">
        <f>IFERROR(__xludf.DUMMYFUNCTION("""COMPUTED_VALUE"""),45378.66666666667)</f>
        <v>45378.66667</v>
      </c>
      <c r="N61" s="1">
        <f>IFERROR(__xludf.DUMMYFUNCTION("""COMPUTED_VALUE"""),3.3580642E7)</f>
        <v>33580642</v>
      </c>
    </row>
    <row r="62">
      <c r="A62" s="2">
        <f>IFERROR(__xludf.DUMMYFUNCTION("""COMPUTED_VALUE"""),45379.66666666667)</f>
        <v>45379.66667</v>
      </c>
      <c r="B62" s="1">
        <f>IFERROR(__xludf.DUMMYFUNCTION("""COMPUTED_VALUE"""),470.92)</f>
        <v>470.92</v>
      </c>
      <c r="D62" s="2">
        <f>IFERROR(__xludf.DUMMYFUNCTION("""COMPUTED_VALUE"""),45379.66666666667)</f>
        <v>45379.66667</v>
      </c>
      <c r="E62" s="1">
        <f>IFERROR(__xludf.DUMMYFUNCTION("""COMPUTED_VALUE"""),473.36)</f>
        <v>473.36</v>
      </c>
      <c r="G62" s="2">
        <f>IFERROR(__xludf.DUMMYFUNCTION("""COMPUTED_VALUE"""),45379.66666666667)</f>
        <v>45379.66667</v>
      </c>
      <c r="H62" s="1">
        <f>IFERROR(__xludf.DUMMYFUNCTION("""COMPUTED_VALUE"""),470.13)</f>
        <v>470.13</v>
      </c>
      <c r="J62" s="2">
        <f>IFERROR(__xludf.DUMMYFUNCTION("""COMPUTED_VALUE"""),45379.66666666667)</f>
        <v>45379.66667</v>
      </c>
      <c r="K62" s="1">
        <f>IFERROR(__xludf.DUMMYFUNCTION("""COMPUTED_VALUE"""),471.78)</f>
        <v>471.78</v>
      </c>
      <c r="M62" s="2">
        <f>IFERROR(__xludf.DUMMYFUNCTION("""COMPUTED_VALUE"""),45379.66666666667)</f>
        <v>45379.66667</v>
      </c>
      <c r="N62" s="1">
        <f>IFERROR(__xludf.DUMMYFUNCTION("""COMPUTED_VALUE"""),2.5987657E7)</f>
        <v>25987657</v>
      </c>
    </row>
    <row r="63">
      <c r="A63" s="2">
        <f>IFERROR(__xludf.DUMMYFUNCTION("""COMPUTED_VALUE"""),45383.66666666667)</f>
        <v>45383.66667</v>
      </c>
      <c r="B63" s="1">
        <f>IFERROR(__xludf.DUMMYFUNCTION("""COMPUTED_VALUE"""),471.91)</f>
        <v>471.91</v>
      </c>
      <c r="D63" s="2">
        <f>IFERROR(__xludf.DUMMYFUNCTION("""COMPUTED_VALUE"""),45383.66666666667)</f>
        <v>45383.66667</v>
      </c>
      <c r="E63" s="1">
        <f>IFERROR(__xludf.DUMMYFUNCTION("""COMPUTED_VALUE"""),472.09)</f>
        <v>472.09</v>
      </c>
      <c r="G63" s="2">
        <f>IFERROR(__xludf.DUMMYFUNCTION("""COMPUTED_VALUE"""),45383.66666666667)</f>
        <v>45383.66667</v>
      </c>
      <c r="H63" s="1">
        <f>IFERROR(__xludf.DUMMYFUNCTION("""COMPUTED_VALUE"""),469.05)</f>
        <v>469.05</v>
      </c>
      <c r="J63" s="2">
        <f>IFERROR(__xludf.DUMMYFUNCTION("""COMPUTED_VALUE"""),45383.66666666667)</f>
        <v>45383.66667</v>
      </c>
      <c r="K63" s="1">
        <f>IFERROR(__xludf.DUMMYFUNCTION("""COMPUTED_VALUE"""),470.72)</f>
        <v>470.72</v>
      </c>
      <c r="M63" s="2">
        <f>IFERROR(__xludf.DUMMYFUNCTION("""COMPUTED_VALUE"""),45383.66666666667)</f>
        <v>45383.66667</v>
      </c>
      <c r="N63" s="1">
        <f>IFERROR(__xludf.DUMMYFUNCTION("""COMPUTED_VALUE"""),1.9529686E7)</f>
        <v>19529686</v>
      </c>
    </row>
    <row r="64">
      <c r="A64" s="2">
        <f>IFERROR(__xludf.DUMMYFUNCTION("""COMPUTED_VALUE"""),45384.66666666667)</f>
        <v>45384.66667</v>
      </c>
      <c r="B64" s="1">
        <f>IFERROR(__xludf.DUMMYFUNCTION("""COMPUTED_VALUE"""),469.91)</f>
        <v>469.91</v>
      </c>
      <c r="D64" s="2">
        <f>IFERROR(__xludf.DUMMYFUNCTION("""COMPUTED_VALUE"""),45384.66666666667)</f>
        <v>45384.66667</v>
      </c>
      <c r="E64" s="1">
        <f>IFERROR(__xludf.DUMMYFUNCTION("""COMPUTED_VALUE"""),469.91)</f>
        <v>469.91</v>
      </c>
      <c r="G64" s="2">
        <f>IFERROR(__xludf.DUMMYFUNCTION("""COMPUTED_VALUE"""),45384.66666666667)</f>
        <v>45384.66667</v>
      </c>
      <c r="H64" s="1">
        <f>IFERROR(__xludf.DUMMYFUNCTION("""COMPUTED_VALUE"""),463.71)</f>
        <v>463.71</v>
      </c>
      <c r="J64" s="2">
        <f>IFERROR(__xludf.DUMMYFUNCTION("""COMPUTED_VALUE"""),45384.66666666667)</f>
        <v>45384.66667</v>
      </c>
      <c r="K64" s="1">
        <f>IFERROR(__xludf.DUMMYFUNCTION("""COMPUTED_VALUE"""),465.94)</f>
        <v>465.94</v>
      </c>
      <c r="M64" s="2">
        <f>IFERROR(__xludf.DUMMYFUNCTION("""COMPUTED_VALUE"""),45384.66666666667)</f>
        <v>45384.66667</v>
      </c>
      <c r="N64" s="1">
        <f>IFERROR(__xludf.DUMMYFUNCTION("""COMPUTED_VALUE"""),2.1331625E7)</f>
        <v>21331625</v>
      </c>
    </row>
    <row r="65">
      <c r="A65" s="2">
        <f>IFERROR(__xludf.DUMMYFUNCTION("""COMPUTED_VALUE"""),45385.66666666667)</f>
        <v>45385.66667</v>
      </c>
      <c r="B65" s="1">
        <f>IFERROR(__xludf.DUMMYFUNCTION("""COMPUTED_VALUE"""),465.41)</f>
        <v>465.41</v>
      </c>
      <c r="D65" s="2">
        <f>IFERROR(__xludf.DUMMYFUNCTION("""COMPUTED_VALUE"""),45385.66666666667)</f>
        <v>45385.66667</v>
      </c>
      <c r="E65" s="1">
        <f>IFERROR(__xludf.DUMMYFUNCTION("""COMPUTED_VALUE"""),467.08)</f>
        <v>467.08</v>
      </c>
      <c r="G65" s="2">
        <f>IFERROR(__xludf.DUMMYFUNCTION("""COMPUTED_VALUE"""),45385.66666666667)</f>
        <v>45385.66667</v>
      </c>
      <c r="H65" s="1">
        <f>IFERROR(__xludf.DUMMYFUNCTION("""COMPUTED_VALUE"""),462.01)</f>
        <v>462.01</v>
      </c>
      <c r="J65" s="2">
        <f>IFERROR(__xludf.DUMMYFUNCTION("""COMPUTED_VALUE"""),45385.66666666667)</f>
        <v>45385.66667</v>
      </c>
      <c r="K65" s="1">
        <f>IFERROR(__xludf.DUMMYFUNCTION("""COMPUTED_VALUE"""),463.57)</f>
        <v>463.57</v>
      </c>
      <c r="M65" s="2">
        <f>IFERROR(__xludf.DUMMYFUNCTION("""COMPUTED_VALUE"""),45385.66666666667)</f>
        <v>45385.66667</v>
      </c>
      <c r="N65" s="1">
        <f>IFERROR(__xludf.DUMMYFUNCTION("""COMPUTED_VALUE"""),2.8055457E7)</f>
        <v>28055457</v>
      </c>
    </row>
    <row r="66">
      <c r="A66" s="2">
        <f>IFERROR(__xludf.DUMMYFUNCTION("""COMPUTED_VALUE"""),45386.66666666667)</f>
        <v>45386.66667</v>
      </c>
      <c r="B66" s="1">
        <f>IFERROR(__xludf.DUMMYFUNCTION("""COMPUTED_VALUE"""),464.1)</f>
        <v>464.1</v>
      </c>
      <c r="D66" s="2">
        <f>IFERROR(__xludf.DUMMYFUNCTION("""COMPUTED_VALUE"""),45386.66666666667)</f>
        <v>45386.66667</v>
      </c>
      <c r="E66" s="1">
        <f>IFERROR(__xludf.DUMMYFUNCTION("""COMPUTED_VALUE"""),469.82)</f>
        <v>469.82</v>
      </c>
      <c r="G66" s="2">
        <f>IFERROR(__xludf.DUMMYFUNCTION("""COMPUTED_VALUE"""),45386.66666666667)</f>
        <v>45386.66667</v>
      </c>
      <c r="H66" s="1">
        <f>IFERROR(__xludf.DUMMYFUNCTION("""COMPUTED_VALUE"""),461.35)</f>
        <v>461.35</v>
      </c>
      <c r="J66" s="2">
        <f>IFERROR(__xludf.DUMMYFUNCTION("""COMPUTED_VALUE"""),45386.66666666667)</f>
        <v>45386.66667</v>
      </c>
      <c r="K66" s="1">
        <f>IFERROR(__xludf.DUMMYFUNCTION("""COMPUTED_VALUE"""),462.12)</f>
        <v>462.12</v>
      </c>
      <c r="M66" s="2">
        <f>IFERROR(__xludf.DUMMYFUNCTION("""COMPUTED_VALUE"""),45386.66666666667)</f>
        <v>45386.66667</v>
      </c>
      <c r="N66" s="1">
        <f>IFERROR(__xludf.DUMMYFUNCTION("""COMPUTED_VALUE"""),3.1872365E7)</f>
        <v>31872365</v>
      </c>
    </row>
    <row r="67">
      <c r="A67" s="2">
        <f>IFERROR(__xludf.DUMMYFUNCTION("""COMPUTED_VALUE"""),45387.66666666667)</f>
        <v>45387.66667</v>
      </c>
      <c r="B67" s="1">
        <f>IFERROR(__xludf.DUMMYFUNCTION("""COMPUTED_VALUE"""),462.06)</f>
        <v>462.06</v>
      </c>
      <c r="D67" s="2">
        <f>IFERROR(__xludf.DUMMYFUNCTION("""COMPUTED_VALUE"""),45387.66666666667)</f>
        <v>45387.66667</v>
      </c>
      <c r="E67" s="1">
        <f>IFERROR(__xludf.DUMMYFUNCTION("""COMPUTED_VALUE"""),463.78)</f>
        <v>463.78</v>
      </c>
      <c r="G67" s="2">
        <f>IFERROR(__xludf.DUMMYFUNCTION("""COMPUTED_VALUE"""),45387.66666666667)</f>
        <v>45387.66667</v>
      </c>
      <c r="H67" s="1">
        <f>IFERROR(__xludf.DUMMYFUNCTION("""COMPUTED_VALUE"""),460.23)</f>
        <v>460.23</v>
      </c>
      <c r="J67" s="2">
        <f>IFERROR(__xludf.DUMMYFUNCTION("""COMPUTED_VALUE"""),45387.66666666667)</f>
        <v>45387.66667</v>
      </c>
      <c r="K67" s="1">
        <f>IFERROR(__xludf.DUMMYFUNCTION("""COMPUTED_VALUE"""),461.92)</f>
        <v>461.92</v>
      </c>
      <c r="M67" s="2">
        <f>IFERROR(__xludf.DUMMYFUNCTION("""COMPUTED_VALUE"""),45387.66666666667)</f>
        <v>45387.66667</v>
      </c>
      <c r="N67" s="1">
        <f>IFERROR(__xludf.DUMMYFUNCTION("""COMPUTED_VALUE"""),1.7709769E7)</f>
        <v>17709769</v>
      </c>
    </row>
    <row r="68">
      <c r="A68" s="2">
        <f>IFERROR(__xludf.DUMMYFUNCTION("""COMPUTED_VALUE"""),45390.66666666667)</f>
        <v>45390.66667</v>
      </c>
      <c r="B68" s="1">
        <f>IFERROR(__xludf.DUMMYFUNCTION("""COMPUTED_VALUE"""),462.26)</f>
        <v>462.26</v>
      </c>
      <c r="D68" s="2">
        <f>IFERROR(__xludf.DUMMYFUNCTION("""COMPUTED_VALUE"""),45390.66666666667)</f>
        <v>45390.66667</v>
      </c>
      <c r="E68" s="1">
        <f>IFERROR(__xludf.DUMMYFUNCTION("""COMPUTED_VALUE"""),464.15)</f>
        <v>464.15</v>
      </c>
      <c r="G68" s="2">
        <f>IFERROR(__xludf.DUMMYFUNCTION("""COMPUTED_VALUE"""),45390.66666666667)</f>
        <v>45390.66667</v>
      </c>
      <c r="H68" s="1">
        <f>IFERROR(__xludf.DUMMYFUNCTION("""COMPUTED_VALUE"""),462.04)</f>
        <v>462.04</v>
      </c>
      <c r="J68" s="2">
        <f>IFERROR(__xludf.DUMMYFUNCTION("""COMPUTED_VALUE"""),45390.66666666667)</f>
        <v>45390.66667</v>
      </c>
      <c r="K68" s="1">
        <f>IFERROR(__xludf.DUMMYFUNCTION("""COMPUTED_VALUE"""),462.83)</f>
        <v>462.83</v>
      </c>
      <c r="M68" s="2">
        <f>IFERROR(__xludf.DUMMYFUNCTION("""COMPUTED_VALUE"""),45390.66666666667)</f>
        <v>45390.66667</v>
      </c>
      <c r="N68" s="1">
        <f>IFERROR(__xludf.DUMMYFUNCTION("""COMPUTED_VALUE"""),2.541745E7)</f>
        <v>25417450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IFERROR(__xludf.DUMMYFUNCTION("""COMPUTED_VALUE"""),462.87)</f>
        <v>462.87</v>
      </c>
      <c r="D69" s="2">
        <f>IFERROR(__xludf.DUMMYFUNCTION("""COMPUTED_VALUE"""),45391.66666666667)</f>
        <v>45391.66667</v>
      </c>
      <c r="E69" s="1">
        <f>IFERROR(__xludf.DUMMYFUNCTION("""COMPUTED_VALUE"""),467.75)</f>
        <v>467.75</v>
      </c>
      <c r="G69" s="2">
        <f>IFERROR(__xludf.DUMMYFUNCTION("""COMPUTED_VALUE"""),45391.66666666667)</f>
        <v>45391.66667</v>
      </c>
      <c r="H69" s="1">
        <f>IFERROR(__xludf.DUMMYFUNCTION("""COMPUTED_VALUE"""),462.87)</f>
        <v>462.87</v>
      </c>
      <c r="J69" s="2">
        <f>IFERROR(__xludf.DUMMYFUNCTION("""COMPUTED_VALUE"""),45391.66666666667)</f>
        <v>45391.66667</v>
      </c>
      <c r="K69" s="1">
        <f>IFERROR(__xludf.DUMMYFUNCTION("""COMPUTED_VALUE"""),467.6)</f>
        <v>467.6</v>
      </c>
      <c r="M69" s="2">
        <f>IFERROR(__xludf.DUMMYFUNCTION("""COMPUTED_VALUE"""),45391.66666666667)</f>
        <v>45391.66667</v>
      </c>
      <c r="N69" s="1">
        <f>IFERROR(__xludf.DUMMYFUNCTION("""COMPUTED_VALUE"""),2.2374257E7)</f>
        <v>22374257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IFERROR(__xludf.DUMMYFUNCTION("""COMPUTED_VALUE"""),463.47)</f>
        <v>463.47</v>
      </c>
      <c r="D70" s="2">
        <f>IFERROR(__xludf.DUMMYFUNCTION("""COMPUTED_VALUE"""),45392.66666666667)</f>
        <v>45392.66667</v>
      </c>
      <c r="E70" s="1">
        <f>IFERROR(__xludf.DUMMYFUNCTION("""COMPUTED_VALUE"""),463.47)</f>
        <v>463.47</v>
      </c>
      <c r="G70" s="2">
        <f>IFERROR(__xludf.DUMMYFUNCTION("""COMPUTED_VALUE"""),45392.66666666667)</f>
        <v>45392.66667</v>
      </c>
      <c r="H70" s="1">
        <f>IFERROR(__xludf.DUMMYFUNCTION("""COMPUTED_VALUE"""),458.96)</f>
        <v>458.96</v>
      </c>
      <c r="J70" s="2">
        <f>IFERROR(__xludf.DUMMYFUNCTION("""COMPUTED_VALUE"""),45392.66666666667)</f>
        <v>45392.66667</v>
      </c>
      <c r="K70" s="1">
        <f>IFERROR(__xludf.DUMMYFUNCTION("""COMPUTED_VALUE"""),462.06)</f>
        <v>462.06</v>
      </c>
      <c r="M70" s="2">
        <f>IFERROR(__xludf.DUMMYFUNCTION("""COMPUTED_VALUE"""),45392.66666666667)</f>
        <v>45392.66667</v>
      </c>
      <c r="N70" s="1">
        <f>IFERROR(__xludf.DUMMYFUNCTION("""COMPUTED_VALUE"""),2.708892E7)</f>
        <v>27088920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IFERROR(__xludf.DUMMYFUNCTION("""COMPUTED_VALUE"""),462.22)</f>
        <v>462.22</v>
      </c>
      <c r="D71" s="2">
        <f>IFERROR(__xludf.DUMMYFUNCTION("""COMPUTED_VALUE"""),45393.66666666667)</f>
        <v>45393.66667</v>
      </c>
      <c r="E71" s="1">
        <f>IFERROR(__xludf.DUMMYFUNCTION("""COMPUTED_VALUE"""),462.31)</f>
        <v>462.31</v>
      </c>
      <c r="G71" s="2">
        <f>IFERROR(__xludf.DUMMYFUNCTION("""COMPUTED_VALUE"""),45393.66666666667)</f>
        <v>45393.66667</v>
      </c>
      <c r="H71" s="1">
        <f>IFERROR(__xludf.DUMMYFUNCTION("""COMPUTED_VALUE"""),459.06)</f>
        <v>459.06</v>
      </c>
      <c r="J71" s="2">
        <f>IFERROR(__xludf.DUMMYFUNCTION("""COMPUTED_VALUE"""),45393.66666666667)</f>
        <v>45393.66667</v>
      </c>
      <c r="K71" s="1">
        <f>IFERROR(__xludf.DUMMYFUNCTION("""COMPUTED_VALUE"""),459.76)</f>
        <v>459.76</v>
      </c>
      <c r="M71" s="2">
        <f>IFERROR(__xludf.DUMMYFUNCTION("""COMPUTED_VALUE"""),45393.66666666667)</f>
        <v>45393.66667</v>
      </c>
      <c r="N71" s="1">
        <f>IFERROR(__xludf.DUMMYFUNCTION("""COMPUTED_VALUE"""),1.8024528E7)</f>
        <v>18024528</v>
      </c>
    </row>
    <row r="72">
      <c r="A72" s="2">
        <f>IFERROR(__xludf.DUMMYFUNCTION("""COMPUTED_VALUE"""),45394.66666666667)</f>
        <v>45394.66667</v>
      </c>
      <c r="B72" s="1">
        <f>IFERROR(__xludf.DUMMYFUNCTION("""COMPUTED_VALUE"""),458.59)</f>
        <v>458.59</v>
      </c>
      <c r="D72" s="2">
        <f>IFERROR(__xludf.DUMMYFUNCTION("""COMPUTED_VALUE"""),45394.66666666667)</f>
        <v>45394.66667</v>
      </c>
      <c r="E72" s="1">
        <f>IFERROR(__xludf.DUMMYFUNCTION("""COMPUTED_VALUE"""),458.59)</f>
        <v>458.59</v>
      </c>
      <c r="G72" s="2">
        <f>IFERROR(__xludf.DUMMYFUNCTION("""COMPUTED_VALUE"""),45394.66666666667)</f>
        <v>45394.66667</v>
      </c>
      <c r="H72" s="1">
        <f>IFERROR(__xludf.DUMMYFUNCTION("""COMPUTED_VALUE"""),449.06)</f>
        <v>449.06</v>
      </c>
      <c r="J72" s="2">
        <f>IFERROR(__xludf.DUMMYFUNCTION("""COMPUTED_VALUE"""),45394.66666666667)</f>
        <v>45394.66667</v>
      </c>
      <c r="K72" s="1">
        <f>IFERROR(__xludf.DUMMYFUNCTION("""COMPUTED_VALUE"""),450.28)</f>
        <v>450.28</v>
      </c>
      <c r="M72" s="2">
        <f>IFERROR(__xludf.DUMMYFUNCTION("""COMPUTED_VALUE"""),45394.66666666667)</f>
        <v>45394.66667</v>
      </c>
      <c r="N72" s="1">
        <f>IFERROR(__xludf.DUMMYFUNCTION("""COMPUTED_VALUE"""),2.4316282E7)</f>
        <v>24316282</v>
      </c>
    </row>
    <row r="73">
      <c r="A73" s="2">
        <f>IFERROR(__xludf.DUMMYFUNCTION("""COMPUTED_VALUE"""),45397.66666666667)</f>
        <v>45397.66667</v>
      </c>
      <c r="B73" s="1">
        <f>IFERROR(__xludf.DUMMYFUNCTION("""COMPUTED_VALUE"""),454.66)</f>
        <v>454.66</v>
      </c>
      <c r="D73" s="2">
        <f>IFERROR(__xludf.DUMMYFUNCTION("""COMPUTED_VALUE"""),45397.66666666667)</f>
        <v>45397.66667</v>
      </c>
      <c r="E73" s="1">
        <f>IFERROR(__xludf.DUMMYFUNCTION("""COMPUTED_VALUE"""),457.57)</f>
        <v>457.57</v>
      </c>
      <c r="G73" s="2">
        <f>IFERROR(__xludf.DUMMYFUNCTION("""COMPUTED_VALUE"""),45397.66666666667)</f>
        <v>45397.66667</v>
      </c>
      <c r="H73" s="1">
        <f>IFERROR(__xludf.DUMMYFUNCTION("""COMPUTED_VALUE"""),446.05)</f>
        <v>446.05</v>
      </c>
      <c r="J73" s="2">
        <f>IFERROR(__xludf.DUMMYFUNCTION("""COMPUTED_VALUE"""),45397.66666666667)</f>
        <v>45397.66667</v>
      </c>
      <c r="K73" s="1">
        <f>IFERROR(__xludf.DUMMYFUNCTION("""COMPUTED_VALUE"""),447.69)</f>
        <v>447.69</v>
      </c>
      <c r="M73" s="2">
        <f>IFERROR(__xludf.DUMMYFUNCTION("""COMPUTED_VALUE"""),45397.66666666667)</f>
        <v>45397.66667</v>
      </c>
      <c r="N73" s="1">
        <f>IFERROR(__xludf.DUMMYFUNCTION("""COMPUTED_VALUE"""),2.2151285E7)</f>
        <v>22151285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IFERROR(__xludf.DUMMYFUNCTION("""COMPUTED_VALUE"""),446.86)</f>
        <v>446.86</v>
      </c>
      <c r="D74" s="2">
        <f>IFERROR(__xludf.DUMMYFUNCTION("""COMPUTED_VALUE"""),45398.66666666667)</f>
        <v>45398.66667</v>
      </c>
      <c r="E74" s="1">
        <f>IFERROR(__xludf.DUMMYFUNCTION("""COMPUTED_VALUE"""),447.06)</f>
        <v>447.06</v>
      </c>
      <c r="G74" s="2">
        <f>IFERROR(__xludf.DUMMYFUNCTION("""COMPUTED_VALUE"""),45398.66666666667)</f>
        <v>45398.66667</v>
      </c>
      <c r="H74" s="1">
        <f>IFERROR(__xludf.DUMMYFUNCTION("""COMPUTED_VALUE"""),442.87)</f>
        <v>442.87</v>
      </c>
      <c r="J74" s="2">
        <f>IFERROR(__xludf.DUMMYFUNCTION("""COMPUTED_VALUE"""),45398.66666666667)</f>
        <v>45398.66667</v>
      </c>
      <c r="K74" s="1">
        <f>IFERROR(__xludf.DUMMYFUNCTION("""COMPUTED_VALUE"""),444.66)</f>
        <v>444.66</v>
      </c>
      <c r="M74" s="2">
        <f>IFERROR(__xludf.DUMMYFUNCTION("""COMPUTED_VALUE"""),45398.66666666667)</f>
        <v>45398.66667</v>
      </c>
      <c r="N74" s="1">
        <f>IFERROR(__xludf.DUMMYFUNCTION("""COMPUTED_VALUE"""),2.7050216E7)</f>
        <v>27050216</v>
      </c>
    </row>
    <row r="75">
      <c r="A75" s="2">
        <f>IFERROR(__xludf.DUMMYFUNCTION("""COMPUTED_VALUE"""),45399.66666666667)</f>
        <v>45399.66667</v>
      </c>
      <c r="B75" s="1">
        <f>IFERROR(__xludf.DUMMYFUNCTION("""COMPUTED_VALUE"""),445.46)</f>
        <v>445.46</v>
      </c>
      <c r="D75" s="2">
        <f>IFERROR(__xludf.DUMMYFUNCTION("""COMPUTED_VALUE"""),45399.66666666667)</f>
        <v>45399.66667</v>
      </c>
      <c r="E75" s="1">
        <f>IFERROR(__xludf.DUMMYFUNCTION("""COMPUTED_VALUE"""),448.08)</f>
        <v>448.08</v>
      </c>
      <c r="G75" s="2">
        <f>IFERROR(__xludf.DUMMYFUNCTION("""COMPUTED_VALUE"""),45399.66666666667)</f>
        <v>45399.66667</v>
      </c>
      <c r="H75" s="1">
        <f>IFERROR(__xludf.DUMMYFUNCTION("""COMPUTED_VALUE"""),441.84)</f>
        <v>441.84</v>
      </c>
      <c r="J75" s="2">
        <f>IFERROR(__xludf.DUMMYFUNCTION("""COMPUTED_VALUE"""),45399.66666666667)</f>
        <v>45399.66667</v>
      </c>
      <c r="K75" s="1">
        <f>IFERROR(__xludf.DUMMYFUNCTION("""COMPUTED_VALUE"""),441.9)</f>
        <v>441.9</v>
      </c>
      <c r="M75" s="2">
        <f>IFERROR(__xludf.DUMMYFUNCTION("""COMPUTED_VALUE"""),45399.66666666667)</f>
        <v>45399.66667</v>
      </c>
      <c r="N75" s="1">
        <f>IFERROR(__xludf.DUMMYFUNCTION("""COMPUTED_VALUE"""),2.2878525E7)</f>
        <v>22878525</v>
      </c>
    </row>
    <row r="76">
      <c r="A76" s="2">
        <f>IFERROR(__xludf.DUMMYFUNCTION("""COMPUTED_VALUE"""),45400.66666666667)</f>
        <v>45400.66667</v>
      </c>
      <c r="B76" s="1">
        <f>IFERROR(__xludf.DUMMYFUNCTION("""COMPUTED_VALUE"""),442.99)</f>
        <v>442.99</v>
      </c>
      <c r="D76" s="2">
        <f>IFERROR(__xludf.DUMMYFUNCTION("""COMPUTED_VALUE"""),45400.66666666667)</f>
        <v>45400.66667</v>
      </c>
      <c r="E76" s="1">
        <f>IFERROR(__xludf.DUMMYFUNCTION("""COMPUTED_VALUE"""),445.89)</f>
        <v>445.89</v>
      </c>
      <c r="G76" s="2">
        <f>IFERROR(__xludf.DUMMYFUNCTION("""COMPUTED_VALUE"""),45400.66666666667)</f>
        <v>45400.66667</v>
      </c>
      <c r="H76" s="1">
        <f>IFERROR(__xludf.DUMMYFUNCTION("""COMPUTED_VALUE"""),441.8)</f>
        <v>441.8</v>
      </c>
      <c r="J76" s="2">
        <f>IFERROR(__xludf.DUMMYFUNCTION("""COMPUTED_VALUE"""),45400.66666666667)</f>
        <v>45400.66667</v>
      </c>
      <c r="K76" s="1">
        <f>IFERROR(__xludf.DUMMYFUNCTION("""COMPUTED_VALUE"""),444.15)</f>
        <v>444.15</v>
      </c>
      <c r="M76" s="2">
        <f>IFERROR(__xludf.DUMMYFUNCTION("""COMPUTED_VALUE"""),45400.66666666667)</f>
        <v>45400.66667</v>
      </c>
      <c r="N76" s="1">
        <f>IFERROR(__xludf.DUMMYFUNCTION("""COMPUTED_VALUE"""),2.1232036E7)</f>
        <v>21232036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IFERROR(__xludf.DUMMYFUNCTION("""COMPUTED_VALUE"""),443.42)</f>
        <v>443.42</v>
      </c>
      <c r="D77" s="2">
        <f>IFERROR(__xludf.DUMMYFUNCTION("""COMPUTED_VALUE"""),45401.66666666667)</f>
        <v>45401.66667</v>
      </c>
      <c r="E77" s="1">
        <f>IFERROR(__xludf.DUMMYFUNCTION("""COMPUTED_VALUE"""),447.76)</f>
        <v>447.76</v>
      </c>
      <c r="G77" s="2">
        <f>IFERROR(__xludf.DUMMYFUNCTION("""COMPUTED_VALUE"""),45401.66666666667)</f>
        <v>45401.66667</v>
      </c>
      <c r="H77" s="1">
        <f>IFERROR(__xludf.DUMMYFUNCTION("""COMPUTED_VALUE"""),442.79)</f>
        <v>442.79</v>
      </c>
      <c r="J77" s="2">
        <f>IFERROR(__xludf.DUMMYFUNCTION("""COMPUTED_VALUE"""),45401.66666666667)</f>
        <v>45401.66667</v>
      </c>
      <c r="K77" s="1">
        <f>IFERROR(__xludf.DUMMYFUNCTION("""COMPUTED_VALUE"""),447.56)</f>
        <v>447.56</v>
      </c>
      <c r="M77" s="2">
        <f>IFERROR(__xludf.DUMMYFUNCTION("""COMPUTED_VALUE"""),45401.66666666667)</f>
        <v>45401.66667</v>
      </c>
      <c r="N77" s="1">
        <f>IFERROR(__xludf.DUMMYFUNCTION("""COMPUTED_VALUE"""),3.4138364E7)</f>
        <v>34138364</v>
      </c>
    </row>
    <row r="78">
      <c r="A78" s="2">
        <f>IFERROR(__xludf.DUMMYFUNCTION("""COMPUTED_VALUE"""),45404.66666666667)</f>
        <v>45404.66667</v>
      </c>
      <c r="B78" s="1">
        <f>IFERROR(__xludf.DUMMYFUNCTION("""COMPUTED_VALUE"""),448.31)</f>
        <v>448.31</v>
      </c>
      <c r="D78" s="2">
        <f>IFERROR(__xludf.DUMMYFUNCTION("""COMPUTED_VALUE"""),45404.66666666667)</f>
        <v>45404.66667</v>
      </c>
      <c r="E78" s="1">
        <f>IFERROR(__xludf.DUMMYFUNCTION("""COMPUTED_VALUE"""),451.07)</f>
        <v>451.07</v>
      </c>
      <c r="G78" s="2">
        <f>IFERROR(__xludf.DUMMYFUNCTION("""COMPUTED_VALUE"""),45404.66666666667)</f>
        <v>45404.66667</v>
      </c>
      <c r="H78" s="1">
        <f>IFERROR(__xludf.DUMMYFUNCTION("""COMPUTED_VALUE"""),443.96)</f>
        <v>443.96</v>
      </c>
      <c r="J78" s="2">
        <f>IFERROR(__xludf.DUMMYFUNCTION("""COMPUTED_VALUE"""),45404.66666666667)</f>
        <v>45404.66667</v>
      </c>
      <c r="K78" s="1">
        <f>IFERROR(__xludf.DUMMYFUNCTION("""COMPUTED_VALUE"""),448.38)</f>
        <v>448.38</v>
      </c>
      <c r="M78" s="2">
        <f>IFERROR(__xludf.DUMMYFUNCTION("""COMPUTED_VALUE"""),45404.66666666667)</f>
        <v>45404.66667</v>
      </c>
      <c r="N78" s="1">
        <f>IFERROR(__xludf.DUMMYFUNCTION("""COMPUTED_VALUE"""),2.3768864E7)</f>
        <v>23768864</v>
      </c>
    </row>
    <row r="79">
      <c r="A79" s="2">
        <f>IFERROR(__xludf.DUMMYFUNCTION("""COMPUTED_VALUE"""),45405.66666666667)</f>
        <v>45405.66667</v>
      </c>
      <c r="B79" s="1">
        <f>IFERROR(__xludf.DUMMYFUNCTION("""COMPUTED_VALUE"""),445.93)</f>
        <v>445.93</v>
      </c>
      <c r="D79" s="2">
        <f>IFERROR(__xludf.DUMMYFUNCTION("""COMPUTED_VALUE"""),45405.66666666667)</f>
        <v>45405.66667</v>
      </c>
      <c r="E79" s="1">
        <f>IFERROR(__xludf.DUMMYFUNCTION("""COMPUTED_VALUE"""),446.41)</f>
        <v>446.41</v>
      </c>
      <c r="G79" s="2">
        <f>IFERROR(__xludf.DUMMYFUNCTION("""COMPUTED_VALUE"""),45405.66666666667)</f>
        <v>45405.66667</v>
      </c>
      <c r="H79" s="1">
        <f>IFERROR(__xludf.DUMMYFUNCTION("""COMPUTED_VALUE"""),443.02)</f>
        <v>443.02</v>
      </c>
      <c r="J79" s="2">
        <f>IFERROR(__xludf.DUMMYFUNCTION("""COMPUTED_VALUE"""),45405.66666666667)</f>
        <v>45405.66667</v>
      </c>
      <c r="K79" s="1">
        <f>IFERROR(__xludf.DUMMYFUNCTION("""COMPUTED_VALUE"""),443.53)</f>
        <v>443.53</v>
      </c>
      <c r="M79" s="2">
        <f>IFERROR(__xludf.DUMMYFUNCTION("""COMPUTED_VALUE"""),45405.66666666667)</f>
        <v>45405.66667</v>
      </c>
      <c r="N79" s="1">
        <f>IFERROR(__xludf.DUMMYFUNCTION("""COMPUTED_VALUE"""),2.4428248E7)</f>
        <v>24428248</v>
      </c>
    </row>
    <row r="80">
      <c r="A80" s="2">
        <f>IFERROR(__xludf.DUMMYFUNCTION("""COMPUTED_VALUE"""),45406.66666666667)</f>
        <v>45406.66667</v>
      </c>
      <c r="B80" s="1">
        <f>IFERROR(__xludf.DUMMYFUNCTION("""COMPUTED_VALUE"""),443.12)</f>
        <v>443.12</v>
      </c>
      <c r="D80" s="2">
        <f>IFERROR(__xludf.DUMMYFUNCTION("""COMPUTED_VALUE"""),45406.66666666667)</f>
        <v>45406.66667</v>
      </c>
      <c r="E80" s="1">
        <f>IFERROR(__xludf.DUMMYFUNCTION("""COMPUTED_VALUE"""),447.47)</f>
        <v>447.47</v>
      </c>
      <c r="G80" s="2">
        <f>IFERROR(__xludf.DUMMYFUNCTION("""COMPUTED_VALUE"""),45406.66666666667)</f>
        <v>45406.66667</v>
      </c>
      <c r="H80" s="1">
        <f>IFERROR(__xludf.DUMMYFUNCTION("""COMPUTED_VALUE"""),442.78)</f>
        <v>442.78</v>
      </c>
      <c r="J80" s="2">
        <f>IFERROR(__xludf.DUMMYFUNCTION("""COMPUTED_VALUE"""),45406.66666666667)</f>
        <v>45406.66667</v>
      </c>
      <c r="K80" s="1">
        <f>IFERROR(__xludf.DUMMYFUNCTION("""COMPUTED_VALUE"""),445.96)</f>
        <v>445.96</v>
      </c>
      <c r="M80" s="2">
        <f>IFERROR(__xludf.DUMMYFUNCTION("""COMPUTED_VALUE"""),45406.66666666667)</f>
        <v>45406.66667</v>
      </c>
      <c r="N80" s="1">
        <f>IFERROR(__xludf.DUMMYFUNCTION("""COMPUTED_VALUE"""),2.6940502E7)</f>
        <v>26940502</v>
      </c>
    </row>
    <row r="81">
      <c r="A81" s="2">
        <f>IFERROR(__xludf.DUMMYFUNCTION("""COMPUTED_VALUE"""),45407.66666666667)</f>
        <v>45407.66667</v>
      </c>
      <c r="B81" s="1">
        <f>IFERROR(__xludf.DUMMYFUNCTION("""COMPUTED_VALUE"""),445.04)</f>
        <v>445.04</v>
      </c>
      <c r="D81" s="2">
        <f>IFERROR(__xludf.DUMMYFUNCTION("""COMPUTED_VALUE"""),45407.66666666667)</f>
        <v>45407.66667</v>
      </c>
      <c r="E81" s="1">
        <f>IFERROR(__xludf.DUMMYFUNCTION("""COMPUTED_VALUE"""),445.29)</f>
        <v>445.29</v>
      </c>
      <c r="G81" s="2">
        <f>IFERROR(__xludf.DUMMYFUNCTION("""COMPUTED_VALUE"""),45407.66666666667)</f>
        <v>45407.66667</v>
      </c>
      <c r="H81" s="1">
        <f>IFERROR(__xludf.DUMMYFUNCTION("""COMPUTED_VALUE"""),441.51)</f>
        <v>441.51</v>
      </c>
      <c r="J81" s="2">
        <f>IFERROR(__xludf.DUMMYFUNCTION("""COMPUTED_VALUE"""),45407.66666666667)</f>
        <v>45407.66667</v>
      </c>
      <c r="K81" s="1">
        <f>IFERROR(__xludf.DUMMYFUNCTION("""COMPUTED_VALUE"""),444.38)</f>
        <v>444.38</v>
      </c>
      <c r="M81" s="2">
        <f>IFERROR(__xludf.DUMMYFUNCTION("""COMPUTED_VALUE"""),45407.66666666667)</f>
        <v>45407.66667</v>
      </c>
      <c r="N81" s="1">
        <f>IFERROR(__xludf.DUMMYFUNCTION("""COMPUTED_VALUE"""),2.9696223E7)</f>
        <v>29696223</v>
      </c>
    </row>
    <row r="82">
      <c r="A82" s="2">
        <f>IFERROR(__xludf.DUMMYFUNCTION("""COMPUTED_VALUE"""),45408.66666666667)</f>
        <v>45408.66667</v>
      </c>
      <c r="B82" s="1">
        <f>IFERROR(__xludf.DUMMYFUNCTION("""COMPUTED_VALUE"""),447.37)</f>
        <v>447.37</v>
      </c>
      <c r="D82" s="2">
        <f>IFERROR(__xludf.DUMMYFUNCTION("""COMPUTED_VALUE"""),45408.66666666667)</f>
        <v>45408.66667</v>
      </c>
      <c r="E82" s="1">
        <f>IFERROR(__xludf.DUMMYFUNCTION("""COMPUTED_VALUE"""),454.44)</f>
        <v>454.44</v>
      </c>
      <c r="G82" s="2">
        <f>IFERROR(__xludf.DUMMYFUNCTION("""COMPUTED_VALUE"""),45408.66666666667)</f>
        <v>45408.66667</v>
      </c>
      <c r="H82" s="1">
        <f>IFERROR(__xludf.DUMMYFUNCTION("""COMPUTED_VALUE"""),447.25)</f>
        <v>447.25</v>
      </c>
      <c r="J82" s="2">
        <f>IFERROR(__xludf.DUMMYFUNCTION("""COMPUTED_VALUE"""),45408.66666666667)</f>
        <v>45408.66667</v>
      </c>
      <c r="K82" s="1">
        <f>IFERROR(__xludf.DUMMYFUNCTION("""COMPUTED_VALUE"""),452.24)</f>
        <v>452.24</v>
      </c>
      <c r="M82" s="2">
        <f>IFERROR(__xludf.DUMMYFUNCTION("""COMPUTED_VALUE"""),45408.66666666667)</f>
        <v>45408.66667</v>
      </c>
      <c r="N82" s="1">
        <f>IFERROR(__xludf.DUMMYFUNCTION("""COMPUTED_VALUE"""),2.7023834E7)</f>
        <v>27023834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IFERROR(__xludf.DUMMYFUNCTION("""COMPUTED_VALUE"""),456.55)</f>
        <v>456.55</v>
      </c>
      <c r="D83" s="2">
        <f>IFERROR(__xludf.DUMMYFUNCTION("""COMPUTED_VALUE"""),45411.66666666667)</f>
        <v>45411.66667</v>
      </c>
      <c r="E83" s="1">
        <f>IFERROR(__xludf.DUMMYFUNCTION("""COMPUTED_VALUE"""),460.1)</f>
        <v>460.1</v>
      </c>
      <c r="G83" s="2">
        <f>IFERROR(__xludf.DUMMYFUNCTION("""COMPUTED_VALUE"""),45411.66666666667)</f>
        <v>45411.66667</v>
      </c>
      <c r="H83" s="1">
        <f>IFERROR(__xludf.DUMMYFUNCTION("""COMPUTED_VALUE"""),456.5)</f>
        <v>456.5</v>
      </c>
      <c r="J83" s="2">
        <f>IFERROR(__xludf.DUMMYFUNCTION("""COMPUTED_VALUE"""),45411.66666666667)</f>
        <v>45411.66667</v>
      </c>
      <c r="K83" s="1">
        <f>IFERROR(__xludf.DUMMYFUNCTION("""COMPUTED_VALUE"""),458.98)</f>
        <v>458.98</v>
      </c>
      <c r="M83" s="2">
        <f>IFERROR(__xludf.DUMMYFUNCTION("""COMPUTED_VALUE"""),45411.66666666667)</f>
        <v>45411.66667</v>
      </c>
      <c r="N83" s="1">
        <f>IFERROR(__xludf.DUMMYFUNCTION("""COMPUTED_VALUE"""),3.2269698E7)</f>
        <v>32269698</v>
      </c>
    </row>
    <row r="84">
      <c r="A84" s="2">
        <f>IFERROR(__xludf.DUMMYFUNCTION("""COMPUTED_VALUE"""),45412.66666666667)</f>
        <v>45412.66667</v>
      </c>
      <c r="B84" s="1">
        <f>IFERROR(__xludf.DUMMYFUNCTION("""COMPUTED_VALUE"""),457.16)</f>
        <v>457.16</v>
      </c>
      <c r="D84" s="2">
        <f>IFERROR(__xludf.DUMMYFUNCTION("""COMPUTED_VALUE"""),45412.66666666667)</f>
        <v>45412.66667</v>
      </c>
      <c r="E84" s="1">
        <f>IFERROR(__xludf.DUMMYFUNCTION("""COMPUTED_VALUE"""),458.11)</f>
        <v>458.11</v>
      </c>
      <c r="G84" s="2">
        <f>IFERROR(__xludf.DUMMYFUNCTION("""COMPUTED_VALUE"""),45412.66666666667)</f>
        <v>45412.66667</v>
      </c>
      <c r="H84" s="1">
        <f>IFERROR(__xludf.DUMMYFUNCTION("""COMPUTED_VALUE"""),451.64)</f>
        <v>451.64</v>
      </c>
      <c r="J84" s="2">
        <f>IFERROR(__xludf.DUMMYFUNCTION("""COMPUTED_VALUE"""),45412.66666666667)</f>
        <v>45412.66667</v>
      </c>
      <c r="K84" s="1">
        <f>IFERROR(__xludf.DUMMYFUNCTION("""COMPUTED_VALUE"""),451.91)</f>
        <v>451.91</v>
      </c>
      <c r="M84" s="2">
        <f>IFERROR(__xludf.DUMMYFUNCTION("""COMPUTED_VALUE"""),45412.66666666667)</f>
        <v>45412.66667</v>
      </c>
      <c r="N84" s="1">
        <f>IFERROR(__xludf.DUMMYFUNCTION("""COMPUTED_VALUE"""),4.478465E7)</f>
        <v>44784650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IFERROR(__xludf.DUMMYFUNCTION("""COMPUTED_VALUE"""),453.08)</f>
        <v>453.08</v>
      </c>
      <c r="D85" s="2">
        <f>IFERROR(__xludf.DUMMYFUNCTION("""COMPUTED_VALUE"""),45413.66666666667)</f>
        <v>45413.66667</v>
      </c>
      <c r="E85" s="1">
        <f>IFERROR(__xludf.DUMMYFUNCTION("""COMPUTED_VALUE"""),462.63)</f>
        <v>462.63</v>
      </c>
      <c r="G85" s="2">
        <f>IFERROR(__xludf.DUMMYFUNCTION("""COMPUTED_VALUE"""),45413.66666666667)</f>
        <v>45413.66667</v>
      </c>
      <c r="H85" s="1">
        <f>IFERROR(__xludf.DUMMYFUNCTION("""COMPUTED_VALUE"""),453.08)</f>
        <v>453.08</v>
      </c>
      <c r="J85" s="2">
        <f>IFERROR(__xludf.DUMMYFUNCTION("""COMPUTED_VALUE"""),45413.66666666667)</f>
        <v>45413.66667</v>
      </c>
      <c r="K85" s="1">
        <f>IFERROR(__xludf.DUMMYFUNCTION("""COMPUTED_VALUE"""),456.65)</f>
        <v>456.65</v>
      </c>
      <c r="M85" s="2">
        <f>IFERROR(__xludf.DUMMYFUNCTION("""COMPUTED_VALUE"""),45413.66666666667)</f>
        <v>45413.66667</v>
      </c>
      <c r="N85" s="1">
        <f>IFERROR(__xludf.DUMMYFUNCTION("""COMPUTED_VALUE"""),5.1067794E7)</f>
        <v>51067794</v>
      </c>
    </row>
    <row r="86">
      <c r="A86" s="2">
        <f>IFERROR(__xludf.DUMMYFUNCTION("""COMPUTED_VALUE"""),45414.66666666667)</f>
        <v>45414.66667</v>
      </c>
      <c r="B86" s="1">
        <f>IFERROR(__xludf.DUMMYFUNCTION("""COMPUTED_VALUE"""),461.4)</f>
        <v>461.4</v>
      </c>
      <c r="D86" s="2">
        <f>IFERROR(__xludf.DUMMYFUNCTION("""COMPUTED_VALUE"""),45414.66666666667)</f>
        <v>45414.66667</v>
      </c>
      <c r="E86" s="1">
        <f>IFERROR(__xludf.DUMMYFUNCTION("""COMPUTED_VALUE"""),464.64)</f>
        <v>464.64</v>
      </c>
      <c r="G86" s="2">
        <f>IFERROR(__xludf.DUMMYFUNCTION("""COMPUTED_VALUE"""),45414.66666666667)</f>
        <v>45414.66667</v>
      </c>
      <c r="H86" s="1">
        <f>IFERROR(__xludf.DUMMYFUNCTION("""COMPUTED_VALUE"""),459.24)</f>
        <v>459.24</v>
      </c>
      <c r="J86" s="2">
        <f>IFERROR(__xludf.DUMMYFUNCTION("""COMPUTED_VALUE"""),45414.66666666667)</f>
        <v>45414.66667</v>
      </c>
      <c r="K86" s="1">
        <f>IFERROR(__xludf.DUMMYFUNCTION("""COMPUTED_VALUE"""),462.73)</f>
        <v>462.73</v>
      </c>
      <c r="M86" s="2">
        <f>IFERROR(__xludf.DUMMYFUNCTION("""COMPUTED_VALUE"""),45414.66666666667)</f>
        <v>45414.66667</v>
      </c>
      <c r="N86" s="1">
        <f>IFERROR(__xludf.DUMMYFUNCTION("""COMPUTED_VALUE"""),3.7067166E7)</f>
        <v>37067166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IFERROR(__xludf.DUMMYFUNCTION("""COMPUTED_VALUE"""),464.95)</f>
        <v>464.95</v>
      </c>
      <c r="D87" s="2">
        <f>IFERROR(__xludf.DUMMYFUNCTION("""COMPUTED_VALUE"""),45415.66666666667)</f>
        <v>45415.66667</v>
      </c>
      <c r="E87" s="1">
        <f>IFERROR(__xludf.DUMMYFUNCTION("""COMPUTED_VALUE"""),467.39)</f>
        <v>467.39</v>
      </c>
      <c r="G87" s="2">
        <f>IFERROR(__xludf.DUMMYFUNCTION("""COMPUTED_VALUE"""),45415.66666666667)</f>
        <v>45415.66667</v>
      </c>
      <c r="H87" s="1">
        <f>IFERROR(__xludf.DUMMYFUNCTION("""COMPUTED_VALUE"""),464.48)</f>
        <v>464.48</v>
      </c>
      <c r="J87" s="2">
        <f>IFERROR(__xludf.DUMMYFUNCTION("""COMPUTED_VALUE"""),45415.66666666667)</f>
        <v>45415.66667</v>
      </c>
      <c r="K87" s="1">
        <f>IFERROR(__xludf.DUMMYFUNCTION("""COMPUTED_VALUE"""),466.71)</f>
        <v>466.71</v>
      </c>
      <c r="M87" s="2">
        <f>IFERROR(__xludf.DUMMYFUNCTION("""COMPUTED_VALUE"""),45415.66666666667)</f>
        <v>45415.66667</v>
      </c>
      <c r="N87" s="1">
        <f>IFERROR(__xludf.DUMMYFUNCTION("""COMPUTED_VALUE"""),2.7190065E7)</f>
        <v>27190065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IFERROR(__xludf.DUMMYFUNCTION("""COMPUTED_VALUE"""),467.87)</f>
        <v>467.87</v>
      </c>
      <c r="D88" s="2">
        <f>IFERROR(__xludf.DUMMYFUNCTION("""COMPUTED_VALUE"""),45418.66666666667)</f>
        <v>45418.66667</v>
      </c>
      <c r="E88" s="1">
        <f>IFERROR(__xludf.DUMMYFUNCTION("""COMPUTED_VALUE"""),471.03)</f>
        <v>471.03</v>
      </c>
      <c r="G88" s="2">
        <f>IFERROR(__xludf.DUMMYFUNCTION("""COMPUTED_VALUE"""),45418.66666666667)</f>
        <v>45418.66667</v>
      </c>
      <c r="H88" s="1">
        <f>IFERROR(__xludf.DUMMYFUNCTION("""COMPUTED_VALUE"""),467.41)</f>
        <v>467.41</v>
      </c>
      <c r="J88" s="2">
        <f>IFERROR(__xludf.DUMMYFUNCTION("""COMPUTED_VALUE"""),45418.66666666667)</f>
        <v>45418.66667</v>
      </c>
      <c r="K88" s="1">
        <f>IFERROR(__xludf.DUMMYFUNCTION("""COMPUTED_VALUE"""),470.28)</f>
        <v>470.28</v>
      </c>
      <c r="M88" s="2">
        <f>IFERROR(__xludf.DUMMYFUNCTION("""COMPUTED_VALUE"""),45418.66666666667)</f>
        <v>45418.66667</v>
      </c>
      <c r="N88" s="1">
        <f>IFERROR(__xludf.DUMMYFUNCTION("""COMPUTED_VALUE"""),2.468969E7)</f>
        <v>24689690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IFERROR(__xludf.DUMMYFUNCTION("""COMPUTED_VALUE"""),470.89)</f>
        <v>470.89</v>
      </c>
      <c r="D89" s="2">
        <f>IFERROR(__xludf.DUMMYFUNCTION("""COMPUTED_VALUE"""),45419.66666666667)</f>
        <v>45419.66667</v>
      </c>
      <c r="E89" s="1">
        <f>IFERROR(__xludf.DUMMYFUNCTION("""COMPUTED_VALUE"""),477.38)</f>
        <v>477.38</v>
      </c>
      <c r="G89" s="2">
        <f>IFERROR(__xludf.DUMMYFUNCTION("""COMPUTED_VALUE"""),45419.66666666667)</f>
        <v>45419.66667</v>
      </c>
      <c r="H89" s="1">
        <f>IFERROR(__xludf.DUMMYFUNCTION("""COMPUTED_VALUE"""),470.89)</f>
        <v>470.89</v>
      </c>
      <c r="J89" s="2">
        <f>IFERROR(__xludf.DUMMYFUNCTION("""COMPUTED_VALUE"""),45419.66666666667)</f>
        <v>45419.66667</v>
      </c>
      <c r="K89" s="1">
        <f>IFERROR(__xludf.DUMMYFUNCTION("""COMPUTED_VALUE"""),475.97)</f>
        <v>475.97</v>
      </c>
      <c r="M89" s="2">
        <f>IFERROR(__xludf.DUMMYFUNCTION("""COMPUTED_VALUE"""),45419.66666666667)</f>
        <v>45419.66667</v>
      </c>
      <c r="N89" s="1">
        <f>IFERROR(__xludf.DUMMYFUNCTION("""COMPUTED_VALUE"""),5.1107548E7)</f>
        <v>51107548</v>
      </c>
    </row>
    <row r="90">
      <c r="A90" s="2">
        <f>IFERROR(__xludf.DUMMYFUNCTION("""COMPUTED_VALUE"""),45420.66666666667)</f>
        <v>45420.66667</v>
      </c>
      <c r="B90" s="1">
        <f>IFERROR(__xludf.DUMMYFUNCTION("""COMPUTED_VALUE"""),475.29)</f>
        <v>475.29</v>
      </c>
      <c r="D90" s="2">
        <f>IFERROR(__xludf.DUMMYFUNCTION("""COMPUTED_VALUE"""),45420.66666666667)</f>
        <v>45420.66667</v>
      </c>
      <c r="E90" s="1">
        <f>IFERROR(__xludf.DUMMYFUNCTION("""COMPUTED_VALUE"""),479.46)</f>
        <v>479.46</v>
      </c>
      <c r="G90" s="2">
        <f>IFERROR(__xludf.DUMMYFUNCTION("""COMPUTED_VALUE"""),45420.66666666667)</f>
        <v>45420.66667</v>
      </c>
      <c r="H90" s="1">
        <f>IFERROR(__xludf.DUMMYFUNCTION("""COMPUTED_VALUE"""),474.31)</f>
        <v>474.31</v>
      </c>
      <c r="J90" s="2">
        <f>IFERROR(__xludf.DUMMYFUNCTION("""COMPUTED_VALUE"""),45420.66666666667)</f>
        <v>45420.66667</v>
      </c>
      <c r="K90" s="1">
        <f>IFERROR(__xludf.DUMMYFUNCTION("""COMPUTED_VALUE"""),478.95)</f>
        <v>478.95</v>
      </c>
      <c r="M90" s="2">
        <f>IFERROR(__xludf.DUMMYFUNCTION("""COMPUTED_VALUE"""),45420.66666666667)</f>
        <v>45420.66667</v>
      </c>
      <c r="N90" s="1">
        <f>IFERROR(__xludf.DUMMYFUNCTION("""COMPUTED_VALUE"""),3.0336915E7)</f>
        <v>30336915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IFERROR(__xludf.DUMMYFUNCTION("""COMPUTED_VALUE"""),479.4)</f>
        <v>479.4</v>
      </c>
      <c r="D91" s="2">
        <f>IFERROR(__xludf.DUMMYFUNCTION("""COMPUTED_VALUE"""),45421.66666666667)</f>
        <v>45421.66667</v>
      </c>
      <c r="E91" s="1">
        <f>IFERROR(__xludf.DUMMYFUNCTION("""COMPUTED_VALUE"""),481.05)</f>
        <v>481.05</v>
      </c>
      <c r="G91" s="2">
        <f>IFERROR(__xludf.DUMMYFUNCTION("""COMPUTED_VALUE"""),45421.66666666667)</f>
        <v>45421.66667</v>
      </c>
      <c r="H91" s="1">
        <f>IFERROR(__xludf.DUMMYFUNCTION("""COMPUTED_VALUE"""),477.54)</f>
        <v>477.54</v>
      </c>
      <c r="J91" s="2">
        <f>IFERROR(__xludf.DUMMYFUNCTION("""COMPUTED_VALUE"""),45421.66666666667)</f>
        <v>45421.66667</v>
      </c>
      <c r="K91" s="1">
        <f>IFERROR(__xludf.DUMMYFUNCTION("""COMPUTED_VALUE"""),480.43)</f>
        <v>480.43</v>
      </c>
      <c r="M91" s="2">
        <f>IFERROR(__xludf.DUMMYFUNCTION("""COMPUTED_VALUE"""),45421.66666666667)</f>
        <v>45421.66667</v>
      </c>
      <c r="N91" s="1">
        <f>IFERROR(__xludf.DUMMYFUNCTION("""COMPUTED_VALUE"""),2.8841343E7)</f>
        <v>28841343</v>
      </c>
    </row>
    <row r="92">
      <c r="A92" s="2">
        <f>IFERROR(__xludf.DUMMYFUNCTION("""COMPUTED_VALUE"""),45422.66666666667)</f>
        <v>45422.66667</v>
      </c>
      <c r="B92" s="1">
        <f>IFERROR(__xludf.DUMMYFUNCTION("""COMPUTED_VALUE"""),481.29)</f>
        <v>481.29</v>
      </c>
      <c r="D92" s="2">
        <f>IFERROR(__xludf.DUMMYFUNCTION("""COMPUTED_VALUE"""),45422.66666666667)</f>
        <v>45422.66667</v>
      </c>
      <c r="E92" s="1">
        <f>IFERROR(__xludf.DUMMYFUNCTION("""COMPUTED_VALUE"""),481.49)</f>
        <v>481.49</v>
      </c>
      <c r="G92" s="2">
        <f>IFERROR(__xludf.DUMMYFUNCTION("""COMPUTED_VALUE"""),45422.66666666667)</f>
        <v>45422.66667</v>
      </c>
      <c r="H92" s="1">
        <f>IFERROR(__xludf.DUMMYFUNCTION("""COMPUTED_VALUE"""),477.0)</f>
        <v>477</v>
      </c>
      <c r="J92" s="2">
        <f>IFERROR(__xludf.DUMMYFUNCTION("""COMPUTED_VALUE"""),45422.66666666667)</f>
        <v>45422.66667</v>
      </c>
      <c r="K92" s="1">
        <f>IFERROR(__xludf.DUMMYFUNCTION("""COMPUTED_VALUE"""),478.17)</f>
        <v>478.17</v>
      </c>
      <c r="M92" s="2">
        <f>IFERROR(__xludf.DUMMYFUNCTION("""COMPUTED_VALUE"""),45422.66666666667)</f>
        <v>45422.66667</v>
      </c>
      <c r="N92" s="1">
        <f>IFERROR(__xludf.DUMMYFUNCTION("""COMPUTED_VALUE"""),2.5034589E7)</f>
        <v>25034589</v>
      </c>
    </row>
    <row r="93">
      <c r="A93" s="2">
        <f>IFERROR(__xludf.DUMMYFUNCTION("""COMPUTED_VALUE"""),45425.66666666667)</f>
        <v>45425.66667</v>
      </c>
      <c r="B93" s="1">
        <f>IFERROR(__xludf.DUMMYFUNCTION("""COMPUTED_VALUE"""),479.14)</f>
        <v>479.14</v>
      </c>
      <c r="D93" s="2">
        <f>IFERROR(__xludf.DUMMYFUNCTION("""COMPUTED_VALUE"""),45425.66666666667)</f>
        <v>45425.66667</v>
      </c>
      <c r="E93" s="1">
        <f>IFERROR(__xludf.DUMMYFUNCTION("""COMPUTED_VALUE"""),481.37)</f>
        <v>481.37</v>
      </c>
      <c r="G93" s="2">
        <f>IFERROR(__xludf.DUMMYFUNCTION("""COMPUTED_VALUE"""),45425.66666666667)</f>
        <v>45425.66667</v>
      </c>
      <c r="H93" s="1">
        <f>IFERROR(__xludf.DUMMYFUNCTION("""COMPUTED_VALUE"""),478.55)</f>
        <v>478.55</v>
      </c>
      <c r="J93" s="2">
        <f>IFERROR(__xludf.DUMMYFUNCTION("""COMPUTED_VALUE"""),45425.66666666667)</f>
        <v>45425.66667</v>
      </c>
      <c r="K93" s="1">
        <f>IFERROR(__xludf.DUMMYFUNCTION("""COMPUTED_VALUE"""),479.8)</f>
        <v>479.8</v>
      </c>
      <c r="M93" s="2">
        <f>IFERROR(__xludf.DUMMYFUNCTION("""COMPUTED_VALUE"""),45425.66666666667)</f>
        <v>45425.66667</v>
      </c>
      <c r="N93" s="1">
        <f>IFERROR(__xludf.DUMMYFUNCTION("""COMPUTED_VALUE"""),2.5438685E7)</f>
        <v>25438685</v>
      </c>
    </row>
    <row r="94">
      <c r="A94" s="2">
        <f>IFERROR(__xludf.DUMMYFUNCTION("""COMPUTED_VALUE"""),45426.66666666667)</f>
        <v>45426.66667</v>
      </c>
      <c r="B94" s="1">
        <f>IFERROR(__xludf.DUMMYFUNCTION("""COMPUTED_VALUE"""),480.59)</f>
        <v>480.59</v>
      </c>
      <c r="D94" s="2">
        <f>IFERROR(__xludf.DUMMYFUNCTION("""COMPUTED_VALUE"""),45426.66666666667)</f>
        <v>45426.66667</v>
      </c>
      <c r="E94" s="1">
        <f>IFERROR(__xludf.DUMMYFUNCTION("""COMPUTED_VALUE"""),483.77)</f>
        <v>483.77</v>
      </c>
      <c r="G94" s="2">
        <f>IFERROR(__xludf.DUMMYFUNCTION("""COMPUTED_VALUE"""),45426.66666666667)</f>
        <v>45426.66667</v>
      </c>
      <c r="H94" s="1">
        <f>IFERROR(__xludf.DUMMYFUNCTION("""COMPUTED_VALUE"""),480.43)</f>
        <v>480.43</v>
      </c>
      <c r="J94" s="2">
        <f>IFERROR(__xludf.DUMMYFUNCTION("""COMPUTED_VALUE"""),45426.66666666667)</f>
        <v>45426.66667</v>
      </c>
      <c r="K94" s="1">
        <f>IFERROR(__xludf.DUMMYFUNCTION("""COMPUTED_VALUE"""),483.28)</f>
        <v>483.28</v>
      </c>
      <c r="M94" s="2">
        <f>IFERROR(__xludf.DUMMYFUNCTION("""COMPUTED_VALUE"""),45426.66666666667)</f>
        <v>45426.66667</v>
      </c>
      <c r="N94" s="1">
        <f>IFERROR(__xludf.DUMMYFUNCTION("""COMPUTED_VALUE"""),2.2954042E7)</f>
        <v>22954042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IFERROR(__xludf.DUMMYFUNCTION("""COMPUTED_VALUE"""),485.31)</f>
        <v>485.31</v>
      </c>
      <c r="D95" s="2">
        <f>IFERROR(__xludf.DUMMYFUNCTION("""COMPUTED_VALUE"""),45427.66666666667)</f>
        <v>45427.66667</v>
      </c>
      <c r="E95" s="1">
        <f>IFERROR(__xludf.DUMMYFUNCTION("""COMPUTED_VALUE"""),485.49)</f>
        <v>485.49</v>
      </c>
      <c r="G95" s="2">
        <f>IFERROR(__xludf.DUMMYFUNCTION("""COMPUTED_VALUE"""),45427.66666666667)</f>
        <v>45427.66667</v>
      </c>
      <c r="H95" s="1">
        <f>IFERROR(__xludf.DUMMYFUNCTION("""COMPUTED_VALUE"""),482.27)</f>
        <v>482.27</v>
      </c>
      <c r="J95" s="2">
        <f>IFERROR(__xludf.DUMMYFUNCTION("""COMPUTED_VALUE"""),45427.66666666667)</f>
        <v>45427.66667</v>
      </c>
      <c r="K95" s="1">
        <f>IFERROR(__xludf.DUMMYFUNCTION("""COMPUTED_VALUE"""),483.44)</f>
        <v>483.44</v>
      </c>
      <c r="M95" s="2">
        <f>IFERROR(__xludf.DUMMYFUNCTION("""COMPUTED_VALUE"""),45427.66666666667)</f>
        <v>45427.66667</v>
      </c>
      <c r="N95" s="1">
        <f>IFERROR(__xludf.DUMMYFUNCTION("""COMPUTED_VALUE"""),2.5745948E7)</f>
        <v>25745948</v>
      </c>
    </row>
    <row r="96">
      <c r="A96" s="2">
        <f>IFERROR(__xludf.DUMMYFUNCTION("""COMPUTED_VALUE"""),45428.66666666667)</f>
        <v>45428.66667</v>
      </c>
      <c r="B96" s="1">
        <f>IFERROR(__xludf.DUMMYFUNCTION("""COMPUTED_VALUE"""),483.29)</f>
        <v>483.29</v>
      </c>
      <c r="D96" s="2">
        <f>IFERROR(__xludf.DUMMYFUNCTION("""COMPUTED_VALUE"""),45428.66666666667)</f>
        <v>45428.66667</v>
      </c>
      <c r="E96" s="1">
        <f>IFERROR(__xludf.DUMMYFUNCTION("""COMPUTED_VALUE"""),485.39)</f>
        <v>485.39</v>
      </c>
      <c r="G96" s="2">
        <f>IFERROR(__xludf.DUMMYFUNCTION("""COMPUTED_VALUE"""),45428.66666666667)</f>
        <v>45428.66667</v>
      </c>
      <c r="H96" s="1">
        <f>IFERROR(__xludf.DUMMYFUNCTION("""COMPUTED_VALUE"""),481.58)</f>
        <v>481.58</v>
      </c>
      <c r="J96" s="2">
        <f>IFERROR(__xludf.DUMMYFUNCTION("""COMPUTED_VALUE"""),45428.66666666667)</f>
        <v>45428.66667</v>
      </c>
      <c r="K96" s="1">
        <f>IFERROR(__xludf.DUMMYFUNCTION("""COMPUTED_VALUE"""),484.24)</f>
        <v>484.24</v>
      </c>
      <c r="M96" s="2">
        <f>IFERROR(__xludf.DUMMYFUNCTION("""COMPUTED_VALUE"""),45428.66666666667)</f>
        <v>45428.66667</v>
      </c>
      <c r="N96" s="1">
        <f>IFERROR(__xludf.DUMMYFUNCTION("""COMPUTED_VALUE"""),2.1295214E7)</f>
        <v>21295214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IFERROR(__xludf.DUMMYFUNCTION("""COMPUTED_VALUE"""),485.12)</f>
        <v>485.12</v>
      </c>
      <c r="D97" s="2">
        <f>IFERROR(__xludf.DUMMYFUNCTION("""COMPUTED_VALUE"""),45429.66666666667)</f>
        <v>45429.66667</v>
      </c>
      <c r="E97" s="1">
        <f>IFERROR(__xludf.DUMMYFUNCTION("""COMPUTED_VALUE"""),485.35)</f>
        <v>485.35</v>
      </c>
      <c r="G97" s="2">
        <f>IFERROR(__xludf.DUMMYFUNCTION("""COMPUTED_VALUE"""),45429.66666666667)</f>
        <v>45429.66667</v>
      </c>
      <c r="H97" s="1">
        <f>IFERROR(__xludf.DUMMYFUNCTION("""COMPUTED_VALUE"""),483.3)</f>
        <v>483.3</v>
      </c>
      <c r="J97" s="2">
        <f>IFERROR(__xludf.DUMMYFUNCTION("""COMPUTED_VALUE"""),45429.66666666667)</f>
        <v>45429.66667</v>
      </c>
      <c r="K97" s="1">
        <f>IFERROR(__xludf.DUMMYFUNCTION("""COMPUTED_VALUE"""),484.96)</f>
        <v>484.96</v>
      </c>
      <c r="M97" s="2">
        <f>IFERROR(__xludf.DUMMYFUNCTION("""COMPUTED_VALUE"""),45429.66666666667)</f>
        <v>45429.66667</v>
      </c>
      <c r="N97" s="1">
        <f>IFERROR(__xludf.DUMMYFUNCTION("""COMPUTED_VALUE"""),2.3713582E7)</f>
        <v>23713582</v>
      </c>
    </row>
    <row r="98">
      <c r="A98" s="2">
        <f>IFERROR(__xludf.DUMMYFUNCTION("""COMPUTED_VALUE"""),45432.66666666667)</f>
        <v>45432.66667</v>
      </c>
      <c r="B98" s="1">
        <f>IFERROR(__xludf.DUMMYFUNCTION("""COMPUTED_VALUE"""),484.72)</f>
        <v>484.72</v>
      </c>
      <c r="D98" s="2">
        <f>IFERROR(__xludf.DUMMYFUNCTION("""COMPUTED_VALUE"""),45432.66666666667)</f>
        <v>45432.66667</v>
      </c>
      <c r="E98" s="1">
        <f>IFERROR(__xludf.DUMMYFUNCTION("""COMPUTED_VALUE"""),485.13)</f>
        <v>485.13</v>
      </c>
      <c r="G98" s="2">
        <f>IFERROR(__xludf.DUMMYFUNCTION("""COMPUTED_VALUE"""),45432.66666666667)</f>
        <v>45432.66667</v>
      </c>
      <c r="H98" s="1">
        <f>IFERROR(__xludf.DUMMYFUNCTION("""COMPUTED_VALUE"""),481.68)</f>
        <v>481.68</v>
      </c>
      <c r="J98" s="2">
        <f>IFERROR(__xludf.DUMMYFUNCTION("""COMPUTED_VALUE"""),45432.66666666667)</f>
        <v>45432.66667</v>
      </c>
      <c r="K98" s="1">
        <f>IFERROR(__xludf.DUMMYFUNCTION("""COMPUTED_VALUE"""),482.84)</f>
        <v>482.84</v>
      </c>
      <c r="M98" s="2">
        <f>IFERROR(__xludf.DUMMYFUNCTION("""COMPUTED_VALUE"""),45432.66666666667)</f>
        <v>45432.66667</v>
      </c>
      <c r="N98" s="1">
        <f>IFERROR(__xludf.DUMMYFUNCTION("""COMPUTED_VALUE"""),2.5159837E7)</f>
        <v>25159837</v>
      </c>
    </row>
    <row r="99">
      <c r="A99" s="2">
        <f>IFERROR(__xludf.DUMMYFUNCTION("""COMPUTED_VALUE"""),45433.66666666667)</f>
        <v>45433.66667</v>
      </c>
      <c r="B99" s="1">
        <f>IFERROR(__xludf.DUMMYFUNCTION("""COMPUTED_VALUE"""),482.23)</f>
        <v>482.23</v>
      </c>
      <c r="D99" s="2">
        <f>IFERROR(__xludf.DUMMYFUNCTION("""COMPUTED_VALUE"""),45433.66666666667)</f>
        <v>45433.66667</v>
      </c>
      <c r="E99" s="1">
        <f>IFERROR(__xludf.DUMMYFUNCTION("""COMPUTED_VALUE"""),486.02)</f>
        <v>486.02</v>
      </c>
      <c r="G99" s="2">
        <f>IFERROR(__xludf.DUMMYFUNCTION("""COMPUTED_VALUE"""),45433.66666666667)</f>
        <v>45433.66667</v>
      </c>
      <c r="H99" s="1">
        <f>IFERROR(__xludf.DUMMYFUNCTION("""COMPUTED_VALUE"""),482.12)</f>
        <v>482.12</v>
      </c>
      <c r="J99" s="2">
        <f>IFERROR(__xludf.DUMMYFUNCTION("""COMPUTED_VALUE"""),45433.66666666667)</f>
        <v>45433.66667</v>
      </c>
      <c r="K99" s="1">
        <f>IFERROR(__xludf.DUMMYFUNCTION("""COMPUTED_VALUE"""),485.85)</f>
        <v>485.85</v>
      </c>
      <c r="M99" s="2">
        <f>IFERROR(__xludf.DUMMYFUNCTION("""COMPUTED_VALUE"""),45433.66666666667)</f>
        <v>45433.66667</v>
      </c>
      <c r="N99" s="1">
        <f>IFERROR(__xludf.DUMMYFUNCTION("""COMPUTED_VALUE"""),2.4988037E7)</f>
        <v>24988037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IFERROR(__xludf.DUMMYFUNCTION("""COMPUTED_VALUE"""),483.07)</f>
        <v>483.07</v>
      </c>
      <c r="D100" s="2">
        <f>IFERROR(__xludf.DUMMYFUNCTION("""COMPUTED_VALUE"""),45434.66666666667)</f>
        <v>45434.66667</v>
      </c>
      <c r="E100" s="1">
        <f>IFERROR(__xludf.DUMMYFUNCTION("""COMPUTED_VALUE"""),485.87)</f>
        <v>485.87</v>
      </c>
      <c r="G100" s="2">
        <f>IFERROR(__xludf.DUMMYFUNCTION("""COMPUTED_VALUE"""),45434.66666666667)</f>
        <v>45434.66667</v>
      </c>
      <c r="H100" s="1">
        <f>IFERROR(__xludf.DUMMYFUNCTION("""COMPUTED_VALUE"""),482.6)</f>
        <v>482.6</v>
      </c>
      <c r="J100" s="2">
        <f>IFERROR(__xludf.DUMMYFUNCTION("""COMPUTED_VALUE"""),45434.66666666667)</f>
        <v>45434.66667</v>
      </c>
      <c r="K100" s="1">
        <f>IFERROR(__xludf.DUMMYFUNCTION("""COMPUTED_VALUE"""),485.33)</f>
        <v>485.33</v>
      </c>
      <c r="M100" s="2">
        <f>IFERROR(__xludf.DUMMYFUNCTION("""COMPUTED_VALUE"""),45434.66666666667)</f>
        <v>45434.66667</v>
      </c>
      <c r="N100" s="1">
        <f>IFERROR(__xludf.DUMMYFUNCTION("""COMPUTED_VALUE"""),2.1915104E7)</f>
        <v>21915104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IFERROR(__xludf.DUMMYFUNCTION("""COMPUTED_VALUE"""),485.41)</f>
        <v>485.41</v>
      </c>
      <c r="D101" s="2">
        <f>IFERROR(__xludf.DUMMYFUNCTION("""COMPUTED_VALUE"""),45435.66666666667)</f>
        <v>45435.66667</v>
      </c>
      <c r="E101" s="1">
        <f>IFERROR(__xludf.DUMMYFUNCTION("""COMPUTED_VALUE"""),486.79)</f>
        <v>486.79</v>
      </c>
      <c r="G101" s="2">
        <f>IFERROR(__xludf.DUMMYFUNCTION("""COMPUTED_VALUE"""),45435.66666666667)</f>
        <v>45435.66667</v>
      </c>
      <c r="H101" s="1">
        <f>IFERROR(__xludf.DUMMYFUNCTION("""COMPUTED_VALUE"""),481.41)</f>
        <v>481.41</v>
      </c>
      <c r="J101" s="2">
        <f>IFERROR(__xludf.DUMMYFUNCTION("""COMPUTED_VALUE"""),45435.66666666667)</f>
        <v>45435.66667</v>
      </c>
      <c r="K101" s="1">
        <f>IFERROR(__xludf.DUMMYFUNCTION("""COMPUTED_VALUE"""),482.18)</f>
        <v>482.18</v>
      </c>
      <c r="M101" s="2">
        <f>IFERROR(__xludf.DUMMYFUNCTION("""COMPUTED_VALUE"""),45435.66666666667)</f>
        <v>45435.66667</v>
      </c>
      <c r="N101" s="1">
        <f>IFERROR(__xludf.DUMMYFUNCTION("""COMPUTED_VALUE"""),3.1013614E7)</f>
        <v>31013614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IFERROR(__xludf.DUMMYFUNCTION("""COMPUTED_VALUE"""),484.07)</f>
        <v>484.07</v>
      </c>
      <c r="D102" s="2">
        <f>IFERROR(__xludf.DUMMYFUNCTION("""COMPUTED_VALUE"""),45436.66666666667)</f>
        <v>45436.66667</v>
      </c>
      <c r="E102" s="1">
        <f>IFERROR(__xludf.DUMMYFUNCTION("""COMPUTED_VALUE"""),487.19)</f>
        <v>487.19</v>
      </c>
      <c r="G102" s="2">
        <f>IFERROR(__xludf.DUMMYFUNCTION("""COMPUTED_VALUE"""),45436.66666666667)</f>
        <v>45436.66667</v>
      </c>
      <c r="H102" s="1">
        <f>IFERROR(__xludf.DUMMYFUNCTION("""COMPUTED_VALUE"""),484.07)</f>
        <v>484.07</v>
      </c>
      <c r="J102" s="2">
        <f>IFERROR(__xludf.DUMMYFUNCTION("""COMPUTED_VALUE"""),45436.66666666667)</f>
        <v>45436.66667</v>
      </c>
      <c r="K102" s="1">
        <f>IFERROR(__xludf.DUMMYFUNCTION("""COMPUTED_VALUE"""),487.13)</f>
        <v>487.13</v>
      </c>
      <c r="M102" s="2">
        <f>IFERROR(__xludf.DUMMYFUNCTION("""COMPUTED_VALUE"""),45436.66666666667)</f>
        <v>45436.66667</v>
      </c>
      <c r="N102" s="1">
        <f>IFERROR(__xludf.DUMMYFUNCTION("""COMPUTED_VALUE"""),2.4004341E7)</f>
        <v>24004341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IFERROR(__xludf.DUMMYFUNCTION("""COMPUTED_VALUE"""),487.02)</f>
        <v>487.02</v>
      </c>
      <c r="D103" s="2">
        <f>IFERROR(__xludf.DUMMYFUNCTION("""COMPUTED_VALUE"""),45440.66666666667)</f>
        <v>45440.66667</v>
      </c>
      <c r="E103" s="1">
        <f>IFERROR(__xludf.DUMMYFUNCTION("""COMPUTED_VALUE"""),487.02)</f>
        <v>487.02</v>
      </c>
      <c r="G103" s="2">
        <f>IFERROR(__xludf.DUMMYFUNCTION("""COMPUTED_VALUE"""),45440.66666666667)</f>
        <v>45440.66667</v>
      </c>
      <c r="H103" s="1">
        <f>IFERROR(__xludf.DUMMYFUNCTION("""COMPUTED_VALUE"""),480.55)</f>
        <v>480.55</v>
      </c>
      <c r="J103" s="2">
        <f>IFERROR(__xludf.DUMMYFUNCTION("""COMPUTED_VALUE"""),45440.66666666667)</f>
        <v>45440.66667</v>
      </c>
      <c r="K103" s="1">
        <f>IFERROR(__xludf.DUMMYFUNCTION("""COMPUTED_VALUE"""),481.28)</f>
        <v>481.28</v>
      </c>
      <c r="M103" s="2">
        <f>IFERROR(__xludf.DUMMYFUNCTION("""COMPUTED_VALUE"""),45440.66666666667)</f>
        <v>45440.66667</v>
      </c>
      <c r="N103" s="1">
        <f>IFERROR(__xludf.DUMMYFUNCTION("""COMPUTED_VALUE"""),2.4518141E7)</f>
        <v>24518141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IFERROR(__xludf.DUMMYFUNCTION("""COMPUTED_VALUE"""),478.98)</f>
        <v>478.98</v>
      </c>
      <c r="D104" s="2">
        <f>IFERROR(__xludf.DUMMYFUNCTION("""COMPUTED_VALUE"""),45441.66666666667)</f>
        <v>45441.66667</v>
      </c>
      <c r="E104" s="1">
        <f>IFERROR(__xludf.DUMMYFUNCTION("""COMPUTED_VALUE"""),478.98)</f>
        <v>478.98</v>
      </c>
      <c r="G104" s="2">
        <f>IFERROR(__xludf.DUMMYFUNCTION("""COMPUTED_VALUE"""),45441.66666666667)</f>
        <v>45441.66667</v>
      </c>
      <c r="H104" s="1">
        <f>IFERROR(__xludf.DUMMYFUNCTION("""COMPUTED_VALUE"""),474.96)</f>
        <v>474.96</v>
      </c>
      <c r="J104" s="2">
        <f>IFERROR(__xludf.DUMMYFUNCTION("""COMPUTED_VALUE"""),45441.66666666667)</f>
        <v>45441.66667</v>
      </c>
      <c r="K104" s="1">
        <f>IFERROR(__xludf.DUMMYFUNCTION("""COMPUTED_VALUE"""),475.95)</f>
        <v>475.95</v>
      </c>
      <c r="M104" s="2">
        <f>IFERROR(__xludf.DUMMYFUNCTION("""COMPUTED_VALUE"""),45441.66666666667)</f>
        <v>45441.66667</v>
      </c>
      <c r="N104" s="1">
        <f>IFERROR(__xludf.DUMMYFUNCTION("""COMPUTED_VALUE"""),2.2302172E7)</f>
        <v>22302172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IFERROR(__xludf.DUMMYFUNCTION("""COMPUTED_VALUE"""),476.8)</f>
        <v>476.8</v>
      </c>
      <c r="D105" s="2">
        <f>IFERROR(__xludf.DUMMYFUNCTION("""COMPUTED_VALUE"""),45442.66666666667)</f>
        <v>45442.66667</v>
      </c>
      <c r="E105" s="1">
        <f>IFERROR(__xludf.DUMMYFUNCTION("""COMPUTED_VALUE"""),482.83)</f>
        <v>482.83</v>
      </c>
      <c r="G105" s="2">
        <f>IFERROR(__xludf.DUMMYFUNCTION("""COMPUTED_VALUE"""),45442.66666666667)</f>
        <v>45442.66667</v>
      </c>
      <c r="H105" s="1">
        <f>IFERROR(__xludf.DUMMYFUNCTION("""COMPUTED_VALUE"""),476.75)</f>
        <v>476.75</v>
      </c>
      <c r="J105" s="2">
        <f>IFERROR(__xludf.DUMMYFUNCTION("""COMPUTED_VALUE"""),45442.66666666667)</f>
        <v>45442.66667</v>
      </c>
      <c r="K105" s="1">
        <f>IFERROR(__xludf.DUMMYFUNCTION("""COMPUTED_VALUE"""),482.76)</f>
        <v>482.76</v>
      </c>
      <c r="M105" s="2">
        <f>IFERROR(__xludf.DUMMYFUNCTION("""COMPUTED_VALUE"""),45442.66666666667)</f>
        <v>45442.66667</v>
      </c>
      <c r="N105" s="1">
        <f>IFERROR(__xludf.DUMMYFUNCTION("""COMPUTED_VALUE"""),2.3253149E7)</f>
        <v>23253149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IFERROR(__xludf.DUMMYFUNCTION("""COMPUTED_VALUE"""),482.32)</f>
        <v>482.32</v>
      </c>
      <c r="D106" s="2">
        <f>IFERROR(__xludf.DUMMYFUNCTION("""COMPUTED_VALUE"""),45443.66666666667)</f>
        <v>45443.66667</v>
      </c>
      <c r="E106" s="1">
        <f>IFERROR(__xludf.DUMMYFUNCTION("""COMPUTED_VALUE"""),489.83)</f>
        <v>489.83</v>
      </c>
      <c r="G106" s="2">
        <f>IFERROR(__xludf.DUMMYFUNCTION("""COMPUTED_VALUE"""),45443.66666666667)</f>
        <v>45443.66667</v>
      </c>
      <c r="H106" s="1">
        <f>IFERROR(__xludf.DUMMYFUNCTION("""COMPUTED_VALUE"""),482.31)</f>
        <v>482.31</v>
      </c>
      <c r="J106" s="2">
        <f>IFERROR(__xludf.DUMMYFUNCTION("""COMPUTED_VALUE"""),45443.66666666667)</f>
        <v>45443.66667</v>
      </c>
      <c r="K106" s="1">
        <f>IFERROR(__xludf.DUMMYFUNCTION("""COMPUTED_VALUE"""),489.77)</f>
        <v>489.77</v>
      </c>
      <c r="M106" s="2">
        <f>IFERROR(__xludf.DUMMYFUNCTION("""COMPUTED_VALUE"""),45443.66666666667)</f>
        <v>45443.66667</v>
      </c>
      <c r="N106" s="1">
        <f>IFERROR(__xludf.DUMMYFUNCTION("""COMPUTED_VALUE"""),6.2677962E7)</f>
        <v>62677962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IFERROR(__xludf.DUMMYFUNCTION("""COMPUTED_VALUE"""),489.78)</f>
        <v>489.78</v>
      </c>
      <c r="D107" s="2">
        <f>IFERROR(__xludf.DUMMYFUNCTION("""COMPUTED_VALUE"""),45446.66666666667)</f>
        <v>45446.66667</v>
      </c>
      <c r="E107" s="1">
        <f>IFERROR(__xludf.DUMMYFUNCTION("""COMPUTED_VALUE"""),491.96)</f>
        <v>491.96</v>
      </c>
      <c r="G107" s="2">
        <f>IFERROR(__xludf.DUMMYFUNCTION("""COMPUTED_VALUE"""),45446.66666666667)</f>
        <v>45446.66667</v>
      </c>
      <c r="H107" s="1">
        <f>IFERROR(__xludf.DUMMYFUNCTION("""COMPUTED_VALUE"""),486.15)</f>
        <v>486.15</v>
      </c>
      <c r="J107" s="2">
        <f>IFERROR(__xludf.DUMMYFUNCTION("""COMPUTED_VALUE"""),45446.66666666667)</f>
        <v>45446.66667</v>
      </c>
      <c r="K107" s="1">
        <f>IFERROR(__xludf.DUMMYFUNCTION("""COMPUTED_VALUE"""),491.51)</f>
        <v>491.51</v>
      </c>
      <c r="M107" s="2">
        <f>IFERROR(__xludf.DUMMYFUNCTION("""COMPUTED_VALUE"""),45446.66666666667)</f>
        <v>45446.66667</v>
      </c>
      <c r="N107" s="1">
        <f>IFERROR(__xludf.DUMMYFUNCTION("""COMPUTED_VALUE"""),3.5729397E7)</f>
        <v>35729397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IFERROR(__xludf.DUMMYFUNCTION("""COMPUTED_VALUE"""),489.08)</f>
        <v>489.08</v>
      </c>
      <c r="D108" s="2">
        <f>IFERROR(__xludf.DUMMYFUNCTION("""COMPUTED_VALUE"""),45447.66666666667)</f>
        <v>45447.66667</v>
      </c>
      <c r="E108" s="1">
        <f>IFERROR(__xludf.DUMMYFUNCTION("""COMPUTED_VALUE"""),489.45)</f>
        <v>489.45</v>
      </c>
      <c r="G108" s="2">
        <f>IFERROR(__xludf.DUMMYFUNCTION("""COMPUTED_VALUE"""),45447.66666666667)</f>
        <v>45447.66667</v>
      </c>
      <c r="H108" s="1">
        <f>IFERROR(__xludf.DUMMYFUNCTION("""COMPUTED_VALUE"""),485.19)</f>
        <v>485.19</v>
      </c>
      <c r="J108" s="2">
        <f>IFERROR(__xludf.DUMMYFUNCTION("""COMPUTED_VALUE"""),45447.66666666667)</f>
        <v>45447.66667</v>
      </c>
      <c r="K108" s="1">
        <f>IFERROR(__xludf.DUMMYFUNCTION("""COMPUTED_VALUE"""),487.63)</f>
        <v>487.63</v>
      </c>
      <c r="M108" s="2">
        <f>IFERROR(__xludf.DUMMYFUNCTION("""COMPUTED_VALUE"""),45447.66666666667)</f>
        <v>45447.66667</v>
      </c>
      <c r="N108" s="1">
        <f>IFERROR(__xludf.DUMMYFUNCTION("""COMPUTED_VALUE"""),2.3922239E7)</f>
        <v>23922239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IFERROR(__xludf.DUMMYFUNCTION("""COMPUTED_VALUE"""),486.77)</f>
        <v>486.77</v>
      </c>
      <c r="D109" s="2">
        <f>IFERROR(__xludf.DUMMYFUNCTION("""COMPUTED_VALUE"""),45448.66666666667)</f>
        <v>45448.66667</v>
      </c>
      <c r="E109" s="1">
        <f>IFERROR(__xludf.DUMMYFUNCTION("""COMPUTED_VALUE"""),489.38)</f>
        <v>489.38</v>
      </c>
      <c r="G109" s="2">
        <f>IFERROR(__xludf.DUMMYFUNCTION("""COMPUTED_VALUE"""),45448.66666666667)</f>
        <v>45448.66667</v>
      </c>
      <c r="H109" s="1">
        <f>IFERROR(__xludf.DUMMYFUNCTION("""COMPUTED_VALUE"""),483.79)</f>
        <v>483.79</v>
      </c>
      <c r="J109" s="2">
        <f>IFERROR(__xludf.DUMMYFUNCTION("""COMPUTED_VALUE"""),45448.66666666667)</f>
        <v>45448.66667</v>
      </c>
      <c r="K109" s="1">
        <f>IFERROR(__xludf.DUMMYFUNCTION("""COMPUTED_VALUE"""),489.07)</f>
        <v>489.07</v>
      </c>
      <c r="M109" s="2">
        <f>IFERROR(__xludf.DUMMYFUNCTION("""COMPUTED_VALUE"""),45448.66666666667)</f>
        <v>45448.66667</v>
      </c>
      <c r="N109" s="1">
        <f>IFERROR(__xludf.DUMMYFUNCTION("""COMPUTED_VALUE"""),2.148607E7)</f>
        <v>21486070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IFERROR(__xludf.DUMMYFUNCTION("""COMPUTED_VALUE"""),489.04)</f>
        <v>489.04</v>
      </c>
      <c r="D110" s="2">
        <f>IFERROR(__xludf.DUMMYFUNCTION("""COMPUTED_VALUE"""),45449.66666666667)</f>
        <v>45449.66667</v>
      </c>
      <c r="E110" s="1">
        <f>IFERROR(__xludf.DUMMYFUNCTION("""COMPUTED_VALUE"""),489.04)</f>
        <v>489.04</v>
      </c>
      <c r="G110" s="2">
        <f>IFERROR(__xludf.DUMMYFUNCTION("""COMPUTED_VALUE"""),45449.66666666667)</f>
        <v>45449.66667</v>
      </c>
      <c r="H110" s="1">
        <f>IFERROR(__xludf.DUMMYFUNCTION("""COMPUTED_VALUE"""),484.71)</f>
        <v>484.71</v>
      </c>
      <c r="J110" s="2">
        <f>IFERROR(__xludf.DUMMYFUNCTION("""COMPUTED_VALUE"""),45449.66666666667)</f>
        <v>45449.66667</v>
      </c>
      <c r="K110" s="1">
        <f>IFERROR(__xludf.DUMMYFUNCTION("""COMPUTED_VALUE"""),485.76)</f>
        <v>485.76</v>
      </c>
      <c r="M110" s="2">
        <f>IFERROR(__xludf.DUMMYFUNCTION("""COMPUTED_VALUE"""),45449.66666666667)</f>
        <v>45449.66667</v>
      </c>
      <c r="N110" s="1">
        <f>IFERROR(__xludf.DUMMYFUNCTION("""COMPUTED_VALUE"""),2.1666761E7)</f>
        <v>21666761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IFERROR(__xludf.DUMMYFUNCTION("""COMPUTED_VALUE"""),483.76)</f>
        <v>483.76</v>
      </c>
      <c r="D111" s="2">
        <f>IFERROR(__xludf.DUMMYFUNCTION("""COMPUTED_VALUE"""),45450.66666666667)</f>
        <v>45450.66667</v>
      </c>
      <c r="E111" s="1">
        <f>IFERROR(__xludf.DUMMYFUNCTION("""COMPUTED_VALUE"""),485.22)</f>
        <v>485.22</v>
      </c>
      <c r="G111" s="2">
        <f>IFERROR(__xludf.DUMMYFUNCTION("""COMPUTED_VALUE"""),45450.66666666667)</f>
        <v>45450.66667</v>
      </c>
      <c r="H111" s="1">
        <f>IFERROR(__xludf.DUMMYFUNCTION("""COMPUTED_VALUE"""),482.34)</f>
        <v>482.34</v>
      </c>
      <c r="J111" s="2">
        <f>IFERROR(__xludf.DUMMYFUNCTION("""COMPUTED_VALUE"""),45450.66666666667)</f>
        <v>45450.66667</v>
      </c>
      <c r="K111" s="1">
        <f>IFERROR(__xludf.DUMMYFUNCTION("""COMPUTED_VALUE"""),483.06)</f>
        <v>483.06</v>
      </c>
      <c r="M111" s="2">
        <f>IFERROR(__xludf.DUMMYFUNCTION("""COMPUTED_VALUE"""),45450.66666666667)</f>
        <v>45450.66667</v>
      </c>
      <c r="N111" s="1">
        <f>IFERROR(__xludf.DUMMYFUNCTION("""COMPUTED_VALUE"""),2.3385496E7)</f>
        <v>23385496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IFERROR(__xludf.DUMMYFUNCTION("""COMPUTED_VALUE"""),481.6)</f>
        <v>481.6</v>
      </c>
      <c r="D112" s="2">
        <f>IFERROR(__xludf.DUMMYFUNCTION("""COMPUTED_VALUE"""),45453.66666666667)</f>
        <v>45453.66667</v>
      </c>
      <c r="E112" s="1">
        <f>IFERROR(__xludf.DUMMYFUNCTION("""COMPUTED_VALUE"""),481.6)</f>
        <v>481.6</v>
      </c>
      <c r="G112" s="2">
        <f>IFERROR(__xludf.DUMMYFUNCTION("""COMPUTED_VALUE"""),45453.66666666667)</f>
        <v>45453.66667</v>
      </c>
      <c r="H112" s="1">
        <f>IFERROR(__xludf.DUMMYFUNCTION("""COMPUTED_VALUE"""),476.29)</f>
        <v>476.29</v>
      </c>
      <c r="J112" s="2">
        <f>IFERROR(__xludf.DUMMYFUNCTION("""COMPUTED_VALUE"""),45453.66666666667)</f>
        <v>45453.66667</v>
      </c>
      <c r="K112" s="1">
        <f>IFERROR(__xludf.DUMMYFUNCTION("""COMPUTED_VALUE"""),480.38)</f>
        <v>480.38</v>
      </c>
      <c r="M112" s="2">
        <f>IFERROR(__xludf.DUMMYFUNCTION("""COMPUTED_VALUE"""),45453.66666666667)</f>
        <v>45453.66667</v>
      </c>
      <c r="N112" s="1">
        <f>IFERROR(__xludf.DUMMYFUNCTION("""COMPUTED_VALUE"""),2.3737492E7)</f>
        <v>23737492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IFERROR(__xludf.DUMMYFUNCTION("""COMPUTED_VALUE"""),480.19)</f>
        <v>480.19</v>
      </c>
      <c r="D113" s="2">
        <f>IFERROR(__xludf.DUMMYFUNCTION("""COMPUTED_VALUE"""),45454.66666666667)</f>
        <v>45454.66667</v>
      </c>
      <c r="E113" s="1">
        <f>IFERROR(__xludf.DUMMYFUNCTION("""COMPUTED_VALUE"""),480.19)</f>
        <v>480.19</v>
      </c>
      <c r="G113" s="2">
        <f>IFERROR(__xludf.DUMMYFUNCTION("""COMPUTED_VALUE"""),45454.66666666667)</f>
        <v>45454.66667</v>
      </c>
      <c r="H113" s="1">
        <f>IFERROR(__xludf.DUMMYFUNCTION("""COMPUTED_VALUE"""),476.34)</f>
        <v>476.34</v>
      </c>
      <c r="J113" s="2">
        <f>IFERROR(__xludf.DUMMYFUNCTION("""COMPUTED_VALUE"""),45454.66666666667)</f>
        <v>45454.66667</v>
      </c>
      <c r="K113" s="1">
        <f>IFERROR(__xludf.DUMMYFUNCTION("""COMPUTED_VALUE"""),479.39)</f>
        <v>479.39</v>
      </c>
      <c r="M113" s="2">
        <f>IFERROR(__xludf.DUMMYFUNCTION("""COMPUTED_VALUE"""),45454.66666666667)</f>
        <v>45454.66667</v>
      </c>
      <c r="N113" s="1">
        <f>IFERROR(__xludf.DUMMYFUNCTION("""COMPUTED_VALUE"""),2.46658E7)</f>
        <v>24665800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IFERROR(__xludf.DUMMYFUNCTION("""COMPUTED_VALUE"""),480.55)</f>
        <v>480.55</v>
      </c>
      <c r="D114" s="2">
        <f>IFERROR(__xludf.DUMMYFUNCTION("""COMPUTED_VALUE"""),45455.66666666667)</f>
        <v>45455.66667</v>
      </c>
      <c r="E114" s="1">
        <f>IFERROR(__xludf.DUMMYFUNCTION("""COMPUTED_VALUE"""),484.3)</f>
        <v>484.3</v>
      </c>
      <c r="G114" s="2">
        <f>IFERROR(__xludf.DUMMYFUNCTION("""COMPUTED_VALUE"""),45455.66666666667)</f>
        <v>45455.66667</v>
      </c>
      <c r="H114" s="1">
        <f>IFERROR(__xludf.DUMMYFUNCTION("""COMPUTED_VALUE"""),477.84)</f>
        <v>477.84</v>
      </c>
      <c r="J114" s="2">
        <f>IFERROR(__xludf.DUMMYFUNCTION("""COMPUTED_VALUE"""),45455.66666666667)</f>
        <v>45455.66667</v>
      </c>
      <c r="K114" s="1">
        <f>IFERROR(__xludf.DUMMYFUNCTION("""COMPUTED_VALUE"""),479.53)</f>
        <v>479.53</v>
      </c>
      <c r="M114" s="2">
        <f>IFERROR(__xludf.DUMMYFUNCTION("""COMPUTED_VALUE"""),45455.66666666667)</f>
        <v>45455.66667</v>
      </c>
      <c r="N114" s="1">
        <f>IFERROR(__xludf.DUMMYFUNCTION("""COMPUTED_VALUE"""),2.0567337E7)</f>
        <v>20567337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IFERROR(__xludf.DUMMYFUNCTION("""COMPUTED_VALUE"""),479.38)</f>
        <v>479.38</v>
      </c>
      <c r="D115" s="2">
        <f>IFERROR(__xludf.DUMMYFUNCTION("""COMPUTED_VALUE"""),45456.66666666667)</f>
        <v>45456.66667</v>
      </c>
      <c r="E115" s="1">
        <f>IFERROR(__xludf.DUMMYFUNCTION("""COMPUTED_VALUE"""),480.56)</f>
        <v>480.56</v>
      </c>
      <c r="G115" s="2">
        <f>IFERROR(__xludf.DUMMYFUNCTION("""COMPUTED_VALUE"""),45456.66666666667)</f>
        <v>45456.66667</v>
      </c>
      <c r="H115" s="1">
        <f>IFERROR(__xludf.DUMMYFUNCTION("""COMPUTED_VALUE"""),474.39)</f>
        <v>474.39</v>
      </c>
      <c r="J115" s="2">
        <f>IFERROR(__xludf.DUMMYFUNCTION("""COMPUTED_VALUE"""),45456.66666666667)</f>
        <v>45456.66667</v>
      </c>
      <c r="K115" s="1">
        <f>IFERROR(__xludf.DUMMYFUNCTION("""COMPUTED_VALUE"""),478.78)</f>
        <v>478.78</v>
      </c>
      <c r="M115" s="2">
        <f>IFERROR(__xludf.DUMMYFUNCTION("""COMPUTED_VALUE"""),45456.66666666667)</f>
        <v>45456.66667</v>
      </c>
      <c r="N115" s="1">
        <f>IFERROR(__xludf.DUMMYFUNCTION("""COMPUTED_VALUE"""),2.1908468E7)</f>
        <v>21908468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IFERROR(__xludf.DUMMYFUNCTION("""COMPUTED_VALUE"""),476.98)</f>
        <v>476.98</v>
      </c>
      <c r="D116" s="2">
        <f>IFERROR(__xludf.DUMMYFUNCTION("""COMPUTED_VALUE"""),45457.66666666667)</f>
        <v>45457.66667</v>
      </c>
      <c r="E116" s="1">
        <f>IFERROR(__xludf.DUMMYFUNCTION("""COMPUTED_VALUE"""),476.98)</f>
        <v>476.98</v>
      </c>
      <c r="G116" s="2">
        <f>IFERROR(__xludf.DUMMYFUNCTION("""COMPUTED_VALUE"""),45457.66666666667)</f>
        <v>45457.66667</v>
      </c>
      <c r="H116" s="1">
        <f>IFERROR(__xludf.DUMMYFUNCTION("""COMPUTED_VALUE"""),470.88)</f>
        <v>470.88</v>
      </c>
      <c r="J116" s="2">
        <f>IFERROR(__xludf.DUMMYFUNCTION("""COMPUTED_VALUE"""),45457.66666666667)</f>
        <v>45457.66667</v>
      </c>
      <c r="K116" s="1">
        <f>IFERROR(__xludf.DUMMYFUNCTION("""COMPUTED_VALUE"""),473.82)</f>
        <v>473.82</v>
      </c>
      <c r="M116" s="2">
        <f>IFERROR(__xludf.DUMMYFUNCTION("""COMPUTED_VALUE"""),45457.66666666667)</f>
        <v>45457.66667</v>
      </c>
      <c r="N116" s="1">
        <f>IFERROR(__xludf.DUMMYFUNCTION("""COMPUTED_VALUE"""),1.9349617E7)</f>
        <v>19349617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IFERROR(__xludf.DUMMYFUNCTION("""COMPUTED_VALUE"""),473.33)</f>
        <v>473.33</v>
      </c>
      <c r="D117" s="2">
        <f>IFERROR(__xludf.DUMMYFUNCTION("""COMPUTED_VALUE"""),45460.66666666667)</f>
        <v>45460.66667</v>
      </c>
      <c r="E117" s="1">
        <f>IFERROR(__xludf.DUMMYFUNCTION("""COMPUTED_VALUE"""),477.41)</f>
        <v>477.41</v>
      </c>
      <c r="G117" s="2">
        <f>IFERROR(__xludf.DUMMYFUNCTION("""COMPUTED_VALUE"""),45460.66666666667)</f>
        <v>45460.66667</v>
      </c>
      <c r="H117" s="1">
        <f>IFERROR(__xludf.DUMMYFUNCTION("""COMPUTED_VALUE"""),471.72)</f>
        <v>471.72</v>
      </c>
      <c r="J117" s="2">
        <f>IFERROR(__xludf.DUMMYFUNCTION("""COMPUTED_VALUE"""),45460.66666666667)</f>
        <v>45460.66667</v>
      </c>
      <c r="K117" s="1">
        <f>IFERROR(__xludf.DUMMYFUNCTION("""COMPUTED_VALUE"""),477.26)</f>
        <v>477.26</v>
      </c>
      <c r="M117" s="2">
        <f>IFERROR(__xludf.DUMMYFUNCTION("""COMPUTED_VALUE"""),45460.66666666667)</f>
        <v>45460.66667</v>
      </c>
      <c r="N117" s="1">
        <f>IFERROR(__xludf.DUMMYFUNCTION("""COMPUTED_VALUE"""),1.8094998E7)</f>
        <v>18094998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IFERROR(__xludf.DUMMYFUNCTION("""COMPUTED_VALUE"""),477.66)</f>
        <v>477.66</v>
      </c>
      <c r="D118" s="2">
        <f>IFERROR(__xludf.DUMMYFUNCTION("""COMPUTED_VALUE"""),45461.66666666667)</f>
        <v>45461.66667</v>
      </c>
      <c r="E118" s="1">
        <f>IFERROR(__xludf.DUMMYFUNCTION("""COMPUTED_VALUE"""),480.98)</f>
        <v>480.98</v>
      </c>
      <c r="G118" s="2">
        <f>IFERROR(__xludf.DUMMYFUNCTION("""COMPUTED_VALUE"""),45461.66666666667)</f>
        <v>45461.66667</v>
      </c>
      <c r="H118" s="1">
        <f>IFERROR(__xludf.DUMMYFUNCTION("""COMPUTED_VALUE"""),472.15)</f>
        <v>472.15</v>
      </c>
      <c r="J118" s="2">
        <f>IFERROR(__xludf.DUMMYFUNCTION("""COMPUTED_VALUE"""),45461.66666666667)</f>
        <v>45461.66667</v>
      </c>
      <c r="K118" s="1">
        <f>IFERROR(__xludf.DUMMYFUNCTION("""COMPUTED_VALUE"""),473.09)</f>
        <v>473.09</v>
      </c>
      <c r="M118" s="2">
        <f>IFERROR(__xludf.DUMMYFUNCTION("""COMPUTED_VALUE"""),45461.66666666667)</f>
        <v>45461.66667</v>
      </c>
      <c r="N118" s="1">
        <f>IFERROR(__xludf.DUMMYFUNCTION("""COMPUTED_VALUE"""),2.4852929E7)</f>
        <v>24852929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IFERROR(__xludf.DUMMYFUNCTION("""COMPUTED_VALUE"""),472.6)</f>
        <v>472.6</v>
      </c>
      <c r="D119" s="2">
        <f>IFERROR(__xludf.DUMMYFUNCTION("""COMPUTED_VALUE"""),45463.66666666667)</f>
        <v>45463.66667</v>
      </c>
      <c r="E119" s="1">
        <f>IFERROR(__xludf.DUMMYFUNCTION("""COMPUTED_VALUE"""),475.69)</f>
        <v>475.69</v>
      </c>
      <c r="G119" s="2">
        <f>IFERROR(__xludf.DUMMYFUNCTION("""COMPUTED_VALUE"""),45463.66666666667)</f>
        <v>45463.66667</v>
      </c>
      <c r="H119" s="1">
        <f>IFERROR(__xludf.DUMMYFUNCTION("""COMPUTED_VALUE"""),471.91)</f>
        <v>471.91</v>
      </c>
      <c r="J119" s="2">
        <f>IFERROR(__xludf.DUMMYFUNCTION("""COMPUTED_VALUE"""),45463.66666666667)</f>
        <v>45463.66667</v>
      </c>
      <c r="K119" s="1">
        <f>IFERROR(__xludf.DUMMYFUNCTION("""COMPUTED_VALUE"""),472.45)</f>
        <v>472.45</v>
      </c>
      <c r="M119" s="2">
        <f>IFERROR(__xludf.DUMMYFUNCTION("""COMPUTED_VALUE"""),45463.66666666667)</f>
        <v>45463.66667</v>
      </c>
      <c r="N119" s="1">
        <f>IFERROR(__xludf.DUMMYFUNCTION("""COMPUTED_VALUE"""),3.0693259E7)</f>
        <v>30693259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IFERROR(__xludf.DUMMYFUNCTION("""COMPUTED_VALUE"""),471.62)</f>
        <v>471.62</v>
      </c>
      <c r="D120" s="2">
        <f>IFERROR(__xludf.DUMMYFUNCTION("""COMPUTED_VALUE"""),45464.66666666667)</f>
        <v>45464.66667</v>
      </c>
      <c r="E120" s="1">
        <f>IFERROR(__xludf.DUMMYFUNCTION("""COMPUTED_VALUE"""),473.0)</f>
        <v>473</v>
      </c>
      <c r="G120" s="2">
        <f>IFERROR(__xludf.DUMMYFUNCTION("""COMPUTED_VALUE"""),45464.66666666667)</f>
        <v>45464.66667</v>
      </c>
      <c r="H120" s="1">
        <f>IFERROR(__xludf.DUMMYFUNCTION("""COMPUTED_VALUE"""),468.76)</f>
        <v>468.76</v>
      </c>
      <c r="J120" s="2">
        <f>IFERROR(__xludf.DUMMYFUNCTION("""COMPUTED_VALUE"""),45464.66666666667)</f>
        <v>45464.66667</v>
      </c>
      <c r="K120" s="1">
        <f>IFERROR(__xludf.DUMMYFUNCTION("""COMPUTED_VALUE"""),470.65)</f>
        <v>470.65</v>
      </c>
      <c r="M120" s="2">
        <f>IFERROR(__xludf.DUMMYFUNCTION("""COMPUTED_VALUE"""),45464.66666666667)</f>
        <v>45464.66667</v>
      </c>
      <c r="N120" s="1">
        <f>IFERROR(__xludf.DUMMYFUNCTION("""COMPUTED_VALUE"""),5.1978358E7)</f>
        <v>51978358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IFERROR(__xludf.DUMMYFUNCTION("""COMPUTED_VALUE"""),470.82)</f>
        <v>470.82</v>
      </c>
      <c r="D121" s="2">
        <f>IFERROR(__xludf.DUMMYFUNCTION("""COMPUTED_VALUE"""),45467.66666666667)</f>
        <v>45467.66667</v>
      </c>
      <c r="E121" s="1">
        <f>IFERROR(__xludf.DUMMYFUNCTION("""COMPUTED_VALUE"""),477.83)</f>
        <v>477.83</v>
      </c>
      <c r="G121" s="2">
        <f>IFERROR(__xludf.DUMMYFUNCTION("""COMPUTED_VALUE"""),45467.66666666667)</f>
        <v>45467.66667</v>
      </c>
      <c r="H121" s="1">
        <f>IFERROR(__xludf.DUMMYFUNCTION("""COMPUTED_VALUE"""),470.4)</f>
        <v>470.4</v>
      </c>
      <c r="J121" s="2">
        <f>IFERROR(__xludf.DUMMYFUNCTION("""COMPUTED_VALUE"""),45467.66666666667)</f>
        <v>45467.66667</v>
      </c>
      <c r="K121" s="1">
        <f>IFERROR(__xludf.DUMMYFUNCTION("""COMPUTED_VALUE"""),476.77)</f>
        <v>476.77</v>
      </c>
      <c r="M121" s="2">
        <f>IFERROR(__xludf.DUMMYFUNCTION("""COMPUTED_VALUE"""),45467.66666666667)</f>
        <v>45467.66667</v>
      </c>
      <c r="N121" s="1">
        <f>IFERROR(__xludf.DUMMYFUNCTION("""COMPUTED_VALUE"""),3.165775E7)</f>
        <v>31657750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IFERROR(__xludf.DUMMYFUNCTION("""COMPUTED_VALUE"""),477.28)</f>
        <v>477.28</v>
      </c>
      <c r="D122" s="2">
        <f>IFERROR(__xludf.DUMMYFUNCTION("""COMPUTED_VALUE"""),45468.66666666667)</f>
        <v>45468.66667</v>
      </c>
      <c r="E122" s="1">
        <f>IFERROR(__xludf.DUMMYFUNCTION("""COMPUTED_VALUE"""),478.02)</f>
        <v>478.02</v>
      </c>
      <c r="G122" s="2">
        <f>IFERROR(__xludf.DUMMYFUNCTION("""COMPUTED_VALUE"""),45468.66666666667)</f>
        <v>45468.66667</v>
      </c>
      <c r="H122" s="1">
        <f>IFERROR(__xludf.DUMMYFUNCTION("""COMPUTED_VALUE"""),469.61)</f>
        <v>469.61</v>
      </c>
      <c r="J122" s="2">
        <f>IFERROR(__xludf.DUMMYFUNCTION("""COMPUTED_VALUE"""),45468.66666666667)</f>
        <v>45468.66667</v>
      </c>
      <c r="K122" s="1">
        <f>IFERROR(__xludf.DUMMYFUNCTION("""COMPUTED_VALUE"""),470.63)</f>
        <v>470.63</v>
      </c>
      <c r="M122" s="2">
        <f>IFERROR(__xludf.DUMMYFUNCTION("""COMPUTED_VALUE"""),45468.66666666667)</f>
        <v>45468.66667</v>
      </c>
      <c r="N122" s="1">
        <f>IFERROR(__xludf.DUMMYFUNCTION("""COMPUTED_VALUE"""),2.3873135E7)</f>
        <v>23873135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IFERROR(__xludf.DUMMYFUNCTION("""COMPUTED_VALUE"""),469.8)</f>
        <v>469.8</v>
      </c>
      <c r="D123" s="2">
        <f>IFERROR(__xludf.DUMMYFUNCTION("""COMPUTED_VALUE"""),45469.66666666667)</f>
        <v>45469.66667</v>
      </c>
      <c r="E123" s="1">
        <f>IFERROR(__xludf.DUMMYFUNCTION("""COMPUTED_VALUE"""),469.8)</f>
        <v>469.8</v>
      </c>
      <c r="G123" s="2">
        <f>IFERROR(__xludf.DUMMYFUNCTION("""COMPUTED_VALUE"""),45469.66666666667)</f>
        <v>45469.66667</v>
      </c>
      <c r="H123" s="1">
        <f>IFERROR(__xludf.DUMMYFUNCTION("""COMPUTED_VALUE"""),466.21)</f>
        <v>466.21</v>
      </c>
      <c r="J123" s="2">
        <f>IFERROR(__xludf.DUMMYFUNCTION("""COMPUTED_VALUE"""),45469.66666666667)</f>
        <v>45469.66667</v>
      </c>
      <c r="K123" s="1">
        <f>IFERROR(__xludf.DUMMYFUNCTION("""COMPUTED_VALUE"""),467.39)</f>
        <v>467.39</v>
      </c>
      <c r="M123" s="2">
        <f>IFERROR(__xludf.DUMMYFUNCTION("""COMPUTED_VALUE"""),45469.66666666667)</f>
        <v>45469.66667</v>
      </c>
      <c r="N123" s="1">
        <f>IFERROR(__xludf.DUMMYFUNCTION("""COMPUTED_VALUE"""),2.1854073E7)</f>
        <v>21854073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IFERROR(__xludf.DUMMYFUNCTION("""COMPUTED_VALUE"""),461.6)</f>
        <v>461.6</v>
      </c>
      <c r="D124" s="2">
        <f>IFERROR(__xludf.DUMMYFUNCTION("""COMPUTED_VALUE"""),45470.66666666667)</f>
        <v>45470.66667</v>
      </c>
      <c r="E124" s="1">
        <f>IFERROR(__xludf.DUMMYFUNCTION("""COMPUTED_VALUE"""),462.52)</f>
        <v>462.52</v>
      </c>
      <c r="G124" s="2">
        <f>IFERROR(__xludf.DUMMYFUNCTION("""COMPUTED_VALUE"""),45470.66666666667)</f>
        <v>45470.66667</v>
      </c>
      <c r="H124" s="1">
        <f>IFERROR(__xludf.DUMMYFUNCTION("""COMPUTED_VALUE"""),458.09)</f>
        <v>458.09</v>
      </c>
      <c r="J124" s="2">
        <f>IFERROR(__xludf.DUMMYFUNCTION("""COMPUTED_VALUE"""),45470.66666666667)</f>
        <v>45470.66667</v>
      </c>
      <c r="K124" s="1">
        <f>IFERROR(__xludf.DUMMYFUNCTION("""COMPUTED_VALUE"""),460.85)</f>
        <v>460.85</v>
      </c>
      <c r="M124" s="2">
        <f>IFERROR(__xludf.DUMMYFUNCTION("""COMPUTED_VALUE"""),45470.66666666667)</f>
        <v>45470.66667</v>
      </c>
      <c r="N124" s="1">
        <f>IFERROR(__xludf.DUMMYFUNCTION("""COMPUTED_VALUE"""),5.6640657E7)</f>
        <v>56640657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IFERROR(__xludf.DUMMYFUNCTION("""COMPUTED_VALUE"""),460.18)</f>
        <v>460.18</v>
      </c>
      <c r="D125" s="2">
        <f>IFERROR(__xludf.DUMMYFUNCTION("""COMPUTED_VALUE"""),45471.66666666667)</f>
        <v>45471.66667</v>
      </c>
      <c r="E125" s="1">
        <f>IFERROR(__xludf.DUMMYFUNCTION("""COMPUTED_VALUE"""),462.35)</f>
        <v>462.35</v>
      </c>
      <c r="G125" s="2">
        <f>IFERROR(__xludf.DUMMYFUNCTION("""COMPUTED_VALUE"""),45471.66666666667)</f>
        <v>45471.66667</v>
      </c>
      <c r="H125" s="1">
        <f>IFERROR(__xludf.DUMMYFUNCTION("""COMPUTED_VALUE"""),454.01)</f>
        <v>454.01</v>
      </c>
      <c r="J125" s="2">
        <f>IFERROR(__xludf.DUMMYFUNCTION("""COMPUTED_VALUE"""),45471.66666666667)</f>
        <v>45471.66667</v>
      </c>
      <c r="K125" s="1">
        <f>IFERROR(__xludf.DUMMYFUNCTION("""COMPUTED_VALUE"""),456.46)</f>
        <v>456.46</v>
      </c>
      <c r="M125" s="2">
        <f>IFERROR(__xludf.DUMMYFUNCTION("""COMPUTED_VALUE"""),45471.66666666667)</f>
        <v>45471.66667</v>
      </c>
      <c r="N125" s="1">
        <f>IFERROR(__xludf.DUMMYFUNCTION("""COMPUTED_VALUE"""),5.3713005E7)</f>
        <v>53713005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IFERROR(__xludf.DUMMYFUNCTION("""COMPUTED_VALUE"""),457.9)</f>
        <v>457.9</v>
      </c>
      <c r="D126" s="2">
        <f>IFERROR(__xludf.DUMMYFUNCTION("""COMPUTED_VALUE"""),45474.66666666667)</f>
        <v>45474.66667</v>
      </c>
      <c r="E126" s="1">
        <f>IFERROR(__xludf.DUMMYFUNCTION("""COMPUTED_VALUE"""),458.63)</f>
        <v>458.63</v>
      </c>
      <c r="G126" s="2">
        <f>IFERROR(__xludf.DUMMYFUNCTION("""COMPUTED_VALUE"""),45474.66666666667)</f>
        <v>45474.66667</v>
      </c>
      <c r="H126" s="1">
        <f>IFERROR(__xludf.DUMMYFUNCTION("""COMPUTED_VALUE"""),449.42)</f>
        <v>449.42</v>
      </c>
      <c r="J126" s="2">
        <f>IFERROR(__xludf.DUMMYFUNCTION("""COMPUTED_VALUE"""),45474.66666666667)</f>
        <v>45474.66667</v>
      </c>
      <c r="K126" s="1">
        <f>IFERROR(__xludf.DUMMYFUNCTION("""COMPUTED_VALUE"""),450.64)</f>
        <v>450.64</v>
      </c>
      <c r="M126" s="2">
        <f>IFERROR(__xludf.DUMMYFUNCTION("""COMPUTED_VALUE"""),45474.66666666667)</f>
        <v>45474.66667</v>
      </c>
      <c r="N126" s="1">
        <f>IFERROR(__xludf.DUMMYFUNCTION("""COMPUTED_VALUE"""),3.04332E7)</f>
        <v>30433200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IFERROR(__xludf.DUMMYFUNCTION("""COMPUTED_VALUE"""),449.66)</f>
        <v>449.66</v>
      </c>
      <c r="D127" s="2">
        <f>IFERROR(__xludf.DUMMYFUNCTION("""COMPUTED_VALUE"""),45475.66666666667)</f>
        <v>45475.66667</v>
      </c>
      <c r="E127" s="1">
        <f>IFERROR(__xludf.DUMMYFUNCTION("""COMPUTED_VALUE"""),450.12)</f>
        <v>450.12</v>
      </c>
      <c r="G127" s="2">
        <f>IFERROR(__xludf.DUMMYFUNCTION("""COMPUTED_VALUE"""),45475.66666666667)</f>
        <v>45475.66667</v>
      </c>
      <c r="H127" s="1">
        <f>IFERROR(__xludf.DUMMYFUNCTION("""COMPUTED_VALUE"""),445.89)</f>
        <v>445.89</v>
      </c>
      <c r="J127" s="2">
        <f>IFERROR(__xludf.DUMMYFUNCTION("""COMPUTED_VALUE"""),45475.66666666667)</f>
        <v>45475.66667</v>
      </c>
      <c r="K127" s="1">
        <f>IFERROR(__xludf.DUMMYFUNCTION("""COMPUTED_VALUE"""),450.02)</f>
        <v>450.02</v>
      </c>
      <c r="M127" s="2">
        <f>IFERROR(__xludf.DUMMYFUNCTION("""COMPUTED_VALUE"""),45475.66666666667)</f>
        <v>45475.66667</v>
      </c>
      <c r="N127" s="1">
        <f>IFERROR(__xludf.DUMMYFUNCTION("""COMPUTED_VALUE"""),5.1573892E7)</f>
        <v>51573892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IFERROR(__xludf.DUMMYFUNCTION("""COMPUTED_VALUE"""),450.31)</f>
        <v>450.31</v>
      </c>
      <c r="D128" s="2">
        <f>IFERROR(__xludf.DUMMYFUNCTION("""COMPUTED_VALUE"""),45476.54166666667)</f>
        <v>45476.54167</v>
      </c>
      <c r="E128" s="1">
        <f>IFERROR(__xludf.DUMMYFUNCTION("""COMPUTED_VALUE"""),455.71)</f>
        <v>455.71</v>
      </c>
      <c r="G128" s="2">
        <f>IFERROR(__xludf.DUMMYFUNCTION("""COMPUTED_VALUE"""),45476.54166666667)</f>
        <v>45476.54167</v>
      </c>
      <c r="H128" s="1">
        <f>IFERROR(__xludf.DUMMYFUNCTION("""COMPUTED_VALUE"""),450.31)</f>
        <v>450.31</v>
      </c>
      <c r="J128" s="2">
        <f>IFERROR(__xludf.DUMMYFUNCTION("""COMPUTED_VALUE"""),45476.54166666667)</f>
        <v>45476.54167</v>
      </c>
      <c r="K128" s="1">
        <f>IFERROR(__xludf.DUMMYFUNCTION("""COMPUTED_VALUE"""),452.79)</f>
        <v>452.79</v>
      </c>
      <c r="M128" s="2">
        <f>IFERROR(__xludf.DUMMYFUNCTION("""COMPUTED_VALUE"""),45476.54166666667)</f>
        <v>45476.54167</v>
      </c>
      <c r="N128" s="1">
        <f>IFERROR(__xludf.DUMMYFUNCTION("""COMPUTED_VALUE"""),1.7587314E7)</f>
        <v>17587314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IFERROR(__xludf.DUMMYFUNCTION("""COMPUTED_VALUE"""),452.92)</f>
        <v>452.92</v>
      </c>
      <c r="D129" s="2">
        <f>IFERROR(__xludf.DUMMYFUNCTION("""COMPUTED_VALUE"""),45478.66666666667)</f>
        <v>45478.66667</v>
      </c>
      <c r="E129" s="1">
        <f>IFERROR(__xludf.DUMMYFUNCTION("""COMPUTED_VALUE"""),452.92)</f>
        <v>452.92</v>
      </c>
      <c r="G129" s="2">
        <f>IFERROR(__xludf.DUMMYFUNCTION("""COMPUTED_VALUE"""),45478.66666666667)</f>
        <v>45478.66667</v>
      </c>
      <c r="H129" s="1">
        <f>IFERROR(__xludf.DUMMYFUNCTION("""COMPUTED_VALUE"""),448.05)</f>
        <v>448.05</v>
      </c>
      <c r="J129" s="2">
        <f>IFERROR(__xludf.DUMMYFUNCTION("""COMPUTED_VALUE"""),45478.66666666667)</f>
        <v>45478.66667</v>
      </c>
      <c r="K129" s="1">
        <f>IFERROR(__xludf.DUMMYFUNCTION("""COMPUTED_VALUE"""),449.54)</f>
        <v>449.54</v>
      </c>
      <c r="M129" s="2">
        <f>IFERROR(__xludf.DUMMYFUNCTION("""COMPUTED_VALUE"""),45478.66666666667)</f>
        <v>45478.66667</v>
      </c>
      <c r="N129" s="1">
        <f>IFERROR(__xludf.DUMMYFUNCTION("""COMPUTED_VALUE"""),4.9713668E7)</f>
        <v>49713668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IFERROR(__xludf.DUMMYFUNCTION("""COMPUTED_VALUE"""),450.99)</f>
        <v>450.99</v>
      </c>
      <c r="D130" s="2">
        <f>IFERROR(__xludf.DUMMYFUNCTION("""COMPUTED_VALUE"""),45481.66666666667)</f>
        <v>45481.66667</v>
      </c>
      <c r="E130" s="1">
        <f>IFERROR(__xludf.DUMMYFUNCTION("""COMPUTED_VALUE"""),453.92)</f>
        <v>453.92</v>
      </c>
      <c r="G130" s="2">
        <f>IFERROR(__xludf.DUMMYFUNCTION("""COMPUTED_VALUE"""),45481.66666666667)</f>
        <v>45481.66667</v>
      </c>
      <c r="H130" s="1">
        <f>IFERROR(__xludf.DUMMYFUNCTION("""COMPUTED_VALUE"""),450.2)</f>
        <v>450.2</v>
      </c>
      <c r="J130" s="2">
        <f>IFERROR(__xludf.DUMMYFUNCTION("""COMPUTED_VALUE"""),45481.66666666667)</f>
        <v>45481.66667</v>
      </c>
      <c r="K130" s="1">
        <f>IFERROR(__xludf.DUMMYFUNCTION("""COMPUTED_VALUE"""),453.24)</f>
        <v>453.24</v>
      </c>
      <c r="M130" s="2">
        <f>IFERROR(__xludf.DUMMYFUNCTION("""COMPUTED_VALUE"""),45481.66666666667)</f>
        <v>45481.66667</v>
      </c>
      <c r="N130" s="1">
        <f>IFERROR(__xludf.DUMMYFUNCTION("""COMPUTED_VALUE"""),9.0479788E7)</f>
        <v>90479788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IFERROR(__xludf.DUMMYFUNCTION("""COMPUTED_VALUE"""),449.43)</f>
        <v>449.43</v>
      </c>
      <c r="D131" s="2">
        <f>IFERROR(__xludf.DUMMYFUNCTION("""COMPUTED_VALUE"""),45482.66666666667)</f>
        <v>45482.66667</v>
      </c>
      <c r="E131" s="1">
        <f>IFERROR(__xludf.DUMMYFUNCTION("""COMPUTED_VALUE"""),450.51)</f>
        <v>450.51</v>
      </c>
      <c r="G131" s="2">
        <f>IFERROR(__xludf.DUMMYFUNCTION("""COMPUTED_VALUE"""),45482.66666666667)</f>
        <v>45482.66667</v>
      </c>
      <c r="H131" s="1">
        <f>IFERROR(__xludf.DUMMYFUNCTION("""COMPUTED_VALUE"""),445.81)</f>
        <v>445.81</v>
      </c>
      <c r="J131" s="2">
        <f>IFERROR(__xludf.DUMMYFUNCTION("""COMPUTED_VALUE"""),45482.66666666667)</f>
        <v>45482.66667</v>
      </c>
      <c r="K131" s="1">
        <f>IFERROR(__xludf.DUMMYFUNCTION("""COMPUTED_VALUE"""),446.01)</f>
        <v>446.01</v>
      </c>
      <c r="M131" s="2">
        <f>IFERROR(__xludf.DUMMYFUNCTION("""COMPUTED_VALUE"""),45482.66666666667)</f>
        <v>45482.66667</v>
      </c>
      <c r="N131" s="1">
        <f>IFERROR(__xludf.DUMMYFUNCTION("""COMPUTED_VALUE"""),3.4480419E7)</f>
        <v>34480419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IFERROR(__xludf.DUMMYFUNCTION("""COMPUTED_VALUE"""),448.53)</f>
        <v>448.53</v>
      </c>
      <c r="D132" s="2">
        <f>IFERROR(__xludf.DUMMYFUNCTION("""COMPUTED_VALUE"""),45483.66666666667)</f>
        <v>45483.66667</v>
      </c>
      <c r="E132" s="1">
        <f>IFERROR(__xludf.DUMMYFUNCTION("""COMPUTED_VALUE"""),453.47)</f>
        <v>453.47</v>
      </c>
      <c r="G132" s="2">
        <f>IFERROR(__xludf.DUMMYFUNCTION("""COMPUTED_VALUE"""),45483.66666666667)</f>
        <v>45483.66667</v>
      </c>
      <c r="H132" s="1">
        <f>IFERROR(__xludf.DUMMYFUNCTION("""COMPUTED_VALUE"""),447.84)</f>
        <v>447.84</v>
      </c>
      <c r="J132" s="2">
        <f>IFERROR(__xludf.DUMMYFUNCTION("""COMPUTED_VALUE"""),45483.66666666667)</f>
        <v>45483.66667</v>
      </c>
      <c r="K132" s="1">
        <f>IFERROR(__xludf.DUMMYFUNCTION("""COMPUTED_VALUE"""),453.11)</f>
        <v>453.11</v>
      </c>
      <c r="M132" s="2">
        <f>IFERROR(__xludf.DUMMYFUNCTION("""COMPUTED_VALUE"""),45483.66666666667)</f>
        <v>45483.66667</v>
      </c>
      <c r="N132" s="1">
        <f>IFERROR(__xludf.DUMMYFUNCTION("""COMPUTED_VALUE"""),3.4582954E7)</f>
        <v>34582954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IFERROR(__xludf.DUMMYFUNCTION("""COMPUTED_VALUE"""),454.15)</f>
        <v>454.15</v>
      </c>
      <c r="D133" s="2">
        <f>IFERROR(__xludf.DUMMYFUNCTION("""COMPUTED_VALUE"""),45484.66666666667)</f>
        <v>45484.66667</v>
      </c>
      <c r="E133" s="1">
        <f>IFERROR(__xludf.DUMMYFUNCTION("""COMPUTED_VALUE"""),460.6)</f>
        <v>460.6</v>
      </c>
      <c r="G133" s="2">
        <f>IFERROR(__xludf.DUMMYFUNCTION("""COMPUTED_VALUE"""),45484.66666666667)</f>
        <v>45484.66667</v>
      </c>
      <c r="H133" s="1">
        <f>IFERROR(__xludf.DUMMYFUNCTION("""COMPUTED_VALUE"""),454.15)</f>
        <v>454.15</v>
      </c>
      <c r="J133" s="2">
        <f>IFERROR(__xludf.DUMMYFUNCTION("""COMPUTED_VALUE"""),45484.66666666667)</f>
        <v>45484.66667</v>
      </c>
      <c r="K133" s="1">
        <f>IFERROR(__xludf.DUMMYFUNCTION("""COMPUTED_VALUE"""),460.19)</f>
        <v>460.19</v>
      </c>
      <c r="M133" s="2">
        <f>IFERROR(__xludf.DUMMYFUNCTION("""COMPUTED_VALUE"""),45484.66666666667)</f>
        <v>45484.66667</v>
      </c>
      <c r="N133" s="1">
        <f>IFERROR(__xludf.DUMMYFUNCTION("""COMPUTED_VALUE"""),3.7361219E7)</f>
        <v>37361219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IFERROR(__xludf.DUMMYFUNCTION("""COMPUTED_VALUE"""),462.5)</f>
        <v>462.5</v>
      </c>
      <c r="D134" s="2">
        <f>IFERROR(__xludf.DUMMYFUNCTION("""COMPUTED_VALUE"""),45485.66666666667)</f>
        <v>45485.66667</v>
      </c>
      <c r="E134" s="1">
        <f>IFERROR(__xludf.DUMMYFUNCTION("""COMPUTED_VALUE"""),470.78)</f>
        <v>470.78</v>
      </c>
      <c r="G134" s="2">
        <f>IFERROR(__xludf.DUMMYFUNCTION("""COMPUTED_VALUE"""),45485.66666666667)</f>
        <v>45485.66667</v>
      </c>
      <c r="H134" s="1">
        <f>IFERROR(__xludf.DUMMYFUNCTION("""COMPUTED_VALUE"""),461.93)</f>
        <v>461.93</v>
      </c>
      <c r="J134" s="2">
        <f>IFERROR(__xludf.DUMMYFUNCTION("""COMPUTED_VALUE"""),45485.66666666667)</f>
        <v>45485.66667</v>
      </c>
      <c r="K134" s="1">
        <f>IFERROR(__xludf.DUMMYFUNCTION("""COMPUTED_VALUE"""),469.31)</f>
        <v>469.31</v>
      </c>
      <c r="M134" s="2">
        <f>IFERROR(__xludf.DUMMYFUNCTION("""COMPUTED_VALUE"""),45485.66666666667)</f>
        <v>45485.66667</v>
      </c>
      <c r="N134" s="1">
        <f>IFERROR(__xludf.DUMMYFUNCTION("""COMPUTED_VALUE"""),6.4912439E7)</f>
        <v>64912439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IFERROR(__xludf.DUMMYFUNCTION("""COMPUTED_VALUE"""),469.27)</f>
        <v>469.27</v>
      </c>
      <c r="D135" s="2">
        <f>IFERROR(__xludf.DUMMYFUNCTION("""COMPUTED_VALUE"""),45488.66666666667)</f>
        <v>45488.66667</v>
      </c>
      <c r="E135" s="1">
        <f>IFERROR(__xludf.DUMMYFUNCTION("""COMPUTED_VALUE"""),472.71)</f>
        <v>472.71</v>
      </c>
      <c r="G135" s="2">
        <f>IFERROR(__xludf.DUMMYFUNCTION("""COMPUTED_VALUE"""),45488.66666666667)</f>
        <v>45488.66667</v>
      </c>
      <c r="H135" s="1">
        <f>IFERROR(__xludf.DUMMYFUNCTION("""COMPUTED_VALUE"""),467.86)</f>
        <v>467.86</v>
      </c>
      <c r="J135" s="2">
        <f>IFERROR(__xludf.DUMMYFUNCTION("""COMPUTED_VALUE"""),45488.66666666667)</f>
        <v>45488.66667</v>
      </c>
      <c r="K135" s="1">
        <f>IFERROR(__xludf.DUMMYFUNCTION("""COMPUTED_VALUE"""),468.69)</f>
        <v>468.69</v>
      </c>
      <c r="M135" s="2">
        <f>IFERROR(__xludf.DUMMYFUNCTION("""COMPUTED_VALUE"""),45488.66666666667)</f>
        <v>45488.66667</v>
      </c>
      <c r="N135" s="1">
        <f>IFERROR(__xludf.DUMMYFUNCTION("""COMPUTED_VALUE"""),2.8402282E7)</f>
        <v>28402282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IFERROR(__xludf.DUMMYFUNCTION("""COMPUTED_VALUE"""),469.14)</f>
        <v>469.14</v>
      </c>
      <c r="D136" s="2">
        <f>IFERROR(__xludf.DUMMYFUNCTION("""COMPUTED_VALUE"""),45489.66666666667)</f>
        <v>45489.66667</v>
      </c>
      <c r="E136" s="1">
        <f>IFERROR(__xludf.DUMMYFUNCTION("""COMPUTED_VALUE"""),478.46)</f>
        <v>478.46</v>
      </c>
      <c r="G136" s="2">
        <f>IFERROR(__xludf.DUMMYFUNCTION("""COMPUTED_VALUE"""),45489.66666666667)</f>
        <v>45489.66667</v>
      </c>
      <c r="H136" s="1">
        <f>IFERROR(__xludf.DUMMYFUNCTION("""COMPUTED_VALUE"""),468.72)</f>
        <v>468.72</v>
      </c>
      <c r="J136" s="2">
        <f>IFERROR(__xludf.DUMMYFUNCTION("""COMPUTED_VALUE"""),45489.66666666667)</f>
        <v>45489.66667</v>
      </c>
      <c r="K136" s="1">
        <f>IFERROR(__xludf.DUMMYFUNCTION("""COMPUTED_VALUE"""),477.95)</f>
        <v>477.95</v>
      </c>
      <c r="M136" s="2">
        <f>IFERROR(__xludf.DUMMYFUNCTION("""COMPUTED_VALUE"""),45489.66666666667)</f>
        <v>45489.66667</v>
      </c>
      <c r="N136" s="1">
        <f>IFERROR(__xludf.DUMMYFUNCTION("""COMPUTED_VALUE"""),2.8281571E7)</f>
        <v>28281571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IFERROR(__xludf.DUMMYFUNCTION("""COMPUTED_VALUE"""),476.3)</f>
        <v>476.3</v>
      </c>
      <c r="D137" s="2">
        <f>IFERROR(__xludf.DUMMYFUNCTION("""COMPUTED_VALUE"""),45490.66666666667)</f>
        <v>45490.66667</v>
      </c>
      <c r="E137" s="1">
        <f>IFERROR(__xludf.DUMMYFUNCTION("""COMPUTED_VALUE"""),480.86)</f>
        <v>480.86</v>
      </c>
      <c r="G137" s="2">
        <f>IFERROR(__xludf.DUMMYFUNCTION("""COMPUTED_VALUE"""),45490.66666666667)</f>
        <v>45490.66667</v>
      </c>
      <c r="H137" s="1">
        <f>IFERROR(__xludf.DUMMYFUNCTION("""COMPUTED_VALUE"""),475.87)</f>
        <v>475.87</v>
      </c>
      <c r="J137" s="2">
        <f>IFERROR(__xludf.DUMMYFUNCTION("""COMPUTED_VALUE"""),45490.66666666667)</f>
        <v>45490.66667</v>
      </c>
      <c r="K137" s="1">
        <f>IFERROR(__xludf.DUMMYFUNCTION("""COMPUTED_VALUE"""),477.56)</f>
        <v>477.56</v>
      </c>
      <c r="M137" s="2">
        <f>IFERROR(__xludf.DUMMYFUNCTION("""COMPUTED_VALUE"""),45490.66666666667)</f>
        <v>45490.66667</v>
      </c>
      <c r="N137" s="1">
        <f>IFERROR(__xludf.DUMMYFUNCTION("""COMPUTED_VALUE"""),3.4433787E7)</f>
        <v>34433787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IFERROR(__xludf.DUMMYFUNCTION("""COMPUTED_VALUE"""),476.24)</f>
        <v>476.24</v>
      </c>
      <c r="D138" s="2">
        <f>IFERROR(__xludf.DUMMYFUNCTION("""COMPUTED_VALUE"""),45491.66666666667)</f>
        <v>45491.66667</v>
      </c>
      <c r="E138" s="1">
        <f>IFERROR(__xludf.DUMMYFUNCTION("""COMPUTED_VALUE"""),480.75)</f>
        <v>480.75</v>
      </c>
      <c r="G138" s="2">
        <f>IFERROR(__xludf.DUMMYFUNCTION("""COMPUTED_VALUE"""),45491.66666666667)</f>
        <v>45491.66667</v>
      </c>
      <c r="H138" s="1">
        <f>IFERROR(__xludf.DUMMYFUNCTION("""COMPUTED_VALUE"""),473.91)</f>
        <v>473.91</v>
      </c>
      <c r="J138" s="2">
        <f>IFERROR(__xludf.DUMMYFUNCTION("""COMPUTED_VALUE"""),45491.66666666667)</f>
        <v>45491.66667</v>
      </c>
      <c r="K138" s="1">
        <f>IFERROR(__xludf.DUMMYFUNCTION("""COMPUTED_VALUE"""),476.07)</f>
        <v>476.07</v>
      </c>
      <c r="M138" s="2">
        <f>IFERROR(__xludf.DUMMYFUNCTION("""COMPUTED_VALUE"""),45491.66666666667)</f>
        <v>45491.66667</v>
      </c>
      <c r="N138" s="1">
        <f>IFERROR(__xludf.DUMMYFUNCTION("""COMPUTED_VALUE"""),3.2208569E7)</f>
        <v>32208569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IFERROR(__xludf.DUMMYFUNCTION("""COMPUTED_VALUE"""),475.89)</f>
        <v>475.89</v>
      </c>
      <c r="D139" s="2">
        <f>IFERROR(__xludf.DUMMYFUNCTION("""COMPUTED_VALUE"""),45492.66666666667)</f>
        <v>45492.66667</v>
      </c>
      <c r="E139" s="1">
        <f>IFERROR(__xludf.DUMMYFUNCTION("""COMPUTED_VALUE"""),475.89)</f>
        <v>475.89</v>
      </c>
      <c r="G139" s="2">
        <f>IFERROR(__xludf.DUMMYFUNCTION("""COMPUTED_VALUE"""),45492.66666666667)</f>
        <v>45492.66667</v>
      </c>
      <c r="H139" s="1">
        <f>IFERROR(__xludf.DUMMYFUNCTION("""COMPUTED_VALUE"""),470.83)</f>
        <v>470.83</v>
      </c>
      <c r="J139" s="2">
        <f>IFERROR(__xludf.DUMMYFUNCTION("""COMPUTED_VALUE"""),45492.66666666667)</f>
        <v>45492.66667</v>
      </c>
      <c r="K139" s="1">
        <f>IFERROR(__xludf.DUMMYFUNCTION("""COMPUTED_VALUE"""),471.51)</f>
        <v>471.51</v>
      </c>
      <c r="M139" s="2">
        <f>IFERROR(__xludf.DUMMYFUNCTION("""COMPUTED_VALUE"""),45492.66666666667)</f>
        <v>45492.66667</v>
      </c>
      <c r="N139" s="1">
        <f>IFERROR(__xludf.DUMMYFUNCTION("""COMPUTED_VALUE"""),4.7165532E7)</f>
        <v>47165532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IFERROR(__xludf.DUMMYFUNCTION("""COMPUTED_VALUE"""),472.03)</f>
        <v>472.03</v>
      </c>
      <c r="D140" s="2">
        <f>IFERROR(__xludf.DUMMYFUNCTION("""COMPUTED_VALUE"""),45495.66666666667)</f>
        <v>45495.66667</v>
      </c>
      <c r="E140" s="1">
        <f>IFERROR(__xludf.DUMMYFUNCTION("""COMPUTED_VALUE"""),477.52)</f>
        <v>477.52</v>
      </c>
      <c r="G140" s="2">
        <f>IFERROR(__xludf.DUMMYFUNCTION("""COMPUTED_VALUE"""),45495.66666666667)</f>
        <v>45495.66667</v>
      </c>
      <c r="H140" s="1">
        <f>IFERROR(__xludf.DUMMYFUNCTION("""COMPUTED_VALUE"""),470.41)</f>
        <v>470.41</v>
      </c>
      <c r="J140" s="2">
        <f>IFERROR(__xludf.DUMMYFUNCTION("""COMPUTED_VALUE"""),45495.66666666667)</f>
        <v>45495.66667</v>
      </c>
      <c r="K140" s="1">
        <f>IFERROR(__xludf.DUMMYFUNCTION("""COMPUTED_VALUE"""),477.34)</f>
        <v>477.34</v>
      </c>
      <c r="M140" s="2">
        <f>IFERROR(__xludf.DUMMYFUNCTION("""COMPUTED_VALUE"""),45495.66666666667)</f>
        <v>45495.66667</v>
      </c>
      <c r="N140" s="1">
        <f>IFERROR(__xludf.DUMMYFUNCTION("""COMPUTED_VALUE"""),3.2901054E7)</f>
        <v>32901054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IFERROR(__xludf.DUMMYFUNCTION("""COMPUTED_VALUE"""),479.05)</f>
        <v>479.05</v>
      </c>
      <c r="D141" s="2">
        <f>IFERROR(__xludf.DUMMYFUNCTION("""COMPUTED_VALUE"""),45496.66666666667)</f>
        <v>45496.66667</v>
      </c>
      <c r="E141" s="1">
        <f>IFERROR(__xludf.DUMMYFUNCTION("""COMPUTED_VALUE"""),484.26)</f>
        <v>484.26</v>
      </c>
      <c r="G141" s="2">
        <f>IFERROR(__xludf.DUMMYFUNCTION("""COMPUTED_VALUE"""),45496.66666666667)</f>
        <v>45496.66667</v>
      </c>
      <c r="H141" s="1">
        <f>IFERROR(__xludf.DUMMYFUNCTION("""COMPUTED_VALUE"""),478.56)</f>
        <v>478.56</v>
      </c>
      <c r="J141" s="2">
        <f>IFERROR(__xludf.DUMMYFUNCTION("""COMPUTED_VALUE"""),45496.66666666667)</f>
        <v>45496.66667</v>
      </c>
      <c r="K141" s="1">
        <f>IFERROR(__xludf.DUMMYFUNCTION("""COMPUTED_VALUE"""),480.79)</f>
        <v>480.79</v>
      </c>
      <c r="M141" s="2">
        <f>IFERROR(__xludf.DUMMYFUNCTION("""COMPUTED_VALUE"""),45496.66666666667)</f>
        <v>45496.66667</v>
      </c>
      <c r="N141" s="1">
        <f>IFERROR(__xludf.DUMMYFUNCTION("""COMPUTED_VALUE"""),3.4913849E7)</f>
        <v>34913849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IFERROR(__xludf.DUMMYFUNCTION("""COMPUTED_VALUE"""),480.44)</f>
        <v>480.44</v>
      </c>
      <c r="D142" s="2">
        <f>IFERROR(__xludf.DUMMYFUNCTION("""COMPUTED_VALUE"""),45497.66666666667)</f>
        <v>45497.66667</v>
      </c>
      <c r="E142" s="1">
        <f>IFERROR(__xludf.DUMMYFUNCTION("""COMPUTED_VALUE"""),483.31)</f>
        <v>483.31</v>
      </c>
      <c r="G142" s="2">
        <f>IFERROR(__xludf.DUMMYFUNCTION("""COMPUTED_VALUE"""),45497.66666666667)</f>
        <v>45497.66667</v>
      </c>
      <c r="H142" s="1">
        <f>IFERROR(__xludf.DUMMYFUNCTION("""COMPUTED_VALUE"""),477.72)</f>
        <v>477.72</v>
      </c>
      <c r="J142" s="2">
        <f>IFERROR(__xludf.DUMMYFUNCTION("""COMPUTED_VALUE"""),45497.66666666667)</f>
        <v>45497.66667</v>
      </c>
      <c r="K142" s="1">
        <f>IFERROR(__xludf.DUMMYFUNCTION("""COMPUTED_VALUE"""),478.19)</f>
        <v>478.19</v>
      </c>
      <c r="M142" s="2">
        <f>IFERROR(__xludf.DUMMYFUNCTION("""COMPUTED_VALUE"""),45497.66666666667)</f>
        <v>45497.66667</v>
      </c>
      <c r="N142" s="1">
        <f>IFERROR(__xludf.DUMMYFUNCTION("""COMPUTED_VALUE"""),3.9729872E7)</f>
        <v>39729872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IFERROR(__xludf.DUMMYFUNCTION("""COMPUTED_VALUE"""),477.28)</f>
        <v>477.28</v>
      </c>
      <c r="D143" s="2">
        <f>IFERROR(__xludf.DUMMYFUNCTION("""COMPUTED_VALUE"""),45498.66666666667)</f>
        <v>45498.66667</v>
      </c>
      <c r="E143" s="1">
        <f>IFERROR(__xludf.DUMMYFUNCTION("""COMPUTED_VALUE"""),479.85)</f>
        <v>479.85</v>
      </c>
      <c r="G143" s="2">
        <f>IFERROR(__xludf.DUMMYFUNCTION("""COMPUTED_VALUE"""),45498.66666666667)</f>
        <v>45498.66667</v>
      </c>
      <c r="H143" s="1">
        <f>IFERROR(__xludf.DUMMYFUNCTION("""COMPUTED_VALUE"""),474.56)</f>
        <v>474.56</v>
      </c>
      <c r="J143" s="2">
        <f>IFERROR(__xludf.DUMMYFUNCTION("""COMPUTED_VALUE"""),45498.66666666667)</f>
        <v>45498.66667</v>
      </c>
      <c r="K143" s="1">
        <f>IFERROR(__xludf.DUMMYFUNCTION("""COMPUTED_VALUE"""),475.52)</f>
        <v>475.52</v>
      </c>
      <c r="M143" s="2">
        <f>IFERROR(__xludf.DUMMYFUNCTION("""COMPUTED_VALUE"""),45498.66666666667)</f>
        <v>45498.66667</v>
      </c>
      <c r="N143" s="1">
        <f>IFERROR(__xludf.DUMMYFUNCTION("""COMPUTED_VALUE"""),3.9674469E7)</f>
        <v>39674469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IFERROR(__xludf.DUMMYFUNCTION("""COMPUTED_VALUE"""),478.85)</f>
        <v>478.85</v>
      </c>
      <c r="D144" s="2">
        <f>IFERROR(__xludf.DUMMYFUNCTION("""COMPUTED_VALUE"""),45499.66666666667)</f>
        <v>45499.66667</v>
      </c>
      <c r="E144" s="1">
        <f>IFERROR(__xludf.DUMMYFUNCTION("""COMPUTED_VALUE"""),486.92)</f>
        <v>486.92</v>
      </c>
      <c r="G144" s="2">
        <f>IFERROR(__xludf.DUMMYFUNCTION("""COMPUTED_VALUE"""),45499.66666666667)</f>
        <v>45499.66667</v>
      </c>
      <c r="H144" s="1">
        <f>IFERROR(__xludf.DUMMYFUNCTION("""COMPUTED_VALUE"""),478.26)</f>
        <v>478.26</v>
      </c>
      <c r="J144" s="2">
        <f>IFERROR(__xludf.DUMMYFUNCTION("""COMPUTED_VALUE"""),45499.66666666667)</f>
        <v>45499.66667</v>
      </c>
      <c r="K144" s="1">
        <f>IFERROR(__xludf.DUMMYFUNCTION("""COMPUTED_VALUE"""),485.8)</f>
        <v>485.8</v>
      </c>
      <c r="M144" s="2">
        <f>IFERROR(__xludf.DUMMYFUNCTION("""COMPUTED_VALUE"""),45499.66666666667)</f>
        <v>45499.66667</v>
      </c>
      <c r="N144" s="1">
        <f>IFERROR(__xludf.DUMMYFUNCTION("""COMPUTED_VALUE"""),3.1047856E7)</f>
        <v>31047856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IFERROR(__xludf.DUMMYFUNCTION("""COMPUTED_VALUE"""),486.34)</f>
        <v>486.34</v>
      </c>
      <c r="D145" s="2">
        <f>IFERROR(__xludf.DUMMYFUNCTION("""COMPUTED_VALUE"""),45502.66666666667)</f>
        <v>45502.66667</v>
      </c>
      <c r="E145" s="1">
        <f>IFERROR(__xludf.DUMMYFUNCTION("""COMPUTED_VALUE"""),487.02)</f>
        <v>487.02</v>
      </c>
      <c r="G145" s="2">
        <f>IFERROR(__xludf.DUMMYFUNCTION("""COMPUTED_VALUE"""),45502.66666666667)</f>
        <v>45502.66667</v>
      </c>
      <c r="H145" s="1">
        <f>IFERROR(__xludf.DUMMYFUNCTION("""COMPUTED_VALUE"""),482.96)</f>
        <v>482.96</v>
      </c>
      <c r="J145" s="2">
        <f>IFERROR(__xludf.DUMMYFUNCTION("""COMPUTED_VALUE"""),45502.66666666667)</f>
        <v>45502.66667</v>
      </c>
      <c r="K145" s="1">
        <f>IFERROR(__xludf.DUMMYFUNCTION("""COMPUTED_VALUE"""),484.15)</f>
        <v>484.15</v>
      </c>
      <c r="M145" s="2">
        <f>IFERROR(__xludf.DUMMYFUNCTION("""COMPUTED_VALUE"""),45502.66666666667)</f>
        <v>45502.66667</v>
      </c>
      <c r="N145" s="1">
        <f>IFERROR(__xludf.DUMMYFUNCTION("""COMPUTED_VALUE"""),3.934794E7)</f>
        <v>39347940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IFERROR(__xludf.DUMMYFUNCTION("""COMPUTED_VALUE"""),482.83)</f>
        <v>482.83</v>
      </c>
      <c r="D146" s="2">
        <f>IFERROR(__xludf.DUMMYFUNCTION("""COMPUTED_VALUE"""),45503.66666666667)</f>
        <v>45503.66667</v>
      </c>
      <c r="E146" s="1">
        <f>IFERROR(__xludf.DUMMYFUNCTION("""COMPUTED_VALUE"""),485.68)</f>
        <v>485.68</v>
      </c>
      <c r="G146" s="2">
        <f>IFERROR(__xludf.DUMMYFUNCTION("""COMPUTED_VALUE"""),45503.66666666667)</f>
        <v>45503.66667</v>
      </c>
      <c r="H146" s="1">
        <f>IFERROR(__xludf.DUMMYFUNCTION("""COMPUTED_VALUE"""),481.39)</f>
        <v>481.39</v>
      </c>
      <c r="J146" s="2">
        <f>IFERROR(__xludf.DUMMYFUNCTION("""COMPUTED_VALUE"""),45503.66666666667)</f>
        <v>45503.66667</v>
      </c>
      <c r="K146" s="1">
        <f>IFERROR(__xludf.DUMMYFUNCTION("""COMPUTED_VALUE"""),484.07)</f>
        <v>484.07</v>
      </c>
      <c r="M146" s="2">
        <f>IFERROR(__xludf.DUMMYFUNCTION("""COMPUTED_VALUE"""),45503.66666666667)</f>
        <v>45503.66667</v>
      </c>
      <c r="N146" s="1">
        <f>IFERROR(__xludf.DUMMYFUNCTION("""COMPUTED_VALUE"""),3.9883151E7)</f>
        <v>39883151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IFERROR(__xludf.DUMMYFUNCTION("""COMPUTED_VALUE"""),484.97)</f>
        <v>484.97</v>
      </c>
      <c r="D147" s="2">
        <f>IFERROR(__xludf.DUMMYFUNCTION("""COMPUTED_VALUE"""),45504.66666666667)</f>
        <v>45504.66667</v>
      </c>
      <c r="E147" s="1">
        <f>IFERROR(__xludf.DUMMYFUNCTION("""COMPUTED_VALUE"""),491.39)</f>
        <v>491.39</v>
      </c>
      <c r="G147" s="2">
        <f>IFERROR(__xludf.DUMMYFUNCTION("""COMPUTED_VALUE"""),45504.66666666667)</f>
        <v>45504.66667</v>
      </c>
      <c r="H147" s="1">
        <f>IFERROR(__xludf.DUMMYFUNCTION("""COMPUTED_VALUE"""),477.83)</f>
        <v>477.83</v>
      </c>
      <c r="J147" s="2">
        <f>IFERROR(__xludf.DUMMYFUNCTION("""COMPUTED_VALUE"""),45504.66666666667)</f>
        <v>45504.66667</v>
      </c>
      <c r="K147" s="1">
        <f>IFERROR(__xludf.DUMMYFUNCTION("""COMPUTED_VALUE"""),486.23)</f>
        <v>486.23</v>
      </c>
      <c r="M147" s="2">
        <f>IFERROR(__xludf.DUMMYFUNCTION("""COMPUTED_VALUE"""),45504.66666666667)</f>
        <v>45504.66667</v>
      </c>
      <c r="N147" s="1">
        <f>IFERROR(__xludf.DUMMYFUNCTION("""COMPUTED_VALUE"""),5.4534729E7)</f>
        <v>54534729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IFERROR(__xludf.DUMMYFUNCTION("""COMPUTED_VALUE"""),484.84)</f>
        <v>484.84</v>
      </c>
      <c r="D148" s="2">
        <f>IFERROR(__xludf.DUMMYFUNCTION("""COMPUTED_VALUE"""),45505.66666666667)</f>
        <v>45505.66667</v>
      </c>
      <c r="E148" s="1">
        <f>IFERROR(__xludf.DUMMYFUNCTION("""COMPUTED_VALUE"""),487.5)</f>
        <v>487.5</v>
      </c>
      <c r="G148" s="2">
        <f>IFERROR(__xludf.DUMMYFUNCTION("""COMPUTED_VALUE"""),45505.66666666667)</f>
        <v>45505.66667</v>
      </c>
      <c r="H148" s="1">
        <f>IFERROR(__xludf.DUMMYFUNCTION("""COMPUTED_VALUE"""),476.9)</f>
        <v>476.9</v>
      </c>
      <c r="J148" s="2">
        <f>IFERROR(__xludf.DUMMYFUNCTION("""COMPUTED_VALUE"""),45505.66666666667)</f>
        <v>45505.66667</v>
      </c>
      <c r="K148" s="1">
        <f>IFERROR(__xludf.DUMMYFUNCTION("""COMPUTED_VALUE"""),482.31)</f>
        <v>482.31</v>
      </c>
      <c r="M148" s="2">
        <f>IFERROR(__xludf.DUMMYFUNCTION("""COMPUTED_VALUE"""),45505.66666666667)</f>
        <v>45505.66667</v>
      </c>
      <c r="N148" s="1">
        <f>IFERROR(__xludf.DUMMYFUNCTION("""COMPUTED_VALUE"""),4.2344511E7)</f>
        <v>42344511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IFERROR(__xludf.DUMMYFUNCTION("""COMPUTED_VALUE"""),479.77)</f>
        <v>479.77</v>
      </c>
      <c r="D149" s="2">
        <f>IFERROR(__xludf.DUMMYFUNCTION("""COMPUTED_VALUE"""),45506.66666666667)</f>
        <v>45506.66667</v>
      </c>
      <c r="E149" s="1">
        <f>IFERROR(__xludf.DUMMYFUNCTION("""COMPUTED_VALUE"""),479.77)</f>
        <v>479.77</v>
      </c>
      <c r="G149" s="2">
        <f>IFERROR(__xludf.DUMMYFUNCTION("""COMPUTED_VALUE"""),45506.66666666667)</f>
        <v>45506.66667</v>
      </c>
      <c r="H149" s="1">
        <f>IFERROR(__xludf.DUMMYFUNCTION("""COMPUTED_VALUE"""),468.11)</f>
        <v>468.11</v>
      </c>
      <c r="J149" s="2">
        <f>IFERROR(__xludf.DUMMYFUNCTION("""COMPUTED_VALUE"""),45506.66666666667)</f>
        <v>45506.66667</v>
      </c>
      <c r="K149" s="1">
        <f>IFERROR(__xludf.DUMMYFUNCTION("""COMPUTED_VALUE"""),475.35)</f>
        <v>475.35</v>
      </c>
      <c r="M149" s="2">
        <f>IFERROR(__xludf.DUMMYFUNCTION("""COMPUTED_VALUE"""),45506.66666666667)</f>
        <v>45506.66667</v>
      </c>
      <c r="N149" s="1">
        <f>IFERROR(__xludf.DUMMYFUNCTION("""COMPUTED_VALUE"""),3.6278675E7)</f>
        <v>36278675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IFERROR(__xludf.DUMMYFUNCTION("""COMPUTED_VALUE"""),466.84)</f>
        <v>466.84</v>
      </c>
      <c r="D150" s="2">
        <f>IFERROR(__xludf.DUMMYFUNCTION("""COMPUTED_VALUE"""),45509.66666666667)</f>
        <v>45509.66667</v>
      </c>
      <c r="E150" s="1">
        <f>IFERROR(__xludf.DUMMYFUNCTION("""COMPUTED_VALUE"""),467.31)</f>
        <v>467.31</v>
      </c>
      <c r="G150" s="2">
        <f>IFERROR(__xludf.DUMMYFUNCTION("""COMPUTED_VALUE"""),45509.66666666667)</f>
        <v>45509.66667</v>
      </c>
      <c r="H150" s="1">
        <f>IFERROR(__xludf.DUMMYFUNCTION("""COMPUTED_VALUE"""),455.82)</f>
        <v>455.82</v>
      </c>
      <c r="J150" s="2">
        <f>IFERROR(__xludf.DUMMYFUNCTION("""COMPUTED_VALUE"""),45509.66666666667)</f>
        <v>45509.66667</v>
      </c>
      <c r="K150" s="1">
        <f>IFERROR(__xludf.DUMMYFUNCTION("""COMPUTED_VALUE"""),459.87)</f>
        <v>459.87</v>
      </c>
      <c r="M150" s="2">
        <f>IFERROR(__xludf.DUMMYFUNCTION("""COMPUTED_VALUE"""),45509.66666666667)</f>
        <v>45509.66667</v>
      </c>
      <c r="N150" s="1">
        <f>IFERROR(__xludf.DUMMYFUNCTION("""COMPUTED_VALUE"""),4.1508794E7)</f>
        <v>41508794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IFERROR(__xludf.DUMMYFUNCTION("""COMPUTED_VALUE"""),459.8)</f>
        <v>459.8</v>
      </c>
      <c r="D151" s="2">
        <f>IFERROR(__xludf.DUMMYFUNCTION("""COMPUTED_VALUE"""),45510.66666666667)</f>
        <v>45510.66667</v>
      </c>
      <c r="E151" s="1">
        <f>IFERROR(__xludf.DUMMYFUNCTION("""COMPUTED_VALUE"""),471.78)</f>
        <v>471.78</v>
      </c>
      <c r="G151" s="2">
        <f>IFERROR(__xludf.DUMMYFUNCTION("""COMPUTED_VALUE"""),45510.66666666667)</f>
        <v>45510.66667</v>
      </c>
      <c r="H151" s="1">
        <f>IFERROR(__xludf.DUMMYFUNCTION("""COMPUTED_VALUE"""),459.22)</f>
        <v>459.22</v>
      </c>
      <c r="J151" s="2">
        <f>IFERROR(__xludf.DUMMYFUNCTION("""COMPUTED_VALUE"""),45510.66666666667)</f>
        <v>45510.66667</v>
      </c>
      <c r="K151" s="1">
        <f>IFERROR(__xludf.DUMMYFUNCTION("""COMPUTED_VALUE"""),466.2)</f>
        <v>466.2</v>
      </c>
      <c r="M151" s="2">
        <f>IFERROR(__xludf.DUMMYFUNCTION("""COMPUTED_VALUE"""),45510.66666666667)</f>
        <v>45510.66667</v>
      </c>
      <c r="N151" s="1">
        <f>IFERROR(__xludf.DUMMYFUNCTION("""COMPUTED_VALUE"""),2.9412519E7)</f>
        <v>29412519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IFERROR(__xludf.DUMMYFUNCTION("""COMPUTED_VALUE"""),468.89)</f>
        <v>468.89</v>
      </c>
      <c r="D152" s="2">
        <f>IFERROR(__xludf.DUMMYFUNCTION("""COMPUTED_VALUE"""),45511.66666666667)</f>
        <v>45511.66667</v>
      </c>
      <c r="E152" s="1">
        <f>IFERROR(__xludf.DUMMYFUNCTION("""COMPUTED_VALUE"""),471.95)</f>
        <v>471.95</v>
      </c>
      <c r="G152" s="2">
        <f>IFERROR(__xludf.DUMMYFUNCTION("""COMPUTED_VALUE"""),45511.66666666667)</f>
        <v>45511.66667</v>
      </c>
      <c r="H152" s="1">
        <f>IFERROR(__xludf.DUMMYFUNCTION("""COMPUTED_VALUE"""),459.73)</f>
        <v>459.73</v>
      </c>
      <c r="J152" s="2">
        <f>IFERROR(__xludf.DUMMYFUNCTION("""COMPUTED_VALUE"""),45511.66666666667)</f>
        <v>45511.66667</v>
      </c>
      <c r="K152" s="1">
        <f>IFERROR(__xludf.DUMMYFUNCTION("""COMPUTED_VALUE"""),460.03)</f>
        <v>460.03</v>
      </c>
      <c r="M152" s="2">
        <f>IFERROR(__xludf.DUMMYFUNCTION("""COMPUTED_VALUE"""),45511.66666666667)</f>
        <v>45511.66667</v>
      </c>
      <c r="N152" s="1">
        <f>IFERROR(__xludf.DUMMYFUNCTION("""COMPUTED_VALUE"""),2.6860567E7)</f>
        <v>26860567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IFERROR(__xludf.DUMMYFUNCTION("""COMPUTED_VALUE"""),461.85)</f>
        <v>461.85</v>
      </c>
      <c r="D153" s="2">
        <f>IFERROR(__xludf.DUMMYFUNCTION("""COMPUTED_VALUE"""),45512.66666666667)</f>
        <v>45512.66667</v>
      </c>
      <c r="E153" s="1">
        <f>IFERROR(__xludf.DUMMYFUNCTION("""COMPUTED_VALUE"""),468.9)</f>
        <v>468.9</v>
      </c>
      <c r="G153" s="2">
        <f>IFERROR(__xludf.DUMMYFUNCTION("""COMPUTED_VALUE"""),45512.66666666667)</f>
        <v>45512.66667</v>
      </c>
      <c r="H153" s="1">
        <f>IFERROR(__xludf.DUMMYFUNCTION("""COMPUTED_VALUE"""),461.82)</f>
        <v>461.82</v>
      </c>
      <c r="J153" s="2">
        <f>IFERROR(__xludf.DUMMYFUNCTION("""COMPUTED_VALUE"""),45512.66666666667)</f>
        <v>45512.66667</v>
      </c>
      <c r="K153" s="1">
        <f>IFERROR(__xludf.DUMMYFUNCTION("""COMPUTED_VALUE"""),465.88)</f>
        <v>465.88</v>
      </c>
      <c r="M153" s="2">
        <f>IFERROR(__xludf.DUMMYFUNCTION("""COMPUTED_VALUE"""),45512.66666666667)</f>
        <v>45512.66667</v>
      </c>
      <c r="N153" s="1">
        <f>IFERROR(__xludf.DUMMYFUNCTION("""COMPUTED_VALUE"""),3.0718081E7)</f>
        <v>30718081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IFERROR(__xludf.DUMMYFUNCTION("""COMPUTED_VALUE"""),464.59)</f>
        <v>464.59</v>
      </c>
      <c r="D154" s="2">
        <f>IFERROR(__xludf.DUMMYFUNCTION("""COMPUTED_VALUE"""),45513.66666666667)</f>
        <v>45513.66667</v>
      </c>
      <c r="E154" s="1">
        <f>IFERROR(__xludf.DUMMYFUNCTION("""COMPUTED_VALUE"""),464.9)</f>
        <v>464.9</v>
      </c>
      <c r="G154" s="2">
        <f>IFERROR(__xludf.DUMMYFUNCTION("""COMPUTED_VALUE"""),45513.66666666667)</f>
        <v>45513.66667</v>
      </c>
      <c r="H154" s="1">
        <f>IFERROR(__xludf.DUMMYFUNCTION("""COMPUTED_VALUE"""),458.54)</f>
        <v>458.54</v>
      </c>
      <c r="J154" s="2">
        <f>IFERROR(__xludf.DUMMYFUNCTION("""COMPUTED_VALUE"""),45513.66666666667)</f>
        <v>45513.66667</v>
      </c>
      <c r="K154" s="1">
        <f>IFERROR(__xludf.DUMMYFUNCTION("""COMPUTED_VALUE"""),461.39)</f>
        <v>461.39</v>
      </c>
      <c r="M154" s="2">
        <f>IFERROR(__xludf.DUMMYFUNCTION("""COMPUTED_VALUE"""),45513.66666666667)</f>
        <v>45513.66667</v>
      </c>
      <c r="N154" s="1">
        <f>IFERROR(__xludf.DUMMYFUNCTION("""COMPUTED_VALUE"""),2.6284277E7)</f>
        <v>26284277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IFERROR(__xludf.DUMMYFUNCTION("""COMPUTED_VALUE"""),461.82)</f>
        <v>461.82</v>
      </c>
      <c r="D155" s="2">
        <f>IFERROR(__xludf.DUMMYFUNCTION("""COMPUTED_VALUE"""),45516.66666666667)</f>
        <v>45516.66667</v>
      </c>
      <c r="E155" s="1">
        <f>IFERROR(__xludf.DUMMYFUNCTION("""COMPUTED_VALUE"""),462.81)</f>
        <v>462.81</v>
      </c>
      <c r="G155" s="2">
        <f>IFERROR(__xludf.DUMMYFUNCTION("""COMPUTED_VALUE"""),45516.66666666667)</f>
        <v>45516.66667</v>
      </c>
      <c r="H155" s="1">
        <f>IFERROR(__xludf.DUMMYFUNCTION("""COMPUTED_VALUE"""),458.39)</f>
        <v>458.39</v>
      </c>
      <c r="J155" s="2">
        <f>IFERROR(__xludf.DUMMYFUNCTION("""COMPUTED_VALUE"""),45516.66666666667)</f>
        <v>45516.66667</v>
      </c>
      <c r="K155" s="1">
        <f>IFERROR(__xludf.DUMMYFUNCTION("""COMPUTED_VALUE"""),459.27)</f>
        <v>459.27</v>
      </c>
      <c r="M155" s="2">
        <f>IFERROR(__xludf.DUMMYFUNCTION("""COMPUTED_VALUE"""),45516.66666666667)</f>
        <v>45516.66667</v>
      </c>
      <c r="N155" s="1">
        <f>IFERROR(__xludf.DUMMYFUNCTION("""COMPUTED_VALUE"""),2.2953547E7)</f>
        <v>22953547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IFERROR(__xludf.DUMMYFUNCTION("""COMPUTED_VALUE"""),461.95)</f>
        <v>461.95</v>
      </c>
      <c r="D156" s="2">
        <f>IFERROR(__xludf.DUMMYFUNCTION("""COMPUTED_VALUE"""),45517.66666666667)</f>
        <v>45517.66667</v>
      </c>
      <c r="E156" s="1">
        <f>IFERROR(__xludf.DUMMYFUNCTION("""COMPUTED_VALUE"""),467.01)</f>
        <v>467.01</v>
      </c>
      <c r="G156" s="2">
        <f>IFERROR(__xludf.DUMMYFUNCTION("""COMPUTED_VALUE"""),45517.66666666667)</f>
        <v>45517.66667</v>
      </c>
      <c r="H156" s="1">
        <f>IFERROR(__xludf.DUMMYFUNCTION("""COMPUTED_VALUE"""),459.74)</f>
        <v>459.74</v>
      </c>
      <c r="J156" s="2">
        <f>IFERROR(__xludf.DUMMYFUNCTION("""COMPUTED_VALUE"""),45517.66666666667)</f>
        <v>45517.66667</v>
      </c>
      <c r="K156" s="1">
        <f>IFERROR(__xludf.DUMMYFUNCTION("""COMPUTED_VALUE"""),465.67)</f>
        <v>465.67</v>
      </c>
      <c r="M156" s="2">
        <f>IFERROR(__xludf.DUMMYFUNCTION("""COMPUTED_VALUE"""),45517.66666666667)</f>
        <v>45517.66667</v>
      </c>
      <c r="N156" s="1">
        <f>IFERROR(__xludf.DUMMYFUNCTION("""COMPUTED_VALUE"""),2.669155E7)</f>
        <v>26691550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IFERROR(__xludf.DUMMYFUNCTION("""COMPUTED_VALUE"""),467.57)</f>
        <v>467.57</v>
      </c>
      <c r="D157" s="2">
        <f>IFERROR(__xludf.DUMMYFUNCTION("""COMPUTED_VALUE"""),45518.66666666667)</f>
        <v>45518.66667</v>
      </c>
      <c r="E157" s="1">
        <f>IFERROR(__xludf.DUMMYFUNCTION("""COMPUTED_VALUE"""),469.4)</f>
        <v>469.4</v>
      </c>
      <c r="G157" s="2">
        <f>IFERROR(__xludf.DUMMYFUNCTION("""COMPUTED_VALUE"""),45518.66666666667)</f>
        <v>45518.66667</v>
      </c>
      <c r="H157" s="1">
        <f>IFERROR(__xludf.DUMMYFUNCTION("""COMPUTED_VALUE"""),466.17)</f>
        <v>466.17</v>
      </c>
      <c r="J157" s="2">
        <f>IFERROR(__xludf.DUMMYFUNCTION("""COMPUTED_VALUE"""),45518.66666666667)</f>
        <v>45518.66667</v>
      </c>
      <c r="K157" s="1">
        <f>IFERROR(__xludf.DUMMYFUNCTION("""COMPUTED_VALUE"""),467.72)</f>
        <v>467.72</v>
      </c>
      <c r="M157" s="2">
        <f>IFERROR(__xludf.DUMMYFUNCTION("""COMPUTED_VALUE"""),45518.66666666667)</f>
        <v>45518.66667</v>
      </c>
      <c r="N157" s="1">
        <f>IFERROR(__xludf.DUMMYFUNCTION("""COMPUTED_VALUE"""),2.584511E7)</f>
        <v>25845110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IFERROR(__xludf.DUMMYFUNCTION("""COMPUTED_VALUE"""),470.6)</f>
        <v>470.6</v>
      </c>
      <c r="D158" s="2">
        <f>IFERROR(__xludf.DUMMYFUNCTION("""COMPUTED_VALUE"""),45519.66666666667)</f>
        <v>45519.66667</v>
      </c>
      <c r="E158" s="1">
        <f>IFERROR(__xludf.DUMMYFUNCTION("""COMPUTED_VALUE"""),477.66)</f>
        <v>477.66</v>
      </c>
      <c r="G158" s="2">
        <f>IFERROR(__xludf.DUMMYFUNCTION("""COMPUTED_VALUE"""),45519.66666666667)</f>
        <v>45519.66667</v>
      </c>
      <c r="H158" s="1">
        <f>IFERROR(__xludf.DUMMYFUNCTION("""COMPUTED_VALUE"""),470.36)</f>
        <v>470.36</v>
      </c>
      <c r="J158" s="2">
        <f>IFERROR(__xludf.DUMMYFUNCTION("""COMPUTED_VALUE"""),45519.66666666667)</f>
        <v>45519.66667</v>
      </c>
      <c r="K158" s="1">
        <f>IFERROR(__xludf.DUMMYFUNCTION("""COMPUTED_VALUE"""),476.04)</f>
        <v>476.04</v>
      </c>
      <c r="M158" s="2">
        <f>IFERROR(__xludf.DUMMYFUNCTION("""COMPUTED_VALUE"""),45519.66666666667)</f>
        <v>45519.66667</v>
      </c>
      <c r="N158" s="1">
        <f>IFERROR(__xludf.DUMMYFUNCTION("""COMPUTED_VALUE"""),3.9561846E7)</f>
        <v>39561846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IFERROR(__xludf.DUMMYFUNCTION("""COMPUTED_VALUE"""),474.06)</f>
        <v>474.06</v>
      </c>
      <c r="D159" s="2">
        <f>IFERROR(__xludf.DUMMYFUNCTION("""COMPUTED_VALUE"""),45520.66666666667)</f>
        <v>45520.66667</v>
      </c>
      <c r="E159" s="1">
        <f>IFERROR(__xludf.DUMMYFUNCTION("""COMPUTED_VALUE"""),476.2)</f>
        <v>476.2</v>
      </c>
      <c r="G159" s="2">
        <f>IFERROR(__xludf.DUMMYFUNCTION("""COMPUTED_VALUE"""),45520.66666666667)</f>
        <v>45520.66667</v>
      </c>
      <c r="H159" s="1">
        <f>IFERROR(__xludf.DUMMYFUNCTION("""COMPUTED_VALUE"""),470.1)</f>
        <v>470.1</v>
      </c>
      <c r="J159" s="2">
        <f>IFERROR(__xludf.DUMMYFUNCTION("""COMPUTED_VALUE"""),45520.66666666667)</f>
        <v>45520.66667</v>
      </c>
      <c r="K159" s="1">
        <f>IFERROR(__xludf.DUMMYFUNCTION("""COMPUTED_VALUE"""),475.92)</f>
        <v>475.92</v>
      </c>
      <c r="M159" s="2">
        <f>IFERROR(__xludf.DUMMYFUNCTION("""COMPUTED_VALUE"""),45520.66666666667)</f>
        <v>45520.66667</v>
      </c>
      <c r="N159" s="1">
        <f>IFERROR(__xludf.DUMMYFUNCTION("""COMPUTED_VALUE"""),4.3439298E7)</f>
        <v>43439298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IFERROR(__xludf.DUMMYFUNCTION("""COMPUTED_VALUE"""),476.45)</f>
        <v>476.45</v>
      </c>
      <c r="D160" s="2">
        <f>IFERROR(__xludf.DUMMYFUNCTION("""COMPUTED_VALUE"""),45523.66666666667)</f>
        <v>45523.66667</v>
      </c>
      <c r="E160" s="1">
        <f>IFERROR(__xludf.DUMMYFUNCTION("""COMPUTED_VALUE"""),479.1)</f>
        <v>479.1</v>
      </c>
      <c r="G160" s="2">
        <f>IFERROR(__xludf.DUMMYFUNCTION("""COMPUTED_VALUE"""),45523.66666666667)</f>
        <v>45523.66667</v>
      </c>
      <c r="H160" s="1">
        <f>IFERROR(__xludf.DUMMYFUNCTION("""COMPUTED_VALUE"""),475.67)</f>
        <v>475.67</v>
      </c>
      <c r="J160" s="2">
        <f>IFERROR(__xludf.DUMMYFUNCTION("""COMPUTED_VALUE"""),45523.66666666667)</f>
        <v>45523.66667</v>
      </c>
      <c r="K160" s="1">
        <f>IFERROR(__xludf.DUMMYFUNCTION("""COMPUTED_VALUE"""),479.1)</f>
        <v>479.1</v>
      </c>
      <c r="M160" s="2">
        <f>IFERROR(__xludf.DUMMYFUNCTION("""COMPUTED_VALUE"""),45523.66666666667)</f>
        <v>45523.66667</v>
      </c>
      <c r="N160" s="1">
        <f>IFERROR(__xludf.DUMMYFUNCTION("""COMPUTED_VALUE"""),2.6678371E7)</f>
        <v>26678371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IFERROR(__xludf.DUMMYFUNCTION("""COMPUTED_VALUE"""),478.3)</f>
        <v>478.3</v>
      </c>
      <c r="D161" s="2">
        <f>IFERROR(__xludf.DUMMYFUNCTION("""COMPUTED_VALUE"""),45524.66666666667)</f>
        <v>45524.66667</v>
      </c>
      <c r="E161" s="1">
        <f>IFERROR(__xludf.DUMMYFUNCTION("""COMPUTED_VALUE"""),479.64)</f>
        <v>479.64</v>
      </c>
      <c r="G161" s="2">
        <f>IFERROR(__xludf.DUMMYFUNCTION("""COMPUTED_VALUE"""),45524.66666666667)</f>
        <v>45524.66667</v>
      </c>
      <c r="H161" s="1">
        <f>IFERROR(__xludf.DUMMYFUNCTION("""COMPUTED_VALUE"""),475.93)</f>
        <v>475.93</v>
      </c>
      <c r="J161" s="2">
        <f>IFERROR(__xludf.DUMMYFUNCTION("""COMPUTED_VALUE"""),45524.66666666667)</f>
        <v>45524.66667</v>
      </c>
      <c r="K161" s="1">
        <f>IFERROR(__xludf.DUMMYFUNCTION("""COMPUTED_VALUE"""),477.62)</f>
        <v>477.62</v>
      </c>
      <c r="M161" s="2">
        <f>IFERROR(__xludf.DUMMYFUNCTION("""COMPUTED_VALUE"""),45524.66666666667)</f>
        <v>45524.66667</v>
      </c>
      <c r="N161" s="1">
        <f>IFERROR(__xludf.DUMMYFUNCTION("""COMPUTED_VALUE"""),2.3362553E7)</f>
        <v>23362553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IFERROR(__xludf.DUMMYFUNCTION("""COMPUTED_VALUE"""),478.82)</f>
        <v>478.82</v>
      </c>
      <c r="D162" s="2">
        <f>IFERROR(__xludf.DUMMYFUNCTION("""COMPUTED_VALUE"""),45525.66666666667)</f>
        <v>45525.66667</v>
      </c>
      <c r="E162" s="1">
        <f>IFERROR(__xludf.DUMMYFUNCTION("""COMPUTED_VALUE"""),485.19)</f>
        <v>485.19</v>
      </c>
      <c r="G162" s="2">
        <f>IFERROR(__xludf.DUMMYFUNCTION("""COMPUTED_VALUE"""),45525.66666666667)</f>
        <v>45525.66667</v>
      </c>
      <c r="H162" s="1">
        <f>IFERROR(__xludf.DUMMYFUNCTION("""COMPUTED_VALUE"""),477.86)</f>
        <v>477.86</v>
      </c>
      <c r="J162" s="2">
        <f>IFERROR(__xludf.DUMMYFUNCTION("""COMPUTED_VALUE"""),45525.66666666667)</f>
        <v>45525.66667</v>
      </c>
      <c r="K162" s="1">
        <f>IFERROR(__xludf.DUMMYFUNCTION("""COMPUTED_VALUE"""),485.13)</f>
        <v>485.13</v>
      </c>
      <c r="M162" s="2">
        <f>IFERROR(__xludf.DUMMYFUNCTION("""COMPUTED_VALUE"""),45525.66666666667)</f>
        <v>45525.66667</v>
      </c>
      <c r="N162" s="1">
        <f>IFERROR(__xludf.DUMMYFUNCTION("""COMPUTED_VALUE"""),2.0403903E7)</f>
        <v>20403903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IFERROR(__xludf.DUMMYFUNCTION("""COMPUTED_VALUE"""),485.93)</f>
        <v>485.93</v>
      </c>
      <c r="D163" s="2">
        <f>IFERROR(__xludf.DUMMYFUNCTION("""COMPUTED_VALUE"""),45526.66666666667)</f>
        <v>45526.66667</v>
      </c>
      <c r="E163" s="1">
        <f>IFERROR(__xludf.DUMMYFUNCTION("""COMPUTED_VALUE"""),487.49)</f>
        <v>487.49</v>
      </c>
      <c r="G163" s="2">
        <f>IFERROR(__xludf.DUMMYFUNCTION("""COMPUTED_VALUE"""),45526.66666666667)</f>
        <v>45526.66667</v>
      </c>
      <c r="H163" s="1">
        <f>IFERROR(__xludf.DUMMYFUNCTION("""COMPUTED_VALUE"""),483.28)</f>
        <v>483.28</v>
      </c>
      <c r="J163" s="2">
        <f>IFERROR(__xludf.DUMMYFUNCTION("""COMPUTED_VALUE"""),45526.66666666667)</f>
        <v>45526.66667</v>
      </c>
      <c r="K163" s="1">
        <f>IFERROR(__xludf.DUMMYFUNCTION("""COMPUTED_VALUE"""),486.19)</f>
        <v>486.19</v>
      </c>
      <c r="M163" s="2">
        <f>IFERROR(__xludf.DUMMYFUNCTION("""COMPUTED_VALUE"""),45526.66666666667)</f>
        <v>45526.66667</v>
      </c>
      <c r="N163" s="1">
        <f>IFERROR(__xludf.DUMMYFUNCTION("""COMPUTED_VALUE"""),2.0383368E7)</f>
        <v>20383368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IFERROR(__xludf.DUMMYFUNCTION("""COMPUTED_VALUE"""),488.61)</f>
        <v>488.61</v>
      </c>
      <c r="D164" s="2">
        <f>IFERROR(__xludf.DUMMYFUNCTION("""COMPUTED_VALUE"""),45527.66666666667)</f>
        <v>45527.66667</v>
      </c>
      <c r="E164" s="1">
        <f>IFERROR(__xludf.DUMMYFUNCTION("""COMPUTED_VALUE"""),494.57)</f>
        <v>494.57</v>
      </c>
      <c r="G164" s="2">
        <f>IFERROR(__xludf.DUMMYFUNCTION("""COMPUTED_VALUE"""),45527.66666666667)</f>
        <v>45527.66667</v>
      </c>
      <c r="H164" s="1">
        <f>IFERROR(__xludf.DUMMYFUNCTION("""COMPUTED_VALUE"""),488.61)</f>
        <v>488.61</v>
      </c>
      <c r="J164" s="2">
        <f>IFERROR(__xludf.DUMMYFUNCTION("""COMPUTED_VALUE"""),45527.66666666667)</f>
        <v>45527.66667</v>
      </c>
      <c r="K164" s="1">
        <f>IFERROR(__xludf.DUMMYFUNCTION("""COMPUTED_VALUE"""),493.87)</f>
        <v>493.87</v>
      </c>
      <c r="M164" s="2">
        <f>IFERROR(__xludf.DUMMYFUNCTION("""COMPUTED_VALUE"""),45527.66666666667)</f>
        <v>45527.66667</v>
      </c>
      <c r="N164" s="1">
        <f>IFERROR(__xludf.DUMMYFUNCTION("""COMPUTED_VALUE"""),2.0334027E7)</f>
        <v>20334027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IFERROR(__xludf.DUMMYFUNCTION("""COMPUTED_VALUE"""),495.21)</f>
        <v>495.21</v>
      </c>
      <c r="D165" s="2">
        <f>IFERROR(__xludf.DUMMYFUNCTION("""COMPUTED_VALUE"""),45530.66666666667)</f>
        <v>45530.66667</v>
      </c>
      <c r="E165" s="1">
        <f>IFERROR(__xludf.DUMMYFUNCTION("""COMPUTED_VALUE"""),499.39)</f>
        <v>499.39</v>
      </c>
      <c r="G165" s="2">
        <f>IFERROR(__xludf.DUMMYFUNCTION("""COMPUTED_VALUE"""),45530.66666666667)</f>
        <v>45530.66667</v>
      </c>
      <c r="H165" s="1">
        <f>IFERROR(__xludf.DUMMYFUNCTION("""COMPUTED_VALUE"""),494.41)</f>
        <v>494.41</v>
      </c>
      <c r="J165" s="2">
        <f>IFERROR(__xludf.DUMMYFUNCTION("""COMPUTED_VALUE"""),45530.66666666667)</f>
        <v>45530.66667</v>
      </c>
      <c r="K165" s="1">
        <f>IFERROR(__xludf.DUMMYFUNCTION("""COMPUTED_VALUE"""),494.94)</f>
        <v>494.94</v>
      </c>
      <c r="M165" s="2">
        <f>IFERROR(__xludf.DUMMYFUNCTION("""COMPUTED_VALUE"""),45530.66666666667)</f>
        <v>45530.66667</v>
      </c>
      <c r="N165" s="1">
        <f>IFERROR(__xludf.DUMMYFUNCTION("""COMPUTED_VALUE"""),2.0994283E7)</f>
        <v>20994283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IFERROR(__xludf.DUMMYFUNCTION("""COMPUTED_VALUE"""),494.22)</f>
        <v>494.22</v>
      </c>
      <c r="D166" s="2">
        <f>IFERROR(__xludf.DUMMYFUNCTION("""COMPUTED_VALUE"""),45531.66666666667)</f>
        <v>45531.66667</v>
      </c>
      <c r="E166" s="1">
        <f>IFERROR(__xludf.DUMMYFUNCTION("""COMPUTED_VALUE"""),496.94)</f>
        <v>496.94</v>
      </c>
      <c r="G166" s="2">
        <f>IFERROR(__xludf.DUMMYFUNCTION("""COMPUTED_VALUE"""),45531.66666666667)</f>
        <v>45531.66667</v>
      </c>
      <c r="H166" s="1">
        <f>IFERROR(__xludf.DUMMYFUNCTION("""COMPUTED_VALUE"""),493.08)</f>
        <v>493.08</v>
      </c>
      <c r="J166" s="2">
        <f>IFERROR(__xludf.DUMMYFUNCTION("""COMPUTED_VALUE"""),45531.66666666667)</f>
        <v>45531.66667</v>
      </c>
      <c r="K166" s="1">
        <f>IFERROR(__xludf.DUMMYFUNCTION("""COMPUTED_VALUE"""),496.17)</f>
        <v>496.17</v>
      </c>
      <c r="M166" s="2">
        <f>IFERROR(__xludf.DUMMYFUNCTION("""COMPUTED_VALUE"""),45531.66666666667)</f>
        <v>45531.66667</v>
      </c>
      <c r="N166" s="1">
        <f>IFERROR(__xludf.DUMMYFUNCTION("""COMPUTED_VALUE"""),2.0813885E7)</f>
        <v>20813885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IFERROR(__xludf.DUMMYFUNCTION("""COMPUTED_VALUE"""),494.79)</f>
        <v>494.79</v>
      </c>
      <c r="D167" s="2">
        <f>IFERROR(__xludf.DUMMYFUNCTION("""COMPUTED_VALUE"""),45532.66666666667)</f>
        <v>45532.66667</v>
      </c>
      <c r="E167" s="1">
        <f>IFERROR(__xludf.DUMMYFUNCTION("""COMPUTED_VALUE"""),498.79)</f>
        <v>498.79</v>
      </c>
      <c r="G167" s="2">
        <f>IFERROR(__xludf.DUMMYFUNCTION("""COMPUTED_VALUE"""),45532.66666666667)</f>
        <v>45532.66667</v>
      </c>
      <c r="H167" s="1">
        <f>IFERROR(__xludf.DUMMYFUNCTION("""COMPUTED_VALUE"""),494.5)</f>
        <v>494.5</v>
      </c>
      <c r="J167" s="2">
        <f>IFERROR(__xludf.DUMMYFUNCTION("""COMPUTED_VALUE"""),45532.66666666667)</f>
        <v>45532.66667</v>
      </c>
      <c r="K167" s="1">
        <f>IFERROR(__xludf.DUMMYFUNCTION("""COMPUTED_VALUE"""),496.04)</f>
        <v>496.04</v>
      </c>
      <c r="M167" s="2">
        <f>IFERROR(__xludf.DUMMYFUNCTION("""COMPUTED_VALUE"""),45532.66666666667)</f>
        <v>45532.66667</v>
      </c>
      <c r="N167" s="1">
        <f>IFERROR(__xludf.DUMMYFUNCTION("""COMPUTED_VALUE"""),2.1078872E7)</f>
        <v>21078872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IFERROR(__xludf.DUMMYFUNCTION("""COMPUTED_VALUE"""),498.08)</f>
        <v>498.08</v>
      </c>
      <c r="D168" s="2">
        <f>IFERROR(__xludf.DUMMYFUNCTION("""COMPUTED_VALUE"""),45533.66666666667)</f>
        <v>45533.66667</v>
      </c>
      <c r="E168" s="1">
        <f>IFERROR(__xludf.DUMMYFUNCTION("""COMPUTED_VALUE"""),498.09)</f>
        <v>498.09</v>
      </c>
      <c r="G168" s="2">
        <f>IFERROR(__xludf.DUMMYFUNCTION("""COMPUTED_VALUE"""),45533.66666666667)</f>
        <v>45533.66667</v>
      </c>
      <c r="H168" s="1">
        <f>IFERROR(__xludf.DUMMYFUNCTION("""COMPUTED_VALUE"""),493.06)</f>
        <v>493.06</v>
      </c>
      <c r="J168" s="2">
        <f>IFERROR(__xludf.DUMMYFUNCTION("""COMPUTED_VALUE"""),45533.66666666667)</f>
        <v>45533.66667</v>
      </c>
      <c r="K168" s="1">
        <f>IFERROR(__xludf.DUMMYFUNCTION("""COMPUTED_VALUE"""),496.16)</f>
        <v>496.16</v>
      </c>
      <c r="M168" s="2">
        <f>IFERROR(__xludf.DUMMYFUNCTION("""COMPUTED_VALUE"""),45533.66666666667)</f>
        <v>45533.66667</v>
      </c>
      <c r="N168" s="1">
        <f>IFERROR(__xludf.DUMMYFUNCTION("""COMPUTED_VALUE"""),1.8437039E7)</f>
        <v>18437039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IFERROR(__xludf.DUMMYFUNCTION("""COMPUTED_VALUE"""),496.76)</f>
        <v>496.76</v>
      </c>
      <c r="D169" s="2">
        <f>IFERROR(__xludf.DUMMYFUNCTION("""COMPUTED_VALUE"""),45534.66666666667)</f>
        <v>45534.66667</v>
      </c>
      <c r="E169" s="1">
        <f>IFERROR(__xludf.DUMMYFUNCTION("""COMPUTED_VALUE"""),502.86)</f>
        <v>502.86</v>
      </c>
      <c r="G169" s="2">
        <f>IFERROR(__xludf.DUMMYFUNCTION("""COMPUTED_VALUE"""),45534.66666666667)</f>
        <v>45534.66667</v>
      </c>
      <c r="H169" s="1">
        <f>IFERROR(__xludf.DUMMYFUNCTION("""COMPUTED_VALUE"""),495.83)</f>
        <v>495.83</v>
      </c>
      <c r="J169" s="2">
        <f>IFERROR(__xludf.DUMMYFUNCTION("""COMPUTED_VALUE"""),45534.66666666667)</f>
        <v>45534.66667</v>
      </c>
      <c r="K169" s="1">
        <f>IFERROR(__xludf.DUMMYFUNCTION("""COMPUTED_VALUE"""),502.42)</f>
        <v>502.42</v>
      </c>
      <c r="M169" s="2">
        <f>IFERROR(__xludf.DUMMYFUNCTION("""COMPUTED_VALUE"""),45534.66666666667)</f>
        <v>45534.66667</v>
      </c>
      <c r="N169" s="1">
        <f>IFERROR(__xludf.DUMMYFUNCTION("""COMPUTED_VALUE"""),2.9948534E7)</f>
        <v>29948534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IFERROR(__xludf.DUMMYFUNCTION("""COMPUTED_VALUE"""),498.66)</f>
        <v>498.66</v>
      </c>
      <c r="D170" s="2">
        <f>IFERROR(__xludf.DUMMYFUNCTION("""COMPUTED_VALUE"""),45538.66666666667)</f>
        <v>45538.66667</v>
      </c>
      <c r="E170" s="1">
        <f>IFERROR(__xludf.DUMMYFUNCTION("""COMPUTED_VALUE"""),500.23)</f>
        <v>500.23</v>
      </c>
      <c r="G170" s="2">
        <f>IFERROR(__xludf.DUMMYFUNCTION("""COMPUTED_VALUE"""),45538.66666666667)</f>
        <v>45538.66667</v>
      </c>
      <c r="H170" s="1">
        <f>IFERROR(__xludf.DUMMYFUNCTION("""COMPUTED_VALUE"""),493.69)</f>
        <v>493.69</v>
      </c>
      <c r="J170" s="2">
        <f>IFERROR(__xludf.DUMMYFUNCTION("""COMPUTED_VALUE"""),45538.66666666667)</f>
        <v>45538.66667</v>
      </c>
      <c r="K170" s="1">
        <f>IFERROR(__xludf.DUMMYFUNCTION("""COMPUTED_VALUE"""),495.34)</f>
        <v>495.34</v>
      </c>
      <c r="M170" s="2">
        <f>IFERROR(__xludf.DUMMYFUNCTION("""COMPUTED_VALUE"""),45538.66666666667)</f>
        <v>45538.66667</v>
      </c>
      <c r="N170" s="1">
        <f>IFERROR(__xludf.DUMMYFUNCTION("""COMPUTED_VALUE"""),2.7654538E7)</f>
        <v>27654538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IFERROR(__xludf.DUMMYFUNCTION("""COMPUTED_VALUE"""),494.86)</f>
        <v>494.86</v>
      </c>
      <c r="D171" s="2">
        <f>IFERROR(__xludf.DUMMYFUNCTION("""COMPUTED_VALUE"""),45539.66666666667)</f>
        <v>45539.66667</v>
      </c>
      <c r="E171" s="1">
        <f>IFERROR(__xludf.DUMMYFUNCTION("""COMPUTED_VALUE"""),498.23)</f>
        <v>498.23</v>
      </c>
      <c r="G171" s="2">
        <f>IFERROR(__xludf.DUMMYFUNCTION("""COMPUTED_VALUE"""),45539.66666666667)</f>
        <v>45539.66667</v>
      </c>
      <c r="H171" s="1">
        <f>IFERROR(__xludf.DUMMYFUNCTION("""COMPUTED_VALUE"""),492.71)</f>
        <v>492.71</v>
      </c>
      <c r="J171" s="2">
        <f>IFERROR(__xludf.DUMMYFUNCTION("""COMPUTED_VALUE"""),45539.66666666667)</f>
        <v>45539.66667</v>
      </c>
      <c r="K171" s="1">
        <f>IFERROR(__xludf.DUMMYFUNCTION("""COMPUTED_VALUE"""),493.76)</f>
        <v>493.76</v>
      </c>
      <c r="M171" s="2">
        <f>IFERROR(__xludf.DUMMYFUNCTION("""COMPUTED_VALUE"""),45539.66666666667)</f>
        <v>45539.66667</v>
      </c>
      <c r="N171" s="1">
        <f>IFERROR(__xludf.DUMMYFUNCTION("""COMPUTED_VALUE"""),2.6560438E7)</f>
        <v>26560438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IFERROR(__xludf.DUMMYFUNCTION("""COMPUTED_VALUE"""),495.62)</f>
        <v>495.62</v>
      </c>
      <c r="D172" s="2">
        <f>IFERROR(__xludf.DUMMYFUNCTION("""COMPUTED_VALUE"""),45540.66666666667)</f>
        <v>45540.66667</v>
      </c>
      <c r="E172" s="1">
        <f>IFERROR(__xludf.DUMMYFUNCTION("""COMPUTED_VALUE"""),497.18)</f>
        <v>497.18</v>
      </c>
      <c r="G172" s="2">
        <f>IFERROR(__xludf.DUMMYFUNCTION("""COMPUTED_VALUE"""),45540.66666666667)</f>
        <v>45540.66667</v>
      </c>
      <c r="H172" s="1">
        <f>IFERROR(__xludf.DUMMYFUNCTION("""COMPUTED_VALUE"""),489.31)</f>
        <v>489.31</v>
      </c>
      <c r="J172" s="2">
        <f>IFERROR(__xludf.DUMMYFUNCTION("""COMPUTED_VALUE"""),45540.66666666667)</f>
        <v>45540.66667</v>
      </c>
      <c r="K172" s="1">
        <f>IFERROR(__xludf.DUMMYFUNCTION("""COMPUTED_VALUE"""),492.65)</f>
        <v>492.65</v>
      </c>
      <c r="M172" s="2">
        <f>IFERROR(__xludf.DUMMYFUNCTION("""COMPUTED_VALUE"""),45540.66666666667)</f>
        <v>45540.66667</v>
      </c>
      <c r="N172" s="1">
        <f>IFERROR(__xludf.DUMMYFUNCTION("""COMPUTED_VALUE"""),2.264601E7)</f>
        <v>22646010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IFERROR(__xludf.DUMMYFUNCTION("""COMPUTED_VALUE"""),491.56)</f>
        <v>491.56</v>
      </c>
      <c r="D173" s="2">
        <f>IFERROR(__xludf.DUMMYFUNCTION("""COMPUTED_VALUE"""),45541.66666666667)</f>
        <v>45541.66667</v>
      </c>
      <c r="E173" s="1">
        <f>IFERROR(__xludf.DUMMYFUNCTION("""COMPUTED_VALUE"""),495.55)</f>
        <v>495.55</v>
      </c>
      <c r="G173" s="2">
        <f>IFERROR(__xludf.DUMMYFUNCTION("""COMPUTED_VALUE"""),45541.66666666667)</f>
        <v>45541.66667</v>
      </c>
      <c r="H173" s="1">
        <f>IFERROR(__xludf.DUMMYFUNCTION("""COMPUTED_VALUE"""),488.41)</f>
        <v>488.41</v>
      </c>
      <c r="J173" s="2">
        <f>IFERROR(__xludf.DUMMYFUNCTION("""COMPUTED_VALUE"""),45541.66666666667)</f>
        <v>45541.66667</v>
      </c>
      <c r="K173" s="1">
        <f>IFERROR(__xludf.DUMMYFUNCTION("""COMPUTED_VALUE"""),489.75)</f>
        <v>489.75</v>
      </c>
      <c r="M173" s="2">
        <f>IFERROR(__xludf.DUMMYFUNCTION("""COMPUTED_VALUE"""),45541.66666666667)</f>
        <v>45541.66667</v>
      </c>
      <c r="N173" s="1">
        <f>IFERROR(__xludf.DUMMYFUNCTION("""COMPUTED_VALUE"""),2.2952038E7)</f>
        <v>22952038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IFERROR(__xludf.DUMMYFUNCTION("""COMPUTED_VALUE"""),490.68)</f>
        <v>490.68</v>
      </c>
      <c r="D174" s="2">
        <f>IFERROR(__xludf.DUMMYFUNCTION("""COMPUTED_VALUE"""),45544.66666666667)</f>
        <v>45544.66667</v>
      </c>
      <c r="E174" s="1">
        <f>IFERROR(__xludf.DUMMYFUNCTION("""COMPUTED_VALUE"""),493.81)</f>
        <v>493.81</v>
      </c>
      <c r="G174" s="2">
        <f>IFERROR(__xludf.DUMMYFUNCTION("""COMPUTED_VALUE"""),45544.66666666667)</f>
        <v>45544.66667</v>
      </c>
      <c r="H174" s="1">
        <f>IFERROR(__xludf.DUMMYFUNCTION("""COMPUTED_VALUE"""),490.04)</f>
        <v>490.04</v>
      </c>
      <c r="J174" s="2">
        <f>IFERROR(__xludf.DUMMYFUNCTION("""COMPUTED_VALUE"""),45544.66666666667)</f>
        <v>45544.66667</v>
      </c>
      <c r="K174" s="1">
        <f>IFERROR(__xludf.DUMMYFUNCTION("""COMPUTED_VALUE"""),490.63)</f>
        <v>490.63</v>
      </c>
      <c r="M174" s="2">
        <f>IFERROR(__xludf.DUMMYFUNCTION("""COMPUTED_VALUE"""),45544.66666666667)</f>
        <v>45544.66667</v>
      </c>
      <c r="N174" s="1">
        <f>IFERROR(__xludf.DUMMYFUNCTION("""COMPUTED_VALUE"""),2.6106185E7)</f>
        <v>26106185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IFERROR(__xludf.DUMMYFUNCTION("""COMPUTED_VALUE"""),491.14)</f>
        <v>491.14</v>
      </c>
      <c r="D175" s="2">
        <f>IFERROR(__xludf.DUMMYFUNCTION("""COMPUTED_VALUE"""),45545.66666666667)</f>
        <v>45545.66667</v>
      </c>
      <c r="E175" s="1">
        <f>IFERROR(__xludf.DUMMYFUNCTION("""COMPUTED_VALUE"""),491.62)</f>
        <v>491.62</v>
      </c>
      <c r="G175" s="2">
        <f>IFERROR(__xludf.DUMMYFUNCTION("""COMPUTED_VALUE"""),45545.66666666667)</f>
        <v>45545.66667</v>
      </c>
      <c r="H175" s="1">
        <f>IFERROR(__xludf.DUMMYFUNCTION("""COMPUTED_VALUE"""),486.75)</f>
        <v>486.75</v>
      </c>
      <c r="J175" s="2">
        <f>IFERROR(__xludf.DUMMYFUNCTION("""COMPUTED_VALUE"""),45545.66666666667)</f>
        <v>45545.66667</v>
      </c>
      <c r="K175" s="1">
        <f>IFERROR(__xludf.DUMMYFUNCTION("""COMPUTED_VALUE"""),487.46)</f>
        <v>487.46</v>
      </c>
      <c r="M175" s="2">
        <f>IFERROR(__xludf.DUMMYFUNCTION("""COMPUTED_VALUE"""),45545.66666666667)</f>
        <v>45545.66667</v>
      </c>
      <c r="N175" s="1">
        <f>IFERROR(__xludf.DUMMYFUNCTION("""COMPUTED_VALUE"""),2.114787E7)</f>
        <v>21147870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IFERROR(__xludf.DUMMYFUNCTION("""COMPUTED_VALUE"""),485.51)</f>
        <v>485.51</v>
      </c>
      <c r="D176" s="2">
        <f>IFERROR(__xludf.DUMMYFUNCTION("""COMPUTED_VALUE"""),45546.66666666667)</f>
        <v>45546.66667</v>
      </c>
      <c r="E176" s="1">
        <f>IFERROR(__xludf.DUMMYFUNCTION("""COMPUTED_VALUE"""),487.17)</f>
        <v>487.17</v>
      </c>
      <c r="G176" s="2">
        <f>IFERROR(__xludf.DUMMYFUNCTION("""COMPUTED_VALUE"""),45546.66666666667)</f>
        <v>45546.66667</v>
      </c>
      <c r="H176" s="1">
        <f>IFERROR(__xludf.DUMMYFUNCTION("""COMPUTED_VALUE"""),477.31)</f>
        <v>477.31</v>
      </c>
      <c r="J176" s="2">
        <f>IFERROR(__xludf.DUMMYFUNCTION("""COMPUTED_VALUE"""),45546.66666666667)</f>
        <v>45546.66667</v>
      </c>
      <c r="K176" s="1">
        <f>IFERROR(__xludf.DUMMYFUNCTION("""COMPUTED_VALUE"""),486.84)</f>
        <v>486.84</v>
      </c>
      <c r="M176" s="2">
        <f>IFERROR(__xludf.DUMMYFUNCTION("""COMPUTED_VALUE"""),45546.66666666667)</f>
        <v>45546.66667</v>
      </c>
      <c r="N176" s="1">
        <f>IFERROR(__xludf.DUMMYFUNCTION("""COMPUTED_VALUE"""),2.9697606E7)</f>
        <v>29697606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IFERROR(__xludf.DUMMYFUNCTION("""COMPUTED_VALUE"""),487.59)</f>
        <v>487.59</v>
      </c>
      <c r="D177" s="2">
        <f>IFERROR(__xludf.DUMMYFUNCTION("""COMPUTED_VALUE"""),45547.66666666667)</f>
        <v>45547.66667</v>
      </c>
      <c r="E177" s="1">
        <f>IFERROR(__xludf.DUMMYFUNCTION("""COMPUTED_VALUE"""),491.99)</f>
        <v>491.99</v>
      </c>
      <c r="G177" s="2">
        <f>IFERROR(__xludf.DUMMYFUNCTION("""COMPUTED_VALUE"""),45547.66666666667)</f>
        <v>45547.66667</v>
      </c>
      <c r="H177" s="1">
        <f>IFERROR(__xludf.DUMMYFUNCTION("""COMPUTED_VALUE"""),486.22)</f>
        <v>486.22</v>
      </c>
      <c r="J177" s="2">
        <f>IFERROR(__xludf.DUMMYFUNCTION("""COMPUTED_VALUE"""),45547.66666666667)</f>
        <v>45547.66667</v>
      </c>
      <c r="K177" s="1">
        <f>IFERROR(__xludf.DUMMYFUNCTION("""COMPUTED_VALUE"""),491.91)</f>
        <v>491.91</v>
      </c>
      <c r="M177" s="2">
        <f>IFERROR(__xludf.DUMMYFUNCTION("""COMPUTED_VALUE"""),45547.66666666667)</f>
        <v>45547.66667</v>
      </c>
      <c r="N177" s="1">
        <f>IFERROR(__xludf.DUMMYFUNCTION("""COMPUTED_VALUE"""),2.9210976E7)</f>
        <v>29210976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IFERROR(__xludf.DUMMYFUNCTION("""COMPUTED_VALUE"""),493.32)</f>
        <v>493.32</v>
      </c>
      <c r="D178" s="2">
        <f>IFERROR(__xludf.DUMMYFUNCTION("""COMPUTED_VALUE"""),45548.66666666667)</f>
        <v>45548.66667</v>
      </c>
      <c r="E178" s="1">
        <f>IFERROR(__xludf.DUMMYFUNCTION("""COMPUTED_VALUE"""),498.92)</f>
        <v>498.92</v>
      </c>
      <c r="G178" s="2">
        <f>IFERROR(__xludf.DUMMYFUNCTION("""COMPUTED_VALUE"""),45548.66666666667)</f>
        <v>45548.66667</v>
      </c>
      <c r="H178" s="1">
        <f>IFERROR(__xludf.DUMMYFUNCTION("""COMPUTED_VALUE"""),493.32)</f>
        <v>493.32</v>
      </c>
      <c r="J178" s="2">
        <f>IFERROR(__xludf.DUMMYFUNCTION("""COMPUTED_VALUE"""),45548.66666666667)</f>
        <v>45548.66667</v>
      </c>
      <c r="K178" s="1">
        <f>IFERROR(__xludf.DUMMYFUNCTION("""COMPUTED_VALUE"""),495.87)</f>
        <v>495.87</v>
      </c>
      <c r="M178" s="2">
        <f>IFERROR(__xludf.DUMMYFUNCTION("""COMPUTED_VALUE"""),45548.66666666667)</f>
        <v>45548.66667</v>
      </c>
      <c r="N178" s="1">
        <f>IFERROR(__xludf.DUMMYFUNCTION("""COMPUTED_VALUE"""),2.1397232E7)</f>
        <v>21397232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IFERROR(__xludf.DUMMYFUNCTION("""COMPUTED_VALUE"""),496.82)</f>
        <v>496.82</v>
      </c>
      <c r="D179" s="2">
        <f>IFERROR(__xludf.DUMMYFUNCTION("""COMPUTED_VALUE"""),45551.66666666667)</f>
        <v>45551.66667</v>
      </c>
      <c r="E179" s="1">
        <f>IFERROR(__xludf.DUMMYFUNCTION("""COMPUTED_VALUE"""),505.67)</f>
        <v>505.67</v>
      </c>
      <c r="G179" s="2">
        <f>IFERROR(__xludf.DUMMYFUNCTION("""COMPUTED_VALUE"""),45551.66666666667)</f>
        <v>45551.66667</v>
      </c>
      <c r="H179" s="1">
        <f>IFERROR(__xludf.DUMMYFUNCTION("""COMPUTED_VALUE"""),496.82)</f>
        <v>496.82</v>
      </c>
      <c r="J179" s="2">
        <f>IFERROR(__xludf.DUMMYFUNCTION("""COMPUTED_VALUE"""),45551.66666666667)</f>
        <v>45551.66667</v>
      </c>
      <c r="K179" s="1">
        <f>IFERROR(__xludf.DUMMYFUNCTION("""COMPUTED_VALUE"""),505.29)</f>
        <v>505.29</v>
      </c>
      <c r="M179" s="2">
        <f>IFERROR(__xludf.DUMMYFUNCTION("""COMPUTED_VALUE"""),45551.66666666667)</f>
        <v>45551.66667</v>
      </c>
      <c r="N179" s="1">
        <f>IFERROR(__xludf.DUMMYFUNCTION("""COMPUTED_VALUE"""),2.5243741E7)</f>
        <v>25243741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IFERROR(__xludf.DUMMYFUNCTION("""COMPUTED_VALUE"""),506.03)</f>
        <v>506.03</v>
      </c>
      <c r="D180" s="2">
        <f>IFERROR(__xludf.DUMMYFUNCTION("""COMPUTED_VALUE"""),45552.66666666667)</f>
        <v>45552.66667</v>
      </c>
      <c r="E180" s="1">
        <f>IFERROR(__xludf.DUMMYFUNCTION("""COMPUTED_VALUE"""),509.68)</f>
        <v>509.68</v>
      </c>
      <c r="G180" s="2">
        <f>IFERROR(__xludf.DUMMYFUNCTION("""COMPUTED_VALUE"""),45552.66666666667)</f>
        <v>45552.66667</v>
      </c>
      <c r="H180" s="1">
        <f>IFERROR(__xludf.DUMMYFUNCTION("""COMPUTED_VALUE"""),503.6)</f>
        <v>503.6</v>
      </c>
      <c r="J180" s="2">
        <f>IFERROR(__xludf.DUMMYFUNCTION("""COMPUTED_VALUE"""),45552.66666666667)</f>
        <v>45552.66667</v>
      </c>
      <c r="K180" s="1">
        <f>IFERROR(__xludf.DUMMYFUNCTION("""COMPUTED_VALUE"""),504.58)</f>
        <v>504.58</v>
      </c>
      <c r="M180" s="2">
        <f>IFERROR(__xludf.DUMMYFUNCTION("""COMPUTED_VALUE"""),45552.66666666667)</f>
        <v>45552.66667</v>
      </c>
      <c r="N180" s="1">
        <f>IFERROR(__xludf.DUMMYFUNCTION("""COMPUTED_VALUE"""),2.6761437E7)</f>
        <v>26761437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IFERROR(__xludf.DUMMYFUNCTION("""COMPUTED_VALUE"""),505.49)</f>
        <v>505.49</v>
      </c>
      <c r="D181" s="2">
        <f>IFERROR(__xludf.DUMMYFUNCTION("""COMPUTED_VALUE"""),45553.66666666667)</f>
        <v>45553.66667</v>
      </c>
      <c r="E181" s="1">
        <f>IFERROR(__xludf.DUMMYFUNCTION("""COMPUTED_VALUE"""),509.83)</f>
        <v>509.83</v>
      </c>
      <c r="G181" s="2">
        <f>IFERROR(__xludf.DUMMYFUNCTION("""COMPUTED_VALUE"""),45553.66666666667)</f>
        <v>45553.66667</v>
      </c>
      <c r="H181" s="1">
        <f>IFERROR(__xludf.DUMMYFUNCTION("""COMPUTED_VALUE"""),501.68)</f>
        <v>501.68</v>
      </c>
      <c r="J181" s="2">
        <f>IFERROR(__xludf.DUMMYFUNCTION("""COMPUTED_VALUE"""),45553.66666666667)</f>
        <v>45553.66667</v>
      </c>
      <c r="K181" s="1">
        <f>IFERROR(__xludf.DUMMYFUNCTION("""COMPUTED_VALUE"""),502.41)</f>
        <v>502.41</v>
      </c>
      <c r="M181" s="2">
        <f>IFERROR(__xludf.DUMMYFUNCTION("""COMPUTED_VALUE"""),45553.66666666667)</f>
        <v>45553.66667</v>
      </c>
      <c r="N181" s="1">
        <f>IFERROR(__xludf.DUMMYFUNCTION("""COMPUTED_VALUE"""),2.2992509E7)</f>
        <v>22992509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IFERROR(__xludf.DUMMYFUNCTION("""COMPUTED_VALUE"""),508.66)</f>
        <v>508.66</v>
      </c>
      <c r="D182" s="2">
        <f>IFERROR(__xludf.DUMMYFUNCTION("""COMPUTED_VALUE"""),45554.66666666667)</f>
        <v>45554.66667</v>
      </c>
      <c r="E182" s="1">
        <f>IFERROR(__xludf.DUMMYFUNCTION("""COMPUTED_VALUE"""),512.39)</f>
        <v>512.39</v>
      </c>
      <c r="G182" s="2">
        <f>IFERROR(__xludf.DUMMYFUNCTION("""COMPUTED_VALUE"""),45554.66666666667)</f>
        <v>45554.66667</v>
      </c>
      <c r="H182" s="1">
        <f>IFERROR(__xludf.DUMMYFUNCTION("""COMPUTED_VALUE"""),506.6)</f>
        <v>506.6</v>
      </c>
      <c r="J182" s="2">
        <f>IFERROR(__xludf.DUMMYFUNCTION("""COMPUTED_VALUE"""),45554.66666666667)</f>
        <v>45554.66667</v>
      </c>
      <c r="K182" s="1">
        <f>IFERROR(__xludf.DUMMYFUNCTION("""COMPUTED_VALUE"""),510.68)</f>
        <v>510.68</v>
      </c>
      <c r="M182" s="2">
        <f>IFERROR(__xludf.DUMMYFUNCTION("""COMPUTED_VALUE"""),45554.66666666667)</f>
        <v>45554.66667</v>
      </c>
      <c r="N182" s="1">
        <f>IFERROR(__xludf.DUMMYFUNCTION("""COMPUTED_VALUE"""),2.3705541E7)</f>
        <v>23705541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IFERROR(__xludf.DUMMYFUNCTION("""COMPUTED_VALUE"""),510.38)</f>
        <v>510.38</v>
      </c>
      <c r="D183" s="2">
        <f>IFERROR(__xludf.DUMMYFUNCTION("""COMPUTED_VALUE"""),45555.66666666667)</f>
        <v>45555.66667</v>
      </c>
      <c r="E183" s="1">
        <f>IFERROR(__xludf.DUMMYFUNCTION("""COMPUTED_VALUE"""),510.38)</f>
        <v>510.38</v>
      </c>
      <c r="G183" s="2">
        <f>IFERROR(__xludf.DUMMYFUNCTION("""COMPUTED_VALUE"""),45555.66666666667)</f>
        <v>45555.66667</v>
      </c>
      <c r="H183" s="1">
        <f>IFERROR(__xludf.DUMMYFUNCTION("""COMPUTED_VALUE"""),500.33)</f>
        <v>500.33</v>
      </c>
      <c r="J183" s="2">
        <f>IFERROR(__xludf.DUMMYFUNCTION("""COMPUTED_VALUE"""),45555.66666666667)</f>
        <v>45555.66667</v>
      </c>
      <c r="K183" s="1">
        <f>IFERROR(__xludf.DUMMYFUNCTION("""COMPUTED_VALUE"""),501.46)</f>
        <v>501.46</v>
      </c>
      <c r="M183" s="2">
        <f>IFERROR(__xludf.DUMMYFUNCTION("""COMPUTED_VALUE"""),45555.66666666667)</f>
        <v>45555.66667</v>
      </c>
      <c r="N183" s="1">
        <f>IFERROR(__xludf.DUMMYFUNCTION("""COMPUTED_VALUE"""),6.6518921E7)</f>
        <v>66518921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IFERROR(__xludf.DUMMYFUNCTION("""COMPUTED_VALUE"""),501.66)</f>
        <v>501.66</v>
      </c>
      <c r="D184" s="2">
        <f>IFERROR(__xludf.DUMMYFUNCTION("""COMPUTED_VALUE"""),45558.66666666667)</f>
        <v>45558.66667</v>
      </c>
      <c r="E184" s="1">
        <f>IFERROR(__xludf.DUMMYFUNCTION("""COMPUTED_VALUE"""),504.02)</f>
        <v>504.02</v>
      </c>
      <c r="G184" s="2">
        <f>IFERROR(__xludf.DUMMYFUNCTION("""COMPUTED_VALUE"""),45558.66666666667)</f>
        <v>45558.66667</v>
      </c>
      <c r="H184" s="1">
        <f>IFERROR(__xludf.DUMMYFUNCTION("""COMPUTED_VALUE"""),498.06)</f>
        <v>498.06</v>
      </c>
      <c r="J184" s="2">
        <f>IFERROR(__xludf.DUMMYFUNCTION("""COMPUTED_VALUE"""),45558.66666666667)</f>
        <v>45558.66667</v>
      </c>
      <c r="K184" s="1">
        <f>IFERROR(__xludf.DUMMYFUNCTION("""COMPUTED_VALUE"""),503.44)</f>
        <v>503.44</v>
      </c>
      <c r="M184" s="2">
        <f>IFERROR(__xludf.DUMMYFUNCTION("""COMPUTED_VALUE"""),45558.66666666667)</f>
        <v>45558.66667</v>
      </c>
      <c r="N184" s="1">
        <f>IFERROR(__xludf.DUMMYFUNCTION("""COMPUTED_VALUE"""),2.7524998E7)</f>
        <v>27524998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IFERROR(__xludf.DUMMYFUNCTION("""COMPUTED_VALUE"""),503.49)</f>
        <v>503.49</v>
      </c>
      <c r="D185" s="2">
        <f>IFERROR(__xludf.DUMMYFUNCTION("""COMPUTED_VALUE"""),45559.66666666667)</f>
        <v>45559.66667</v>
      </c>
      <c r="E185" s="1">
        <f>IFERROR(__xludf.DUMMYFUNCTION("""COMPUTED_VALUE"""),507.72)</f>
        <v>507.72</v>
      </c>
      <c r="G185" s="2">
        <f>IFERROR(__xludf.DUMMYFUNCTION("""COMPUTED_VALUE"""),45559.66666666667)</f>
        <v>45559.66667</v>
      </c>
      <c r="H185" s="1">
        <f>IFERROR(__xludf.DUMMYFUNCTION("""COMPUTED_VALUE"""),503.49)</f>
        <v>503.49</v>
      </c>
      <c r="J185" s="2">
        <f>IFERROR(__xludf.DUMMYFUNCTION("""COMPUTED_VALUE"""),45559.66666666667)</f>
        <v>45559.66667</v>
      </c>
      <c r="K185" s="1">
        <f>IFERROR(__xludf.DUMMYFUNCTION("""COMPUTED_VALUE"""),506.66)</f>
        <v>506.66</v>
      </c>
      <c r="M185" s="2">
        <f>IFERROR(__xludf.DUMMYFUNCTION("""COMPUTED_VALUE"""),45559.66666666667)</f>
        <v>45559.66667</v>
      </c>
      <c r="N185" s="1">
        <f>IFERROR(__xludf.DUMMYFUNCTION("""COMPUTED_VALUE"""),2.2583617E7)</f>
        <v>22583617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IFERROR(__xludf.DUMMYFUNCTION("""COMPUTED_VALUE"""),508.72)</f>
        <v>508.72</v>
      </c>
      <c r="D186" s="2">
        <f>IFERROR(__xludf.DUMMYFUNCTION("""COMPUTED_VALUE"""),45560.66666666667)</f>
        <v>45560.66667</v>
      </c>
      <c r="E186" s="1">
        <f>IFERROR(__xludf.DUMMYFUNCTION("""COMPUTED_VALUE"""),508.72)</f>
        <v>508.72</v>
      </c>
      <c r="G186" s="2">
        <f>IFERROR(__xludf.DUMMYFUNCTION("""COMPUTED_VALUE"""),45560.66666666667)</f>
        <v>45560.66667</v>
      </c>
      <c r="H186" s="1">
        <f>IFERROR(__xludf.DUMMYFUNCTION("""COMPUTED_VALUE"""),502.57)</f>
        <v>502.57</v>
      </c>
      <c r="J186" s="2">
        <f>IFERROR(__xludf.DUMMYFUNCTION("""COMPUTED_VALUE"""),45560.66666666667)</f>
        <v>45560.66667</v>
      </c>
      <c r="K186" s="1">
        <f>IFERROR(__xludf.DUMMYFUNCTION("""COMPUTED_VALUE"""),503.87)</f>
        <v>503.87</v>
      </c>
      <c r="M186" s="2">
        <f>IFERROR(__xludf.DUMMYFUNCTION("""COMPUTED_VALUE"""),45560.66666666667)</f>
        <v>45560.66667</v>
      </c>
      <c r="N186" s="1">
        <f>IFERROR(__xludf.DUMMYFUNCTION("""COMPUTED_VALUE"""),2.0685292E7)</f>
        <v>20685292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IFERROR(__xludf.DUMMYFUNCTION("""COMPUTED_VALUE"""),507.07)</f>
        <v>507.07</v>
      </c>
      <c r="D187" s="2">
        <f>IFERROR(__xludf.DUMMYFUNCTION("""COMPUTED_VALUE"""),45561.66666666667)</f>
        <v>45561.66667</v>
      </c>
      <c r="E187" s="1">
        <f>IFERROR(__xludf.DUMMYFUNCTION("""COMPUTED_VALUE"""),513.12)</f>
        <v>513.12</v>
      </c>
      <c r="G187" s="2">
        <f>IFERROR(__xludf.DUMMYFUNCTION("""COMPUTED_VALUE"""),45561.66666666667)</f>
        <v>45561.66667</v>
      </c>
      <c r="H187" s="1">
        <f>IFERROR(__xludf.DUMMYFUNCTION("""COMPUTED_VALUE"""),507.07)</f>
        <v>507.07</v>
      </c>
      <c r="J187" s="2">
        <f>IFERROR(__xludf.DUMMYFUNCTION("""COMPUTED_VALUE"""),45561.66666666667)</f>
        <v>45561.66667</v>
      </c>
      <c r="K187" s="1">
        <f>IFERROR(__xludf.DUMMYFUNCTION("""COMPUTED_VALUE"""),512.63)</f>
        <v>512.63</v>
      </c>
      <c r="M187" s="2">
        <f>IFERROR(__xludf.DUMMYFUNCTION("""COMPUTED_VALUE"""),45561.66666666667)</f>
        <v>45561.66667</v>
      </c>
      <c r="N187" s="1">
        <f>IFERROR(__xludf.DUMMYFUNCTION("""COMPUTED_VALUE"""),2.6198267E7)</f>
        <v>26198267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IFERROR(__xludf.DUMMYFUNCTION("""COMPUTED_VALUE"""),514.16)</f>
        <v>514.16</v>
      </c>
      <c r="D188" s="2">
        <f>IFERROR(__xludf.DUMMYFUNCTION("""COMPUTED_VALUE"""),45562.66666666667)</f>
        <v>45562.66667</v>
      </c>
      <c r="E188" s="1">
        <f>IFERROR(__xludf.DUMMYFUNCTION("""COMPUTED_VALUE"""),518.33)</f>
        <v>518.33</v>
      </c>
      <c r="G188" s="2">
        <f>IFERROR(__xludf.DUMMYFUNCTION("""COMPUTED_VALUE"""),45562.66666666667)</f>
        <v>45562.66667</v>
      </c>
      <c r="H188" s="1">
        <f>IFERROR(__xludf.DUMMYFUNCTION("""COMPUTED_VALUE"""),513.03)</f>
        <v>513.03</v>
      </c>
      <c r="J188" s="2">
        <f>IFERROR(__xludf.DUMMYFUNCTION("""COMPUTED_VALUE"""),45562.66666666667)</f>
        <v>45562.66667</v>
      </c>
      <c r="K188" s="1">
        <f>IFERROR(__xludf.DUMMYFUNCTION("""COMPUTED_VALUE"""),514.33)</f>
        <v>514.33</v>
      </c>
      <c r="M188" s="2">
        <f>IFERROR(__xludf.DUMMYFUNCTION("""COMPUTED_VALUE"""),45562.66666666667)</f>
        <v>45562.66667</v>
      </c>
      <c r="N188" s="1">
        <f>IFERROR(__xludf.DUMMYFUNCTION("""COMPUTED_VALUE"""),2.1797769E7)</f>
        <v>21797769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IFERROR(__xludf.DUMMYFUNCTION("""COMPUTED_VALUE"""),514.27)</f>
        <v>514.27</v>
      </c>
      <c r="D189" s="2">
        <f>IFERROR(__xludf.DUMMYFUNCTION("""COMPUTED_VALUE"""),45565.66666666667)</f>
        <v>45565.66667</v>
      </c>
      <c r="E189" s="1">
        <f>IFERROR(__xludf.DUMMYFUNCTION("""COMPUTED_VALUE"""),514.27)</f>
        <v>514.27</v>
      </c>
      <c r="G189" s="2">
        <f>IFERROR(__xludf.DUMMYFUNCTION("""COMPUTED_VALUE"""),45565.66666666667)</f>
        <v>45565.66667</v>
      </c>
      <c r="H189" s="1">
        <f>IFERROR(__xludf.DUMMYFUNCTION("""COMPUTED_VALUE"""),510.43)</f>
        <v>510.43</v>
      </c>
      <c r="J189" s="2">
        <f>IFERROR(__xludf.DUMMYFUNCTION("""COMPUTED_VALUE"""),45565.66666666667)</f>
        <v>45565.66667</v>
      </c>
      <c r="K189" s="1">
        <f>IFERROR(__xludf.DUMMYFUNCTION("""COMPUTED_VALUE"""),513.41)</f>
        <v>513.41</v>
      </c>
      <c r="M189" s="2">
        <f>IFERROR(__xludf.DUMMYFUNCTION("""COMPUTED_VALUE"""),45565.66666666667)</f>
        <v>45565.66667</v>
      </c>
      <c r="N189" s="1">
        <f>IFERROR(__xludf.DUMMYFUNCTION("""COMPUTED_VALUE"""),2.7110959E7)</f>
        <v>27110959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IFERROR(__xludf.DUMMYFUNCTION("""COMPUTED_VALUE"""),514.47)</f>
        <v>514.47</v>
      </c>
      <c r="D190" s="2">
        <f>IFERROR(__xludf.DUMMYFUNCTION("""COMPUTED_VALUE"""),45566.66666666667)</f>
        <v>45566.66667</v>
      </c>
      <c r="E190" s="1">
        <f>IFERROR(__xludf.DUMMYFUNCTION("""COMPUTED_VALUE"""),514.9)</f>
        <v>514.9</v>
      </c>
      <c r="G190" s="2">
        <f>IFERROR(__xludf.DUMMYFUNCTION("""COMPUTED_VALUE"""),45566.66666666667)</f>
        <v>45566.66667</v>
      </c>
      <c r="H190" s="1">
        <f>IFERROR(__xludf.DUMMYFUNCTION("""COMPUTED_VALUE"""),509.35)</f>
        <v>509.35</v>
      </c>
      <c r="J190" s="2">
        <f>IFERROR(__xludf.DUMMYFUNCTION("""COMPUTED_VALUE"""),45566.66666666667)</f>
        <v>45566.66667</v>
      </c>
      <c r="K190" s="1">
        <f>IFERROR(__xludf.DUMMYFUNCTION("""COMPUTED_VALUE"""),511.86)</f>
        <v>511.86</v>
      </c>
      <c r="M190" s="2">
        <f>IFERROR(__xludf.DUMMYFUNCTION("""COMPUTED_VALUE"""),45566.66666666667)</f>
        <v>45566.66667</v>
      </c>
      <c r="N190" s="1">
        <f>IFERROR(__xludf.DUMMYFUNCTION("""COMPUTED_VALUE"""),2.2576501E7)</f>
        <v>22576501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IFERROR(__xludf.DUMMYFUNCTION("""COMPUTED_VALUE"""),509.72)</f>
        <v>509.72</v>
      </c>
      <c r="D191" s="2">
        <f>IFERROR(__xludf.DUMMYFUNCTION("""COMPUTED_VALUE"""),45567.66666666667)</f>
        <v>45567.66667</v>
      </c>
      <c r="E191" s="1">
        <f>IFERROR(__xludf.DUMMYFUNCTION("""COMPUTED_VALUE"""),511.22)</f>
        <v>511.22</v>
      </c>
      <c r="G191" s="2">
        <f>IFERROR(__xludf.DUMMYFUNCTION("""COMPUTED_VALUE"""),45567.66666666667)</f>
        <v>45567.66667</v>
      </c>
      <c r="H191" s="1">
        <f>IFERROR(__xludf.DUMMYFUNCTION("""COMPUTED_VALUE"""),503.66)</f>
        <v>503.66</v>
      </c>
      <c r="J191" s="2">
        <f>IFERROR(__xludf.DUMMYFUNCTION("""COMPUTED_VALUE"""),45567.66666666667)</f>
        <v>45567.66667</v>
      </c>
      <c r="K191" s="1">
        <f>IFERROR(__xludf.DUMMYFUNCTION("""COMPUTED_VALUE"""),503.9)</f>
        <v>503.9</v>
      </c>
      <c r="M191" s="2">
        <f>IFERROR(__xludf.DUMMYFUNCTION("""COMPUTED_VALUE"""),45567.66666666667)</f>
        <v>45567.66667</v>
      </c>
      <c r="N191" s="1">
        <f>IFERROR(__xludf.DUMMYFUNCTION("""COMPUTED_VALUE"""),2.3205644E7)</f>
        <v>23205644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IFERROR(__xludf.DUMMYFUNCTION("""COMPUTED_VALUE"""),501.93)</f>
        <v>501.93</v>
      </c>
      <c r="D192" s="2">
        <f>IFERROR(__xludf.DUMMYFUNCTION("""COMPUTED_VALUE"""),45568.66666666667)</f>
        <v>45568.66667</v>
      </c>
      <c r="E192" s="1">
        <f>IFERROR(__xludf.DUMMYFUNCTION("""COMPUTED_VALUE"""),503.09)</f>
        <v>503.09</v>
      </c>
      <c r="G192" s="2">
        <f>IFERROR(__xludf.DUMMYFUNCTION("""COMPUTED_VALUE"""),45568.66666666667)</f>
        <v>45568.66667</v>
      </c>
      <c r="H192" s="1">
        <f>IFERROR(__xludf.DUMMYFUNCTION("""COMPUTED_VALUE"""),497.3)</f>
        <v>497.3</v>
      </c>
      <c r="J192" s="2">
        <f>IFERROR(__xludf.DUMMYFUNCTION("""COMPUTED_VALUE"""),45568.66666666667)</f>
        <v>45568.66667</v>
      </c>
      <c r="K192" s="1">
        <f>IFERROR(__xludf.DUMMYFUNCTION("""COMPUTED_VALUE"""),498.1)</f>
        <v>498.1</v>
      </c>
      <c r="M192" s="2">
        <f>IFERROR(__xludf.DUMMYFUNCTION("""COMPUTED_VALUE"""),45568.66666666667)</f>
        <v>45568.66667</v>
      </c>
      <c r="N192" s="1">
        <f>IFERROR(__xludf.DUMMYFUNCTION("""COMPUTED_VALUE"""),2.0468056E7)</f>
        <v>20468056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IFERROR(__xludf.DUMMYFUNCTION("""COMPUTED_VALUE"""),499.78)</f>
        <v>499.78</v>
      </c>
      <c r="D193" s="2">
        <f>IFERROR(__xludf.DUMMYFUNCTION("""COMPUTED_VALUE"""),45569.66666666667)</f>
        <v>45569.66667</v>
      </c>
      <c r="E193" s="1">
        <f>IFERROR(__xludf.DUMMYFUNCTION("""COMPUTED_VALUE"""),502.3)</f>
        <v>502.3</v>
      </c>
      <c r="G193" s="2">
        <f>IFERROR(__xludf.DUMMYFUNCTION("""COMPUTED_VALUE"""),45569.66666666667)</f>
        <v>45569.66667</v>
      </c>
      <c r="H193" s="1">
        <f>IFERROR(__xludf.DUMMYFUNCTION("""COMPUTED_VALUE"""),497.4)</f>
        <v>497.4</v>
      </c>
      <c r="J193" s="2">
        <f>IFERROR(__xludf.DUMMYFUNCTION("""COMPUTED_VALUE"""),45569.66666666667)</f>
        <v>45569.66667</v>
      </c>
      <c r="K193" s="1">
        <f>IFERROR(__xludf.DUMMYFUNCTION("""COMPUTED_VALUE"""),501.93)</f>
        <v>501.93</v>
      </c>
      <c r="M193" s="2">
        <f>IFERROR(__xludf.DUMMYFUNCTION("""COMPUTED_VALUE"""),45569.66666666667)</f>
        <v>45569.66667</v>
      </c>
      <c r="N193" s="1">
        <f>IFERROR(__xludf.DUMMYFUNCTION("""COMPUTED_VALUE"""),1.8470108E7)</f>
        <v>18470108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IFERROR(__xludf.DUMMYFUNCTION("""COMPUTED_VALUE"""),500.21)</f>
        <v>500.21</v>
      </c>
      <c r="D194" s="2">
        <f>IFERROR(__xludf.DUMMYFUNCTION("""COMPUTED_VALUE"""),45572.66666666667)</f>
        <v>45572.66667</v>
      </c>
      <c r="E194" s="1">
        <f>IFERROR(__xludf.DUMMYFUNCTION("""COMPUTED_VALUE"""),500.21)</f>
        <v>500.21</v>
      </c>
      <c r="G194" s="2">
        <f>IFERROR(__xludf.DUMMYFUNCTION("""COMPUTED_VALUE"""),45572.66666666667)</f>
        <v>45572.66667</v>
      </c>
      <c r="H194" s="1">
        <f>IFERROR(__xludf.DUMMYFUNCTION("""COMPUTED_VALUE"""),492.99)</f>
        <v>492.99</v>
      </c>
      <c r="J194" s="2">
        <f>IFERROR(__xludf.DUMMYFUNCTION("""COMPUTED_VALUE"""),45572.66666666667)</f>
        <v>45572.66667</v>
      </c>
      <c r="K194" s="1">
        <f>IFERROR(__xludf.DUMMYFUNCTION("""COMPUTED_VALUE"""),496.37)</f>
        <v>496.37</v>
      </c>
      <c r="M194" s="2">
        <f>IFERROR(__xludf.DUMMYFUNCTION("""COMPUTED_VALUE"""),45572.66666666667)</f>
        <v>45572.66667</v>
      </c>
      <c r="N194" s="1">
        <f>IFERROR(__xludf.DUMMYFUNCTION("""COMPUTED_VALUE"""),2.286559E7)</f>
        <v>22865590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IFERROR(__xludf.DUMMYFUNCTION("""COMPUTED_VALUE"""),494.13)</f>
        <v>494.13</v>
      </c>
      <c r="D195" s="2">
        <f>IFERROR(__xludf.DUMMYFUNCTION("""COMPUTED_VALUE"""),45573.66666666667)</f>
        <v>45573.66667</v>
      </c>
      <c r="E195" s="1">
        <f>IFERROR(__xludf.DUMMYFUNCTION("""COMPUTED_VALUE"""),497.73)</f>
        <v>497.73</v>
      </c>
      <c r="G195" s="2">
        <f>IFERROR(__xludf.DUMMYFUNCTION("""COMPUTED_VALUE"""),45573.66666666667)</f>
        <v>45573.66667</v>
      </c>
      <c r="H195" s="1">
        <f>IFERROR(__xludf.DUMMYFUNCTION("""COMPUTED_VALUE"""),490.23)</f>
        <v>490.23</v>
      </c>
      <c r="J195" s="2">
        <f>IFERROR(__xludf.DUMMYFUNCTION("""COMPUTED_VALUE"""),45573.66666666667)</f>
        <v>45573.66667</v>
      </c>
      <c r="K195" s="1">
        <f>IFERROR(__xludf.DUMMYFUNCTION("""COMPUTED_VALUE"""),496.07)</f>
        <v>496.07</v>
      </c>
      <c r="M195" s="2">
        <f>IFERROR(__xludf.DUMMYFUNCTION("""COMPUTED_VALUE"""),45573.66666666667)</f>
        <v>45573.66667</v>
      </c>
      <c r="N195" s="1">
        <f>IFERROR(__xludf.DUMMYFUNCTION("""COMPUTED_VALUE"""),1.9618388E7)</f>
        <v>19618388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IFERROR(__xludf.DUMMYFUNCTION("""COMPUTED_VALUE"""),495.65)</f>
        <v>495.65</v>
      </c>
      <c r="D196" s="2">
        <f>IFERROR(__xludf.DUMMYFUNCTION("""COMPUTED_VALUE"""),45574.66666666667)</f>
        <v>45574.66667</v>
      </c>
      <c r="E196" s="1">
        <f>IFERROR(__xludf.DUMMYFUNCTION("""COMPUTED_VALUE"""),500.51)</f>
        <v>500.51</v>
      </c>
      <c r="G196" s="2">
        <f>IFERROR(__xludf.DUMMYFUNCTION("""COMPUTED_VALUE"""),45574.66666666667)</f>
        <v>45574.66667</v>
      </c>
      <c r="H196" s="1">
        <f>IFERROR(__xludf.DUMMYFUNCTION("""COMPUTED_VALUE"""),495.23)</f>
        <v>495.23</v>
      </c>
      <c r="J196" s="2">
        <f>IFERROR(__xludf.DUMMYFUNCTION("""COMPUTED_VALUE"""),45574.66666666667)</f>
        <v>45574.66667</v>
      </c>
      <c r="K196" s="1">
        <f>IFERROR(__xludf.DUMMYFUNCTION("""COMPUTED_VALUE"""),497.66)</f>
        <v>497.66</v>
      </c>
      <c r="M196" s="2">
        <f>IFERROR(__xludf.DUMMYFUNCTION("""COMPUTED_VALUE"""),45574.66666666667)</f>
        <v>45574.66667</v>
      </c>
      <c r="N196" s="1">
        <f>IFERROR(__xludf.DUMMYFUNCTION("""COMPUTED_VALUE"""),1.6639718E7)</f>
        <v>16639718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IFERROR(__xludf.DUMMYFUNCTION("""COMPUTED_VALUE"""),495.97)</f>
        <v>495.97</v>
      </c>
      <c r="D197" s="2">
        <f>IFERROR(__xludf.DUMMYFUNCTION("""COMPUTED_VALUE"""),45575.66666666667)</f>
        <v>45575.66667</v>
      </c>
      <c r="E197" s="1">
        <f>IFERROR(__xludf.DUMMYFUNCTION("""COMPUTED_VALUE"""),496.14)</f>
        <v>496.14</v>
      </c>
      <c r="G197" s="2">
        <f>IFERROR(__xludf.DUMMYFUNCTION("""COMPUTED_VALUE"""),45575.66666666667)</f>
        <v>45575.66667</v>
      </c>
      <c r="H197" s="1">
        <f>IFERROR(__xludf.DUMMYFUNCTION("""COMPUTED_VALUE"""),493.22)</f>
        <v>493.22</v>
      </c>
      <c r="J197" s="2">
        <f>IFERROR(__xludf.DUMMYFUNCTION("""COMPUTED_VALUE"""),45575.66666666667)</f>
        <v>45575.66667</v>
      </c>
      <c r="K197" s="1">
        <f>IFERROR(__xludf.DUMMYFUNCTION("""COMPUTED_VALUE"""),495.55)</f>
        <v>495.55</v>
      </c>
      <c r="M197" s="2">
        <f>IFERROR(__xludf.DUMMYFUNCTION("""COMPUTED_VALUE"""),45575.66666666667)</f>
        <v>45575.66667</v>
      </c>
      <c r="N197" s="1">
        <f>IFERROR(__xludf.DUMMYFUNCTION("""COMPUTED_VALUE"""),2.2274602E7)</f>
        <v>22274602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IFERROR(__xludf.DUMMYFUNCTION("""COMPUTED_VALUE"""),497.01)</f>
        <v>497.01</v>
      </c>
      <c r="D198" s="2">
        <f>IFERROR(__xludf.DUMMYFUNCTION("""COMPUTED_VALUE"""),45576.66666666667)</f>
        <v>45576.66667</v>
      </c>
      <c r="E198" s="1">
        <f>IFERROR(__xludf.DUMMYFUNCTION("""COMPUTED_VALUE"""),502.38)</f>
        <v>502.38</v>
      </c>
      <c r="G198" s="2">
        <f>IFERROR(__xludf.DUMMYFUNCTION("""COMPUTED_VALUE"""),45576.66666666667)</f>
        <v>45576.66667</v>
      </c>
      <c r="H198" s="1">
        <f>IFERROR(__xludf.DUMMYFUNCTION("""COMPUTED_VALUE"""),496.75)</f>
        <v>496.75</v>
      </c>
      <c r="J198" s="2">
        <f>IFERROR(__xludf.DUMMYFUNCTION("""COMPUTED_VALUE"""),45576.66666666667)</f>
        <v>45576.66667</v>
      </c>
      <c r="K198" s="1">
        <f>IFERROR(__xludf.DUMMYFUNCTION("""COMPUTED_VALUE"""),501.41)</f>
        <v>501.41</v>
      </c>
      <c r="M198" s="2">
        <f>IFERROR(__xludf.DUMMYFUNCTION("""COMPUTED_VALUE"""),45576.66666666667)</f>
        <v>45576.66667</v>
      </c>
      <c r="N198" s="1">
        <f>IFERROR(__xludf.DUMMYFUNCTION("""COMPUTED_VALUE"""),2.0560042E7)</f>
        <v>20560042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IFERROR(__xludf.DUMMYFUNCTION("""COMPUTED_VALUE"""),500.97)</f>
        <v>500.97</v>
      </c>
      <c r="D199" s="2">
        <f>IFERROR(__xludf.DUMMYFUNCTION("""COMPUTED_VALUE"""),45579.66666666667)</f>
        <v>45579.66667</v>
      </c>
      <c r="E199" s="1">
        <f>IFERROR(__xludf.DUMMYFUNCTION("""COMPUTED_VALUE"""),506.17)</f>
        <v>506.17</v>
      </c>
      <c r="G199" s="2">
        <f>IFERROR(__xludf.DUMMYFUNCTION("""COMPUTED_VALUE"""),45579.66666666667)</f>
        <v>45579.66667</v>
      </c>
      <c r="H199" s="1">
        <f>IFERROR(__xludf.DUMMYFUNCTION("""COMPUTED_VALUE"""),499.7)</f>
        <v>499.7</v>
      </c>
      <c r="J199" s="2">
        <f>IFERROR(__xludf.DUMMYFUNCTION("""COMPUTED_VALUE"""),45579.66666666667)</f>
        <v>45579.66667</v>
      </c>
      <c r="K199" s="1">
        <f>IFERROR(__xludf.DUMMYFUNCTION("""COMPUTED_VALUE"""),505.74)</f>
        <v>505.74</v>
      </c>
      <c r="M199" s="2">
        <f>IFERROR(__xludf.DUMMYFUNCTION("""COMPUTED_VALUE"""),45579.66666666667)</f>
        <v>45579.66667</v>
      </c>
      <c r="N199" s="1">
        <f>IFERROR(__xludf.DUMMYFUNCTION("""COMPUTED_VALUE"""),1.6993103E7)</f>
        <v>16993103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IFERROR(__xludf.DUMMYFUNCTION("""COMPUTED_VALUE"""),504.54)</f>
        <v>504.54</v>
      </c>
      <c r="D200" s="2">
        <f>IFERROR(__xludf.DUMMYFUNCTION("""COMPUTED_VALUE"""),45580.66666666667)</f>
        <v>45580.66667</v>
      </c>
      <c r="E200" s="1">
        <f>IFERROR(__xludf.DUMMYFUNCTION("""COMPUTED_VALUE"""),508.21)</f>
        <v>508.21</v>
      </c>
      <c r="G200" s="2">
        <f>IFERROR(__xludf.DUMMYFUNCTION("""COMPUTED_VALUE"""),45580.66666666667)</f>
        <v>45580.66667</v>
      </c>
      <c r="H200" s="1">
        <f>IFERROR(__xludf.DUMMYFUNCTION("""COMPUTED_VALUE"""),503.92)</f>
        <v>503.92</v>
      </c>
      <c r="J200" s="2">
        <f>IFERROR(__xludf.DUMMYFUNCTION("""COMPUTED_VALUE"""),45580.66666666667)</f>
        <v>45580.66667</v>
      </c>
      <c r="K200" s="1">
        <f>IFERROR(__xludf.DUMMYFUNCTION("""COMPUTED_VALUE"""),505.26)</f>
        <v>505.26</v>
      </c>
      <c r="M200" s="2">
        <f>IFERROR(__xludf.DUMMYFUNCTION("""COMPUTED_VALUE"""),45580.66666666667)</f>
        <v>45580.66667</v>
      </c>
      <c r="N200" s="1">
        <f>IFERROR(__xludf.DUMMYFUNCTION("""COMPUTED_VALUE"""),2.8378607E7)</f>
        <v>28378607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IFERROR(__xludf.DUMMYFUNCTION("""COMPUTED_VALUE"""),504.34)</f>
        <v>504.34</v>
      </c>
      <c r="D201" s="2">
        <f>IFERROR(__xludf.DUMMYFUNCTION("""COMPUTED_VALUE"""),45581.66666666667)</f>
        <v>45581.66667</v>
      </c>
      <c r="E201" s="1">
        <f>IFERROR(__xludf.DUMMYFUNCTION("""COMPUTED_VALUE"""),508.33)</f>
        <v>508.33</v>
      </c>
      <c r="G201" s="2">
        <f>IFERROR(__xludf.DUMMYFUNCTION("""COMPUTED_VALUE"""),45581.66666666667)</f>
        <v>45581.66667</v>
      </c>
      <c r="H201" s="1">
        <f>IFERROR(__xludf.DUMMYFUNCTION("""COMPUTED_VALUE"""),503.71)</f>
        <v>503.71</v>
      </c>
      <c r="J201" s="2">
        <f>IFERROR(__xludf.DUMMYFUNCTION("""COMPUTED_VALUE"""),45581.66666666667)</f>
        <v>45581.66667</v>
      </c>
      <c r="K201" s="1">
        <f>IFERROR(__xludf.DUMMYFUNCTION("""COMPUTED_VALUE"""),506.29)</f>
        <v>506.29</v>
      </c>
      <c r="M201" s="2">
        <f>IFERROR(__xludf.DUMMYFUNCTION("""COMPUTED_VALUE"""),45581.66666666667)</f>
        <v>45581.66667</v>
      </c>
      <c r="N201" s="1">
        <f>IFERROR(__xludf.DUMMYFUNCTION("""COMPUTED_VALUE"""),2.260424E7)</f>
        <v>22604240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IFERROR(__xludf.DUMMYFUNCTION("""COMPUTED_VALUE"""),503.13)</f>
        <v>503.13</v>
      </c>
      <c r="D202" s="2">
        <f>IFERROR(__xludf.DUMMYFUNCTION("""COMPUTED_VALUE"""),45582.66666666667)</f>
        <v>45582.66667</v>
      </c>
      <c r="E202" s="1">
        <f>IFERROR(__xludf.DUMMYFUNCTION("""COMPUTED_VALUE"""),505.4)</f>
        <v>505.4</v>
      </c>
      <c r="G202" s="2">
        <f>IFERROR(__xludf.DUMMYFUNCTION("""COMPUTED_VALUE"""),45582.66666666667)</f>
        <v>45582.66667</v>
      </c>
      <c r="H202" s="1">
        <f>IFERROR(__xludf.DUMMYFUNCTION("""COMPUTED_VALUE"""),501.6)</f>
        <v>501.6</v>
      </c>
      <c r="J202" s="2">
        <f>IFERROR(__xludf.DUMMYFUNCTION("""COMPUTED_VALUE"""),45582.66666666667)</f>
        <v>45582.66667</v>
      </c>
      <c r="K202" s="1">
        <f>IFERROR(__xludf.DUMMYFUNCTION("""COMPUTED_VALUE"""),502.76)</f>
        <v>502.76</v>
      </c>
      <c r="M202" s="2">
        <f>IFERROR(__xludf.DUMMYFUNCTION("""COMPUTED_VALUE"""),45582.66666666667)</f>
        <v>45582.66667</v>
      </c>
      <c r="N202" s="1">
        <f>IFERROR(__xludf.DUMMYFUNCTION("""COMPUTED_VALUE"""),3.1744684E7)</f>
        <v>31744684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IFERROR(__xludf.DUMMYFUNCTION("""COMPUTED_VALUE"""),503.61)</f>
        <v>503.61</v>
      </c>
      <c r="D203" s="2">
        <f>IFERROR(__xludf.DUMMYFUNCTION("""COMPUTED_VALUE"""),45583.66666666667)</f>
        <v>45583.66667</v>
      </c>
      <c r="E203" s="1">
        <f>IFERROR(__xludf.DUMMYFUNCTION("""COMPUTED_VALUE"""),507.41)</f>
        <v>507.41</v>
      </c>
      <c r="G203" s="2">
        <f>IFERROR(__xludf.DUMMYFUNCTION("""COMPUTED_VALUE"""),45583.66666666667)</f>
        <v>45583.66667</v>
      </c>
      <c r="H203" s="1">
        <f>IFERROR(__xludf.DUMMYFUNCTION("""COMPUTED_VALUE"""),503.02)</f>
        <v>503.02</v>
      </c>
      <c r="J203" s="2">
        <f>IFERROR(__xludf.DUMMYFUNCTION("""COMPUTED_VALUE"""),45583.66666666667)</f>
        <v>45583.66667</v>
      </c>
      <c r="K203" s="1">
        <f>IFERROR(__xludf.DUMMYFUNCTION("""COMPUTED_VALUE"""),506.57)</f>
        <v>506.57</v>
      </c>
      <c r="M203" s="2">
        <f>IFERROR(__xludf.DUMMYFUNCTION("""COMPUTED_VALUE"""),45583.66666666667)</f>
        <v>45583.66667</v>
      </c>
      <c r="N203" s="1">
        <f>IFERROR(__xludf.DUMMYFUNCTION("""COMPUTED_VALUE"""),3.1550912E7)</f>
        <v>31550912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IFERROR(__xludf.DUMMYFUNCTION("""COMPUTED_VALUE"""),505.8)</f>
        <v>505.8</v>
      </c>
      <c r="D204" s="2">
        <f>IFERROR(__xludf.DUMMYFUNCTION("""COMPUTED_VALUE"""),45586.66666666667)</f>
        <v>45586.66667</v>
      </c>
      <c r="E204" s="1">
        <f>IFERROR(__xludf.DUMMYFUNCTION("""COMPUTED_VALUE"""),505.8)</f>
        <v>505.8</v>
      </c>
      <c r="G204" s="2">
        <f>IFERROR(__xludf.DUMMYFUNCTION("""COMPUTED_VALUE"""),45586.66666666667)</f>
        <v>45586.66667</v>
      </c>
      <c r="H204" s="1">
        <f>IFERROR(__xludf.DUMMYFUNCTION("""COMPUTED_VALUE"""),501.34)</f>
        <v>501.34</v>
      </c>
      <c r="J204" s="2">
        <f>IFERROR(__xludf.DUMMYFUNCTION("""COMPUTED_VALUE"""),45586.66666666667)</f>
        <v>45586.66667</v>
      </c>
      <c r="K204" s="1">
        <f>IFERROR(__xludf.DUMMYFUNCTION("""COMPUTED_VALUE"""),501.92)</f>
        <v>501.92</v>
      </c>
      <c r="M204" s="2">
        <f>IFERROR(__xludf.DUMMYFUNCTION("""COMPUTED_VALUE"""),45586.66666666667)</f>
        <v>45586.66667</v>
      </c>
      <c r="N204" s="1">
        <f>IFERROR(__xludf.DUMMYFUNCTION("""COMPUTED_VALUE"""),1.9950658E7)</f>
        <v>19950658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IFERROR(__xludf.DUMMYFUNCTION("""COMPUTED_VALUE"""),501.17)</f>
        <v>501.17</v>
      </c>
      <c r="D205" s="2">
        <f>IFERROR(__xludf.DUMMYFUNCTION("""COMPUTED_VALUE"""),45587.66666666667)</f>
        <v>45587.66667</v>
      </c>
      <c r="E205" s="1">
        <f>IFERROR(__xludf.DUMMYFUNCTION("""COMPUTED_VALUE"""),501.25)</f>
        <v>501.25</v>
      </c>
      <c r="G205" s="2">
        <f>IFERROR(__xludf.DUMMYFUNCTION("""COMPUTED_VALUE"""),45587.66666666667)</f>
        <v>45587.66667</v>
      </c>
      <c r="H205" s="1">
        <f>IFERROR(__xludf.DUMMYFUNCTION("""COMPUTED_VALUE"""),496.9)</f>
        <v>496.9</v>
      </c>
      <c r="J205" s="2">
        <f>IFERROR(__xludf.DUMMYFUNCTION("""COMPUTED_VALUE"""),45587.66666666667)</f>
        <v>45587.66667</v>
      </c>
      <c r="K205" s="1">
        <f>IFERROR(__xludf.DUMMYFUNCTION("""COMPUTED_VALUE"""),499.69)</f>
        <v>499.69</v>
      </c>
      <c r="M205" s="2">
        <f>IFERROR(__xludf.DUMMYFUNCTION("""COMPUTED_VALUE"""),45587.66666666667)</f>
        <v>45587.66667</v>
      </c>
      <c r="N205" s="1">
        <f>IFERROR(__xludf.DUMMYFUNCTION("""COMPUTED_VALUE"""),1.9859592E7)</f>
        <v>19859592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IFERROR(__xludf.DUMMYFUNCTION("""COMPUTED_VALUE"""),503.13)</f>
        <v>503.13</v>
      </c>
      <c r="D206" s="2">
        <f>IFERROR(__xludf.DUMMYFUNCTION("""COMPUTED_VALUE"""),45588.66666666667)</f>
        <v>45588.66667</v>
      </c>
      <c r="E206" s="1">
        <f>IFERROR(__xludf.DUMMYFUNCTION("""COMPUTED_VALUE"""),509.57)</f>
        <v>509.57</v>
      </c>
      <c r="G206" s="2">
        <f>IFERROR(__xludf.DUMMYFUNCTION("""COMPUTED_VALUE"""),45588.66666666667)</f>
        <v>45588.66667</v>
      </c>
      <c r="H206" s="1">
        <f>IFERROR(__xludf.DUMMYFUNCTION("""COMPUTED_VALUE"""),502.78)</f>
        <v>502.78</v>
      </c>
      <c r="J206" s="2">
        <f>IFERROR(__xludf.DUMMYFUNCTION("""COMPUTED_VALUE"""),45588.66666666667)</f>
        <v>45588.66667</v>
      </c>
      <c r="K206" s="1">
        <f>IFERROR(__xludf.DUMMYFUNCTION("""COMPUTED_VALUE"""),507.14)</f>
        <v>507.14</v>
      </c>
      <c r="M206" s="2">
        <f>IFERROR(__xludf.DUMMYFUNCTION("""COMPUTED_VALUE"""),45588.66666666667)</f>
        <v>45588.66667</v>
      </c>
      <c r="N206" s="1">
        <f>IFERROR(__xludf.DUMMYFUNCTION("""COMPUTED_VALUE"""),2.5400769E7)</f>
        <v>25400769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IFERROR(__xludf.DUMMYFUNCTION("""COMPUTED_VALUE"""),506.16)</f>
        <v>506.16</v>
      </c>
      <c r="D207" s="2">
        <f>IFERROR(__xludf.DUMMYFUNCTION("""COMPUTED_VALUE"""),45589.66666666667)</f>
        <v>45589.66667</v>
      </c>
      <c r="E207" s="1">
        <f>IFERROR(__xludf.DUMMYFUNCTION("""COMPUTED_VALUE"""),506.82)</f>
        <v>506.82</v>
      </c>
      <c r="G207" s="2">
        <f>IFERROR(__xludf.DUMMYFUNCTION("""COMPUTED_VALUE"""),45589.66666666667)</f>
        <v>45589.66667</v>
      </c>
      <c r="H207" s="1">
        <f>IFERROR(__xludf.DUMMYFUNCTION("""COMPUTED_VALUE"""),502.34)</f>
        <v>502.34</v>
      </c>
      <c r="J207" s="2">
        <f>IFERROR(__xludf.DUMMYFUNCTION("""COMPUTED_VALUE"""),45589.66666666667)</f>
        <v>45589.66667</v>
      </c>
      <c r="K207" s="1">
        <f>IFERROR(__xludf.DUMMYFUNCTION("""COMPUTED_VALUE"""),503.88)</f>
        <v>503.88</v>
      </c>
      <c r="M207" s="2">
        <f>IFERROR(__xludf.DUMMYFUNCTION("""COMPUTED_VALUE"""),45589.66666666667)</f>
        <v>45589.66667</v>
      </c>
      <c r="N207" s="1">
        <f>IFERROR(__xludf.DUMMYFUNCTION("""COMPUTED_VALUE"""),2.0777393E7)</f>
        <v>20777393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IFERROR(__xludf.DUMMYFUNCTION("""COMPUTED_VALUE"""),505.64)</f>
        <v>505.64</v>
      </c>
      <c r="D208" s="2">
        <f>IFERROR(__xludf.DUMMYFUNCTION("""COMPUTED_VALUE"""),45590.66666666667)</f>
        <v>45590.66667</v>
      </c>
      <c r="E208" s="1">
        <f>IFERROR(__xludf.DUMMYFUNCTION("""COMPUTED_VALUE"""),505.71)</f>
        <v>505.71</v>
      </c>
      <c r="G208" s="2">
        <f>IFERROR(__xludf.DUMMYFUNCTION("""COMPUTED_VALUE"""),45590.66666666667)</f>
        <v>45590.66667</v>
      </c>
      <c r="H208" s="1">
        <f>IFERROR(__xludf.DUMMYFUNCTION("""COMPUTED_VALUE"""),501.43)</f>
        <v>501.43</v>
      </c>
      <c r="J208" s="2">
        <f>IFERROR(__xludf.DUMMYFUNCTION("""COMPUTED_VALUE"""),45590.66666666667)</f>
        <v>45590.66667</v>
      </c>
      <c r="K208" s="1">
        <f>IFERROR(__xludf.DUMMYFUNCTION("""COMPUTED_VALUE"""),502.29)</f>
        <v>502.29</v>
      </c>
      <c r="M208" s="2">
        <f>IFERROR(__xludf.DUMMYFUNCTION("""COMPUTED_VALUE"""),45590.66666666667)</f>
        <v>45590.66667</v>
      </c>
      <c r="N208" s="1">
        <f>IFERROR(__xludf.DUMMYFUNCTION("""COMPUTED_VALUE"""),1.9281574E7)</f>
        <v>19281574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IFERROR(__xludf.DUMMYFUNCTION("""COMPUTED_VALUE"""),502.78)</f>
        <v>502.78</v>
      </c>
      <c r="D209" s="2">
        <f>IFERROR(__xludf.DUMMYFUNCTION("""COMPUTED_VALUE"""),45593.66666666667)</f>
        <v>45593.66667</v>
      </c>
      <c r="E209" s="1">
        <f>IFERROR(__xludf.DUMMYFUNCTION("""COMPUTED_VALUE"""),507.71)</f>
        <v>507.71</v>
      </c>
      <c r="G209" s="2">
        <f>IFERROR(__xludf.DUMMYFUNCTION("""COMPUTED_VALUE"""),45593.66666666667)</f>
        <v>45593.66667</v>
      </c>
      <c r="H209" s="1">
        <f>IFERROR(__xludf.DUMMYFUNCTION("""COMPUTED_VALUE"""),502.78)</f>
        <v>502.78</v>
      </c>
      <c r="J209" s="2">
        <f>IFERROR(__xludf.DUMMYFUNCTION("""COMPUTED_VALUE"""),45593.66666666667)</f>
        <v>45593.66667</v>
      </c>
      <c r="K209" s="1">
        <f>IFERROR(__xludf.DUMMYFUNCTION("""COMPUTED_VALUE"""),505.0)</f>
        <v>505</v>
      </c>
      <c r="M209" s="2">
        <f>IFERROR(__xludf.DUMMYFUNCTION("""COMPUTED_VALUE"""),45593.66666666667)</f>
        <v>45593.66667</v>
      </c>
      <c r="N209" s="1">
        <f>IFERROR(__xludf.DUMMYFUNCTION("""COMPUTED_VALUE"""),2.3705393E7)</f>
        <v>23705393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IFERROR(__xludf.DUMMYFUNCTION("""COMPUTED_VALUE"""),502.16)</f>
        <v>502.16</v>
      </c>
      <c r="D210" s="2">
        <f>IFERROR(__xludf.DUMMYFUNCTION("""COMPUTED_VALUE"""),45594.66666666667)</f>
        <v>45594.66667</v>
      </c>
      <c r="E210" s="1">
        <f>IFERROR(__xludf.DUMMYFUNCTION("""COMPUTED_VALUE"""),502.26)</f>
        <v>502.26</v>
      </c>
      <c r="G210" s="2">
        <f>IFERROR(__xludf.DUMMYFUNCTION("""COMPUTED_VALUE"""),45594.66666666667)</f>
        <v>45594.66667</v>
      </c>
      <c r="H210" s="1">
        <f>IFERROR(__xludf.DUMMYFUNCTION("""COMPUTED_VALUE"""),497.57)</f>
        <v>497.57</v>
      </c>
      <c r="J210" s="2">
        <f>IFERROR(__xludf.DUMMYFUNCTION("""COMPUTED_VALUE"""),45594.66666666667)</f>
        <v>45594.66667</v>
      </c>
      <c r="K210" s="1">
        <f>IFERROR(__xludf.DUMMYFUNCTION("""COMPUTED_VALUE"""),497.75)</f>
        <v>497.75</v>
      </c>
      <c r="M210" s="2">
        <f>IFERROR(__xludf.DUMMYFUNCTION("""COMPUTED_VALUE"""),45594.66666666667)</f>
        <v>45594.66667</v>
      </c>
      <c r="N210" s="1">
        <f>IFERROR(__xludf.DUMMYFUNCTION("""COMPUTED_VALUE"""),2.7437413E7)</f>
        <v>27437413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IFERROR(__xludf.DUMMYFUNCTION("""COMPUTED_VALUE"""),497.68)</f>
        <v>497.68</v>
      </c>
      <c r="D211" s="2">
        <f>IFERROR(__xludf.DUMMYFUNCTION("""COMPUTED_VALUE"""),45595.66666666667)</f>
        <v>45595.66667</v>
      </c>
      <c r="E211" s="1">
        <f>IFERROR(__xludf.DUMMYFUNCTION("""COMPUTED_VALUE"""),512.78)</f>
        <v>512.78</v>
      </c>
      <c r="G211" s="2">
        <f>IFERROR(__xludf.DUMMYFUNCTION("""COMPUTED_VALUE"""),45595.66666666667)</f>
        <v>45595.66667</v>
      </c>
      <c r="H211" s="1">
        <f>IFERROR(__xludf.DUMMYFUNCTION("""COMPUTED_VALUE"""),497.68)</f>
        <v>497.68</v>
      </c>
      <c r="J211" s="2">
        <f>IFERROR(__xludf.DUMMYFUNCTION("""COMPUTED_VALUE"""),45595.66666666667)</f>
        <v>45595.66667</v>
      </c>
      <c r="K211" s="1">
        <f>IFERROR(__xludf.DUMMYFUNCTION("""COMPUTED_VALUE"""),511.32)</f>
        <v>511.32</v>
      </c>
      <c r="M211" s="2">
        <f>IFERROR(__xludf.DUMMYFUNCTION("""COMPUTED_VALUE"""),45595.66666666667)</f>
        <v>45595.66667</v>
      </c>
      <c r="N211" s="1">
        <f>IFERROR(__xludf.DUMMYFUNCTION("""COMPUTED_VALUE"""),4.066036E7)</f>
        <v>40660360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IFERROR(__xludf.DUMMYFUNCTION("""COMPUTED_VALUE"""),517.94)</f>
        <v>517.94</v>
      </c>
      <c r="D212" s="2">
        <f>IFERROR(__xludf.DUMMYFUNCTION("""COMPUTED_VALUE"""),45596.66666666667)</f>
        <v>45596.66667</v>
      </c>
      <c r="E212" s="1">
        <f>IFERROR(__xludf.DUMMYFUNCTION("""COMPUTED_VALUE"""),521.64)</f>
        <v>521.64</v>
      </c>
      <c r="G212" s="2">
        <f>IFERROR(__xludf.DUMMYFUNCTION("""COMPUTED_VALUE"""),45596.66666666667)</f>
        <v>45596.66667</v>
      </c>
      <c r="H212" s="1">
        <f>IFERROR(__xludf.DUMMYFUNCTION("""COMPUTED_VALUE"""),514.48)</f>
        <v>514.48</v>
      </c>
      <c r="J212" s="2">
        <f>IFERROR(__xludf.DUMMYFUNCTION("""COMPUTED_VALUE"""),45596.66666666667)</f>
        <v>45596.66667</v>
      </c>
      <c r="K212" s="1">
        <f>IFERROR(__xludf.DUMMYFUNCTION("""COMPUTED_VALUE"""),514.52)</f>
        <v>514.52</v>
      </c>
      <c r="M212" s="2">
        <f>IFERROR(__xludf.DUMMYFUNCTION("""COMPUTED_VALUE"""),45596.66666666667)</f>
        <v>45596.66667</v>
      </c>
      <c r="N212" s="1">
        <f>IFERROR(__xludf.DUMMYFUNCTION("""COMPUTED_VALUE"""),5.1535181E7)</f>
        <v>51535181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IFERROR(__xludf.DUMMYFUNCTION("""COMPUTED_VALUE"""),514.85)</f>
        <v>514.85</v>
      </c>
      <c r="D213" s="2">
        <f>IFERROR(__xludf.DUMMYFUNCTION("""COMPUTED_VALUE"""),45597.66666666667)</f>
        <v>45597.66667</v>
      </c>
      <c r="E213" s="1">
        <f>IFERROR(__xludf.DUMMYFUNCTION("""COMPUTED_VALUE"""),514.85)</f>
        <v>514.85</v>
      </c>
      <c r="G213" s="2">
        <f>IFERROR(__xludf.DUMMYFUNCTION("""COMPUTED_VALUE"""),45597.66666666667)</f>
        <v>45597.66667</v>
      </c>
      <c r="H213" s="1">
        <f>IFERROR(__xludf.DUMMYFUNCTION("""COMPUTED_VALUE"""),508.35)</f>
        <v>508.35</v>
      </c>
      <c r="J213" s="2">
        <f>IFERROR(__xludf.DUMMYFUNCTION("""COMPUTED_VALUE"""),45597.66666666667)</f>
        <v>45597.66667</v>
      </c>
      <c r="K213" s="1">
        <f>IFERROR(__xludf.DUMMYFUNCTION("""COMPUTED_VALUE"""),511.16)</f>
        <v>511.16</v>
      </c>
      <c r="M213" s="2">
        <f>IFERROR(__xludf.DUMMYFUNCTION("""COMPUTED_VALUE"""),45597.66666666667)</f>
        <v>45597.66667</v>
      </c>
      <c r="N213" s="1">
        <f>IFERROR(__xludf.DUMMYFUNCTION("""COMPUTED_VALUE"""),4.4439184E7)</f>
        <v>44439184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IFERROR(__xludf.DUMMYFUNCTION("""COMPUTED_VALUE"""),511.39)</f>
        <v>511.39</v>
      </c>
      <c r="D214" s="2">
        <f>IFERROR(__xludf.DUMMYFUNCTION("""COMPUTED_VALUE"""),45600.66666666667)</f>
        <v>45600.66667</v>
      </c>
      <c r="E214" s="1">
        <f>IFERROR(__xludf.DUMMYFUNCTION("""COMPUTED_VALUE"""),515.6)</f>
        <v>515.6</v>
      </c>
      <c r="G214" s="2">
        <f>IFERROR(__xludf.DUMMYFUNCTION("""COMPUTED_VALUE"""),45600.66666666667)</f>
        <v>45600.66667</v>
      </c>
      <c r="H214" s="1">
        <f>IFERROR(__xludf.DUMMYFUNCTION("""COMPUTED_VALUE"""),510.39)</f>
        <v>510.39</v>
      </c>
      <c r="J214" s="2">
        <f>IFERROR(__xludf.DUMMYFUNCTION("""COMPUTED_VALUE"""),45600.66666666667)</f>
        <v>45600.66667</v>
      </c>
      <c r="K214" s="1">
        <f>IFERROR(__xludf.DUMMYFUNCTION("""COMPUTED_VALUE"""),511.56)</f>
        <v>511.56</v>
      </c>
      <c r="M214" s="2">
        <f>IFERROR(__xludf.DUMMYFUNCTION("""COMPUTED_VALUE"""),45600.66666666667)</f>
        <v>45600.66667</v>
      </c>
      <c r="N214" s="1">
        <f>IFERROR(__xludf.DUMMYFUNCTION("""COMPUTED_VALUE"""),3.2526564E7)</f>
        <v>32526564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IFERROR(__xludf.DUMMYFUNCTION("""COMPUTED_VALUE"""),511.61)</f>
        <v>511.61</v>
      </c>
      <c r="D215" s="2">
        <f>IFERROR(__xludf.DUMMYFUNCTION("""COMPUTED_VALUE"""),45601.66666666667)</f>
        <v>45601.66667</v>
      </c>
      <c r="E215" s="1">
        <f>IFERROR(__xludf.DUMMYFUNCTION("""COMPUTED_VALUE"""),516.41)</f>
        <v>516.41</v>
      </c>
      <c r="G215" s="2">
        <f>IFERROR(__xludf.DUMMYFUNCTION("""COMPUTED_VALUE"""),45601.66666666667)</f>
        <v>45601.66667</v>
      </c>
      <c r="H215" s="1">
        <f>IFERROR(__xludf.DUMMYFUNCTION("""COMPUTED_VALUE"""),511.3)</f>
        <v>511.3</v>
      </c>
      <c r="J215" s="2">
        <f>IFERROR(__xludf.DUMMYFUNCTION("""COMPUTED_VALUE"""),45601.66666666667)</f>
        <v>45601.66667</v>
      </c>
      <c r="K215" s="1">
        <f>IFERROR(__xludf.DUMMYFUNCTION("""COMPUTED_VALUE"""),515.03)</f>
        <v>515.03</v>
      </c>
      <c r="M215" s="2">
        <f>IFERROR(__xludf.DUMMYFUNCTION("""COMPUTED_VALUE"""),45601.66666666667)</f>
        <v>45601.66667</v>
      </c>
      <c r="N215" s="1">
        <f>IFERROR(__xludf.DUMMYFUNCTION("""COMPUTED_VALUE"""),2.9496244E7)</f>
        <v>29496244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IFERROR(__xludf.DUMMYFUNCTION("""COMPUTED_VALUE"""),523.41)</f>
        <v>523.41</v>
      </c>
      <c r="D216" s="2">
        <f>IFERROR(__xludf.DUMMYFUNCTION("""COMPUTED_VALUE"""),45602.66666666667)</f>
        <v>45602.66667</v>
      </c>
      <c r="E216" s="1">
        <f>IFERROR(__xludf.DUMMYFUNCTION("""COMPUTED_VALUE"""),529.23)</f>
        <v>529.23</v>
      </c>
      <c r="G216" s="2">
        <f>IFERROR(__xludf.DUMMYFUNCTION("""COMPUTED_VALUE"""),45602.66666666667)</f>
        <v>45602.66667</v>
      </c>
      <c r="H216" s="1">
        <f>IFERROR(__xludf.DUMMYFUNCTION("""COMPUTED_VALUE"""),520.64)</f>
        <v>520.64</v>
      </c>
      <c r="J216" s="2">
        <f>IFERROR(__xludf.DUMMYFUNCTION("""COMPUTED_VALUE"""),45602.66666666667)</f>
        <v>45602.66667</v>
      </c>
      <c r="K216" s="1">
        <f>IFERROR(__xludf.DUMMYFUNCTION("""COMPUTED_VALUE"""),523.58)</f>
        <v>523.58</v>
      </c>
      <c r="M216" s="2">
        <f>IFERROR(__xludf.DUMMYFUNCTION("""COMPUTED_VALUE"""),45602.66666666667)</f>
        <v>45602.66667</v>
      </c>
      <c r="N216" s="1">
        <f>IFERROR(__xludf.DUMMYFUNCTION("""COMPUTED_VALUE"""),3.3956503E7)</f>
        <v>33956503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IFERROR(__xludf.DUMMYFUNCTION("""COMPUTED_VALUE"""),523.82)</f>
        <v>523.82</v>
      </c>
      <c r="D217" s="2">
        <f>IFERROR(__xludf.DUMMYFUNCTION("""COMPUTED_VALUE"""),45603.66666666667)</f>
        <v>45603.66667</v>
      </c>
      <c r="E217" s="1">
        <f>IFERROR(__xludf.DUMMYFUNCTION("""COMPUTED_VALUE"""),526.46)</f>
        <v>526.46</v>
      </c>
      <c r="G217" s="2">
        <f>IFERROR(__xludf.DUMMYFUNCTION("""COMPUTED_VALUE"""),45603.66666666667)</f>
        <v>45603.66667</v>
      </c>
      <c r="H217" s="1">
        <f>IFERROR(__xludf.DUMMYFUNCTION("""COMPUTED_VALUE"""),521.3)</f>
        <v>521.3</v>
      </c>
      <c r="J217" s="2">
        <f>IFERROR(__xludf.DUMMYFUNCTION("""COMPUTED_VALUE"""),45603.66666666667)</f>
        <v>45603.66667</v>
      </c>
      <c r="K217" s="1">
        <f>IFERROR(__xludf.DUMMYFUNCTION("""COMPUTED_VALUE"""),522.15)</f>
        <v>522.15</v>
      </c>
      <c r="M217" s="2">
        <f>IFERROR(__xludf.DUMMYFUNCTION("""COMPUTED_VALUE"""),45603.66666666667)</f>
        <v>45603.66667</v>
      </c>
      <c r="N217" s="1">
        <f>IFERROR(__xludf.DUMMYFUNCTION("""COMPUTED_VALUE"""),2.6736489E7)</f>
        <v>26736489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IFERROR(__xludf.DUMMYFUNCTION("""COMPUTED_VALUE"""),520.95)</f>
        <v>520.95</v>
      </c>
      <c r="D218" s="2">
        <f>IFERROR(__xludf.DUMMYFUNCTION("""COMPUTED_VALUE"""),45604.66666666667)</f>
        <v>45604.66667</v>
      </c>
      <c r="E218" s="1">
        <f>IFERROR(__xludf.DUMMYFUNCTION("""COMPUTED_VALUE"""),524.2)</f>
        <v>524.2</v>
      </c>
      <c r="G218" s="2">
        <f>IFERROR(__xludf.DUMMYFUNCTION("""COMPUTED_VALUE"""),45604.66666666667)</f>
        <v>45604.66667</v>
      </c>
      <c r="H218" s="1">
        <f>IFERROR(__xludf.DUMMYFUNCTION("""COMPUTED_VALUE"""),520.32)</f>
        <v>520.32</v>
      </c>
      <c r="J218" s="2">
        <f>IFERROR(__xludf.DUMMYFUNCTION("""COMPUTED_VALUE"""),45604.66666666667)</f>
        <v>45604.66667</v>
      </c>
      <c r="K218" s="1">
        <f>IFERROR(__xludf.DUMMYFUNCTION("""COMPUTED_VALUE"""),520.62)</f>
        <v>520.62</v>
      </c>
      <c r="M218" s="2">
        <f>IFERROR(__xludf.DUMMYFUNCTION("""COMPUTED_VALUE"""),45604.66666666667)</f>
        <v>45604.66667</v>
      </c>
      <c r="N218" s="1">
        <f>IFERROR(__xludf.DUMMYFUNCTION("""COMPUTED_VALUE"""),2.3216971E7)</f>
        <v>23216971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IFERROR(__xludf.DUMMYFUNCTION("""COMPUTED_VALUE"""),521.41)</f>
        <v>521.41</v>
      </c>
      <c r="D219" s="2">
        <f>IFERROR(__xludf.DUMMYFUNCTION("""COMPUTED_VALUE"""),45607.66666666667)</f>
        <v>45607.66667</v>
      </c>
      <c r="E219" s="1">
        <f>IFERROR(__xludf.DUMMYFUNCTION("""COMPUTED_VALUE"""),524.81)</f>
        <v>524.81</v>
      </c>
      <c r="G219" s="2">
        <f>IFERROR(__xludf.DUMMYFUNCTION("""COMPUTED_VALUE"""),45607.66666666667)</f>
        <v>45607.66667</v>
      </c>
      <c r="H219" s="1">
        <f>IFERROR(__xludf.DUMMYFUNCTION("""COMPUTED_VALUE"""),521.41)</f>
        <v>521.41</v>
      </c>
      <c r="J219" s="2">
        <f>IFERROR(__xludf.DUMMYFUNCTION("""COMPUTED_VALUE"""),45607.66666666667)</f>
        <v>45607.66667</v>
      </c>
      <c r="K219" s="1">
        <f>IFERROR(__xludf.DUMMYFUNCTION("""COMPUTED_VALUE"""),522.26)</f>
        <v>522.26</v>
      </c>
      <c r="M219" s="2">
        <f>IFERROR(__xludf.DUMMYFUNCTION("""COMPUTED_VALUE"""),45607.66666666667)</f>
        <v>45607.66667</v>
      </c>
      <c r="N219" s="1">
        <f>IFERROR(__xludf.DUMMYFUNCTION("""COMPUTED_VALUE"""),1.8101201E7)</f>
        <v>18101201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IFERROR(__xludf.DUMMYFUNCTION("""COMPUTED_VALUE"""),520.31)</f>
        <v>520.31</v>
      </c>
      <c r="D220" s="2">
        <f>IFERROR(__xludf.DUMMYFUNCTION("""COMPUTED_VALUE"""),45608.66666666667)</f>
        <v>45608.66667</v>
      </c>
      <c r="E220" s="1">
        <f>IFERROR(__xludf.DUMMYFUNCTION("""COMPUTED_VALUE"""),521.44)</f>
        <v>521.44</v>
      </c>
      <c r="G220" s="2">
        <f>IFERROR(__xludf.DUMMYFUNCTION("""COMPUTED_VALUE"""),45608.66666666667)</f>
        <v>45608.66667</v>
      </c>
      <c r="H220" s="1">
        <f>IFERROR(__xludf.DUMMYFUNCTION("""COMPUTED_VALUE"""),516.85)</f>
        <v>516.85</v>
      </c>
      <c r="J220" s="2">
        <f>IFERROR(__xludf.DUMMYFUNCTION("""COMPUTED_VALUE"""),45608.66666666667)</f>
        <v>45608.66667</v>
      </c>
      <c r="K220" s="1">
        <f>IFERROR(__xludf.DUMMYFUNCTION("""COMPUTED_VALUE"""),517.71)</f>
        <v>517.71</v>
      </c>
      <c r="M220" s="2">
        <f>IFERROR(__xludf.DUMMYFUNCTION("""COMPUTED_VALUE"""),45608.66666666667)</f>
        <v>45608.66667</v>
      </c>
      <c r="N220" s="1">
        <f>IFERROR(__xludf.DUMMYFUNCTION("""COMPUTED_VALUE"""),2.113431E7)</f>
        <v>21134310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IFERROR(__xludf.DUMMYFUNCTION("""COMPUTED_VALUE"""),515.46)</f>
        <v>515.46</v>
      </c>
      <c r="D221" s="2">
        <f>IFERROR(__xludf.DUMMYFUNCTION("""COMPUTED_VALUE"""),45609.66666666667)</f>
        <v>45609.66667</v>
      </c>
      <c r="E221" s="1">
        <f>IFERROR(__xludf.DUMMYFUNCTION("""COMPUTED_VALUE"""),518.71)</f>
        <v>518.71</v>
      </c>
      <c r="G221" s="2">
        <f>IFERROR(__xludf.DUMMYFUNCTION("""COMPUTED_VALUE"""),45609.66666666667)</f>
        <v>45609.66667</v>
      </c>
      <c r="H221" s="1">
        <f>IFERROR(__xludf.DUMMYFUNCTION("""COMPUTED_VALUE"""),514.37)</f>
        <v>514.37</v>
      </c>
      <c r="J221" s="2">
        <f>IFERROR(__xludf.DUMMYFUNCTION("""COMPUTED_VALUE"""),45609.66666666667)</f>
        <v>45609.66667</v>
      </c>
      <c r="K221" s="1">
        <f>IFERROR(__xludf.DUMMYFUNCTION("""COMPUTED_VALUE"""),517.05)</f>
        <v>517.05</v>
      </c>
      <c r="M221" s="2">
        <f>IFERROR(__xludf.DUMMYFUNCTION("""COMPUTED_VALUE"""),45609.66666666667)</f>
        <v>45609.66667</v>
      </c>
      <c r="N221" s="1">
        <f>IFERROR(__xludf.DUMMYFUNCTION("""COMPUTED_VALUE"""),2.7845872E7)</f>
        <v>27845872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IFERROR(__xludf.DUMMYFUNCTION("""COMPUTED_VALUE"""),516.49)</f>
        <v>516.49</v>
      </c>
      <c r="D222" s="2">
        <f>IFERROR(__xludf.DUMMYFUNCTION("""COMPUTED_VALUE"""),45610.66666666667)</f>
        <v>45610.66667</v>
      </c>
      <c r="E222" s="1">
        <f>IFERROR(__xludf.DUMMYFUNCTION("""COMPUTED_VALUE"""),516.49)</f>
        <v>516.49</v>
      </c>
      <c r="G222" s="2">
        <f>IFERROR(__xludf.DUMMYFUNCTION("""COMPUTED_VALUE"""),45610.66666666667)</f>
        <v>45610.66667</v>
      </c>
      <c r="H222" s="1">
        <f>IFERROR(__xludf.DUMMYFUNCTION("""COMPUTED_VALUE"""),511.98)</f>
        <v>511.98</v>
      </c>
      <c r="J222" s="2">
        <f>IFERROR(__xludf.DUMMYFUNCTION("""COMPUTED_VALUE"""),45610.66666666667)</f>
        <v>45610.66667</v>
      </c>
      <c r="K222" s="1">
        <f>IFERROR(__xludf.DUMMYFUNCTION("""COMPUTED_VALUE"""),512.99)</f>
        <v>512.99</v>
      </c>
      <c r="M222" s="2">
        <f>IFERROR(__xludf.DUMMYFUNCTION("""COMPUTED_VALUE"""),45610.66666666667)</f>
        <v>45610.66667</v>
      </c>
      <c r="N222" s="1">
        <f>IFERROR(__xludf.DUMMYFUNCTION("""COMPUTED_VALUE"""),2.9572459E7)</f>
        <v>29572459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IFERROR(__xludf.DUMMYFUNCTION("""COMPUTED_VALUE"""),510.38)</f>
        <v>510.38</v>
      </c>
      <c r="D223" s="2">
        <f>IFERROR(__xludf.DUMMYFUNCTION("""COMPUTED_VALUE"""),45611.66666666667)</f>
        <v>45611.66667</v>
      </c>
      <c r="E223" s="1">
        <f>IFERROR(__xludf.DUMMYFUNCTION("""COMPUTED_VALUE"""),513.44)</f>
        <v>513.44</v>
      </c>
      <c r="G223" s="2">
        <f>IFERROR(__xludf.DUMMYFUNCTION("""COMPUTED_VALUE"""),45611.66666666667)</f>
        <v>45611.66667</v>
      </c>
      <c r="H223" s="1">
        <f>IFERROR(__xludf.DUMMYFUNCTION("""COMPUTED_VALUE"""),509.97)</f>
        <v>509.97</v>
      </c>
      <c r="J223" s="2">
        <f>IFERROR(__xludf.DUMMYFUNCTION("""COMPUTED_VALUE"""),45611.66666666667)</f>
        <v>45611.66667</v>
      </c>
      <c r="K223" s="1">
        <f>IFERROR(__xludf.DUMMYFUNCTION("""COMPUTED_VALUE"""),512.77)</f>
        <v>512.77</v>
      </c>
      <c r="M223" s="2">
        <f>IFERROR(__xludf.DUMMYFUNCTION("""COMPUTED_VALUE"""),45611.66666666667)</f>
        <v>45611.66667</v>
      </c>
      <c r="N223" s="1">
        <f>IFERROR(__xludf.DUMMYFUNCTION("""COMPUTED_VALUE"""),2.9383182E7)</f>
        <v>29383182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IFERROR(__xludf.DUMMYFUNCTION("""COMPUTED_VALUE"""),510.95)</f>
        <v>510.95</v>
      </c>
      <c r="D224" s="2">
        <f>IFERROR(__xludf.DUMMYFUNCTION("""COMPUTED_VALUE"""),45614.66666666667)</f>
        <v>45614.66667</v>
      </c>
      <c r="E224" s="1">
        <f>IFERROR(__xludf.DUMMYFUNCTION("""COMPUTED_VALUE"""),516.25)</f>
        <v>516.25</v>
      </c>
      <c r="G224" s="2">
        <f>IFERROR(__xludf.DUMMYFUNCTION("""COMPUTED_VALUE"""),45614.66666666667)</f>
        <v>45614.66667</v>
      </c>
      <c r="H224" s="1">
        <f>IFERROR(__xludf.DUMMYFUNCTION("""COMPUTED_VALUE"""),510.28)</f>
        <v>510.28</v>
      </c>
      <c r="J224" s="2">
        <f>IFERROR(__xludf.DUMMYFUNCTION("""COMPUTED_VALUE"""),45614.66666666667)</f>
        <v>45614.66667</v>
      </c>
      <c r="K224" s="1">
        <f>IFERROR(__xludf.DUMMYFUNCTION("""COMPUTED_VALUE"""),515.74)</f>
        <v>515.74</v>
      </c>
      <c r="M224" s="2">
        <f>IFERROR(__xludf.DUMMYFUNCTION("""COMPUTED_VALUE"""),45614.66666666667)</f>
        <v>45614.66667</v>
      </c>
      <c r="N224" s="1">
        <f>IFERROR(__xludf.DUMMYFUNCTION("""COMPUTED_VALUE"""),2.6119505E7)</f>
        <v>26119505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IFERROR(__xludf.DUMMYFUNCTION("""COMPUTED_VALUE"""),514.28)</f>
        <v>514.28</v>
      </c>
      <c r="D225" s="2">
        <f>IFERROR(__xludf.DUMMYFUNCTION("""COMPUTED_VALUE"""),45615.66666666667)</f>
        <v>45615.66667</v>
      </c>
      <c r="E225" s="1">
        <f>IFERROR(__xludf.DUMMYFUNCTION("""COMPUTED_VALUE"""),515.73)</f>
        <v>515.73</v>
      </c>
      <c r="G225" s="2">
        <f>IFERROR(__xludf.DUMMYFUNCTION("""COMPUTED_VALUE"""),45615.66666666667)</f>
        <v>45615.66667</v>
      </c>
      <c r="H225" s="1">
        <f>IFERROR(__xludf.DUMMYFUNCTION("""COMPUTED_VALUE"""),511.05)</f>
        <v>511.05</v>
      </c>
      <c r="J225" s="2">
        <f>IFERROR(__xludf.DUMMYFUNCTION("""COMPUTED_VALUE"""),45615.66666666667)</f>
        <v>45615.66667</v>
      </c>
      <c r="K225" s="1">
        <f>IFERROR(__xludf.DUMMYFUNCTION("""COMPUTED_VALUE"""),512.62)</f>
        <v>512.62</v>
      </c>
      <c r="M225" s="2">
        <f>IFERROR(__xludf.DUMMYFUNCTION("""COMPUTED_VALUE"""),45615.66666666667)</f>
        <v>45615.66667</v>
      </c>
      <c r="N225" s="1">
        <f>IFERROR(__xludf.DUMMYFUNCTION("""COMPUTED_VALUE"""),7.231573E7)</f>
        <v>72315730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IFERROR(__xludf.DUMMYFUNCTION("""COMPUTED_VALUE"""),513.36)</f>
        <v>513.36</v>
      </c>
      <c r="D226" s="2">
        <f>IFERROR(__xludf.DUMMYFUNCTION("""COMPUTED_VALUE"""),45616.66666666667)</f>
        <v>45616.66667</v>
      </c>
      <c r="E226" s="1">
        <f>IFERROR(__xludf.DUMMYFUNCTION("""COMPUTED_VALUE"""),524.83)</f>
        <v>524.83</v>
      </c>
      <c r="G226" s="2">
        <f>IFERROR(__xludf.DUMMYFUNCTION("""COMPUTED_VALUE"""),45616.66666666667)</f>
        <v>45616.66667</v>
      </c>
      <c r="H226" s="1">
        <f>IFERROR(__xludf.DUMMYFUNCTION("""COMPUTED_VALUE"""),512.8)</f>
        <v>512.8</v>
      </c>
      <c r="J226" s="2">
        <f>IFERROR(__xludf.DUMMYFUNCTION("""COMPUTED_VALUE"""),45616.66666666667)</f>
        <v>45616.66667</v>
      </c>
      <c r="K226" s="1">
        <f>IFERROR(__xludf.DUMMYFUNCTION("""COMPUTED_VALUE"""),524.04)</f>
        <v>524.04</v>
      </c>
      <c r="M226" s="2">
        <f>IFERROR(__xludf.DUMMYFUNCTION("""COMPUTED_VALUE"""),45616.66666666667)</f>
        <v>45616.66667</v>
      </c>
      <c r="N226" s="1">
        <f>IFERROR(__xludf.DUMMYFUNCTION("""COMPUTED_VALUE"""),7.8364672E7)</f>
        <v>78364672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IFERROR(__xludf.DUMMYFUNCTION("""COMPUTED_VALUE"""),522.12)</f>
        <v>522.12</v>
      </c>
      <c r="D227" s="2">
        <f>IFERROR(__xludf.DUMMYFUNCTION("""COMPUTED_VALUE"""),45617.66666666667)</f>
        <v>45617.66667</v>
      </c>
      <c r="E227" s="1">
        <f>IFERROR(__xludf.DUMMYFUNCTION("""COMPUTED_VALUE"""),529.38)</f>
        <v>529.38</v>
      </c>
      <c r="G227" s="2">
        <f>IFERROR(__xludf.DUMMYFUNCTION("""COMPUTED_VALUE"""),45617.66666666667)</f>
        <v>45617.66667</v>
      </c>
      <c r="H227" s="1">
        <f>IFERROR(__xludf.DUMMYFUNCTION("""COMPUTED_VALUE"""),520.26)</f>
        <v>520.26</v>
      </c>
      <c r="J227" s="2">
        <f>IFERROR(__xludf.DUMMYFUNCTION("""COMPUTED_VALUE"""),45617.66666666667)</f>
        <v>45617.66667</v>
      </c>
      <c r="K227" s="1">
        <f>IFERROR(__xludf.DUMMYFUNCTION("""COMPUTED_VALUE"""),529.06)</f>
        <v>529.06</v>
      </c>
      <c r="M227" s="2">
        <f>IFERROR(__xludf.DUMMYFUNCTION("""COMPUTED_VALUE"""),45617.66666666667)</f>
        <v>45617.66667</v>
      </c>
      <c r="N227" s="1">
        <f>IFERROR(__xludf.DUMMYFUNCTION("""COMPUTED_VALUE"""),4.906295E7)</f>
        <v>49062950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IFERROR(__xludf.DUMMYFUNCTION("""COMPUTED_VALUE"""),529.12)</f>
        <v>529.12</v>
      </c>
      <c r="D228" s="2">
        <f>IFERROR(__xludf.DUMMYFUNCTION("""COMPUTED_VALUE"""),45618.66666666667)</f>
        <v>45618.66667</v>
      </c>
      <c r="E228" s="1">
        <f>IFERROR(__xludf.DUMMYFUNCTION("""COMPUTED_VALUE"""),534.36)</f>
        <v>534.36</v>
      </c>
      <c r="G228" s="2">
        <f>IFERROR(__xludf.DUMMYFUNCTION("""COMPUTED_VALUE"""),45618.66666666667)</f>
        <v>45618.66667</v>
      </c>
      <c r="H228" s="1">
        <f>IFERROR(__xludf.DUMMYFUNCTION("""COMPUTED_VALUE"""),529.12)</f>
        <v>529.12</v>
      </c>
      <c r="J228" s="2">
        <f>IFERROR(__xludf.DUMMYFUNCTION("""COMPUTED_VALUE"""),45618.66666666667)</f>
        <v>45618.66667</v>
      </c>
      <c r="K228" s="1">
        <f>IFERROR(__xludf.DUMMYFUNCTION("""COMPUTED_VALUE"""),534.01)</f>
        <v>534.01</v>
      </c>
      <c r="M228" s="2">
        <f>IFERROR(__xludf.DUMMYFUNCTION("""COMPUTED_VALUE"""),45618.66666666667)</f>
        <v>45618.66667</v>
      </c>
      <c r="N228" s="1">
        <f>IFERROR(__xludf.DUMMYFUNCTION("""COMPUTED_VALUE"""),3.3844657E7)</f>
        <v>33844657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IFERROR(__xludf.DUMMYFUNCTION("""COMPUTED_VALUE"""),535.24)</f>
        <v>535.24</v>
      </c>
      <c r="D229" s="2">
        <f>IFERROR(__xludf.DUMMYFUNCTION("""COMPUTED_VALUE"""),45621.66666666667)</f>
        <v>45621.66667</v>
      </c>
      <c r="E229" s="1">
        <f>IFERROR(__xludf.DUMMYFUNCTION("""COMPUTED_VALUE"""),541.01)</f>
        <v>541.01</v>
      </c>
      <c r="G229" s="2">
        <f>IFERROR(__xludf.DUMMYFUNCTION("""COMPUTED_VALUE"""),45621.66666666667)</f>
        <v>45621.66667</v>
      </c>
      <c r="H229" s="1">
        <f>IFERROR(__xludf.DUMMYFUNCTION("""COMPUTED_VALUE"""),535.24)</f>
        <v>535.24</v>
      </c>
      <c r="J229" s="2">
        <f>IFERROR(__xludf.DUMMYFUNCTION("""COMPUTED_VALUE"""),45621.66666666667)</f>
        <v>45621.66667</v>
      </c>
      <c r="K229" s="1">
        <f>IFERROR(__xludf.DUMMYFUNCTION("""COMPUTED_VALUE"""),536.88)</f>
        <v>536.88</v>
      </c>
      <c r="M229" s="2">
        <f>IFERROR(__xludf.DUMMYFUNCTION("""COMPUTED_VALUE"""),45621.66666666667)</f>
        <v>45621.66667</v>
      </c>
      <c r="N229" s="1">
        <f>IFERROR(__xludf.DUMMYFUNCTION("""COMPUTED_VALUE"""),4.8244336E7)</f>
        <v>48244336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IFERROR(__xludf.DUMMYFUNCTION("""COMPUTED_VALUE"""),536.45)</f>
        <v>536.45</v>
      </c>
      <c r="D230" s="2">
        <f>IFERROR(__xludf.DUMMYFUNCTION("""COMPUTED_VALUE"""),45622.66666666667)</f>
        <v>45622.66667</v>
      </c>
      <c r="E230" s="1">
        <f>IFERROR(__xludf.DUMMYFUNCTION("""COMPUTED_VALUE"""),536.45)</f>
        <v>536.45</v>
      </c>
      <c r="G230" s="2">
        <f>IFERROR(__xludf.DUMMYFUNCTION("""COMPUTED_VALUE"""),45622.66666666667)</f>
        <v>45622.66667</v>
      </c>
      <c r="H230" s="1">
        <f>IFERROR(__xludf.DUMMYFUNCTION("""COMPUTED_VALUE"""),530.09)</f>
        <v>530.09</v>
      </c>
      <c r="J230" s="2">
        <f>IFERROR(__xludf.DUMMYFUNCTION("""COMPUTED_VALUE"""),45622.66666666667)</f>
        <v>45622.66667</v>
      </c>
      <c r="K230" s="1">
        <f>IFERROR(__xludf.DUMMYFUNCTION("""COMPUTED_VALUE"""),533.34)</f>
        <v>533.34</v>
      </c>
      <c r="M230" s="2">
        <f>IFERROR(__xludf.DUMMYFUNCTION("""COMPUTED_VALUE"""),45622.66666666667)</f>
        <v>45622.66667</v>
      </c>
      <c r="N230" s="1">
        <f>IFERROR(__xludf.DUMMYFUNCTION("""COMPUTED_VALUE"""),3.3030639E7)</f>
        <v>33030639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IFERROR(__xludf.DUMMYFUNCTION("""COMPUTED_VALUE"""),534.31)</f>
        <v>534.31</v>
      </c>
      <c r="D231" s="2">
        <f>IFERROR(__xludf.DUMMYFUNCTION("""COMPUTED_VALUE"""),45623.66666666667)</f>
        <v>45623.66667</v>
      </c>
      <c r="E231" s="1">
        <f>IFERROR(__xludf.DUMMYFUNCTION("""COMPUTED_VALUE"""),537.79)</f>
        <v>537.79</v>
      </c>
      <c r="G231" s="2">
        <f>IFERROR(__xludf.DUMMYFUNCTION("""COMPUTED_VALUE"""),45623.66666666667)</f>
        <v>45623.66667</v>
      </c>
      <c r="H231" s="1">
        <f>IFERROR(__xludf.DUMMYFUNCTION("""COMPUTED_VALUE"""),531.81)</f>
        <v>531.81</v>
      </c>
      <c r="J231" s="2">
        <f>IFERROR(__xludf.DUMMYFUNCTION("""COMPUTED_VALUE"""),45623.66666666667)</f>
        <v>45623.66667</v>
      </c>
      <c r="K231" s="1">
        <f>IFERROR(__xludf.DUMMYFUNCTION("""COMPUTED_VALUE"""),532.95)</f>
        <v>532.95</v>
      </c>
      <c r="M231" s="2">
        <f>IFERROR(__xludf.DUMMYFUNCTION("""COMPUTED_VALUE"""),45623.66666666667)</f>
        <v>45623.66667</v>
      </c>
      <c r="N231" s="1">
        <f>IFERROR(__xludf.DUMMYFUNCTION("""COMPUTED_VALUE"""),3.4552319E7)</f>
        <v>34552319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IFERROR(__xludf.DUMMYFUNCTION("""COMPUTED_VALUE"""),533.37)</f>
        <v>533.37</v>
      </c>
      <c r="D232" s="2">
        <f>IFERROR(__xludf.DUMMYFUNCTION("""COMPUTED_VALUE"""),45625.54166666667)</f>
        <v>45625.54167</v>
      </c>
      <c r="E232" s="1">
        <f>IFERROR(__xludf.DUMMYFUNCTION("""COMPUTED_VALUE"""),536.1)</f>
        <v>536.1</v>
      </c>
      <c r="G232" s="2">
        <f>IFERROR(__xludf.DUMMYFUNCTION("""COMPUTED_VALUE"""),45625.54166666667)</f>
        <v>45625.54167</v>
      </c>
      <c r="H232" s="1">
        <f>IFERROR(__xludf.DUMMYFUNCTION("""COMPUTED_VALUE"""),531.94)</f>
        <v>531.94</v>
      </c>
      <c r="J232" s="2">
        <f>IFERROR(__xludf.DUMMYFUNCTION("""COMPUTED_VALUE"""),45625.54166666667)</f>
        <v>45625.54167</v>
      </c>
      <c r="K232" s="1">
        <f>IFERROR(__xludf.DUMMYFUNCTION("""COMPUTED_VALUE"""),535.31)</f>
        <v>535.31</v>
      </c>
      <c r="M232" s="2">
        <f>IFERROR(__xludf.DUMMYFUNCTION("""COMPUTED_VALUE"""),45625.54166666667)</f>
        <v>45625.54167</v>
      </c>
      <c r="N232" s="1">
        <f>IFERROR(__xludf.DUMMYFUNCTION("""COMPUTED_VALUE"""),2.7682199E7)</f>
        <v>27682199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IFERROR(__xludf.DUMMYFUNCTION("""COMPUTED_VALUE"""),534.93)</f>
        <v>534.93</v>
      </c>
      <c r="D233" s="2">
        <f>IFERROR(__xludf.DUMMYFUNCTION("""COMPUTED_VALUE"""),45628.66666666667)</f>
        <v>45628.66667</v>
      </c>
      <c r="E233" s="1">
        <f>IFERROR(__xludf.DUMMYFUNCTION("""COMPUTED_VALUE"""),534.93)</f>
        <v>534.93</v>
      </c>
      <c r="G233" s="2">
        <f>IFERROR(__xludf.DUMMYFUNCTION("""COMPUTED_VALUE"""),45628.66666666667)</f>
        <v>45628.66667</v>
      </c>
      <c r="H233" s="1">
        <f>IFERROR(__xludf.DUMMYFUNCTION("""COMPUTED_VALUE"""),529.56)</f>
        <v>529.56</v>
      </c>
      <c r="J233" s="2">
        <f>IFERROR(__xludf.DUMMYFUNCTION("""COMPUTED_VALUE"""),45628.66666666667)</f>
        <v>45628.66667</v>
      </c>
      <c r="K233" s="1">
        <f>IFERROR(__xludf.DUMMYFUNCTION("""COMPUTED_VALUE"""),534.2)</f>
        <v>534.2</v>
      </c>
      <c r="M233" s="2">
        <f>IFERROR(__xludf.DUMMYFUNCTION("""COMPUTED_VALUE"""),45628.66666666667)</f>
        <v>45628.66667</v>
      </c>
      <c r="N233" s="1">
        <f>IFERROR(__xludf.DUMMYFUNCTION("""COMPUTED_VALUE"""),4.4048944E7)</f>
        <v>44048944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IFERROR(__xludf.DUMMYFUNCTION("""COMPUTED_VALUE"""),533.91)</f>
        <v>533.91</v>
      </c>
      <c r="D234" s="2">
        <f>IFERROR(__xludf.DUMMYFUNCTION("""COMPUTED_VALUE"""),45629.66666666667)</f>
        <v>45629.66667</v>
      </c>
      <c r="E234" s="1">
        <f>IFERROR(__xludf.DUMMYFUNCTION("""COMPUTED_VALUE"""),534.72)</f>
        <v>534.72</v>
      </c>
      <c r="G234" s="2">
        <f>IFERROR(__xludf.DUMMYFUNCTION("""COMPUTED_VALUE"""),45629.66666666667)</f>
        <v>45629.66667</v>
      </c>
      <c r="H234" s="1">
        <f>IFERROR(__xludf.DUMMYFUNCTION("""COMPUTED_VALUE"""),530.36)</f>
        <v>530.36</v>
      </c>
      <c r="J234" s="2">
        <f>IFERROR(__xludf.DUMMYFUNCTION("""COMPUTED_VALUE"""),45629.66666666667)</f>
        <v>45629.66667</v>
      </c>
      <c r="K234" s="1">
        <f>IFERROR(__xludf.DUMMYFUNCTION("""COMPUTED_VALUE"""),533.03)</f>
        <v>533.03</v>
      </c>
      <c r="M234" s="2">
        <f>IFERROR(__xludf.DUMMYFUNCTION("""COMPUTED_VALUE"""),45629.66666666667)</f>
        <v>45629.66667</v>
      </c>
      <c r="N234" s="1">
        <f>IFERROR(__xludf.DUMMYFUNCTION("""COMPUTED_VALUE"""),2.5242464E7)</f>
        <v>25242464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IFERROR(__xludf.DUMMYFUNCTION("""COMPUTED_VALUE"""),531.3)</f>
        <v>531.3</v>
      </c>
      <c r="D235" s="2">
        <f>IFERROR(__xludf.DUMMYFUNCTION("""COMPUTED_VALUE"""),45630.66666666667)</f>
        <v>45630.66667</v>
      </c>
      <c r="E235" s="1">
        <f>IFERROR(__xludf.DUMMYFUNCTION("""COMPUTED_VALUE"""),531.3)</f>
        <v>531.3</v>
      </c>
      <c r="G235" s="2">
        <f>IFERROR(__xludf.DUMMYFUNCTION("""COMPUTED_VALUE"""),45630.66666666667)</f>
        <v>45630.66667</v>
      </c>
      <c r="H235" s="1">
        <f>IFERROR(__xludf.DUMMYFUNCTION("""COMPUTED_VALUE"""),526.88)</f>
        <v>526.88</v>
      </c>
      <c r="J235" s="2">
        <f>IFERROR(__xludf.DUMMYFUNCTION("""COMPUTED_VALUE"""),45630.66666666667)</f>
        <v>45630.66667</v>
      </c>
      <c r="K235" s="1">
        <f>IFERROR(__xludf.DUMMYFUNCTION("""COMPUTED_VALUE"""),529.21)</f>
        <v>529.21</v>
      </c>
      <c r="M235" s="2">
        <f>IFERROR(__xludf.DUMMYFUNCTION("""COMPUTED_VALUE"""),45630.66666666667)</f>
        <v>45630.66667</v>
      </c>
      <c r="N235" s="1">
        <f>IFERROR(__xludf.DUMMYFUNCTION("""COMPUTED_VALUE"""),3.4386943E7)</f>
        <v>34386943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IFERROR(__xludf.DUMMYFUNCTION("""COMPUTED_VALUE"""),528.12)</f>
        <v>528.12</v>
      </c>
      <c r="D236" s="2">
        <f>IFERROR(__xludf.DUMMYFUNCTION("""COMPUTED_VALUE"""),45631.66666666667)</f>
        <v>45631.66667</v>
      </c>
      <c r="E236" s="1">
        <f>IFERROR(__xludf.DUMMYFUNCTION("""COMPUTED_VALUE"""),528.12)</f>
        <v>528.12</v>
      </c>
      <c r="G236" s="2">
        <f>IFERROR(__xludf.DUMMYFUNCTION("""COMPUTED_VALUE"""),45631.66666666667)</f>
        <v>45631.66667</v>
      </c>
      <c r="H236" s="1">
        <f>IFERROR(__xludf.DUMMYFUNCTION("""COMPUTED_VALUE"""),518.17)</f>
        <v>518.17</v>
      </c>
      <c r="J236" s="2">
        <f>IFERROR(__xludf.DUMMYFUNCTION("""COMPUTED_VALUE"""),45631.66666666667)</f>
        <v>45631.66667</v>
      </c>
      <c r="K236" s="1">
        <f>IFERROR(__xludf.DUMMYFUNCTION("""COMPUTED_VALUE"""),521.16)</f>
        <v>521.16</v>
      </c>
      <c r="M236" s="2">
        <f>IFERROR(__xludf.DUMMYFUNCTION("""COMPUTED_VALUE"""),45631.66666666667)</f>
        <v>45631.66667</v>
      </c>
      <c r="N236" s="1">
        <f>IFERROR(__xludf.DUMMYFUNCTION("""COMPUTED_VALUE"""),3.85869E7)</f>
        <v>38586900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IFERROR(__xludf.DUMMYFUNCTION("""COMPUTED_VALUE"""),522.69)</f>
        <v>522.69</v>
      </c>
      <c r="D237" s="2">
        <f>IFERROR(__xludf.DUMMYFUNCTION("""COMPUTED_VALUE"""),45632.66666666667)</f>
        <v>45632.66667</v>
      </c>
      <c r="E237" s="1">
        <f>IFERROR(__xludf.DUMMYFUNCTION("""COMPUTED_VALUE"""),524.25)</f>
        <v>524.25</v>
      </c>
      <c r="G237" s="2">
        <f>IFERROR(__xludf.DUMMYFUNCTION("""COMPUTED_VALUE"""),45632.66666666667)</f>
        <v>45632.66667</v>
      </c>
      <c r="H237" s="1">
        <f>IFERROR(__xludf.DUMMYFUNCTION("""COMPUTED_VALUE"""),518.25)</f>
        <v>518.25</v>
      </c>
      <c r="J237" s="2">
        <f>IFERROR(__xludf.DUMMYFUNCTION("""COMPUTED_VALUE"""),45632.66666666667)</f>
        <v>45632.66667</v>
      </c>
      <c r="K237" s="1">
        <f>IFERROR(__xludf.DUMMYFUNCTION("""COMPUTED_VALUE"""),519.4)</f>
        <v>519.4</v>
      </c>
      <c r="M237" s="2">
        <f>IFERROR(__xludf.DUMMYFUNCTION("""COMPUTED_VALUE"""),45632.66666666667)</f>
        <v>45632.66667</v>
      </c>
      <c r="N237" s="1">
        <f>IFERROR(__xludf.DUMMYFUNCTION("""COMPUTED_VALUE"""),2.6962925E7)</f>
        <v>26962925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IFERROR(__xludf.DUMMYFUNCTION("""COMPUTED_VALUE"""),521.26)</f>
        <v>521.26</v>
      </c>
      <c r="D238" s="2">
        <f>IFERROR(__xludf.DUMMYFUNCTION("""COMPUTED_VALUE"""),45635.66666666667)</f>
        <v>45635.66667</v>
      </c>
      <c r="E238" s="1">
        <f>IFERROR(__xludf.DUMMYFUNCTION("""COMPUTED_VALUE"""),524.47)</f>
        <v>524.47</v>
      </c>
      <c r="G238" s="2">
        <f>IFERROR(__xludf.DUMMYFUNCTION("""COMPUTED_VALUE"""),45635.66666666667)</f>
        <v>45635.66667</v>
      </c>
      <c r="H238" s="1">
        <f>IFERROR(__xludf.DUMMYFUNCTION("""COMPUTED_VALUE"""),518.06)</f>
        <v>518.06</v>
      </c>
      <c r="J238" s="2">
        <f>IFERROR(__xludf.DUMMYFUNCTION("""COMPUTED_VALUE"""),45635.66666666667)</f>
        <v>45635.66667</v>
      </c>
      <c r="K238" s="1">
        <f>IFERROR(__xludf.DUMMYFUNCTION("""COMPUTED_VALUE"""),518.66)</f>
        <v>518.66</v>
      </c>
      <c r="M238" s="2">
        <f>IFERROR(__xludf.DUMMYFUNCTION("""COMPUTED_VALUE"""),45635.66666666667)</f>
        <v>45635.66667</v>
      </c>
      <c r="N238" s="1">
        <f>IFERROR(__xludf.DUMMYFUNCTION("""COMPUTED_VALUE"""),3.0874701E7)</f>
        <v>30874701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IFERROR(__xludf.DUMMYFUNCTION("""COMPUTED_VALUE"""),517.19)</f>
        <v>517.19</v>
      </c>
      <c r="D239" s="2">
        <f>IFERROR(__xludf.DUMMYFUNCTION("""COMPUTED_VALUE"""),45636.66666666667)</f>
        <v>45636.66667</v>
      </c>
      <c r="E239" s="1">
        <f>IFERROR(__xludf.DUMMYFUNCTION("""COMPUTED_VALUE"""),517.19)</f>
        <v>517.19</v>
      </c>
      <c r="G239" s="2">
        <f>IFERROR(__xludf.DUMMYFUNCTION("""COMPUTED_VALUE"""),45636.66666666667)</f>
        <v>45636.66667</v>
      </c>
      <c r="H239" s="1">
        <f>IFERROR(__xludf.DUMMYFUNCTION("""COMPUTED_VALUE"""),510.66)</f>
        <v>510.66</v>
      </c>
      <c r="J239" s="2">
        <f>IFERROR(__xludf.DUMMYFUNCTION("""COMPUTED_VALUE"""),45636.66666666667)</f>
        <v>45636.66667</v>
      </c>
      <c r="K239" s="1">
        <f>IFERROR(__xludf.DUMMYFUNCTION("""COMPUTED_VALUE"""),513.54)</f>
        <v>513.54</v>
      </c>
      <c r="M239" s="2">
        <f>IFERROR(__xludf.DUMMYFUNCTION("""COMPUTED_VALUE"""),45636.66666666667)</f>
        <v>45636.66667</v>
      </c>
      <c r="N239" s="1">
        <f>IFERROR(__xludf.DUMMYFUNCTION("""COMPUTED_VALUE"""),3.6848852E7)</f>
        <v>36848852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IFERROR(__xludf.DUMMYFUNCTION("""COMPUTED_VALUE"""),515.26)</f>
        <v>515.26</v>
      </c>
      <c r="D240" s="2">
        <f>IFERROR(__xludf.DUMMYFUNCTION("""COMPUTED_VALUE"""),45637.66666666667)</f>
        <v>45637.66667</v>
      </c>
      <c r="E240" s="1">
        <f>IFERROR(__xludf.DUMMYFUNCTION("""COMPUTED_VALUE"""),515.88)</f>
        <v>515.88</v>
      </c>
      <c r="G240" s="2">
        <f>IFERROR(__xludf.DUMMYFUNCTION("""COMPUTED_VALUE"""),45637.66666666667)</f>
        <v>45637.66667</v>
      </c>
      <c r="H240" s="1">
        <f>IFERROR(__xludf.DUMMYFUNCTION("""COMPUTED_VALUE"""),511.0)</f>
        <v>511</v>
      </c>
      <c r="J240" s="2">
        <f>IFERROR(__xludf.DUMMYFUNCTION("""COMPUTED_VALUE"""),45637.66666666667)</f>
        <v>45637.66667</v>
      </c>
      <c r="K240" s="1">
        <f>IFERROR(__xludf.DUMMYFUNCTION("""COMPUTED_VALUE"""),512.1)</f>
        <v>512.1</v>
      </c>
      <c r="M240" s="2">
        <f>IFERROR(__xludf.DUMMYFUNCTION("""COMPUTED_VALUE"""),45637.66666666667)</f>
        <v>45637.66667</v>
      </c>
      <c r="N240" s="1">
        <f>IFERROR(__xludf.DUMMYFUNCTION("""COMPUTED_VALUE"""),3.0889031E7)</f>
        <v>30889031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IFERROR(__xludf.DUMMYFUNCTION("""COMPUTED_VALUE"""),510.9)</f>
        <v>510.9</v>
      </c>
      <c r="D241" s="2">
        <f>IFERROR(__xludf.DUMMYFUNCTION("""COMPUTED_VALUE"""),45638.66666666667)</f>
        <v>45638.66667</v>
      </c>
      <c r="E241" s="1">
        <f>IFERROR(__xludf.DUMMYFUNCTION("""COMPUTED_VALUE"""),515.9)</f>
        <v>515.9</v>
      </c>
      <c r="G241" s="2">
        <f>IFERROR(__xludf.DUMMYFUNCTION("""COMPUTED_VALUE"""),45638.66666666667)</f>
        <v>45638.66667</v>
      </c>
      <c r="H241" s="1">
        <f>IFERROR(__xludf.DUMMYFUNCTION("""COMPUTED_VALUE"""),509.63)</f>
        <v>509.63</v>
      </c>
      <c r="J241" s="2">
        <f>IFERROR(__xludf.DUMMYFUNCTION("""COMPUTED_VALUE"""),45638.66666666667)</f>
        <v>45638.66667</v>
      </c>
      <c r="K241" s="1">
        <f>IFERROR(__xludf.DUMMYFUNCTION("""COMPUTED_VALUE"""),513.07)</f>
        <v>513.07</v>
      </c>
      <c r="M241" s="2">
        <f>IFERROR(__xludf.DUMMYFUNCTION("""COMPUTED_VALUE"""),45638.66666666667)</f>
        <v>45638.66667</v>
      </c>
      <c r="N241" s="1">
        <f>IFERROR(__xludf.DUMMYFUNCTION("""COMPUTED_VALUE"""),3.2549397E7)</f>
        <v>32549397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IFERROR(__xludf.DUMMYFUNCTION("""COMPUTED_VALUE"""),511.6)</f>
        <v>511.6</v>
      </c>
      <c r="D242" s="2">
        <f>IFERROR(__xludf.DUMMYFUNCTION("""COMPUTED_VALUE"""),45639.66666666667)</f>
        <v>45639.66667</v>
      </c>
      <c r="E242" s="1">
        <f>IFERROR(__xludf.DUMMYFUNCTION("""COMPUTED_VALUE"""),513.29)</f>
        <v>513.29</v>
      </c>
      <c r="G242" s="2">
        <f>IFERROR(__xludf.DUMMYFUNCTION("""COMPUTED_VALUE"""),45639.66666666667)</f>
        <v>45639.66667</v>
      </c>
      <c r="H242" s="1">
        <f>IFERROR(__xludf.DUMMYFUNCTION("""COMPUTED_VALUE"""),509.54)</f>
        <v>509.54</v>
      </c>
      <c r="J242" s="2">
        <f>IFERROR(__xludf.DUMMYFUNCTION("""COMPUTED_VALUE"""),45639.66666666667)</f>
        <v>45639.66667</v>
      </c>
      <c r="K242" s="1">
        <f>IFERROR(__xludf.DUMMYFUNCTION("""COMPUTED_VALUE"""),512.2)</f>
        <v>512.2</v>
      </c>
      <c r="M242" s="2">
        <f>IFERROR(__xludf.DUMMYFUNCTION("""COMPUTED_VALUE"""),45639.66666666667)</f>
        <v>45639.66667</v>
      </c>
      <c r="N242" s="1">
        <f>IFERROR(__xludf.DUMMYFUNCTION("""COMPUTED_VALUE"""),2.4653952E7)</f>
        <v>24653952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IFERROR(__xludf.DUMMYFUNCTION("""COMPUTED_VALUE"""),512.87)</f>
        <v>512.87</v>
      </c>
      <c r="D243" s="2">
        <f>IFERROR(__xludf.DUMMYFUNCTION("""COMPUTED_VALUE"""),45642.66666666667)</f>
        <v>45642.66667</v>
      </c>
      <c r="E243" s="1">
        <f>IFERROR(__xludf.DUMMYFUNCTION("""COMPUTED_VALUE"""),514.79)</f>
        <v>514.79</v>
      </c>
      <c r="G243" s="2">
        <f>IFERROR(__xludf.DUMMYFUNCTION("""COMPUTED_VALUE"""),45642.66666666667)</f>
        <v>45642.66667</v>
      </c>
      <c r="H243" s="1">
        <f>IFERROR(__xludf.DUMMYFUNCTION("""COMPUTED_VALUE"""),510.58)</f>
        <v>510.58</v>
      </c>
      <c r="J243" s="2">
        <f>IFERROR(__xludf.DUMMYFUNCTION("""COMPUTED_VALUE"""),45642.66666666667)</f>
        <v>45642.66667</v>
      </c>
      <c r="K243" s="1">
        <f>IFERROR(__xludf.DUMMYFUNCTION("""COMPUTED_VALUE"""),510.7)</f>
        <v>510.7</v>
      </c>
      <c r="M243" s="2">
        <f>IFERROR(__xludf.DUMMYFUNCTION("""COMPUTED_VALUE"""),45642.66666666667)</f>
        <v>45642.66667</v>
      </c>
      <c r="N243" s="1">
        <f>IFERROR(__xludf.DUMMYFUNCTION("""COMPUTED_VALUE"""),3.2890622E7)</f>
        <v>32890622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IFERROR(__xludf.DUMMYFUNCTION("""COMPUTED_VALUE"""),508.14)</f>
        <v>508.14</v>
      </c>
      <c r="D244" s="2">
        <f>IFERROR(__xludf.DUMMYFUNCTION("""COMPUTED_VALUE"""),45643.66666666667)</f>
        <v>45643.66667</v>
      </c>
      <c r="E244" s="1">
        <f>IFERROR(__xludf.DUMMYFUNCTION("""COMPUTED_VALUE"""),509.21)</f>
        <v>509.21</v>
      </c>
      <c r="G244" s="2">
        <f>IFERROR(__xludf.DUMMYFUNCTION("""COMPUTED_VALUE"""),45643.66666666667)</f>
        <v>45643.66667</v>
      </c>
      <c r="H244" s="1">
        <f>IFERROR(__xludf.DUMMYFUNCTION("""COMPUTED_VALUE"""),503.31)</f>
        <v>503.31</v>
      </c>
      <c r="J244" s="2">
        <f>IFERROR(__xludf.DUMMYFUNCTION("""COMPUTED_VALUE"""),45643.66666666667)</f>
        <v>45643.66667</v>
      </c>
      <c r="K244" s="1">
        <f>IFERROR(__xludf.DUMMYFUNCTION("""COMPUTED_VALUE"""),504.24)</f>
        <v>504.24</v>
      </c>
      <c r="M244" s="2">
        <f>IFERROR(__xludf.DUMMYFUNCTION("""COMPUTED_VALUE"""),45643.66666666667)</f>
        <v>45643.66667</v>
      </c>
      <c r="N244" s="1">
        <f>IFERROR(__xludf.DUMMYFUNCTION("""COMPUTED_VALUE"""),4.2764539E7)</f>
        <v>42764539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IFERROR(__xludf.DUMMYFUNCTION("""COMPUTED_VALUE"""),504.67)</f>
        <v>504.67</v>
      </c>
      <c r="D245" s="2">
        <f>IFERROR(__xludf.DUMMYFUNCTION("""COMPUTED_VALUE"""),45644.66666666667)</f>
        <v>45644.66667</v>
      </c>
      <c r="E245" s="1">
        <f>IFERROR(__xludf.DUMMYFUNCTION("""COMPUTED_VALUE"""),507.08)</f>
        <v>507.08</v>
      </c>
      <c r="G245" s="2">
        <f>IFERROR(__xludf.DUMMYFUNCTION("""COMPUTED_VALUE"""),45644.66666666667)</f>
        <v>45644.66667</v>
      </c>
      <c r="H245" s="1">
        <f>IFERROR(__xludf.DUMMYFUNCTION("""COMPUTED_VALUE"""),488.79)</f>
        <v>488.79</v>
      </c>
      <c r="J245" s="2">
        <f>IFERROR(__xludf.DUMMYFUNCTION("""COMPUTED_VALUE"""),45644.66666666667)</f>
        <v>45644.66667</v>
      </c>
      <c r="K245" s="1">
        <f>IFERROR(__xludf.DUMMYFUNCTION("""COMPUTED_VALUE"""),488.97)</f>
        <v>488.97</v>
      </c>
      <c r="M245" s="2">
        <f>IFERROR(__xludf.DUMMYFUNCTION("""COMPUTED_VALUE"""),45644.66666666667)</f>
        <v>45644.66667</v>
      </c>
      <c r="N245" s="1">
        <f>IFERROR(__xludf.DUMMYFUNCTION("""COMPUTED_VALUE"""),3.8840448E7)</f>
        <v>38840448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IFERROR(__xludf.DUMMYFUNCTION("""COMPUTED_VALUE"""),489.87)</f>
        <v>489.87</v>
      </c>
      <c r="D246" s="2">
        <f>IFERROR(__xludf.DUMMYFUNCTION("""COMPUTED_VALUE"""),45645.66666666667)</f>
        <v>45645.66667</v>
      </c>
      <c r="E246" s="1">
        <f>IFERROR(__xludf.DUMMYFUNCTION("""COMPUTED_VALUE"""),494.51)</f>
        <v>494.51</v>
      </c>
      <c r="G246" s="2">
        <f>IFERROR(__xludf.DUMMYFUNCTION("""COMPUTED_VALUE"""),45645.66666666667)</f>
        <v>45645.66667</v>
      </c>
      <c r="H246" s="1">
        <f>IFERROR(__xludf.DUMMYFUNCTION("""COMPUTED_VALUE"""),487.16)</f>
        <v>487.16</v>
      </c>
      <c r="J246" s="2">
        <f>IFERROR(__xludf.DUMMYFUNCTION("""COMPUTED_VALUE"""),45645.66666666667)</f>
        <v>45645.66667</v>
      </c>
      <c r="K246" s="1">
        <f>IFERROR(__xludf.DUMMYFUNCTION("""COMPUTED_VALUE"""),487.19)</f>
        <v>487.19</v>
      </c>
      <c r="M246" s="2">
        <f>IFERROR(__xludf.DUMMYFUNCTION("""COMPUTED_VALUE"""),45645.66666666667)</f>
        <v>45645.66667</v>
      </c>
      <c r="N246" s="1">
        <f>IFERROR(__xludf.DUMMYFUNCTION("""COMPUTED_VALUE"""),3.6701468E7)</f>
        <v>36701468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IFERROR(__xludf.DUMMYFUNCTION("""COMPUTED_VALUE"""),486.94)</f>
        <v>486.94</v>
      </c>
      <c r="D247" s="2">
        <f>IFERROR(__xludf.DUMMYFUNCTION("""COMPUTED_VALUE"""),45646.66666666667)</f>
        <v>45646.66667</v>
      </c>
      <c r="E247" s="1">
        <f>IFERROR(__xludf.DUMMYFUNCTION("""COMPUTED_VALUE"""),493.15)</f>
        <v>493.15</v>
      </c>
      <c r="G247" s="2">
        <f>IFERROR(__xludf.DUMMYFUNCTION("""COMPUTED_VALUE"""),45646.66666666667)</f>
        <v>45646.66667</v>
      </c>
      <c r="H247" s="1">
        <f>IFERROR(__xludf.DUMMYFUNCTION("""COMPUTED_VALUE"""),485.58)</f>
        <v>485.58</v>
      </c>
      <c r="J247" s="2">
        <f>IFERROR(__xludf.DUMMYFUNCTION("""COMPUTED_VALUE"""),45646.66666666667)</f>
        <v>45646.66667</v>
      </c>
      <c r="K247" s="1">
        <f>IFERROR(__xludf.DUMMYFUNCTION("""COMPUTED_VALUE"""),491.11)</f>
        <v>491.11</v>
      </c>
      <c r="M247" s="2">
        <f>IFERROR(__xludf.DUMMYFUNCTION("""COMPUTED_VALUE"""),45646.66666666667)</f>
        <v>45646.66667</v>
      </c>
      <c r="N247" s="1">
        <f>IFERROR(__xludf.DUMMYFUNCTION("""COMPUTED_VALUE"""),9.508485E7)</f>
        <v>95084850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IFERROR(__xludf.DUMMYFUNCTION("""COMPUTED_VALUE"""),489.47)</f>
        <v>489.47</v>
      </c>
      <c r="D248" s="2">
        <f>IFERROR(__xludf.DUMMYFUNCTION("""COMPUTED_VALUE"""),45649.66666666667)</f>
        <v>45649.66667</v>
      </c>
      <c r="E248" s="1">
        <f>IFERROR(__xludf.DUMMYFUNCTION("""COMPUTED_VALUE"""),493.51)</f>
        <v>493.51</v>
      </c>
      <c r="G248" s="2">
        <f>IFERROR(__xludf.DUMMYFUNCTION("""COMPUTED_VALUE"""),45649.66666666667)</f>
        <v>45649.66667</v>
      </c>
      <c r="H248" s="1">
        <f>IFERROR(__xludf.DUMMYFUNCTION("""COMPUTED_VALUE"""),487.62)</f>
        <v>487.62</v>
      </c>
      <c r="J248" s="2">
        <f>IFERROR(__xludf.DUMMYFUNCTION("""COMPUTED_VALUE"""),45649.66666666667)</f>
        <v>45649.66667</v>
      </c>
      <c r="K248" s="1">
        <f>IFERROR(__xludf.DUMMYFUNCTION("""COMPUTED_VALUE"""),493.25)</f>
        <v>493.25</v>
      </c>
      <c r="M248" s="2">
        <f>IFERROR(__xludf.DUMMYFUNCTION("""COMPUTED_VALUE"""),45649.66666666667)</f>
        <v>45649.66667</v>
      </c>
      <c r="N248" s="1">
        <f>IFERROR(__xludf.DUMMYFUNCTION("""COMPUTED_VALUE"""),2.976616E7)</f>
        <v>29766160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IFERROR(__xludf.DUMMYFUNCTION("""COMPUTED_VALUE"""),494.16)</f>
        <v>494.16</v>
      </c>
      <c r="D249" s="2">
        <f>IFERROR(__xludf.DUMMYFUNCTION("""COMPUTED_VALUE"""),45650.54166666667)</f>
        <v>45650.54167</v>
      </c>
      <c r="E249" s="1">
        <f>IFERROR(__xludf.DUMMYFUNCTION("""COMPUTED_VALUE"""),497.18)</f>
        <v>497.18</v>
      </c>
      <c r="G249" s="2">
        <f>IFERROR(__xludf.DUMMYFUNCTION("""COMPUTED_VALUE"""),45650.54166666667)</f>
        <v>45650.54167</v>
      </c>
      <c r="H249" s="1">
        <f>IFERROR(__xludf.DUMMYFUNCTION("""COMPUTED_VALUE"""),493.24)</f>
        <v>493.24</v>
      </c>
      <c r="J249" s="2">
        <f>IFERROR(__xludf.DUMMYFUNCTION("""COMPUTED_VALUE"""),45650.54166666667)</f>
        <v>45650.54167</v>
      </c>
      <c r="K249" s="1">
        <f>IFERROR(__xludf.DUMMYFUNCTION("""COMPUTED_VALUE"""),496.99)</f>
        <v>496.99</v>
      </c>
      <c r="M249" s="2">
        <f>IFERROR(__xludf.DUMMYFUNCTION("""COMPUTED_VALUE"""),45650.54166666667)</f>
        <v>45650.54167</v>
      </c>
      <c r="N249" s="1">
        <f>IFERROR(__xludf.DUMMYFUNCTION("""COMPUTED_VALUE"""),1.0010397E7)</f>
        <v>10010397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IFERROR(__xludf.DUMMYFUNCTION("""COMPUTED_VALUE"""),495.38)</f>
        <v>495.38</v>
      </c>
      <c r="D250" s="2">
        <f>IFERROR(__xludf.DUMMYFUNCTION("""COMPUTED_VALUE"""),45652.66666666667)</f>
        <v>45652.66667</v>
      </c>
      <c r="E250" s="1">
        <f>IFERROR(__xludf.DUMMYFUNCTION("""COMPUTED_VALUE"""),498.13)</f>
        <v>498.13</v>
      </c>
      <c r="G250" s="2">
        <f>IFERROR(__xludf.DUMMYFUNCTION("""COMPUTED_VALUE"""),45652.66666666667)</f>
        <v>45652.66667</v>
      </c>
      <c r="H250" s="1">
        <f>IFERROR(__xludf.DUMMYFUNCTION("""COMPUTED_VALUE"""),494.73)</f>
        <v>494.73</v>
      </c>
      <c r="J250" s="2">
        <f>IFERROR(__xludf.DUMMYFUNCTION("""COMPUTED_VALUE"""),45652.66666666667)</f>
        <v>45652.66667</v>
      </c>
      <c r="K250" s="1">
        <f>IFERROR(__xludf.DUMMYFUNCTION("""COMPUTED_VALUE"""),496.16)</f>
        <v>496.16</v>
      </c>
      <c r="M250" s="2">
        <f>IFERROR(__xludf.DUMMYFUNCTION("""COMPUTED_VALUE"""),45652.66666666667)</f>
        <v>45652.66667</v>
      </c>
      <c r="N250" s="1">
        <f>IFERROR(__xludf.DUMMYFUNCTION("""COMPUTED_VALUE"""),2.3894524E7)</f>
        <v>23894524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IFERROR(__xludf.DUMMYFUNCTION("""COMPUTED_VALUE"""),493.91)</f>
        <v>493.91</v>
      </c>
      <c r="D251" s="2">
        <f>IFERROR(__xludf.DUMMYFUNCTION("""COMPUTED_VALUE"""),45653.66666666667)</f>
        <v>45653.66667</v>
      </c>
      <c r="E251" s="1">
        <f>IFERROR(__xludf.DUMMYFUNCTION("""COMPUTED_VALUE"""),497.64)</f>
        <v>497.64</v>
      </c>
      <c r="G251" s="2">
        <f>IFERROR(__xludf.DUMMYFUNCTION("""COMPUTED_VALUE"""),45653.66666666667)</f>
        <v>45653.66667</v>
      </c>
      <c r="H251" s="1">
        <f>IFERROR(__xludf.DUMMYFUNCTION("""COMPUTED_VALUE"""),492.75)</f>
        <v>492.75</v>
      </c>
      <c r="J251" s="2">
        <f>IFERROR(__xludf.DUMMYFUNCTION("""COMPUTED_VALUE"""),45653.66666666667)</f>
        <v>45653.66667</v>
      </c>
      <c r="K251" s="1">
        <f>IFERROR(__xludf.DUMMYFUNCTION("""COMPUTED_VALUE"""),493.99)</f>
        <v>493.99</v>
      </c>
      <c r="M251" s="2">
        <f>IFERROR(__xludf.DUMMYFUNCTION("""COMPUTED_VALUE"""),45653.66666666667)</f>
        <v>45653.66667</v>
      </c>
      <c r="N251" s="1">
        <f>IFERROR(__xludf.DUMMYFUNCTION("""COMPUTED_VALUE"""),2.1715462E7)</f>
        <v>21715462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IFERROR(__xludf.DUMMYFUNCTION("""COMPUTED_VALUE"""),491.82)</f>
        <v>491.82</v>
      </c>
      <c r="D252" s="2">
        <f>IFERROR(__xludf.DUMMYFUNCTION("""COMPUTED_VALUE"""),45656.66666666667)</f>
        <v>45656.66667</v>
      </c>
      <c r="E252" s="1">
        <f>IFERROR(__xludf.DUMMYFUNCTION("""COMPUTED_VALUE"""),491.82)</f>
        <v>491.82</v>
      </c>
      <c r="G252" s="2">
        <f>IFERROR(__xludf.DUMMYFUNCTION("""COMPUTED_VALUE"""),45656.66666666667)</f>
        <v>45656.66667</v>
      </c>
      <c r="H252" s="1">
        <f>IFERROR(__xludf.DUMMYFUNCTION("""COMPUTED_VALUE"""),485.08)</f>
        <v>485.08</v>
      </c>
      <c r="J252" s="2">
        <f>IFERROR(__xludf.DUMMYFUNCTION("""COMPUTED_VALUE"""),45656.66666666667)</f>
        <v>45656.66667</v>
      </c>
      <c r="K252" s="1">
        <f>IFERROR(__xludf.DUMMYFUNCTION("""COMPUTED_VALUE"""),487.97)</f>
        <v>487.97</v>
      </c>
      <c r="M252" s="2">
        <f>IFERROR(__xludf.DUMMYFUNCTION("""COMPUTED_VALUE"""),45656.66666666667)</f>
        <v>45656.66667</v>
      </c>
      <c r="N252" s="1">
        <f>IFERROR(__xludf.DUMMYFUNCTION("""COMPUTED_VALUE"""),2.0860894E7)</f>
        <v>20860894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IFERROR(__xludf.DUMMYFUNCTION("""COMPUTED_VALUE"""),489.31)</f>
        <v>489.31</v>
      </c>
      <c r="D253" s="2">
        <f>IFERROR(__xludf.DUMMYFUNCTION("""COMPUTED_VALUE"""),45657.66666666667)</f>
        <v>45657.66667</v>
      </c>
      <c r="E253" s="1">
        <f>IFERROR(__xludf.DUMMYFUNCTION("""COMPUTED_VALUE"""),491.59)</f>
        <v>491.59</v>
      </c>
      <c r="G253" s="2">
        <f>IFERROR(__xludf.DUMMYFUNCTION("""COMPUTED_VALUE"""),45657.66666666667)</f>
        <v>45657.66667</v>
      </c>
      <c r="H253" s="1">
        <f>IFERROR(__xludf.DUMMYFUNCTION("""COMPUTED_VALUE"""),487.57)</f>
        <v>487.57</v>
      </c>
      <c r="J253" s="2">
        <f>IFERROR(__xludf.DUMMYFUNCTION("""COMPUTED_VALUE"""),45657.66666666667)</f>
        <v>45657.66667</v>
      </c>
      <c r="K253" s="1">
        <f>IFERROR(__xludf.DUMMYFUNCTION("""COMPUTED_VALUE"""),489.78)</f>
        <v>489.78</v>
      </c>
      <c r="M253" s="2">
        <f>IFERROR(__xludf.DUMMYFUNCTION("""COMPUTED_VALUE"""),45657.66666666667)</f>
        <v>45657.66667</v>
      </c>
      <c r="N253" s="1">
        <f>IFERROR(__xludf.DUMMYFUNCTION("""COMPUTED_VALUE"""),1.9151487E7)</f>
        <v>19151487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IFERROR(__xludf.DUMMYFUNCTION("""COMPUTED_VALUE"""),491.75)</f>
        <v>491.75</v>
      </c>
      <c r="D254" s="2">
        <f>IFERROR(__xludf.DUMMYFUNCTION("""COMPUTED_VALUE"""),45659.66666666667)</f>
        <v>45659.66667</v>
      </c>
      <c r="E254" s="1">
        <f>IFERROR(__xludf.DUMMYFUNCTION("""COMPUTED_VALUE"""),492.69)</f>
        <v>492.69</v>
      </c>
      <c r="G254" s="2">
        <f>IFERROR(__xludf.DUMMYFUNCTION("""COMPUTED_VALUE"""),45659.66666666667)</f>
        <v>45659.66667</v>
      </c>
      <c r="H254" s="1">
        <f>IFERROR(__xludf.DUMMYFUNCTION("""COMPUTED_VALUE"""),482.94)</f>
        <v>482.94</v>
      </c>
      <c r="J254" s="2">
        <f>IFERROR(__xludf.DUMMYFUNCTION("""COMPUTED_VALUE"""),45659.66666666667)</f>
        <v>45659.66667</v>
      </c>
      <c r="K254" s="1">
        <f>IFERROR(__xludf.DUMMYFUNCTION("""COMPUTED_VALUE"""),484.63)</f>
        <v>484.63</v>
      </c>
      <c r="M254" s="2">
        <f>IFERROR(__xludf.DUMMYFUNCTION("""COMPUTED_VALUE"""),45659.66666666667)</f>
        <v>45659.66667</v>
      </c>
      <c r="N254" s="1">
        <f>IFERROR(__xludf.DUMMYFUNCTION("""COMPUTED_VALUE"""),2.8187173E7)</f>
        <v>28187173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IFERROR(__xludf.DUMMYFUNCTION("""COMPUTED_VALUE"""),484.76)</f>
        <v>484.76</v>
      </c>
      <c r="D255" s="2">
        <f>IFERROR(__xludf.DUMMYFUNCTION("""COMPUTED_VALUE"""),45660.66666666667)</f>
        <v>45660.66667</v>
      </c>
      <c r="E255" s="1">
        <f>IFERROR(__xludf.DUMMYFUNCTION("""COMPUTED_VALUE"""),486.37)</f>
        <v>486.37</v>
      </c>
      <c r="G255" s="2">
        <f>IFERROR(__xludf.DUMMYFUNCTION("""COMPUTED_VALUE"""),45660.66666666667)</f>
        <v>45660.66667</v>
      </c>
      <c r="H255" s="1">
        <f>IFERROR(__xludf.DUMMYFUNCTION("""COMPUTED_VALUE"""),481.57)</f>
        <v>481.57</v>
      </c>
      <c r="J255" s="2">
        <f>IFERROR(__xludf.DUMMYFUNCTION("""COMPUTED_VALUE"""),45660.66666666667)</f>
        <v>45660.66667</v>
      </c>
      <c r="K255" s="1">
        <f>IFERROR(__xludf.DUMMYFUNCTION("""COMPUTED_VALUE"""),482.33)</f>
        <v>482.33</v>
      </c>
      <c r="M255" s="2">
        <f>IFERROR(__xludf.DUMMYFUNCTION("""COMPUTED_VALUE"""),45660.66666666667)</f>
        <v>45660.66667</v>
      </c>
      <c r="N255" s="1">
        <f>IFERROR(__xludf.DUMMYFUNCTION("""COMPUTED_VALUE"""),2.8755067E7)</f>
        <v>28755067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IFERROR(__xludf.DUMMYFUNCTION("""COMPUTED_VALUE"""),484.07)</f>
        <v>484.07</v>
      </c>
      <c r="D256" s="2">
        <f>IFERROR(__xludf.DUMMYFUNCTION("""COMPUTED_VALUE"""),45663.66666666667)</f>
        <v>45663.66667</v>
      </c>
      <c r="E256" s="1">
        <f>IFERROR(__xludf.DUMMYFUNCTION("""COMPUTED_VALUE"""),490.3)</f>
        <v>490.3</v>
      </c>
      <c r="G256" s="2">
        <f>IFERROR(__xludf.DUMMYFUNCTION("""COMPUTED_VALUE"""),45663.66666666667)</f>
        <v>45663.66667</v>
      </c>
      <c r="H256" s="1">
        <f>IFERROR(__xludf.DUMMYFUNCTION("""COMPUTED_VALUE"""),484.07)</f>
        <v>484.07</v>
      </c>
      <c r="J256" s="2">
        <f>IFERROR(__xludf.DUMMYFUNCTION("""COMPUTED_VALUE"""),45663.66666666667)</f>
        <v>45663.66667</v>
      </c>
      <c r="K256" s="1">
        <f>IFERROR(__xludf.DUMMYFUNCTION("""COMPUTED_VALUE"""),485.54)</f>
        <v>485.54</v>
      </c>
      <c r="M256" s="2">
        <f>IFERROR(__xludf.DUMMYFUNCTION("""COMPUTED_VALUE"""),45663.66666666667)</f>
        <v>45663.66667</v>
      </c>
      <c r="N256" s="1">
        <f>IFERROR(__xludf.DUMMYFUNCTION("""COMPUTED_VALUE"""),4.0080785E7)</f>
        <v>40080785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IFERROR(__xludf.DUMMYFUNCTION("""COMPUTED_VALUE"""),486.93)</f>
        <v>486.93</v>
      </c>
      <c r="D257" s="2">
        <f>IFERROR(__xludf.DUMMYFUNCTION("""COMPUTED_VALUE"""),45664.66666666667)</f>
        <v>45664.66667</v>
      </c>
      <c r="E257" s="1">
        <f>IFERROR(__xludf.DUMMYFUNCTION("""COMPUTED_VALUE"""),488.65)</f>
        <v>488.65</v>
      </c>
      <c r="G257" s="2">
        <f>IFERROR(__xludf.DUMMYFUNCTION("""COMPUTED_VALUE"""),45664.66666666667)</f>
        <v>45664.66667</v>
      </c>
      <c r="H257" s="1">
        <f>IFERROR(__xludf.DUMMYFUNCTION("""COMPUTED_VALUE"""),482.18)</f>
        <v>482.18</v>
      </c>
      <c r="J257" s="2">
        <f>IFERROR(__xludf.DUMMYFUNCTION("""COMPUTED_VALUE"""),45664.66666666667)</f>
        <v>45664.66667</v>
      </c>
      <c r="K257" s="1">
        <f>IFERROR(__xludf.DUMMYFUNCTION("""COMPUTED_VALUE"""),483.92)</f>
        <v>483.92</v>
      </c>
      <c r="M257" s="2">
        <f>IFERROR(__xludf.DUMMYFUNCTION("""COMPUTED_VALUE"""),45664.66666666667)</f>
        <v>45664.66667</v>
      </c>
      <c r="N257" s="1">
        <f>IFERROR(__xludf.DUMMYFUNCTION("""COMPUTED_VALUE"""),3.4862521E7)</f>
        <v>34862521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IFERROR(__xludf.DUMMYFUNCTION("""COMPUTED_VALUE"""),482.37)</f>
        <v>482.37</v>
      </c>
      <c r="D258" s="2">
        <f>IFERROR(__xludf.DUMMYFUNCTION("""COMPUTED_VALUE"""),45665.66666666667)</f>
        <v>45665.66667</v>
      </c>
      <c r="E258" s="1">
        <f>IFERROR(__xludf.DUMMYFUNCTION("""COMPUTED_VALUE"""),486.09)</f>
        <v>486.09</v>
      </c>
      <c r="G258" s="2">
        <f>IFERROR(__xludf.DUMMYFUNCTION("""COMPUTED_VALUE"""),45665.66666666667)</f>
        <v>45665.66667</v>
      </c>
      <c r="H258" s="1">
        <f>IFERROR(__xludf.DUMMYFUNCTION("""COMPUTED_VALUE"""),478.55)</f>
        <v>478.55</v>
      </c>
      <c r="J258" s="2">
        <f>IFERROR(__xludf.DUMMYFUNCTION("""COMPUTED_VALUE"""),45665.66666666667)</f>
        <v>45665.66667</v>
      </c>
      <c r="K258" s="1">
        <f>IFERROR(__xludf.DUMMYFUNCTION("""COMPUTED_VALUE"""),485.72)</f>
        <v>485.72</v>
      </c>
      <c r="M258" s="2">
        <f>IFERROR(__xludf.DUMMYFUNCTION("""COMPUTED_VALUE"""),45665.66666666667)</f>
        <v>45665.66667</v>
      </c>
      <c r="N258" s="1">
        <f>IFERROR(__xludf.DUMMYFUNCTION("""COMPUTED_VALUE"""),2.8834902E7)</f>
        <v>28834902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IFERROR(__xludf.DUMMYFUNCTION("""COMPUTED_VALUE"""),482.81)</f>
        <v>482.81</v>
      </c>
      <c r="D259" s="2">
        <f>IFERROR(__xludf.DUMMYFUNCTION("""COMPUTED_VALUE"""),45667.66666666667)</f>
        <v>45667.66667</v>
      </c>
      <c r="E259" s="1">
        <f>IFERROR(__xludf.DUMMYFUNCTION("""COMPUTED_VALUE"""),483.23)</f>
        <v>483.23</v>
      </c>
      <c r="G259" s="2">
        <f>IFERROR(__xludf.DUMMYFUNCTION("""COMPUTED_VALUE"""),45667.66666666667)</f>
        <v>45667.66667</v>
      </c>
      <c r="H259" s="1">
        <f>IFERROR(__xludf.DUMMYFUNCTION("""COMPUTED_VALUE"""),479.72)</f>
        <v>479.72</v>
      </c>
      <c r="J259" s="2">
        <f>IFERROR(__xludf.DUMMYFUNCTION("""COMPUTED_VALUE"""),45667.66666666667)</f>
        <v>45667.66667</v>
      </c>
      <c r="K259" s="1">
        <f>IFERROR(__xludf.DUMMYFUNCTION("""COMPUTED_VALUE"""),479.89)</f>
        <v>479.89</v>
      </c>
      <c r="M259" s="2">
        <f>IFERROR(__xludf.DUMMYFUNCTION("""COMPUTED_VALUE"""),45667.66666666667)</f>
        <v>45667.66667</v>
      </c>
      <c r="N259" s="1">
        <f>IFERROR(__xludf.DUMMYFUNCTION("""COMPUTED_VALUE"""),3.5846557E7)</f>
        <v>35846557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IFERROR(__xludf.DUMMYFUNCTION("""COMPUTED_VALUE"""),479.6)</f>
        <v>479.6</v>
      </c>
      <c r="D260" s="2">
        <f>IFERROR(__xludf.DUMMYFUNCTION("""COMPUTED_VALUE"""),45670.66666666667)</f>
        <v>45670.66667</v>
      </c>
      <c r="E260" s="1">
        <f>IFERROR(__xludf.DUMMYFUNCTION("""COMPUTED_VALUE"""),486.34)</f>
        <v>486.34</v>
      </c>
      <c r="G260" s="2">
        <f>IFERROR(__xludf.DUMMYFUNCTION("""COMPUTED_VALUE"""),45670.66666666667)</f>
        <v>45670.66667</v>
      </c>
      <c r="H260" s="1">
        <f>IFERROR(__xludf.DUMMYFUNCTION("""COMPUTED_VALUE"""),477.51)</f>
        <v>477.51</v>
      </c>
      <c r="J260" s="2">
        <f>IFERROR(__xludf.DUMMYFUNCTION("""COMPUTED_VALUE"""),45670.66666666667)</f>
        <v>45670.66667</v>
      </c>
      <c r="K260" s="1">
        <f>IFERROR(__xludf.DUMMYFUNCTION("""COMPUTED_VALUE"""),486.27)</f>
        <v>486.27</v>
      </c>
      <c r="M260" s="2">
        <f>IFERROR(__xludf.DUMMYFUNCTION("""COMPUTED_VALUE"""),45670.66666666667)</f>
        <v>45670.66667</v>
      </c>
      <c r="N260" s="1">
        <f>IFERROR(__xludf.DUMMYFUNCTION("""COMPUTED_VALUE"""),3.3930542E7)</f>
        <v>33930542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IFERROR(__xludf.DUMMYFUNCTION("""COMPUTED_VALUE"""),488.37)</f>
        <v>488.37</v>
      </c>
      <c r="D261" s="2">
        <f>IFERROR(__xludf.DUMMYFUNCTION("""COMPUTED_VALUE"""),45671.66666666667)</f>
        <v>45671.66667</v>
      </c>
      <c r="E261" s="1">
        <f>IFERROR(__xludf.DUMMYFUNCTION("""COMPUTED_VALUE"""),492.91)</f>
        <v>492.91</v>
      </c>
      <c r="G261" s="2">
        <f>IFERROR(__xludf.DUMMYFUNCTION("""COMPUTED_VALUE"""),45671.66666666667)</f>
        <v>45671.66667</v>
      </c>
      <c r="H261" s="1">
        <f>IFERROR(__xludf.DUMMYFUNCTION("""COMPUTED_VALUE"""),487.7)</f>
        <v>487.7</v>
      </c>
      <c r="J261" s="2">
        <f>IFERROR(__xludf.DUMMYFUNCTION("""COMPUTED_VALUE"""),45671.66666666667)</f>
        <v>45671.66667</v>
      </c>
      <c r="K261" s="1">
        <f>IFERROR(__xludf.DUMMYFUNCTION("""COMPUTED_VALUE"""),492.45)</f>
        <v>492.45</v>
      </c>
      <c r="M261" s="2">
        <f>IFERROR(__xludf.DUMMYFUNCTION("""COMPUTED_VALUE"""),45671.66666666667)</f>
        <v>45671.66667</v>
      </c>
      <c r="N261" s="1">
        <f>IFERROR(__xludf.DUMMYFUNCTION("""COMPUTED_VALUE"""),3.2193899E7)</f>
        <v>32193899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IFERROR(__xludf.DUMMYFUNCTION("""COMPUTED_VALUE"""),497.39)</f>
        <v>497.39</v>
      </c>
      <c r="D262" s="2">
        <f>IFERROR(__xludf.DUMMYFUNCTION("""COMPUTED_VALUE"""),45672.66666666667)</f>
        <v>45672.66667</v>
      </c>
      <c r="E262" s="1">
        <f>IFERROR(__xludf.DUMMYFUNCTION("""COMPUTED_VALUE"""),501.35)</f>
        <v>501.35</v>
      </c>
      <c r="G262" s="2">
        <f>IFERROR(__xludf.DUMMYFUNCTION("""COMPUTED_VALUE"""),45672.66666666667)</f>
        <v>45672.66667</v>
      </c>
      <c r="H262" s="1">
        <f>IFERROR(__xludf.DUMMYFUNCTION("""COMPUTED_VALUE"""),492.48)</f>
        <v>492.48</v>
      </c>
      <c r="J262" s="2">
        <f>IFERROR(__xludf.DUMMYFUNCTION("""COMPUTED_VALUE"""),45672.66666666667)</f>
        <v>45672.66667</v>
      </c>
      <c r="K262" s="1">
        <f>IFERROR(__xludf.DUMMYFUNCTION("""COMPUTED_VALUE"""),495.19)</f>
        <v>495.19</v>
      </c>
      <c r="M262" s="2">
        <f>IFERROR(__xludf.DUMMYFUNCTION("""COMPUTED_VALUE"""),45672.66666666667)</f>
        <v>45672.66667</v>
      </c>
      <c r="N262" s="1">
        <f>IFERROR(__xludf.DUMMYFUNCTION("""COMPUTED_VALUE"""),4.6068776E7)</f>
        <v>46068776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IFERROR(__xludf.DUMMYFUNCTION("""COMPUTED_VALUE"""),494.35)</f>
        <v>494.35</v>
      </c>
      <c r="D263" s="2">
        <f>IFERROR(__xludf.DUMMYFUNCTION("""COMPUTED_VALUE"""),45673.66666666667)</f>
        <v>45673.66667</v>
      </c>
      <c r="E263" s="1">
        <f>IFERROR(__xludf.DUMMYFUNCTION("""COMPUTED_VALUE"""),497.08)</f>
        <v>497.08</v>
      </c>
      <c r="G263" s="2">
        <f>IFERROR(__xludf.DUMMYFUNCTION("""COMPUTED_VALUE"""),45673.66666666667)</f>
        <v>45673.66667</v>
      </c>
      <c r="H263" s="1">
        <f>IFERROR(__xludf.DUMMYFUNCTION("""COMPUTED_VALUE"""),491.55)</f>
        <v>491.55</v>
      </c>
      <c r="J263" s="2">
        <f>IFERROR(__xludf.DUMMYFUNCTION("""COMPUTED_VALUE"""),45673.66666666667)</f>
        <v>45673.66667</v>
      </c>
      <c r="K263" s="1">
        <f>IFERROR(__xludf.DUMMYFUNCTION("""COMPUTED_VALUE"""),496.62)</f>
        <v>496.62</v>
      </c>
      <c r="M263" s="2">
        <f>IFERROR(__xludf.DUMMYFUNCTION("""COMPUTED_VALUE"""),45673.66666666667)</f>
        <v>45673.66667</v>
      </c>
      <c r="N263" s="1">
        <f>IFERROR(__xludf.DUMMYFUNCTION("""COMPUTED_VALUE"""),3.4976474E7)</f>
        <v>34976474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IFERROR(__xludf.DUMMYFUNCTION("""COMPUTED_VALUE"""),496.94)</f>
        <v>496.94</v>
      </c>
      <c r="D264" s="2">
        <f>IFERROR(__xludf.DUMMYFUNCTION("""COMPUTED_VALUE"""),45674.66666666667)</f>
        <v>45674.66667</v>
      </c>
      <c r="E264" s="1">
        <f>IFERROR(__xludf.DUMMYFUNCTION("""COMPUTED_VALUE"""),501.87)</f>
        <v>501.87</v>
      </c>
      <c r="G264" s="2">
        <f>IFERROR(__xludf.DUMMYFUNCTION("""COMPUTED_VALUE"""),45674.66666666667)</f>
        <v>45674.66667</v>
      </c>
      <c r="H264" s="1">
        <f>IFERROR(__xludf.DUMMYFUNCTION("""COMPUTED_VALUE"""),496.94)</f>
        <v>496.94</v>
      </c>
      <c r="J264" s="2">
        <f>IFERROR(__xludf.DUMMYFUNCTION("""COMPUTED_VALUE"""),45674.66666666667)</f>
        <v>45674.66667</v>
      </c>
      <c r="K264" s="1">
        <f>IFERROR(__xludf.DUMMYFUNCTION("""COMPUTED_VALUE"""),499.44)</f>
        <v>499.44</v>
      </c>
      <c r="M264" s="2">
        <f>IFERROR(__xludf.DUMMYFUNCTION("""COMPUTED_VALUE"""),45674.66666666667)</f>
        <v>45674.66667</v>
      </c>
      <c r="N264" s="1">
        <f>IFERROR(__xludf.DUMMYFUNCTION("""COMPUTED_VALUE"""),3.3576931E7)</f>
        <v>33576931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IFERROR(__xludf.DUMMYFUNCTION("""COMPUTED_VALUE"""),501.73)</f>
        <v>501.73</v>
      </c>
      <c r="D265" s="2">
        <f>IFERROR(__xludf.DUMMYFUNCTION("""COMPUTED_VALUE"""),45678.66666666667)</f>
        <v>45678.66667</v>
      </c>
      <c r="E265" s="1">
        <f>IFERROR(__xludf.DUMMYFUNCTION("""COMPUTED_VALUE"""),510.59)</f>
        <v>510.59</v>
      </c>
      <c r="G265" s="2">
        <f>IFERROR(__xludf.DUMMYFUNCTION("""COMPUTED_VALUE"""),45678.66666666667)</f>
        <v>45678.66667</v>
      </c>
      <c r="H265" s="1">
        <f>IFERROR(__xludf.DUMMYFUNCTION("""COMPUTED_VALUE"""),501.73)</f>
        <v>501.73</v>
      </c>
      <c r="J265" s="2">
        <f>IFERROR(__xludf.DUMMYFUNCTION("""COMPUTED_VALUE"""),45678.66666666667)</f>
        <v>45678.66667</v>
      </c>
      <c r="K265" s="1">
        <f>IFERROR(__xludf.DUMMYFUNCTION("""COMPUTED_VALUE"""),509.5)</f>
        <v>509.5</v>
      </c>
      <c r="M265" s="2">
        <f>IFERROR(__xludf.DUMMYFUNCTION("""COMPUTED_VALUE"""),45678.66666666667)</f>
        <v>45678.66667</v>
      </c>
      <c r="N265" s="1">
        <f>IFERROR(__xludf.DUMMYFUNCTION("""COMPUTED_VALUE"""),4.202219E7)</f>
        <v>42022190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IFERROR(__xludf.DUMMYFUNCTION("""COMPUTED_VALUE"""),508.45)</f>
        <v>508.45</v>
      </c>
      <c r="D266" s="2">
        <f>IFERROR(__xludf.DUMMYFUNCTION("""COMPUTED_VALUE"""),45679.66666666667)</f>
        <v>45679.66667</v>
      </c>
      <c r="E266" s="1">
        <f>IFERROR(__xludf.DUMMYFUNCTION("""COMPUTED_VALUE"""),508.45)</f>
        <v>508.45</v>
      </c>
      <c r="G266" s="2">
        <f>IFERROR(__xludf.DUMMYFUNCTION("""COMPUTED_VALUE"""),45679.66666666667)</f>
        <v>45679.66667</v>
      </c>
      <c r="H266" s="1">
        <f>IFERROR(__xludf.DUMMYFUNCTION("""COMPUTED_VALUE"""),505.38)</f>
        <v>505.38</v>
      </c>
      <c r="J266" s="2">
        <f>IFERROR(__xludf.DUMMYFUNCTION("""COMPUTED_VALUE"""),45679.66666666667)</f>
        <v>45679.66667</v>
      </c>
      <c r="K266" s="1">
        <f>IFERROR(__xludf.DUMMYFUNCTION("""COMPUTED_VALUE"""),506.52)</f>
        <v>506.52</v>
      </c>
      <c r="M266" s="2">
        <f>IFERROR(__xludf.DUMMYFUNCTION("""COMPUTED_VALUE"""),45679.66666666667)</f>
        <v>45679.66667</v>
      </c>
      <c r="N266" s="1">
        <f>IFERROR(__xludf.DUMMYFUNCTION("""COMPUTED_VALUE"""),3.4576576E7)</f>
        <v>34576576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IFERROR(__xludf.DUMMYFUNCTION("""COMPUTED_VALUE"""),506.64)</f>
        <v>506.64</v>
      </c>
      <c r="D267" s="2">
        <f>IFERROR(__xludf.DUMMYFUNCTION("""COMPUTED_VALUE"""),45680.66666666667)</f>
        <v>45680.66667</v>
      </c>
      <c r="E267" s="1">
        <f>IFERROR(__xludf.DUMMYFUNCTION("""COMPUTED_VALUE"""),509.09)</f>
        <v>509.09</v>
      </c>
      <c r="G267" s="2">
        <f>IFERROR(__xludf.DUMMYFUNCTION("""COMPUTED_VALUE"""),45680.66666666667)</f>
        <v>45680.66667</v>
      </c>
      <c r="H267" s="1">
        <f>IFERROR(__xludf.DUMMYFUNCTION("""COMPUTED_VALUE"""),504.51)</f>
        <v>504.51</v>
      </c>
      <c r="J267" s="2">
        <f>IFERROR(__xludf.DUMMYFUNCTION("""COMPUTED_VALUE"""),45680.66666666667)</f>
        <v>45680.66667</v>
      </c>
      <c r="K267" s="1">
        <f>IFERROR(__xludf.DUMMYFUNCTION("""COMPUTED_VALUE"""),508.98)</f>
        <v>508.98</v>
      </c>
      <c r="M267" s="2">
        <f>IFERROR(__xludf.DUMMYFUNCTION("""COMPUTED_VALUE"""),45680.66666666667)</f>
        <v>45680.66667</v>
      </c>
      <c r="N267" s="1">
        <f>IFERROR(__xludf.DUMMYFUNCTION("""COMPUTED_VALUE"""),2.8785328E7)</f>
        <v>28785328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IFERROR(__xludf.DUMMYFUNCTION("""COMPUTED_VALUE"""),509.98)</f>
        <v>509.98</v>
      </c>
      <c r="D268" s="2">
        <f>IFERROR(__xludf.DUMMYFUNCTION("""COMPUTED_VALUE"""),45681.66666666667)</f>
        <v>45681.66667</v>
      </c>
      <c r="E268" s="1">
        <f>IFERROR(__xludf.DUMMYFUNCTION("""COMPUTED_VALUE"""),511.86)</f>
        <v>511.86</v>
      </c>
      <c r="G268" s="2">
        <f>IFERROR(__xludf.DUMMYFUNCTION("""COMPUTED_VALUE"""),45681.66666666667)</f>
        <v>45681.66667</v>
      </c>
      <c r="H268" s="1">
        <f>IFERROR(__xludf.DUMMYFUNCTION("""COMPUTED_VALUE"""),507.83)</f>
        <v>507.83</v>
      </c>
      <c r="J268" s="2">
        <f>IFERROR(__xludf.DUMMYFUNCTION("""COMPUTED_VALUE"""),45681.66666666667)</f>
        <v>45681.66667</v>
      </c>
      <c r="K268" s="1">
        <f>IFERROR(__xludf.DUMMYFUNCTION("""COMPUTED_VALUE"""),510.65)</f>
        <v>510.65</v>
      </c>
      <c r="M268" s="2">
        <f>IFERROR(__xludf.DUMMYFUNCTION("""COMPUTED_VALUE"""),45681.66666666667)</f>
        <v>45681.66667</v>
      </c>
      <c r="N268" s="1">
        <f>IFERROR(__xludf.DUMMYFUNCTION("""COMPUTED_VALUE"""),3.4811402E7)</f>
        <v>34811402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IFERROR(__xludf.DUMMYFUNCTION("""COMPUTED_VALUE"""),510.75)</f>
        <v>510.75</v>
      </c>
      <c r="D269" s="2">
        <f>IFERROR(__xludf.DUMMYFUNCTION("""COMPUTED_VALUE"""),45684.66666666667)</f>
        <v>45684.66667</v>
      </c>
      <c r="E269" s="1">
        <f>IFERROR(__xludf.DUMMYFUNCTION("""COMPUTED_VALUE"""),514.38)</f>
        <v>514.38</v>
      </c>
      <c r="G269" s="2">
        <f>IFERROR(__xludf.DUMMYFUNCTION("""COMPUTED_VALUE"""),45684.66666666667)</f>
        <v>45684.66667</v>
      </c>
      <c r="H269" s="1">
        <f>IFERROR(__xludf.DUMMYFUNCTION("""COMPUTED_VALUE"""),510.39)</f>
        <v>510.39</v>
      </c>
      <c r="J269" s="2">
        <f>IFERROR(__xludf.DUMMYFUNCTION("""COMPUTED_VALUE"""),45684.66666666667)</f>
        <v>45684.66667</v>
      </c>
      <c r="K269" s="1">
        <f>IFERROR(__xludf.DUMMYFUNCTION("""COMPUTED_VALUE"""),512.72)</f>
        <v>512.72</v>
      </c>
      <c r="M269" s="2">
        <f>IFERROR(__xludf.DUMMYFUNCTION("""COMPUTED_VALUE"""),45684.66666666667)</f>
        <v>45684.66667</v>
      </c>
      <c r="N269" s="1">
        <f>IFERROR(__xludf.DUMMYFUNCTION("""COMPUTED_VALUE"""),3.7953414E7)</f>
        <v>37953414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IFERROR(__xludf.DUMMYFUNCTION("""COMPUTED_VALUE"""),509.73)</f>
        <v>509.73</v>
      </c>
      <c r="D270" s="2">
        <f>IFERROR(__xludf.DUMMYFUNCTION("""COMPUTED_VALUE"""),45685.66666666667)</f>
        <v>45685.66667</v>
      </c>
      <c r="E270" s="1">
        <f>IFERROR(__xludf.DUMMYFUNCTION("""COMPUTED_VALUE"""),511.77)</f>
        <v>511.77</v>
      </c>
      <c r="G270" s="2">
        <f>IFERROR(__xludf.DUMMYFUNCTION("""COMPUTED_VALUE"""),45685.66666666667)</f>
        <v>45685.66667</v>
      </c>
      <c r="H270" s="1">
        <f>IFERROR(__xludf.DUMMYFUNCTION("""COMPUTED_VALUE"""),507.08)</f>
        <v>507.08</v>
      </c>
      <c r="J270" s="2">
        <f>IFERROR(__xludf.DUMMYFUNCTION("""COMPUTED_VALUE"""),45685.66666666667)</f>
        <v>45685.66667</v>
      </c>
      <c r="K270" s="1">
        <f>IFERROR(__xludf.DUMMYFUNCTION("""COMPUTED_VALUE"""),508.73)</f>
        <v>508.73</v>
      </c>
      <c r="M270" s="2">
        <f>IFERROR(__xludf.DUMMYFUNCTION("""COMPUTED_VALUE"""),45685.66666666667)</f>
        <v>45685.66667</v>
      </c>
      <c r="N270" s="1">
        <f>IFERROR(__xludf.DUMMYFUNCTION("""COMPUTED_VALUE"""),3.2652269E7)</f>
        <v>32652269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IFERROR(__xludf.DUMMYFUNCTION("""COMPUTED_VALUE"""),508.27)</f>
        <v>508.27</v>
      </c>
      <c r="D271" s="2">
        <f>IFERROR(__xludf.DUMMYFUNCTION("""COMPUTED_VALUE"""),45686.66666666667)</f>
        <v>45686.66667</v>
      </c>
      <c r="E271" s="1">
        <f>IFERROR(__xludf.DUMMYFUNCTION("""COMPUTED_VALUE"""),508.27)</f>
        <v>508.27</v>
      </c>
      <c r="G271" s="2">
        <f>IFERROR(__xludf.DUMMYFUNCTION("""COMPUTED_VALUE"""),45686.66666666667)</f>
        <v>45686.66667</v>
      </c>
      <c r="H271" s="1">
        <f>IFERROR(__xludf.DUMMYFUNCTION("""COMPUTED_VALUE"""),498.7)</f>
        <v>498.7</v>
      </c>
      <c r="J271" s="2">
        <f>IFERROR(__xludf.DUMMYFUNCTION("""COMPUTED_VALUE"""),45686.66666666667)</f>
        <v>45686.66667</v>
      </c>
      <c r="K271" s="1">
        <f>IFERROR(__xludf.DUMMYFUNCTION("""COMPUTED_VALUE"""),499.13)</f>
        <v>499.13</v>
      </c>
      <c r="M271" s="2">
        <f>IFERROR(__xludf.DUMMYFUNCTION("""COMPUTED_VALUE"""),45686.66666666667)</f>
        <v>45686.66667</v>
      </c>
      <c r="N271" s="1">
        <f>IFERROR(__xludf.DUMMYFUNCTION("""COMPUTED_VALUE"""),4.8014449E7)</f>
        <v>48014449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IFERROR(__xludf.DUMMYFUNCTION("""COMPUTED_VALUE"""),500.47)</f>
        <v>500.47</v>
      </c>
      <c r="D272" s="2">
        <f>IFERROR(__xludf.DUMMYFUNCTION("""COMPUTED_VALUE"""),45687.66666666667)</f>
        <v>45687.66667</v>
      </c>
      <c r="E272" s="1">
        <f>IFERROR(__xludf.DUMMYFUNCTION("""COMPUTED_VALUE"""),500.47)</f>
        <v>500.47</v>
      </c>
      <c r="G272" s="2">
        <f>IFERROR(__xludf.DUMMYFUNCTION("""COMPUTED_VALUE"""),45687.66666666667)</f>
        <v>45687.66667</v>
      </c>
      <c r="H272" s="1">
        <f>IFERROR(__xludf.DUMMYFUNCTION("""COMPUTED_VALUE"""),491.65)</f>
        <v>491.65</v>
      </c>
      <c r="J272" s="2">
        <f>IFERROR(__xludf.DUMMYFUNCTION("""COMPUTED_VALUE"""),45687.66666666667)</f>
        <v>45687.66667</v>
      </c>
      <c r="K272" s="1">
        <f>IFERROR(__xludf.DUMMYFUNCTION("""COMPUTED_VALUE"""),496.57)</f>
        <v>496.57</v>
      </c>
      <c r="M272" s="2">
        <f>IFERROR(__xludf.DUMMYFUNCTION("""COMPUTED_VALUE"""),45687.66666666667)</f>
        <v>45687.66667</v>
      </c>
      <c r="N272" s="1">
        <f>IFERROR(__xludf.DUMMYFUNCTION("""COMPUTED_VALUE"""),4.6641379E7)</f>
        <v>46641379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IFERROR(__xludf.DUMMYFUNCTION("""COMPUTED_VALUE"""),495.27)</f>
        <v>495.27</v>
      </c>
      <c r="D273" s="2">
        <f>IFERROR(__xludf.DUMMYFUNCTION("""COMPUTED_VALUE"""),45688.66666666667)</f>
        <v>45688.66667</v>
      </c>
      <c r="E273" s="1">
        <f>IFERROR(__xludf.DUMMYFUNCTION("""COMPUTED_VALUE"""),500.92)</f>
        <v>500.92</v>
      </c>
      <c r="G273" s="2">
        <f>IFERROR(__xludf.DUMMYFUNCTION("""COMPUTED_VALUE"""),45688.66666666667)</f>
        <v>45688.66667</v>
      </c>
      <c r="H273" s="1">
        <f>IFERROR(__xludf.DUMMYFUNCTION("""COMPUTED_VALUE"""),491.1)</f>
        <v>491.1</v>
      </c>
      <c r="J273" s="2">
        <f>IFERROR(__xludf.DUMMYFUNCTION("""COMPUTED_VALUE"""),45688.66666666667)</f>
        <v>45688.66667</v>
      </c>
      <c r="K273" s="1">
        <f>IFERROR(__xludf.DUMMYFUNCTION("""COMPUTED_VALUE"""),492.77)</f>
        <v>492.77</v>
      </c>
      <c r="M273" s="2">
        <f>IFERROR(__xludf.DUMMYFUNCTION("""COMPUTED_VALUE"""),45688.66666666667)</f>
        <v>45688.66667</v>
      </c>
      <c r="N273" s="1">
        <f>IFERROR(__xludf.DUMMYFUNCTION("""COMPUTED_VALUE"""),8.5774748E7)</f>
        <v>85774748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IFERROR(__xludf.DUMMYFUNCTION("""COMPUTED_VALUE"""),487.4)</f>
        <v>487.4</v>
      </c>
      <c r="D274" s="2">
        <f>IFERROR(__xludf.DUMMYFUNCTION("""COMPUTED_VALUE"""),45691.66666666667)</f>
        <v>45691.66667</v>
      </c>
      <c r="E274" s="1">
        <f>IFERROR(__xludf.DUMMYFUNCTION("""COMPUTED_VALUE"""),491.81)</f>
        <v>491.81</v>
      </c>
      <c r="G274" s="2">
        <f>IFERROR(__xludf.DUMMYFUNCTION("""COMPUTED_VALUE"""),45691.66666666667)</f>
        <v>45691.66667</v>
      </c>
      <c r="H274" s="1">
        <f>IFERROR(__xludf.DUMMYFUNCTION("""COMPUTED_VALUE"""),481.11)</f>
        <v>481.11</v>
      </c>
      <c r="J274" s="2">
        <f>IFERROR(__xludf.DUMMYFUNCTION("""COMPUTED_VALUE"""),45691.66666666667)</f>
        <v>45691.66667</v>
      </c>
      <c r="K274" s="1">
        <f>IFERROR(__xludf.DUMMYFUNCTION("""COMPUTED_VALUE"""),490.73)</f>
        <v>490.73</v>
      </c>
      <c r="M274" s="2">
        <f>IFERROR(__xludf.DUMMYFUNCTION("""COMPUTED_VALUE"""),45691.66666666667)</f>
        <v>45691.66667</v>
      </c>
      <c r="N274" s="1">
        <f>IFERROR(__xludf.DUMMYFUNCTION("""COMPUTED_VALUE"""),6.3078204E7)</f>
        <v>63078204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IFERROR(__xludf.DUMMYFUNCTION("""COMPUTED_VALUE"""),489.58)</f>
        <v>489.58</v>
      </c>
      <c r="D275" s="2">
        <f>IFERROR(__xludf.DUMMYFUNCTION("""COMPUTED_VALUE"""),45692.66666666667)</f>
        <v>45692.66667</v>
      </c>
      <c r="E275" s="1">
        <f>IFERROR(__xludf.DUMMYFUNCTION("""COMPUTED_VALUE"""),490.15)</f>
        <v>490.15</v>
      </c>
      <c r="G275" s="2">
        <f>IFERROR(__xludf.DUMMYFUNCTION("""COMPUTED_VALUE"""),45692.66666666667)</f>
        <v>45692.66667</v>
      </c>
      <c r="H275" s="1">
        <f>IFERROR(__xludf.DUMMYFUNCTION("""COMPUTED_VALUE"""),485.6)</f>
        <v>485.6</v>
      </c>
      <c r="J275" s="2">
        <f>IFERROR(__xludf.DUMMYFUNCTION("""COMPUTED_VALUE"""),45692.66666666667)</f>
        <v>45692.66667</v>
      </c>
      <c r="K275" s="1">
        <f>IFERROR(__xludf.DUMMYFUNCTION("""COMPUTED_VALUE"""),487.8)</f>
        <v>487.8</v>
      </c>
      <c r="M275" s="2">
        <f>IFERROR(__xludf.DUMMYFUNCTION("""COMPUTED_VALUE"""),45692.66666666667)</f>
        <v>45692.66667</v>
      </c>
      <c r="N275" s="1">
        <f>IFERROR(__xludf.DUMMYFUNCTION("""COMPUTED_VALUE"""),1.24950411E8)</f>
        <v>124950411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IFERROR(__xludf.DUMMYFUNCTION("""COMPUTED_VALUE"""),489.0)</f>
        <v>489</v>
      </c>
      <c r="D276" s="2">
        <f>IFERROR(__xludf.DUMMYFUNCTION("""COMPUTED_VALUE"""),45693.66666666667)</f>
        <v>45693.66667</v>
      </c>
      <c r="E276" s="1">
        <f>IFERROR(__xludf.DUMMYFUNCTION("""COMPUTED_VALUE"""),494.04)</f>
        <v>494.04</v>
      </c>
      <c r="G276" s="2">
        <f>IFERROR(__xludf.DUMMYFUNCTION("""COMPUTED_VALUE"""),45693.66666666667)</f>
        <v>45693.66667</v>
      </c>
      <c r="H276" s="1">
        <f>IFERROR(__xludf.DUMMYFUNCTION("""COMPUTED_VALUE"""),485.68)</f>
        <v>485.68</v>
      </c>
      <c r="J276" s="2">
        <f>IFERROR(__xludf.DUMMYFUNCTION("""COMPUTED_VALUE"""),45693.66666666667)</f>
        <v>45693.66667</v>
      </c>
      <c r="K276" s="1">
        <f>IFERROR(__xludf.DUMMYFUNCTION("""COMPUTED_VALUE"""),489.81)</f>
        <v>489.81</v>
      </c>
      <c r="M276" s="2">
        <f>IFERROR(__xludf.DUMMYFUNCTION("""COMPUTED_VALUE"""),45693.66666666667)</f>
        <v>45693.66667</v>
      </c>
      <c r="N276" s="1">
        <f>IFERROR(__xludf.DUMMYFUNCTION("""COMPUTED_VALUE"""),8.8083523E7)</f>
        <v>88083523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IFERROR(__xludf.DUMMYFUNCTION("""COMPUTED_VALUE"""),492.32)</f>
        <v>492.32</v>
      </c>
      <c r="D277" s="2">
        <f>IFERROR(__xludf.DUMMYFUNCTION("""COMPUTED_VALUE"""),45694.66666666667)</f>
        <v>45694.66667</v>
      </c>
      <c r="E277" s="1">
        <f>IFERROR(__xludf.DUMMYFUNCTION("""COMPUTED_VALUE"""),495.62)</f>
        <v>495.62</v>
      </c>
      <c r="G277" s="2">
        <f>IFERROR(__xludf.DUMMYFUNCTION("""COMPUTED_VALUE"""),45694.66666666667)</f>
        <v>45694.66667</v>
      </c>
      <c r="H277" s="1">
        <f>IFERROR(__xludf.DUMMYFUNCTION("""COMPUTED_VALUE"""),488.8)</f>
        <v>488.8</v>
      </c>
      <c r="J277" s="2">
        <f>IFERROR(__xludf.DUMMYFUNCTION("""COMPUTED_VALUE"""),45694.66666666667)</f>
        <v>45694.66667</v>
      </c>
      <c r="K277" s="1">
        <f>IFERROR(__xludf.DUMMYFUNCTION("""COMPUTED_VALUE"""),492.24)</f>
        <v>492.24</v>
      </c>
      <c r="M277" s="2">
        <f>IFERROR(__xludf.DUMMYFUNCTION("""COMPUTED_VALUE"""),45694.66666666667)</f>
        <v>45694.66667</v>
      </c>
      <c r="N277" s="1">
        <f>IFERROR(__xludf.DUMMYFUNCTION("""COMPUTED_VALUE"""),8.0230118E7)</f>
        <v>80230118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IFERROR(__xludf.DUMMYFUNCTION("""COMPUTED_VALUE"""),491.82)</f>
        <v>491.82</v>
      </c>
      <c r="D278" s="2">
        <f>IFERROR(__xludf.DUMMYFUNCTION("""COMPUTED_VALUE"""),45695.66666666667)</f>
        <v>45695.66667</v>
      </c>
      <c r="E278" s="1">
        <f>IFERROR(__xludf.DUMMYFUNCTION("""COMPUTED_VALUE"""),491.82)</f>
        <v>491.82</v>
      </c>
      <c r="G278" s="2">
        <f>IFERROR(__xludf.DUMMYFUNCTION("""COMPUTED_VALUE"""),45695.66666666667)</f>
        <v>45695.66667</v>
      </c>
      <c r="H278" s="1">
        <f>IFERROR(__xludf.DUMMYFUNCTION("""COMPUTED_VALUE"""),485.67)</f>
        <v>485.67</v>
      </c>
      <c r="J278" s="2">
        <f>IFERROR(__xludf.DUMMYFUNCTION("""COMPUTED_VALUE"""),45695.66666666667)</f>
        <v>45695.66667</v>
      </c>
      <c r="K278" s="1">
        <f>IFERROR(__xludf.DUMMYFUNCTION("""COMPUTED_VALUE"""),485.93)</f>
        <v>485.93</v>
      </c>
      <c r="M278" s="2">
        <f>IFERROR(__xludf.DUMMYFUNCTION("""COMPUTED_VALUE"""),45695.66666666667)</f>
        <v>45695.66667</v>
      </c>
      <c r="N278" s="1">
        <f>IFERROR(__xludf.DUMMYFUNCTION("""COMPUTED_VALUE"""),7.4721924E7)</f>
        <v>74721924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IFERROR(__xludf.DUMMYFUNCTION("""COMPUTED_VALUE"""),487.15)</f>
        <v>487.15</v>
      </c>
      <c r="D279" s="2">
        <f>IFERROR(__xludf.DUMMYFUNCTION("""COMPUTED_VALUE"""),45698.66666666667)</f>
        <v>45698.66667</v>
      </c>
      <c r="E279" s="1">
        <f>IFERROR(__xludf.DUMMYFUNCTION("""COMPUTED_VALUE"""),488.05)</f>
        <v>488.05</v>
      </c>
      <c r="G279" s="2">
        <f>IFERROR(__xludf.DUMMYFUNCTION("""COMPUTED_VALUE"""),45698.66666666667)</f>
        <v>45698.66667</v>
      </c>
      <c r="H279" s="1">
        <f>IFERROR(__xludf.DUMMYFUNCTION("""COMPUTED_VALUE"""),481.14)</f>
        <v>481.14</v>
      </c>
      <c r="J279" s="2">
        <f>IFERROR(__xludf.DUMMYFUNCTION("""COMPUTED_VALUE"""),45698.66666666667)</f>
        <v>45698.66667</v>
      </c>
      <c r="K279" s="1">
        <f>IFERROR(__xludf.DUMMYFUNCTION("""COMPUTED_VALUE"""),484.1)</f>
        <v>484.1</v>
      </c>
      <c r="M279" s="2">
        <f>IFERROR(__xludf.DUMMYFUNCTION("""COMPUTED_VALUE"""),45698.66666666667)</f>
        <v>45698.66667</v>
      </c>
      <c r="N279" s="1">
        <f>IFERROR(__xludf.DUMMYFUNCTION("""COMPUTED_VALUE"""),4.4188262E7)</f>
        <v>44188262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IFERROR(__xludf.DUMMYFUNCTION("""COMPUTED_VALUE"""),482.77)</f>
        <v>482.77</v>
      </c>
      <c r="D280" s="2">
        <f>IFERROR(__xludf.DUMMYFUNCTION("""COMPUTED_VALUE"""),45699.66666666667)</f>
        <v>45699.66667</v>
      </c>
      <c r="E280" s="1">
        <f>IFERROR(__xludf.DUMMYFUNCTION("""COMPUTED_VALUE"""),485.59)</f>
        <v>485.59</v>
      </c>
      <c r="G280" s="2">
        <f>IFERROR(__xludf.DUMMYFUNCTION("""COMPUTED_VALUE"""),45699.66666666667)</f>
        <v>45699.66667</v>
      </c>
      <c r="H280" s="1">
        <f>IFERROR(__xludf.DUMMYFUNCTION("""COMPUTED_VALUE"""),481.24)</f>
        <v>481.24</v>
      </c>
      <c r="J280" s="2">
        <f>IFERROR(__xludf.DUMMYFUNCTION("""COMPUTED_VALUE"""),45699.66666666667)</f>
        <v>45699.66667</v>
      </c>
      <c r="K280" s="1">
        <f>IFERROR(__xludf.DUMMYFUNCTION("""COMPUTED_VALUE"""),485.16)</f>
        <v>485.16</v>
      </c>
      <c r="M280" s="2">
        <f>IFERROR(__xludf.DUMMYFUNCTION("""COMPUTED_VALUE"""),45699.66666666667)</f>
        <v>45699.66667</v>
      </c>
      <c r="N280" s="1">
        <f>IFERROR(__xludf.DUMMYFUNCTION("""COMPUTED_VALUE"""),3.8902895E7)</f>
        <v>38902895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IFERROR(__xludf.DUMMYFUNCTION("""COMPUTED_VALUE"""),481.11)</f>
        <v>481.11</v>
      </c>
      <c r="D281" s="2">
        <f>IFERROR(__xludf.DUMMYFUNCTION("""COMPUTED_VALUE"""),45700.66666666667)</f>
        <v>45700.66667</v>
      </c>
      <c r="E281" s="1">
        <f>IFERROR(__xludf.DUMMYFUNCTION("""COMPUTED_VALUE"""),481.11)</f>
        <v>481.11</v>
      </c>
      <c r="G281" s="2">
        <f>IFERROR(__xludf.DUMMYFUNCTION("""COMPUTED_VALUE"""),45700.66666666667)</f>
        <v>45700.66667</v>
      </c>
      <c r="H281" s="1">
        <f>IFERROR(__xludf.DUMMYFUNCTION("""COMPUTED_VALUE"""),472.84)</f>
        <v>472.84</v>
      </c>
      <c r="J281" s="2">
        <f>IFERROR(__xludf.DUMMYFUNCTION("""COMPUTED_VALUE"""),45700.66666666667)</f>
        <v>45700.66667</v>
      </c>
      <c r="K281" s="1">
        <f>IFERROR(__xludf.DUMMYFUNCTION("""COMPUTED_VALUE"""),477.28)</f>
        <v>477.28</v>
      </c>
      <c r="M281" s="2">
        <f>IFERROR(__xludf.DUMMYFUNCTION("""COMPUTED_VALUE"""),45700.66666666667)</f>
        <v>45700.66667</v>
      </c>
      <c r="N281" s="1">
        <f>IFERROR(__xludf.DUMMYFUNCTION("""COMPUTED_VALUE"""),3.9700605E7)</f>
        <v>39700605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IFERROR(__xludf.DUMMYFUNCTION("""COMPUTED_VALUE"""),480.74)</f>
        <v>480.74</v>
      </c>
      <c r="D282" s="2">
        <f>IFERROR(__xludf.DUMMYFUNCTION("""COMPUTED_VALUE"""),45701.66666666667)</f>
        <v>45701.66667</v>
      </c>
      <c r="E282" s="1">
        <f>IFERROR(__xludf.DUMMYFUNCTION("""COMPUTED_VALUE"""),488.13)</f>
        <v>488.13</v>
      </c>
      <c r="G282" s="2">
        <f>IFERROR(__xludf.DUMMYFUNCTION("""COMPUTED_VALUE"""),45701.66666666667)</f>
        <v>45701.66667</v>
      </c>
      <c r="H282" s="1">
        <f>IFERROR(__xludf.DUMMYFUNCTION("""COMPUTED_VALUE"""),480.74)</f>
        <v>480.74</v>
      </c>
      <c r="J282" s="2">
        <f>IFERROR(__xludf.DUMMYFUNCTION("""COMPUTED_VALUE"""),45701.66666666667)</f>
        <v>45701.66667</v>
      </c>
      <c r="K282" s="1">
        <f>IFERROR(__xludf.DUMMYFUNCTION("""COMPUTED_VALUE"""),487.59)</f>
        <v>487.59</v>
      </c>
      <c r="M282" s="2">
        <f>IFERROR(__xludf.DUMMYFUNCTION("""COMPUTED_VALUE"""),45701.66666666667)</f>
        <v>45701.66667</v>
      </c>
      <c r="N282" s="1">
        <f>IFERROR(__xludf.DUMMYFUNCTION("""COMPUTED_VALUE"""),4.4047184E7)</f>
        <v>44047184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IFERROR(__xludf.DUMMYFUNCTION("""COMPUTED_VALUE"""),489.36)</f>
        <v>489.36</v>
      </c>
      <c r="D283" s="2">
        <f>IFERROR(__xludf.DUMMYFUNCTION("""COMPUTED_VALUE"""),45702.66666666667)</f>
        <v>45702.66667</v>
      </c>
      <c r="E283" s="1">
        <f>IFERROR(__xludf.DUMMYFUNCTION("""COMPUTED_VALUE"""),491.66)</f>
        <v>491.66</v>
      </c>
      <c r="G283" s="2">
        <f>IFERROR(__xludf.DUMMYFUNCTION("""COMPUTED_VALUE"""),45702.66666666667)</f>
        <v>45702.66667</v>
      </c>
      <c r="H283" s="1">
        <f>IFERROR(__xludf.DUMMYFUNCTION("""COMPUTED_VALUE"""),486.85)</f>
        <v>486.85</v>
      </c>
      <c r="J283" s="2">
        <f>IFERROR(__xludf.DUMMYFUNCTION("""COMPUTED_VALUE"""),45702.66666666667)</f>
        <v>45702.66667</v>
      </c>
      <c r="K283" s="1">
        <f>IFERROR(__xludf.DUMMYFUNCTION("""COMPUTED_VALUE"""),487.53)</f>
        <v>487.53</v>
      </c>
      <c r="M283" s="2">
        <f>IFERROR(__xludf.DUMMYFUNCTION("""COMPUTED_VALUE"""),45702.66666666667)</f>
        <v>45702.66667</v>
      </c>
      <c r="N283" s="1">
        <f>IFERROR(__xludf.DUMMYFUNCTION("""COMPUTED_VALUE"""),3.0908402E7)</f>
        <v>30908402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IFERROR(__xludf.DUMMYFUNCTION("""COMPUTED_VALUE"""),487.55)</f>
        <v>487.55</v>
      </c>
      <c r="D284" s="2">
        <f>IFERROR(__xludf.DUMMYFUNCTION("""COMPUTED_VALUE"""),45706.66666666667)</f>
        <v>45706.66667</v>
      </c>
      <c r="E284" s="1">
        <f>IFERROR(__xludf.DUMMYFUNCTION("""COMPUTED_VALUE"""),494.48)</f>
        <v>494.48</v>
      </c>
      <c r="G284" s="2">
        <f>IFERROR(__xludf.DUMMYFUNCTION("""COMPUTED_VALUE"""),45706.66666666667)</f>
        <v>45706.66667</v>
      </c>
      <c r="H284" s="1">
        <f>IFERROR(__xludf.DUMMYFUNCTION("""COMPUTED_VALUE"""),486.64)</f>
        <v>486.64</v>
      </c>
      <c r="J284" s="2">
        <f>IFERROR(__xludf.DUMMYFUNCTION("""COMPUTED_VALUE"""),45706.66666666667)</f>
        <v>45706.66667</v>
      </c>
      <c r="K284" s="1">
        <f>IFERROR(__xludf.DUMMYFUNCTION("""COMPUTED_VALUE"""),493.97)</f>
        <v>493.97</v>
      </c>
      <c r="M284" s="2">
        <f>IFERROR(__xludf.DUMMYFUNCTION("""COMPUTED_VALUE"""),45706.66666666667)</f>
        <v>45706.66667</v>
      </c>
      <c r="N284" s="1">
        <f>IFERROR(__xludf.DUMMYFUNCTION("""COMPUTED_VALUE"""),4.2646234E7)</f>
        <v>42646234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IFERROR(__xludf.DUMMYFUNCTION("""COMPUTED_VALUE"""),490.28)</f>
        <v>490.28</v>
      </c>
      <c r="D285" s="2">
        <f>IFERROR(__xludf.DUMMYFUNCTION("""COMPUTED_VALUE"""),45707.66666666667)</f>
        <v>45707.66667</v>
      </c>
      <c r="E285" s="1">
        <f>IFERROR(__xludf.DUMMYFUNCTION("""COMPUTED_VALUE"""),493.24)</f>
        <v>493.24</v>
      </c>
      <c r="G285" s="2">
        <f>IFERROR(__xludf.DUMMYFUNCTION("""COMPUTED_VALUE"""),45707.66666666667)</f>
        <v>45707.66667</v>
      </c>
      <c r="H285" s="1">
        <f>IFERROR(__xludf.DUMMYFUNCTION("""COMPUTED_VALUE"""),488.69)</f>
        <v>488.69</v>
      </c>
      <c r="J285" s="2">
        <f>IFERROR(__xludf.DUMMYFUNCTION("""COMPUTED_VALUE"""),45707.66666666667)</f>
        <v>45707.66667</v>
      </c>
      <c r="K285" s="1">
        <f>IFERROR(__xludf.DUMMYFUNCTION("""COMPUTED_VALUE"""),492.3)</f>
        <v>492.3</v>
      </c>
      <c r="M285" s="2">
        <f>IFERROR(__xludf.DUMMYFUNCTION("""COMPUTED_VALUE"""),45707.66666666667)</f>
        <v>45707.66667</v>
      </c>
      <c r="N285" s="1">
        <f>IFERROR(__xludf.DUMMYFUNCTION("""COMPUTED_VALUE"""),3.8614259E7)</f>
        <v>38614259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IFERROR(__xludf.DUMMYFUNCTION("""COMPUTED_VALUE"""),491.63)</f>
        <v>491.63</v>
      </c>
      <c r="D286" s="2">
        <f>IFERROR(__xludf.DUMMYFUNCTION("""COMPUTED_VALUE"""),45708.66666666667)</f>
        <v>45708.66667</v>
      </c>
      <c r="E286" s="1">
        <f>IFERROR(__xludf.DUMMYFUNCTION("""COMPUTED_VALUE"""),491.63)</f>
        <v>491.63</v>
      </c>
      <c r="G286" s="2">
        <f>IFERROR(__xludf.DUMMYFUNCTION("""COMPUTED_VALUE"""),45708.66666666667)</f>
        <v>45708.66667</v>
      </c>
      <c r="H286" s="1">
        <f>IFERROR(__xludf.DUMMYFUNCTION("""COMPUTED_VALUE"""),484.66)</f>
        <v>484.66</v>
      </c>
      <c r="J286" s="2">
        <f>IFERROR(__xludf.DUMMYFUNCTION("""COMPUTED_VALUE"""),45708.66666666667)</f>
        <v>45708.66667</v>
      </c>
      <c r="K286" s="1">
        <f>IFERROR(__xludf.DUMMYFUNCTION("""COMPUTED_VALUE"""),491.16)</f>
        <v>491.16</v>
      </c>
      <c r="M286" s="2">
        <f>IFERROR(__xludf.DUMMYFUNCTION("""COMPUTED_VALUE"""),45708.66666666667)</f>
        <v>45708.66667</v>
      </c>
      <c r="N286" s="1">
        <f>IFERROR(__xludf.DUMMYFUNCTION("""COMPUTED_VALUE"""),4.9700886E7)</f>
        <v>49700886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IFERROR(__xludf.DUMMYFUNCTION("""COMPUTED_VALUE"""),491.62)</f>
        <v>491.62</v>
      </c>
      <c r="D287" s="2">
        <f>IFERROR(__xludf.DUMMYFUNCTION("""COMPUTED_VALUE"""),45709.66666666667)</f>
        <v>45709.66667</v>
      </c>
      <c r="E287" s="1">
        <f>IFERROR(__xludf.DUMMYFUNCTION("""COMPUTED_VALUE"""),491.9)</f>
        <v>491.9</v>
      </c>
      <c r="G287" s="2">
        <f>IFERROR(__xludf.DUMMYFUNCTION("""COMPUTED_VALUE"""),45709.66666666667)</f>
        <v>45709.66667</v>
      </c>
      <c r="H287" s="1">
        <f>IFERROR(__xludf.DUMMYFUNCTION("""COMPUTED_VALUE"""),485.92)</f>
        <v>485.92</v>
      </c>
      <c r="J287" s="2">
        <f>IFERROR(__xludf.DUMMYFUNCTION("""COMPUTED_VALUE"""),45709.66666666667)</f>
        <v>45709.66667</v>
      </c>
      <c r="K287" s="1">
        <f>IFERROR(__xludf.DUMMYFUNCTION("""COMPUTED_VALUE"""),487.56)</f>
        <v>487.56</v>
      </c>
      <c r="M287" s="2">
        <f>IFERROR(__xludf.DUMMYFUNCTION("""COMPUTED_VALUE"""),45709.66666666667)</f>
        <v>45709.66667</v>
      </c>
      <c r="N287" s="1">
        <f>IFERROR(__xludf.DUMMYFUNCTION("""COMPUTED_VALUE"""),4.6280169E7)</f>
        <v>46280169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IFERROR(__xludf.DUMMYFUNCTION("""COMPUTED_VALUE"""),487.99)</f>
        <v>487.99</v>
      </c>
      <c r="D288" s="2">
        <f>IFERROR(__xludf.DUMMYFUNCTION("""COMPUTED_VALUE"""),45712.66666666667)</f>
        <v>45712.66667</v>
      </c>
      <c r="E288" s="1">
        <f>IFERROR(__xludf.DUMMYFUNCTION("""COMPUTED_VALUE"""),490.53)</f>
        <v>490.53</v>
      </c>
      <c r="G288" s="2">
        <f>IFERROR(__xludf.DUMMYFUNCTION("""COMPUTED_VALUE"""),45712.66666666667)</f>
        <v>45712.66667</v>
      </c>
      <c r="H288" s="1">
        <f>IFERROR(__xludf.DUMMYFUNCTION("""COMPUTED_VALUE"""),484.94)</f>
        <v>484.94</v>
      </c>
      <c r="J288" s="2">
        <f>IFERROR(__xludf.DUMMYFUNCTION("""COMPUTED_VALUE"""),45712.66666666667)</f>
        <v>45712.66667</v>
      </c>
      <c r="K288" s="1">
        <f>IFERROR(__xludf.DUMMYFUNCTION("""COMPUTED_VALUE"""),487.69)</f>
        <v>487.69</v>
      </c>
      <c r="M288" s="2">
        <f>IFERROR(__xludf.DUMMYFUNCTION("""COMPUTED_VALUE"""),45712.66666666667)</f>
        <v>45712.66667</v>
      </c>
      <c r="N288" s="1">
        <f>IFERROR(__xludf.DUMMYFUNCTION("""COMPUTED_VALUE"""),5.0302127E7)</f>
        <v>50302127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IFERROR(__xludf.DUMMYFUNCTION("""COMPUTED_VALUE"""),488.38)</f>
        <v>488.38</v>
      </c>
      <c r="D289" s="2">
        <f>IFERROR(__xludf.DUMMYFUNCTION("""COMPUTED_VALUE"""),45713.66666666667)</f>
        <v>45713.66667</v>
      </c>
      <c r="E289" s="1">
        <f>IFERROR(__xludf.DUMMYFUNCTION("""COMPUTED_VALUE"""),491.71)</f>
        <v>491.71</v>
      </c>
      <c r="G289" s="2">
        <f>IFERROR(__xludf.DUMMYFUNCTION("""COMPUTED_VALUE"""),45713.66666666667)</f>
        <v>45713.66667</v>
      </c>
      <c r="H289" s="1">
        <f>IFERROR(__xludf.DUMMYFUNCTION("""COMPUTED_VALUE"""),487.56)</f>
        <v>487.56</v>
      </c>
      <c r="J289" s="2">
        <f>IFERROR(__xludf.DUMMYFUNCTION("""COMPUTED_VALUE"""),45713.66666666667)</f>
        <v>45713.66667</v>
      </c>
      <c r="K289" s="1">
        <f>IFERROR(__xludf.DUMMYFUNCTION("""COMPUTED_VALUE"""),490.84)</f>
        <v>490.84</v>
      </c>
      <c r="M289" s="2">
        <f>IFERROR(__xludf.DUMMYFUNCTION("""COMPUTED_VALUE"""),45713.66666666667)</f>
        <v>45713.66667</v>
      </c>
      <c r="N289" s="1">
        <f>IFERROR(__xludf.DUMMYFUNCTION("""COMPUTED_VALUE"""),3.8213467E7)</f>
        <v>38213467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IFERROR(__xludf.DUMMYFUNCTION("""COMPUTED_VALUE"""),489.62)</f>
        <v>489.62</v>
      </c>
      <c r="D290" s="2">
        <f>IFERROR(__xludf.DUMMYFUNCTION("""COMPUTED_VALUE"""),45714.66666666667)</f>
        <v>45714.66667</v>
      </c>
      <c r="E290" s="1">
        <f>IFERROR(__xludf.DUMMYFUNCTION("""COMPUTED_VALUE"""),494.27)</f>
        <v>494.27</v>
      </c>
      <c r="G290" s="2">
        <f>IFERROR(__xludf.DUMMYFUNCTION("""COMPUTED_VALUE"""),45714.66666666667)</f>
        <v>45714.66667</v>
      </c>
      <c r="H290" s="1">
        <f>IFERROR(__xludf.DUMMYFUNCTION("""COMPUTED_VALUE"""),488.88)</f>
        <v>488.88</v>
      </c>
      <c r="J290" s="2">
        <f>IFERROR(__xludf.DUMMYFUNCTION("""COMPUTED_VALUE"""),45714.66666666667)</f>
        <v>45714.66667</v>
      </c>
      <c r="K290" s="1">
        <f>IFERROR(__xludf.DUMMYFUNCTION("""COMPUTED_VALUE"""),490.74)</f>
        <v>490.74</v>
      </c>
      <c r="M290" s="2">
        <f>IFERROR(__xludf.DUMMYFUNCTION("""COMPUTED_VALUE"""),45714.66666666667)</f>
        <v>45714.66667</v>
      </c>
      <c r="N290" s="1">
        <f>IFERROR(__xludf.DUMMYFUNCTION("""COMPUTED_VALUE"""),6.2454719E7)</f>
        <v>62454719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IFERROR(__xludf.DUMMYFUNCTION("""COMPUTED_VALUE"""),490.55)</f>
        <v>490.55</v>
      </c>
      <c r="D291" s="2">
        <f>IFERROR(__xludf.DUMMYFUNCTION("""COMPUTED_VALUE"""),45715.66666666667)</f>
        <v>45715.66667</v>
      </c>
      <c r="E291" s="1">
        <f>IFERROR(__xludf.DUMMYFUNCTION("""COMPUTED_VALUE"""),492.49)</f>
        <v>492.49</v>
      </c>
      <c r="G291" s="2">
        <f>IFERROR(__xludf.DUMMYFUNCTION("""COMPUTED_VALUE"""),45715.66666666667)</f>
        <v>45715.66667</v>
      </c>
      <c r="H291" s="1">
        <f>IFERROR(__xludf.DUMMYFUNCTION("""COMPUTED_VALUE"""),486.33)</f>
        <v>486.33</v>
      </c>
      <c r="J291" s="2">
        <f>IFERROR(__xludf.DUMMYFUNCTION("""COMPUTED_VALUE"""),45715.66666666667)</f>
        <v>45715.66667</v>
      </c>
      <c r="K291" s="1">
        <f>IFERROR(__xludf.DUMMYFUNCTION("""COMPUTED_VALUE"""),486.68)</f>
        <v>486.68</v>
      </c>
      <c r="M291" s="2">
        <f>IFERROR(__xludf.DUMMYFUNCTION("""COMPUTED_VALUE"""),45715.66666666667)</f>
        <v>45715.66667</v>
      </c>
      <c r="N291" s="1">
        <f>IFERROR(__xludf.DUMMYFUNCTION("""COMPUTED_VALUE"""),4.5748804E7)</f>
        <v>45748804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IFERROR(__xludf.DUMMYFUNCTION("""COMPUTED_VALUE"""),486.24)</f>
        <v>486.24</v>
      </c>
      <c r="D292" s="2">
        <f>IFERROR(__xludf.DUMMYFUNCTION("""COMPUTED_VALUE"""),45716.66666666667)</f>
        <v>45716.66667</v>
      </c>
      <c r="E292" s="1">
        <f>IFERROR(__xludf.DUMMYFUNCTION("""COMPUTED_VALUE"""),491.7)</f>
        <v>491.7</v>
      </c>
      <c r="G292" s="2">
        <f>IFERROR(__xludf.DUMMYFUNCTION("""COMPUTED_VALUE"""),45716.66666666667)</f>
        <v>45716.66667</v>
      </c>
      <c r="H292" s="1">
        <f>IFERROR(__xludf.DUMMYFUNCTION("""COMPUTED_VALUE"""),486.17)</f>
        <v>486.17</v>
      </c>
      <c r="J292" s="2">
        <f>IFERROR(__xludf.DUMMYFUNCTION("""COMPUTED_VALUE"""),45716.66666666667)</f>
        <v>45716.66667</v>
      </c>
      <c r="K292" s="1">
        <f>IFERROR(__xludf.DUMMYFUNCTION("""COMPUTED_VALUE"""),491.7)</f>
        <v>491.7</v>
      </c>
      <c r="M292" s="2">
        <f>IFERROR(__xludf.DUMMYFUNCTION("""COMPUTED_VALUE"""),45716.66666666667)</f>
        <v>45716.66667</v>
      </c>
      <c r="N292" s="1">
        <f>IFERROR(__xludf.DUMMYFUNCTION("""COMPUTED_VALUE"""),6.5284048E7)</f>
        <v>65284048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IFERROR(__xludf.DUMMYFUNCTION("""COMPUTED_VALUE"""),492.09)</f>
        <v>492.09</v>
      </c>
      <c r="D293" s="2">
        <f>IFERROR(__xludf.DUMMYFUNCTION("""COMPUTED_VALUE"""),45719.66666666667)</f>
        <v>45719.66667</v>
      </c>
      <c r="E293" s="1">
        <f>IFERROR(__xludf.DUMMYFUNCTION("""COMPUTED_VALUE"""),497.5)</f>
        <v>497.5</v>
      </c>
      <c r="G293" s="2">
        <f>IFERROR(__xludf.DUMMYFUNCTION("""COMPUTED_VALUE"""),45719.66666666667)</f>
        <v>45719.66667</v>
      </c>
      <c r="H293" s="1">
        <f>IFERROR(__xludf.DUMMYFUNCTION("""COMPUTED_VALUE"""),482.3)</f>
        <v>482.3</v>
      </c>
      <c r="J293" s="2">
        <f>IFERROR(__xludf.DUMMYFUNCTION("""COMPUTED_VALUE"""),45719.66666666667)</f>
        <v>45719.66667</v>
      </c>
      <c r="K293" s="1">
        <f>IFERROR(__xludf.DUMMYFUNCTION("""COMPUTED_VALUE"""),483.19)</f>
        <v>483.19</v>
      </c>
      <c r="M293" s="2">
        <f>IFERROR(__xludf.DUMMYFUNCTION("""COMPUTED_VALUE"""),45719.66666666667)</f>
        <v>45719.66667</v>
      </c>
      <c r="N293" s="1">
        <f>IFERROR(__xludf.DUMMYFUNCTION("""COMPUTED_VALUE"""),5.8090489E7)</f>
        <v>58090489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IFERROR(__xludf.DUMMYFUNCTION("""COMPUTED_VALUE"""),480.56)</f>
        <v>480.56</v>
      </c>
      <c r="D294" s="2">
        <f>IFERROR(__xludf.DUMMYFUNCTION("""COMPUTED_VALUE"""),45720.66666666667)</f>
        <v>45720.66667</v>
      </c>
      <c r="E294" s="1">
        <f>IFERROR(__xludf.DUMMYFUNCTION("""COMPUTED_VALUE"""),480.56)</f>
        <v>480.56</v>
      </c>
      <c r="G294" s="2">
        <f>IFERROR(__xludf.DUMMYFUNCTION("""COMPUTED_VALUE"""),45720.66666666667)</f>
        <v>45720.66667</v>
      </c>
      <c r="H294" s="1">
        <f>IFERROR(__xludf.DUMMYFUNCTION("""COMPUTED_VALUE"""),464.11)</f>
        <v>464.11</v>
      </c>
      <c r="J294" s="2">
        <f>IFERROR(__xludf.DUMMYFUNCTION("""COMPUTED_VALUE"""),45720.66666666667)</f>
        <v>45720.66667</v>
      </c>
      <c r="K294" s="1">
        <f>IFERROR(__xludf.DUMMYFUNCTION("""COMPUTED_VALUE"""),464.89)</f>
        <v>464.89</v>
      </c>
      <c r="M294" s="2">
        <f>IFERROR(__xludf.DUMMYFUNCTION("""COMPUTED_VALUE"""),45720.66666666667)</f>
        <v>45720.66667</v>
      </c>
      <c r="N294" s="1">
        <f>IFERROR(__xludf.DUMMYFUNCTION("""COMPUTED_VALUE"""),6.7107998E7)</f>
        <v>67107998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IFERROR(__xludf.DUMMYFUNCTION("""COMPUTED_VALUE"""),465.94)</f>
        <v>465.94</v>
      </c>
      <c r="D295" s="2">
        <f>IFERROR(__xludf.DUMMYFUNCTION("""COMPUTED_VALUE"""),45721.66666666667)</f>
        <v>45721.66667</v>
      </c>
      <c r="E295" s="1">
        <f>IFERROR(__xludf.DUMMYFUNCTION("""COMPUTED_VALUE"""),476.67)</f>
        <v>476.67</v>
      </c>
      <c r="G295" s="2">
        <f>IFERROR(__xludf.DUMMYFUNCTION("""COMPUTED_VALUE"""),45721.66666666667)</f>
        <v>45721.66667</v>
      </c>
      <c r="H295" s="1">
        <f>IFERROR(__xludf.DUMMYFUNCTION("""COMPUTED_VALUE"""),465.94)</f>
        <v>465.94</v>
      </c>
      <c r="J295" s="2">
        <f>IFERROR(__xludf.DUMMYFUNCTION("""COMPUTED_VALUE"""),45721.66666666667)</f>
        <v>45721.66667</v>
      </c>
      <c r="K295" s="1">
        <f>IFERROR(__xludf.DUMMYFUNCTION("""COMPUTED_VALUE"""),473.64)</f>
        <v>473.64</v>
      </c>
      <c r="M295" s="2">
        <f>IFERROR(__xludf.DUMMYFUNCTION("""COMPUTED_VALUE"""),45721.66666666667)</f>
        <v>45721.66667</v>
      </c>
      <c r="N295" s="1">
        <f>IFERROR(__xludf.DUMMYFUNCTION("""COMPUTED_VALUE"""),5.1596397E7)</f>
        <v>51596397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IFERROR(__xludf.DUMMYFUNCTION("""COMPUTED_VALUE"""),471.13)</f>
        <v>471.13</v>
      </c>
      <c r="D296" s="2">
        <f>IFERROR(__xludf.DUMMYFUNCTION("""COMPUTED_VALUE"""),45722.66666666667)</f>
        <v>45722.66667</v>
      </c>
      <c r="E296" s="1">
        <f>IFERROR(__xludf.DUMMYFUNCTION("""COMPUTED_VALUE"""),474.44)</f>
        <v>474.44</v>
      </c>
      <c r="G296" s="2">
        <f>IFERROR(__xludf.DUMMYFUNCTION("""COMPUTED_VALUE"""),45722.66666666667)</f>
        <v>45722.66667</v>
      </c>
      <c r="H296" s="1">
        <f>IFERROR(__xludf.DUMMYFUNCTION("""COMPUTED_VALUE"""),467.56)</f>
        <v>467.56</v>
      </c>
      <c r="J296" s="2">
        <f>IFERROR(__xludf.DUMMYFUNCTION("""COMPUTED_VALUE"""),45722.66666666667)</f>
        <v>45722.66667</v>
      </c>
      <c r="K296" s="1">
        <f>IFERROR(__xludf.DUMMYFUNCTION("""COMPUTED_VALUE"""),471.64)</f>
        <v>471.64</v>
      </c>
      <c r="M296" s="2">
        <f>IFERROR(__xludf.DUMMYFUNCTION("""COMPUTED_VALUE"""),45722.66666666667)</f>
        <v>45722.66667</v>
      </c>
      <c r="N296" s="1">
        <f>IFERROR(__xludf.DUMMYFUNCTION("""COMPUTED_VALUE"""),5.0814768E7)</f>
        <v>50814768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IFERROR(__xludf.DUMMYFUNCTION("""COMPUTED_VALUE"""),470.83)</f>
        <v>470.83</v>
      </c>
      <c r="D297" s="2">
        <f>IFERROR(__xludf.DUMMYFUNCTION("""COMPUTED_VALUE"""),45723.66666666667)</f>
        <v>45723.66667</v>
      </c>
      <c r="E297" s="1">
        <f>IFERROR(__xludf.DUMMYFUNCTION("""COMPUTED_VALUE"""),480.32)</f>
        <v>480.32</v>
      </c>
      <c r="G297" s="2">
        <f>IFERROR(__xludf.DUMMYFUNCTION("""COMPUTED_VALUE"""),45723.66666666667)</f>
        <v>45723.66667</v>
      </c>
      <c r="H297" s="1">
        <f>IFERROR(__xludf.DUMMYFUNCTION("""COMPUTED_VALUE"""),470.33)</f>
        <v>470.33</v>
      </c>
      <c r="J297" s="2">
        <f>IFERROR(__xludf.DUMMYFUNCTION("""COMPUTED_VALUE"""),45723.66666666667)</f>
        <v>45723.66667</v>
      </c>
      <c r="K297" s="1">
        <f>IFERROR(__xludf.DUMMYFUNCTION("""COMPUTED_VALUE"""),478.94)</f>
        <v>478.94</v>
      </c>
      <c r="M297" s="2">
        <f>IFERROR(__xludf.DUMMYFUNCTION("""COMPUTED_VALUE"""),45723.66666666667)</f>
        <v>45723.66667</v>
      </c>
      <c r="N297" s="1">
        <f>IFERROR(__xludf.DUMMYFUNCTION("""COMPUTED_VALUE"""),5.160454E7)</f>
        <v>51604540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IFERROR(__xludf.DUMMYFUNCTION("""COMPUTED_VALUE"""),478.06)</f>
        <v>478.06</v>
      </c>
      <c r="D298" s="2">
        <f>IFERROR(__xludf.DUMMYFUNCTION("""COMPUTED_VALUE"""),45726.66666666667)</f>
        <v>45726.66667</v>
      </c>
      <c r="E298" s="1">
        <f>IFERROR(__xludf.DUMMYFUNCTION("""COMPUTED_VALUE"""),478.06)</f>
        <v>478.06</v>
      </c>
      <c r="G298" s="2">
        <f>IFERROR(__xludf.DUMMYFUNCTION("""COMPUTED_VALUE"""),45726.66666666667)</f>
        <v>45726.66667</v>
      </c>
      <c r="H298" s="1">
        <f>IFERROR(__xludf.DUMMYFUNCTION("""COMPUTED_VALUE"""),464.89)</f>
        <v>464.89</v>
      </c>
      <c r="J298" s="2">
        <f>IFERROR(__xludf.DUMMYFUNCTION("""COMPUTED_VALUE"""),45726.66666666667)</f>
        <v>45726.66667</v>
      </c>
      <c r="K298" s="1">
        <f>IFERROR(__xludf.DUMMYFUNCTION("""COMPUTED_VALUE"""),466.93)</f>
        <v>466.93</v>
      </c>
      <c r="M298" s="2">
        <f>IFERROR(__xludf.DUMMYFUNCTION("""COMPUTED_VALUE"""),45726.66666666667)</f>
        <v>45726.66667</v>
      </c>
      <c r="N298" s="1">
        <f>IFERROR(__xludf.DUMMYFUNCTION("""COMPUTED_VALUE"""),6.2583014E7)</f>
        <v>62583014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IFERROR(__xludf.DUMMYFUNCTION("""COMPUTED_VALUE"""),466.5)</f>
        <v>466.5</v>
      </c>
      <c r="D299" s="2">
        <f>IFERROR(__xludf.DUMMYFUNCTION("""COMPUTED_VALUE"""),45727.66666666667)</f>
        <v>45727.66667</v>
      </c>
      <c r="E299" s="1">
        <f>IFERROR(__xludf.DUMMYFUNCTION("""COMPUTED_VALUE"""),468.15)</f>
        <v>468.15</v>
      </c>
      <c r="G299" s="2">
        <f>IFERROR(__xludf.DUMMYFUNCTION("""COMPUTED_VALUE"""),45727.66666666667)</f>
        <v>45727.66667</v>
      </c>
      <c r="H299" s="1">
        <f>IFERROR(__xludf.DUMMYFUNCTION("""COMPUTED_VALUE"""),458.24)</f>
        <v>458.24</v>
      </c>
      <c r="J299" s="2">
        <f>IFERROR(__xludf.DUMMYFUNCTION("""COMPUTED_VALUE"""),45727.66666666667)</f>
        <v>45727.66667</v>
      </c>
      <c r="K299" s="1">
        <f>IFERROR(__xludf.DUMMYFUNCTION("""COMPUTED_VALUE"""),460.13)</f>
        <v>460.13</v>
      </c>
      <c r="M299" s="2">
        <f>IFERROR(__xludf.DUMMYFUNCTION("""COMPUTED_VALUE"""),45727.66666666667)</f>
        <v>45727.66667</v>
      </c>
      <c r="N299" s="1">
        <f>IFERROR(__xludf.DUMMYFUNCTION("""COMPUTED_VALUE"""),5.9581838E7)</f>
        <v>59581838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IFERROR(__xludf.DUMMYFUNCTION("""COMPUTED_VALUE"""),462.24)</f>
        <v>462.24</v>
      </c>
      <c r="D300" s="2">
        <f>IFERROR(__xludf.DUMMYFUNCTION("""COMPUTED_VALUE"""),45728.66666666667)</f>
        <v>45728.66667</v>
      </c>
      <c r="E300" s="1">
        <f>IFERROR(__xludf.DUMMYFUNCTION("""COMPUTED_VALUE"""),463.89)</f>
        <v>463.89</v>
      </c>
      <c r="G300" s="2">
        <f>IFERROR(__xludf.DUMMYFUNCTION("""COMPUTED_VALUE"""),45728.66666666667)</f>
        <v>45728.66667</v>
      </c>
      <c r="H300" s="1">
        <f>IFERROR(__xludf.DUMMYFUNCTION("""COMPUTED_VALUE"""),457.26)</f>
        <v>457.26</v>
      </c>
      <c r="J300" s="2">
        <f>IFERROR(__xludf.DUMMYFUNCTION("""COMPUTED_VALUE"""),45728.66666666667)</f>
        <v>45728.66667</v>
      </c>
      <c r="K300" s="1">
        <f>IFERROR(__xludf.DUMMYFUNCTION("""COMPUTED_VALUE"""),458.48)</f>
        <v>458.48</v>
      </c>
      <c r="M300" s="2">
        <f>IFERROR(__xludf.DUMMYFUNCTION("""COMPUTED_VALUE"""),45728.66666666667)</f>
        <v>45728.66667</v>
      </c>
      <c r="N300" s="1">
        <f>IFERROR(__xludf.DUMMYFUNCTION("""COMPUTED_VALUE"""),4.6036651E7)</f>
        <v>46036651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IFERROR(__xludf.DUMMYFUNCTION("""COMPUTED_VALUE"""),458.65)</f>
        <v>458.65</v>
      </c>
      <c r="D301" s="2">
        <f>IFERROR(__xludf.DUMMYFUNCTION("""COMPUTED_VALUE"""),45729.66666666667)</f>
        <v>45729.66667</v>
      </c>
      <c r="E301" s="1">
        <f>IFERROR(__xludf.DUMMYFUNCTION("""COMPUTED_VALUE"""),462.25)</f>
        <v>462.25</v>
      </c>
      <c r="G301" s="2">
        <f>IFERROR(__xludf.DUMMYFUNCTION("""COMPUTED_VALUE"""),45729.66666666667)</f>
        <v>45729.66667</v>
      </c>
      <c r="H301" s="1">
        <f>IFERROR(__xludf.DUMMYFUNCTION("""COMPUTED_VALUE"""),449.92)</f>
        <v>449.92</v>
      </c>
      <c r="J301" s="2">
        <f>IFERROR(__xludf.DUMMYFUNCTION("""COMPUTED_VALUE"""),45729.66666666667)</f>
        <v>45729.66667</v>
      </c>
      <c r="K301" s="1">
        <f>IFERROR(__xludf.DUMMYFUNCTION("""COMPUTED_VALUE"""),451.77)</f>
        <v>451.77</v>
      </c>
      <c r="M301" s="2">
        <f>IFERROR(__xludf.DUMMYFUNCTION("""COMPUTED_VALUE"""),45729.66666666667)</f>
        <v>45729.66667</v>
      </c>
      <c r="N301" s="1">
        <f>IFERROR(__xludf.DUMMYFUNCTION("""COMPUTED_VALUE"""),4.4146666E7)</f>
        <v>44146666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IFERROR(__xludf.DUMMYFUNCTION("""COMPUTED_VALUE"""),455.09)</f>
        <v>455.09</v>
      </c>
      <c r="D302" s="2">
        <f>IFERROR(__xludf.DUMMYFUNCTION("""COMPUTED_VALUE"""),45730.66666666667)</f>
        <v>45730.66667</v>
      </c>
      <c r="E302" s="1">
        <f>IFERROR(__xludf.DUMMYFUNCTION("""COMPUTED_VALUE"""),460.18)</f>
        <v>460.18</v>
      </c>
      <c r="G302" s="2">
        <f>IFERROR(__xludf.DUMMYFUNCTION("""COMPUTED_VALUE"""),45730.66666666667)</f>
        <v>45730.66667</v>
      </c>
      <c r="H302" s="1">
        <f>IFERROR(__xludf.DUMMYFUNCTION("""COMPUTED_VALUE"""),454.38)</f>
        <v>454.38</v>
      </c>
      <c r="J302" s="2">
        <f>IFERROR(__xludf.DUMMYFUNCTION("""COMPUTED_VALUE"""),45730.66666666667)</f>
        <v>45730.66667</v>
      </c>
      <c r="K302" s="1">
        <f>IFERROR(__xludf.DUMMYFUNCTION("""COMPUTED_VALUE"""),459.83)</f>
        <v>459.83</v>
      </c>
      <c r="M302" s="2">
        <f>IFERROR(__xludf.DUMMYFUNCTION("""COMPUTED_VALUE"""),45730.66666666667)</f>
        <v>45730.66667</v>
      </c>
      <c r="N302" s="1">
        <f>IFERROR(__xludf.DUMMYFUNCTION("""COMPUTED_VALUE"""),3.7367466E7)</f>
        <v>37367466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IFERROR(__xludf.DUMMYFUNCTION("""COMPUTED_VALUE"""),461.09)</f>
        <v>461.09</v>
      </c>
      <c r="D303" s="2">
        <f>IFERROR(__xludf.DUMMYFUNCTION("""COMPUTED_VALUE"""),45733.66666666667)</f>
        <v>45733.66667</v>
      </c>
      <c r="E303" s="1">
        <f>IFERROR(__xludf.DUMMYFUNCTION("""COMPUTED_VALUE"""),466.26)</f>
        <v>466.26</v>
      </c>
      <c r="G303" s="2">
        <f>IFERROR(__xludf.DUMMYFUNCTION("""COMPUTED_VALUE"""),45733.66666666667)</f>
        <v>45733.66667</v>
      </c>
      <c r="H303" s="1">
        <f>IFERROR(__xludf.DUMMYFUNCTION("""COMPUTED_VALUE"""),461.09)</f>
        <v>461.09</v>
      </c>
      <c r="J303" s="2">
        <f>IFERROR(__xludf.DUMMYFUNCTION("""COMPUTED_VALUE"""),45733.66666666667)</f>
        <v>45733.66667</v>
      </c>
      <c r="K303" s="1">
        <f>IFERROR(__xludf.DUMMYFUNCTION("""COMPUTED_VALUE"""),464.08)</f>
        <v>464.08</v>
      </c>
      <c r="M303" s="2">
        <f>IFERROR(__xludf.DUMMYFUNCTION("""COMPUTED_VALUE"""),45733.66666666667)</f>
        <v>45733.66667</v>
      </c>
      <c r="N303" s="1">
        <f>IFERROR(__xludf.DUMMYFUNCTION("""COMPUTED_VALUE"""),3.7054557E7)</f>
        <v>37054557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IFERROR(__xludf.DUMMYFUNCTION("""COMPUTED_VALUE"""),463.56)</f>
        <v>463.56</v>
      </c>
      <c r="D304" s="2">
        <f>IFERROR(__xludf.DUMMYFUNCTION("""COMPUTED_VALUE"""),45734.66666666667)</f>
        <v>45734.66667</v>
      </c>
      <c r="E304" s="1">
        <f>IFERROR(__xludf.DUMMYFUNCTION("""COMPUTED_VALUE"""),465.29)</f>
        <v>465.29</v>
      </c>
      <c r="G304" s="2">
        <f>IFERROR(__xludf.DUMMYFUNCTION("""COMPUTED_VALUE"""),45734.66666666667)</f>
        <v>45734.66667</v>
      </c>
      <c r="H304" s="1">
        <f>IFERROR(__xludf.DUMMYFUNCTION("""COMPUTED_VALUE"""),461.32)</f>
        <v>461.32</v>
      </c>
      <c r="J304" s="2">
        <f>IFERROR(__xludf.DUMMYFUNCTION("""COMPUTED_VALUE"""),45734.66666666667)</f>
        <v>45734.66667</v>
      </c>
      <c r="K304" s="1">
        <f>IFERROR(__xludf.DUMMYFUNCTION("""COMPUTED_VALUE"""),464.28)</f>
        <v>464.28</v>
      </c>
      <c r="M304" s="2">
        <f>IFERROR(__xludf.DUMMYFUNCTION("""COMPUTED_VALUE"""),45734.66666666667)</f>
        <v>45734.66667</v>
      </c>
      <c r="N304" s="1">
        <f>IFERROR(__xludf.DUMMYFUNCTION("""COMPUTED_VALUE"""),4.5535413E7)</f>
        <v>45535413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IFERROR(__xludf.DUMMYFUNCTION("""COMPUTED_VALUE"""),462.9)</f>
        <v>462.9</v>
      </c>
      <c r="D305" s="2">
        <f>IFERROR(__xludf.DUMMYFUNCTION("""COMPUTED_VALUE"""),45735.66666666667)</f>
        <v>45735.66667</v>
      </c>
      <c r="E305" s="1">
        <f>IFERROR(__xludf.DUMMYFUNCTION("""COMPUTED_VALUE"""),467.97)</f>
        <v>467.97</v>
      </c>
      <c r="G305" s="2">
        <f>IFERROR(__xludf.DUMMYFUNCTION("""COMPUTED_VALUE"""),45735.66666666667)</f>
        <v>45735.66667</v>
      </c>
      <c r="H305" s="1">
        <f>IFERROR(__xludf.DUMMYFUNCTION("""COMPUTED_VALUE"""),461.92)</f>
        <v>461.92</v>
      </c>
      <c r="J305" s="2">
        <f>IFERROR(__xludf.DUMMYFUNCTION("""COMPUTED_VALUE"""),45735.66666666667)</f>
        <v>45735.66667</v>
      </c>
      <c r="K305" s="1">
        <f>IFERROR(__xludf.DUMMYFUNCTION("""COMPUTED_VALUE"""),466.07)</f>
        <v>466.07</v>
      </c>
      <c r="M305" s="2">
        <f>IFERROR(__xludf.DUMMYFUNCTION("""COMPUTED_VALUE"""),45735.66666666667)</f>
        <v>45735.66667</v>
      </c>
      <c r="N305" s="1">
        <f>IFERROR(__xludf.DUMMYFUNCTION("""COMPUTED_VALUE"""),4.7331699E7)</f>
        <v>47331699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IFERROR(__xludf.DUMMYFUNCTION("""COMPUTED_VALUE"""),464.24)</f>
        <v>464.24</v>
      </c>
      <c r="D306" s="2">
        <f>IFERROR(__xludf.DUMMYFUNCTION("""COMPUTED_VALUE"""),45736.66666666667)</f>
        <v>45736.66667</v>
      </c>
      <c r="E306" s="1">
        <f>IFERROR(__xludf.DUMMYFUNCTION("""COMPUTED_VALUE"""),467.14)</f>
        <v>467.14</v>
      </c>
      <c r="G306" s="2">
        <f>IFERROR(__xludf.DUMMYFUNCTION("""COMPUTED_VALUE"""),45736.66666666667)</f>
        <v>45736.66667</v>
      </c>
      <c r="H306" s="1">
        <f>IFERROR(__xludf.DUMMYFUNCTION("""COMPUTED_VALUE"""),461.95)</f>
        <v>461.95</v>
      </c>
      <c r="J306" s="2">
        <f>IFERROR(__xludf.DUMMYFUNCTION("""COMPUTED_VALUE"""),45736.66666666667)</f>
        <v>45736.66667</v>
      </c>
      <c r="K306" s="1">
        <f>IFERROR(__xludf.DUMMYFUNCTION("""COMPUTED_VALUE"""),462.99)</f>
        <v>462.99</v>
      </c>
      <c r="M306" s="2">
        <f>IFERROR(__xludf.DUMMYFUNCTION("""COMPUTED_VALUE"""),45736.66666666667)</f>
        <v>45736.66667</v>
      </c>
      <c r="N306" s="1">
        <f>IFERROR(__xludf.DUMMYFUNCTION("""COMPUTED_VALUE"""),5.44074E7)</f>
        <v>54407400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IFERROR(__xludf.DUMMYFUNCTION("""COMPUTED_VALUE"""),462.46)</f>
        <v>462.46</v>
      </c>
      <c r="D307" s="2">
        <f>IFERROR(__xludf.DUMMYFUNCTION("""COMPUTED_VALUE"""),45737.66666666667)</f>
        <v>45737.66667</v>
      </c>
      <c r="E307" s="1">
        <f>IFERROR(__xludf.DUMMYFUNCTION("""COMPUTED_VALUE"""),462.46)</f>
        <v>462.46</v>
      </c>
      <c r="G307" s="2">
        <f>IFERROR(__xludf.DUMMYFUNCTION("""COMPUTED_VALUE"""),45737.66666666667)</f>
        <v>45737.66667</v>
      </c>
      <c r="H307" s="1">
        <f>IFERROR(__xludf.DUMMYFUNCTION("""COMPUTED_VALUE"""),449.19)</f>
        <v>449.19</v>
      </c>
      <c r="J307" s="2">
        <f>IFERROR(__xludf.DUMMYFUNCTION("""COMPUTED_VALUE"""),45737.66666666667)</f>
        <v>45737.66667</v>
      </c>
      <c r="K307" s="1">
        <f>IFERROR(__xludf.DUMMYFUNCTION("""COMPUTED_VALUE"""),453.43)</f>
        <v>453.43</v>
      </c>
      <c r="M307" s="2">
        <f>IFERROR(__xludf.DUMMYFUNCTION("""COMPUTED_VALUE"""),45737.66666666667)</f>
        <v>45737.66667</v>
      </c>
      <c r="N307" s="1">
        <f>IFERROR(__xludf.DUMMYFUNCTION("""COMPUTED_VALUE"""),1.18533237E8)</f>
        <v>118533237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IFERROR(__xludf.DUMMYFUNCTION("""COMPUTED_VALUE"""),454.67)</f>
        <v>454.67</v>
      </c>
      <c r="D308" s="2">
        <f>IFERROR(__xludf.DUMMYFUNCTION("""COMPUTED_VALUE"""),45740.66666666667)</f>
        <v>45740.66667</v>
      </c>
      <c r="E308" s="1">
        <f>IFERROR(__xludf.DUMMYFUNCTION("""COMPUTED_VALUE"""),461.58)</f>
        <v>461.58</v>
      </c>
      <c r="G308" s="2">
        <f>IFERROR(__xludf.DUMMYFUNCTION("""COMPUTED_VALUE"""),45740.66666666667)</f>
        <v>45740.66667</v>
      </c>
      <c r="H308" s="1">
        <f>IFERROR(__xludf.DUMMYFUNCTION("""COMPUTED_VALUE"""),454.47)</f>
        <v>454.47</v>
      </c>
      <c r="J308" s="2">
        <f>IFERROR(__xludf.DUMMYFUNCTION("""COMPUTED_VALUE"""),45740.66666666667)</f>
        <v>45740.66667</v>
      </c>
      <c r="K308" s="1">
        <f>IFERROR(__xludf.DUMMYFUNCTION("""COMPUTED_VALUE"""),460.92)</f>
        <v>460.92</v>
      </c>
      <c r="M308" s="2">
        <f>IFERROR(__xludf.DUMMYFUNCTION("""COMPUTED_VALUE"""),45740.66666666667)</f>
        <v>45740.66667</v>
      </c>
      <c r="N308" s="1">
        <f>IFERROR(__xludf.DUMMYFUNCTION("""COMPUTED_VALUE"""),4.9511145E7)</f>
        <v>49511145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IFERROR(__xludf.DUMMYFUNCTION("""COMPUTED_VALUE"""),464.67)</f>
        <v>464.67</v>
      </c>
      <c r="D309" s="2">
        <f>IFERROR(__xludf.DUMMYFUNCTION("""COMPUTED_VALUE"""),45741.66666666667)</f>
        <v>45741.66667</v>
      </c>
      <c r="E309" s="1">
        <f>IFERROR(__xludf.DUMMYFUNCTION("""COMPUTED_VALUE"""),468.17)</f>
        <v>468.17</v>
      </c>
      <c r="G309" s="2">
        <f>IFERROR(__xludf.DUMMYFUNCTION("""COMPUTED_VALUE"""),45741.66666666667)</f>
        <v>45741.66667</v>
      </c>
      <c r="H309" s="1">
        <f>IFERROR(__xludf.DUMMYFUNCTION("""COMPUTED_VALUE"""),461.81)</f>
        <v>461.81</v>
      </c>
      <c r="J309" s="2">
        <f>IFERROR(__xludf.DUMMYFUNCTION("""COMPUTED_VALUE"""),45741.66666666667)</f>
        <v>45741.66667</v>
      </c>
      <c r="K309" s="1">
        <f>IFERROR(__xludf.DUMMYFUNCTION("""COMPUTED_VALUE"""),464.16)</f>
        <v>464.16</v>
      </c>
      <c r="M309" s="2">
        <f>IFERROR(__xludf.DUMMYFUNCTION("""COMPUTED_VALUE"""),45741.66666666667)</f>
        <v>45741.66667</v>
      </c>
      <c r="N309" s="1">
        <f>IFERROR(__xludf.DUMMYFUNCTION("""COMPUTED_VALUE"""),5.8119332E7)</f>
        <v>58119332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IFERROR(__xludf.DUMMYFUNCTION("""COMPUTED_VALUE"""),462.35)</f>
        <v>462.35</v>
      </c>
      <c r="D310" s="2">
        <f>IFERROR(__xludf.DUMMYFUNCTION("""COMPUTED_VALUE"""),45742.66666666667)</f>
        <v>45742.66667</v>
      </c>
      <c r="E310" s="1">
        <f>IFERROR(__xludf.DUMMYFUNCTION("""COMPUTED_VALUE"""),467.64)</f>
        <v>467.64</v>
      </c>
      <c r="G310" s="2">
        <f>IFERROR(__xludf.DUMMYFUNCTION("""COMPUTED_VALUE"""),45742.66666666667)</f>
        <v>45742.66667</v>
      </c>
      <c r="H310" s="1">
        <f>IFERROR(__xludf.DUMMYFUNCTION("""COMPUTED_VALUE"""),462.21)</f>
        <v>462.21</v>
      </c>
      <c r="J310" s="2">
        <f>IFERROR(__xludf.DUMMYFUNCTION("""COMPUTED_VALUE"""),45742.66666666667)</f>
        <v>45742.66667</v>
      </c>
      <c r="K310" s="1">
        <f>IFERROR(__xludf.DUMMYFUNCTION("""COMPUTED_VALUE"""),466.98)</f>
        <v>466.98</v>
      </c>
      <c r="M310" s="2">
        <f>IFERROR(__xludf.DUMMYFUNCTION("""COMPUTED_VALUE"""),45742.66666666667)</f>
        <v>45742.66667</v>
      </c>
      <c r="N310" s="1">
        <f>IFERROR(__xludf.DUMMYFUNCTION("""COMPUTED_VALUE"""),5.115537E7)</f>
        <v>51155370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IFERROR(__xludf.DUMMYFUNCTION("""COMPUTED_VALUE"""),465.09)</f>
        <v>465.09</v>
      </c>
      <c r="D311" s="2">
        <f>IFERROR(__xludf.DUMMYFUNCTION("""COMPUTED_VALUE"""),45743.66666666667)</f>
        <v>45743.66667</v>
      </c>
      <c r="E311" s="1">
        <f>IFERROR(__xludf.DUMMYFUNCTION("""COMPUTED_VALUE"""),469.35)</f>
        <v>469.35</v>
      </c>
      <c r="G311" s="2">
        <f>IFERROR(__xludf.DUMMYFUNCTION("""COMPUTED_VALUE"""),45743.66666666667)</f>
        <v>45743.66667</v>
      </c>
      <c r="H311" s="1">
        <f>IFERROR(__xludf.DUMMYFUNCTION("""COMPUTED_VALUE"""),461.96)</f>
        <v>461.96</v>
      </c>
      <c r="J311" s="2">
        <f>IFERROR(__xludf.DUMMYFUNCTION("""COMPUTED_VALUE"""),45743.66666666667)</f>
        <v>45743.66667</v>
      </c>
      <c r="K311" s="1">
        <f>IFERROR(__xludf.DUMMYFUNCTION("""COMPUTED_VALUE"""),467.62)</f>
        <v>467.62</v>
      </c>
      <c r="M311" s="2">
        <f>IFERROR(__xludf.DUMMYFUNCTION("""COMPUTED_VALUE"""),45743.66666666667)</f>
        <v>45743.66667</v>
      </c>
      <c r="N311" s="1">
        <f>IFERROR(__xludf.DUMMYFUNCTION("""COMPUTED_VALUE"""),4.039734E7)</f>
        <v>40397340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IFERROR(__xludf.DUMMYFUNCTION("""COMPUTED_VALUE"""),468.27)</f>
        <v>468.27</v>
      </c>
      <c r="D312" s="2">
        <f>IFERROR(__xludf.DUMMYFUNCTION("""COMPUTED_VALUE"""),45744.66666666667)</f>
        <v>45744.66667</v>
      </c>
      <c r="E312" s="1">
        <f>IFERROR(__xludf.DUMMYFUNCTION("""COMPUTED_VALUE"""),469.57)</f>
        <v>469.57</v>
      </c>
      <c r="G312" s="2">
        <f>IFERROR(__xludf.DUMMYFUNCTION("""COMPUTED_VALUE"""),45744.66666666667)</f>
        <v>45744.66667</v>
      </c>
      <c r="H312" s="1">
        <f>IFERROR(__xludf.DUMMYFUNCTION("""COMPUTED_VALUE"""),457.98)</f>
        <v>457.98</v>
      </c>
      <c r="J312" s="2">
        <f>IFERROR(__xludf.DUMMYFUNCTION("""COMPUTED_VALUE"""),45744.66666666667)</f>
        <v>45744.66667</v>
      </c>
      <c r="K312" s="1">
        <f>IFERROR(__xludf.DUMMYFUNCTION("""COMPUTED_VALUE"""),460.6)</f>
        <v>460.6</v>
      </c>
      <c r="M312" s="2">
        <f>IFERROR(__xludf.DUMMYFUNCTION("""COMPUTED_VALUE"""),45744.66666666667)</f>
        <v>45744.66667</v>
      </c>
      <c r="N312" s="1">
        <f>IFERROR(__xludf.DUMMYFUNCTION("""COMPUTED_VALUE"""),4.073362E7)</f>
        <v>40733620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IFERROR(__xludf.DUMMYFUNCTION("""COMPUTED_VALUE"""),459.83)</f>
        <v>459.83</v>
      </c>
      <c r="D313" s="2">
        <f>IFERROR(__xludf.DUMMYFUNCTION("""COMPUTED_VALUE"""),45747.66666666667)</f>
        <v>45747.66667</v>
      </c>
      <c r="E313" s="1">
        <f>IFERROR(__xludf.DUMMYFUNCTION("""COMPUTED_VALUE"""),466.22)</f>
        <v>466.22</v>
      </c>
      <c r="G313" s="2">
        <f>IFERROR(__xludf.DUMMYFUNCTION("""COMPUTED_VALUE"""),45747.66666666667)</f>
        <v>45747.66667</v>
      </c>
      <c r="H313" s="1">
        <f>IFERROR(__xludf.DUMMYFUNCTION("""COMPUTED_VALUE"""),455.22)</f>
        <v>455.22</v>
      </c>
      <c r="J313" s="2">
        <f>IFERROR(__xludf.DUMMYFUNCTION("""COMPUTED_VALUE"""),45747.66666666667)</f>
        <v>45747.66667</v>
      </c>
      <c r="K313" s="1">
        <f>IFERROR(__xludf.DUMMYFUNCTION("""COMPUTED_VALUE"""),464.35)</f>
        <v>464.35</v>
      </c>
      <c r="M313" s="2">
        <f>IFERROR(__xludf.DUMMYFUNCTION("""COMPUTED_VALUE"""),45747.66666666667)</f>
        <v>45747.66667</v>
      </c>
      <c r="N313" s="1">
        <f>IFERROR(__xludf.DUMMYFUNCTION("""COMPUTED_VALUE"""),4.8117431E7)</f>
        <v>48117431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IFERROR(__xludf.DUMMYFUNCTION("""COMPUTED_VALUE"""),464.63)</f>
        <v>464.63</v>
      </c>
      <c r="D314" s="2">
        <f>IFERROR(__xludf.DUMMYFUNCTION("""COMPUTED_VALUE"""),45748.66666666667)</f>
        <v>45748.66667</v>
      </c>
      <c r="E314" s="1">
        <f>IFERROR(__xludf.DUMMYFUNCTION("""COMPUTED_VALUE"""),468.64)</f>
        <v>468.64</v>
      </c>
      <c r="G314" s="2">
        <f>IFERROR(__xludf.DUMMYFUNCTION("""COMPUTED_VALUE"""),45748.66666666667)</f>
        <v>45748.66667</v>
      </c>
      <c r="H314" s="1">
        <f>IFERROR(__xludf.DUMMYFUNCTION("""COMPUTED_VALUE"""),458.9)</f>
        <v>458.9</v>
      </c>
      <c r="J314" s="2">
        <f>IFERROR(__xludf.DUMMYFUNCTION("""COMPUTED_VALUE"""),45748.66666666667)</f>
        <v>45748.66667</v>
      </c>
      <c r="K314" s="1">
        <f>IFERROR(__xludf.DUMMYFUNCTION("""COMPUTED_VALUE"""),468.43)</f>
        <v>468.43</v>
      </c>
      <c r="M314" s="2">
        <f>IFERROR(__xludf.DUMMYFUNCTION("""COMPUTED_VALUE"""),45748.66666666667)</f>
        <v>45748.66667</v>
      </c>
      <c r="N314" s="1">
        <f>IFERROR(__xludf.DUMMYFUNCTION("""COMPUTED_VALUE"""),5.7346875E7)</f>
        <v>57346875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IFERROR(__xludf.DUMMYFUNCTION("""COMPUTED_VALUE"""),464.5)</f>
        <v>464.5</v>
      </c>
      <c r="D315" s="2">
        <f>IFERROR(__xludf.DUMMYFUNCTION("""COMPUTED_VALUE"""),45749.66666666667)</f>
        <v>45749.66667</v>
      </c>
      <c r="E315" s="1">
        <f>IFERROR(__xludf.DUMMYFUNCTION("""COMPUTED_VALUE"""),473.1)</f>
        <v>473.1</v>
      </c>
      <c r="G315" s="2">
        <f>IFERROR(__xludf.DUMMYFUNCTION("""COMPUTED_VALUE"""),45749.66666666667)</f>
        <v>45749.66667</v>
      </c>
      <c r="H315" s="1">
        <f>IFERROR(__xludf.DUMMYFUNCTION("""COMPUTED_VALUE"""),463.96)</f>
        <v>463.96</v>
      </c>
      <c r="J315" s="2">
        <f>IFERROR(__xludf.DUMMYFUNCTION("""COMPUTED_VALUE"""),45749.66666666667)</f>
        <v>45749.66667</v>
      </c>
      <c r="K315" s="1">
        <f>IFERROR(__xludf.DUMMYFUNCTION("""COMPUTED_VALUE"""),472.61)</f>
        <v>472.61</v>
      </c>
      <c r="M315" s="2">
        <f>IFERROR(__xludf.DUMMYFUNCTION("""COMPUTED_VALUE"""),45749.66666666667)</f>
        <v>45749.66667</v>
      </c>
      <c r="N315" s="1">
        <f>IFERROR(__xludf.DUMMYFUNCTION("""COMPUTED_VALUE"""),5.3299082E7)</f>
        <v>53299082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IFERROR(__xludf.DUMMYFUNCTION("""COMPUTED_VALUE"""),458.28)</f>
        <v>458.28</v>
      </c>
      <c r="D316" s="2">
        <f>IFERROR(__xludf.DUMMYFUNCTION("""COMPUTED_VALUE"""),45750.66666666667)</f>
        <v>45750.66667</v>
      </c>
      <c r="E316" s="1">
        <f>IFERROR(__xludf.DUMMYFUNCTION("""COMPUTED_VALUE"""),458.86)</f>
        <v>458.86</v>
      </c>
      <c r="G316" s="2">
        <f>IFERROR(__xludf.DUMMYFUNCTION("""COMPUTED_VALUE"""),45750.66666666667)</f>
        <v>45750.66667</v>
      </c>
      <c r="H316" s="1">
        <f>IFERROR(__xludf.DUMMYFUNCTION("""COMPUTED_VALUE"""),445.34)</f>
        <v>445.34</v>
      </c>
      <c r="J316" s="2">
        <f>IFERROR(__xludf.DUMMYFUNCTION("""COMPUTED_VALUE"""),45750.66666666667)</f>
        <v>45750.66667</v>
      </c>
      <c r="K316" s="1">
        <f>IFERROR(__xludf.DUMMYFUNCTION("""COMPUTED_VALUE"""),448.34)</f>
        <v>448.34</v>
      </c>
      <c r="M316" s="2">
        <f>IFERROR(__xludf.DUMMYFUNCTION("""COMPUTED_VALUE"""),45750.66666666667)</f>
        <v>45750.66667</v>
      </c>
      <c r="N316" s="1">
        <f>IFERROR(__xludf.DUMMYFUNCTION("""COMPUTED_VALUE"""),6.8574964E7)</f>
        <v>68574964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IFERROR(__xludf.DUMMYFUNCTION("""COMPUTED_VALUE"""),441.51)</f>
        <v>441.51</v>
      </c>
      <c r="D317" s="2">
        <f>IFERROR(__xludf.DUMMYFUNCTION("""COMPUTED_VALUE"""),45751.66666666667)</f>
        <v>45751.66667</v>
      </c>
      <c r="E317" s="1">
        <f>IFERROR(__xludf.DUMMYFUNCTION("""COMPUTED_VALUE"""),441.51)</f>
        <v>441.51</v>
      </c>
      <c r="G317" s="2">
        <f>IFERROR(__xludf.DUMMYFUNCTION("""COMPUTED_VALUE"""),45751.66666666667)</f>
        <v>45751.66667</v>
      </c>
      <c r="H317" s="1">
        <f>IFERROR(__xludf.DUMMYFUNCTION("""COMPUTED_VALUE"""),422.57)</f>
        <v>422.57</v>
      </c>
      <c r="J317" s="2">
        <f>IFERROR(__xludf.DUMMYFUNCTION("""COMPUTED_VALUE"""),45751.66666666667)</f>
        <v>45751.66667</v>
      </c>
      <c r="K317" s="1">
        <f>IFERROR(__xludf.DUMMYFUNCTION("""COMPUTED_VALUE"""),430.88)</f>
        <v>430.88</v>
      </c>
      <c r="M317" s="2">
        <f>IFERROR(__xludf.DUMMYFUNCTION("""COMPUTED_VALUE"""),45751.66666666667)</f>
        <v>45751.66667</v>
      </c>
      <c r="N317" s="1">
        <f>IFERROR(__xludf.DUMMYFUNCTION("""COMPUTED_VALUE"""),8.4484804E7)</f>
        <v>84484804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IFERROR(__xludf.DUMMYFUNCTION("""COMPUTED_VALUE"""),421.59)</f>
        <v>421.59</v>
      </c>
      <c r="D318" s="2">
        <f>IFERROR(__xludf.DUMMYFUNCTION("""COMPUTED_VALUE"""),45754.66666666667)</f>
        <v>45754.66667</v>
      </c>
      <c r="E318" s="1">
        <f>IFERROR(__xludf.DUMMYFUNCTION("""COMPUTED_VALUE"""),435.79)</f>
        <v>435.79</v>
      </c>
      <c r="G318" s="2">
        <f>IFERROR(__xludf.DUMMYFUNCTION("""COMPUTED_VALUE"""),45754.66666666667)</f>
        <v>45754.66667</v>
      </c>
      <c r="H318" s="1">
        <f>IFERROR(__xludf.DUMMYFUNCTION("""COMPUTED_VALUE"""),405.72)</f>
        <v>405.72</v>
      </c>
      <c r="J318" s="2">
        <f>IFERROR(__xludf.DUMMYFUNCTION("""COMPUTED_VALUE"""),45754.66666666667)</f>
        <v>45754.66667</v>
      </c>
      <c r="K318" s="1">
        <f>IFERROR(__xludf.DUMMYFUNCTION("""COMPUTED_VALUE"""),418.23)</f>
        <v>418.23</v>
      </c>
      <c r="M318" s="2">
        <f>IFERROR(__xludf.DUMMYFUNCTION("""COMPUTED_VALUE"""),45754.66666666667)</f>
        <v>45754.66667</v>
      </c>
      <c r="N318" s="1">
        <f>IFERROR(__xludf.DUMMYFUNCTION("""COMPUTED_VALUE"""),1.06263E8)</f>
        <v>106263000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IFERROR(__xludf.DUMMYFUNCTION("""COMPUTED_VALUE"""),426.32)</f>
        <v>426.32</v>
      </c>
      <c r="D319" s="2">
        <f>IFERROR(__xludf.DUMMYFUNCTION("""COMPUTED_VALUE"""),45755.66666666667)</f>
        <v>45755.66667</v>
      </c>
      <c r="E319" s="1">
        <f>IFERROR(__xludf.DUMMYFUNCTION("""COMPUTED_VALUE"""),427.3)</f>
        <v>427.3</v>
      </c>
      <c r="G319" s="2">
        <f>IFERROR(__xludf.DUMMYFUNCTION("""COMPUTED_VALUE"""),45755.66666666667)</f>
        <v>45755.66667</v>
      </c>
      <c r="H319" s="1">
        <f>IFERROR(__xludf.DUMMYFUNCTION("""COMPUTED_VALUE"""),397.64)</f>
        <v>397.64</v>
      </c>
      <c r="J319" s="2">
        <f>IFERROR(__xludf.DUMMYFUNCTION("""COMPUTED_VALUE"""),45755.66666666667)</f>
        <v>45755.66667</v>
      </c>
      <c r="K319" s="1">
        <f>IFERROR(__xludf.DUMMYFUNCTION("""COMPUTED_VALUE"""),404.11)</f>
        <v>404.11</v>
      </c>
      <c r="M319" s="2">
        <f>IFERROR(__xludf.DUMMYFUNCTION("""COMPUTED_VALUE"""),45755.66666666667)</f>
        <v>45755.66667</v>
      </c>
      <c r="N319" s="1">
        <f>IFERROR(__xludf.DUMMYFUNCTION("""COMPUTED_VALUE"""),7.6554916E7)</f>
        <v>76554916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IFERROR(__xludf.DUMMYFUNCTION("""COMPUTED_VALUE"""),401.57)</f>
        <v>401.57</v>
      </c>
      <c r="D320" s="2">
        <f>IFERROR(__xludf.DUMMYFUNCTION("""COMPUTED_VALUE"""),45756.66666666667)</f>
        <v>45756.66667</v>
      </c>
      <c r="E320" s="1">
        <f>IFERROR(__xludf.DUMMYFUNCTION("""COMPUTED_VALUE"""),437.28)</f>
        <v>437.28</v>
      </c>
      <c r="G320" s="2">
        <f>IFERROR(__xludf.DUMMYFUNCTION("""COMPUTED_VALUE"""),45756.66666666667)</f>
        <v>45756.66667</v>
      </c>
      <c r="H320" s="1">
        <f>IFERROR(__xludf.DUMMYFUNCTION("""COMPUTED_VALUE"""),397.01)</f>
        <v>397.01</v>
      </c>
      <c r="J320" s="2">
        <f>IFERROR(__xludf.DUMMYFUNCTION("""COMPUTED_VALUE"""),45756.66666666667)</f>
        <v>45756.66667</v>
      </c>
      <c r="K320" s="1">
        <f>IFERROR(__xludf.DUMMYFUNCTION("""COMPUTED_VALUE"""),434.46)</f>
        <v>434.46</v>
      </c>
      <c r="M320" s="2">
        <f>IFERROR(__xludf.DUMMYFUNCTION("""COMPUTED_VALUE"""),45756.66666666667)</f>
        <v>45756.66667</v>
      </c>
      <c r="N320" s="1">
        <f>IFERROR(__xludf.DUMMYFUNCTION("""COMPUTED_VALUE"""),9.5170137E7)</f>
        <v>95170137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IFERROR(__xludf.DUMMYFUNCTION("""COMPUTED_VALUE"""),428.25)</f>
        <v>428.25</v>
      </c>
      <c r="D321" s="2">
        <f>IFERROR(__xludf.DUMMYFUNCTION("""COMPUTED_VALUE"""),45757.66666666667)</f>
        <v>45757.66667</v>
      </c>
      <c r="E321" s="1">
        <f>IFERROR(__xludf.DUMMYFUNCTION("""COMPUTED_VALUE"""),428.25)</f>
        <v>428.25</v>
      </c>
      <c r="G321" s="2">
        <f>IFERROR(__xludf.DUMMYFUNCTION("""COMPUTED_VALUE"""),45757.66666666667)</f>
        <v>45757.66667</v>
      </c>
      <c r="H321" s="1">
        <f>IFERROR(__xludf.DUMMYFUNCTION("""COMPUTED_VALUE"""),411.51)</f>
        <v>411.51</v>
      </c>
      <c r="J321" s="2">
        <f>IFERROR(__xludf.DUMMYFUNCTION("""COMPUTED_VALUE"""),45757.66666666667)</f>
        <v>45757.66667</v>
      </c>
      <c r="K321" s="1">
        <f>IFERROR(__xludf.DUMMYFUNCTION("""COMPUTED_VALUE"""),421.85)</f>
        <v>421.85</v>
      </c>
      <c r="M321" s="2">
        <f>IFERROR(__xludf.DUMMYFUNCTION("""COMPUTED_VALUE"""),45757.66666666667)</f>
        <v>45757.66667</v>
      </c>
      <c r="N321" s="1">
        <f>IFERROR(__xludf.DUMMYFUNCTION("""COMPUTED_VALUE"""),8.4046263E7)</f>
        <v>84046263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IFERROR(__xludf.DUMMYFUNCTION("""COMPUTED_VALUE"""),419.14)</f>
        <v>419.14</v>
      </c>
      <c r="D322" s="2">
        <f>IFERROR(__xludf.DUMMYFUNCTION("""COMPUTED_VALUE"""),45758.66666666667)</f>
        <v>45758.66667</v>
      </c>
      <c r="E322" s="1">
        <f>IFERROR(__xludf.DUMMYFUNCTION("""COMPUTED_VALUE"""),432.97)</f>
        <v>432.97</v>
      </c>
      <c r="G322" s="2">
        <f>IFERROR(__xludf.DUMMYFUNCTION("""COMPUTED_VALUE"""),45758.66666666667)</f>
        <v>45758.66667</v>
      </c>
      <c r="H322" s="1">
        <f>IFERROR(__xludf.DUMMYFUNCTION("""COMPUTED_VALUE"""),416.27)</f>
        <v>416.27</v>
      </c>
      <c r="J322" s="2">
        <f>IFERROR(__xludf.DUMMYFUNCTION("""COMPUTED_VALUE"""),45758.66666666667)</f>
        <v>45758.66667</v>
      </c>
      <c r="K322" s="1">
        <f>IFERROR(__xludf.DUMMYFUNCTION("""COMPUTED_VALUE"""),431.65)</f>
        <v>431.65</v>
      </c>
      <c r="M322" s="2">
        <f>IFERROR(__xludf.DUMMYFUNCTION("""COMPUTED_VALUE"""),45758.66666666667)</f>
        <v>45758.66667</v>
      </c>
      <c r="N322" s="1">
        <f>IFERROR(__xludf.DUMMYFUNCTION("""COMPUTED_VALUE"""),9.3519498E7)</f>
        <v>93519498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IFERROR(__xludf.DUMMYFUNCTION("""COMPUTED_VALUE"""),437.9)</f>
        <v>437.9</v>
      </c>
      <c r="D323" s="2">
        <f>IFERROR(__xludf.DUMMYFUNCTION("""COMPUTED_VALUE"""),45761.66666666667)</f>
        <v>45761.66667</v>
      </c>
      <c r="E323" s="1">
        <f>IFERROR(__xludf.DUMMYFUNCTION("""COMPUTED_VALUE"""),439.34)</f>
        <v>439.34</v>
      </c>
      <c r="G323" s="2">
        <f>IFERROR(__xludf.DUMMYFUNCTION("""COMPUTED_VALUE"""),45761.66666666667)</f>
        <v>45761.66667</v>
      </c>
      <c r="H323" s="1">
        <f>IFERROR(__xludf.DUMMYFUNCTION("""COMPUTED_VALUE"""),432.17)</f>
        <v>432.17</v>
      </c>
      <c r="J323" s="2">
        <f>IFERROR(__xludf.DUMMYFUNCTION("""COMPUTED_VALUE"""),45761.66666666667)</f>
        <v>45761.66667</v>
      </c>
      <c r="K323" s="1">
        <f>IFERROR(__xludf.DUMMYFUNCTION("""COMPUTED_VALUE"""),438.59)</f>
        <v>438.59</v>
      </c>
      <c r="M323" s="2">
        <f>IFERROR(__xludf.DUMMYFUNCTION("""COMPUTED_VALUE"""),45761.66666666667)</f>
        <v>45761.66667</v>
      </c>
      <c r="N323" s="1">
        <f>IFERROR(__xludf.DUMMYFUNCTION("""COMPUTED_VALUE"""),6.3270107E7)</f>
        <v>63270107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IFERROR(__xludf.DUMMYFUNCTION("""COMPUTED_VALUE"""),437.03)</f>
        <v>437.03</v>
      </c>
      <c r="D324" s="2">
        <f>IFERROR(__xludf.DUMMYFUNCTION("""COMPUTED_VALUE"""),45762.66666666667)</f>
        <v>45762.66667</v>
      </c>
      <c r="E324" s="1">
        <f>IFERROR(__xludf.DUMMYFUNCTION("""COMPUTED_VALUE"""),441.25)</f>
        <v>441.25</v>
      </c>
      <c r="G324" s="2">
        <f>IFERROR(__xludf.DUMMYFUNCTION("""COMPUTED_VALUE"""),45762.66666666667)</f>
        <v>45762.66667</v>
      </c>
      <c r="H324" s="1">
        <f>IFERROR(__xludf.DUMMYFUNCTION("""COMPUTED_VALUE"""),432.13)</f>
        <v>432.13</v>
      </c>
      <c r="J324" s="2">
        <f>IFERROR(__xludf.DUMMYFUNCTION("""COMPUTED_VALUE"""),45762.66666666667)</f>
        <v>45762.66667</v>
      </c>
      <c r="K324" s="1">
        <f>IFERROR(__xludf.DUMMYFUNCTION("""COMPUTED_VALUE"""),432.59)</f>
        <v>432.59</v>
      </c>
      <c r="M324" s="2">
        <f>IFERROR(__xludf.DUMMYFUNCTION("""COMPUTED_VALUE"""),45762.66666666667)</f>
        <v>45762.66667</v>
      </c>
      <c r="N324" s="1">
        <f>IFERROR(__xludf.DUMMYFUNCTION("""COMPUTED_VALUE"""),4.3834079E7)</f>
        <v>43834079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IFERROR(__xludf.DUMMYFUNCTION("""COMPUTED_VALUE"""),433.16)</f>
        <v>433.16</v>
      </c>
      <c r="D325" s="2">
        <f>IFERROR(__xludf.DUMMYFUNCTION("""COMPUTED_VALUE"""),45763.66666666667)</f>
        <v>45763.66667</v>
      </c>
      <c r="E325" s="1">
        <f>IFERROR(__xludf.DUMMYFUNCTION("""COMPUTED_VALUE"""),434.47)</f>
        <v>434.47</v>
      </c>
      <c r="G325" s="2">
        <f>IFERROR(__xludf.DUMMYFUNCTION("""COMPUTED_VALUE"""),45763.66666666667)</f>
        <v>45763.66667</v>
      </c>
      <c r="H325" s="1">
        <f>IFERROR(__xludf.DUMMYFUNCTION("""COMPUTED_VALUE"""),425.81)</f>
        <v>425.81</v>
      </c>
      <c r="J325" s="2">
        <f>IFERROR(__xludf.DUMMYFUNCTION("""COMPUTED_VALUE"""),45763.66666666667)</f>
        <v>45763.66667</v>
      </c>
      <c r="K325" s="1">
        <f>IFERROR(__xludf.DUMMYFUNCTION("""COMPUTED_VALUE"""),428.65)</f>
        <v>428.65</v>
      </c>
      <c r="M325" s="2">
        <f>IFERROR(__xludf.DUMMYFUNCTION("""COMPUTED_VALUE"""),45763.66666666667)</f>
        <v>45763.66667</v>
      </c>
      <c r="N325" s="1">
        <f>IFERROR(__xludf.DUMMYFUNCTION("""COMPUTED_VALUE"""),4.592437E7)</f>
        <v>45924370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IFERROR(__xludf.DUMMYFUNCTION("""COMPUTED_VALUE"""),429.69)</f>
        <v>429.69</v>
      </c>
      <c r="D326" s="2">
        <f>IFERROR(__xludf.DUMMYFUNCTION("""COMPUTED_VALUE"""),45764.66666666667)</f>
        <v>45764.66667</v>
      </c>
      <c r="E326" s="1">
        <f>IFERROR(__xludf.DUMMYFUNCTION("""COMPUTED_VALUE"""),435.01)</f>
        <v>435.01</v>
      </c>
      <c r="G326" s="2">
        <f>IFERROR(__xludf.DUMMYFUNCTION("""COMPUTED_VALUE"""),45764.66666666667)</f>
        <v>45764.66667</v>
      </c>
      <c r="H326" s="1">
        <f>IFERROR(__xludf.DUMMYFUNCTION("""COMPUTED_VALUE"""),429.61)</f>
        <v>429.61</v>
      </c>
      <c r="J326" s="2">
        <f>IFERROR(__xludf.DUMMYFUNCTION("""COMPUTED_VALUE"""),45764.66666666667)</f>
        <v>45764.66667</v>
      </c>
      <c r="K326" s="1">
        <f>IFERROR(__xludf.DUMMYFUNCTION("""COMPUTED_VALUE"""),431.88)</f>
        <v>431.88</v>
      </c>
      <c r="M326" s="2">
        <f>IFERROR(__xludf.DUMMYFUNCTION("""COMPUTED_VALUE"""),45764.66666666667)</f>
        <v>45764.66667</v>
      </c>
      <c r="N326" s="1">
        <f>IFERROR(__xludf.DUMMYFUNCTION("""COMPUTED_VALUE"""),5.2390748E7)</f>
        <v>52390748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IFERROR(__xludf.DUMMYFUNCTION("""COMPUTED_VALUE"""),429.65)</f>
        <v>429.65</v>
      </c>
      <c r="D327" s="2">
        <f>IFERROR(__xludf.DUMMYFUNCTION("""COMPUTED_VALUE"""),45768.66666666667)</f>
        <v>45768.66667</v>
      </c>
      <c r="E327" s="1">
        <f>IFERROR(__xludf.DUMMYFUNCTION("""COMPUTED_VALUE"""),430.22)</f>
        <v>430.22</v>
      </c>
      <c r="G327" s="2">
        <f>IFERROR(__xludf.DUMMYFUNCTION("""COMPUTED_VALUE"""),45768.66666666667)</f>
        <v>45768.66667</v>
      </c>
      <c r="H327" s="1">
        <f>IFERROR(__xludf.DUMMYFUNCTION("""COMPUTED_VALUE"""),422.24)</f>
        <v>422.24</v>
      </c>
      <c r="J327" s="2">
        <f>IFERROR(__xludf.DUMMYFUNCTION("""COMPUTED_VALUE"""),45768.66666666667)</f>
        <v>45768.66667</v>
      </c>
      <c r="K327" s="1">
        <f>IFERROR(__xludf.DUMMYFUNCTION("""COMPUTED_VALUE"""),425.94)</f>
        <v>425.94</v>
      </c>
      <c r="M327" s="2">
        <f>IFERROR(__xludf.DUMMYFUNCTION("""COMPUTED_VALUE"""),45768.66666666667)</f>
        <v>45768.66667</v>
      </c>
      <c r="N327" s="1">
        <f>IFERROR(__xludf.DUMMYFUNCTION("""COMPUTED_VALUE"""),3.7756984E7)</f>
        <v>37756984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IFERROR(__xludf.DUMMYFUNCTION("""COMPUTED_VALUE"""),429.34)</f>
        <v>429.34</v>
      </c>
      <c r="D328" s="2">
        <f>IFERROR(__xludf.DUMMYFUNCTION("""COMPUTED_VALUE"""),45769.66666666667)</f>
        <v>45769.66667</v>
      </c>
      <c r="E328" s="1">
        <f>IFERROR(__xludf.DUMMYFUNCTION("""COMPUTED_VALUE"""),439.42)</f>
        <v>439.42</v>
      </c>
      <c r="G328" s="2">
        <f>IFERROR(__xludf.DUMMYFUNCTION("""COMPUTED_VALUE"""),45769.66666666667)</f>
        <v>45769.66667</v>
      </c>
      <c r="H328" s="1">
        <f>IFERROR(__xludf.DUMMYFUNCTION("""COMPUTED_VALUE"""),428.63)</f>
        <v>428.63</v>
      </c>
      <c r="J328" s="2">
        <f>IFERROR(__xludf.DUMMYFUNCTION("""COMPUTED_VALUE"""),45769.66666666667)</f>
        <v>45769.66667</v>
      </c>
      <c r="K328" s="1">
        <f>IFERROR(__xludf.DUMMYFUNCTION("""COMPUTED_VALUE"""),437.81)</f>
        <v>437.81</v>
      </c>
      <c r="M328" s="2">
        <f>IFERROR(__xludf.DUMMYFUNCTION("""COMPUTED_VALUE"""),45769.66666666667)</f>
        <v>45769.66667</v>
      </c>
      <c r="N328" s="1">
        <f>IFERROR(__xludf.DUMMYFUNCTION("""COMPUTED_VALUE"""),5.7598419E7)</f>
        <v>57598419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IFERROR(__xludf.DUMMYFUNCTION("""COMPUTED_VALUE"""),439.77)</f>
        <v>439.77</v>
      </c>
      <c r="D329" s="2">
        <f>IFERROR(__xludf.DUMMYFUNCTION("""COMPUTED_VALUE"""),45770.66666666667)</f>
        <v>45770.66667</v>
      </c>
      <c r="E329" s="1">
        <f>IFERROR(__xludf.DUMMYFUNCTION("""COMPUTED_VALUE"""),448.92)</f>
        <v>448.92</v>
      </c>
      <c r="G329" s="2">
        <f>IFERROR(__xludf.DUMMYFUNCTION("""COMPUTED_VALUE"""),45770.66666666667)</f>
        <v>45770.66667</v>
      </c>
      <c r="H329" s="1">
        <f>IFERROR(__xludf.DUMMYFUNCTION("""COMPUTED_VALUE"""),434.79)</f>
        <v>434.79</v>
      </c>
      <c r="J329" s="2">
        <f>IFERROR(__xludf.DUMMYFUNCTION("""COMPUTED_VALUE"""),45770.66666666667)</f>
        <v>45770.66667</v>
      </c>
      <c r="K329" s="1">
        <f>IFERROR(__xludf.DUMMYFUNCTION("""COMPUTED_VALUE"""),437.28)</f>
        <v>437.28</v>
      </c>
      <c r="M329" s="2">
        <f>IFERROR(__xludf.DUMMYFUNCTION("""COMPUTED_VALUE"""),45770.66666666667)</f>
        <v>45770.66667</v>
      </c>
      <c r="N329" s="1">
        <f>IFERROR(__xludf.DUMMYFUNCTION("""COMPUTED_VALUE"""),5.3722603E7)</f>
        <v>53722603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IFERROR(__xludf.DUMMYFUNCTION("""COMPUTED_VALUE"""),434.93)</f>
        <v>434.93</v>
      </c>
      <c r="D330" s="2">
        <f>IFERROR(__xludf.DUMMYFUNCTION("""COMPUTED_VALUE"""),45771.66666666667)</f>
        <v>45771.66667</v>
      </c>
      <c r="E330" s="1">
        <f>IFERROR(__xludf.DUMMYFUNCTION("""COMPUTED_VALUE"""),447.52)</f>
        <v>447.52</v>
      </c>
      <c r="G330" s="2">
        <f>IFERROR(__xludf.DUMMYFUNCTION("""COMPUTED_VALUE"""),45771.66666666667)</f>
        <v>45771.66667</v>
      </c>
      <c r="H330" s="1">
        <f>IFERROR(__xludf.DUMMYFUNCTION("""COMPUTED_VALUE"""),434.73)</f>
        <v>434.73</v>
      </c>
      <c r="J330" s="2">
        <f>IFERROR(__xludf.DUMMYFUNCTION("""COMPUTED_VALUE"""),45771.66666666667)</f>
        <v>45771.66667</v>
      </c>
      <c r="K330" s="1">
        <f>IFERROR(__xludf.DUMMYFUNCTION("""COMPUTED_VALUE"""),446.58)</f>
        <v>446.58</v>
      </c>
      <c r="M330" s="2">
        <f>IFERROR(__xludf.DUMMYFUNCTION("""COMPUTED_VALUE"""),45771.66666666667)</f>
        <v>45771.66667</v>
      </c>
      <c r="N330" s="1">
        <f>IFERROR(__xludf.DUMMYFUNCTION("""COMPUTED_VALUE"""),4.9919084E7)</f>
        <v>49919084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IFERROR(__xludf.DUMMYFUNCTION("""COMPUTED_VALUE"""),445.41)</f>
        <v>445.41</v>
      </c>
      <c r="D331" s="2">
        <f>IFERROR(__xludf.DUMMYFUNCTION("""COMPUTED_VALUE"""),45772.66666666667)</f>
        <v>45772.66667</v>
      </c>
      <c r="E331" s="1">
        <f>IFERROR(__xludf.DUMMYFUNCTION("""COMPUTED_VALUE"""),445.9)</f>
        <v>445.9</v>
      </c>
      <c r="G331" s="2">
        <f>IFERROR(__xludf.DUMMYFUNCTION("""COMPUTED_VALUE"""),45772.66666666667)</f>
        <v>45772.66667</v>
      </c>
      <c r="H331" s="1">
        <f>IFERROR(__xludf.DUMMYFUNCTION("""COMPUTED_VALUE"""),439.18)</f>
        <v>439.18</v>
      </c>
      <c r="J331" s="2">
        <f>IFERROR(__xludf.DUMMYFUNCTION("""COMPUTED_VALUE"""),45772.66666666667)</f>
        <v>45772.66667</v>
      </c>
      <c r="K331" s="1">
        <f>IFERROR(__xludf.DUMMYFUNCTION("""COMPUTED_VALUE"""),442.39)</f>
        <v>442.39</v>
      </c>
      <c r="M331" s="2">
        <f>IFERROR(__xludf.DUMMYFUNCTION("""COMPUTED_VALUE"""),45772.66666666667)</f>
        <v>45772.66667</v>
      </c>
      <c r="N331" s="1">
        <f>IFERROR(__xludf.DUMMYFUNCTION("""COMPUTED_VALUE"""),4.1293565E7)</f>
        <v>41293565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IFERROR(__xludf.DUMMYFUNCTION("""COMPUTED_VALUE"""),443.55)</f>
        <v>443.55</v>
      </c>
      <c r="D332" s="2">
        <f>IFERROR(__xludf.DUMMYFUNCTION("""COMPUTED_VALUE"""),45775.66666666667)</f>
        <v>45775.66667</v>
      </c>
      <c r="E332" s="1">
        <f>IFERROR(__xludf.DUMMYFUNCTION("""COMPUTED_VALUE"""),447.61)</f>
        <v>447.61</v>
      </c>
      <c r="G332" s="2">
        <f>IFERROR(__xludf.DUMMYFUNCTION("""COMPUTED_VALUE"""),45775.66666666667)</f>
        <v>45775.66667</v>
      </c>
      <c r="H332" s="1">
        <f>IFERROR(__xludf.DUMMYFUNCTION("""COMPUTED_VALUE"""),439.71)</f>
        <v>439.71</v>
      </c>
      <c r="J332" s="2">
        <f>IFERROR(__xludf.DUMMYFUNCTION("""COMPUTED_VALUE"""),45775.66666666667)</f>
        <v>45775.66667</v>
      </c>
      <c r="K332" s="1">
        <f>IFERROR(__xludf.DUMMYFUNCTION("""COMPUTED_VALUE"""),444.68)</f>
        <v>444.68</v>
      </c>
      <c r="M332" s="2">
        <f>IFERROR(__xludf.DUMMYFUNCTION("""COMPUTED_VALUE"""),45775.66666666667)</f>
        <v>45775.66667</v>
      </c>
      <c r="N332" s="1">
        <f>IFERROR(__xludf.DUMMYFUNCTION("""COMPUTED_VALUE"""),5.1863547E7)</f>
        <v>51863547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IFERROR(__xludf.DUMMYFUNCTION("""COMPUTED_VALUE"""),443.93)</f>
        <v>443.93</v>
      </c>
      <c r="D333" s="2">
        <f>IFERROR(__xludf.DUMMYFUNCTION("""COMPUTED_VALUE"""),45776.66666666667)</f>
        <v>45776.66667</v>
      </c>
      <c r="E333" s="1">
        <f>IFERROR(__xludf.DUMMYFUNCTION("""COMPUTED_VALUE"""),451.36)</f>
        <v>451.36</v>
      </c>
      <c r="G333" s="2">
        <f>IFERROR(__xludf.DUMMYFUNCTION("""COMPUTED_VALUE"""),45776.66666666667)</f>
        <v>45776.66667</v>
      </c>
      <c r="H333" s="1">
        <f>IFERROR(__xludf.DUMMYFUNCTION("""COMPUTED_VALUE"""),443.67)</f>
        <v>443.67</v>
      </c>
      <c r="J333" s="2">
        <f>IFERROR(__xludf.DUMMYFUNCTION("""COMPUTED_VALUE"""),45776.66666666667)</f>
        <v>45776.66667</v>
      </c>
      <c r="K333" s="1">
        <f>IFERROR(__xludf.DUMMYFUNCTION("""COMPUTED_VALUE"""),447.68)</f>
        <v>447.68</v>
      </c>
      <c r="M333" s="2">
        <f>IFERROR(__xludf.DUMMYFUNCTION("""COMPUTED_VALUE"""),45776.66666666667)</f>
        <v>45776.66667</v>
      </c>
      <c r="N333" s="1">
        <f>IFERROR(__xludf.DUMMYFUNCTION("""COMPUTED_VALUE"""),1.82189381E8)</f>
        <v>182189381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IFERROR(__xludf.DUMMYFUNCTION("""COMPUTED_VALUE"""),440.33)</f>
        <v>440.33</v>
      </c>
      <c r="D334" s="2">
        <f>IFERROR(__xludf.DUMMYFUNCTION("""COMPUTED_VALUE"""),45777.66666666667)</f>
        <v>45777.66667</v>
      </c>
      <c r="E334" s="1">
        <f>IFERROR(__xludf.DUMMYFUNCTION("""COMPUTED_VALUE"""),440.96)</f>
        <v>440.96</v>
      </c>
      <c r="G334" s="2">
        <f>IFERROR(__xludf.DUMMYFUNCTION("""COMPUTED_VALUE"""),45777.66666666667)</f>
        <v>45777.66667</v>
      </c>
      <c r="H334" s="1">
        <f>IFERROR(__xludf.DUMMYFUNCTION("""COMPUTED_VALUE"""),433.23)</f>
        <v>433.23</v>
      </c>
      <c r="J334" s="2">
        <f>IFERROR(__xludf.DUMMYFUNCTION("""COMPUTED_VALUE"""),45777.66666666667)</f>
        <v>45777.66667</v>
      </c>
      <c r="K334" s="1">
        <f>IFERROR(__xludf.DUMMYFUNCTION("""COMPUTED_VALUE"""),440.27)</f>
        <v>440.27</v>
      </c>
      <c r="M334" s="2">
        <f>IFERROR(__xludf.DUMMYFUNCTION("""COMPUTED_VALUE"""),45777.66666666667)</f>
        <v>45777.66667</v>
      </c>
      <c r="N334" s="1">
        <f>IFERROR(__xludf.DUMMYFUNCTION("""COMPUTED_VALUE"""),2.61316769E8)</f>
        <v>261316769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IFERROR(__xludf.DUMMYFUNCTION("""COMPUTED_VALUE"""),436.99)</f>
        <v>436.99</v>
      </c>
      <c r="D335" s="2">
        <f>IFERROR(__xludf.DUMMYFUNCTION("""COMPUTED_VALUE"""),45778.66666666667)</f>
        <v>45778.66667</v>
      </c>
      <c r="E335" s="1">
        <f>IFERROR(__xludf.DUMMYFUNCTION("""COMPUTED_VALUE"""),437.42)</f>
        <v>437.42</v>
      </c>
      <c r="G335" s="2">
        <f>IFERROR(__xludf.DUMMYFUNCTION("""COMPUTED_VALUE"""),45778.66666666667)</f>
        <v>45778.66667</v>
      </c>
      <c r="H335" s="1">
        <f>IFERROR(__xludf.DUMMYFUNCTION("""COMPUTED_VALUE"""),429.51)</f>
        <v>429.51</v>
      </c>
      <c r="J335" s="2">
        <f>IFERROR(__xludf.DUMMYFUNCTION("""COMPUTED_VALUE"""),45778.66666666667)</f>
        <v>45778.66667</v>
      </c>
      <c r="K335" s="1">
        <f>IFERROR(__xludf.DUMMYFUNCTION("""COMPUTED_VALUE"""),429.94)</f>
        <v>429.94</v>
      </c>
      <c r="M335" s="2">
        <f>IFERROR(__xludf.DUMMYFUNCTION("""COMPUTED_VALUE"""),45778.66666666667)</f>
        <v>45778.66667</v>
      </c>
      <c r="N335" s="1">
        <f>IFERROR(__xludf.DUMMYFUNCTION("""COMPUTED_VALUE"""),9.2217807E7)</f>
        <v>92217807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IFERROR(__xludf.DUMMYFUNCTION("""COMPUTED_VALUE"""),437.65)</f>
        <v>437.65</v>
      </c>
      <c r="D336" s="2">
        <f>IFERROR(__xludf.DUMMYFUNCTION("""COMPUTED_VALUE"""),45779.66666666667)</f>
        <v>45779.66667</v>
      </c>
      <c r="E336" s="1">
        <f>IFERROR(__xludf.DUMMYFUNCTION("""COMPUTED_VALUE"""),441.47)</f>
        <v>441.47</v>
      </c>
      <c r="G336" s="2">
        <f>IFERROR(__xludf.DUMMYFUNCTION("""COMPUTED_VALUE"""),45779.66666666667)</f>
        <v>45779.66667</v>
      </c>
      <c r="H336" s="1">
        <f>IFERROR(__xludf.DUMMYFUNCTION("""COMPUTED_VALUE"""),433.24)</f>
        <v>433.24</v>
      </c>
      <c r="J336" s="2">
        <f>IFERROR(__xludf.DUMMYFUNCTION("""COMPUTED_VALUE"""),45779.66666666667)</f>
        <v>45779.66667</v>
      </c>
      <c r="K336" s="1">
        <f>IFERROR(__xludf.DUMMYFUNCTION("""COMPUTED_VALUE"""),440.1)</f>
        <v>440.1</v>
      </c>
      <c r="M336" s="2">
        <f>IFERROR(__xludf.DUMMYFUNCTION("""COMPUTED_VALUE"""),45779.66666666667)</f>
        <v>45779.66667</v>
      </c>
      <c r="N336" s="1">
        <f>IFERROR(__xludf.DUMMYFUNCTION("""COMPUTED_VALUE"""),6.2409656E7)</f>
        <v>62409656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IFERROR(__xludf.DUMMYFUNCTION("""COMPUTED_VALUE"""),438.99)</f>
        <v>438.99</v>
      </c>
      <c r="D337" s="2">
        <f>IFERROR(__xludf.DUMMYFUNCTION("""COMPUTED_VALUE"""),45782.66666666667)</f>
        <v>45782.66667</v>
      </c>
      <c r="E337" s="1">
        <f>IFERROR(__xludf.DUMMYFUNCTION("""COMPUTED_VALUE"""),438.99)</f>
        <v>438.99</v>
      </c>
      <c r="G337" s="2">
        <f>IFERROR(__xludf.DUMMYFUNCTION("""COMPUTED_VALUE"""),45782.66666666667)</f>
        <v>45782.66667</v>
      </c>
      <c r="H337" s="1">
        <f>IFERROR(__xludf.DUMMYFUNCTION("""COMPUTED_VALUE"""),432.33)</f>
        <v>432.33</v>
      </c>
      <c r="J337" s="2">
        <f>IFERROR(__xludf.DUMMYFUNCTION("""COMPUTED_VALUE"""),45782.66666666667)</f>
        <v>45782.66667</v>
      </c>
      <c r="K337" s="1">
        <f>IFERROR(__xludf.DUMMYFUNCTION("""COMPUTED_VALUE"""),433.8)</f>
        <v>433.8</v>
      </c>
      <c r="M337" s="2">
        <f>IFERROR(__xludf.DUMMYFUNCTION("""COMPUTED_VALUE"""),45782.66666666667)</f>
        <v>45782.66667</v>
      </c>
      <c r="N337" s="1">
        <f>IFERROR(__xludf.DUMMYFUNCTION("""COMPUTED_VALUE"""),6.3700101E7)</f>
        <v>63700101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IFERROR(__xludf.DUMMYFUNCTION("""COMPUTED_VALUE"""),433.18)</f>
        <v>433.18</v>
      </c>
      <c r="D338" s="2">
        <f>IFERROR(__xludf.DUMMYFUNCTION("""COMPUTED_VALUE"""),45783.66666666667)</f>
        <v>45783.66667</v>
      </c>
      <c r="E338" s="1">
        <f>IFERROR(__xludf.DUMMYFUNCTION("""COMPUTED_VALUE"""),434.27)</f>
        <v>434.27</v>
      </c>
      <c r="G338" s="2">
        <f>IFERROR(__xludf.DUMMYFUNCTION("""COMPUTED_VALUE"""),45783.66666666667)</f>
        <v>45783.66667</v>
      </c>
      <c r="H338" s="1">
        <f>IFERROR(__xludf.DUMMYFUNCTION("""COMPUTED_VALUE"""),429.89)</f>
        <v>429.89</v>
      </c>
      <c r="J338" s="2">
        <f>IFERROR(__xludf.DUMMYFUNCTION("""COMPUTED_VALUE"""),45783.66666666667)</f>
        <v>45783.66667</v>
      </c>
      <c r="K338" s="1">
        <f>IFERROR(__xludf.DUMMYFUNCTION("""COMPUTED_VALUE"""),432.78)</f>
        <v>432.78</v>
      </c>
      <c r="M338" s="2">
        <f>IFERROR(__xludf.DUMMYFUNCTION("""COMPUTED_VALUE"""),45783.66666666667)</f>
        <v>45783.66667</v>
      </c>
      <c r="N338" s="1">
        <f>IFERROR(__xludf.DUMMYFUNCTION("""COMPUTED_VALUE"""),6.0034748E7)</f>
        <v>60034748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IFERROR(__xludf.DUMMYFUNCTION("""COMPUTED_VALUE"""),435.3)</f>
        <v>435.3</v>
      </c>
      <c r="D339" s="2">
        <f>IFERROR(__xludf.DUMMYFUNCTION("""COMPUTED_VALUE"""),45784.66666666667)</f>
        <v>45784.66667</v>
      </c>
      <c r="E339" s="1">
        <f>IFERROR(__xludf.DUMMYFUNCTION("""COMPUTED_VALUE"""),436.15)</f>
        <v>436.15</v>
      </c>
      <c r="G339" s="2">
        <f>IFERROR(__xludf.DUMMYFUNCTION("""COMPUTED_VALUE"""),45784.66666666667)</f>
        <v>45784.66667</v>
      </c>
      <c r="H339" s="1">
        <f>IFERROR(__xludf.DUMMYFUNCTION("""COMPUTED_VALUE"""),431.34)</f>
        <v>431.34</v>
      </c>
      <c r="J339" s="2">
        <f>IFERROR(__xludf.DUMMYFUNCTION("""COMPUTED_VALUE"""),45784.66666666667)</f>
        <v>45784.66667</v>
      </c>
      <c r="K339" s="1">
        <f>IFERROR(__xludf.DUMMYFUNCTION("""COMPUTED_VALUE"""),431.74)</f>
        <v>431.74</v>
      </c>
      <c r="M339" s="2">
        <f>IFERROR(__xludf.DUMMYFUNCTION("""COMPUTED_VALUE"""),45784.66666666667)</f>
        <v>45784.66667</v>
      </c>
      <c r="N339" s="1">
        <f>IFERROR(__xludf.DUMMYFUNCTION("""COMPUTED_VALUE"""),6.9997555E7)</f>
        <v>69997555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IFERROR(__xludf.DUMMYFUNCTION("""COMPUTED_VALUE"""),435.44)</f>
        <v>435.44</v>
      </c>
      <c r="D340" s="2">
        <f>IFERROR(__xludf.DUMMYFUNCTION("""COMPUTED_VALUE"""),45785.66666666667)</f>
        <v>45785.66667</v>
      </c>
      <c r="E340" s="1">
        <f>IFERROR(__xludf.DUMMYFUNCTION("""COMPUTED_VALUE"""),443.33)</f>
        <v>443.33</v>
      </c>
      <c r="G340" s="2">
        <f>IFERROR(__xludf.DUMMYFUNCTION("""COMPUTED_VALUE"""),45785.66666666667)</f>
        <v>45785.66667</v>
      </c>
      <c r="H340" s="1">
        <f>IFERROR(__xludf.DUMMYFUNCTION("""COMPUTED_VALUE"""),434.12)</f>
        <v>434.12</v>
      </c>
      <c r="J340" s="2">
        <f>IFERROR(__xludf.DUMMYFUNCTION("""COMPUTED_VALUE"""),45785.66666666667)</f>
        <v>45785.66667</v>
      </c>
      <c r="K340" s="1">
        <f>IFERROR(__xludf.DUMMYFUNCTION("""COMPUTED_VALUE"""),439.6)</f>
        <v>439.6</v>
      </c>
      <c r="M340" s="2">
        <f>IFERROR(__xludf.DUMMYFUNCTION("""COMPUTED_VALUE"""),45785.66666666667)</f>
        <v>45785.66667</v>
      </c>
      <c r="N340" s="1">
        <f>IFERROR(__xludf.DUMMYFUNCTION("""COMPUTED_VALUE"""),5.3184498E7)</f>
        <v>53184498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IFERROR(__xludf.DUMMYFUNCTION("""COMPUTED_VALUE"""),438.64)</f>
        <v>438.64</v>
      </c>
      <c r="D341" s="2">
        <f>IFERROR(__xludf.DUMMYFUNCTION("""COMPUTED_VALUE"""),45786.66666666667)</f>
        <v>45786.66667</v>
      </c>
      <c r="E341" s="1">
        <f>IFERROR(__xludf.DUMMYFUNCTION("""COMPUTED_VALUE"""),439.13)</f>
        <v>439.13</v>
      </c>
      <c r="G341" s="2">
        <f>IFERROR(__xludf.DUMMYFUNCTION("""COMPUTED_VALUE"""),45786.66666666667)</f>
        <v>45786.66667</v>
      </c>
      <c r="H341" s="1">
        <f>IFERROR(__xludf.DUMMYFUNCTION("""COMPUTED_VALUE"""),435.39)</f>
        <v>435.39</v>
      </c>
      <c r="J341" s="2">
        <f>IFERROR(__xludf.DUMMYFUNCTION("""COMPUTED_VALUE"""),45786.66666666667)</f>
        <v>45786.66667</v>
      </c>
      <c r="K341" s="1">
        <f>IFERROR(__xludf.DUMMYFUNCTION("""COMPUTED_VALUE"""),437.7)</f>
        <v>437.7</v>
      </c>
      <c r="M341" s="2">
        <f>IFERROR(__xludf.DUMMYFUNCTION("""COMPUTED_VALUE"""),45786.66666666667)</f>
        <v>45786.66667</v>
      </c>
      <c r="N341" s="1">
        <f>IFERROR(__xludf.DUMMYFUNCTION("""COMPUTED_VALUE"""),2.9793019E7)</f>
        <v>29793019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IFERROR(__xludf.DUMMYFUNCTION("""COMPUTED_VALUE"""),446.37)</f>
        <v>446.37</v>
      </c>
      <c r="D342" s="2">
        <f>IFERROR(__xludf.DUMMYFUNCTION("""COMPUTED_VALUE"""),45789.66666666667)</f>
        <v>45789.66667</v>
      </c>
      <c r="E342" s="1">
        <f>IFERROR(__xludf.DUMMYFUNCTION("""COMPUTED_VALUE"""),460.41)</f>
        <v>460.41</v>
      </c>
      <c r="G342" s="2">
        <f>IFERROR(__xludf.DUMMYFUNCTION("""COMPUTED_VALUE"""),45789.66666666667)</f>
        <v>45789.66667</v>
      </c>
      <c r="H342" s="1">
        <f>IFERROR(__xludf.DUMMYFUNCTION("""COMPUTED_VALUE"""),446.37)</f>
        <v>446.37</v>
      </c>
      <c r="J342" s="2">
        <f>IFERROR(__xludf.DUMMYFUNCTION("""COMPUTED_VALUE"""),45789.66666666667)</f>
        <v>45789.66667</v>
      </c>
      <c r="K342" s="1">
        <f>IFERROR(__xludf.DUMMYFUNCTION("""COMPUTED_VALUE"""),457.63)</f>
        <v>457.63</v>
      </c>
      <c r="M342" s="2">
        <f>IFERROR(__xludf.DUMMYFUNCTION("""COMPUTED_VALUE"""),45789.66666666667)</f>
        <v>45789.66667</v>
      </c>
      <c r="N342" s="1">
        <f>IFERROR(__xludf.DUMMYFUNCTION("""COMPUTED_VALUE"""),6.3510992E7)</f>
        <v>63510992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IFERROR(__xludf.DUMMYFUNCTION("""COMPUTED_VALUE"""),458.57)</f>
        <v>458.57</v>
      </c>
      <c r="D343" s="2">
        <f>IFERROR(__xludf.DUMMYFUNCTION("""COMPUTED_VALUE"""),45790.66666666667)</f>
        <v>45790.66667</v>
      </c>
      <c r="E343" s="1">
        <f>IFERROR(__xludf.DUMMYFUNCTION("""COMPUTED_VALUE"""),459.73)</f>
        <v>459.73</v>
      </c>
      <c r="G343" s="2">
        <f>IFERROR(__xludf.DUMMYFUNCTION("""COMPUTED_VALUE"""),45790.66666666667)</f>
        <v>45790.66667</v>
      </c>
      <c r="H343" s="1">
        <f>IFERROR(__xludf.DUMMYFUNCTION("""COMPUTED_VALUE"""),455.13)</f>
        <v>455.13</v>
      </c>
      <c r="J343" s="2">
        <f>IFERROR(__xludf.DUMMYFUNCTION("""COMPUTED_VALUE"""),45790.66666666667)</f>
        <v>45790.66667</v>
      </c>
      <c r="K343" s="1">
        <f>IFERROR(__xludf.DUMMYFUNCTION("""COMPUTED_VALUE"""),456.24)</f>
        <v>456.24</v>
      </c>
      <c r="M343" s="2">
        <f>IFERROR(__xludf.DUMMYFUNCTION("""COMPUTED_VALUE"""),45790.66666666667)</f>
        <v>45790.66667</v>
      </c>
      <c r="N343" s="1">
        <f>IFERROR(__xludf.DUMMYFUNCTION("""COMPUTED_VALUE"""),5.2945778E7)</f>
        <v>52945778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IFERROR(__xludf.DUMMYFUNCTION("""COMPUTED_VALUE"""),456.49)</f>
        <v>456.49</v>
      </c>
      <c r="D344" s="2">
        <f>IFERROR(__xludf.DUMMYFUNCTION("""COMPUTED_VALUE"""),45791.66666666667)</f>
        <v>45791.66667</v>
      </c>
      <c r="E344" s="1">
        <f>IFERROR(__xludf.DUMMYFUNCTION("""COMPUTED_VALUE"""),463.38)</f>
        <v>463.38</v>
      </c>
      <c r="G344" s="2">
        <f>IFERROR(__xludf.DUMMYFUNCTION("""COMPUTED_VALUE"""),45791.66666666667)</f>
        <v>45791.66667</v>
      </c>
      <c r="H344" s="1">
        <f>IFERROR(__xludf.DUMMYFUNCTION("""COMPUTED_VALUE"""),453.88)</f>
        <v>453.88</v>
      </c>
      <c r="J344" s="2">
        <f>IFERROR(__xludf.DUMMYFUNCTION("""COMPUTED_VALUE"""),45791.66666666667)</f>
        <v>45791.66667</v>
      </c>
      <c r="K344" s="1">
        <f>IFERROR(__xludf.DUMMYFUNCTION("""COMPUTED_VALUE"""),461.94)</f>
        <v>461.94</v>
      </c>
      <c r="M344" s="2">
        <f>IFERROR(__xludf.DUMMYFUNCTION("""COMPUTED_VALUE"""),45791.66666666667)</f>
        <v>45791.66667</v>
      </c>
      <c r="N344" s="1">
        <f>IFERROR(__xludf.DUMMYFUNCTION("""COMPUTED_VALUE"""),7.2219776E7)</f>
        <v>72219776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IFERROR(__xludf.DUMMYFUNCTION("""COMPUTED_VALUE"""),461.09)</f>
        <v>461.09</v>
      </c>
      <c r="D345" s="2">
        <f>IFERROR(__xludf.DUMMYFUNCTION("""COMPUTED_VALUE"""),45792.66666666667)</f>
        <v>45792.66667</v>
      </c>
      <c r="E345" s="1">
        <f>IFERROR(__xludf.DUMMYFUNCTION("""COMPUTED_VALUE"""),464.49)</f>
        <v>464.49</v>
      </c>
      <c r="G345" s="2">
        <f>IFERROR(__xludf.DUMMYFUNCTION("""COMPUTED_VALUE"""),45792.66666666667)</f>
        <v>45792.66667</v>
      </c>
      <c r="H345" s="1">
        <f>IFERROR(__xludf.DUMMYFUNCTION("""COMPUTED_VALUE"""),459.96)</f>
        <v>459.96</v>
      </c>
      <c r="J345" s="2">
        <f>IFERROR(__xludf.DUMMYFUNCTION("""COMPUTED_VALUE"""),45792.66666666667)</f>
        <v>45792.66667</v>
      </c>
      <c r="K345" s="1">
        <f>IFERROR(__xludf.DUMMYFUNCTION("""COMPUTED_VALUE"""),462.73)</f>
        <v>462.73</v>
      </c>
      <c r="M345" s="2">
        <f>IFERROR(__xludf.DUMMYFUNCTION("""COMPUTED_VALUE"""),45792.66666666667)</f>
        <v>45792.66667</v>
      </c>
      <c r="N345" s="1">
        <f>IFERROR(__xludf.DUMMYFUNCTION("""COMPUTED_VALUE"""),5.2010659E7)</f>
        <v>52010659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IFERROR(__xludf.DUMMYFUNCTION("""COMPUTED_VALUE"""),462.59)</f>
        <v>462.59</v>
      </c>
      <c r="D346" s="2">
        <f>IFERROR(__xludf.DUMMYFUNCTION("""COMPUTED_VALUE"""),45793.66666666667)</f>
        <v>45793.66667</v>
      </c>
      <c r="E346" s="1">
        <f>IFERROR(__xludf.DUMMYFUNCTION("""COMPUTED_VALUE"""),467.53)</f>
        <v>467.53</v>
      </c>
      <c r="G346" s="2">
        <f>IFERROR(__xludf.DUMMYFUNCTION("""COMPUTED_VALUE"""),45793.66666666667)</f>
        <v>45793.66667</v>
      </c>
      <c r="H346" s="1">
        <f>IFERROR(__xludf.DUMMYFUNCTION("""COMPUTED_VALUE"""),460.73)</f>
        <v>460.73</v>
      </c>
      <c r="J346" s="2">
        <f>IFERROR(__xludf.DUMMYFUNCTION("""COMPUTED_VALUE"""),45793.66666666667)</f>
        <v>45793.66667</v>
      </c>
      <c r="K346" s="1">
        <f>IFERROR(__xludf.DUMMYFUNCTION("""COMPUTED_VALUE"""),467.08)</f>
        <v>467.08</v>
      </c>
      <c r="M346" s="2">
        <f>IFERROR(__xludf.DUMMYFUNCTION("""COMPUTED_VALUE"""),45793.66666666667)</f>
        <v>45793.66667</v>
      </c>
      <c r="N346" s="1">
        <f>IFERROR(__xludf.DUMMYFUNCTION("""COMPUTED_VALUE"""),4.0797122E7)</f>
        <v>40797122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IFERROR(__xludf.DUMMYFUNCTION("""COMPUTED_VALUE"""),463.06)</f>
        <v>463.06</v>
      </c>
      <c r="D347" s="2">
        <f>IFERROR(__xludf.DUMMYFUNCTION("""COMPUTED_VALUE"""),45796.66666666667)</f>
        <v>45796.66667</v>
      </c>
      <c r="E347" s="1">
        <f>IFERROR(__xludf.DUMMYFUNCTION("""COMPUTED_VALUE"""),469.11)</f>
        <v>469.11</v>
      </c>
      <c r="G347" s="2">
        <f>IFERROR(__xludf.DUMMYFUNCTION("""COMPUTED_VALUE"""),45796.66666666667)</f>
        <v>45796.66667</v>
      </c>
      <c r="H347" s="1">
        <f>IFERROR(__xludf.DUMMYFUNCTION("""COMPUTED_VALUE"""),462.09)</f>
        <v>462.09</v>
      </c>
      <c r="J347" s="2">
        <f>IFERROR(__xludf.DUMMYFUNCTION("""COMPUTED_VALUE"""),45796.66666666667)</f>
        <v>45796.66667</v>
      </c>
      <c r="K347" s="1">
        <f>IFERROR(__xludf.DUMMYFUNCTION("""COMPUTED_VALUE"""),468.39)</f>
        <v>468.39</v>
      </c>
      <c r="M347" s="2">
        <f>IFERROR(__xludf.DUMMYFUNCTION("""COMPUTED_VALUE"""),45796.66666666667)</f>
        <v>45796.66667</v>
      </c>
      <c r="N347" s="1">
        <f>IFERROR(__xludf.DUMMYFUNCTION("""COMPUTED_VALUE"""),4.1212757E7)</f>
        <v>41212757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IFERROR(__xludf.DUMMYFUNCTION("""COMPUTED_VALUE"""),467.42)</f>
        <v>467.42</v>
      </c>
      <c r="D348" s="2">
        <f>IFERROR(__xludf.DUMMYFUNCTION("""COMPUTED_VALUE"""),45797.66666666667)</f>
        <v>45797.66667</v>
      </c>
      <c r="E348" s="1">
        <f>IFERROR(__xludf.DUMMYFUNCTION("""COMPUTED_VALUE"""),468.31)</f>
        <v>468.31</v>
      </c>
      <c r="G348" s="2">
        <f>IFERROR(__xludf.DUMMYFUNCTION("""COMPUTED_VALUE"""),45797.66666666667)</f>
        <v>45797.66667</v>
      </c>
      <c r="H348" s="1">
        <f>IFERROR(__xludf.DUMMYFUNCTION("""COMPUTED_VALUE"""),463.91)</f>
        <v>463.91</v>
      </c>
      <c r="J348" s="2">
        <f>IFERROR(__xludf.DUMMYFUNCTION("""COMPUTED_VALUE"""),45797.66666666667)</f>
        <v>45797.66667</v>
      </c>
      <c r="K348" s="1">
        <f>IFERROR(__xludf.DUMMYFUNCTION("""COMPUTED_VALUE"""),465.47)</f>
        <v>465.47</v>
      </c>
      <c r="M348" s="2">
        <f>IFERROR(__xludf.DUMMYFUNCTION("""COMPUTED_VALUE"""),45797.66666666667)</f>
        <v>45797.66667</v>
      </c>
      <c r="N348" s="1">
        <f>IFERROR(__xludf.DUMMYFUNCTION("""COMPUTED_VALUE"""),4.2419014E7)</f>
        <v>42419014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IFERROR(__xludf.DUMMYFUNCTION("""COMPUTED_VALUE"""),462.35)</f>
        <v>462.35</v>
      </c>
      <c r="D349" s="2">
        <f>IFERROR(__xludf.DUMMYFUNCTION("""COMPUTED_VALUE"""),45798.66666666667)</f>
        <v>45798.66667</v>
      </c>
      <c r="E349" s="1">
        <f>IFERROR(__xludf.DUMMYFUNCTION("""COMPUTED_VALUE"""),463.08)</f>
        <v>463.08</v>
      </c>
      <c r="G349" s="2">
        <f>IFERROR(__xludf.DUMMYFUNCTION("""COMPUTED_VALUE"""),45798.66666666667)</f>
        <v>45798.66667</v>
      </c>
      <c r="H349" s="1">
        <f>IFERROR(__xludf.DUMMYFUNCTION("""COMPUTED_VALUE"""),456.66)</f>
        <v>456.66</v>
      </c>
      <c r="J349" s="2">
        <f>IFERROR(__xludf.DUMMYFUNCTION("""COMPUTED_VALUE"""),45798.66666666667)</f>
        <v>45798.66667</v>
      </c>
      <c r="K349" s="1">
        <f>IFERROR(__xludf.DUMMYFUNCTION("""COMPUTED_VALUE"""),456.77)</f>
        <v>456.77</v>
      </c>
      <c r="M349" s="2">
        <f>IFERROR(__xludf.DUMMYFUNCTION("""COMPUTED_VALUE"""),45798.66666666667)</f>
        <v>45798.66667</v>
      </c>
      <c r="N349" s="1">
        <f>IFERROR(__xludf.DUMMYFUNCTION("""COMPUTED_VALUE"""),4.0078065E7)</f>
        <v>40078065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IFERROR(__xludf.DUMMYFUNCTION("""COMPUTED_VALUE"""),454.6)</f>
        <v>454.6</v>
      </c>
      <c r="D350" s="2">
        <f>IFERROR(__xludf.DUMMYFUNCTION("""COMPUTED_VALUE"""),45799.66666666667)</f>
        <v>45799.66667</v>
      </c>
      <c r="E350" s="1">
        <f>IFERROR(__xludf.DUMMYFUNCTION("""COMPUTED_VALUE"""),457.87)</f>
        <v>457.87</v>
      </c>
      <c r="G350" s="2">
        <f>IFERROR(__xludf.DUMMYFUNCTION("""COMPUTED_VALUE"""),45799.66666666667)</f>
        <v>45799.66667</v>
      </c>
      <c r="H350" s="1">
        <f>IFERROR(__xludf.DUMMYFUNCTION("""COMPUTED_VALUE"""),452.33)</f>
        <v>452.33</v>
      </c>
      <c r="J350" s="2">
        <f>IFERROR(__xludf.DUMMYFUNCTION("""COMPUTED_VALUE"""),45799.66666666667)</f>
        <v>45799.66667</v>
      </c>
      <c r="K350" s="1">
        <f>IFERROR(__xludf.DUMMYFUNCTION("""COMPUTED_VALUE"""),455.67)</f>
        <v>455.67</v>
      </c>
      <c r="M350" s="2">
        <f>IFERROR(__xludf.DUMMYFUNCTION("""COMPUTED_VALUE"""),45799.66666666667)</f>
        <v>45799.66667</v>
      </c>
      <c r="N350" s="1">
        <f>IFERROR(__xludf.DUMMYFUNCTION("""COMPUTED_VALUE"""),4.8427156E7)</f>
        <v>48427156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IFERROR(__xludf.DUMMYFUNCTION("""COMPUTED_VALUE"""),450.13)</f>
        <v>450.13</v>
      </c>
      <c r="D351" s="2">
        <f>IFERROR(__xludf.DUMMYFUNCTION("""COMPUTED_VALUE"""),45800.66666666667)</f>
        <v>45800.66667</v>
      </c>
      <c r="E351" s="1">
        <f>IFERROR(__xludf.DUMMYFUNCTION("""COMPUTED_VALUE"""),451.31)</f>
        <v>451.31</v>
      </c>
      <c r="G351" s="2">
        <f>IFERROR(__xludf.DUMMYFUNCTION("""COMPUTED_VALUE"""),45800.66666666667)</f>
        <v>45800.66667</v>
      </c>
      <c r="H351" s="1">
        <f>IFERROR(__xludf.DUMMYFUNCTION("""COMPUTED_VALUE"""),448.08)</f>
        <v>448.08</v>
      </c>
      <c r="J351" s="2">
        <f>IFERROR(__xludf.DUMMYFUNCTION("""COMPUTED_VALUE"""),45800.66666666667)</f>
        <v>45800.66667</v>
      </c>
      <c r="K351" s="1">
        <f>IFERROR(__xludf.DUMMYFUNCTION("""COMPUTED_VALUE"""),449.64)</f>
        <v>449.64</v>
      </c>
      <c r="M351" s="2">
        <f>IFERROR(__xludf.DUMMYFUNCTION("""COMPUTED_VALUE"""),45800.66666666667)</f>
        <v>45800.66667</v>
      </c>
      <c r="N351" s="1">
        <f>IFERROR(__xludf.DUMMYFUNCTION("""COMPUTED_VALUE"""),4.1152113E7)</f>
        <v>41152113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IFERROR(__xludf.DUMMYFUNCTION("""COMPUTED_VALUE"""),454.93)</f>
        <v>454.93</v>
      </c>
      <c r="D352" s="2">
        <f>IFERROR(__xludf.DUMMYFUNCTION("""COMPUTED_VALUE"""),45804.66666666667)</f>
        <v>45804.66667</v>
      </c>
      <c r="E352" s="1">
        <f>IFERROR(__xludf.DUMMYFUNCTION("""COMPUTED_VALUE"""),458.68)</f>
        <v>458.68</v>
      </c>
      <c r="G352" s="2">
        <f>IFERROR(__xludf.DUMMYFUNCTION("""COMPUTED_VALUE"""),45804.66666666667)</f>
        <v>45804.66667</v>
      </c>
      <c r="H352" s="1">
        <f>IFERROR(__xludf.DUMMYFUNCTION("""COMPUTED_VALUE"""),453.6)</f>
        <v>453.6</v>
      </c>
      <c r="J352" s="2">
        <f>IFERROR(__xludf.DUMMYFUNCTION("""COMPUTED_VALUE"""),45804.66666666667)</f>
        <v>45804.66667</v>
      </c>
      <c r="K352" s="1">
        <f>IFERROR(__xludf.DUMMYFUNCTION("""COMPUTED_VALUE"""),458.48)</f>
        <v>458.48</v>
      </c>
      <c r="M352" s="2">
        <f>IFERROR(__xludf.DUMMYFUNCTION("""COMPUTED_VALUE"""),45804.66666666667)</f>
        <v>45804.66667</v>
      </c>
      <c r="N352" s="1">
        <f>IFERROR(__xludf.DUMMYFUNCTION("""COMPUTED_VALUE"""),4.7000259E7)</f>
        <v>47000259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IFERROR(__xludf.DUMMYFUNCTION("""COMPUTED_VALUE"""),457.56)</f>
        <v>457.56</v>
      </c>
      <c r="D353" s="2">
        <f>IFERROR(__xludf.DUMMYFUNCTION("""COMPUTED_VALUE"""),45805.66666666667)</f>
        <v>45805.66667</v>
      </c>
      <c r="E353" s="1">
        <f>IFERROR(__xludf.DUMMYFUNCTION("""COMPUTED_VALUE"""),458.11)</f>
        <v>458.11</v>
      </c>
      <c r="G353" s="2">
        <f>IFERROR(__xludf.DUMMYFUNCTION("""COMPUTED_VALUE"""),45805.66666666667)</f>
        <v>45805.66667</v>
      </c>
      <c r="H353" s="1">
        <f>IFERROR(__xludf.DUMMYFUNCTION("""COMPUTED_VALUE"""),451.73)</f>
        <v>451.73</v>
      </c>
      <c r="J353" s="2">
        <f>IFERROR(__xludf.DUMMYFUNCTION("""COMPUTED_VALUE"""),45805.66666666667)</f>
        <v>45805.66667</v>
      </c>
      <c r="K353" s="1">
        <f>IFERROR(__xludf.DUMMYFUNCTION("""COMPUTED_VALUE"""),451.93)</f>
        <v>451.93</v>
      </c>
      <c r="M353" s="2">
        <f>IFERROR(__xludf.DUMMYFUNCTION("""COMPUTED_VALUE"""),45805.66666666667)</f>
        <v>45805.66667</v>
      </c>
      <c r="N353" s="1">
        <f>IFERROR(__xludf.DUMMYFUNCTION("""COMPUTED_VALUE"""),4.5197617E7)</f>
        <v>45197617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IFERROR(__xludf.DUMMYFUNCTION("""COMPUTED_VALUE"""),455.1)</f>
        <v>455.1</v>
      </c>
      <c r="D354" s="2">
        <f>IFERROR(__xludf.DUMMYFUNCTION("""COMPUTED_VALUE"""),45806.66666666667)</f>
        <v>45806.66667</v>
      </c>
      <c r="E354" s="1">
        <f>IFERROR(__xludf.DUMMYFUNCTION("""COMPUTED_VALUE"""),455.27)</f>
        <v>455.27</v>
      </c>
      <c r="G354" s="2">
        <f>IFERROR(__xludf.DUMMYFUNCTION("""COMPUTED_VALUE"""),45806.66666666667)</f>
        <v>45806.66667</v>
      </c>
      <c r="H354" s="1">
        <f>IFERROR(__xludf.DUMMYFUNCTION("""COMPUTED_VALUE"""),450.66)</f>
        <v>450.66</v>
      </c>
      <c r="J354" s="2">
        <f>IFERROR(__xludf.DUMMYFUNCTION("""COMPUTED_VALUE"""),45806.66666666667)</f>
        <v>45806.66667</v>
      </c>
      <c r="K354" s="1">
        <f>IFERROR(__xludf.DUMMYFUNCTION("""COMPUTED_VALUE"""),454.77)</f>
        <v>454.77</v>
      </c>
      <c r="M354" s="2">
        <f>IFERROR(__xludf.DUMMYFUNCTION("""COMPUTED_VALUE"""),45806.66666666667)</f>
        <v>45806.66667</v>
      </c>
      <c r="N354" s="1">
        <f>IFERROR(__xludf.DUMMYFUNCTION("""COMPUTED_VALUE"""),4.5295166E7)</f>
        <v>45295166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IFERROR(__xludf.DUMMYFUNCTION("""COMPUTED_VALUE"""),452.74)</f>
        <v>452.74</v>
      </c>
      <c r="D355" s="2">
        <f>IFERROR(__xludf.DUMMYFUNCTION("""COMPUTED_VALUE"""),45807.66666666667)</f>
        <v>45807.66667</v>
      </c>
      <c r="E355" s="1">
        <f>IFERROR(__xludf.DUMMYFUNCTION("""COMPUTED_VALUE"""),455.04)</f>
        <v>455.04</v>
      </c>
      <c r="G355" s="2">
        <f>IFERROR(__xludf.DUMMYFUNCTION("""COMPUTED_VALUE"""),45807.66666666667)</f>
        <v>45807.66667</v>
      </c>
      <c r="H355" s="1">
        <f>IFERROR(__xludf.DUMMYFUNCTION("""COMPUTED_VALUE"""),449.15)</f>
        <v>449.15</v>
      </c>
      <c r="J355" s="2">
        <f>IFERROR(__xludf.DUMMYFUNCTION("""COMPUTED_VALUE"""),45807.66666666667)</f>
        <v>45807.66667</v>
      </c>
      <c r="K355" s="1">
        <f>IFERROR(__xludf.DUMMYFUNCTION("""COMPUTED_VALUE"""),453.38)</f>
        <v>453.38</v>
      </c>
      <c r="M355" s="2">
        <f>IFERROR(__xludf.DUMMYFUNCTION("""COMPUTED_VALUE"""),45807.66666666667)</f>
        <v>45807.66667</v>
      </c>
      <c r="N355" s="1">
        <f>IFERROR(__xludf.DUMMYFUNCTION("""COMPUTED_VALUE"""),6.4692754E7)</f>
        <v>64692754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IFERROR(__xludf.DUMMYFUNCTION("""COMPUTED_VALUE"""),451.52)</f>
        <v>451.52</v>
      </c>
      <c r="D356" s="2">
        <f>IFERROR(__xludf.DUMMYFUNCTION("""COMPUTED_VALUE"""),45810.66666666667)</f>
        <v>45810.66667</v>
      </c>
      <c r="E356" s="1">
        <f>IFERROR(__xludf.DUMMYFUNCTION("""COMPUTED_VALUE"""),452.34)</f>
        <v>452.34</v>
      </c>
      <c r="G356" s="2">
        <f>IFERROR(__xludf.DUMMYFUNCTION("""COMPUTED_VALUE"""),45810.66666666667)</f>
        <v>45810.66667</v>
      </c>
      <c r="H356" s="1">
        <f>IFERROR(__xludf.DUMMYFUNCTION("""COMPUTED_VALUE"""),443.31)</f>
        <v>443.31</v>
      </c>
      <c r="J356" s="2">
        <f>IFERROR(__xludf.DUMMYFUNCTION("""COMPUTED_VALUE"""),45810.66666666667)</f>
        <v>45810.66667</v>
      </c>
      <c r="K356" s="1">
        <f>IFERROR(__xludf.DUMMYFUNCTION("""COMPUTED_VALUE"""),447.24)</f>
        <v>447.24</v>
      </c>
      <c r="M356" s="2">
        <f>IFERROR(__xludf.DUMMYFUNCTION("""COMPUTED_VALUE"""),45810.66666666667)</f>
        <v>45810.66667</v>
      </c>
      <c r="N356" s="1">
        <f>IFERROR(__xludf.DUMMYFUNCTION("""COMPUTED_VALUE"""),5.1455688E7)</f>
        <v>51455688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IFERROR(__xludf.DUMMYFUNCTION("""COMPUTED_VALUE"""),446.06)</f>
        <v>446.06</v>
      </c>
      <c r="D357" s="2">
        <f>IFERROR(__xludf.DUMMYFUNCTION("""COMPUTED_VALUE"""),45811.66666666667)</f>
        <v>45811.66667</v>
      </c>
      <c r="E357" s="1">
        <f>IFERROR(__xludf.DUMMYFUNCTION("""COMPUTED_VALUE"""),452.75)</f>
        <v>452.75</v>
      </c>
      <c r="G357" s="2">
        <f>IFERROR(__xludf.DUMMYFUNCTION("""COMPUTED_VALUE"""),45811.66666666667)</f>
        <v>45811.66667</v>
      </c>
      <c r="H357" s="1">
        <f>IFERROR(__xludf.DUMMYFUNCTION("""COMPUTED_VALUE"""),443.98)</f>
        <v>443.98</v>
      </c>
      <c r="J357" s="2">
        <f>IFERROR(__xludf.DUMMYFUNCTION("""COMPUTED_VALUE"""),45811.66666666667)</f>
        <v>45811.66667</v>
      </c>
      <c r="K357" s="1">
        <f>IFERROR(__xludf.DUMMYFUNCTION("""COMPUTED_VALUE"""),451.75)</f>
        <v>451.75</v>
      </c>
      <c r="M357" s="2">
        <f>IFERROR(__xludf.DUMMYFUNCTION("""COMPUTED_VALUE"""),45811.66666666667)</f>
        <v>45811.66667</v>
      </c>
      <c r="N357" s="1">
        <f>IFERROR(__xludf.DUMMYFUNCTION("""COMPUTED_VALUE"""),4.184918E7)</f>
        <v>41849180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IFERROR(__xludf.DUMMYFUNCTION("""COMPUTED_VALUE"""),452.49)</f>
        <v>452.49</v>
      </c>
      <c r="D358" s="2">
        <f>IFERROR(__xludf.DUMMYFUNCTION("""COMPUTED_VALUE"""),45812.66666666667)</f>
        <v>45812.66667</v>
      </c>
      <c r="E358" s="1">
        <f>IFERROR(__xludf.DUMMYFUNCTION("""COMPUTED_VALUE"""),453.39)</f>
        <v>453.39</v>
      </c>
      <c r="G358" s="2">
        <f>IFERROR(__xludf.DUMMYFUNCTION("""COMPUTED_VALUE"""),45812.66666666667)</f>
        <v>45812.66667</v>
      </c>
      <c r="H358" s="1">
        <f>IFERROR(__xludf.DUMMYFUNCTION("""COMPUTED_VALUE"""),448.47)</f>
        <v>448.47</v>
      </c>
      <c r="J358" s="2">
        <f>IFERROR(__xludf.DUMMYFUNCTION("""COMPUTED_VALUE"""),45812.66666666667)</f>
        <v>45812.66667</v>
      </c>
      <c r="K358" s="1">
        <f>IFERROR(__xludf.DUMMYFUNCTION("""COMPUTED_VALUE"""),448.47)</f>
        <v>448.47</v>
      </c>
      <c r="M358" s="2">
        <f>IFERROR(__xludf.DUMMYFUNCTION("""COMPUTED_VALUE"""),45812.66666666667)</f>
        <v>45812.66667</v>
      </c>
      <c r="N358" s="1">
        <f>IFERROR(__xludf.DUMMYFUNCTION("""COMPUTED_VALUE"""),4.0021365E7)</f>
        <v>40021365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IFERROR(__xludf.DUMMYFUNCTION("""COMPUTED_VALUE"""),450.13)</f>
        <v>450.13</v>
      </c>
      <c r="D359" s="2">
        <f>IFERROR(__xludf.DUMMYFUNCTION("""COMPUTED_VALUE"""),45813.66666666667)</f>
        <v>45813.66667</v>
      </c>
      <c r="E359" s="1">
        <f>IFERROR(__xludf.DUMMYFUNCTION("""COMPUTED_VALUE"""),452.45)</f>
        <v>452.45</v>
      </c>
      <c r="G359" s="2">
        <f>IFERROR(__xludf.DUMMYFUNCTION("""COMPUTED_VALUE"""),45813.66666666667)</f>
        <v>45813.66667</v>
      </c>
      <c r="H359" s="1">
        <f>IFERROR(__xludf.DUMMYFUNCTION("""COMPUTED_VALUE"""),445.69)</f>
        <v>445.69</v>
      </c>
      <c r="J359" s="2">
        <f>IFERROR(__xludf.DUMMYFUNCTION("""COMPUTED_VALUE"""),45813.66666666667)</f>
        <v>45813.66667</v>
      </c>
      <c r="K359" s="1">
        <f>IFERROR(__xludf.DUMMYFUNCTION("""COMPUTED_VALUE"""),449.62)</f>
        <v>449.62</v>
      </c>
      <c r="M359" s="2">
        <f>IFERROR(__xludf.DUMMYFUNCTION("""COMPUTED_VALUE"""),45813.66666666667)</f>
        <v>45813.66667</v>
      </c>
      <c r="N359" s="1">
        <f>IFERROR(__xludf.DUMMYFUNCTION("""COMPUTED_VALUE"""),3.5767074E7)</f>
        <v>35767074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IFERROR(__xludf.DUMMYFUNCTION("""COMPUTED_VALUE"""),453.35)</f>
        <v>453.35</v>
      </c>
      <c r="D360" s="2">
        <f>IFERROR(__xludf.DUMMYFUNCTION("""COMPUTED_VALUE"""),45814.66666666667)</f>
        <v>45814.66667</v>
      </c>
      <c r="E360" s="1">
        <f>IFERROR(__xludf.DUMMYFUNCTION("""COMPUTED_VALUE"""),455.82)</f>
        <v>455.82</v>
      </c>
      <c r="G360" s="2">
        <f>IFERROR(__xludf.DUMMYFUNCTION("""COMPUTED_VALUE"""),45814.66666666667)</f>
        <v>45814.66667</v>
      </c>
      <c r="H360" s="1">
        <f>IFERROR(__xludf.DUMMYFUNCTION("""COMPUTED_VALUE"""),450.98)</f>
        <v>450.98</v>
      </c>
      <c r="J360" s="2">
        <f>IFERROR(__xludf.DUMMYFUNCTION("""COMPUTED_VALUE"""),45814.66666666667)</f>
        <v>45814.66667</v>
      </c>
      <c r="K360" s="1">
        <f>IFERROR(__xludf.DUMMYFUNCTION("""COMPUTED_VALUE"""),453.36)</f>
        <v>453.36</v>
      </c>
      <c r="M360" s="2">
        <f>IFERROR(__xludf.DUMMYFUNCTION("""COMPUTED_VALUE"""),45814.66666666667)</f>
        <v>45814.66667</v>
      </c>
      <c r="N360" s="1">
        <f>IFERROR(__xludf.DUMMYFUNCTION("""COMPUTED_VALUE"""),2.7527528E7)</f>
        <v>27527528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IFERROR(__xludf.DUMMYFUNCTION("""COMPUTED_VALUE"""),454.26)</f>
        <v>454.26</v>
      </c>
      <c r="D361" s="2">
        <f>IFERROR(__xludf.DUMMYFUNCTION("""COMPUTED_VALUE"""),45817.66666666667)</f>
        <v>45817.66667</v>
      </c>
      <c r="E361" s="1">
        <f>IFERROR(__xludf.DUMMYFUNCTION("""COMPUTED_VALUE"""),459.76)</f>
        <v>459.76</v>
      </c>
      <c r="G361" s="2">
        <f>IFERROR(__xludf.DUMMYFUNCTION("""COMPUTED_VALUE"""),45817.66666666667)</f>
        <v>45817.66667</v>
      </c>
      <c r="H361" s="1">
        <f>IFERROR(__xludf.DUMMYFUNCTION("""COMPUTED_VALUE"""),453.73)</f>
        <v>453.73</v>
      </c>
      <c r="J361" s="2">
        <f>IFERROR(__xludf.DUMMYFUNCTION("""COMPUTED_VALUE"""),45817.66666666667)</f>
        <v>45817.66667</v>
      </c>
      <c r="K361" s="1">
        <f>IFERROR(__xludf.DUMMYFUNCTION("""COMPUTED_VALUE"""),456.5)</f>
        <v>456.5</v>
      </c>
      <c r="M361" s="2">
        <f>IFERROR(__xludf.DUMMYFUNCTION("""COMPUTED_VALUE"""),45817.66666666667)</f>
        <v>45817.66667</v>
      </c>
      <c r="N361" s="1">
        <f>IFERROR(__xludf.DUMMYFUNCTION("""COMPUTED_VALUE"""),3.5866883E7)</f>
        <v>35866883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IFERROR(__xludf.DUMMYFUNCTION("""COMPUTED_VALUE"""),457.49)</f>
        <v>457.49</v>
      </c>
      <c r="D362" s="2">
        <f>IFERROR(__xludf.DUMMYFUNCTION("""COMPUTED_VALUE"""),45818.66666666667)</f>
        <v>45818.66667</v>
      </c>
      <c r="E362" s="1">
        <f>IFERROR(__xludf.DUMMYFUNCTION("""COMPUTED_VALUE"""),459.18)</f>
        <v>459.18</v>
      </c>
      <c r="G362" s="2">
        <f>IFERROR(__xludf.DUMMYFUNCTION("""COMPUTED_VALUE"""),45818.66666666667)</f>
        <v>45818.66667</v>
      </c>
      <c r="H362" s="1">
        <f>IFERROR(__xludf.DUMMYFUNCTION("""COMPUTED_VALUE"""),455.91)</f>
        <v>455.91</v>
      </c>
      <c r="J362" s="2">
        <f>IFERROR(__xludf.DUMMYFUNCTION("""COMPUTED_VALUE"""),45818.66666666667)</f>
        <v>45818.66667</v>
      </c>
      <c r="K362" s="1">
        <f>IFERROR(__xludf.DUMMYFUNCTION("""COMPUTED_VALUE"""),457.48)</f>
        <v>457.48</v>
      </c>
      <c r="M362" s="2">
        <f>IFERROR(__xludf.DUMMYFUNCTION("""COMPUTED_VALUE"""),45818.66666666667)</f>
        <v>45818.66667</v>
      </c>
      <c r="N362" s="1">
        <f>IFERROR(__xludf.DUMMYFUNCTION("""COMPUTED_VALUE"""),3.8962801E7)</f>
        <v>38962801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IFERROR(__xludf.DUMMYFUNCTION("""COMPUTED_VALUE"""),456.96)</f>
        <v>456.96</v>
      </c>
      <c r="D363" s="2">
        <f>IFERROR(__xludf.DUMMYFUNCTION("""COMPUTED_VALUE"""),45819.66666666667)</f>
        <v>45819.66667</v>
      </c>
      <c r="E363" s="1">
        <f>IFERROR(__xludf.DUMMYFUNCTION("""COMPUTED_VALUE"""),457.53)</f>
        <v>457.53</v>
      </c>
      <c r="G363" s="2">
        <f>IFERROR(__xludf.DUMMYFUNCTION("""COMPUTED_VALUE"""),45819.66666666667)</f>
        <v>45819.66667</v>
      </c>
      <c r="H363" s="1">
        <f>IFERROR(__xludf.DUMMYFUNCTION("""COMPUTED_VALUE"""),450.62)</f>
        <v>450.62</v>
      </c>
      <c r="J363" s="2">
        <f>IFERROR(__xludf.DUMMYFUNCTION("""COMPUTED_VALUE"""),45819.66666666667)</f>
        <v>45819.66667</v>
      </c>
      <c r="K363" s="1">
        <f>IFERROR(__xludf.DUMMYFUNCTION("""COMPUTED_VALUE"""),452.73)</f>
        <v>452.73</v>
      </c>
      <c r="M363" s="2">
        <f>IFERROR(__xludf.DUMMYFUNCTION("""COMPUTED_VALUE"""),45819.66666666667)</f>
        <v>45819.66667</v>
      </c>
      <c r="N363" s="1">
        <f>IFERROR(__xludf.DUMMYFUNCTION("""COMPUTED_VALUE"""),4.0727279E7)</f>
        <v>40727279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IFERROR(__xludf.DUMMYFUNCTION("""COMPUTED_VALUE"""),450.02)</f>
        <v>450.02</v>
      </c>
      <c r="D364" s="2">
        <f>IFERROR(__xludf.DUMMYFUNCTION("""COMPUTED_VALUE"""),45820.66666666667)</f>
        <v>45820.66667</v>
      </c>
      <c r="E364" s="1">
        <f>IFERROR(__xludf.DUMMYFUNCTION("""COMPUTED_VALUE"""),454.38)</f>
        <v>454.38</v>
      </c>
      <c r="G364" s="2">
        <f>IFERROR(__xludf.DUMMYFUNCTION("""COMPUTED_VALUE"""),45820.66666666667)</f>
        <v>45820.66667</v>
      </c>
      <c r="H364" s="1">
        <f>IFERROR(__xludf.DUMMYFUNCTION("""COMPUTED_VALUE"""),448.01)</f>
        <v>448.01</v>
      </c>
      <c r="J364" s="2">
        <f>IFERROR(__xludf.DUMMYFUNCTION("""COMPUTED_VALUE"""),45820.66666666667)</f>
        <v>45820.66667</v>
      </c>
      <c r="K364" s="1">
        <f>IFERROR(__xludf.DUMMYFUNCTION("""COMPUTED_VALUE"""),454.32)</f>
        <v>454.32</v>
      </c>
      <c r="M364" s="2">
        <f>IFERROR(__xludf.DUMMYFUNCTION("""COMPUTED_VALUE"""),45820.66666666667)</f>
        <v>45820.66667</v>
      </c>
      <c r="N364" s="1">
        <f>IFERROR(__xludf.DUMMYFUNCTION("""COMPUTED_VALUE"""),3.8670012E7)</f>
        <v>38670012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IFERROR(__xludf.DUMMYFUNCTION("""COMPUTED_VALUE"""),450.0)</f>
        <v>450</v>
      </c>
      <c r="D365" s="2">
        <f>IFERROR(__xludf.DUMMYFUNCTION("""COMPUTED_VALUE"""),45821.66666666667)</f>
        <v>45821.66667</v>
      </c>
      <c r="E365" s="1">
        <f>IFERROR(__xludf.DUMMYFUNCTION("""COMPUTED_VALUE"""),451.64)</f>
        <v>451.64</v>
      </c>
      <c r="G365" s="2">
        <f>IFERROR(__xludf.DUMMYFUNCTION("""COMPUTED_VALUE"""),45821.66666666667)</f>
        <v>45821.66667</v>
      </c>
      <c r="H365" s="1">
        <f>IFERROR(__xludf.DUMMYFUNCTION("""COMPUTED_VALUE"""),442.67)</f>
        <v>442.67</v>
      </c>
      <c r="J365" s="2">
        <f>IFERROR(__xludf.DUMMYFUNCTION("""COMPUTED_VALUE"""),45821.66666666667)</f>
        <v>45821.66667</v>
      </c>
      <c r="K365" s="1">
        <f>IFERROR(__xludf.DUMMYFUNCTION("""COMPUTED_VALUE"""),444.25)</f>
        <v>444.25</v>
      </c>
      <c r="M365" s="2">
        <f>IFERROR(__xludf.DUMMYFUNCTION("""COMPUTED_VALUE"""),45821.66666666667)</f>
        <v>45821.66667</v>
      </c>
      <c r="N365" s="1">
        <f>IFERROR(__xludf.DUMMYFUNCTION("""COMPUTED_VALUE"""),3.7199133E7)</f>
        <v>37199133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IFERROR(__xludf.DUMMYFUNCTION("""COMPUTED_VALUE"""),447.92)</f>
        <v>447.92</v>
      </c>
      <c r="D366" s="2">
        <f>IFERROR(__xludf.DUMMYFUNCTION("""COMPUTED_VALUE"""),45824.66666666667)</f>
        <v>45824.66667</v>
      </c>
      <c r="E366" s="1">
        <f>IFERROR(__xludf.DUMMYFUNCTION("""COMPUTED_VALUE"""),453.58)</f>
        <v>453.58</v>
      </c>
      <c r="G366" s="2">
        <f>IFERROR(__xludf.DUMMYFUNCTION("""COMPUTED_VALUE"""),45824.66666666667)</f>
        <v>45824.66667</v>
      </c>
      <c r="H366" s="1">
        <f>IFERROR(__xludf.DUMMYFUNCTION("""COMPUTED_VALUE"""),446.9)</f>
        <v>446.9</v>
      </c>
      <c r="J366" s="2">
        <f>IFERROR(__xludf.DUMMYFUNCTION("""COMPUTED_VALUE"""),45824.66666666667)</f>
        <v>45824.66667</v>
      </c>
      <c r="K366" s="1">
        <f>IFERROR(__xludf.DUMMYFUNCTION("""COMPUTED_VALUE"""),451.13)</f>
        <v>451.13</v>
      </c>
      <c r="M366" s="2">
        <f>IFERROR(__xludf.DUMMYFUNCTION("""COMPUTED_VALUE"""),45824.66666666667)</f>
        <v>45824.66667</v>
      </c>
      <c r="N366" s="1">
        <f>IFERROR(__xludf.DUMMYFUNCTION("""COMPUTED_VALUE"""),3.6064169E7)</f>
        <v>36064169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IFERROR(__xludf.DUMMYFUNCTION("""COMPUTED_VALUE"""),448.98)</f>
        <v>448.98</v>
      </c>
      <c r="D367" s="2">
        <f>IFERROR(__xludf.DUMMYFUNCTION("""COMPUTED_VALUE"""),45825.66666666667)</f>
        <v>45825.66667</v>
      </c>
      <c r="E367" s="1">
        <f>IFERROR(__xludf.DUMMYFUNCTION("""COMPUTED_VALUE"""),449.94)</f>
        <v>449.94</v>
      </c>
      <c r="G367" s="2">
        <f>IFERROR(__xludf.DUMMYFUNCTION("""COMPUTED_VALUE"""),45825.66666666667)</f>
        <v>45825.66667</v>
      </c>
      <c r="H367" s="1">
        <f>IFERROR(__xludf.DUMMYFUNCTION("""COMPUTED_VALUE"""),444.55)</f>
        <v>444.55</v>
      </c>
      <c r="J367" s="2">
        <f>IFERROR(__xludf.DUMMYFUNCTION("""COMPUTED_VALUE"""),45825.66666666667)</f>
        <v>45825.66667</v>
      </c>
      <c r="K367" s="1">
        <f>IFERROR(__xludf.DUMMYFUNCTION("""COMPUTED_VALUE"""),445.26)</f>
        <v>445.26</v>
      </c>
      <c r="M367" s="2">
        <f>IFERROR(__xludf.DUMMYFUNCTION("""COMPUTED_VALUE"""),45825.66666666667)</f>
        <v>45825.66667</v>
      </c>
      <c r="N367" s="1">
        <f>IFERROR(__xludf.DUMMYFUNCTION("""COMPUTED_VALUE"""),4.0381341E7)</f>
        <v>40381341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IFERROR(__xludf.DUMMYFUNCTION("""COMPUTED_VALUE"""),445.35)</f>
        <v>445.35</v>
      </c>
      <c r="D368" s="2">
        <f>IFERROR(__xludf.DUMMYFUNCTION("""COMPUTED_VALUE"""),45826.66666666667)</f>
        <v>45826.66667</v>
      </c>
      <c r="E368" s="1">
        <f>IFERROR(__xludf.DUMMYFUNCTION("""COMPUTED_VALUE"""),449.09)</f>
        <v>449.09</v>
      </c>
      <c r="G368" s="2">
        <f>IFERROR(__xludf.DUMMYFUNCTION("""COMPUTED_VALUE"""),45826.66666666667)</f>
        <v>45826.66667</v>
      </c>
      <c r="H368" s="1">
        <f>IFERROR(__xludf.DUMMYFUNCTION("""COMPUTED_VALUE"""),444.94)</f>
        <v>444.94</v>
      </c>
      <c r="J368" s="2">
        <f>IFERROR(__xludf.DUMMYFUNCTION("""COMPUTED_VALUE"""),45826.66666666667)</f>
        <v>45826.66667</v>
      </c>
      <c r="K368" s="1">
        <f>IFERROR(__xludf.DUMMYFUNCTION("""COMPUTED_VALUE"""),445.57)</f>
        <v>445.57</v>
      </c>
      <c r="M368" s="2">
        <f>IFERROR(__xludf.DUMMYFUNCTION("""COMPUTED_VALUE"""),45826.66666666667)</f>
        <v>45826.66667</v>
      </c>
      <c r="N368" s="1">
        <f>IFERROR(__xludf.DUMMYFUNCTION("""COMPUTED_VALUE"""),4.6790408E7)</f>
        <v>46790408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IFERROR(__xludf.DUMMYFUNCTION("""COMPUTED_VALUE"""),446.41)</f>
        <v>446.41</v>
      </c>
      <c r="D369" s="2">
        <f>IFERROR(__xludf.DUMMYFUNCTION("""COMPUTED_VALUE"""),45828.66666666667)</f>
        <v>45828.66667</v>
      </c>
      <c r="E369" s="1">
        <f>IFERROR(__xludf.DUMMYFUNCTION("""COMPUTED_VALUE"""),449.62)</f>
        <v>449.62</v>
      </c>
      <c r="G369" s="2">
        <f>IFERROR(__xludf.DUMMYFUNCTION("""COMPUTED_VALUE"""),45828.66666666667)</f>
        <v>45828.66667</v>
      </c>
      <c r="H369" s="1">
        <f>IFERROR(__xludf.DUMMYFUNCTION("""COMPUTED_VALUE"""),444.66)</f>
        <v>444.66</v>
      </c>
      <c r="J369" s="2">
        <f>IFERROR(__xludf.DUMMYFUNCTION("""COMPUTED_VALUE"""),45828.66666666667)</f>
        <v>45828.66667</v>
      </c>
      <c r="K369" s="1">
        <f>IFERROR(__xludf.DUMMYFUNCTION("""COMPUTED_VALUE"""),445.66)</f>
        <v>445.66</v>
      </c>
      <c r="M369" s="2">
        <f>IFERROR(__xludf.DUMMYFUNCTION("""COMPUTED_VALUE"""),45828.66666666667)</f>
        <v>45828.66667</v>
      </c>
      <c r="N369" s="1">
        <f>IFERROR(__xludf.DUMMYFUNCTION("""COMPUTED_VALUE"""),1.64141014E8)</f>
        <v>164141014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IFERROR(__xludf.DUMMYFUNCTION("""COMPUTED_VALUE"""),445.05)</f>
        <v>445.05</v>
      </c>
      <c r="D370" s="2">
        <f>IFERROR(__xludf.DUMMYFUNCTION("""COMPUTED_VALUE"""),45831.66666666667)</f>
        <v>45831.66667</v>
      </c>
      <c r="E370" s="1">
        <f>IFERROR(__xludf.DUMMYFUNCTION("""COMPUTED_VALUE"""),450.76)</f>
        <v>450.76</v>
      </c>
      <c r="G370" s="2">
        <f>IFERROR(__xludf.DUMMYFUNCTION("""COMPUTED_VALUE"""),45831.66666666667)</f>
        <v>45831.66667</v>
      </c>
      <c r="H370" s="1">
        <f>IFERROR(__xludf.DUMMYFUNCTION("""COMPUTED_VALUE"""),441.71)</f>
        <v>441.71</v>
      </c>
      <c r="J370" s="2">
        <f>IFERROR(__xludf.DUMMYFUNCTION("""COMPUTED_VALUE"""),45831.66666666667)</f>
        <v>45831.66667</v>
      </c>
      <c r="K370" s="1">
        <f>IFERROR(__xludf.DUMMYFUNCTION("""COMPUTED_VALUE"""),450.35)</f>
        <v>450.35</v>
      </c>
      <c r="M370" s="2">
        <f>IFERROR(__xludf.DUMMYFUNCTION("""COMPUTED_VALUE"""),45831.66666666667)</f>
        <v>45831.66667</v>
      </c>
      <c r="N370" s="1">
        <f>IFERROR(__xludf.DUMMYFUNCTION("""COMPUTED_VALUE"""),4.3380969E7)</f>
        <v>43380969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IFERROR(__xludf.DUMMYFUNCTION("""COMPUTED_VALUE"""),454.02)</f>
        <v>454.02</v>
      </c>
      <c r="D371" s="2">
        <f>IFERROR(__xludf.DUMMYFUNCTION("""COMPUTED_VALUE"""),45832.66666666667)</f>
        <v>45832.66667</v>
      </c>
      <c r="E371" s="1">
        <f>IFERROR(__xludf.DUMMYFUNCTION("""COMPUTED_VALUE"""),455.83)</f>
        <v>455.83</v>
      </c>
      <c r="G371" s="2">
        <f>IFERROR(__xludf.DUMMYFUNCTION("""COMPUTED_VALUE"""),45832.66666666667)</f>
        <v>45832.66667</v>
      </c>
      <c r="H371" s="1">
        <f>IFERROR(__xludf.DUMMYFUNCTION("""COMPUTED_VALUE"""),452.3)</f>
        <v>452.3</v>
      </c>
      <c r="J371" s="2">
        <f>IFERROR(__xludf.DUMMYFUNCTION("""COMPUTED_VALUE"""),45832.66666666667)</f>
        <v>45832.66667</v>
      </c>
      <c r="K371" s="1">
        <f>IFERROR(__xludf.DUMMYFUNCTION("""COMPUTED_VALUE"""),454.23)</f>
        <v>454.23</v>
      </c>
      <c r="M371" s="2">
        <f>IFERROR(__xludf.DUMMYFUNCTION("""COMPUTED_VALUE"""),45832.66666666667)</f>
        <v>45832.66667</v>
      </c>
      <c r="N371" s="1">
        <f>IFERROR(__xludf.DUMMYFUNCTION("""COMPUTED_VALUE"""),3.91231E7)</f>
        <v>39123100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IFERROR(__xludf.DUMMYFUNCTION("""COMPUTED_VALUE"""),453.59)</f>
        <v>453.59</v>
      </c>
      <c r="D372" s="2">
        <f>IFERROR(__xludf.DUMMYFUNCTION("""COMPUTED_VALUE"""),45833.66666666667)</f>
        <v>45833.66667</v>
      </c>
      <c r="E372" s="1">
        <f>IFERROR(__xludf.DUMMYFUNCTION("""COMPUTED_VALUE"""),454.22)</f>
        <v>454.22</v>
      </c>
      <c r="G372" s="2">
        <f>IFERROR(__xludf.DUMMYFUNCTION("""COMPUTED_VALUE"""),45833.66666666667)</f>
        <v>45833.66667</v>
      </c>
      <c r="H372" s="1">
        <f>IFERROR(__xludf.DUMMYFUNCTION("""COMPUTED_VALUE"""),447.69)</f>
        <v>447.69</v>
      </c>
      <c r="J372" s="2">
        <f>IFERROR(__xludf.DUMMYFUNCTION("""COMPUTED_VALUE"""),45833.66666666667)</f>
        <v>45833.66667</v>
      </c>
      <c r="K372" s="1">
        <f>IFERROR(__xludf.DUMMYFUNCTION("""COMPUTED_VALUE"""),449.35)</f>
        <v>449.35</v>
      </c>
      <c r="M372" s="2">
        <f>IFERROR(__xludf.DUMMYFUNCTION("""COMPUTED_VALUE"""),45833.66666666667)</f>
        <v>45833.66667</v>
      </c>
      <c r="N372" s="1">
        <f>IFERROR(__xludf.DUMMYFUNCTION("""COMPUTED_VALUE"""),4.6895452E7)</f>
        <v>46895452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IFERROR(__xludf.DUMMYFUNCTION("""COMPUTED_VALUE"""),451.39)</f>
        <v>451.39</v>
      </c>
      <c r="D373" s="2">
        <f>IFERROR(__xludf.DUMMYFUNCTION("""COMPUTED_VALUE"""),45834.66666666667)</f>
        <v>45834.66667</v>
      </c>
      <c r="E373" s="1">
        <f>IFERROR(__xludf.DUMMYFUNCTION("""COMPUTED_VALUE"""),454.3)</f>
        <v>454.3</v>
      </c>
      <c r="G373" s="2">
        <f>IFERROR(__xludf.DUMMYFUNCTION("""COMPUTED_VALUE"""),45834.66666666667)</f>
        <v>45834.66667</v>
      </c>
      <c r="H373" s="1">
        <f>IFERROR(__xludf.DUMMYFUNCTION("""COMPUTED_VALUE"""),451.11)</f>
        <v>451.11</v>
      </c>
      <c r="J373" s="2">
        <f>IFERROR(__xludf.DUMMYFUNCTION("""COMPUTED_VALUE"""),45834.66666666667)</f>
        <v>45834.66667</v>
      </c>
      <c r="K373" s="1">
        <f>IFERROR(__xludf.DUMMYFUNCTION("""COMPUTED_VALUE"""),451.72)</f>
        <v>451.72</v>
      </c>
      <c r="M373" s="2">
        <f>IFERROR(__xludf.DUMMYFUNCTION("""COMPUTED_VALUE"""),45834.66666666667)</f>
        <v>45834.66667</v>
      </c>
      <c r="N373" s="1">
        <f>IFERROR(__xludf.DUMMYFUNCTION("""COMPUTED_VALUE"""),4.1561273E7)</f>
        <v>41561273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IFERROR(__xludf.DUMMYFUNCTION("""COMPUTED_VALUE"""),453.23)</f>
        <v>453.23</v>
      </c>
      <c r="D374" s="2">
        <f>IFERROR(__xludf.DUMMYFUNCTION("""COMPUTED_VALUE"""),45835.66666666667)</f>
        <v>45835.66667</v>
      </c>
      <c r="E374" s="1">
        <f>IFERROR(__xludf.DUMMYFUNCTION("""COMPUTED_VALUE"""),457.08)</f>
        <v>457.08</v>
      </c>
      <c r="G374" s="2">
        <f>IFERROR(__xludf.DUMMYFUNCTION("""COMPUTED_VALUE"""),45835.66666666667)</f>
        <v>45835.66667</v>
      </c>
      <c r="H374" s="1">
        <f>IFERROR(__xludf.DUMMYFUNCTION("""COMPUTED_VALUE"""),450.77)</f>
        <v>450.77</v>
      </c>
      <c r="J374" s="2">
        <f>IFERROR(__xludf.DUMMYFUNCTION("""COMPUTED_VALUE"""),45835.66666666667)</f>
        <v>45835.66667</v>
      </c>
      <c r="K374" s="1">
        <f>IFERROR(__xludf.DUMMYFUNCTION("""COMPUTED_VALUE"""),453.01)</f>
        <v>453.01</v>
      </c>
      <c r="M374" s="2">
        <f>IFERROR(__xludf.DUMMYFUNCTION("""COMPUTED_VALUE"""),45835.66666666667)</f>
        <v>45835.66667</v>
      </c>
      <c r="N374" s="1">
        <f>IFERROR(__xludf.DUMMYFUNCTION("""COMPUTED_VALUE"""),4.9963881E7)</f>
        <v>49963881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IFERROR(__xludf.DUMMYFUNCTION("""COMPUTED_VALUE"""),451.48)</f>
        <v>451.48</v>
      </c>
      <c r="D375" s="2">
        <f>IFERROR(__xludf.DUMMYFUNCTION("""COMPUTED_VALUE"""),45838.66666666667)</f>
        <v>45838.66667</v>
      </c>
      <c r="E375" s="1">
        <f>IFERROR(__xludf.DUMMYFUNCTION("""COMPUTED_VALUE"""),452.04)</f>
        <v>452.04</v>
      </c>
      <c r="G375" s="2">
        <f>IFERROR(__xludf.DUMMYFUNCTION("""COMPUTED_VALUE"""),45838.66666666667)</f>
        <v>45838.66667</v>
      </c>
      <c r="H375" s="1">
        <f>IFERROR(__xludf.DUMMYFUNCTION("""COMPUTED_VALUE"""),449.21)</f>
        <v>449.21</v>
      </c>
      <c r="J375" s="2">
        <f>IFERROR(__xludf.DUMMYFUNCTION("""COMPUTED_VALUE"""),45838.66666666667)</f>
        <v>45838.66667</v>
      </c>
      <c r="K375" s="1">
        <f>IFERROR(__xludf.DUMMYFUNCTION("""COMPUTED_VALUE"""),451.54)</f>
        <v>451.54</v>
      </c>
      <c r="M375" s="2">
        <f>IFERROR(__xludf.DUMMYFUNCTION("""COMPUTED_VALUE"""),45838.66666666667)</f>
        <v>45838.66667</v>
      </c>
      <c r="N375" s="1">
        <f>IFERROR(__xludf.DUMMYFUNCTION("""COMPUTED_VALUE"""),4.1576507E7)</f>
        <v>41576507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IFERROR(__xludf.DUMMYFUNCTION("""COMPUTED_VALUE"""),456.01)</f>
        <v>456.01</v>
      </c>
      <c r="D376" s="2">
        <f>IFERROR(__xludf.DUMMYFUNCTION("""COMPUTED_VALUE"""),45839.66666666667)</f>
        <v>45839.66667</v>
      </c>
      <c r="E376" s="1">
        <f>IFERROR(__xludf.DUMMYFUNCTION("""COMPUTED_VALUE"""),474.62)</f>
        <v>474.62</v>
      </c>
      <c r="G376" s="2">
        <f>IFERROR(__xludf.DUMMYFUNCTION("""COMPUTED_VALUE"""),45839.66666666667)</f>
        <v>45839.66667</v>
      </c>
      <c r="H376" s="1">
        <f>IFERROR(__xludf.DUMMYFUNCTION("""COMPUTED_VALUE"""),455.73)</f>
        <v>455.73</v>
      </c>
      <c r="J376" s="2">
        <f>IFERROR(__xludf.DUMMYFUNCTION("""COMPUTED_VALUE"""),45839.66666666667)</f>
        <v>45839.66667</v>
      </c>
      <c r="K376" s="1">
        <f>IFERROR(__xludf.DUMMYFUNCTION("""COMPUTED_VALUE"""),471.17)</f>
        <v>471.17</v>
      </c>
      <c r="M376" s="2">
        <f>IFERROR(__xludf.DUMMYFUNCTION("""COMPUTED_VALUE"""),45839.66666666667)</f>
        <v>45839.66667</v>
      </c>
      <c r="N376" s="1">
        <f>IFERROR(__xludf.DUMMYFUNCTION("""COMPUTED_VALUE"""),5.9704103E7)</f>
        <v>59704103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IFERROR(__xludf.DUMMYFUNCTION("""COMPUTED_VALUE"""),473.26)</f>
        <v>473.26</v>
      </c>
      <c r="D377" s="2">
        <f>IFERROR(__xludf.DUMMYFUNCTION("""COMPUTED_VALUE"""),45840.66666666667)</f>
        <v>45840.66667</v>
      </c>
      <c r="E377" s="1">
        <f>IFERROR(__xludf.DUMMYFUNCTION("""COMPUTED_VALUE"""),479.03)</f>
        <v>479.03</v>
      </c>
      <c r="G377" s="2">
        <f>IFERROR(__xludf.DUMMYFUNCTION("""COMPUTED_VALUE"""),45840.66666666667)</f>
        <v>45840.66667</v>
      </c>
      <c r="H377" s="1">
        <f>IFERROR(__xludf.DUMMYFUNCTION("""COMPUTED_VALUE"""),471.29)</f>
        <v>471.29</v>
      </c>
      <c r="J377" s="2">
        <f>IFERROR(__xludf.DUMMYFUNCTION("""COMPUTED_VALUE"""),45840.66666666667)</f>
        <v>45840.66667</v>
      </c>
      <c r="K377" s="1">
        <f>IFERROR(__xludf.DUMMYFUNCTION("""COMPUTED_VALUE"""),478.81)</f>
        <v>478.81</v>
      </c>
      <c r="M377" s="2">
        <f>IFERROR(__xludf.DUMMYFUNCTION("""COMPUTED_VALUE"""),45840.66666666667)</f>
        <v>45840.66667</v>
      </c>
      <c r="N377" s="1">
        <f>IFERROR(__xludf.DUMMYFUNCTION("""COMPUTED_VALUE"""),4.3637641E7)</f>
        <v>43637641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IFERROR(__xludf.DUMMYFUNCTION("""COMPUTED_VALUE"""),478.99)</f>
        <v>478.99</v>
      </c>
      <c r="D378" s="2">
        <f>IFERROR(__xludf.DUMMYFUNCTION("""COMPUTED_VALUE"""),45841.54166666667)</f>
        <v>45841.54167</v>
      </c>
      <c r="E378" s="1">
        <f>IFERROR(__xludf.DUMMYFUNCTION("""COMPUTED_VALUE"""),481.45)</f>
        <v>481.45</v>
      </c>
      <c r="G378" s="2">
        <f>IFERROR(__xludf.DUMMYFUNCTION("""COMPUTED_VALUE"""),45841.54166666667)</f>
        <v>45841.54167</v>
      </c>
      <c r="H378" s="1">
        <f>IFERROR(__xludf.DUMMYFUNCTION("""COMPUTED_VALUE"""),477.75)</f>
        <v>477.75</v>
      </c>
      <c r="J378" s="2">
        <f>IFERROR(__xludf.DUMMYFUNCTION("""COMPUTED_VALUE"""),45841.54166666667)</f>
        <v>45841.54167</v>
      </c>
      <c r="K378" s="1">
        <f>IFERROR(__xludf.DUMMYFUNCTION("""COMPUTED_VALUE"""),479.97)</f>
        <v>479.97</v>
      </c>
      <c r="M378" s="2">
        <f>IFERROR(__xludf.DUMMYFUNCTION("""COMPUTED_VALUE"""),45841.54166666667)</f>
        <v>45841.54167</v>
      </c>
      <c r="N378" s="1">
        <f>IFERROR(__xludf.DUMMYFUNCTION("""COMPUTED_VALUE"""),3.2265685E7)</f>
        <v>32265685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IFERROR(__xludf.DUMMYFUNCTION("""COMPUTED_VALUE"""),477.69)</f>
        <v>477.69</v>
      </c>
      <c r="D379" s="2">
        <f>IFERROR(__xludf.DUMMYFUNCTION("""COMPUTED_VALUE"""),45845.66666666667)</f>
        <v>45845.66667</v>
      </c>
      <c r="E379" s="1">
        <f>IFERROR(__xludf.DUMMYFUNCTION("""COMPUTED_VALUE"""),480.09)</f>
        <v>480.09</v>
      </c>
      <c r="G379" s="2">
        <f>IFERROR(__xludf.DUMMYFUNCTION("""COMPUTED_VALUE"""),45845.66666666667)</f>
        <v>45845.66667</v>
      </c>
      <c r="H379" s="1">
        <f>IFERROR(__xludf.DUMMYFUNCTION("""COMPUTED_VALUE"""),474.51)</f>
        <v>474.51</v>
      </c>
      <c r="J379" s="2">
        <f>IFERROR(__xludf.DUMMYFUNCTION("""COMPUTED_VALUE"""),45845.66666666667)</f>
        <v>45845.66667</v>
      </c>
      <c r="K379" s="1">
        <f>IFERROR(__xludf.DUMMYFUNCTION("""COMPUTED_VALUE"""),475.96)</f>
        <v>475.96</v>
      </c>
      <c r="M379" s="2">
        <f>IFERROR(__xludf.DUMMYFUNCTION("""COMPUTED_VALUE"""),45845.66666666667)</f>
        <v>45845.66667</v>
      </c>
      <c r="N379" s="1">
        <f>IFERROR(__xludf.DUMMYFUNCTION("""COMPUTED_VALUE"""),4.8370361E7)</f>
        <v>48370361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IFERROR(__xludf.DUMMYFUNCTION("""COMPUTED_VALUE"""),477.02)</f>
        <v>477.02</v>
      </c>
      <c r="D380" s="2">
        <f>IFERROR(__xludf.DUMMYFUNCTION("""COMPUTED_VALUE"""),45846.66666666667)</f>
        <v>45846.66667</v>
      </c>
      <c r="E380" s="1">
        <f>IFERROR(__xludf.DUMMYFUNCTION("""COMPUTED_VALUE"""),482.42)</f>
        <v>482.42</v>
      </c>
      <c r="G380" s="2">
        <f>IFERROR(__xludf.DUMMYFUNCTION("""COMPUTED_VALUE"""),45846.66666666667)</f>
        <v>45846.66667</v>
      </c>
      <c r="H380" s="1">
        <f>IFERROR(__xludf.DUMMYFUNCTION("""COMPUTED_VALUE"""),476.77)</f>
        <v>476.77</v>
      </c>
      <c r="J380" s="2">
        <f>IFERROR(__xludf.DUMMYFUNCTION("""COMPUTED_VALUE"""),45846.66666666667)</f>
        <v>45846.66667</v>
      </c>
      <c r="K380" s="1">
        <f>IFERROR(__xludf.DUMMYFUNCTION("""COMPUTED_VALUE"""),479.85)</f>
        <v>479.85</v>
      </c>
      <c r="M380" s="2">
        <f>IFERROR(__xludf.DUMMYFUNCTION("""COMPUTED_VALUE"""),45846.66666666667)</f>
        <v>45846.66667</v>
      </c>
      <c r="N380" s="1">
        <f>IFERROR(__xludf.DUMMYFUNCTION("""COMPUTED_VALUE"""),5.0746961E7)</f>
        <v>50746961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IFERROR(__xludf.DUMMYFUNCTION("""COMPUTED_VALUE"""),480.74)</f>
        <v>480.74</v>
      </c>
      <c r="D381" s="2">
        <f>IFERROR(__xludf.DUMMYFUNCTION("""COMPUTED_VALUE"""),45847.66666666667)</f>
        <v>45847.66667</v>
      </c>
      <c r="E381" s="1">
        <f>IFERROR(__xludf.DUMMYFUNCTION("""COMPUTED_VALUE"""),481.64)</f>
        <v>481.64</v>
      </c>
      <c r="G381" s="2">
        <f>IFERROR(__xludf.DUMMYFUNCTION("""COMPUTED_VALUE"""),45847.66666666667)</f>
        <v>45847.66667</v>
      </c>
      <c r="H381" s="1">
        <f>IFERROR(__xludf.DUMMYFUNCTION("""COMPUTED_VALUE"""),476.34)</f>
        <v>476.34</v>
      </c>
      <c r="J381" s="2">
        <f>IFERROR(__xludf.DUMMYFUNCTION("""COMPUTED_VALUE"""),45847.66666666667)</f>
        <v>45847.66667</v>
      </c>
      <c r="K381" s="1">
        <f>IFERROR(__xludf.DUMMYFUNCTION("""COMPUTED_VALUE"""),481.21)</f>
        <v>481.21</v>
      </c>
      <c r="M381" s="2">
        <f>IFERROR(__xludf.DUMMYFUNCTION("""COMPUTED_VALUE"""),45847.66666666667)</f>
        <v>45847.66667</v>
      </c>
      <c r="N381" s="1">
        <f>IFERROR(__xludf.DUMMYFUNCTION("""COMPUTED_VALUE"""),3.6339464E7)</f>
        <v>36339464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IFERROR(__xludf.DUMMYFUNCTION("""COMPUTED_VALUE"""),481.85)</f>
        <v>481.85</v>
      </c>
      <c r="D382" s="2">
        <f>IFERROR(__xludf.DUMMYFUNCTION("""COMPUTED_VALUE"""),45848.66666666667)</f>
        <v>45848.66667</v>
      </c>
      <c r="E382" s="1">
        <f>IFERROR(__xludf.DUMMYFUNCTION("""COMPUTED_VALUE"""),489.62)</f>
        <v>489.62</v>
      </c>
      <c r="G382" s="2">
        <f>IFERROR(__xludf.DUMMYFUNCTION("""COMPUTED_VALUE"""),45848.66666666667)</f>
        <v>45848.66667</v>
      </c>
      <c r="H382" s="1">
        <f>IFERROR(__xludf.DUMMYFUNCTION("""COMPUTED_VALUE"""),480.61)</f>
        <v>480.61</v>
      </c>
      <c r="J382" s="2">
        <f>IFERROR(__xludf.DUMMYFUNCTION("""COMPUTED_VALUE"""),45848.66666666667)</f>
        <v>45848.66667</v>
      </c>
      <c r="K382" s="1">
        <f>IFERROR(__xludf.DUMMYFUNCTION("""COMPUTED_VALUE"""),485.43)</f>
        <v>485.43</v>
      </c>
      <c r="M382" s="2">
        <f>IFERROR(__xludf.DUMMYFUNCTION("""COMPUTED_VALUE"""),45848.66666666667)</f>
        <v>45848.66667</v>
      </c>
      <c r="N382" s="1">
        <f>IFERROR(__xludf.DUMMYFUNCTION("""COMPUTED_VALUE"""),3.656069E7)</f>
        <v>36560690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IFERROR(__xludf.DUMMYFUNCTION("""COMPUTED_VALUE"""),481.29)</f>
        <v>481.29</v>
      </c>
      <c r="D383" s="2">
        <f>IFERROR(__xludf.DUMMYFUNCTION("""COMPUTED_VALUE"""),45849.66666666667)</f>
        <v>45849.66667</v>
      </c>
      <c r="E383" s="1">
        <f>IFERROR(__xludf.DUMMYFUNCTION("""COMPUTED_VALUE"""),482.78)</f>
        <v>482.78</v>
      </c>
      <c r="G383" s="2">
        <f>IFERROR(__xludf.DUMMYFUNCTION("""COMPUTED_VALUE"""),45849.66666666667)</f>
        <v>45849.66667</v>
      </c>
      <c r="H383" s="1">
        <f>IFERROR(__xludf.DUMMYFUNCTION("""COMPUTED_VALUE"""),478.19)</f>
        <v>478.19</v>
      </c>
      <c r="J383" s="2">
        <f>IFERROR(__xludf.DUMMYFUNCTION("""COMPUTED_VALUE"""),45849.66666666667)</f>
        <v>45849.66667</v>
      </c>
      <c r="K383" s="1">
        <f>IFERROR(__xludf.DUMMYFUNCTION("""COMPUTED_VALUE"""),481.22)</f>
        <v>481.22</v>
      </c>
      <c r="M383" s="2">
        <f>IFERROR(__xludf.DUMMYFUNCTION("""COMPUTED_VALUE"""),45849.66666666667)</f>
        <v>45849.66667</v>
      </c>
      <c r="N383" s="1">
        <f>IFERROR(__xludf.DUMMYFUNCTION("""COMPUTED_VALUE"""),3.0132526E7)</f>
        <v>30132526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IFERROR(__xludf.DUMMYFUNCTION("""COMPUTED_VALUE"""),479.43)</f>
        <v>479.43</v>
      </c>
      <c r="D384" s="2">
        <f>IFERROR(__xludf.DUMMYFUNCTION("""COMPUTED_VALUE"""),45852.66666666667)</f>
        <v>45852.66667</v>
      </c>
      <c r="E384" s="1">
        <f>IFERROR(__xludf.DUMMYFUNCTION("""COMPUTED_VALUE"""),479.92)</f>
        <v>479.92</v>
      </c>
      <c r="G384" s="2">
        <f>IFERROR(__xludf.DUMMYFUNCTION("""COMPUTED_VALUE"""),45852.66666666667)</f>
        <v>45852.66667</v>
      </c>
      <c r="H384" s="1">
        <f>IFERROR(__xludf.DUMMYFUNCTION("""COMPUTED_VALUE"""),476.73)</f>
        <v>476.73</v>
      </c>
      <c r="J384" s="2">
        <f>IFERROR(__xludf.DUMMYFUNCTION("""COMPUTED_VALUE"""),45852.66666666667)</f>
        <v>45852.66667</v>
      </c>
      <c r="K384" s="1">
        <f>IFERROR(__xludf.DUMMYFUNCTION("""COMPUTED_VALUE"""),477.87)</f>
        <v>477.87</v>
      </c>
      <c r="M384" s="2">
        <f>IFERROR(__xludf.DUMMYFUNCTION("""COMPUTED_VALUE"""),45852.66666666667)</f>
        <v>45852.66667</v>
      </c>
      <c r="N384" s="1">
        <f>IFERROR(__xludf.DUMMYFUNCTION("""COMPUTED_VALUE"""),2.699236E7)</f>
        <v>26992360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IFERROR(__xludf.DUMMYFUNCTION("""COMPUTED_VALUE"""),478.61)</f>
        <v>478.61</v>
      </c>
      <c r="D385" s="2">
        <f>IFERROR(__xludf.DUMMYFUNCTION("""COMPUTED_VALUE"""),45853.66666666667)</f>
        <v>45853.66667</v>
      </c>
      <c r="E385" s="1">
        <f>IFERROR(__xludf.DUMMYFUNCTION("""COMPUTED_VALUE"""),479.66)</f>
        <v>479.66</v>
      </c>
      <c r="G385" s="2">
        <f>IFERROR(__xludf.DUMMYFUNCTION("""COMPUTED_VALUE"""),45853.66666666667)</f>
        <v>45853.66667</v>
      </c>
      <c r="H385" s="1">
        <f>IFERROR(__xludf.DUMMYFUNCTION("""COMPUTED_VALUE"""),468.86)</f>
        <v>468.86</v>
      </c>
      <c r="J385" s="2">
        <f>IFERROR(__xludf.DUMMYFUNCTION("""COMPUTED_VALUE"""),45853.66666666667)</f>
        <v>45853.66667</v>
      </c>
      <c r="K385" s="1">
        <f>IFERROR(__xludf.DUMMYFUNCTION("""COMPUTED_VALUE"""),469.0)</f>
        <v>469</v>
      </c>
      <c r="M385" s="2">
        <f>IFERROR(__xludf.DUMMYFUNCTION("""COMPUTED_VALUE"""),45853.66666666667)</f>
        <v>45853.66667</v>
      </c>
      <c r="N385" s="1">
        <f>IFERROR(__xludf.DUMMYFUNCTION("""COMPUTED_VALUE"""),3.2259146E7)</f>
        <v>32259146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IFERROR(__xludf.DUMMYFUNCTION("""COMPUTED_VALUE"""),469.58)</f>
        <v>469.58</v>
      </c>
      <c r="D386" s="2">
        <f>IFERROR(__xludf.DUMMYFUNCTION("""COMPUTED_VALUE"""),45854.66666666667)</f>
        <v>45854.66667</v>
      </c>
      <c r="E386" s="1">
        <f>IFERROR(__xludf.DUMMYFUNCTION("""COMPUTED_VALUE"""),473.91)</f>
        <v>473.91</v>
      </c>
      <c r="G386" s="2">
        <f>IFERROR(__xludf.DUMMYFUNCTION("""COMPUTED_VALUE"""),45854.66666666667)</f>
        <v>45854.66667</v>
      </c>
      <c r="H386" s="1">
        <f>IFERROR(__xludf.DUMMYFUNCTION("""COMPUTED_VALUE"""),465.77)</f>
        <v>465.77</v>
      </c>
      <c r="J386" s="2">
        <f>IFERROR(__xludf.DUMMYFUNCTION("""COMPUTED_VALUE"""),45854.66666666667)</f>
        <v>45854.66667</v>
      </c>
      <c r="K386" s="1">
        <f>IFERROR(__xludf.DUMMYFUNCTION("""COMPUTED_VALUE"""),472.61)</f>
        <v>472.61</v>
      </c>
      <c r="M386" s="2">
        <f>IFERROR(__xludf.DUMMYFUNCTION("""COMPUTED_VALUE"""),45854.66666666667)</f>
        <v>45854.66667</v>
      </c>
      <c r="N386" s="1">
        <f>IFERROR(__xludf.DUMMYFUNCTION("""COMPUTED_VALUE"""),2.9634395E7)</f>
        <v>29634395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IFERROR(__xludf.DUMMYFUNCTION("""COMPUTED_VALUE"""),471.08)</f>
        <v>471.08</v>
      </c>
      <c r="D387" s="2">
        <f>IFERROR(__xludf.DUMMYFUNCTION("""COMPUTED_VALUE"""),45855.66666666667)</f>
        <v>45855.66667</v>
      </c>
      <c r="E387" s="1">
        <f>IFERROR(__xludf.DUMMYFUNCTION("""COMPUTED_VALUE"""),475.0)</f>
        <v>475</v>
      </c>
      <c r="G387" s="2">
        <f>IFERROR(__xludf.DUMMYFUNCTION("""COMPUTED_VALUE"""),45855.66666666667)</f>
        <v>45855.66667</v>
      </c>
      <c r="H387" s="1">
        <f>IFERROR(__xludf.DUMMYFUNCTION("""COMPUTED_VALUE"""),469.69)</f>
        <v>469.69</v>
      </c>
      <c r="J387" s="2">
        <f>IFERROR(__xludf.DUMMYFUNCTION("""COMPUTED_VALUE"""),45855.66666666667)</f>
        <v>45855.66667</v>
      </c>
      <c r="K387" s="1">
        <f>IFERROR(__xludf.DUMMYFUNCTION("""COMPUTED_VALUE"""),474.17)</f>
        <v>474.17</v>
      </c>
      <c r="M387" s="2">
        <f>IFERROR(__xludf.DUMMYFUNCTION("""COMPUTED_VALUE"""),45855.66666666667)</f>
        <v>45855.66667</v>
      </c>
      <c r="N387" s="1">
        <f>IFERROR(__xludf.DUMMYFUNCTION("""COMPUTED_VALUE"""),3.080065E7)</f>
        <v>30800650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IFERROR(__xludf.DUMMYFUNCTION("""COMPUTED_VALUE"""),474.23)</f>
        <v>474.23</v>
      </c>
      <c r="D388" s="2">
        <f>IFERROR(__xludf.DUMMYFUNCTION("""COMPUTED_VALUE"""),45856.66666666667)</f>
        <v>45856.66667</v>
      </c>
      <c r="E388" s="1">
        <f>IFERROR(__xludf.DUMMYFUNCTION("""COMPUTED_VALUE"""),475.08)</f>
        <v>475.08</v>
      </c>
      <c r="G388" s="2">
        <f>IFERROR(__xludf.DUMMYFUNCTION("""COMPUTED_VALUE"""),45856.66666666667)</f>
        <v>45856.66667</v>
      </c>
      <c r="H388" s="1">
        <f>IFERROR(__xludf.DUMMYFUNCTION("""COMPUTED_VALUE"""),467.85)</f>
        <v>467.85</v>
      </c>
      <c r="J388" s="2">
        <f>IFERROR(__xludf.DUMMYFUNCTION("""COMPUTED_VALUE"""),45856.66666666667)</f>
        <v>45856.66667</v>
      </c>
      <c r="K388" s="1">
        <f>IFERROR(__xludf.DUMMYFUNCTION("""COMPUTED_VALUE"""),470.1)</f>
        <v>470.1</v>
      </c>
      <c r="M388" s="2">
        <f>IFERROR(__xludf.DUMMYFUNCTION("""COMPUTED_VALUE"""),45856.66666666667)</f>
        <v>45856.66667</v>
      </c>
      <c r="N388" s="1">
        <f>IFERROR(__xludf.DUMMYFUNCTION("""COMPUTED_VALUE"""),3.7505909E7)</f>
        <v>37505909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IFERROR(__xludf.DUMMYFUNCTION("""COMPUTED_VALUE"""),471.03)</f>
        <v>471.03</v>
      </c>
      <c r="D389" s="2">
        <f>IFERROR(__xludf.DUMMYFUNCTION("""COMPUTED_VALUE"""),45859.66666666667)</f>
        <v>45859.66667</v>
      </c>
      <c r="E389" s="1">
        <f>IFERROR(__xludf.DUMMYFUNCTION("""COMPUTED_VALUE"""),475.08)</f>
        <v>475.08</v>
      </c>
      <c r="G389" s="2">
        <f>IFERROR(__xludf.DUMMYFUNCTION("""COMPUTED_VALUE"""),45859.66666666667)</f>
        <v>45859.66667</v>
      </c>
      <c r="H389" s="1">
        <f>IFERROR(__xludf.DUMMYFUNCTION("""COMPUTED_VALUE"""),470.74)</f>
        <v>470.74</v>
      </c>
      <c r="J389" s="2">
        <f>IFERROR(__xludf.DUMMYFUNCTION("""COMPUTED_VALUE"""),45859.66666666667)</f>
        <v>45859.66667</v>
      </c>
      <c r="K389" s="1">
        <f>IFERROR(__xludf.DUMMYFUNCTION("""COMPUTED_VALUE"""),471.41)</f>
        <v>471.41</v>
      </c>
      <c r="M389" s="2">
        <f>IFERROR(__xludf.DUMMYFUNCTION("""COMPUTED_VALUE"""),45859.66666666667)</f>
        <v>45859.66667</v>
      </c>
      <c r="N389" s="1">
        <f>IFERROR(__xludf.DUMMYFUNCTION("""COMPUTED_VALUE"""),3.0295522E7)</f>
        <v>30295522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IFERROR(__xludf.DUMMYFUNCTION("""COMPUTED_VALUE"""),471.5)</f>
        <v>471.5</v>
      </c>
      <c r="D390" s="2">
        <f>IFERROR(__xludf.DUMMYFUNCTION("""COMPUTED_VALUE"""),45860.66666666667)</f>
        <v>45860.66667</v>
      </c>
      <c r="E390" s="1">
        <f>IFERROR(__xludf.DUMMYFUNCTION("""COMPUTED_VALUE"""),482.03)</f>
        <v>482.03</v>
      </c>
      <c r="G390" s="2">
        <f>IFERROR(__xludf.DUMMYFUNCTION("""COMPUTED_VALUE"""),45860.66666666667)</f>
        <v>45860.66667</v>
      </c>
      <c r="H390" s="1">
        <f>IFERROR(__xludf.DUMMYFUNCTION("""COMPUTED_VALUE"""),470.5)</f>
        <v>470.5</v>
      </c>
      <c r="J390" s="2">
        <f>IFERROR(__xludf.DUMMYFUNCTION("""COMPUTED_VALUE"""),45860.66666666667)</f>
        <v>45860.66667</v>
      </c>
      <c r="K390" s="1">
        <f>IFERROR(__xludf.DUMMYFUNCTION("""COMPUTED_VALUE"""),481.84)</f>
        <v>481.84</v>
      </c>
      <c r="M390" s="2">
        <f>IFERROR(__xludf.DUMMYFUNCTION("""COMPUTED_VALUE"""),45860.66666666667)</f>
        <v>45860.66667</v>
      </c>
      <c r="N390" s="1">
        <f>IFERROR(__xludf.DUMMYFUNCTION("""COMPUTED_VALUE"""),3.9076433E7)</f>
        <v>39076433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IFERROR(__xludf.DUMMYFUNCTION("""COMPUTED_VALUE"""),484.54)</f>
        <v>484.54</v>
      </c>
      <c r="D391" s="2">
        <f>IFERROR(__xludf.DUMMYFUNCTION("""COMPUTED_VALUE"""),45861.66666666667)</f>
        <v>45861.66667</v>
      </c>
      <c r="E391" s="1">
        <f>IFERROR(__xludf.DUMMYFUNCTION("""COMPUTED_VALUE"""),489.09)</f>
        <v>489.09</v>
      </c>
      <c r="G391" s="2">
        <f>IFERROR(__xludf.DUMMYFUNCTION("""COMPUTED_VALUE"""),45861.66666666667)</f>
        <v>45861.66667</v>
      </c>
      <c r="H391" s="1">
        <f>IFERROR(__xludf.DUMMYFUNCTION("""COMPUTED_VALUE"""),484.54)</f>
        <v>484.54</v>
      </c>
      <c r="J391" s="2">
        <f>IFERROR(__xludf.DUMMYFUNCTION("""COMPUTED_VALUE"""),45861.66666666667)</f>
        <v>45861.66667</v>
      </c>
      <c r="K391" s="1">
        <f>IFERROR(__xludf.DUMMYFUNCTION("""COMPUTED_VALUE"""),488.08)</f>
        <v>488.08</v>
      </c>
      <c r="M391" s="2">
        <f>IFERROR(__xludf.DUMMYFUNCTION("""COMPUTED_VALUE"""),45861.66666666667)</f>
        <v>45861.66667</v>
      </c>
      <c r="N391" s="1">
        <f>IFERROR(__xludf.DUMMYFUNCTION("""COMPUTED_VALUE"""),4.0585273E7)</f>
        <v>40585273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IFERROR(__xludf.DUMMYFUNCTION("""COMPUTED_VALUE"""),487.44)</f>
        <v>487.44</v>
      </c>
      <c r="D392" s="2">
        <f>IFERROR(__xludf.DUMMYFUNCTION("""COMPUTED_VALUE"""),45862.66666666667)</f>
        <v>45862.66667</v>
      </c>
      <c r="E392" s="1">
        <f>IFERROR(__xludf.DUMMYFUNCTION("""COMPUTED_VALUE"""),493.32)</f>
        <v>493.32</v>
      </c>
      <c r="G392" s="2">
        <f>IFERROR(__xludf.DUMMYFUNCTION("""COMPUTED_VALUE"""),45862.66666666667)</f>
        <v>45862.66667</v>
      </c>
      <c r="H392" s="1">
        <f>IFERROR(__xludf.DUMMYFUNCTION("""COMPUTED_VALUE"""),486.75)</f>
        <v>486.75</v>
      </c>
      <c r="J392" s="2">
        <f>IFERROR(__xludf.DUMMYFUNCTION("""COMPUTED_VALUE"""),45862.66666666667)</f>
        <v>45862.66667</v>
      </c>
      <c r="K392" s="1">
        <f>IFERROR(__xludf.DUMMYFUNCTION("""COMPUTED_VALUE"""),487.22)</f>
        <v>487.22</v>
      </c>
      <c r="M392" s="2">
        <f>IFERROR(__xludf.DUMMYFUNCTION("""COMPUTED_VALUE"""),45862.66666666667)</f>
        <v>45862.66667</v>
      </c>
      <c r="N392" s="1">
        <f>IFERROR(__xludf.DUMMYFUNCTION("""COMPUTED_VALUE"""),4.0852405E7)</f>
        <v>40852405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IFERROR(__xludf.DUMMYFUNCTION("""COMPUTED_VALUE"""),489.4)</f>
        <v>489.4</v>
      </c>
      <c r="D393" s="2">
        <f>IFERROR(__xludf.DUMMYFUNCTION("""COMPUTED_VALUE"""),45863.66666666667)</f>
        <v>45863.66667</v>
      </c>
      <c r="E393" s="1">
        <f>IFERROR(__xludf.DUMMYFUNCTION("""COMPUTED_VALUE"""),489.67)</f>
        <v>489.67</v>
      </c>
      <c r="G393" s="2">
        <f>IFERROR(__xludf.DUMMYFUNCTION("""COMPUTED_VALUE"""),45863.66666666667)</f>
        <v>45863.66667</v>
      </c>
      <c r="H393" s="1">
        <f>IFERROR(__xludf.DUMMYFUNCTION("""COMPUTED_VALUE"""),483.88)</f>
        <v>483.88</v>
      </c>
      <c r="J393" s="2">
        <f>IFERROR(__xludf.DUMMYFUNCTION("""COMPUTED_VALUE"""),45863.66666666667)</f>
        <v>45863.66667</v>
      </c>
      <c r="K393" s="1">
        <f>IFERROR(__xludf.DUMMYFUNCTION("""COMPUTED_VALUE"""),489.22)</f>
        <v>489.22</v>
      </c>
      <c r="M393" s="2">
        <f>IFERROR(__xludf.DUMMYFUNCTION("""COMPUTED_VALUE"""),45863.66666666667)</f>
        <v>45863.66667</v>
      </c>
      <c r="N393" s="1">
        <f>IFERROR(__xludf.DUMMYFUNCTION("""COMPUTED_VALUE"""),3.1561938E7)</f>
        <v>31561938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IFERROR(__xludf.DUMMYFUNCTION("""COMPUTED_VALUE"""),488.47)</f>
        <v>488.47</v>
      </c>
      <c r="D394" s="2">
        <f>IFERROR(__xludf.DUMMYFUNCTION("""COMPUTED_VALUE"""),45866.66666666667)</f>
        <v>45866.66667</v>
      </c>
      <c r="E394" s="1">
        <f>IFERROR(__xludf.DUMMYFUNCTION("""COMPUTED_VALUE"""),488.47)</f>
        <v>488.47</v>
      </c>
      <c r="G394" s="2">
        <f>IFERROR(__xludf.DUMMYFUNCTION("""COMPUTED_VALUE"""),45866.66666666667)</f>
        <v>45866.66667</v>
      </c>
      <c r="H394" s="1">
        <f>IFERROR(__xludf.DUMMYFUNCTION("""COMPUTED_VALUE"""),483.34)</f>
        <v>483.34</v>
      </c>
      <c r="J394" s="2">
        <f>IFERROR(__xludf.DUMMYFUNCTION("""COMPUTED_VALUE"""),45866.66666666667)</f>
        <v>45866.66667</v>
      </c>
      <c r="K394" s="1">
        <f>IFERROR(__xludf.DUMMYFUNCTION("""COMPUTED_VALUE"""),484.62)</f>
        <v>484.62</v>
      </c>
      <c r="M394" s="2">
        <f>IFERROR(__xludf.DUMMYFUNCTION("""COMPUTED_VALUE"""),45866.66666666667)</f>
        <v>45866.66667</v>
      </c>
      <c r="N394" s="1">
        <f>IFERROR(__xludf.DUMMYFUNCTION("""COMPUTED_VALUE"""),3.2091589E7)</f>
        <v>32091589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IFERROR(__xludf.DUMMYFUNCTION("""COMPUTED_VALUE"""),485.39)</f>
        <v>485.39</v>
      </c>
      <c r="D395" s="2">
        <f>IFERROR(__xludf.DUMMYFUNCTION("""COMPUTED_VALUE"""),45867.66666666667)</f>
        <v>45867.66667</v>
      </c>
      <c r="E395" s="1">
        <f>IFERROR(__xludf.DUMMYFUNCTION("""COMPUTED_VALUE"""),487.42)</f>
        <v>487.42</v>
      </c>
      <c r="G395" s="2">
        <f>IFERROR(__xludf.DUMMYFUNCTION("""COMPUTED_VALUE"""),45867.66666666667)</f>
        <v>45867.66667</v>
      </c>
      <c r="H395" s="1">
        <f>IFERROR(__xludf.DUMMYFUNCTION("""COMPUTED_VALUE"""),479.12)</f>
        <v>479.12</v>
      </c>
      <c r="J395" s="2">
        <f>IFERROR(__xludf.DUMMYFUNCTION("""COMPUTED_VALUE"""),45867.66666666667)</f>
        <v>45867.66667</v>
      </c>
      <c r="K395" s="1">
        <f>IFERROR(__xludf.DUMMYFUNCTION("""COMPUTED_VALUE"""),481.13)</f>
        <v>481.13</v>
      </c>
      <c r="M395" s="2">
        <f>IFERROR(__xludf.DUMMYFUNCTION("""COMPUTED_VALUE"""),45867.66666666667)</f>
        <v>45867.66667</v>
      </c>
      <c r="N395" s="1">
        <f>IFERROR(__xludf.DUMMYFUNCTION("""COMPUTED_VALUE"""),5.2295962E7)</f>
        <v>52295962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IFERROR(__xludf.DUMMYFUNCTION("""COMPUTED_VALUE"""),476.98)</f>
        <v>476.98</v>
      </c>
      <c r="D396" s="2">
        <f>IFERROR(__xludf.DUMMYFUNCTION("""COMPUTED_VALUE"""),45868.66666666667)</f>
        <v>45868.66667</v>
      </c>
      <c r="E396" s="1">
        <f>IFERROR(__xludf.DUMMYFUNCTION("""COMPUTED_VALUE"""),478.48)</f>
        <v>478.48</v>
      </c>
      <c r="G396" s="2">
        <f>IFERROR(__xludf.DUMMYFUNCTION("""COMPUTED_VALUE"""),45868.66666666667)</f>
        <v>45868.66667</v>
      </c>
      <c r="H396" s="1">
        <f>IFERROR(__xludf.DUMMYFUNCTION("""COMPUTED_VALUE"""),470.26)</f>
        <v>470.26</v>
      </c>
      <c r="J396" s="2">
        <f>IFERROR(__xludf.DUMMYFUNCTION("""COMPUTED_VALUE"""),45868.66666666667)</f>
        <v>45868.66667</v>
      </c>
      <c r="K396" s="1">
        <f>IFERROR(__xludf.DUMMYFUNCTION("""COMPUTED_VALUE"""),471.51)</f>
        <v>471.51</v>
      </c>
      <c r="M396" s="2">
        <f>IFERROR(__xludf.DUMMYFUNCTION("""COMPUTED_VALUE"""),45868.66666666667)</f>
        <v>45868.66667</v>
      </c>
      <c r="N396" s="1">
        <f>IFERROR(__xludf.DUMMYFUNCTION("""COMPUTED_VALUE"""),6.3183096E7)</f>
        <v>63183096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IFERROR(__xludf.DUMMYFUNCTION("""COMPUTED_VALUE"""),462.12)</f>
        <v>462.12</v>
      </c>
      <c r="D397" s="2">
        <f>IFERROR(__xludf.DUMMYFUNCTION("""COMPUTED_VALUE"""),45869.66666666667)</f>
        <v>45869.66667</v>
      </c>
      <c r="E397" s="1">
        <f>IFERROR(__xludf.DUMMYFUNCTION("""COMPUTED_VALUE"""),467.68)</f>
        <v>467.68</v>
      </c>
      <c r="G397" s="2">
        <f>IFERROR(__xludf.DUMMYFUNCTION("""COMPUTED_VALUE"""),45869.66666666667)</f>
        <v>45869.66667</v>
      </c>
      <c r="H397" s="1">
        <f>IFERROR(__xludf.DUMMYFUNCTION("""COMPUTED_VALUE"""),451.74)</f>
        <v>451.74</v>
      </c>
      <c r="J397" s="2">
        <f>IFERROR(__xludf.DUMMYFUNCTION("""COMPUTED_VALUE"""),45869.66666666667)</f>
        <v>45869.66667</v>
      </c>
      <c r="K397" s="1">
        <f>IFERROR(__xludf.DUMMYFUNCTION("""COMPUTED_VALUE"""),452.74)</f>
        <v>452.74</v>
      </c>
      <c r="M397" s="2">
        <f>IFERROR(__xludf.DUMMYFUNCTION("""COMPUTED_VALUE"""),45869.66666666667)</f>
        <v>45869.66667</v>
      </c>
      <c r="N397" s="1">
        <f>IFERROR(__xludf.DUMMYFUNCTION("""COMPUTED_VALUE"""),8.2404294E7)</f>
        <v>82404294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IFERROR(__xludf.DUMMYFUNCTION("""COMPUTED_VALUE"""),451.93)</f>
        <v>451.93</v>
      </c>
      <c r="D398" s="2">
        <f>IFERROR(__xludf.DUMMYFUNCTION("""COMPUTED_VALUE"""),45870.66666666667)</f>
        <v>45870.66667</v>
      </c>
      <c r="E398" s="1">
        <f>IFERROR(__xludf.DUMMYFUNCTION("""COMPUTED_VALUE"""),451.93)</f>
        <v>451.93</v>
      </c>
      <c r="G398" s="2">
        <f>IFERROR(__xludf.DUMMYFUNCTION("""COMPUTED_VALUE"""),45870.66666666667)</f>
        <v>45870.66667</v>
      </c>
      <c r="H398" s="1">
        <f>IFERROR(__xludf.DUMMYFUNCTION("""COMPUTED_VALUE"""),441.01)</f>
        <v>441.01</v>
      </c>
      <c r="J398" s="2">
        <f>IFERROR(__xludf.DUMMYFUNCTION("""COMPUTED_VALUE"""),45870.66666666667)</f>
        <v>45870.66667</v>
      </c>
      <c r="K398" s="1">
        <f>IFERROR(__xludf.DUMMYFUNCTION("""COMPUTED_VALUE"""),445.71)</f>
        <v>445.71</v>
      </c>
      <c r="M398" s="2">
        <f>IFERROR(__xludf.DUMMYFUNCTION("""COMPUTED_VALUE"""),45870.66666666667)</f>
        <v>45870.66667</v>
      </c>
      <c r="N398" s="1">
        <f>IFERROR(__xludf.DUMMYFUNCTION("""COMPUTED_VALUE"""),5.6278739E7)</f>
        <v>56278739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IFERROR(__xludf.DUMMYFUNCTION("""COMPUTED_VALUE"""),446.17)</f>
        <v>446.17</v>
      </c>
      <c r="D399" s="2">
        <f>IFERROR(__xludf.DUMMYFUNCTION("""COMPUTED_VALUE"""),45873.66666666667)</f>
        <v>45873.66667</v>
      </c>
      <c r="E399" s="1">
        <f>IFERROR(__xludf.DUMMYFUNCTION("""COMPUTED_VALUE"""),448.21)</f>
        <v>448.21</v>
      </c>
      <c r="G399" s="2">
        <f>IFERROR(__xludf.DUMMYFUNCTION("""COMPUTED_VALUE"""),45873.66666666667)</f>
        <v>45873.66667</v>
      </c>
      <c r="H399" s="1">
        <f>IFERROR(__xludf.DUMMYFUNCTION("""COMPUTED_VALUE"""),444.78)</f>
        <v>444.78</v>
      </c>
      <c r="J399" s="2">
        <f>IFERROR(__xludf.DUMMYFUNCTION("""COMPUTED_VALUE"""),45873.66666666667)</f>
        <v>45873.66667</v>
      </c>
      <c r="K399" s="1">
        <f>IFERROR(__xludf.DUMMYFUNCTION("""COMPUTED_VALUE"""),447.09)</f>
        <v>447.09</v>
      </c>
      <c r="M399" s="2">
        <f>IFERROR(__xludf.DUMMYFUNCTION("""COMPUTED_VALUE"""),45873.66666666667)</f>
        <v>45873.66667</v>
      </c>
      <c r="N399" s="1">
        <f>IFERROR(__xludf.DUMMYFUNCTION("""COMPUTED_VALUE"""),3.6295169E7)</f>
        <v>36295169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IFERROR(__xludf.DUMMYFUNCTION("""COMPUTED_VALUE"""),448.29)</f>
        <v>448.29</v>
      </c>
      <c r="D400" s="2">
        <f>IFERROR(__xludf.DUMMYFUNCTION("""COMPUTED_VALUE"""),45874.66666666667)</f>
        <v>45874.66667</v>
      </c>
      <c r="E400" s="1">
        <f>IFERROR(__xludf.DUMMYFUNCTION("""COMPUTED_VALUE"""),449.14)</f>
        <v>449.14</v>
      </c>
      <c r="G400" s="2">
        <f>IFERROR(__xludf.DUMMYFUNCTION("""COMPUTED_VALUE"""),45874.66666666667)</f>
        <v>45874.66667</v>
      </c>
      <c r="H400" s="1">
        <f>IFERROR(__xludf.DUMMYFUNCTION("""COMPUTED_VALUE"""),441.83)</f>
        <v>441.83</v>
      </c>
      <c r="J400" s="2">
        <f>IFERROR(__xludf.DUMMYFUNCTION("""COMPUTED_VALUE"""),45874.66666666667)</f>
        <v>45874.66667</v>
      </c>
      <c r="K400" s="1">
        <f>IFERROR(__xludf.DUMMYFUNCTION("""COMPUTED_VALUE"""),445.73)</f>
        <v>445.73</v>
      </c>
      <c r="M400" s="2">
        <f>IFERROR(__xludf.DUMMYFUNCTION("""COMPUTED_VALUE"""),45874.66666666667)</f>
        <v>45874.66667</v>
      </c>
      <c r="N400" s="1">
        <f>IFERROR(__xludf.DUMMYFUNCTION("""COMPUTED_VALUE"""),4.0164296E7)</f>
        <v>40164296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IFERROR(__xludf.DUMMYFUNCTION("""COMPUTED_VALUE"""),445.05)</f>
        <v>445.05</v>
      </c>
      <c r="D401" s="2">
        <f>IFERROR(__xludf.DUMMYFUNCTION("""COMPUTED_VALUE"""),45875.66666666667)</f>
        <v>45875.66667</v>
      </c>
      <c r="E401" s="1">
        <f>IFERROR(__xludf.DUMMYFUNCTION("""COMPUTED_VALUE"""),445.17)</f>
        <v>445.17</v>
      </c>
      <c r="G401" s="2">
        <f>IFERROR(__xludf.DUMMYFUNCTION("""COMPUTED_VALUE"""),45875.66666666667)</f>
        <v>45875.66667</v>
      </c>
      <c r="H401" s="1">
        <f>IFERROR(__xludf.DUMMYFUNCTION("""COMPUTED_VALUE"""),440.07)</f>
        <v>440.07</v>
      </c>
      <c r="J401" s="2">
        <f>IFERROR(__xludf.DUMMYFUNCTION("""COMPUTED_VALUE"""),45875.66666666667)</f>
        <v>45875.66667</v>
      </c>
      <c r="K401" s="1">
        <f>IFERROR(__xludf.DUMMYFUNCTION("""COMPUTED_VALUE"""),441.89)</f>
        <v>441.89</v>
      </c>
      <c r="M401" s="2">
        <f>IFERROR(__xludf.DUMMYFUNCTION("""COMPUTED_VALUE"""),45875.66666666667)</f>
        <v>45875.66667</v>
      </c>
      <c r="N401" s="1">
        <f>IFERROR(__xludf.DUMMYFUNCTION("""COMPUTED_VALUE"""),5.0311193E7)</f>
        <v>50311193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IFERROR(__xludf.DUMMYFUNCTION("""COMPUTED_VALUE"""),445.6)</f>
        <v>445.6</v>
      </c>
      <c r="D402" s="2">
        <f>IFERROR(__xludf.DUMMYFUNCTION("""COMPUTED_VALUE"""),45876.66666666667)</f>
        <v>45876.66667</v>
      </c>
      <c r="E402" s="1">
        <f>IFERROR(__xludf.DUMMYFUNCTION("""COMPUTED_VALUE"""),453.33)</f>
        <v>453.33</v>
      </c>
      <c r="G402" s="2">
        <f>IFERROR(__xludf.DUMMYFUNCTION("""COMPUTED_VALUE"""),45876.66666666667)</f>
        <v>45876.66667</v>
      </c>
      <c r="H402" s="1">
        <f>IFERROR(__xludf.DUMMYFUNCTION("""COMPUTED_VALUE"""),445.52)</f>
        <v>445.52</v>
      </c>
      <c r="J402" s="2">
        <f>IFERROR(__xludf.DUMMYFUNCTION("""COMPUTED_VALUE"""),45876.66666666667)</f>
        <v>45876.66667</v>
      </c>
      <c r="K402" s="1">
        <f>IFERROR(__xludf.DUMMYFUNCTION("""COMPUTED_VALUE"""),452.11)</f>
        <v>452.11</v>
      </c>
      <c r="M402" s="2">
        <f>IFERROR(__xludf.DUMMYFUNCTION("""COMPUTED_VALUE"""),45876.66666666667)</f>
        <v>45876.66667</v>
      </c>
      <c r="N402" s="1">
        <f>IFERROR(__xludf.DUMMYFUNCTION("""COMPUTED_VALUE"""),4.8900166E7)</f>
        <v>48900166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IFERROR(__xludf.DUMMYFUNCTION("""COMPUTED_VALUE"""),452.44)</f>
        <v>452.44</v>
      </c>
      <c r="D403" s="2">
        <f>IFERROR(__xludf.DUMMYFUNCTION("""COMPUTED_VALUE"""),45877.66666666667)</f>
        <v>45877.66667</v>
      </c>
      <c r="E403" s="1">
        <f>IFERROR(__xludf.DUMMYFUNCTION("""COMPUTED_VALUE"""),453.66)</f>
        <v>453.66</v>
      </c>
      <c r="G403" s="2">
        <f>IFERROR(__xludf.DUMMYFUNCTION("""COMPUTED_VALUE"""),45877.66666666667)</f>
        <v>45877.66667</v>
      </c>
      <c r="H403" s="1">
        <f>IFERROR(__xludf.DUMMYFUNCTION("""COMPUTED_VALUE"""),450.69)</f>
        <v>450.69</v>
      </c>
      <c r="J403" s="2">
        <f>IFERROR(__xludf.DUMMYFUNCTION("""COMPUTED_VALUE"""),45877.66666666667)</f>
        <v>45877.66667</v>
      </c>
      <c r="K403" s="1">
        <f>IFERROR(__xludf.DUMMYFUNCTION("""COMPUTED_VALUE"""),451.82)</f>
        <v>451.82</v>
      </c>
      <c r="M403" s="2">
        <f>IFERROR(__xludf.DUMMYFUNCTION("""COMPUTED_VALUE"""),45877.66666666667)</f>
        <v>45877.66667</v>
      </c>
      <c r="N403" s="1">
        <f>IFERROR(__xludf.DUMMYFUNCTION("""COMPUTED_VALUE"""),3.0428274E7)</f>
        <v>30428274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IFERROR(__xludf.DUMMYFUNCTION("""COMPUTED_VALUE"""),452.38)</f>
        <v>452.38</v>
      </c>
      <c r="D404" s="2">
        <f>IFERROR(__xludf.DUMMYFUNCTION("""COMPUTED_VALUE"""),45880.66666666667)</f>
        <v>45880.66667</v>
      </c>
      <c r="E404" s="1">
        <f>IFERROR(__xludf.DUMMYFUNCTION("""COMPUTED_VALUE"""),454.31)</f>
        <v>454.31</v>
      </c>
      <c r="G404" s="2">
        <f>IFERROR(__xludf.DUMMYFUNCTION("""COMPUTED_VALUE"""),45880.66666666667)</f>
        <v>45880.66667</v>
      </c>
      <c r="H404" s="1">
        <f>IFERROR(__xludf.DUMMYFUNCTION("""COMPUTED_VALUE"""),446.36)</f>
        <v>446.36</v>
      </c>
      <c r="J404" s="2">
        <f>IFERROR(__xludf.DUMMYFUNCTION("""COMPUTED_VALUE"""),45880.66666666667)</f>
        <v>45880.66667</v>
      </c>
      <c r="K404" s="1">
        <f>IFERROR(__xludf.DUMMYFUNCTION("""COMPUTED_VALUE"""),449.6)</f>
        <v>449.6</v>
      </c>
      <c r="M404" s="2">
        <f>IFERROR(__xludf.DUMMYFUNCTION("""COMPUTED_VALUE"""),45880.66666666667)</f>
        <v>45880.66667</v>
      </c>
      <c r="N404" s="1">
        <f>IFERROR(__xludf.DUMMYFUNCTION("""COMPUTED_VALUE"""),3.3318609E7)</f>
        <v>33318609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IFERROR(__xludf.DUMMYFUNCTION("""COMPUTED_VALUE"""),450.47)</f>
        <v>450.47</v>
      </c>
      <c r="D405" s="2">
        <f>IFERROR(__xludf.DUMMYFUNCTION("""COMPUTED_VALUE"""),45881.66666666667)</f>
        <v>45881.66667</v>
      </c>
      <c r="E405" s="1">
        <f>IFERROR(__xludf.DUMMYFUNCTION("""COMPUTED_VALUE"""),456.01)</f>
        <v>456.01</v>
      </c>
      <c r="G405" s="2">
        <f>IFERROR(__xludf.DUMMYFUNCTION("""COMPUTED_VALUE"""),45881.66666666667)</f>
        <v>45881.66667</v>
      </c>
      <c r="H405" s="1">
        <f>IFERROR(__xludf.DUMMYFUNCTION("""COMPUTED_VALUE"""),448.97)</f>
        <v>448.97</v>
      </c>
      <c r="J405" s="2">
        <f>IFERROR(__xludf.DUMMYFUNCTION("""COMPUTED_VALUE"""),45881.66666666667)</f>
        <v>45881.66667</v>
      </c>
      <c r="K405" s="1">
        <f>IFERROR(__xludf.DUMMYFUNCTION("""COMPUTED_VALUE"""),455.76)</f>
        <v>455.76</v>
      </c>
      <c r="M405" s="2">
        <f>IFERROR(__xludf.DUMMYFUNCTION("""COMPUTED_VALUE"""),45881.66666666667)</f>
        <v>45881.66667</v>
      </c>
      <c r="N405" s="1">
        <f>IFERROR(__xludf.DUMMYFUNCTION("""COMPUTED_VALUE"""),3.9486075E7)</f>
        <v>39486075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IFERROR(__xludf.DUMMYFUNCTION("""COMPUTED_VALUE"""),456.42)</f>
        <v>456.42</v>
      </c>
      <c r="D406" s="2">
        <f>IFERROR(__xludf.DUMMYFUNCTION("""COMPUTED_VALUE"""),45882.66666666667)</f>
        <v>45882.66667</v>
      </c>
      <c r="E406" s="1">
        <f>IFERROR(__xludf.DUMMYFUNCTION("""COMPUTED_VALUE"""),463.43)</f>
        <v>463.43</v>
      </c>
      <c r="G406" s="2">
        <f>IFERROR(__xludf.DUMMYFUNCTION("""COMPUTED_VALUE"""),45882.66666666667)</f>
        <v>45882.66667</v>
      </c>
      <c r="H406" s="1">
        <f>IFERROR(__xludf.DUMMYFUNCTION("""COMPUTED_VALUE"""),454.69)</f>
        <v>454.69</v>
      </c>
      <c r="J406" s="2">
        <f>IFERROR(__xludf.DUMMYFUNCTION("""COMPUTED_VALUE"""),45882.66666666667)</f>
        <v>45882.66667</v>
      </c>
      <c r="K406" s="1">
        <f>IFERROR(__xludf.DUMMYFUNCTION("""COMPUTED_VALUE"""),463.21)</f>
        <v>463.21</v>
      </c>
      <c r="M406" s="2">
        <f>IFERROR(__xludf.DUMMYFUNCTION("""COMPUTED_VALUE"""),45882.66666666667)</f>
        <v>45882.66667</v>
      </c>
      <c r="N406" s="1">
        <f>IFERROR(__xludf.DUMMYFUNCTION("""COMPUTED_VALUE"""),4.2745517E7)</f>
        <v>42745517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IFERROR(__xludf.DUMMYFUNCTION("""COMPUTED_VALUE"""),460.49)</f>
        <v>460.49</v>
      </c>
      <c r="D407" s="2">
        <f>IFERROR(__xludf.DUMMYFUNCTION("""COMPUTED_VALUE"""),45883.66666666667)</f>
        <v>45883.66667</v>
      </c>
      <c r="E407" s="1">
        <f>IFERROR(__xludf.DUMMYFUNCTION("""COMPUTED_VALUE"""),460.49)</f>
        <v>460.49</v>
      </c>
      <c r="G407" s="2">
        <f>IFERROR(__xludf.DUMMYFUNCTION("""COMPUTED_VALUE"""),45883.66666666667)</f>
        <v>45883.66667</v>
      </c>
      <c r="H407" s="1">
        <f>IFERROR(__xludf.DUMMYFUNCTION("""COMPUTED_VALUE"""),443.7)</f>
        <v>443.7</v>
      </c>
      <c r="J407" s="2">
        <f>IFERROR(__xludf.DUMMYFUNCTION("""COMPUTED_VALUE"""),45883.66666666667)</f>
        <v>45883.66667</v>
      </c>
      <c r="K407" s="1">
        <f>IFERROR(__xludf.DUMMYFUNCTION("""COMPUTED_VALUE"""),447.31)</f>
        <v>447.31</v>
      </c>
      <c r="M407" s="2">
        <f>IFERROR(__xludf.DUMMYFUNCTION("""COMPUTED_VALUE"""),45883.66666666667)</f>
        <v>45883.66667</v>
      </c>
      <c r="N407" s="1">
        <f>IFERROR(__xludf.DUMMYFUNCTION("""COMPUTED_VALUE"""),1.12770064E8)</f>
        <v>112770064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IFERROR(__xludf.DUMMYFUNCTION("""COMPUTED_VALUE"""),447.29)</f>
        <v>447.29</v>
      </c>
      <c r="D408" s="2">
        <f>IFERROR(__xludf.DUMMYFUNCTION("""COMPUTED_VALUE"""),45884.66666666667)</f>
        <v>45884.66667</v>
      </c>
      <c r="E408" s="1">
        <f>IFERROR(__xludf.DUMMYFUNCTION("""COMPUTED_VALUE"""),447.29)</f>
        <v>447.29</v>
      </c>
      <c r="G408" s="2">
        <f>IFERROR(__xludf.DUMMYFUNCTION("""COMPUTED_VALUE"""),45884.66666666667)</f>
        <v>45884.66667</v>
      </c>
      <c r="H408" s="1">
        <f>IFERROR(__xludf.DUMMYFUNCTION("""COMPUTED_VALUE"""),440.75)</f>
        <v>440.75</v>
      </c>
      <c r="J408" s="2">
        <f>IFERROR(__xludf.DUMMYFUNCTION("""COMPUTED_VALUE"""),45884.66666666667)</f>
        <v>45884.66667</v>
      </c>
      <c r="K408" s="1">
        <f>IFERROR(__xludf.DUMMYFUNCTION("""COMPUTED_VALUE"""),443.02)</f>
        <v>443.02</v>
      </c>
      <c r="M408" s="2">
        <f>IFERROR(__xludf.DUMMYFUNCTION("""COMPUTED_VALUE"""),45884.66666666667)</f>
        <v>45884.66667</v>
      </c>
      <c r="N408" s="1">
        <f>IFERROR(__xludf.DUMMYFUNCTION("""COMPUTED_VALUE"""),8.7790092E7)</f>
        <v>87790092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IFERROR(__xludf.DUMMYFUNCTION("""COMPUTED_VALUE"""),443.22)</f>
        <v>443.22</v>
      </c>
      <c r="D409" s="2">
        <f>IFERROR(__xludf.DUMMYFUNCTION("""COMPUTED_VALUE"""),45887.66666666667)</f>
        <v>45887.66667</v>
      </c>
      <c r="E409" s="1">
        <f>IFERROR(__xludf.DUMMYFUNCTION("""COMPUTED_VALUE"""),444.81)</f>
        <v>444.81</v>
      </c>
      <c r="G409" s="2">
        <f>IFERROR(__xludf.DUMMYFUNCTION("""COMPUTED_VALUE"""),45887.66666666667)</f>
        <v>45887.66667</v>
      </c>
      <c r="H409" s="1">
        <f>IFERROR(__xludf.DUMMYFUNCTION("""COMPUTED_VALUE"""),439.15)</f>
        <v>439.15</v>
      </c>
      <c r="J409" s="2">
        <f>IFERROR(__xludf.DUMMYFUNCTION("""COMPUTED_VALUE"""),45887.66666666667)</f>
        <v>45887.66667</v>
      </c>
      <c r="K409" s="1">
        <f>IFERROR(__xludf.DUMMYFUNCTION("""COMPUTED_VALUE"""),439.38)</f>
        <v>439.38</v>
      </c>
      <c r="M409" s="2">
        <f>IFERROR(__xludf.DUMMYFUNCTION("""COMPUTED_VALUE"""),45887.66666666667)</f>
        <v>45887.66667</v>
      </c>
      <c r="N409" s="1">
        <f>IFERROR(__xludf.DUMMYFUNCTION("""COMPUTED_VALUE"""),5.4271471E7)</f>
        <v>54271471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IFERROR(__xludf.DUMMYFUNCTION("""COMPUTED_VALUE"""),440.55)</f>
        <v>440.55</v>
      </c>
      <c r="D410" s="2">
        <f>IFERROR(__xludf.DUMMYFUNCTION("""COMPUTED_VALUE"""),45888.66666666667)</f>
        <v>45888.66667</v>
      </c>
      <c r="E410" s="1">
        <f>IFERROR(__xludf.DUMMYFUNCTION("""COMPUTED_VALUE"""),446.12)</f>
        <v>446.12</v>
      </c>
      <c r="G410" s="2">
        <f>IFERROR(__xludf.DUMMYFUNCTION("""COMPUTED_VALUE"""),45888.66666666667)</f>
        <v>45888.66667</v>
      </c>
      <c r="H410" s="1">
        <f>IFERROR(__xludf.DUMMYFUNCTION("""COMPUTED_VALUE"""),440.55)</f>
        <v>440.55</v>
      </c>
      <c r="J410" s="2">
        <f>IFERROR(__xludf.DUMMYFUNCTION("""COMPUTED_VALUE"""),45888.66666666667)</f>
        <v>45888.66667</v>
      </c>
      <c r="K410" s="1">
        <f>IFERROR(__xludf.DUMMYFUNCTION("""COMPUTED_VALUE"""),444.25)</f>
        <v>444.25</v>
      </c>
      <c r="M410" s="2">
        <f>IFERROR(__xludf.DUMMYFUNCTION("""COMPUTED_VALUE"""),45888.66666666667)</f>
        <v>45888.66667</v>
      </c>
      <c r="N410" s="1">
        <f>IFERROR(__xludf.DUMMYFUNCTION("""COMPUTED_VALUE"""),5.3474053E7)</f>
        <v>53474053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IFERROR(__xludf.DUMMYFUNCTION("""COMPUTED_VALUE"""),444.33)</f>
        <v>444.33</v>
      </c>
      <c r="D411" s="2">
        <f>IFERROR(__xludf.DUMMYFUNCTION("""COMPUTED_VALUE"""),45889.66666666667)</f>
        <v>45889.66667</v>
      </c>
      <c r="E411" s="1">
        <f>IFERROR(__xludf.DUMMYFUNCTION("""COMPUTED_VALUE"""),445.15)</f>
        <v>445.15</v>
      </c>
      <c r="G411" s="2">
        <f>IFERROR(__xludf.DUMMYFUNCTION("""COMPUTED_VALUE"""),45889.66666666667)</f>
        <v>45889.66667</v>
      </c>
      <c r="H411" s="1">
        <f>IFERROR(__xludf.DUMMYFUNCTION("""COMPUTED_VALUE"""),441.58)</f>
        <v>441.58</v>
      </c>
      <c r="J411" s="2">
        <f>IFERROR(__xludf.DUMMYFUNCTION("""COMPUTED_VALUE"""),45889.66666666667)</f>
        <v>45889.66667</v>
      </c>
      <c r="K411" s="1">
        <f>IFERROR(__xludf.DUMMYFUNCTION("""COMPUTED_VALUE"""),442.69)</f>
        <v>442.69</v>
      </c>
      <c r="M411" s="2">
        <f>IFERROR(__xludf.DUMMYFUNCTION("""COMPUTED_VALUE"""),45889.66666666667)</f>
        <v>45889.66667</v>
      </c>
      <c r="N411" s="1">
        <f>IFERROR(__xludf.DUMMYFUNCTION("""COMPUTED_VALUE"""),4.1572959E7)</f>
        <v>41572959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IFERROR(__xludf.DUMMYFUNCTION("""COMPUTED_VALUE"""),441.67)</f>
        <v>441.67</v>
      </c>
      <c r="D412" s="2">
        <f>IFERROR(__xludf.DUMMYFUNCTION("""COMPUTED_VALUE"""),45890.66666666667)</f>
        <v>45890.66667</v>
      </c>
      <c r="E412" s="1">
        <f>IFERROR(__xludf.DUMMYFUNCTION("""COMPUTED_VALUE"""),451.97)</f>
        <v>451.97</v>
      </c>
      <c r="G412" s="2">
        <f>IFERROR(__xludf.DUMMYFUNCTION("""COMPUTED_VALUE"""),45890.66666666667)</f>
        <v>45890.66667</v>
      </c>
      <c r="H412" s="1">
        <f>IFERROR(__xludf.DUMMYFUNCTION("""COMPUTED_VALUE"""),441.67)</f>
        <v>441.67</v>
      </c>
      <c r="J412" s="2">
        <f>IFERROR(__xludf.DUMMYFUNCTION("""COMPUTED_VALUE"""),45890.66666666667)</f>
        <v>45890.66667</v>
      </c>
      <c r="K412" s="1">
        <f>IFERROR(__xludf.DUMMYFUNCTION("""COMPUTED_VALUE"""),450.8)</f>
        <v>450.8</v>
      </c>
      <c r="M412" s="2">
        <f>IFERROR(__xludf.DUMMYFUNCTION("""COMPUTED_VALUE"""),45890.66666666667)</f>
        <v>45890.66667</v>
      </c>
      <c r="N412" s="1">
        <f>IFERROR(__xludf.DUMMYFUNCTION("""COMPUTED_VALUE"""),5.1036321E7)</f>
        <v>51036321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IFERROR(__xludf.DUMMYFUNCTION("""COMPUTED_VALUE"""),451.94)</f>
        <v>451.94</v>
      </c>
      <c r="D413" s="2">
        <f>IFERROR(__xludf.DUMMYFUNCTION("""COMPUTED_VALUE"""),45891.66666666667)</f>
        <v>45891.66667</v>
      </c>
      <c r="E413" s="1">
        <f>IFERROR(__xludf.DUMMYFUNCTION("""COMPUTED_VALUE"""),462.78)</f>
        <v>462.78</v>
      </c>
      <c r="G413" s="2">
        <f>IFERROR(__xludf.DUMMYFUNCTION("""COMPUTED_VALUE"""),45891.66666666667)</f>
        <v>45891.66667</v>
      </c>
      <c r="H413" s="1">
        <f>IFERROR(__xludf.DUMMYFUNCTION("""COMPUTED_VALUE"""),451.94)</f>
        <v>451.94</v>
      </c>
      <c r="J413" s="2">
        <f>IFERROR(__xludf.DUMMYFUNCTION("""COMPUTED_VALUE"""),45891.66666666667)</f>
        <v>45891.66667</v>
      </c>
      <c r="K413" s="1">
        <f>IFERROR(__xludf.DUMMYFUNCTION("""COMPUTED_VALUE"""),458.65)</f>
        <v>458.65</v>
      </c>
      <c r="M413" s="2">
        <f>IFERROR(__xludf.DUMMYFUNCTION("""COMPUTED_VALUE"""),45891.66666666667)</f>
        <v>45891.66667</v>
      </c>
      <c r="N413" s="1">
        <f>IFERROR(__xludf.DUMMYFUNCTION("""COMPUTED_VALUE"""),4.2910059E7)</f>
        <v>42910059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IFERROR(__xludf.DUMMYFUNCTION("""COMPUTED_VALUE"""),457.66)</f>
        <v>457.66</v>
      </c>
      <c r="D414" s="2">
        <f>IFERROR(__xludf.DUMMYFUNCTION("""COMPUTED_VALUE"""),45894.66666666667)</f>
        <v>45894.66667</v>
      </c>
      <c r="E414" s="1">
        <f>IFERROR(__xludf.DUMMYFUNCTION("""COMPUTED_VALUE"""),457.78)</f>
        <v>457.78</v>
      </c>
      <c r="G414" s="2">
        <f>IFERROR(__xludf.DUMMYFUNCTION("""COMPUTED_VALUE"""),45894.66666666667)</f>
        <v>45894.66667</v>
      </c>
      <c r="H414" s="1">
        <f>IFERROR(__xludf.DUMMYFUNCTION("""COMPUTED_VALUE"""),454.05)</f>
        <v>454.05</v>
      </c>
      <c r="J414" s="2">
        <f>IFERROR(__xludf.DUMMYFUNCTION("""COMPUTED_VALUE"""),45894.66666666667)</f>
        <v>45894.66667</v>
      </c>
      <c r="K414" s="1">
        <f>IFERROR(__xludf.DUMMYFUNCTION("""COMPUTED_VALUE"""),455.76)</f>
        <v>455.76</v>
      </c>
      <c r="M414" s="2">
        <f>IFERROR(__xludf.DUMMYFUNCTION("""COMPUTED_VALUE"""),45894.66666666667)</f>
        <v>45894.66667</v>
      </c>
      <c r="N414" s="1">
        <f>IFERROR(__xludf.DUMMYFUNCTION("""COMPUTED_VALUE"""),3.6182805E7)</f>
        <v>36182805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IFERROR(__xludf.DUMMYFUNCTION("""COMPUTED_VALUE"""),453.04)</f>
        <v>453.04</v>
      </c>
      <c r="D415" s="2">
        <f>IFERROR(__xludf.DUMMYFUNCTION("""COMPUTED_VALUE"""),45895.66666666667)</f>
        <v>45895.66667</v>
      </c>
      <c r="E415" s="1">
        <f>IFERROR(__xludf.DUMMYFUNCTION("""COMPUTED_VALUE"""),455.64)</f>
        <v>455.64</v>
      </c>
      <c r="G415" s="2">
        <f>IFERROR(__xludf.DUMMYFUNCTION("""COMPUTED_VALUE"""),45895.66666666667)</f>
        <v>45895.66667</v>
      </c>
      <c r="H415" s="1">
        <f>IFERROR(__xludf.DUMMYFUNCTION("""COMPUTED_VALUE"""),452.41)</f>
        <v>452.41</v>
      </c>
      <c r="J415" s="2">
        <f>IFERROR(__xludf.DUMMYFUNCTION("""COMPUTED_VALUE"""),45895.66666666667)</f>
        <v>45895.66667</v>
      </c>
      <c r="K415" s="1">
        <f>IFERROR(__xludf.DUMMYFUNCTION("""COMPUTED_VALUE"""),453.61)</f>
        <v>453.61</v>
      </c>
      <c r="M415" s="2">
        <f>IFERROR(__xludf.DUMMYFUNCTION("""COMPUTED_VALUE"""),45895.66666666667)</f>
        <v>45895.66667</v>
      </c>
      <c r="N415" s="1">
        <f>IFERROR(__xludf.DUMMYFUNCTION("""COMPUTED_VALUE"""),4.5323429E7)</f>
        <v>45323429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IFERROR(__xludf.DUMMYFUNCTION("""COMPUTED_VALUE"""),452.03)</f>
        <v>452.03</v>
      </c>
      <c r="D416" s="2">
        <f>IFERROR(__xludf.DUMMYFUNCTION("""COMPUTED_VALUE"""),45896.66666666667)</f>
        <v>45896.66667</v>
      </c>
      <c r="E416" s="1">
        <f>IFERROR(__xludf.DUMMYFUNCTION("""COMPUTED_VALUE"""),453.98)</f>
        <v>453.98</v>
      </c>
      <c r="G416" s="2">
        <f>IFERROR(__xludf.DUMMYFUNCTION("""COMPUTED_VALUE"""),45896.66666666667)</f>
        <v>45896.66667</v>
      </c>
      <c r="H416" s="1">
        <f>IFERROR(__xludf.DUMMYFUNCTION("""COMPUTED_VALUE"""),449.95)</f>
        <v>449.95</v>
      </c>
      <c r="J416" s="2">
        <f>IFERROR(__xludf.DUMMYFUNCTION("""COMPUTED_VALUE"""),45896.66666666667)</f>
        <v>45896.66667</v>
      </c>
      <c r="K416" s="1">
        <f>IFERROR(__xludf.DUMMYFUNCTION("""COMPUTED_VALUE"""),451.65)</f>
        <v>451.65</v>
      </c>
      <c r="M416" s="2">
        <f>IFERROR(__xludf.DUMMYFUNCTION("""COMPUTED_VALUE"""),45896.66666666667)</f>
        <v>45896.66667</v>
      </c>
      <c r="N416" s="1">
        <f>IFERROR(__xludf.DUMMYFUNCTION("""COMPUTED_VALUE"""),3.6646929E7)</f>
        <v>36646929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IFERROR(__xludf.DUMMYFUNCTION("""COMPUTED_VALUE"""),454.86)</f>
        <v>454.86</v>
      </c>
      <c r="D417" s="2">
        <f>IFERROR(__xludf.DUMMYFUNCTION("""COMPUTED_VALUE"""),45897.66666666667)</f>
        <v>45897.66667</v>
      </c>
      <c r="E417" s="1">
        <f>IFERROR(__xludf.DUMMYFUNCTION("""COMPUTED_VALUE"""),455.17)</f>
        <v>455.17</v>
      </c>
      <c r="G417" s="2">
        <f>IFERROR(__xludf.DUMMYFUNCTION("""COMPUTED_VALUE"""),45897.66666666667)</f>
        <v>45897.66667</v>
      </c>
      <c r="H417" s="1">
        <f>IFERROR(__xludf.DUMMYFUNCTION("""COMPUTED_VALUE"""),450.11)</f>
        <v>450.11</v>
      </c>
      <c r="J417" s="2">
        <f>IFERROR(__xludf.DUMMYFUNCTION("""COMPUTED_VALUE"""),45897.66666666667)</f>
        <v>45897.66667</v>
      </c>
      <c r="K417" s="1">
        <f>IFERROR(__xludf.DUMMYFUNCTION("""COMPUTED_VALUE"""),454.64)</f>
        <v>454.64</v>
      </c>
      <c r="M417" s="2">
        <f>IFERROR(__xludf.DUMMYFUNCTION("""COMPUTED_VALUE"""),45897.66666666667)</f>
        <v>45897.66667</v>
      </c>
      <c r="N417" s="1">
        <f>IFERROR(__xludf.DUMMYFUNCTION("""COMPUTED_VALUE"""),3.8851417E7)</f>
        <v>38851417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IFERROR(__xludf.DUMMYFUNCTION("""COMPUTED_VALUE"""),454.54)</f>
        <v>454.54</v>
      </c>
      <c r="D418" s="2">
        <f>IFERROR(__xludf.DUMMYFUNCTION("""COMPUTED_VALUE"""),45898.66666666667)</f>
        <v>45898.66667</v>
      </c>
      <c r="E418" s="1">
        <f>IFERROR(__xludf.DUMMYFUNCTION("""COMPUTED_VALUE"""),459.75)</f>
        <v>459.75</v>
      </c>
      <c r="G418" s="2">
        <f>IFERROR(__xludf.DUMMYFUNCTION("""COMPUTED_VALUE"""),45898.66666666667)</f>
        <v>45898.66667</v>
      </c>
      <c r="H418" s="1">
        <f>IFERROR(__xludf.DUMMYFUNCTION("""COMPUTED_VALUE"""),454.54)</f>
        <v>454.54</v>
      </c>
      <c r="J418" s="2">
        <f>IFERROR(__xludf.DUMMYFUNCTION("""COMPUTED_VALUE"""),45898.66666666667)</f>
        <v>45898.66667</v>
      </c>
      <c r="K418" s="1">
        <f>IFERROR(__xludf.DUMMYFUNCTION("""COMPUTED_VALUE"""),458.78)</f>
        <v>458.78</v>
      </c>
      <c r="M418" s="2">
        <f>IFERROR(__xludf.DUMMYFUNCTION("""COMPUTED_VALUE"""),45898.66666666667)</f>
        <v>45898.66667</v>
      </c>
      <c r="N418" s="1">
        <f>IFERROR(__xludf.DUMMYFUNCTION("""COMPUTED_VALUE"""),3.5069637E7)</f>
        <v>35069637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IFERROR(__xludf.DUMMYFUNCTION("""COMPUTED_VALUE"""),455.48)</f>
        <v>455.48</v>
      </c>
      <c r="D419" s="2">
        <f>IFERROR(__xludf.DUMMYFUNCTION("""COMPUTED_VALUE"""),45902.66666666667)</f>
        <v>45902.66667</v>
      </c>
      <c r="E419" s="1">
        <f>IFERROR(__xludf.DUMMYFUNCTION("""COMPUTED_VALUE"""),455.48)</f>
        <v>455.48</v>
      </c>
      <c r="G419" s="2">
        <f>IFERROR(__xludf.DUMMYFUNCTION("""COMPUTED_VALUE"""),45902.66666666667)</f>
        <v>45902.66667</v>
      </c>
      <c r="H419" s="1">
        <f>IFERROR(__xludf.DUMMYFUNCTION("""COMPUTED_VALUE"""),450.39)</f>
        <v>450.39</v>
      </c>
      <c r="J419" s="2">
        <f>IFERROR(__xludf.DUMMYFUNCTION("""COMPUTED_VALUE"""),45902.66666666667)</f>
        <v>45902.66667</v>
      </c>
      <c r="K419" s="1">
        <f>IFERROR(__xludf.DUMMYFUNCTION("""COMPUTED_VALUE"""),452.48)</f>
        <v>452.48</v>
      </c>
      <c r="M419" s="2">
        <f>IFERROR(__xludf.DUMMYFUNCTION("""COMPUTED_VALUE"""),45902.66666666667)</f>
        <v>45902.66667</v>
      </c>
      <c r="N419" s="1">
        <f>IFERROR(__xludf.DUMMYFUNCTION("""COMPUTED_VALUE"""),4.2599152E7)</f>
        <v>42599152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IFERROR(__xludf.DUMMYFUNCTION("""COMPUTED_VALUE"""),452.43)</f>
        <v>452.43</v>
      </c>
      <c r="D420" s="2">
        <f>IFERROR(__xludf.DUMMYFUNCTION("""COMPUTED_VALUE"""),45903.66666666667)</f>
        <v>45903.66667</v>
      </c>
      <c r="E420" s="1">
        <f>IFERROR(__xludf.DUMMYFUNCTION("""COMPUTED_VALUE"""),452.43)</f>
        <v>452.43</v>
      </c>
      <c r="G420" s="2">
        <f>IFERROR(__xludf.DUMMYFUNCTION("""COMPUTED_VALUE"""),45903.66666666667)</f>
        <v>45903.66667</v>
      </c>
      <c r="H420" s="1">
        <f>IFERROR(__xludf.DUMMYFUNCTION("""COMPUTED_VALUE"""),442.77)</f>
        <v>442.77</v>
      </c>
      <c r="J420" s="2">
        <f>IFERROR(__xludf.DUMMYFUNCTION("""COMPUTED_VALUE"""),45903.66666666667)</f>
        <v>45903.66667</v>
      </c>
      <c r="K420" s="1">
        <f>IFERROR(__xludf.DUMMYFUNCTION("""COMPUTED_VALUE"""),444.21)</f>
        <v>444.21</v>
      </c>
      <c r="M420" s="2">
        <f>IFERROR(__xludf.DUMMYFUNCTION("""COMPUTED_VALUE"""),45903.66666666667)</f>
        <v>45903.66667</v>
      </c>
      <c r="N420" s="1">
        <f>IFERROR(__xludf.DUMMYFUNCTION("""COMPUTED_VALUE"""),4.6994808E7)</f>
        <v>46994808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IFERROR(__xludf.DUMMYFUNCTION("""COMPUTED_VALUE"""),444.32)</f>
        <v>444.32</v>
      </c>
      <c r="D421" s="2">
        <f>IFERROR(__xludf.DUMMYFUNCTION("""COMPUTED_VALUE"""),45904.66666666667)</f>
        <v>45904.66667</v>
      </c>
      <c r="E421" s="1">
        <f>IFERROR(__xludf.DUMMYFUNCTION("""COMPUTED_VALUE"""),445.13)</f>
        <v>445.13</v>
      </c>
      <c r="G421" s="2">
        <f>IFERROR(__xludf.DUMMYFUNCTION("""COMPUTED_VALUE"""),45904.66666666667)</f>
        <v>45904.66667</v>
      </c>
      <c r="H421" s="1">
        <f>IFERROR(__xludf.DUMMYFUNCTION("""COMPUTED_VALUE"""),439.87)</f>
        <v>439.87</v>
      </c>
      <c r="J421" s="2">
        <f>IFERROR(__xludf.DUMMYFUNCTION("""COMPUTED_VALUE"""),45904.66666666667)</f>
        <v>45904.66667</v>
      </c>
      <c r="K421" s="1">
        <f>IFERROR(__xludf.DUMMYFUNCTION("""COMPUTED_VALUE"""),445.13)</f>
        <v>445.13</v>
      </c>
      <c r="M421" s="2">
        <f>IFERROR(__xludf.DUMMYFUNCTION("""COMPUTED_VALUE"""),45904.66666666667)</f>
        <v>45904.66667</v>
      </c>
      <c r="N421" s="1">
        <f>IFERROR(__xludf.DUMMYFUNCTION("""COMPUTED_VALUE"""),4.619216E7)</f>
        <v>46192160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IFERROR(__xludf.DUMMYFUNCTION("""COMPUTED_VALUE"""),446.05)</f>
        <v>446.05</v>
      </c>
      <c r="D422" s="2">
        <f>IFERROR(__xludf.DUMMYFUNCTION("""COMPUTED_VALUE"""),45905.66666666667)</f>
        <v>45905.66667</v>
      </c>
      <c r="E422" s="1">
        <f>IFERROR(__xludf.DUMMYFUNCTION("""COMPUTED_VALUE"""),451.12)</f>
        <v>451.12</v>
      </c>
      <c r="G422" s="2">
        <f>IFERROR(__xludf.DUMMYFUNCTION("""COMPUTED_VALUE"""),45905.66666666667)</f>
        <v>45905.66667</v>
      </c>
      <c r="H422" s="1">
        <f>IFERROR(__xludf.DUMMYFUNCTION("""COMPUTED_VALUE"""),445.04)</f>
        <v>445.04</v>
      </c>
      <c r="J422" s="2">
        <f>IFERROR(__xludf.DUMMYFUNCTION("""COMPUTED_VALUE"""),45905.66666666667)</f>
        <v>45905.66667</v>
      </c>
      <c r="K422" s="1">
        <f>IFERROR(__xludf.DUMMYFUNCTION("""COMPUTED_VALUE"""),449.72)</f>
        <v>449.72</v>
      </c>
      <c r="M422" s="2">
        <f>IFERROR(__xludf.DUMMYFUNCTION("""COMPUTED_VALUE"""),45905.66666666667)</f>
        <v>45905.66667</v>
      </c>
      <c r="N422" s="1">
        <f>IFERROR(__xludf.DUMMYFUNCTION("""COMPUTED_VALUE"""),3.7949166E7)</f>
        <v>37949166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IFERROR(__xludf.DUMMYFUNCTION("""COMPUTED_VALUE"""),450.17)</f>
        <v>450.17</v>
      </c>
      <c r="D423" s="2">
        <f>IFERROR(__xludf.DUMMYFUNCTION("""COMPUTED_VALUE"""),45908.66666666667)</f>
        <v>45908.66667</v>
      </c>
      <c r="E423" s="1">
        <f>IFERROR(__xludf.DUMMYFUNCTION("""COMPUTED_VALUE"""),450.65)</f>
        <v>450.65</v>
      </c>
      <c r="G423" s="2">
        <f>IFERROR(__xludf.DUMMYFUNCTION("""COMPUTED_VALUE"""),45908.66666666667)</f>
        <v>45908.66667</v>
      </c>
      <c r="H423" s="1">
        <f>IFERROR(__xludf.DUMMYFUNCTION("""COMPUTED_VALUE"""),439.9)</f>
        <v>439.9</v>
      </c>
      <c r="J423" s="2">
        <f>IFERROR(__xludf.DUMMYFUNCTION("""COMPUTED_VALUE"""),45908.66666666667)</f>
        <v>45908.66667</v>
      </c>
      <c r="K423" s="1">
        <f>IFERROR(__xludf.DUMMYFUNCTION("""COMPUTED_VALUE"""),445.37)</f>
        <v>445.37</v>
      </c>
      <c r="M423" s="2">
        <f>IFERROR(__xludf.DUMMYFUNCTION("""COMPUTED_VALUE"""),45908.66666666667)</f>
        <v>45908.66667</v>
      </c>
      <c r="N423" s="1">
        <f>IFERROR(__xludf.DUMMYFUNCTION("""COMPUTED_VALUE"""),4.12188E7)</f>
        <v>41218800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IFERROR(__xludf.DUMMYFUNCTION("""COMPUTED_VALUE"""),445.6)</f>
        <v>445.6</v>
      </c>
      <c r="D424" s="2">
        <f>IFERROR(__xludf.DUMMYFUNCTION("""COMPUTED_VALUE"""),45909.66666666667)</f>
        <v>45909.66667</v>
      </c>
      <c r="E424" s="1">
        <f>IFERROR(__xludf.DUMMYFUNCTION("""COMPUTED_VALUE"""),446.7)</f>
        <v>446.7</v>
      </c>
      <c r="G424" s="2">
        <f>IFERROR(__xludf.DUMMYFUNCTION("""COMPUTED_VALUE"""),45909.66666666667)</f>
        <v>45909.66667</v>
      </c>
      <c r="H424" s="1">
        <f>IFERROR(__xludf.DUMMYFUNCTION("""COMPUTED_VALUE"""),439.18)</f>
        <v>439.18</v>
      </c>
      <c r="J424" s="2">
        <f>IFERROR(__xludf.DUMMYFUNCTION("""COMPUTED_VALUE"""),45909.66666666667)</f>
        <v>45909.66667</v>
      </c>
      <c r="K424" s="1">
        <f>IFERROR(__xludf.DUMMYFUNCTION("""COMPUTED_VALUE"""),440.56)</f>
        <v>440.56</v>
      </c>
      <c r="M424" s="2">
        <f>IFERROR(__xludf.DUMMYFUNCTION("""COMPUTED_VALUE"""),45909.66666666667)</f>
        <v>45909.66667</v>
      </c>
      <c r="N424" s="1">
        <f>IFERROR(__xludf.DUMMYFUNCTION("""COMPUTED_VALUE"""),3.5305291E7)</f>
        <v>35305291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IFERROR(__xludf.DUMMYFUNCTION("""COMPUTED_VALUE"""),439.69)</f>
        <v>439.69</v>
      </c>
      <c r="D425" s="2">
        <f>IFERROR(__xludf.DUMMYFUNCTION("""COMPUTED_VALUE"""),45910.66666666667)</f>
        <v>45910.66667</v>
      </c>
      <c r="E425" s="1">
        <f>IFERROR(__xludf.DUMMYFUNCTION("""COMPUTED_VALUE"""),442.37)</f>
        <v>442.37</v>
      </c>
      <c r="G425" s="2">
        <f>IFERROR(__xludf.DUMMYFUNCTION("""COMPUTED_VALUE"""),45910.66666666667)</f>
        <v>45910.66667</v>
      </c>
      <c r="H425" s="1">
        <f>IFERROR(__xludf.DUMMYFUNCTION("""COMPUTED_VALUE"""),437.37)</f>
        <v>437.37</v>
      </c>
      <c r="J425" s="2">
        <f>IFERROR(__xludf.DUMMYFUNCTION("""COMPUTED_VALUE"""),45910.66666666667)</f>
        <v>45910.66667</v>
      </c>
      <c r="K425" s="1">
        <f>IFERROR(__xludf.DUMMYFUNCTION("""COMPUTED_VALUE"""),438.79)</f>
        <v>438.79</v>
      </c>
      <c r="M425" s="2">
        <f>IFERROR(__xludf.DUMMYFUNCTION("""COMPUTED_VALUE"""),45910.66666666667)</f>
        <v>45910.66667</v>
      </c>
      <c r="N425" s="1">
        <f>IFERROR(__xludf.DUMMYFUNCTION("""COMPUTED_VALUE"""),3.9592272E7)</f>
        <v>39592272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IFERROR(__xludf.DUMMYFUNCTION("""COMPUTED_VALUE"""),438.53)</f>
        <v>438.53</v>
      </c>
      <c r="D426" s="2">
        <f>IFERROR(__xludf.DUMMYFUNCTION("""COMPUTED_VALUE"""),45911.66666666667)</f>
        <v>45911.66667</v>
      </c>
      <c r="E426" s="1">
        <f>IFERROR(__xludf.DUMMYFUNCTION("""COMPUTED_VALUE"""),445.54)</f>
        <v>445.54</v>
      </c>
      <c r="G426" s="2">
        <f>IFERROR(__xludf.DUMMYFUNCTION("""COMPUTED_VALUE"""),45911.66666666667)</f>
        <v>45911.66667</v>
      </c>
      <c r="H426" s="1">
        <f>IFERROR(__xludf.DUMMYFUNCTION("""COMPUTED_VALUE"""),437.69)</f>
        <v>437.69</v>
      </c>
      <c r="J426" s="2">
        <f>IFERROR(__xludf.DUMMYFUNCTION("""COMPUTED_VALUE"""),45911.66666666667)</f>
        <v>45911.66667</v>
      </c>
      <c r="K426" s="1">
        <f>IFERROR(__xludf.DUMMYFUNCTION("""COMPUTED_VALUE"""),445.24)</f>
        <v>445.24</v>
      </c>
      <c r="M426" s="2">
        <f>IFERROR(__xludf.DUMMYFUNCTION("""COMPUTED_VALUE"""),45911.66666666667)</f>
        <v>45911.66667</v>
      </c>
      <c r="N426" s="1">
        <f>IFERROR(__xludf.DUMMYFUNCTION("""COMPUTED_VALUE"""),4.3296221E7)</f>
        <v>43296221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IFERROR(__xludf.DUMMYFUNCTION("""COMPUTED_VALUE"""),443.11)</f>
        <v>443.11</v>
      </c>
      <c r="D427" s="2">
        <f>IFERROR(__xludf.DUMMYFUNCTION("""COMPUTED_VALUE"""),45912.66666666667)</f>
        <v>45912.66667</v>
      </c>
      <c r="E427" s="1">
        <f>IFERROR(__xludf.DUMMYFUNCTION("""COMPUTED_VALUE"""),443.82)</f>
        <v>443.82</v>
      </c>
      <c r="G427" s="2">
        <f>IFERROR(__xludf.DUMMYFUNCTION("""COMPUTED_VALUE"""),45912.66666666667)</f>
        <v>45912.66667</v>
      </c>
      <c r="H427" s="1">
        <f>IFERROR(__xludf.DUMMYFUNCTION("""COMPUTED_VALUE"""),439.66)</f>
        <v>439.66</v>
      </c>
      <c r="J427" s="2">
        <f>IFERROR(__xludf.DUMMYFUNCTION("""COMPUTED_VALUE"""),45912.66666666667)</f>
        <v>45912.66667</v>
      </c>
      <c r="K427" s="1">
        <f>IFERROR(__xludf.DUMMYFUNCTION("""COMPUTED_VALUE"""),439.98)</f>
        <v>439.98</v>
      </c>
      <c r="M427" s="2">
        <f>IFERROR(__xludf.DUMMYFUNCTION("""COMPUTED_VALUE"""),45912.66666666667)</f>
        <v>45912.66667</v>
      </c>
      <c r="N427" s="1">
        <f>IFERROR(__xludf.DUMMYFUNCTION("""COMPUTED_VALUE"""),3.0046E7)</f>
        <v>30046000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IFERROR(__xludf.DUMMYFUNCTION("""COMPUTED_VALUE"""),443.2)</f>
        <v>443.2</v>
      </c>
      <c r="D428" s="2">
        <f>IFERROR(__xludf.DUMMYFUNCTION("""COMPUTED_VALUE"""),45915.66666666667)</f>
        <v>45915.66667</v>
      </c>
      <c r="E428" s="1">
        <f>IFERROR(__xludf.DUMMYFUNCTION("""COMPUTED_VALUE"""),443.43)</f>
        <v>443.43</v>
      </c>
      <c r="G428" s="2">
        <f>IFERROR(__xludf.DUMMYFUNCTION("""COMPUTED_VALUE"""),45915.66666666667)</f>
        <v>45915.66667</v>
      </c>
      <c r="H428" s="1">
        <f>IFERROR(__xludf.DUMMYFUNCTION("""COMPUTED_VALUE"""),435.79)</f>
        <v>435.79</v>
      </c>
      <c r="J428" s="2">
        <f>IFERROR(__xludf.DUMMYFUNCTION("""COMPUTED_VALUE"""),45915.66666666667)</f>
        <v>45915.66667</v>
      </c>
      <c r="K428" s="1">
        <f>IFERROR(__xludf.DUMMYFUNCTION("""COMPUTED_VALUE"""),436.43)</f>
        <v>436.43</v>
      </c>
      <c r="M428" s="2">
        <f>IFERROR(__xludf.DUMMYFUNCTION("""COMPUTED_VALUE"""),45915.66666666667)</f>
        <v>45915.66667</v>
      </c>
      <c r="N428" s="1">
        <f>IFERROR(__xludf.DUMMYFUNCTION("""COMPUTED_VALUE"""),4.425856E7)</f>
        <v>44258560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IFERROR(__xludf.DUMMYFUNCTION("""COMPUTED_VALUE"""),436.3)</f>
        <v>436.3</v>
      </c>
      <c r="D429" s="2">
        <f>IFERROR(__xludf.DUMMYFUNCTION("""COMPUTED_VALUE"""),45916.66666666667)</f>
        <v>45916.66667</v>
      </c>
      <c r="E429" s="1">
        <f>IFERROR(__xludf.DUMMYFUNCTION("""COMPUTED_VALUE"""),438.58)</f>
        <v>438.58</v>
      </c>
      <c r="G429" s="2">
        <f>IFERROR(__xludf.DUMMYFUNCTION("""COMPUTED_VALUE"""),45916.66666666667)</f>
        <v>45916.66667</v>
      </c>
      <c r="H429" s="1">
        <f>IFERROR(__xludf.DUMMYFUNCTION("""COMPUTED_VALUE"""),433.56)</f>
        <v>433.56</v>
      </c>
      <c r="J429" s="2">
        <f>IFERROR(__xludf.DUMMYFUNCTION("""COMPUTED_VALUE"""),45916.66666666667)</f>
        <v>45916.66667</v>
      </c>
      <c r="K429" s="1">
        <f>IFERROR(__xludf.DUMMYFUNCTION("""COMPUTED_VALUE"""),438.06)</f>
        <v>438.06</v>
      </c>
      <c r="M429" s="2">
        <f>IFERROR(__xludf.DUMMYFUNCTION("""COMPUTED_VALUE"""),45916.66666666667)</f>
        <v>45916.66667</v>
      </c>
      <c r="N429" s="1">
        <f>IFERROR(__xludf.DUMMYFUNCTION("""COMPUTED_VALUE"""),4.386282E7)</f>
        <v>43862820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IFERROR(__xludf.DUMMYFUNCTION("""COMPUTED_VALUE"""),438.72)</f>
        <v>438.72</v>
      </c>
      <c r="D430" s="2">
        <f>IFERROR(__xludf.DUMMYFUNCTION("""COMPUTED_VALUE"""),45917.66666666667)</f>
        <v>45917.66667</v>
      </c>
      <c r="E430" s="1">
        <f>IFERROR(__xludf.DUMMYFUNCTION("""COMPUTED_VALUE"""),446.92)</f>
        <v>446.92</v>
      </c>
      <c r="G430" s="2">
        <f>IFERROR(__xludf.DUMMYFUNCTION("""COMPUTED_VALUE"""),45917.66666666667)</f>
        <v>45917.66667</v>
      </c>
      <c r="H430" s="1">
        <f>IFERROR(__xludf.DUMMYFUNCTION("""COMPUTED_VALUE"""),435.94)</f>
        <v>435.94</v>
      </c>
      <c r="J430" s="2">
        <f>IFERROR(__xludf.DUMMYFUNCTION("""COMPUTED_VALUE"""),45917.66666666667)</f>
        <v>45917.66667</v>
      </c>
      <c r="K430" s="1">
        <f>IFERROR(__xludf.DUMMYFUNCTION("""COMPUTED_VALUE"""),436.85)</f>
        <v>436.85</v>
      </c>
      <c r="M430" s="2">
        <f>IFERROR(__xludf.DUMMYFUNCTION("""COMPUTED_VALUE"""),45917.66666666667)</f>
        <v>45917.66667</v>
      </c>
      <c r="N430" s="1">
        <f>IFERROR(__xludf.DUMMYFUNCTION("""COMPUTED_VALUE"""),4.6682152E7)</f>
        <v>46682152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IFERROR(__xludf.DUMMYFUNCTION("""COMPUTED_VALUE"""),437.88)</f>
        <v>437.88</v>
      </c>
      <c r="D431" s="2">
        <f>IFERROR(__xludf.DUMMYFUNCTION("""COMPUTED_VALUE"""),45918.66666666667)</f>
        <v>45918.66667</v>
      </c>
      <c r="E431" s="1">
        <f>IFERROR(__xludf.DUMMYFUNCTION("""COMPUTED_VALUE"""),441.1)</f>
        <v>441.1</v>
      </c>
      <c r="G431" s="2">
        <f>IFERROR(__xludf.DUMMYFUNCTION("""COMPUTED_VALUE"""),45918.66666666667)</f>
        <v>45918.66667</v>
      </c>
      <c r="H431" s="1">
        <f>IFERROR(__xludf.DUMMYFUNCTION("""COMPUTED_VALUE"""),435.41)</f>
        <v>435.41</v>
      </c>
      <c r="J431" s="2">
        <f>IFERROR(__xludf.DUMMYFUNCTION("""COMPUTED_VALUE"""),45918.66666666667)</f>
        <v>45918.66667</v>
      </c>
      <c r="K431" s="1">
        <f>IFERROR(__xludf.DUMMYFUNCTION("""COMPUTED_VALUE"""),438.3)</f>
        <v>438.3</v>
      </c>
      <c r="M431" s="2">
        <f>IFERROR(__xludf.DUMMYFUNCTION("""COMPUTED_VALUE"""),45918.66666666667)</f>
        <v>45918.66667</v>
      </c>
      <c r="N431" s="1">
        <f>IFERROR(__xludf.DUMMYFUNCTION("""COMPUTED_VALUE"""),3.5238563E7)</f>
        <v>35238563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IFERROR(__xludf.DUMMYFUNCTION("""COMPUTED_VALUE"""),437.54)</f>
        <v>437.54</v>
      </c>
      <c r="D432" s="2">
        <f>IFERROR(__xludf.DUMMYFUNCTION("""COMPUTED_VALUE"""),45919.66666666667)</f>
        <v>45919.66667</v>
      </c>
      <c r="E432" s="1">
        <f>IFERROR(__xludf.DUMMYFUNCTION("""COMPUTED_VALUE"""),438.15)</f>
        <v>438.15</v>
      </c>
      <c r="G432" s="2">
        <f>IFERROR(__xludf.DUMMYFUNCTION("""COMPUTED_VALUE"""),45919.66666666667)</f>
        <v>45919.66667</v>
      </c>
      <c r="H432" s="1">
        <f>IFERROR(__xludf.DUMMYFUNCTION("""COMPUTED_VALUE"""),431.9)</f>
        <v>431.9</v>
      </c>
      <c r="J432" s="2">
        <f>IFERROR(__xludf.DUMMYFUNCTION("""COMPUTED_VALUE"""),45919.66666666667)</f>
        <v>45919.66667</v>
      </c>
      <c r="K432" s="1">
        <f>IFERROR(__xludf.DUMMYFUNCTION("""COMPUTED_VALUE"""),434.16)</f>
        <v>434.16</v>
      </c>
      <c r="M432" s="2">
        <f>IFERROR(__xludf.DUMMYFUNCTION("""COMPUTED_VALUE"""),45919.66666666667)</f>
        <v>45919.66667</v>
      </c>
      <c r="N432" s="1">
        <f>IFERROR(__xludf.DUMMYFUNCTION("""COMPUTED_VALUE"""),1.02408305E8)</f>
        <v>102408305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IFERROR(__xludf.DUMMYFUNCTION("""COMPUTED_VALUE"""),434.22)</f>
        <v>434.22</v>
      </c>
      <c r="D433" s="2">
        <f>IFERROR(__xludf.DUMMYFUNCTION("""COMPUTED_VALUE"""),45922.66666666667)</f>
        <v>45922.66667</v>
      </c>
      <c r="E433" s="1">
        <f>IFERROR(__xludf.DUMMYFUNCTION("""COMPUTED_VALUE"""),435.56)</f>
        <v>435.56</v>
      </c>
      <c r="G433" s="2">
        <f>IFERROR(__xludf.DUMMYFUNCTION("""COMPUTED_VALUE"""),45922.66666666667)</f>
        <v>45922.66667</v>
      </c>
      <c r="H433" s="1">
        <f>IFERROR(__xludf.DUMMYFUNCTION("""COMPUTED_VALUE"""),431.65)</f>
        <v>431.65</v>
      </c>
      <c r="J433" s="2">
        <f>IFERROR(__xludf.DUMMYFUNCTION("""COMPUTED_VALUE"""),45922.66666666667)</f>
        <v>45922.66667</v>
      </c>
      <c r="K433" s="1">
        <f>IFERROR(__xludf.DUMMYFUNCTION("""COMPUTED_VALUE"""),432.32)</f>
        <v>432.32</v>
      </c>
      <c r="M433" s="2">
        <f>IFERROR(__xludf.DUMMYFUNCTION("""COMPUTED_VALUE"""),45922.66666666667)</f>
        <v>45922.66667</v>
      </c>
      <c r="N433" s="1">
        <f>IFERROR(__xludf.DUMMYFUNCTION("""COMPUTED_VALUE"""),4.232074E7)</f>
        <v>42320740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IFERROR(__xludf.DUMMYFUNCTION("""COMPUTED_VALUE"""),432.84)</f>
        <v>432.84</v>
      </c>
      <c r="D434" s="2">
        <f>IFERROR(__xludf.DUMMYFUNCTION("""COMPUTED_VALUE"""),45923.66666666667)</f>
        <v>45923.66667</v>
      </c>
      <c r="E434" s="1">
        <f>IFERROR(__xludf.DUMMYFUNCTION("""COMPUTED_VALUE"""),436.24)</f>
        <v>436.24</v>
      </c>
      <c r="G434" s="2">
        <f>IFERROR(__xludf.DUMMYFUNCTION("""COMPUTED_VALUE"""),45923.66666666667)</f>
        <v>45923.66667</v>
      </c>
      <c r="H434" s="1">
        <f>IFERROR(__xludf.DUMMYFUNCTION("""COMPUTED_VALUE"""),430.61)</f>
        <v>430.61</v>
      </c>
      <c r="J434" s="2">
        <f>IFERROR(__xludf.DUMMYFUNCTION("""COMPUTED_VALUE"""),45923.66666666667)</f>
        <v>45923.66667</v>
      </c>
      <c r="K434" s="1">
        <f>IFERROR(__xludf.DUMMYFUNCTION("""COMPUTED_VALUE"""),431.72)</f>
        <v>431.72</v>
      </c>
      <c r="M434" s="2">
        <f>IFERROR(__xludf.DUMMYFUNCTION("""COMPUTED_VALUE"""),45923.66666666667)</f>
        <v>45923.66667</v>
      </c>
      <c r="N434" s="1">
        <f>IFERROR(__xludf.DUMMYFUNCTION("""COMPUTED_VALUE"""),4.8318817E7)</f>
        <v>48318817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IFERROR(__xludf.DUMMYFUNCTION("""COMPUTED_VALUE"""),431.4)</f>
        <v>431.4</v>
      </c>
      <c r="D435" s="2">
        <f>IFERROR(__xludf.DUMMYFUNCTION("""COMPUTED_VALUE"""),45924.66666666667)</f>
        <v>45924.66667</v>
      </c>
      <c r="E435" s="1">
        <f>IFERROR(__xludf.DUMMYFUNCTION("""COMPUTED_VALUE"""),435.01)</f>
        <v>435.01</v>
      </c>
      <c r="G435" s="2">
        <f>IFERROR(__xludf.DUMMYFUNCTION("""COMPUTED_VALUE"""),45924.66666666667)</f>
        <v>45924.66667</v>
      </c>
      <c r="H435" s="1">
        <f>IFERROR(__xludf.DUMMYFUNCTION("""COMPUTED_VALUE"""),429.6)</f>
        <v>429.6</v>
      </c>
      <c r="J435" s="2">
        <f>IFERROR(__xludf.DUMMYFUNCTION("""COMPUTED_VALUE"""),45924.66666666667)</f>
        <v>45924.66667</v>
      </c>
      <c r="K435" s="1">
        <f>IFERROR(__xludf.DUMMYFUNCTION("""COMPUTED_VALUE"""),430.65)</f>
        <v>430.65</v>
      </c>
      <c r="M435" s="2">
        <f>IFERROR(__xludf.DUMMYFUNCTION("""COMPUTED_VALUE"""),45924.66666666667)</f>
        <v>45924.66667</v>
      </c>
      <c r="N435" s="1">
        <f>IFERROR(__xludf.DUMMYFUNCTION("""COMPUTED_VALUE"""),4.7824412E7)</f>
        <v>47824412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IFERROR(__xludf.DUMMYFUNCTION("""COMPUTED_VALUE"""),428.92)</f>
        <v>428.92</v>
      </c>
      <c r="D436" s="2">
        <f>IFERROR(__xludf.DUMMYFUNCTION("""COMPUTED_VALUE"""),45925.66666666667)</f>
        <v>45925.66667</v>
      </c>
      <c r="E436" s="1">
        <f>IFERROR(__xludf.DUMMYFUNCTION("""COMPUTED_VALUE"""),428.92)</f>
        <v>428.92</v>
      </c>
      <c r="G436" s="2">
        <f>IFERROR(__xludf.DUMMYFUNCTION("""COMPUTED_VALUE"""),45925.66666666667)</f>
        <v>45925.66667</v>
      </c>
      <c r="H436" s="1">
        <f>IFERROR(__xludf.DUMMYFUNCTION("""COMPUTED_VALUE"""),424.78)</f>
        <v>424.78</v>
      </c>
      <c r="J436" s="2">
        <f>IFERROR(__xludf.DUMMYFUNCTION("""COMPUTED_VALUE"""),45925.66666666667)</f>
        <v>45925.66667</v>
      </c>
      <c r="K436" s="1">
        <f>IFERROR(__xludf.DUMMYFUNCTION("""COMPUTED_VALUE"""),425.07)</f>
        <v>425.07</v>
      </c>
      <c r="M436" s="2">
        <f>IFERROR(__xludf.DUMMYFUNCTION("""COMPUTED_VALUE"""),45925.66666666667)</f>
        <v>45925.66667</v>
      </c>
      <c r="N436" s="1">
        <f>IFERROR(__xludf.DUMMYFUNCTION("""COMPUTED_VALUE"""),5.0308882E7)</f>
        <v>50308882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IFERROR(__xludf.DUMMYFUNCTION("""COMPUTED_VALUE"""),425.57)</f>
        <v>425.57</v>
      </c>
      <c r="D437" s="2">
        <f>IFERROR(__xludf.DUMMYFUNCTION("""COMPUTED_VALUE"""),45926.66666666667)</f>
        <v>45926.66667</v>
      </c>
      <c r="E437" s="1">
        <f>IFERROR(__xludf.DUMMYFUNCTION("""COMPUTED_VALUE"""),429.87)</f>
        <v>429.87</v>
      </c>
      <c r="G437" s="2">
        <f>IFERROR(__xludf.DUMMYFUNCTION("""COMPUTED_VALUE"""),45926.66666666667)</f>
        <v>45926.66667</v>
      </c>
      <c r="H437" s="1">
        <f>IFERROR(__xludf.DUMMYFUNCTION("""COMPUTED_VALUE"""),425.45)</f>
        <v>425.45</v>
      </c>
      <c r="J437" s="2">
        <f>IFERROR(__xludf.DUMMYFUNCTION("""COMPUTED_VALUE"""),45926.66666666667)</f>
        <v>45926.66667</v>
      </c>
      <c r="K437" s="1">
        <f>IFERROR(__xludf.DUMMYFUNCTION("""COMPUTED_VALUE"""),429.19)</f>
        <v>429.19</v>
      </c>
      <c r="M437" s="2">
        <f>IFERROR(__xludf.DUMMYFUNCTION("""COMPUTED_VALUE"""),45926.66666666667)</f>
        <v>45926.66667</v>
      </c>
      <c r="N437" s="1">
        <f>IFERROR(__xludf.DUMMYFUNCTION("""COMPUTED_VALUE"""),3.6744487E7)</f>
        <v>36744487</v>
      </c>
    </row>
  </sheetData>
  <drawing r:id="rId1"/>
</worksheet>
</file>